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Tusipkalieva\Desktop\моя папка\ДПЗ изменения и дополнения\ДПЗ 58 изм.и доп свод\эмг\"/>
    </mc:Choice>
  </mc:AlternateContent>
  <bookViews>
    <workbookView xWindow="0" yWindow="0" windowWidth="23040" windowHeight="9210" activeTab="1"/>
  </bookViews>
  <sheets>
    <sheet name="старая форма ДПЗ изм.и доп." sheetId="1" r:id="rId1"/>
    <sheet name="новая форма ДПЗ с 58 изм.и доп" sheetId="2" r:id="rId2"/>
  </sheets>
  <externalReferences>
    <externalReference r:id="rId3"/>
    <externalReference r:id="rId4"/>
    <externalReference r:id="rId5"/>
  </externalReferences>
  <definedNames>
    <definedName name="_xlnm._FilterDatabase" localSheetId="0" hidden="1">'старая форма ДПЗ изм.и доп.'!$B$65:$AU$65</definedName>
    <definedName name="атрибут" localSheetId="1">#REF!</definedName>
    <definedName name="ЕИ" localSheetId="1">'[3]Справочник единиц измерения'!$B$3:$B$45</definedName>
    <definedName name="Инкотермс">'[3]Справочник Инкотермс'!$A$4:$A$14</definedName>
    <definedName name="НДС">'[1]Признак НДС'!$B$3:$B$4</definedName>
    <definedName name="осн">#REF!</definedName>
    <definedName name="Приоритет_закупок">#REF!</definedName>
    <definedName name="Способ_закупок">#REF!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88" i="2" l="1"/>
  <c r="AX88" i="2"/>
  <c r="AY87" i="2"/>
  <c r="AX87" i="2"/>
  <c r="AY86" i="2"/>
  <c r="AY89" i="2" s="1"/>
  <c r="AX86" i="2"/>
  <c r="AX89" i="2" s="1"/>
  <c r="AA83" i="2"/>
  <c r="AY82" i="2"/>
  <c r="AX82" i="2"/>
  <c r="AJ82" i="2"/>
  <c r="AF82" i="2"/>
  <c r="AB82" i="2"/>
  <c r="AJ81" i="2"/>
  <c r="AI81" i="2"/>
  <c r="AE81" i="2"/>
  <c r="AF81" i="2" s="1"/>
  <c r="AB81" i="2"/>
  <c r="AI80" i="2"/>
  <c r="AJ80" i="2" s="1"/>
  <c r="AF80" i="2"/>
  <c r="AE80" i="2"/>
  <c r="AX80" i="2" s="1"/>
  <c r="AY80" i="2" s="1"/>
  <c r="AB80" i="2"/>
  <c r="AI79" i="2"/>
  <c r="AJ79" i="2" s="1"/>
  <c r="AF79" i="2"/>
  <c r="AE79" i="2"/>
  <c r="AX79" i="2" s="1"/>
  <c r="AY79" i="2" s="1"/>
  <c r="AB79" i="2"/>
  <c r="AJ78" i="2"/>
  <c r="AI78" i="2"/>
  <c r="AE78" i="2"/>
  <c r="AF78" i="2" s="1"/>
  <c r="AB78" i="2"/>
  <c r="AI77" i="2"/>
  <c r="AJ77" i="2" s="1"/>
  <c r="AF77" i="2"/>
  <c r="AE77" i="2"/>
  <c r="AX77" i="2" s="1"/>
  <c r="AY77" i="2" s="1"/>
  <c r="AB77" i="2"/>
  <c r="AJ76" i="2"/>
  <c r="AI76" i="2"/>
  <c r="AE76" i="2"/>
  <c r="AF76" i="2" s="1"/>
  <c r="AB76" i="2"/>
  <c r="AJ75" i="2"/>
  <c r="AI75" i="2"/>
  <c r="AE75" i="2"/>
  <c r="AF75" i="2" s="1"/>
  <c r="AB75" i="2"/>
  <c r="AI74" i="2"/>
  <c r="AJ74" i="2" s="1"/>
  <c r="AF74" i="2"/>
  <c r="AE74" i="2"/>
  <c r="AX74" i="2" s="1"/>
  <c r="AY74" i="2" s="1"/>
  <c r="AB74" i="2"/>
  <c r="AJ73" i="2"/>
  <c r="AI73" i="2"/>
  <c r="AE73" i="2"/>
  <c r="AF73" i="2" s="1"/>
  <c r="AB73" i="2"/>
  <c r="AI72" i="2"/>
  <c r="AJ72" i="2" s="1"/>
  <c r="AF72" i="2"/>
  <c r="AE72" i="2"/>
  <c r="AX72" i="2" s="1"/>
  <c r="AY72" i="2" s="1"/>
  <c r="AB72" i="2"/>
  <c r="AI71" i="2"/>
  <c r="AI83" i="2" s="1"/>
  <c r="AF71" i="2"/>
  <c r="AE71" i="2"/>
  <c r="AE83" i="2" s="1"/>
  <c r="AA71" i="2"/>
  <c r="AX71" i="2" s="1"/>
  <c r="AY71" i="2" s="1"/>
  <c r="AY70" i="2"/>
  <c r="AX70" i="2"/>
  <c r="AJ70" i="2"/>
  <c r="AF70" i="2"/>
  <c r="AB70" i="2"/>
  <c r="AY69" i="2"/>
  <c r="AX69" i="2"/>
  <c r="AJ69" i="2"/>
  <c r="AF69" i="2"/>
  <c r="AB69" i="2"/>
  <c r="AJ68" i="2"/>
  <c r="AF68" i="2"/>
  <c r="AA68" i="2"/>
  <c r="AB68" i="2" s="1"/>
  <c r="AY67" i="2"/>
  <c r="AX67" i="2"/>
  <c r="AJ67" i="2"/>
  <c r="AF67" i="2"/>
  <c r="AB67" i="2"/>
  <c r="AY66" i="2"/>
  <c r="AJ66" i="2"/>
  <c r="AF66" i="2"/>
  <c r="AB66" i="2"/>
  <c r="AY65" i="2"/>
  <c r="AX65" i="2"/>
  <c r="AJ65" i="2"/>
  <c r="AF65" i="2"/>
  <c r="AB65" i="2"/>
  <c r="AY64" i="2"/>
  <c r="AJ64" i="2"/>
  <c r="AF64" i="2"/>
  <c r="AB64" i="2"/>
  <c r="AX63" i="2"/>
  <c r="AY63" i="2" s="1"/>
  <c r="AJ63" i="2"/>
  <c r="AF63" i="2"/>
  <c r="AB63" i="2"/>
  <c r="AY62" i="2"/>
  <c r="AJ62" i="2"/>
  <c r="AF62" i="2"/>
  <c r="AB62" i="2"/>
  <c r="AX61" i="2"/>
  <c r="AY61" i="2" s="1"/>
  <c r="AJ61" i="2"/>
  <c r="AF61" i="2"/>
  <c r="AB61" i="2"/>
  <c r="AY60" i="2"/>
  <c r="AJ60" i="2"/>
  <c r="AF60" i="2"/>
  <c r="AB60" i="2"/>
  <c r="AY59" i="2"/>
  <c r="AX59" i="2"/>
  <c r="AJ59" i="2"/>
  <c r="AF59" i="2"/>
  <c r="AB59" i="2"/>
  <c r="AY58" i="2"/>
  <c r="AJ58" i="2"/>
  <c r="AF58" i="2"/>
  <c r="AB58" i="2"/>
  <c r="AY57" i="2"/>
  <c r="AX57" i="2"/>
  <c r="AJ57" i="2"/>
  <c r="AF57" i="2"/>
  <c r="AB57" i="2"/>
  <c r="AY56" i="2"/>
  <c r="AJ56" i="2"/>
  <c r="AF56" i="2"/>
  <c r="AB56" i="2"/>
  <c r="AX55" i="2"/>
  <c r="AY55" i="2" s="1"/>
  <c r="AJ55" i="2"/>
  <c r="AF55" i="2"/>
  <c r="AB55" i="2"/>
  <c r="AY54" i="2"/>
  <c r="AJ54" i="2"/>
  <c r="AF54" i="2"/>
  <c r="AB54" i="2"/>
  <c r="AX53" i="2"/>
  <c r="AY53" i="2" s="1"/>
  <c r="AJ53" i="2"/>
  <c r="AF53" i="2"/>
  <c r="AB53" i="2"/>
  <c r="AY52" i="2"/>
  <c r="AJ52" i="2"/>
  <c r="AF52" i="2"/>
  <c r="AB52" i="2"/>
  <c r="AY51" i="2"/>
  <c r="AX51" i="2"/>
  <c r="AJ51" i="2"/>
  <c r="AF51" i="2"/>
  <c r="AB51" i="2"/>
  <c r="AY50" i="2"/>
  <c r="AJ50" i="2"/>
  <c r="AF50" i="2"/>
  <c r="AB50" i="2"/>
  <c r="AX49" i="2"/>
  <c r="AY49" i="2" s="1"/>
  <c r="AJ49" i="2"/>
  <c r="AF49" i="2"/>
  <c r="AB49" i="2"/>
  <c r="AY48" i="2"/>
  <c r="AJ48" i="2"/>
  <c r="AF48" i="2"/>
  <c r="AB48" i="2"/>
  <c r="AX47" i="2"/>
  <c r="AY47" i="2" s="1"/>
  <c r="AJ47" i="2"/>
  <c r="AF47" i="2"/>
  <c r="AB47" i="2"/>
  <c r="AY46" i="2"/>
  <c r="AJ46" i="2"/>
  <c r="AF46" i="2"/>
  <c r="AB46" i="2"/>
  <c r="AX45" i="2"/>
  <c r="AY45" i="2" s="1"/>
  <c r="AJ45" i="2"/>
  <c r="AF45" i="2"/>
  <c r="AB45" i="2"/>
  <c r="AY44" i="2"/>
  <c r="AJ44" i="2"/>
  <c r="AF44" i="2"/>
  <c r="AB44" i="2"/>
  <c r="AY43" i="2"/>
  <c r="AX43" i="2"/>
  <c r="AJ43" i="2"/>
  <c r="AF43" i="2"/>
  <c r="AB43" i="2"/>
  <c r="AY42" i="2"/>
  <c r="AJ42" i="2"/>
  <c r="AF42" i="2"/>
  <c r="AB42" i="2"/>
  <c r="AX41" i="2"/>
  <c r="AY41" i="2" s="1"/>
  <c r="AJ41" i="2"/>
  <c r="AF41" i="2"/>
  <c r="AB41" i="2"/>
  <c r="AY40" i="2"/>
  <c r="AJ40" i="2"/>
  <c r="AF40" i="2"/>
  <c r="AB40" i="2"/>
  <c r="AX39" i="2"/>
  <c r="AY39" i="2" s="1"/>
  <c r="AJ39" i="2"/>
  <c r="AF39" i="2"/>
  <c r="AB39" i="2"/>
  <c r="AY38" i="2"/>
  <c r="AJ38" i="2"/>
  <c r="AF38" i="2"/>
  <c r="AB38" i="2"/>
  <c r="AX37" i="2"/>
  <c r="AY37" i="2" s="1"/>
  <c r="AJ37" i="2"/>
  <c r="AF37" i="2"/>
  <c r="AB37" i="2"/>
  <c r="AY36" i="2"/>
  <c r="AJ36" i="2"/>
  <c r="AF36" i="2"/>
  <c r="AB36" i="2"/>
  <c r="AY35" i="2"/>
  <c r="AX35" i="2"/>
  <c r="AJ35" i="2"/>
  <c r="AF35" i="2"/>
  <c r="AB35" i="2"/>
  <c r="AY34" i="2"/>
  <c r="AJ34" i="2"/>
  <c r="AF34" i="2"/>
  <c r="AB34" i="2"/>
  <c r="AY33" i="2"/>
  <c r="AX33" i="2"/>
  <c r="AJ33" i="2"/>
  <c r="AF33" i="2"/>
  <c r="AB33" i="2"/>
  <c r="AY32" i="2"/>
  <c r="AJ32" i="2"/>
  <c r="AF32" i="2"/>
  <c r="AB32" i="2"/>
  <c r="AX31" i="2"/>
  <c r="AY31" i="2" s="1"/>
  <c r="AJ31" i="2"/>
  <c r="AF31" i="2"/>
  <c r="AB31" i="2"/>
  <c r="AY30" i="2"/>
  <c r="AJ30" i="2"/>
  <c r="AF30" i="2"/>
  <c r="AB30" i="2"/>
  <c r="AX29" i="2"/>
  <c r="AY29" i="2" s="1"/>
  <c r="AJ29" i="2"/>
  <c r="AF29" i="2"/>
  <c r="AB29" i="2"/>
  <c r="AY28" i="2"/>
  <c r="AJ28" i="2"/>
  <c r="AF28" i="2"/>
  <c r="AB28" i="2"/>
  <c r="AY27" i="2"/>
  <c r="AX27" i="2"/>
  <c r="AJ27" i="2"/>
  <c r="AF27" i="2"/>
  <c r="AB27" i="2"/>
  <c r="AY26" i="2"/>
  <c r="AJ26" i="2"/>
  <c r="AF26" i="2"/>
  <c r="AB26" i="2"/>
  <c r="AX23" i="2"/>
  <c r="AY23" i="2" s="1"/>
  <c r="AF23" i="2"/>
  <c r="AB23" i="2"/>
  <c r="AX22" i="2"/>
  <c r="AY22" i="2" s="1"/>
  <c r="AF22" i="2"/>
  <c r="AB22" i="2"/>
  <c r="AX21" i="2"/>
  <c r="AY21" i="2" s="1"/>
  <c r="AF21" i="2"/>
  <c r="AB21" i="2"/>
  <c r="AX20" i="2"/>
  <c r="AY20" i="2" s="1"/>
  <c r="AF20" i="2"/>
  <c r="AB20" i="2"/>
  <c r="AX19" i="2"/>
  <c r="AX24" i="2" s="1"/>
  <c r="AJ19" i="2"/>
  <c r="AF19" i="2"/>
  <c r="AB19" i="2"/>
  <c r="AR16" i="2"/>
  <c r="AQ16" i="2"/>
  <c r="AX16" i="2" s="1"/>
  <c r="AY16" i="2" s="1"/>
  <c r="AN16" i="2"/>
  <c r="AM16" i="2"/>
  <c r="AJ16" i="2"/>
  <c r="AI16" i="2"/>
  <c r="AF16" i="2"/>
  <c r="AE16" i="2"/>
  <c r="AB16" i="2"/>
  <c r="AA16" i="2"/>
  <c r="AR15" i="2"/>
  <c r="AQ15" i="2"/>
  <c r="AN15" i="2"/>
  <c r="AM15" i="2"/>
  <c r="AX15" i="2" s="1"/>
  <c r="AY15" i="2" s="1"/>
  <c r="AJ15" i="2"/>
  <c r="AI15" i="2"/>
  <c r="AF15" i="2"/>
  <c r="AE15" i="2"/>
  <c r="AB15" i="2"/>
  <c r="AA15" i="2"/>
  <c r="AR14" i="2"/>
  <c r="AQ14" i="2"/>
  <c r="AN14" i="2"/>
  <c r="AM14" i="2"/>
  <c r="AJ14" i="2"/>
  <c r="AI14" i="2"/>
  <c r="AF14" i="2"/>
  <c r="AE14" i="2"/>
  <c r="Y14" i="2"/>
  <c r="AA14" i="2" s="1"/>
  <c r="AB14" i="2" s="1"/>
  <c r="AR13" i="2"/>
  <c r="AQ13" i="2"/>
  <c r="AN13" i="2"/>
  <c r="AM13" i="2"/>
  <c r="AJ13" i="2"/>
  <c r="AI13" i="2"/>
  <c r="AF13" i="2"/>
  <c r="AE13" i="2"/>
  <c r="Y13" i="2"/>
  <c r="AA13" i="2" s="1"/>
  <c r="AB13" i="2" s="1"/>
  <c r="AQ12" i="2"/>
  <c r="AX12" i="2" s="1"/>
  <c r="AY12" i="2" s="1"/>
  <c r="AM12" i="2"/>
  <c r="AN12" i="2" s="1"/>
  <c r="AI12" i="2"/>
  <c r="AJ12" i="2" s="1"/>
  <c r="AE12" i="2"/>
  <c r="AF12" i="2" s="1"/>
  <c r="AA12" i="2"/>
  <c r="AB12" i="2" s="1"/>
  <c r="AQ11" i="2"/>
  <c r="AX11" i="2" s="1"/>
  <c r="AM11" i="2"/>
  <c r="AN11" i="2" s="1"/>
  <c r="AI11" i="2"/>
  <c r="AJ11" i="2" s="1"/>
  <c r="AE11" i="2"/>
  <c r="AF11" i="2" s="1"/>
  <c r="AA11" i="2"/>
  <c r="AB11" i="2" s="1"/>
  <c r="AR4201" i="1"/>
  <c r="AR4200" i="1"/>
  <c r="AR4199" i="1"/>
  <c r="AR4198" i="1"/>
  <c r="AR4197" i="1"/>
  <c r="AR4196" i="1"/>
  <c r="AR4195" i="1"/>
  <c r="AR4194" i="1"/>
  <c r="AR4193" i="1"/>
  <c r="AR4192" i="1"/>
  <c r="AR4191" i="1"/>
  <c r="AR4190" i="1"/>
  <c r="AR4189" i="1"/>
  <c r="AR4188" i="1"/>
  <c r="AR4187" i="1"/>
  <c r="AR4186" i="1"/>
  <c r="AR4185" i="1"/>
  <c r="AR4184" i="1"/>
  <c r="AR4183" i="1"/>
  <c r="AR4182" i="1"/>
  <c r="AR4181" i="1"/>
  <c r="AR4180" i="1"/>
  <c r="AR4179" i="1"/>
  <c r="AR4178" i="1"/>
  <c r="AR4177" i="1"/>
  <c r="AR4176" i="1"/>
  <c r="AR4175" i="1"/>
  <c r="AR4174" i="1"/>
  <c r="AR4173" i="1"/>
  <c r="AR4172" i="1"/>
  <c r="AQ4171" i="1"/>
  <c r="AR4171" i="1" s="1"/>
  <c r="AR4170" i="1"/>
  <c r="AQ4169" i="1"/>
  <c r="AR4169" i="1" s="1"/>
  <c r="AR4168" i="1"/>
  <c r="AQ4167" i="1"/>
  <c r="AR4167" i="1" s="1"/>
  <c r="AR4166" i="1"/>
  <c r="AQ4165" i="1"/>
  <c r="AR4165" i="1" s="1"/>
  <c r="AR4164" i="1"/>
  <c r="AQ4163" i="1"/>
  <c r="AR4163" i="1" s="1"/>
  <c r="AR4162" i="1"/>
  <c r="AQ4161" i="1"/>
  <c r="AR4161" i="1" s="1"/>
  <c r="AR4160" i="1"/>
  <c r="AR4159" i="1"/>
  <c r="AR4158" i="1"/>
  <c r="AR4157" i="1"/>
  <c r="AR4156" i="1"/>
  <c r="AR4155" i="1"/>
  <c r="AR4154" i="1"/>
  <c r="AR4153" i="1"/>
  <c r="AR4152" i="1"/>
  <c r="AR4151" i="1"/>
  <c r="AR4150" i="1"/>
  <c r="AR4149" i="1"/>
  <c r="AR4148" i="1"/>
  <c r="AR4147" i="1"/>
  <c r="AR4146" i="1"/>
  <c r="AR4145" i="1"/>
  <c r="AR4144" i="1"/>
  <c r="AR4143" i="1"/>
  <c r="AR4142" i="1"/>
  <c r="AQ4141" i="1"/>
  <c r="AR4141" i="1" s="1"/>
  <c r="AQ4140" i="1"/>
  <c r="AR4140" i="1" s="1"/>
  <c r="AQ4139" i="1"/>
  <c r="AR4139" i="1" s="1"/>
  <c r="AQ4138" i="1"/>
  <c r="AR4138" i="1" s="1"/>
  <c r="AQ4137" i="1"/>
  <c r="AR4137" i="1" s="1"/>
  <c r="AR4136" i="1"/>
  <c r="AQ4135" i="1"/>
  <c r="AR4135" i="1" s="1"/>
  <c r="AR4134" i="1"/>
  <c r="AQ4133" i="1"/>
  <c r="AR4133" i="1" s="1"/>
  <c r="AR4132" i="1"/>
  <c r="AQ4131" i="1"/>
  <c r="AR4131" i="1" s="1"/>
  <c r="AR4130" i="1"/>
  <c r="AQ4129" i="1"/>
  <c r="AR4129" i="1" s="1"/>
  <c r="AR4128" i="1"/>
  <c r="AR4127" i="1"/>
  <c r="AQ4127" i="1"/>
  <c r="AR4126" i="1"/>
  <c r="AQ4125" i="1"/>
  <c r="AR4125" i="1" s="1"/>
  <c r="AR4124" i="1"/>
  <c r="AQ4123" i="1"/>
  <c r="AR4123" i="1" s="1"/>
  <c r="AR4122" i="1"/>
  <c r="AQ4121" i="1"/>
  <c r="AR4121" i="1" s="1"/>
  <c r="AR4120" i="1"/>
  <c r="AR4119" i="1"/>
  <c r="AQ4119" i="1"/>
  <c r="AR4118" i="1"/>
  <c r="AQ4117" i="1"/>
  <c r="AR4117" i="1" s="1"/>
  <c r="AR4116" i="1"/>
  <c r="AQ4115" i="1"/>
  <c r="AR4115" i="1" s="1"/>
  <c r="AR4114" i="1"/>
  <c r="AQ4113" i="1"/>
  <c r="AR4113" i="1" s="1"/>
  <c r="AR4112" i="1"/>
  <c r="AR4111" i="1"/>
  <c r="AQ4111" i="1"/>
  <c r="AR4110" i="1"/>
  <c r="AQ4109" i="1"/>
  <c r="AR4109" i="1" s="1"/>
  <c r="AR4108" i="1"/>
  <c r="AQ4107" i="1"/>
  <c r="AR4107" i="1" s="1"/>
  <c r="AR4106" i="1"/>
  <c r="AQ4105" i="1"/>
  <c r="AR4105" i="1" s="1"/>
  <c r="AR4104" i="1"/>
  <c r="AQ4103" i="1"/>
  <c r="AR4103" i="1" s="1"/>
  <c r="AR4102" i="1"/>
  <c r="AQ4101" i="1"/>
  <c r="AR4101" i="1" s="1"/>
  <c r="AR4100" i="1"/>
  <c r="AQ4099" i="1"/>
  <c r="AR4099" i="1" s="1"/>
  <c r="AR4098" i="1"/>
  <c r="AQ4097" i="1"/>
  <c r="AR4097" i="1" s="1"/>
  <c r="AR4096" i="1"/>
  <c r="AR4095" i="1"/>
  <c r="AQ4095" i="1"/>
  <c r="AR4094" i="1"/>
  <c r="AQ4093" i="1"/>
  <c r="AR4093" i="1" s="1"/>
  <c r="AR4092" i="1"/>
  <c r="AQ4091" i="1"/>
  <c r="AR4091" i="1" s="1"/>
  <c r="AR4090" i="1"/>
  <c r="AQ4089" i="1"/>
  <c r="AR4089" i="1" s="1"/>
  <c r="AR4088" i="1"/>
  <c r="AQ4087" i="1"/>
  <c r="AR4087" i="1" s="1"/>
  <c r="AR4086" i="1"/>
  <c r="AQ4085" i="1"/>
  <c r="AR4085" i="1" s="1"/>
  <c r="AR4084" i="1"/>
  <c r="AQ4083" i="1"/>
  <c r="AR4083" i="1" s="1"/>
  <c r="AR4082" i="1"/>
  <c r="AQ4081" i="1"/>
  <c r="AR4081" i="1" s="1"/>
  <c r="AQ4080" i="1"/>
  <c r="AR4079" i="1"/>
  <c r="AQ4079" i="1"/>
  <c r="AR4078" i="1"/>
  <c r="AR4077" i="1"/>
  <c r="AR4076" i="1"/>
  <c r="AR4075" i="1"/>
  <c r="AR4074" i="1"/>
  <c r="AR4073" i="1"/>
  <c r="AR4072" i="1"/>
  <c r="AR4071" i="1"/>
  <c r="AR4070" i="1"/>
  <c r="AQ4069" i="1"/>
  <c r="AR4069" i="1" s="1"/>
  <c r="AR4068" i="1"/>
  <c r="AR4067" i="1"/>
  <c r="AR4066" i="1"/>
  <c r="AR4065" i="1"/>
  <c r="AR4064" i="1"/>
  <c r="AR4063" i="1"/>
  <c r="AR4062" i="1"/>
  <c r="AQ4061" i="1"/>
  <c r="AR4061" i="1" s="1"/>
  <c r="AQ4060" i="1"/>
  <c r="AR4060" i="1" s="1"/>
  <c r="AQ4059" i="1"/>
  <c r="AR4059" i="1" s="1"/>
  <c r="AR4058" i="1"/>
  <c r="AR4057" i="1"/>
  <c r="AR4056" i="1"/>
  <c r="AR4055" i="1"/>
  <c r="AR4054" i="1"/>
  <c r="AR4053" i="1"/>
  <c r="AR4052" i="1"/>
  <c r="AR4051" i="1"/>
  <c r="AR4050" i="1"/>
  <c r="AR4049" i="1"/>
  <c r="AR4048" i="1"/>
  <c r="AR4047" i="1"/>
  <c r="AR4046" i="1"/>
  <c r="AR4045" i="1"/>
  <c r="AQ4044" i="1"/>
  <c r="AR4044" i="1" s="1"/>
  <c r="AR4043" i="1"/>
  <c r="AQ4042" i="1"/>
  <c r="AR4042" i="1" s="1"/>
  <c r="AQ4041" i="1"/>
  <c r="AR4041" i="1" s="1"/>
  <c r="AR4040" i="1"/>
  <c r="AR4039" i="1"/>
  <c r="AQ4038" i="1"/>
  <c r="AR4038" i="1" s="1"/>
  <c r="AR4037" i="1"/>
  <c r="AQ4036" i="1"/>
  <c r="AR4035" i="1"/>
  <c r="V4034" i="1"/>
  <c r="U4034" i="1"/>
  <c r="AR4033" i="1"/>
  <c r="AQ4033" i="1"/>
  <c r="AR4032" i="1"/>
  <c r="AQ4032" i="1"/>
  <c r="AR4031" i="1"/>
  <c r="AQ4031" i="1"/>
  <c r="AR4030" i="1"/>
  <c r="AR4029" i="1"/>
  <c r="AR4028" i="1"/>
  <c r="AQ4028" i="1"/>
  <c r="AR4027" i="1"/>
  <c r="AR4026" i="1"/>
  <c r="AR4025" i="1"/>
  <c r="AQ4025" i="1"/>
  <c r="AR4024" i="1"/>
  <c r="AR4023" i="1"/>
  <c r="AR4022" i="1"/>
  <c r="AQ4022" i="1"/>
  <c r="AR4021" i="1"/>
  <c r="AR4020" i="1"/>
  <c r="AR4019" i="1"/>
  <c r="AR4018" i="1"/>
  <c r="AR4017" i="1"/>
  <c r="AQ4017" i="1"/>
  <c r="AR4016" i="1"/>
  <c r="AR4015" i="1"/>
  <c r="AR4014" i="1"/>
  <c r="AQ4014" i="1"/>
  <c r="AR4013" i="1"/>
  <c r="AR4012" i="1"/>
  <c r="AR4011" i="1"/>
  <c r="AR4010" i="1"/>
  <c r="AR4009" i="1"/>
  <c r="AQ4009" i="1"/>
  <c r="AR4008" i="1"/>
  <c r="AR4007" i="1"/>
  <c r="AR4006" i="1"/>
  <c r="AR4005" i="1"/>
  <c r="AR4004" i="1"/>
  <c r="AQ4004" i="1"/>
  <c r="AR4003" i="1"/>
  <c r="AR4002" i="1"/>
  <c r="AR4001" i="1"/>
  <c r="AR4000" i="1"/>
  <c r="AR3999" i="1"/>
  <c r="AQ3999" i="1"/>
  <c r="AR3998" i="1"/>
  <c r="AR3997" i="1"/>
  <c r="AR3996" i="1"/>
  <c r="S3996" i="1"/>
  <c r="AR3995" i="1"/>
  <c r="AR3994" i="1"/>
  <c r="S3994" i="1"/>
  <c r="AR3993" i="1"/>
  <c r="AR3992" i="1"/>
  <c r="AQ3991" i="1"/>
  <c r="AR3991" i="1" s="1"/>
  <c r="AR3990" i="1"/>
  <c r="AR3989" i="1"/>
  <c r="AR3988" i="1"/>
  <c r="AR3987" i="1"/>
  <c r="S3987" i="1"/>
  <c r="AR3986" i="1"/>
  <c r="AR3985" i="1"/>
  <c r="AQ3984" i="1"/>
  <c r="AR3984" i="1" s="1"/>
  <c r="AR3983" i="1"/>
  <c r="AR3982" i="1"/>
  <c r="AR3981" i="1"/>
  <c r="AR3980" i="1"/>
  <c r="S3980" i="1"/>
  <c r="AR3979" i="1"/>
  <c r="AR3978" i="1"/>
  <c r="AQ3977" i="1"/>
  <c r="AR3977" i="1" s="1"/>
  <c r="AQ3976" i="1"/>
  <c r="AR3976" i="1" s="1"/>
  <c r="AR3975" i="1"/>
  <c r="AQ3974" i="1"/>
  <c r="AR3974" i="1" s="1"/>
  <c r="AR3973" i="1"/>
  <c r="AQ3972" i="1"/>
  <c r="AR3972" i="1" s="1"/>
  <c r="AR3971" i="1"/>
  <c r="AR3970" i="1"/>
  <c r="AQ3970" i="1"/>
  <c r="AR3969" i="1"/>
  <c r="AQ3969" i="1"/>
  <c r="AR3968" i="1"/>
  <c r="AQ3968" i="1"/>
  <c r="AR3967" i="1"/>
  <c r="AQ3966" i="1"/>
  <c r="AR3966" i="1" s="1"/>
  <c r="AR3965" i="1"/>
  <c r="AQ3964" i="1"/>
  <c r="AR3964" i="1" s="1"/>
  <c r="AQ3963" i="1"/>
  <c r="AR3963" i="1" s="1"/>
  <c r="AQ3962" i="1"/>
  <c r="AR3962" i="1" s="1"/>
  <c r="AQ3961" i="1"/>
  <c r="AR3961" i="1" s="1"/>
  <c r="AQ3960" i="1"/>
  <c r="AR3960" i="1" s="1"/>
  <c r="AR3959" i="1"/>
  <c r="AQ3959" i="1"/>
  <c r="AQ3958" i="1"/>
  <c r="AR3958" i="1" s="1"/>
  <c r="AQ3957" i="1"/>
  <c r="AR3957" i="1" s="1"/>
  <c r="AQ3956" i="1"/>
  <c r="AR3956" i="1" s="1"/>
  <c r="AR3955" i="1"/>
  <c r="AR3954" i="1"/>
  <c r="AQ3953" i="1"/>
  <c r="AR3953" i="1" s="1"/>
  <c r="AQ3952" i="1"/>
  <c r="AR3952" i="1" s="1"/>
  <c r="AR3951" i="1"/>
  <c r="AR3950" i="1"/>
  <c r="AQ3949" i="1"/>
  <c r="AR3949" i="1" s="1"/>
  <c r="AR3948" i="1"/>
  <c r="AR3947" i="1"/>
  <c r="AQ3946" i="1"/>
  <c r="AR3946" i="1" s="1"/>
  <c r="AR3945" i="1"/>
  <c r="AR3944" i="1"/>
  <c r="AQ3943" i="1"/>
  <c r="AR3943" i="1" s="1"/>
  <c r="AR3942" i="1"/>
  <c r="AQ3941" i="1"/>
  <c r="AR3941" i="1" s="1"/>
  <c r="V3941" i="1"/>
  <c r="U3941" i="1"/>
  <c r="T3941" i="1"/>
  <c r="S3941" i="1"/>
  <c r="AR3940" i="1"/>
  <c r="AR3939" i="1"/>
  <c r="AR3938" i="1"/>
  <c r="AR3937" i="1"/>
  <c r="AQ3937" i="1"/>
  <c r="AR3936" i="1"/>
  <c r="AQ3935" i="1"/>
  <c r="AR3935" i="1" s="1"/>
  <c r="AR3934" i="1"/>
  <c r="AQ3933" i="1"/>
  <c r="AR3933" i="1" s="1"/>
  <c r="AR3932" i="1"/>
  <c r="AR3931" i="1"/>
  <c r="AR3930" i="1"/>
  <c r="AR3929" i="1"/>
  <c r="T3928" i="1"/>
  <c r="T3927" i="1"/>
  <c r="T3926" i="1"/>
  <c r="T3925" i="1"/>
  <c r="AR3924" i="1"/>
  <c r="T3924" i="1"/>
  <c r="U3924" i="1" s="1"/>
  <c r="AQ3924" i="1" s="1"/>
  <c r="AR3923" i="1"/>
  <c r="AR3922" i="1"/>
  <c r="AQ3921" i="1"/>
  <c r="AR3921" i="1" s="1"/>
  <c r="AR3920" i="1"/>
  <c r="S3920" i="1"/>
  <c r="T3920" i="1" s="1"/>
  <c r="U3920" i="1" s="1"/>
  <c r="V3920" i="1" s="1"/>
  <c r="AQ3919" i="1"/>
  <c r="AR3919" i="1" s="1"/>
  <c r="AQ3918" i="1"/>
  <c r="AR3918" i="1" s="1"/>
  <c r="AR3917" i="1"/>
  <c r="AQ3917" i="1"/>
  <c r="AQ3916" i="1"/>
  <c r="AR3916" i="1" s="1"/>
  <c r="AR3915" i="1"/>
  <c r="AQ3914" i="1"/>
  <c r="AR3914" i="1" s="1"/>
  <c r="AQ3913" i="1"/>
  <c r="AR3913" i="1" s="1"/>
  <c r="AQ3912" i="1"/>
  <c r="AR3912" i="1" s="1"/>
  <c r="AR3911" i="1"/>
  <c r="AR3910" i="1"/>
  <c r="AQ3909" i="1"/>
  <c r="AR3909" i="1" s="1"/>
  <c r="AR3908" i="1"/>
  <c r="AR3907" i="1"/>
  <c r="AQ3906" i="1"/>
  <c r="AR3906" i="1" s="1"/>
  <c r="AR3905" i="1"/>
  <c r="AQ3904" i="1"/>
  <c r="AR3904" i="1" s="1"/>
  <c r="AR3903" i="1"/>
  <c r="AR3902" i="1"/>
  <c r="AQ3902" i="1"/>
  <c r="AR3901" i="1"/>
  <c r="AR3900" i="1"/>
  <c r="AR3899" i="1"/>
  <c r="AQ3899" i="1"/>
  <c r="AR3898" i="1"/>
  <c r="AR3897" i="1"/>
  <c r="AR3896" i="1"/>
  <c r="AQ3896" i="1"/>
  <c r="AR3895" i="1"/>
  <c r="AR3894" i="1"/>
  <c r="AR3893" i="1"/>
  <c r="AR3892" i="1"/>
  <c r="AQ3891" i="1"/>
  <c r="AR3891" i="1" s="1"/>
  <c r="AR3890" i="1"/>
  <c r="AR3889" i="1"/>
  <c r="AR3888" i="1"/>
  <c r="AQ3887" i="1"/>
  <c r="AR3887" i="1" s="1"/>
  <c r="AR3886" i="1"/>
  <c r="AR3885" i="1"/>
  <c r="AR3884" i="1"/>
  <c r="AR3883" i="1"/>
  <c r="AQ3883" i="1"/>
  <c r="AQ3882" i="1"/>
  <c r="AR3882" i="1" s="1"/>
  <c r="AQ3881" i="1"/>
  <c r="AR3881" i="1" s="1"/>
  <c r="AR3880" i="1"/>
  <c r="AR3879" i="1"/>
  <c r="AR3878" i="1"/>
  <c r="AR3877" i="1"/>
  <c r="AQ3876" i="1"/>
  <c r="AR3876" i="1" s="1"/>
  <c r="AR3875" i="1"/>
  <c r="AR3874" i="1"/>
  <c r="T3873" i="1"/>
  <c r="AQ3873" i="1" s="1"/>
  <c r="AR3873" i="1" s="1"/>
  <c r="AR3872" i="1"/>
  <c r="AR3871" i="1"/>
  <c r="S3871" i="1"/>
  <c r="AR3870" i="1"/>
  <c r="AR3869" i="1"/>
  <c r="AQ3868" i="1"/>
  <c r="AR3868" i="1" s="1"/>
  <c r="AQ3867" i="1"/>
  <c r="AR3867" i="1" s="1"/>
  <c r="AQ3866" i="1"/>
  <c r="AR3866" i="1" s="1"/>
  <c r="AR3865" i="1"/>
  <c r="AQ3865" i="1"/>
  <c r="AQ3864" i="1"/>
  <c r="AR3864" i="1" s="1"/>
  <c r="AR3863" i="1"/>
  <c r="AR3862" i="1"/>
  <c r="AR3861" i="1"/>
  <c r="AR3860" i="1"/>
  <c r="S3860" i="1"/>
  <c r="T3860" i="1" s="1"/>
  <c r="U3860" i="1" s="1"/>
  <c r="V3860" i="1" s="1"/>
  <c r="AR3859" i="1"/>
  <c r="S3859" i="1"/>
  <c r="T3859" i="1" s="1"/>
  <c r="U3859" i="1" s="1"/>
  <c r="V3859" i="1" s="1"/>
  <c r="AR3858" i="1"/>
  <c r="AQ3857" i="1"/>
  <c r="AR3857" i="1" s="1"/>
  <c r="AR3856" i="1"/>
  <c r="AR3855" i="1"/>
  <c r="AR3854" i="1"/>
  <c r="S3854" i="1"/>
  <c r="T3854" i="1" s="1"/>
  <c r="U3854" i="1" s="1"/>
  <c r="V3854" i="1" s="1"/>
  <c r="AR3853" i="1"/>
  <c r="AR3852" i="1"/>
  <c r="AQ3852" i="1"/>
  <c r="AR3851" i="1"/>
  <c r="AR3850" i="1"/>
  <c r="AR3849" i="1"/>
  <c r="S3849" i="1"/>
  <c r="T3849" i="1" s="1"/>
  <c r="U3849" i="1" s="1"/>
  <c r="V3849" i="1" s="1"/>
  <c r="AR3848" i="1"/>
  <c r="S3848" i="1"/>
  <c r="T3848" i="1" s="1"/>
  <c r="U3848" i="1" s="1"/>
  <c r="V3848" i="1" s="1"/>
  <c r="AR3847" i="1"/>
  <c r="AQ3846" i="1"/>
  <c r="AR3846" i="1" s="1"/>
  <c r="AR3845" i="1"/>
  <c r="AR3844" i="1"/>
  <c r="AR3843" i="1"/>
  <c r="V3843" i="1"/>
  <c r="S3843" i="1"/>
  <c r="T3843" i="1" s="1"/>
  <c r="U3843" i="1" s="1"/>
  <c r="AR3842" i="1"/>
  <c r="AQ3841" i="1"/>
  <c r="AR3841" i="1" s="1"/>
  <c r="AR3840" i="1"/>
  <c r="AR3839" i="1"/>
  <c r="AR3838" i="1"/>
  <c r="T3838" i="1"/>
  <c r="U3838" i="1" s="1"/>
  <c r="V3838" i="1" s="1"/>
  <c r="S3838" i="1"/>
  <c r="AR3837" i="1"/>
  <c r="AQ3836" i="1"/>
  <c r="AR3836" i="1" s="1"/>
  <c r="AR3835" i="1"/>
  <c r="AR3834" i="1"/>
  <c r="AQ3833" i="1"/>
  <c r="AR3833" i="1" s="1"/>
  <c r="AQ3832" i="1"/>
  <c r="AR3832" i="1" s="1"/>
  <c r="AQ3831" i="1"/>
  <c r="AR3831" i="1" s="1"/>
  <c r="AR3830" i="1"/>
  <c r="AR3829" i="1"/>
  <c r="AR3828" i="1"/>
  <c r="AR3827" i="1"/>
  <c r="AR3826" i="1"/>
  <c r="AR3825" i="1"/>
  <c r="AR3824" i="1"/>
  <c r="AR3823" i="1"/>
  <c r="AR3822" i="1"/>
  <c r="AR3821" i="1"/>
  <c r="AQ3820" i="1"/>
  <c r="AR3820" i="1" s="1"/>
  <c r="AR3819" i="1"/>
  <c r="AR3818" i="1"/>
  <c r="AQ3817" i="1"/>
  <c r="AR3817" i="1" s="1"/>
  <c r="AR3816" i="1"/>
  <c r="AR3815" i="1"/>
  <c r="AQ3814" i="1"/>
  <c r="AR3814" i="1" s="1"/>
  <c r="AR3813" i="1"/>
  <c r="AR3812" i="1"/>
  <c r="AQ3811" i="1"/>
  <c r="AR3811" i="1" s="1"/>
  <c r="AR3810" i="1"/>
  <c r="AR3809" i="1"/>
  <c r="AQ3808" i="1"/>
  <c r="AR3808" i="1" s="1"/>
  <c r="AR3807" i="1"/>
  <c r="AR3806" i="1"/>
  <c r="AQ3805" i="1"/>
  <c r="AR3805" i="1" s="1"/>
  <c r="R3805" i="1"/>
  <c r="AR3804" i="1"/>
  <c r="R3804" i="1"/>
  <c r="AR3803" i="1"/>
  <c r="AR3802" i="1"/>
  <c r="AQ3801" i="1"/>
  <c r="AR3801" i="1" s="1"/>
  <c r="AR3800" i="1"/>
  <c r="AR3799" i="1"/>
  <c r="AQ3798" i="1"/>
  <c r="AR3798" i="1" s="1"/>
  <c r="AR3797" i="1"/>
  <c r="AR3796" i="1"/>
  <c r="AR3795" i="1"/>
  <c r="AQ3794" i="1"/>
  <c r="AR3794" i="1" s="1"/>
  <c r="AQ3793" i="1"/>
  <c r="AR3793" i="1" s="1"/>
  <c r="AR3792" i="1"/>
  <c r="AQ3791" i="1"/>
  <c r="AR3791" i="1" s="1"/>
  <c r="S3790" i="1"/>
  <c r="T3790" i="1" s="1"/>
  <c r="R3790" i="1"/>
  <c r="AQ3789" i="1"/>
  <c r="AR3789" i="1" s="1"/>
  <c r="AQ3788" i="1"/>
  <c r="AR3788" i="1" s="1"/>
  <c r="AR3787" i="1"/>
  <c r="AR3786" i="1"/>
  <c r="AQ3785" i="1"/>
  <c r="AR3785" i="1" s="1"/>
  <c r="AR3784" i="1"/>
  <c r="AR3783" i="1"/>
  <c r="AR3782" i="1"/>
  <c r="AR3781" i="1"/>
  <c r="AQ3781" i="1"/>
  <c r="AR3780" i="1"/>
  <c r="AQ3779" i="1"/>
  <c r="AR3779" i="1" s="1"/>
  <c r="AQ3778" i="1"/>
  <c r="AR3778" i="1" s="1"/>
  <c r="AR3777" i="1"/>
  <c r="AR3776" i="1"/>
  <c r="AQ3776" i="1"/>
  <c r="AR3775" i="1"/>
  <c r="AQ3775" i="1"/>
  <c r="AR3774" i="1"/>
  <c r="AR3773" i="1"/>
  <c r="AR3772" i="1"/>
  <c r="AQ3772" i="1"/>
  <c r="AQ3771" i="1"/>
  <c r="AR3771" i="1" s="1"/>
  <c r="AQ3768" i="1"/>
  <c r="AR3768" i="1" s="1"/>
  <c r="AR3767" i="1"/>
  <c r="AR3766" i="1"/>
  <c r="AR3765" i="1"/>
  <c r="AQ3764" i="1"/>
  <c r="AR3764" i="1" s="1"/>
  <c r="AQ3763" i="1"/>
  <c r="AR3763" i="1" s="1"/>
  <c r="AQ3762" i="1"/>
  <c r="AR3762" i="1" s="1"/>
  <c r="AQ3761" i="1"/>
  <c r="AR3761" i="1" s="1"/>
  <c r="AR3760" i="1"/>
  <c r="AR3759" i="1"/>
  <c r="AQ3758" i="1"/>
  <c r="AR3758" i="1" s="1"/>
  <c r="AQ3757" i="1"/>
  <c r="AR3757" i="1" s="1"/>
  <c r="AR3756" i="1"/>
  <c r="AR3755" i="1"/>
  <c r="AR3754" i="1"/>
  <c r="AR3753" i="1"/>
  <c r="AR3752" i="1"/>
  <c r="AR3751" i="1"/>
  <c r="AQ3750" i="1"/>
  <c r="AR3750" i="1" s="1"/>
  <c r="AQ3749" i="1"/>
  <c r="AR3749" i="1" s="1"/>
  <c r="AQ3748" i="1"/>
  <c r="AR3748" i="1" s="1"/>
  <c r="AQ3747" i="1"/>
  <c r="AR3747" i="1" s="1"/>
  <c r="AR3746" i="1"/>
  <c r="AR3745" i="1"/>
  <c r="AR3744" i="1"/>
  <c r="AR3743" i="1"/>
  <c r="AQ3743" i="1"/>
  <c r="AR3742" i="1"/>
  <c r="AQ3742" i="1"/>
  <c r="AR3741" i="1"/>
  <c r="AQ3741" i="1"/>
  <c r="AR3740" i="1"/>
  <c r="AR3739" i="1"/>
  <c r="AR3738" i="1"/>
  <c r="AQ3737" i="1"/>
  <c r="AR3737" i="1" s="1"/>
  <c r="AQ3736" i="1"/>
  <c r="AR3736" i="1" s="1"/>
  <c r="AR3735" i="1"/>
  <c r="AR3734" i="1"/>
  <c r="AR3733" i="1"/>
  <c r="AR3732" i="1"/>
  <c r="AR3731" i="1"/>
  <c r="AR3730" i="1"/>
  <c r="AR3729" i="1"/>
  <c r="AR3728" i="1"/>
  <c r="AR3727" i="1"/>
  <c r="AR3726" i="1"/>
  <c r="AR3725" i="1"/>
  <c r="AR3724" i="1"/>
  <c r="AR3723" i="1"/>
  <c r="V3723" i="1"/>
  <c r="T3723" i="1"/>
  <c r="U3723" i="1" s="1"/>
  <c r="AR3722" i="1"/>
  <c r="T3722" i="1"/>
  <c r="U3722" i="1" s="1"/>
  <c r="V3722" i="1" s="1"/>
  <c r="S3722" i="1"/>
  <c r="AR3721" i="1"/>
  <c r="AR3720" i="1"/>
  <c r="AR3719" i="1"/>
  <c r="AR3718" i="1"/>
  <c r="AR3717" i="1"/>
  <c r="AR3716" i="1"/>
  <c r="AR3715" i="1"/>
  <c r="S3715" i="1"/>
  <c r="T3715" i="1" s="1"/>
  <c r="U3715" i="1" s="1"/>
  <c r="V3715" i="1" s="1"/>
  <c r="AR3714" i="1"/>
  <c r="AR3713" i="1"/>
  <c r="AQ3713" i="1"/>
  <c r="AR3712" i="1"/>
  <c r="AR3711" i="1"/>
  <c r="AR3710" i="1"/>
  <c r="AR3709" i="1"/>
  <c r="T3709" i="1"/>
  <c r="U3709" i="1" s="1"/>
  <c r="V3709" i="1" s="1"/>
  <c r="S3709" i="1"/>
  <c r="AR3708" i="1"/>
  <c r="AQ3707" i="1"/>
  <c r="AR3707" i="1" s="1"/>
  <c r="AR3706" i="1"/>
  <c r="AR3705" i="1"/>
  <c r="AR3704" i="1"/>
  <c r="AR3703" i="1"/>
  <c r="S3703" i="1"/>
  <c r="T3703" i="1" s="1"/>
  <c r="U3703" i="1" s="1"/>
  <c r="V3703" i="1" s="1"/>
  <c r="AR3702" i="1"/>
  <c r="AQ3701" i="1"/>
  <c r="AR3701" i="1" s="1"/>
  <c r="AR3700" i="1"/>
  <c r="AR3699" i="1"/>
  <c r="AR3698" i="1"/>
  <c r="AR3697" i="1"/>
  <c r="S3697" i="1"/>
  <c r="T3697" i="1" s="1"/>
  <c r="U3697" i="1" s="1"/>
  <c r="V3697" i="1" s="1"/>
  <c r="AR3696" i="1"/>
  <c r="AQ3695" i="1"/>
  <c r="AR3695" i="1" s="1"/>
  <c r="AR3694" i="1"/>
  <c r="AR3693" i="1"/>
  <c r="AR3692" i="1"/>
  <c r="AR3691" i="1"/>
  <c r="T3691" i="1"/>
  <c r="U3691" i="1" s="1"/>
  <c r="V3691" i="1" s="1"/>
  <c r="AR3690" i="1"/>
  <c r="AQ3689" i="1"/>
  <c r="AR3689" i="1" s="1"/>
  <c r="AR3688" i="1"/>
  <c r="AR3687" i="1"/>
  <c r="AR3686" i="1"/>
  <c r="AR3685" i="1"/>
  <c r="AQ3684" i="1"/>
  <c r="AR3684" i="1" s="1"/>
  <c r="AQ3683" i="1"/>
  <c r="AR3683" i="1" s="1"/>
  <c r="AQ3682" i="1"/>
  <c r="AR3682" i="1" s="1"/>
  <c r="AQ3681" i="1"/>
  <c r="AR3681" i="1" s="1"/>
  <c r="AR3680" i="1"/>
  <c r="AR3679" i="1"/>
  <c r="AQ3678" i="1"/>
  <c r="AR3678" i="1" s="1"/>
  <c r="AQ3677" i="1"/>
  <c r="AR3677" i="1" s="1"/>
  <c r="AR3676" i="1"/>
  <c r="AR3675" i="1"/>
  <c r="AR3674" i="1"/>
  <c r="AR3673" i="1"/>
  <c r="AQ3672" i="1"/>
  <c r="AR3672" i="1" s="1"/>
  <c r="AQ3671" i="1"/>
  <c r="AR3671" i="1" s="1"/>
  <c r="AR3670" i="1"/>
  <c r="AR3669" i="1"/>
  <c r="AR3668" i="1"/>
  <c r="P3667" i="1"/>
  <c r="AQ3667" i="1" s="1"/>
  <c r="AR3667" i="1" s="1"/>
  <c r="AR3666" i="1"/>
  <c r="Q3666" i="1"/>
  <c r="P3666" i="1"/>
  <c r="AR3665" i="1"/>
  <c r="AQ3664" i="1"/>
  <c r="Q3664" i="1"/>
  <c r="AR3663" i="1"/>
  <c r="AR3660" i="1"/>
  <c r="AQ3659" i="1"/>
  <c r="AR3659" i="1" s="1"/>
  <c r="AQ3658" i="1"/>
  <c r="AR3658" i="1" s="1"/>
  <c r="AQ3657" i="1"/>
  <c r="AR3657" i="1" s="1"/>
  <c r="AQ3656" i="1"/>
  <c r="AR3656" i="1" s="1"/>
  <c r="AQ3655" i="1"/>
  <c r="AR3655" i="1" s="1"/>
  <c r="AQ3654" i="1"/>
  <c r="AR3654" i="1" s="1"/>
  <c r="AR3653" i="1"/>
  <c r="AQ3653" i="1"/>
  <c r="AQ3652" i="1"/>
  <c r="AR3652" i="1" s="1"/>
  <c r="AQ3651" i="1"/>
  <c r="AR3651" i="1" s="1"/>
  <c r="AQ3650" i="1"/>
  <c r="AR3650" i="1" s="1"/>
  <c r="AR3649" i="1"/>
  <c r="AR3648" i="1"/>
  <c r="AR3647" i="1"/>
  <c r="AR3646" i="1"/>
  <c r="AR3645" i="1"/>
  <c r="AQ3644" i="1"/>
  <c r="AR3644" i="1" s="1"/>
  <c r="AR3643" i="1"/>
  <c r="AR3642" i="1"/>
  <c r="AR3641" i="1"/>
  <c r="AR3640" i="1"/>
  <c r="AQ3639" i="1"/>
  <c r="AR3639" i="1" s="1"/>
  <c r="AR3638" i="1"/>
  <c r="AR3637" i="1"/>
  <c r="AR3636" i="1"/>
  <c r="AR3635" i="1"/>
  <c r="AR3634" i="1"/>
  <c r="AQ3634" i="1"/>
  <c r="AR3633" i="1"/>
  <c r="AR3632" i="1"/>
  <c r="AR3631" i="1"/>
  <c r="AR3630" i="1"/>
  <c r="AR3629" i="1"/>
  <c r="AR3628" i="1"/>
  <c r="AR3627" i="1"/>
  <c r="AR3626" i="1"/>
  <c r="AQ3625" i="1"/>
  <c r="AR3625" i="1" s="1"/>
  <c r="AR3624" i="1"/>
  <c r="AR3623" i="1"/>
  <c r="AQ3622" i="1"/>
  <c r="AR3622" i="1" s="1"/>
  <c r="AR3621" i="1"/>
  <c r="AR3620" i="1"/>
  <c r="AQ3619" i="1"/>
  <c r="AR3619" i="1" s="1"/>
  <c r="AR3618" i="1"/>
  <c r="AR3617" i="1"/>
  <c r="AR3616" i="1"/>
  <c r="AR3615" i="1"/>
  <c r="AQ3615" i="1"/>
  <c r="AR3614" i="1"/>
  <c r="AR3613" i="1"/>
  <c r="AR3612" i="1"/>
  <c r="AQ3612" i="1"/>
  <c r="AR3611" i="1"/>
  <c r="AQ3610" i="1"/>
  <c r="AR3610" i="1" s="1"/>
  <c r="AR3609" i="1"/>
  <c r="AQ3608" i="1"/>
  <c r="AR3608" i="1" s="1"/>
  <c r="AR3607" i="1"/>
  <c r="AQ3606" i="1"/>
  <c r="AR3606" i="1" s="1"/>
  <c r="AR3605" i="1"/>
  <c r="AR3604" i="1"/>
  <c r="AQ3603" i="1"/>
  <c r="AR3603" i="1" s="1"/>
  <c r="AR3602" i="1"/>
  <c r="AR3601" i="1"/>
  <c r="AQ3600" i="1"/>
  <c r="AR3600" i="1" s="1"/>
  <c r="AR3599" i="1"/>
  <c r="AR3598" i="1"/>
  <c r="AQ3597" i="1"/>
  <c r="AR3597" i="1" s="1"/>
  <c r="AR3596" i="1"/>
  <c r="AR3595" i="1"/>
  <c r="AQ3594" i="1"/>
  <c r="AR3594" i="1" s="1"/>
  <c r="AR3593" i="1"/>
  <c r="AR3592" i="1"/>
  <c r="AQ3591" i="1"/>
  <c r="AR3591" i="1" s="1"/>
  <c r="AR3590" i="1"/>
  <c r="AR3589" i="1"/>
  <c r="AQ3588" i="1"/>
  <c r="AR3588" i="1" s="1"/>
  <c r="AR3587" i="1"/>
  <c r="AR3586" i="1"/>
  <c r="AQ3585" i="1"/>
  <c r="AR3585" i="1" s="1"/>
  <c r="AR3584" i="1"/>
  <c r="AR3583" i="1"/>
  <c r="AQ3582" i="1"/>
  <c r="AR3582" i="1" s="1"/>
  <c r="AR3581" i="1"/>
  <c r="AR3580" i="1"/>
  <c r="AQ3579" i="1"/>
  <c r="AR3579" i="1" s="1"/>
  <c r="AR3578" i="1"/>
  <c r="AR3577" i="1"/>
  <c r="AQ3576" i="1"/>
  <c r="AR3576" i="1" s="1"/>
  <c r="AR3575" i="1"/>
  <c r="AR3574" i="1"/>
  <c r="AR3573" i="1"/>
  <c r="AR3572" i="1"/>
  <c r="AR3571" i="1"/>
  <c r="AR3570" i="1"/>
  <c r="AR3569" i="1"/>
  <c r="AR3568" i="1"/>
  <c r="AR3567" i="1"/>
  <c r="AR3566" i="1"/>
  <c r="AR3565" i="1"/>
  <c r="AR3564" i="1"/>
  <c r="AR3563" i="1"/>
  <c r="AR3562" i="1"/>
  <c r="AR3561" i="1"/>
  <c r="AR3560" i="1"/>
  <c r="AR3559" i="1"/>
  <c r="AR3558" i="1"/>
  <c r="AR3557" i="1"/>
  <c r="AR3556" i="1"/>
  <c r="AR3555" i="1"/>
  <c r="AR3554" i="1"/>
  <c r="AR3553" i="1"/>
  <c r="AR3552" i="1"/>
  <c r="AR3551" i="1"/>
  <c r="AR3550" i="1"/>
  <c r="AR3549" i="1"/>
  <c r="AR3548" i="1"/>
  <c r="AR3547" i="1"/>
  <c r="AR3546" i="1"/>
  <c r="AR3545" i="1"/>
  <c r="AR3544" i="1"/>
  <c r="AR3543" i="1"/>
  <c r="AR3542" i="1"/>
  <c r="AR3541" i="1"/>
  <c r="AR3540" i="1"/>
  <c r="AR3539" i="1"/>
  <c r="AR3538" i="1"/>
  <c r="AR3537" i="1"/>
  <c r="AR3536" i="1"/>
  <c r="AR3535" i="1"/>
  <c r="AQ3534" i="1"/>
  <c r="AR3534" i="1" s="1"/>
  <c r="AR3533" i="1"/>
  <c r="AR3532" i="1"/>
  <c r="AR3531" i="1"/>
  <c r="AR3530" i="1"/>
  <c r="AR3529" i="1"/>
  <c r="AQ3528" i="1"/>
  <c r="AR3528" i="1" s="1"/>
  <c r="AR3527" i="1"/>
  <c r="AR3526" i="1"/>
  <c r="AR3525" i="1"/>
  <c r="AR3524" i="1"/>
  <c r="AR3523" i="1"/>
  <c r="AR3522" i="1"/>
  <c r="AR3521" i="1"/>
  <c r="AR3520" i="1"/>
  <c r="AQ3519" i="1"/>
  <c r="AR3519" i="1" s="1"/>
  <c r="AR3518" i="1"/>
  <c r="AR3517" i="1"/>
  <c r="AQ3516" i="1"/>
  <c r="AR3516" i="1" s="1"/>
  <c r="AR3515" i="1"/>
  <c r="AR3514" i="1"/>
  <c r="AQ3513" i="1"/>
  <c r="AR3513" i="1" s="1"/>
  <c r="AR3512" i="1"/>
  <c r="AR3511" i="1"/>
  <c r="AR3510" i="1"/>
  <c r="AR3509" i="1"/>
  <c r="AR3508" i="1"/>
  <c r="AR3507" i="1"/>
  <c r="AR3506" i="1"/>
  <c r="AR3505" i="1"/>
  <c r="AR3504" i="1"/>
  <c r="AR3503" i="1"/>
  <c r="AR3502" i="1"/>
  <c r="AR3501" i="1"/>
  <c r="AR3500" i="1"/>
  <c r="AQ3499" i="1"/>
  <c r="AR3499" i="1" s="1"/>
  <c r="AR3498" i="1"/>
  <c r="AR3497" i="1"/>
  <c r="AR3496" i="1"/>
  <c r="AQ3495" i="1"/>
  <c r="AR3495" i="1" s="1"/>
  <c r="AR3494" i="1"/>
  <c r="AR3493" i="1"/>
  <c r="AQ3493" i="1"/>
  <c r="AR3492" i="1"/>
  <c r="AR3491" i="1"/>
  <c r="AR3490" i="1"/>
  <c r="AQ3489" i="1"/>
  <c r="AR3489" i="1" s="1"/>
  <c r="AR3488" i="1"/>
  <c r="AR3487" i="1"/>
  <c r="AR3486" i="1"/>
  <c r="AR3485" i="1"/>
  <c r="AR3484" i="1"/>
  <c r="AR3483" i="1"/>
  <c r="AR3482" i="1"/>
  <c r="AR3481" i="1"/>
  <c r="AR3480" i="1"/>
  <c r="AR3479" i="1"/>
  <c r="AR3478" i="1"/>
  <c r="AR3477" i="1"/>
  <c r="AR3476" i="1"/>
  <c r="AR3475" i="1"/>
  <c r="AR3474" i="1"/>
  <c r="AR3473" i="1"/>
  <c r="AR3472" i="1"/>
  <c r="AR3471" i="1"/>
  <c r="AR3470" i="1"/>
  <c r="AR3469" i="1"/>
  <c r="AR3468" i="1"/>
  <c r="AR3467" i="1"/>
  <c r="AR3466" i="1"/>
  <c r="AR3465" i="1"/>
  <c r="AR3464" i="1"/>
  <c r="AR3463" i="1"/>
  <c r="AR3462" i="1"/>
  <c r="AR3461" i="1"/>
  <c r="AR3460" i="1"/>
  <c r="AR3459" i="1"/>
  <c r="AR3458" i="1"/>
  <c r="AR3457" i="1"/>
  <c r="AR3456" i="1"/>
  <c r="AR3455" i="1"/>
  <c r="AR3454" i="1"/>
  <c r="AR3453" i="1"/>
  <c r="AR3452" i="1"/>
  <c r="AR3451" i="1"/>
  <c r="AR3450" i="1"/>
  <c r="AR3449" i="1"/>
  <c r="AR3448" i="1"/>
  <c r="AR3447" i="1"/>
  <c r="AR3446" i="1"/>
  <c r="AR3445" i="1"/>
  <c r="AR3444" i="1"/>
  <c r="AR3443" i="1"/>
  <c r="AR3442" i="1"/>
  <c r="AR3441" i="1"/>
  <c r="AR3440" i="1"/>
  <c r="AR3439" i="1"/>
  <c r="AR3438" i="1"/>
  <c r="AR3437" i="1"/>
  <c r="AR3436" i="1"/>
  <c r="AR3435" i="1"/>
  <c r="AR3434" i="1"/>
  <c r="AR3433" i="1"/>
  <c r="AR3432" i="1"/>
  <c r="AR3431" i="1"/>
  <c r="AR3430" i="1"/>
  <c r="AR3429" i="1"/>
  <c r="AR3428" i="1"/>
  <c r="AR3427" i="1"/>
  <c r="AR3426" i="1"/>
  <c r="AR3425" i="1"/>
  <c r="AR3424" i="1"/>
  <c r="AR3423" i="1"/>
  <c r="AR3422" i="1"/>
  <c r="AR3421" i="1"/>
  <c r="AR3420" i="1"/>
  <c r="AR3419" i="1"/>
  <c r="AR3418" i="1"/>
  <c r="AR3417" i="1"/>
  <c r="AR3416" i="1"/>
  <c r="AR3415" i="1"/>
  <c r="AR3414" i="1"/>
  <c r="AR3413" i="1"/>
  <c r="AR3412" i="1"/>
  <c r="AR3411" i="1"/>
  <c r="AR3410" i="1"/>
  <c r="AR3409" i="1"/>
  <c r="AR3408" i="1"/>
  <c r="AR3407" i="1"/>
  <c r="AR3406" i="1"/>
  <c r="AR3405" i="1"/>
  <c r="AR3404" i="1"/>
  <c r="AR3403" i="1"/>
  <c r="AR3402" i="1"/>
  <c r="AR3401" i="1"/>
  <c r="AR3400" i="1"/>
  <c r="AR3399" i="1"/>
  <c r="AR3398" i="1"/>
  <c r="AR3397" i="1"/>
  <c r="AR3396" i="1"/>
  <c r="AR3395" i="1"/>
  <c r="AR3394" i="1"/>
  <c r="AR3393" i="1"/>
  <c r="AR3392" i="1"/>
  <c r="AR3391" i="1"/>
  <c r="AR3390" i="1"/>
  <c r="AR3389" i="1"/>
  <c r="AR3388" i="1"/>
  <c r="AR3387" i="1"/>
  <c r="AR3386" i="1"/>
  <c r="AR3385" i="1"/>
  <c r="AR3384" i="1"/>
  <c r="AR3383" i="1"/>
  <c r="AR3382" i="1"/>
  <c r="AR3381" i="1"/>
  <c r="AR3380" i="1"/>
  <c r="AR3379" i="1"/>
  <c r="AR3378" i="1"/>
  <c r="AR3377" i="1"/>
  <c r="AR3376" i="1"/>
  <c r="AR3375" i="1"/>
  <c r="AR3374" i="1"/>
  <c r="AR3373" i="1"/>
  <c r="AR3372" i="1"/>
  <c r="AR3371" i="1"/>
  <c r="AR3370" i="1"/>
  <c r="AR3369" i="1"/>
  <c r="AR3368" i="1"/>
  <c r="AR3367" i="1"/>
  <c r="AR3366" i="1"/>
  <c r="AR3365" i="1"/>
  <c r="AR3364" i="1"/>
  <c r="AR3363" i="1"/>
  <c r="AR3362" i="1"/>
  <c r="AR3361" i="1"/>
  <c r="AR3360" i="1"/>
  <c r="AR3359" i="1"/>
  <c r="AR3358" i="1"/>
  <c r="AR3357" i="1"/>
  <c r="AR3356" i="1"/>
  <c r="AR3355" i="1"/>
  <c r="AR3354" i="1"/>
  <c r="AR3353" i="1"/>
  <c r="AR3352" i="1"/>
  <c r="AR3351" i="1"/>
  <c r="AR3350" i="1"/>
  <c r="AR3349" i="1"/>
  <c r="AR3348" i="1"/>
  <c r="AR3347" i="1"/>
  <c r="AR3346" i="1"/>
  <c r="AR3345" i="1"/>
  <c r="AR3344" i="1"/>
  <c r="AR3343" i="1"/>
  <c r="AR3342" i="1"/>
  <c r="AR3341" i="1"/>
  <c r="AR3340" i="1"/>
  <c r="AR3339" i="1"/>
  <c r="AR3338" i="1"/>
  <c r="AR3337" i="1"/>
  <c r="AR3336" i="1"/>
  <c r="AR3335" i="1"/>
  <c r="AR3334" i="1"/>
  <c r="AR3333" i="1"/>
  <c r="AR3332" i="1"/>
  <c r="AR3331" i="1"/>
  <c r="AR3330" i="1"/>
  <c r="AR3329" i="1"/>
  <c r="AR3328" i="1"/>
  <c r="AR3327" i="1"/>
  <c r="AR3326" i="1"/>
  <c r="AR3325" i="1"/>
  <c r="AR3324" i="1"/>
  <c r="AQ3323" i="1"/>
  <c r="AR3323" i="1" s="1"/>
  <c r="AR3322" i="1"/>
  <c r="AR3321" i="1"/>
  <c r="AR3320" i="1"/>
  <c r="AR3319" i="1"/>
  <c r="AR3318" i="1"/>
  <c r="AR3317" i="1"/>
  <c r="AR3316" i="1"/>
  <c r="AR3315" i="1"/>
  <c r="AR3314" i="1"/>
  <c r="AR3313" i="1"/>
  <c r="AR3312" i="1"/>
  <c r="AR3311" i="1"/>
  <c r="AR3310" i="1"/>
  <c r="AR3309" i="1"/>
  <c r="AR3308" i="1"/>
  <c r="AR3307" i="1"/>
  <c r="AR3306" i="1"/>
  <c r="AR3305" i="1"/>
  <c r="AR3304" i="1"/>
  <c r="AR3303" i="1"/>
  <c r="AR3302" i="1"/>
  <c r="AR3301" i="1"/>
  <c r="AR3300" i="1"/>
  <c r="AR3299" i="1"/>
  <c r="AR3298" i="1"/>
  <c r="AR3297" i="1"/>
  <c r="AR3296" i="1"/>
  <c r="AR3295" i="1"/>
  <c r="AR3294" i="1"/>
  <c r="AR3293" i="1"/>
  <c r="AR3292" i="1"/>
  <c r="AR3291" i="1"/>
  <c r="AR3290" i="1"/>
  <c r="AR3289" i="1"/>
  <c r="AR3288" i="1"/>
  <c r="AR3287" i="1"/>
  <c r="AR3286" i="1"/>
  <c r="AR3285" i="1"/>
  <c r="AR3284" i="1"/>
  <c r="AR3283" i="1"/>
  <c r="AR3282" i="1"/>
  <c r="AR3281" i="1"/>
  <c r="AR3280" i="1"/>
  <c r="AR3279" i="1"/>
  <c r="AR3278" i="1"/>
  <c r="AR3277" i="1"/>
  <c r="AR3276" i="1"/>
  <c r="AR3275" i="1"/>
  <c r="AR3274" i="1"/>
  <c r="AR3273" i="1"/>
  <c r="AR3272" i="1"/>
  <c r="AR3271" i="1"/>
  <c r="AR3270" i="1"/>
  <c r="AR3269" i="1"/>
  <c r="AR3268" i="1"/>
  <c r="AR3267" i="1"/>
  <c r="AR3266" i="1"/>
  <c r="AR3265" i="1"/>
  <c r="AR3264" i="1"/>
  <c r="AR3263" i="1"/>
  <c r="AR3262" i="1"/>
  <c r="AR3261" i="1"/>
  <c r="AR3260" i="1"/>
  <c r="AR3259" i="1"/>
  <c r="AR3258" i="1"/>
  <c r="AR3257" i="1"/>
  <c r="AR3256" i="1"/>
  <c r="AR3255" i="1"/>
  <c r="AR3254" i="1"/>
  <c r="AR3253" i="1"/>
  <c r="AR3252" i="1"/>
  <c r="AR3251" i="1"/>
  <c r="AR3250" i="1"/>
  <c r="AR3249" i="1"/>
  <c r="AR3248" i="1"/>
  <c r="AR3247" i="1"/>
  <c r="AR3246" i="1"/>
  <c r="AR3245" i="1"/>
  <c r="AR3244" i="1"/>
  <c r="AR3243" i="1"/>
  <c r="AR3242" i="1"/>
  <c r="AR3241" i="1"/>
  <c r="AR3240" i="1"/>
  <c r="AR3239" i="1"/>
  <c r="AR3238" i="1"/>
  <c r="AR3237" i="1"/>
  <c r="AR3236" i="1"/>
  <c r="AR3235" i="1"/>
  <c r="AR3234" i="1"/>
  <c r="AR3233" i="1"/>
  <c r="AR3232" i="1"/>
  <c r="AR3231" i="1"/>
  <c r="AR3230" i="1"/>
  <c r="AR3229" i="1"/>
  <c r="AR3228" i="1"/>
  <c r="AR3227" i="1"/>
  <c r="AR3226" i="1"/>
  <c r="AR3225" i="1"/>
  <c r="AR3224" i="1"/>
  <c r="AR3223" i="1"/>
  <c r="AR3222" i="1"/>
  <c r="AR3221" i="1"/>
  <c r="AR3220" i="1"/>
  <c r="AR3219" i="1"/>
  <c r="AR3218" i="1"/>
  <c r="AR3217" i="1"/>
  <c r="AR3216" i="1"/>
  <c r="AR3215" i="1"/>
  <c r="AR3214" i="1"/>
  <c r="AR3213" i="1"/>
  <c r="AR3212" i="1"/>
  <c r="AR3211" i="1"/>
  <c r="AR3210" i="1"/>
  <c r="AR3209" i="1"/>
  <c r="AR3208" i="1"/>
  <c r="AR3207" i="1"/>
  <c r="AR3206" i="1"/>
  <c r="AR3205" i="1"/>
  <c r="AR3204" i="1"/>
  <c r="AR3203" i="1"/>
  <c r="AR3202" i="1"/>
  <c r="AR3201" i="1"/>
  <c r="AR3200" i="1"/>
  <c r="AR3199" i="1"/>
  <c r="AR3198" i="1"/>
  <c r="AR3197" i="1"/>
  <c r="AR3196" i="1"/>
  <c r="AR3195" i="1"/>
  <c r="AR3194" i="1"/>
  <c r="AR3193" i="1"/>
  <c r="AR3192" i="1"/>
  <c r="AR3191" i="1"/>
  <c r="AR3190" i="1"/>
  <c r="AR3189" i="1"/>
  <c r="AR3188" i="1"/>
  <c r="AR3187" i="1"/>
  <c r="AR3186" i="1"/>
  <c r="AR3185" i="1"/>
  <c r="AR3184" i="1"/>
  <c r="AR3183" i="1"/>
  <c r="AR3182" i="1"/>
  <c r="AR3181" i="1"/>
  <c r="AR3180" i="1"/>
  <c r="AR3179" i="1"/>
  <c r="AR3178" i="1"/>
  <c r="AR3177" i="1"/>
  <c r="AR3176" i="1"/>
  <c r="AR3175" i="1"/>
  <c r="AR3174" i="1"/>
  <c r="AR3173" i="1"/>
  <c r="AR3172" i="1"/>
  <c r="AR3171" i="1"/>
  <c r="AR3170" i="1"/>
  <c r="AR3169" i="1"/>
  <c r="AR3168" i="1"/>
  <c r="AR3167" i="1"/>
  <c r="AR3166" i="1"/>
  <c r="AR3165" i="1"/>
  <c r="AR3164" i="1"/>
  <c r="AR3163" i="1"/>
  <c r="AR3162" i="1"/>
  <c r="AR3161" i="1"/>
  <c r="AR3160" i="1"/>
  <c r="AR3159" i="1"/>
  <c r="AR3158" i="1"/>
  <c r="AR3157" i="1"/>
  <c r="AR3156" i="1"/>
  <c r="AR3155" i="1"/>
  <c r="AR3154" i="1"/>
  <c r="AR3153" i="1"/>
  <c r="AR3152" i="1"/>
  <c r="AR3151" i="1"/>
  <c r="AR3150" i="1"/>
  <c r="AR3149" i="1"/>
  <c r="AR3148" i="1"/>
  <c r="AR3147" i="1"/>
  <c r="AR3146" i="1"/>
  <c r="AR3145" i="1"/>
  <c r="AR3144" i="1"/>
  <c r="AR3143" i="1"/>
  <c r="AR3142" i="1"/>
  <c r="AR3141" i="1"/>
  <c r="AR3140" i="1"/>
  <c r="AR3139" i="1"/>
  <c r="AR3138" i="1"/>
  <c r="AR3137" i="1"/>
  <c r="AR3136" i="1"/>
  <c r="AR3135" i="1"/>
  <c r="AR3134" i="1"/>
  <c r="AR3133" i="1"/>
  <c r="AR3132" i="1"/>
  <c r="AR3131" i="1"/>
  <c r="AR3130" i="1"/>
  <c r="AR3129" i="1"/>
  <c r="AR3128" i="1"/>
  <c r="AR3127" i="1"/>
  <c r="AR3126" i="1"/>
  <c r="AR3125" i="1"/>
  <c r="AR3124" i="1"/>
  <c r="AR3123" i="1"/>
  <c r="AR3122" i="1"/>
  <c r="AR3121" i="1"/>
  <c r="AR3120" i="1"/>
  <c r="AR3119" i="1"/>
  <c r="AR3118" i="1"/>
  <c r="AR3117" i="1"/>
  <c r="AR3116" i="1"/>
  <c r="AR3115" i="1"/>
  <c r="AR3114" i="1"/>
  <c r="AR3113" i="1"/>
  <c r="AR3112" i="1"/>
  <c r="AR3111" i="1"/>
  <c r="AR3110" i="1"/>
  <c r="AR3109" i="1"/>
  <c r="AQ3108" i="1"/>
  <c r="AR3108" i="1" s="1"/>
  <c r="AR3107" i="1"/>
  <c r="AR3106" i="1"/>
  <c r="AR3105" i="1"/>
  <c r="AR3104" i="1"/>
  <c r="AR3103" i="1"/>
  <c r="AR3102" i="1"/>
  <c r="AR3101" i="1"/>
  <c r="AR3100" i="1"/>
  <c r="AR3099" i="1"/>
  <c r="AR3098" i="1"/>
  <c r="AR3097" i="1"/>
  <c r="AR3096" i="1"/>
  <c r="AR3095" i="1"/>
  <c r="AR3094" i="1"/>
  <c r="AR3093" i="1"/>
  <c r="AR3092" i="1"/>
  <c r="AR3091" i="1"/>
  <c r="AR3090" i="1"/>
  <c r="AR3089" i="1"/>
  <c r="AR3088" i="1"/>
  <c r="AR3087" i="1"/>
  <c r="AR3086" i="1"/>
  <c r="AR3085" i="1"/>
  <c r="AR3084" i="1"/>
  <c r="AR3083" i="1"/>
  <c r="AR3082" i="1"/>
  <c r="AR3081" i="1"/>
  <c r="AR3080" i="1"/>
  <c r="AR3079" i="1"/>
  <c r="AR3078" i="1"/>
  <c r="AR3077" i="1"/>
  <c r="AR3076" i="1"/>
  <c r="AR3075" i="1"/>
  <c r="AR3074" i="1"/>
  <c r="AR3073" i="1"/>
  <c r="AR3072" i="1"/>
  <c r="AR3071" i="1"/>
  <c r="AR3070" i="1"/>
  <c r="AR3069" i="1"/>
  <c r="AR3068" i="1"/>
  <c r="AR3067" i="1"/>
  <c r="AR3066" i="1"/>
  <c r="AR3065" i="1"/>
  <c r="AR3064" i="1"/>
  <c r="AR3063" i="1"/>
  <c r="AR3062" i="1"/>
  <c r="AR3061" i="1"/>
  <c r="AR3060" i="1"/>
  <c r="AR3059" i="1"/>
  <c r="AR3058" i="1"/>
  <c r="AR3057" i="1"/>
  <c r="AR3056" i="1"/>
  <c r="AR3055" i="1"/>
  <c r="AR3054" i="1"/>
  <c r="AR3053" i="1"/>
  <c r="AR3052" i="1"/>
  <c r="AR3051" i="1"/>
  <c r="AR3050" i="1"/>
  <c r="AR3049" i="1"/>
  <c r="AR3048" i="1"/>
  <c r="AR3047" i="1"/>
  <c r="AR3046" i="1"/>
  <c r="AR3045" i="1"/>
  <c r="AR3044" i="1"/>
  <c r="AR3043" i="1"/>
  <c r="AR3042" i="1"/>
  <c r="AR3041" i="1"/>
  <c r="AR3040" i="1"/>
  <c r="AR3039" i="1"/>
  <c r="AR3038" i="1"/>
  <c r="AR3037" i="1"/>
  <c r="AR3036" i="1"/>
  <c r="AR3035" i="1"/>
  <c r="AR3034" i="1"/>
  <c r="AR3033" i="1"/>
  <c r="AR3032" i="1"/>
  <c r="AR3031" i="1"/>
  <c r="AR3030" i="1"/>
  <c r="AR3029" i="1"/>
  <c r="AR3028" i="1"/>
  <c r="AR3027" i="1"/>
  <c r="AR3026" i="1"/>
  <c r="AR3025" i="1"/>
  <c r="AR3024" i="1"/>
  <c r="AR3023" i="1"/>
  <c r="AR3022" i="1"/>
  <c r="AR3021" i="1"/>
  <c r="AR3020" i="1"/>
  <c r="AR3019" i="1"/>
  <c r="AR3018" i="1"/>
  <c r="AR3017" i="1"/>
  <c r="AR3016" i="1"/>
  <c r="AR3015" i="1"/>
  <c r="AR3014" i="1"/>
  <c r="AR3013" i="1"/>
  <c r="AR3012" i="1"/>
  <c r="AR3011" i="1"/>
  <c r="AR3010" i="1"/>
  <c r="AR3009" i="1"/>
  <c r="AR3008" i="1"/>
  <c r="AR3007" i="1"/>
  <c r="AR3006" i="1"/>
  <c r="AR3005" i="1"/>
  <c r="AR3004" i="1"/>
  <c r="AR3003" i="1"/>
  <c r="AR3002" i="1"/>
  <c r="AR3001" i="1"/>
  <c r="AR3000" i="1"/>
  <c r="AR2999" i="1"/>
  <c r="AR2998" i="1"/>
  <c r="AQ2997" i="1"/>
  <c r="AR2997" i="1" s="1"/>
  <c r="AR2996" i="1"/>
  <c r="AR2995" i="1"/>
  <c r="AR2994" i="1"/>
  <c r="AR2993" i="1"/>
  <c r="AR2992" i="1"/>
  <c r="AR2991" i="1"/>
  <c r="AR2990" i="1"/>
  <c r="AR2989" i="1"/>
  <c r="AQ2988" i="1"/>
  <c r="AR2988" i="1" s="1"/>
  <c r="AR2987" i="1"/>
  <c r="AR2986" i="1"/>
  <c r="AR2985" i="1"/>
  <c r="AR2984" i="1"/>
  <c r="AR2983" i="1"/>
  <c r="AR2982" i="1"/>
  <c r="AR2981" i="1"/>
  <c r="AR2980" i="1"/>
  <c r="AR2979" i="1"/>
  <c r="AR2978" i="1"/>
  <c r="AR2977" i="1"/>
  <c r="AR2976" i="1"/>
  <c r="AR2975" i="1"/>
  <c r="AR2974" i="1"/>
  <c r="AR2973" i="1"/>
  <c r="AR2972" i="1"/>
  <c r="AR2971" i="1"/>
  <c r="AR2970" i="1"/>
  <c r="AR2969" i="1"/>
  <c r="AR2968" i="1"/>
  <c r="AR2967" i="1"/>
  <c r="AR2966" i="1"/>
  <c r="AR2965" i="1"/>
  <c r="AR2964" i="1"/>
  <c r="AR2963" i="1"/>
  <c r="AR2962" i="1"/>
  <c r="AR2961" i="1"/>
  <c r="AR2960" i="1"/>
  <c r="AR2959" i="1"/>
  <c r="AR2958" i="1"/>
  <c r="AR2957" i="1"/>
  <c r="AR2956" i="1"/>
  <c r="AR2955" i="1"/>
  <c r="AQ2954" i="1"/>
  <c r="AR2954" i="1" s="1"/>
  <c r="AR2953" i="1"/>
  <c r="AR2952" i="1"/>
  <c r="AR2951" i="1"/>
  <c r="AR2950" i="1"/>
  <c r="AR2949" i="1"/>
  <c r="AR2948" i="1"/>
  <c r="AQ2947" i="1"/>
  <c r="AR2947" i="1" s="1"/>
  <c r="AR2946" i="1"/>
  <c r="AR2945" i="1"/>
  <c r="AR2944" i="1"/>
  <c r="AR2943" i="1"/>
  <c r="AR2942" i="1"/>
  <c r="AR2941" i="1"/>
  <c r="AR2940" i="1"/>
  <c r="AR2939" i="1"/>
  <c r="AR2938" i="1"/>
  <c r="AR2937" i="1"/>
  <c r="AR2936" i="1"/>
  <c r="AR2935" i="1"/>
  <c r="AQ2934" i="1"/>
  <c r="AR2934" i="1" s="1"/>
  <c r="AR2933" i="1"/>
  <c r="AR2932" i="1"/>
  <c r="AR2931" i="1"/>
  <c r="AR2930" i="1"/>
  <c r="AR2929" i="1"/>
  <c r="AR2928" i="1"/>
  <c r="AR2927" i="1"/>
  <c r="AR2926" i="1"/>
  <c r="AR2925" i="1"/>
  <c r="AQ2924" i="1"/>
  <c r="AR2924" i="1" s="1"/>
  <c r="AR2923" i="1"/>
  <c r="AR2922" i="1"/>
  <c r="AR2921" i="1"/>
  <c r="AR2920" i="1"/>
  <c r="AR2919" i="1"/>
  <c r="AR2918" i="1"/>
  <c r="AR2917" i="1"/>
  <c r="AQ2916" i="1"/>
  <c r="AR2916" i="1" s="1"/>
  <c r="AR2915" i="1"/>
  <c r="AR2914" i="1"/>
  <c r="AR2913" i="1"/>
  <c r="AR2912" i="1"/>
  <c r="AR2911" i="1"/>
  <c r="AR2910" i="1"/>
  <c r="AR2909" i="1"/>
  <c r="AR2908" i="1"/>
  <c r="AR2907" i="1"/>
  <c r="AR2906" i="1"/>
  <c r="AQ2905" i="1"/>
  <c r="AR2905" i="1" s="1"/>
  <c r="AR2904" i="1"/>
  <c r="AR2903" i="1"/>
  <c r="AR2902" i="1"/>
  <c r="AQ2901" i="1"/>
  <c r="AR2901" i="1" s="1"/>
  <c r="AR2900" i="1"/>
  <c r="AR2899" i="1"/>
  <c r="AR2898" i="1"/>
  <c r="AR2897" i="1"/>
  <c r="AR2896" i="1"/>
  <c r="AR2895" i="1"/>
  <c r="AR2894" i="1"/>
  <c r="AQ2893" i="1"/>
  <c r="AR2893" i="1" s="1"/>
  <c r="AR2892" i="1"/>
  <c r="AR2891" i="1"/>
  <c r="AR2890" i="1"/>
  <c r="AR2889" i="1"/>
  <c r="AR2888" i="1"/>
  <c r="AR2887" i="1"/>
  <c r="AQ2886" i="1"/>
  <c r="AR2886" i="1" s="1"/>
  <c r="AR2885" i="1"/>
  <c r="AR2884" i="1"/>
  <c r="AR2883" i="1"/>
  <c r="AR2882" i="1"/>
  <c r="AR2881" i="1"/>
  <c r="AR2880" i="1"/>
  <c r="AR2879" i="1"/>
  <c r="AQ2878" i="1"/>
  <c r="AR2878" i="1" s="1"/>
  <c r="AR2877" i="1"/>
  <c r="AR2876" i="1"/>
  <c r="AR2875" i="1"/>
  <c r="AR2874" i="1"/>
  <c r="AR2873" i="1"/>
  <c r="AR2872" i="1"/>
  <c r="AR2871" i="1"/>
  <c r="AR2870" i="1"/>
  <c r="AQ2869" i="1"/>
  <c r="AR2869" i="1" s="1"/>
  <c r="AR2868" i="1"/>
  <c r="AR2867" i="1"/>
  <c r="AR2866" i="1"/>
  <c r="AR2865" i="1"/>
  <c r="AR2864" i="1"/>
  <c r="AR2863" i="1"/>
  <c r="AR2862" i="1"/>
  <c r="AR2861" i="1"/>
  <c r="AR2860" i="1"/>
  <c r="AR2859" i="1"/>
  <c r="AQ2858" i="1"/>
  <c r="AR2858" i="1" s="1"/>
  <c r="AR2857" i="1"/>
  <c r="AR2856" i="1"/>
  <c r="AR2855" i="1"/>
  <c r="AR2854" i="1"/>
  <c r="AR2853" i="1"/>
  <c r="AR2852" i="1"/>
  <c r="AR2851" i="1"/>
  <c r="AR2850" i="1"/>
  <c r="AR2849" i="1"/>
  <c r="AR2848" i="1"/>
  <c r="AQ2847" i="1"/>
  <c r="AR2847" i="1" s="1"/>
  <c r="AR2846" i="1"/>
  <c r="AR2845" i="1"/>
  <c r="AR2844" i="1"/>
  <c r="AR2843" i="1"/>
  <c r="AR2842" i="1"/>
  <c r="AR2841" i="1"/>
  <c r="AR2840" i="1"/>
  <c r="AR2839" i="1"/>
  <c r="AQ2838" i="1"/>
  <c r="AR2838" i="1" s="1"/>
  <c r="AR2837" i="1"/>
  <c r="AR2836" i="1"/>
  <c r="AR2835" i="1"/>
  <c r="AR2834" i="1"/>
  <c r="AR2833" i="1"/>
  <c r="AR2832" i="1"/>
  <c r="AR2831" i="1"/>
  <c r="AR2830" i="1"/>
  <c r="AR2829" i="1"/>
  <c r="AR2828" i="1"/>
  <c r="AQ2827" i="1"/>
  <c r="AR2827" i="1" s="1"/>
  <c r="AR2826" i="1"/>
  <c r="AR2825" i="1"/>
  <c r="AR2824" i="1"/>
  <c r="AR2823" i="1"/>
  <c r="AR2822" i="1"/>
  <c r="AR2821" i="1"/>
  <c r="AR2820" i="1"/>
  <c r="AQ2819" i="1"/>
  <c r="AR2819" i="1" s="1"/>
  <c r="AR2818" i="1"/>
  <c r="AR2817" i="1"/>
  <c r="AR2816" i="1"/>
  <c r="AR2815" i="1"/>
  <c r="AQ2814" i="1"/>
  <c r="AR2814" i="1" s="1"/>
  <c r="AR2813" i="1"/>
  <c r="AR2812" i="1"/>
  <c r="AR2811" i="1"/>
  <c r="AR2810" i="1"/>
  <c r="AR2809" i="1"/>
  <c r="AR2808" i="1"/>
  <c r="AR2807" i="1"/>
  <c r="AQ2806" i="1"/>
  <c r="AR2806" i="1" s="1"/>
  <c r="AR2805" i="1"/>
  <c r="AR2804" i="1"/>
  <c r="AR2803" i="1"/>
  <c r="AR2802" i="1"/>
  <c r="AR2801" i="1"/>
  <c r="AR2800" i="1"/>
  <c r="AQ2799" i="1"/>
  <c r="AR2799" i="1" s="1"/>
  <c r="AQ2798" i="1"/>
  <c r="AR2798" i="1" s="1"/>
  <c r="AQ2797" i="1"/>
  <c r="AR2797" i="1" s="1"/>
  <c r="AR2796" i="1"/>
  <c r="AR2795" i="1"/>
  <c r="AR2794" i="1"/>
  <c r="AR2793" i="1"/>
  <c r="AR2792" i="1"/>
  <c r="AR2791" i="1"/>
  <c r="AR2790" i="1"/>
  <c r="AR2789" i="1"/>
  <c r="AR2788" i="1"/>
  <c r="AR2787" i="1"/>
  <c r="AR2786" i="1"/>
  <c r="AQ2785" i="1"/>
  <c r="AR2785" i="1" s="1"/>
  <c r="AR2784" i="1"/>
  <c r="AR2783" i="1"/>
  <c r="AR2782" i="1"/>
  <c r="AR2781" i="1"/>
  <c r="AR2780" i="1"/>
  <c r="AR2779" i="1"/>
  <c r="AR2778" i="1"/>
  <c r="AR2777" i="1"/>
  <c r="AR2776" i="1"/>
  <c r="AR2775" i="1"/>
  <c r="AR2774" i="1"/>
  <c r="AR2773" i="1"/>
  <c r="AR2772" i="1"/>
  <c r="AR2771" i="1"/>
  <c r="AR2770" i="1"/>
  <c r="AR2769" i="1"/>
  <c r="AR2768" i="1"/>
  <c r="AQ2767" i="1"/>
  <c r="AR2767" i="1" s="1"/>
  <c r="AR2766" i="1"/>
  <c r="AR2765" i="1"/>
  <c r="AR2764" i="1"/>
  <c r="AR2763" i="1"/>
  <c r="AR2762" i="1"/>
  <c r="AQ2762" i="1"/>
  <c r="AR2761" i="1"/>
  <c r="AR2760" i="1"/>
  <c r="AR2759" i="1"/>
  <c r="AQ2758" i="1"/>
  <c r="AR2758" i="1" s="1"/>
  <c r="AR2757" i="1"/>
  <c r="AR2756" i="1"/>
  <c r="AR2755" i="1"/>
  <c r="AR2754" i="1"/>
  <c r="AR2753" i="1"/>
  <c r="AR2752" i="1"/>
  <c r="AQ2751" i="1"/>
  <c r="AR2751" i="1" s="1"/>
  <c r="AR2750" i="1"/>
  <c r="AR2749" i="1"/>
  <c r="AR2748" i="1"/>
  <c r="AR2747" i="1"/>
  <c r="AR2746" i="1"/>
  <c r="AR2745" i="1"/>
  <c r="AQ2744" i="1"/>
  <c r="AR2744" i="1" s="1"/>
  <c r="AR2743" i="1"/>
  <c r="AR2742" i="1"/>
  <c r="AR2741" i="1"/>
  <c r="AR2740" i="1"/>
  <c r="AR2739" i="1"/>
  <c r="AR2738" i="1"/>
  <c r="AQ2737" i="1"/>
  <c r="AR2737" i="1" s="1"/>
  <c r="AR2736" i="1"/>
  <c r="AR2735" i="1"/>
  <c r="AR2734" i="1"/>
  <c r="AR2733" i="1"/>
  <c r="AR2732" i="1"/>
  <c r="AR2731" i="1"/>
  <c r="AR2730" i="1"/>
  <c r="AR2729" i="1"/>
  <c r="AQ2729" i="1"/>
  <c r="AR2728" i="1"/>
  <c r="AR2727" i="1"/>
  <c r="AR2726" i="1"/>
  <c r="AR2725" i="1"/>
  <c r="AR2724" i="1"/>
  <c r="AQ2723" i="1"/>
  <c r="AR2723" i="1" s="1"/>
  <c r="AR2722" i="1"/>
  <c r="AR2721" i="1"/>
  <c r="AR2720" i="1"/>
  <c r="AR2719" i="1"/>
  <c r="AR2718" i="1"/>
  <c r="AR2717" i="1"/>
  <c r="AQ2716" i="1"/>
  <c r="AR2716" i="1" s="1"/>
  <c r="AR2715" i="1"/>
  <c r="AR2714" i="1"/>
  <c r="AR2713" i="1"/>
  <c r="AR2712" i="1"/>
  <c r="AR2711" i="1"/>
  <c r="AR2710" i="1"/>
  <c r="AQ2709" i="1"/>
  <c r="AR2709" i="1" s="1"/>
  <c r="AR2708" i="1"/>
  <c r="AR2707" i="1"/>
  <c r="AR2706" i="1"/>
  <c r="AR2705" i="1"/>
  <c r="AR2704" i="1"/>
  <c r="AR2703" i="1"/>
  <c r="AQ2702" i="1"/>
  <c r="AR2702" i="1" s="1"/>
  <c r="AR2701" i="1"/>
  <c r="AR2700" i="1"/>
  <c r="AR2699" i="1"/>
  <c r="AR2698" i="1"/>
  <c r="AR2697" i="1"/>
  <c r="AR2696" i="1"/>
  <c r="AR2695" i="1"/>
  <c r="AR2694" i="1"/>
  <c r="AQ2694" i="1"/>
  <c r="AR2693" i="1"/>
  <c r="AR2692" i="1"/>
  <c r="AR2691" i="1"/>
  <c r="AR2690" i="1"/>
  <c r="AR2689" i="1"/>
  <c r="AR2688" i="1"/>
  <c r="AR2687" i="1"/>
  <c r="AQ2686" i="1"/>
  <c r="AR2686" i="1" s="1"/>
  <c r="AR2685" i="1"/>
  <c r="AR2684" i="1"/>
  <c r="AR2683" i="1"/>
  <c r="AR2682" i="1"/>
  <c r="AR2681" i="1"/>
  <c r="AR2680" i="1"/>
  <c r="AR2679" i="1"/>
  <c r="AR2678" i="1"/>
  <c r="AQ2677" i="1"/>
  <c r="AR2677" i="1" s="1"/>
  <c r="AR2676" i="1"/>
  <c r="AR2675" i="1"/>
  <c r="AR2674" i="1"/>
  <c r="AR2673" i="1"/>
  <c r="AR2672" i="1"/>
  <c r="AR2671" i="1"/>
  <c r="AQ2670" i="1"/>
  <c r="AR2670" i="1" s="1"/>
  <c r="AR2669" i="1"/>
  <c r="AR2668" i="1"/>
  <c r="AR2667" i="1"/>
  <c r="AR2666" i="1"/>
  <c r="AR2665" i="1"/>
  <c r="AR2664" i="1"/>
  <c r="AR2663" i="1"/>
  <c r="AR2662" i="1"/>
  <c r="AQ2661" i="1"/>
  <c r="AR2661" i="1" s="1"/>
  <c r="AR2660" i="1"/>
  <c r="AR2659" i="1"/>
  <c r="AR2658" i="1"/>
  <c r="AR2657" i="1"/>
  <c r="AR2656" i="1"/>
  <c r="AR2655" i="1"/>
  <c r="AR2654" i="1"/>
  <c r="AR2653" i="1"/>
  <c r="AQ2653" i="1"/>
  <c r="AR2652" i="1"/>
  <c r="AR2651" i="1"/>
  <c r="AR2650" i="1"/>
  <c r="AR2649" i="1"/>
  <c r="AR2648" i="1"/>
  <c r="AR2647" i="1"/>
  <c r="AR2646" i="1"/>
  <c r="AQ2645" i="1"/>
  <c r="AR2645" i="1" s="1"/>
  <c r="AR2644" i="1"/>
  <c r="AR2643" i="1"/>
  <c r="AR2642" i="1"/>
  <c r="AR2641" i="1"/>
  <c r="AR2640" i="1"/>
  <c r="AR2639" i="1"/>
  <c r="AR2638" i="1"/>
  <c r="AQ2637" i="1"/>
  <c r="AR2637" i="1" s="1"/>
  <c r="AR2636" i="1"/>
  <c r="AR2635" i="1"/>
  <c r="AR2634" i="1"/>
  <c r="AR2633" i="1"/>
  <c r="AR2632" i="1"/>
  <c r="AR2631" i="1"/>
  <c r="AR2630" i="1"/>
  <c r="AQ2629" i="1"/>
  <c r="AR2629" i="1" s="1"/>
  <c r="AR2628" i="1"/>
  <c r="AR2627" i="1"/>
  <c r="AR2626" i="1"/>
  <c r="AR2625" i="1"/>
  <c r="AR2624" i="1"/>
  <c r="AR2623" i="1"/>
  <c r="AR2622" i="1"/>
  <c r="AR2621" i="1"/>
  <c r="AR2620" i="1"/>
  <c r="AR2619" i="1"/>
  <c r="AQ2618" i="1"/>
  <c r="AR2618" i="1" s="1"/>
  <c r="AR2617" i="1"/>
  <c r="AR2616" i="1"/>
  <c r="AR2615" i="1"/>
  <c r="AQ2614" i="1"/>
  <c r="AR2614" i="1" s="1"/>
  <c r="AR2613" i="1"/>
  <c r="AR2612" i="1"/>
  <c r="AR2611" i="1"/>
  <c r="AR2610" i="1"/>
  <c r="AR2609" i="1"/>
  <c r="AR2608" i="1"/>
  <c r="AR2607" i="1"/>
  <c r="AR2606" i="1"/>
  <c r="AR2605" i="1"/>
  <c r="AR2604" i="1"/>
  <c r="AQ2603" i="1"/>
  <c r="AR2603" i="1" s="1"/>
  <c r="AR2602" i="1"/>
  <c r="AR2601" i="1"/>
  <c r="AR2600" i="1"/>
  <c r="AR2599" i="1"/>
  <c r="AR2598" i="1"/>
  <c r="AR2597" i="1"/>
  <c r="AQ2596" i="1"/>
  <c r="AR2596" i="1" s="1"/>
  <c r="AR2595" i="1"/>
  <c r="AR2594" i="1"/>
  <c r="AR2593" i="1"/>
  <c r="AQ2592" i="1"/>
  <c r="AR2592" i="1" s="1"/>
  <c r="AR2591" i="1"/>
  <c r="AR2590" i="1"/>
  <c r="AR2589" i="1"/>
  <c r="AR2588" i="1"/>
  <c r="AR2587" i="1"/>
  <c r="AR2586" i="1"/>
  <c r="AQ2585" i="1"/>
  <c r="AR2585" i="1" s="1"/>
  <c r="AR2584" i="1"/>
  <c r="AR2583" i="1"/>
  <c r="AR2582" i="1"/>
  <c r="AR2581" i="1"/>
  <c r="AR2580" i="1"/>
  <c r="AR2579" i="1"/>
  <c r="AR2578" i="1"/>
  <c r="AQ2577" i="1"/>
  <c r="AR2577" i="1" s="1"/>
  <c r="AR2576" i="1"/>
  <c r="AR2575" i="1"/>
  <c r="AR2574" i="1"/>
  <c r="AR2573" i="1"/>
  <c r="AR2572" i="1"/>
  <c r="AR2571" i="1"/>
  <c r="AQ2570" i="1"/>
  <c r="AR2570" i="1" s="1"/>
  <c r="AR2569" i="1"/>
  <c r="AR2568" i="1"/>
  <c r="AR2567" i="1"/>
  <c r="AR2566" i="1"/>
  <c r="AR2565" i="1"/>
  <c r="AR2564" i="1"/>
  <c r="AQ2563" i="1"/>
  <c r="AR2563" i="1" s="1"/>
  <c r="AR2562" i="1"/>
  <c r="AR2561" i="1"/>
  <c r="AR2560" i="1"/>
  <c r="AR2559" i="1"/>
  <c r="AR2558" i="1"/>
  <c r="AR2557" i="1"/>
  <c r="AR2556" i="1"/>
  <c r="AR2555" i="1"/>
  <c r="AR2554" i="1"/>
  <c r="AR2553" i="1"/>
  <c r="AR2552" i="1"/>
  <c r="AR2551" i="1"/>
  <c r="AR2550" i="1"/>
  <c r="AR2549" i="1"/>
  <c r="AR2548" i="1"/>
  <c r="AR2547" i="1"/>
  <c r="AR2546" i="1"/>
  <c r="AR2545" i="1"/>
  <c r="AR2544" i="1"/>
  <c r="AQ2543" i="1"/>
  <c r="AR2543" i="1" s="1"/>
  <c r="AR2542" i="1"/>
  <c r="AR2541" i="1"/>
  <c r="AR2540" i="1"/>
  <c r="AR2539" i="1"/>
  <c r="AR2538" i="1"/>
  <c r="AR2537" i="1"/>
  <c r="AQ2536" i="1"/>
  <c r="AR2536" i="1" s="1"/>
  <c r="AR2535" i="1"/>
  <c r="AR2534" i="1"/>
  <c r="AR2533" i="1"/>
  <c r="AR2532" i="1"/>
  <c r="AR2531" i="1"/>
  <c r="AR2530" i="1"/>
  <c r="AR2529" i="1"/>
  <c r="AR2528" i="1"/>
  <c r="AQ2528" i="1"/>
  <c r="AR2527" i="1"/>
  <c r="AR2526" i="1"/>
  <c r="AR2525" i="1"/>
  <c r="AR2524" i="1"/>
  <c r="AR2523" i="1"/>
  <c r="AR2522" i="1"/>
  <c r="AR2521" i="1"/>
  <c r="AQ2520" i="1"/>
  <c r="AR2520" i="1" s="1"/>
  <c r="AR2519" i="1"/>
  <c r="AR2518" i="1"/>
  <c r="AR2517" i="1"/>
  <c r="AR2516" i="1"/>
  <c r="AR2515" i="1"/>
  <c r="AR2514" i="1"/>
  <c r="AR2513" i="1"/>
  <c r="AQ2512" i="1"/>
  <c r="AR2512" i="1" s="1"/>
  <c r="AR2511" i="1"/>
  <c r="AR2510" i="1"/>
  <c r="AR2509" i="1"/>
  <c r="AR2508" i="1"/>
  <c r="AR2507" i="1"/>
  <c r="AR2506" i="1"/>
  <c r="AQ2505" i="1"/>
  <c r="AR2505" i="1" s="1"/>
  <c r="AR2504" i="1"/>
  <c r="AR2503" i="1"/>
  <c r="AR2502" i="1"/>
  <c r="AR2501" i="1"/>
  <c r="AR2500" i="1"/>
  <c r="AQ2499" i="1"/>
  <c r="AR2499" i="1" s="1"/>
  <c r="AR2498" i="1"/>
  <c r="AR2497" i="1"/>
  <c r="AR2496" i="1"/>
  <c r="AQ2495" i="1"/>
  <c r="AR2495" i="1" s="1"/>
  <c r="AR2494" i="1"/>
  <c r="AR2493" i="1"/>
  <c r="AR2492" i="1"/>
  <c r="AQ2491" i="1"/>
  <c r="AR2491" i="1" s="1"/>
  <c r="AR2490" i="1"/>
  <c r="AR2489" i="1"/>
  <c r="AR2488" i="1"/>
  <c r="AR2487" i="1"/>
  <c r="AQ2487" i="1"/>
  <c r="AR2486" i="1"/>
  <c r="AR2485" i="1"/>
  <c r="AR2484" i="1"/>
  <c r="AQ2483" i="1"/>
  <c r="AR2483" i="1" s="1"/>
  <c r="AR2482" i="1"/>
  <c r="AR2481" i="1"/>
  <c r="AR2480" i="1"/>
  <c r="AQ2479" i="1"/>
  <c r="AR2479" i="1" s="1"/>
  <c r="AR2478" i="1"/>
  <c r="AR2477" i="1"/>
  <c r="AR2476" i="1"/>
  <c r="AR2475" i="1"/>
  <c r="AR2474" i="1"/>
  <c r="AR2473" i="1"/>
  <c r="AR2472" i="1"/>
  <c r="AR2471" i="1"/>
  <c r="AR2470" i="1"/>
  <c r="AQ2469" i="1"/>
  <c r="AR2469" i="1" s="1"/>
  <c r="AR2468" i="1"/>
  <c r="AR2467" i="1"/>
  <c r="AR2466" i="1"/>
  <c r="AR2465" i="1"/>
  <c r="AR2464" i="1"/>
  <c r="AR2463" i="1"/>
  <c r="AR2462" i="1"/>
  <c r="AQ2462" i="1"/>
  <c r="AR2461" i="1"/>
  <c r="AR2460" i="1"/>
  <c r="AR2459" i="1"/>
  <c r="AR2458" i="1"/>
  <c r="AR2457" i="1"/>
  <c r="AR2456" i="1"/>
  <c r="AR2455" i="1"/>
  <c r="AQ2455" i="1"/>
  <c r="AR2454" i="1"/>
  <c r="AR2453" i="1"/>
  <c r="AR2452" i="1"/>
  <c r="AR2451" i="1"/>
  <c r="AR2450" i="1"/>
  <c r="AR2449" i="1"/>
  <c r="AR2448" i="1"/>
  <c r="AQ2448" i="1"/>
  <c r="AR2447" i="1"/>
  <c r="AR2446" i="1"/>
  <c r="AR2445" i="1"/>
  <c r="AR2444" i="1"/>
  <c r="AR2443" i="1"/>
  <c r="AR2442" i="1"/>
  <c r="AR2441" i="1"/>
  <c r="AR2440" i="1"/>
  <c r="AR2439" i="1"/>
  <c r="AR2438" i="1"/>
  <c r="AR2437" i="1"/>
  <c r="AR2436" i="1"/>
  <c r="AR2435" i="1"/>
  <c r="AR2434" i="1"/>
  <c r="AR2433" i="1"/>
  <c r="AR2432" i="1"/>
  <c r="AR2431" i="1"/>
  <c r="AR2430" i="1"/>
  <c r="AR2429" i="1"/>
  <c r="AR2428" i="1"/>
  <c r="AR2427" i="1"/>
  <c r="AR2426" i="1"/>
  <c r="AR2425" i="1"/>
  <c r="AR2424" i="1"/>
  <c r="AR2423" i="1"/>
  <c r="AR2422" i="1"/>
  <c r="AR2421" i="1"/>
  <c r="AR2420" i="1"/>
  <c r="AR2419" i="1"/>
  <c r="AR2418" i="1"/>
  <c r="AR2417" i="1"/>
  <c r="AR2416" i="1"/>
  <c r="AR2415" i="1"/>
  <c r="AR2414" i="1"/>
  <c r="AR2413" i="1"/>
  <c r="AR2412" i="1"/>
  <c r="AR2411" i="1"/>
  <c r="AR2410" i="1"/>
  <c r="AR2409" i="1"/>
  <c r="AR2408" i="1"/>
  <c r="AR2407" i="1"/>
  <c r="AR2406" i="1"/>
  <c r="AR2405" i="1"/>
  <c r="AR2404" i="1"/>
  <c r="AR2403" i="1"/>
  <c r="AR2402" i="1"/>
  <c r="AR2401" i="1"/>
  <c r="AR2400" i="1"/>
  <c r="AR2399" i="1"/>
  <c r="AR2398" i="1"/>
  <c r="AR2397" i="1"/>
  <c r="AR2396" i="1"/>
  <c r="AR2395" i="1"/>
  <c r="AR2394" i="1"/>
  <c r="AR2393" i="1"/>
  <c r="AR2392" i="1"/>
  <c r="AR2391" i="1"/>
  <c r="AR2390" i="1"/>
  <c r="AR2389" i="1"/>
  <c r="AR2388" i="1"/>
  <c r="AR2387" i="1"/>
  <c r="AR2386" i="1"/>
  <c r="AR2385" i="1"/>
  <c r="AR2384" i="1"/>
  <c r="AR2383" i="1"/>
  <c r="AR2382" i="1"/>
  <c r="AR2381" i="1"/>
  <c r="AR2380" i="1"/>
  <c r="AR2379" i="1"/>
  <c r="AR2378" i="1"/>
  <c r="AR2377" i="1"/>
  <c r="AR2376" i="1"/>
  <c r="AR2375" i="1"/>
  <c r="AR2374" i="1"/>
  <c r="AR2373" i="1"/>
  <c r="AR2372" i="1"/>
  <c r="AR2371" i="1"/>
  <c r="AR2370" i="1"/>
  <c r="AR2369" i="1"/>
  <c r="AR2368" i="1"/>
  <c r="AR2367" i="1"/>
  <c r="AR2366" i="1"/>
  <c r="AR2365" i="1"/>
  <c r="AR2364" i="1"/>
  <c r="AR2363" i="1"/>
  <c r="AR2362" i="1"/>
  <c r="AR2361" i="1"/>
  <c r="AR2360" i="1"/>
  <c r="AR2359" i="1"/>
  <c r="AR2358" i="1"/>
  <c r="AR2357" i="1"/>
  <c r="AR2356" i="1"/>
  <c r="AR2355" i="1"/>
  <c r="AR2354" i="1"/>
  <c r="AR2353" i="1"/>
  <c r="AR2352" i="1"/>
  <c r="AR2351" i="1"/>
  <c r="AR2350" i="1"/>
  <c r="AR2349" i="1"/>
  <c r="AR2348" i="1"/>
  <c r="AR2347" i="1"/>
  <c r="AR2346" i="1"/>
  <c r="AR2345" i="1"/>
  <c r="AR2344" i="1"/>
  <c r="AR2343" i="1"/>
  <c r="AR2342" i="1"/>
  <c r="AR2341" i="1"/>
  <c r="AR2340" i="1"/>
  <c r="AR2339" i="1"/>
  <c r="AR2338" i="1"/>
  <c r="AR2337" i="1"/>
  <c r="AR2336" i="1"/>
  <c r="AR2335" i="1"/>
  <c r="AR2334" i="1"/>
  <c r="AR2333" i="1"/>
  <c r="AR2332" i="1"/>
  <c r="AR2331" i="1"/>
  <c r="AR2330" i="1"/>
  <c r="AR2329" i="1"/>
  <c r="AR2328" i="1"/>
  <c r="AR2327" i="1"/>
  <c r="AR2326" i="1"/>
  <c r="AR2325" i="1"/>
  <c r="AR2324" i="1"/>
  <c r="AR2323" i="1"/>
  <c r="AR2322" i="1"/>
  <c r="AR2321" i="1"/>
  <c r="AQ2321" i="1"/>
  <c r="AR2320" i="1"/>
  <c r="AR2319" i="1"/>
  <c r="AR2318" i="1"/>
  <c r="AR2317" i="1"/>
  <c r="AQ2316" i="1"/>
  <c r="AR2316" i="1" s="1"/>
  <c r="AR2315" i="1"/>
  <c r="AR2314" i="1"/>
  <c r="AR2313" i="1"/>
  <c r="AR2312" i="1"/>
  <c r="AR2311" i="1"/>
  <c r="AR2310" i="1"/>
  <c r="AR2309" i="1"/>
  <c r="AR2308" i="1"/>
  <c r="AR2307" i="1"/>
  <c r="AR2306" i="1"/>
  <c r="AR2305" i="1"/>
  <c r="AR2304" i="1"/>
  <c r="AR2303" i="1"/>
  <c r="AR2302" i="1"/>
  <c r="AR2301" i="1"/>
  <c r="AR2300" i="1"/>
  <c r="AR2299" i="1"/>
  <c r="AR2298" i="1"/>
  <c r="AR2297" i="1"/>
  <c r="AR2296" i="1"/>
  <c r="AR2295" i="1"/>
  <c r="AR2294" i="1"/>
  <c r="AR2293" i="1"/>
  <c r="AR2292" i="1"/>
  <c r="AR2291" i="1"/>
  <c r="AR2290" i="1"/>
  <c r="AR2289" i="1"/>
  <c r="AR2288" i="1"/>
  <c r="AR2287" i="1"/>
  <c r="AR2286" i="1"/>
  <c r="AQ2285" i="1"/>
  <c r="AR2285" i="1" s="1"/>
  <c r="AR2284" i="1"/>
  <c r="AR2283" i="1"/>
  <c r="AR2282" i="1"/>
  <c r="AR2281" i="1"/>
  <c r="AR2280" i="1"/>
  <c r="AQ2279" i="1"/>
  <c r="AR2279" i="1" s="1"/>
  <c r="AR2278" i="1"/>
  <c r="AR2277" i="1"/>
  <c r="AR2276" i="1"/>
  <c r="AR2275" i="1"/>
  <c r="AR2274" i="1"/>
  <c r="AQ2273" i="1"/>
  <c r="AR2273" i="1" s="1"/>
  <c r="AR2272" i="1"/>
  <c r="AR2271" i="1"/>
  <c r="AR2270" i="1"/>
  <c r="AR2269" i="1"/>
  <c r="AQ2269" i="1"/>
  <c r="AR2268" i="1"/>
  <c r="AR2267" i="1"/>
  <c r="AR2266" i="1"/>
  <c r="AR2265" i="1"/>
  <c r="AR2264" i="1"/>
  <c r="AR2263" i="1"/>
  <c r="AR2262" i="1"/>
  <c r="AQ2262" i="1"/>
  <c r="AR2261" i="1"/>
  <c r="AR2260" i="1"/>
  <c r="AR2259" i="1"/>
  <c r="AR2258" i="1"/>
  <c r="AR2257" i="1"/>
  <c r="AQ2256" i="1"/>
  <c r="AR2256" i="1" s="1"/>
  <c r="AR2255" i="1"/>
  <c r="AR2254" i="1"/>
  <c r="AR2253" i="1"/>
  <c r="AR2252" i="1"/>
  <c r="AR2251" i="1"/>
  <c r="AQ2250" i="1"/>
  <c r="AR2250" i="1" s="1"/>
  <c r="AR2249" i="1"/>
  <c r="AR2248" i="1"/>
  <c r="AR2247" i="1"/>
  <c r="AR2246" i="1"/>
  <c r="AR2245" i="1"/>
  <c r="AQ2244" i="1"/>
  <c r="AR2244" i="1" s="1"/>
  <c r="AR2243" i="1"/>
  <c r="AR2242" i="1"/>
  <c r="AR2241" i="1"/>
  <c r="AR2240" i="1"/>
  <c r="AR2239" i="1"/>
  <c r="AR2238" i="1"/>
  <c r="AQ2237" i="1"/>
  <c r="AR2237" i="1" s="1"/>
  <c r="AR2236" i="1"/>
  <c r="AR2235" i="1"/>
  <c r="AR2234" i="1"/>
  <c r="AR2233" i="1"/>
  <c r="AR2232" i="1"/>
  <c r="AR2231" i="1"/>
  <c r="AQ2230" i="1"/>
  <c r="AR2230" i="1" s="1"/>
  <c r="AR2229" i="1"/>
  <c r="AR2228" i="1"/>
  <c r="AR2227" i="1"/>
  <c r="AR2226" i="1"/>
  <c r="AR2225" i="1"/>
  <c r="AR2224" i="1"/>
  <c r="AR2223" i="1"/>
  <c r="AR2222" i="1"/>
  <c r="AR2221" i="1"/>
  <c r="AR2220" i="1"/>
  <c r="AR2219" i="1"/>
  <c r="AR2218" i="1"/>
  <c r="AR2217" i="1"/>
  <c r="AR2216" i="1"/>
  <c r="AR2215" i="1"/>
  <c r="AR2214" i="1"/>
  <c r="AR2213" i="1"/>
  <c r="AR2212" i="1"/>
  <c r="AR2211" i="1"/>
  <c r="AR2210" i="1"/>
  <c r="AR2209" i="1"/>
  <c r="AR2208" i="1"/>
  <c r="AQ2208" i="1"/>
  <c r="AR2207" i="1"/>
  <c r="AR2206" i="1"/>
  <c r="AR2205" i="1"/>
  <c r="AR2204" i="1"/>
  <c r="AR2203" i="1"/>
  <c r="AR2202" i="1"/>
  <c r="AR2201" i="1"/>
  <c r="AQ2201" i="1"/>
  <c r="AR2200" i="1"/>
  <c r="AR2199" i="1"/>
  <c r="AR2198" i="1"/>
  <c r="AR2197" i="1"/>
  <c r="AR2196" i="1"/>
  <c r="AR2195" i="1"/>
  <c r="AR2194" i="1"/>
  <c r="AR2193" i="1"/>
  <c r="AR2192" i="1"/>
  <c r="AR2191" i="1"/>
  <c r="AR2190" i="1"/>
  <c r="AR2189" i="1"/>
  <c r="AR2188" i="1"/>
  <c r="AQ2188" i="1"/>
  <c r="AR2187" i="1"/>
  <c r="AR2186" i="1"/>
  <c r="AR2185" i="1"/>
  <c r="AR2184" i="1"/>
  <c r="AR2183" i="1"/>
  <c r="AQ2183" i="1"/>
  <c r="AR2182" i="1"/>
  <c r="AR2181" i="1"/>
  <c r="AR2180" i="1"/>
  <c r="AR2179" i="1"/>
  <c r="AR2178" i="1"/>
  <c r="AQ2178" i="1"/>
  <c r="AR2177" i="1"/>
  <c r="AR2176" i="1"/>
  <c r="AR2175" i="1"/>
  <c r="AQ2174" i="1"/>
  <c r="AR2174" i="1" s="1"/>
  <c r="AR2173" i="1"/>
  <c r="AR2172" i="1"/>
  <c r="AR2171" i="1"/>
  <c r="AR2170" i="1"/>
  <c r="AQ2169" i="1"/>
  <c r="AR2169" i="1" s="1"/>
  <c r="AR2168" i="1"/>
  <c r="AR2167" i="1"/>
  <c r="AR2166" i="1"/>
  <c r="AR2165" i="1"/>
  <c r="AQ2164" i="1"/>
  <c r="AR2164" i="1" s="1"/>
  <c r="AR2163" i="1"/>
  <c r="AR2162" i="1"/>
  <c r="AR2161" i="1"/>
  <c r="AR2160" i="1"/>
  <c r="AQ2159" i="1"/>
  <c r="AR2159" i="1" s="1"/>
  <c r="AR2158" i="1"/>
  <c r="AR2157" i="1"/>
  <c r="AR2156" i="1"/>
  <c r="AR2155" i="1"/>
  <c r="AQ2154" i="1"/>
  <c r="AR2154" i="1" s="1"/>
  <c r="AR2153" i="1"/>
  <c r="AR2152" i="1"/>
  <c r="AR2151" i="1"/>
  <c r="AR2150" i="1"/>
  <c r="AQ2149" i="1"/>
  <c r="AR2149" i="1" s="1"/>
  <c r="AR2148" i="1"/>
  <c r="AR2147" i="1"/>
  <c r="AR2146" i="1"/>
  <c r="AR2145" i="1"/>
  <c r="AR2144" i="1"/>
  <c r="AR2143" i="1"/>
  <c r="AR2142" i="1"/>
  <c r="AR2141" i="1"/>
  <c r="AR2140" i="1"/>
  <c r="AR2139" i="1"/>
  <c r="AR2138" i="1"/>
  <c r="AR2137" i="1"/>
  <c r="AR2136" i="1"/>
  <c r="AR2135" i="1"/>
  <c r="AR2134" i="1"/>
  <c r="AR2133" i="1"/>
  <c r="AR2132" i="1"/>
  <c r="AR2131" i="1"/>
  <c r="AR2130" i="1"/>
  <c r="AR2129" i="1"/>
  <c r="AR2128" i="1"/>
  <c r="AQ2127" i="1"/>
  <c r="AR2127" i="1" s="1"/>
  <c r="AR2126" i="1"/>
  <c r="AR2125" i="1"/>
  <c r="AR2124" i="1"/>
  <c r="AR2123" i="1"/>
  <c r="AR2122" i="1"/>
  <c r="AR2121" i="1"/>
  <c r="AQ2120" i="1"/>
  <c r="AR2120" i="1" s="1"/>
  <c r="AR2119" i="1"/>
  <c r="AR2118" i="1"/>
  <c r="AR2117" i="1"/>
  <c r="AR2116" i="1"/>
  <c r="AR2115" i="1"/>
  <c r="AR2114" i="1"/>
  <c r="AR2113" i="1"/>
  <c r="AQ2112" i="1"/>
  <c r="AR2112" i="1" s="1"/>
  <c r="AR2111" i="1"/>
  <c r="AR2110" i="1"/>
  <c r="AR2109" i="1"/>
  <c r="AR2108" i="1"/>
  <c r="AR2107" i="1"/>
  <c r="AR2106" i="1"/>
  <c r="AQ2105" i="1"/>
  <c r="AR2105" i="1" s="1"/>
  <c r="AR2104" i="1"/>
  <c r="AR2103" i="1"/>
  <c r="AR2102" i="1"/>
  <c r="AR2101" i="1"/>
  <c r="AR2100" i="1"/>
  <c r="AR2099" i="1"/>
  <c r="AQ2098" i="1"/>
  <c r="AR2098" i="1" s="1"/>
  <c r="AR2097" i="1"/>
  <c r="AR2096" i="1"/>
  <c r="AR2095" i="1"/>
  <c r="AR2094" i="1"/>
  <c r="AR2093" i="1"/>
  <c r="AR2092" i="1"/>
  <c r="AR2091" i="1"/>
  <c r="AR2090" i="1"/>
  <c r="AQ2089" i="1"/>
  <c r="AR2089" i="1" s="1"/>
  <c r="AR2088" i="1"/>
  <c r="AR2087" i="1"/>
  <c r="AR2086" i="1"/>
  <c r="AR2085" i="1"/>
  <c r="AR2084" i="1"/>
  <c r="AR2083" i="1"/>
  <c r="AQ2082" i="1"/>
  <c r="AR2082" i="1" s="1"/>
  <c r="AR2081" i="1"/>
  <c r="AR2080" i="1"/>
  <c r="AR2079" i="1"/>
  <c r="AR2078" i="1"/>
  <c r="AR2077" i="1"/>
  <c r="AR2076" i="1"/>
  <c r="AQ2075" i="1"/>
  <c r="AR2075" i="1" s="1"/>
  <c r="AR2074" i="1"/>
  <c r="AR2073" i="1"/>
  <c r="AR2072" i="1"/>
  <c r="AR2071" i="1"/>
  <c r="AR2070" i="1"/>
  <c r="AR2069" i="1"/>
  <c r="AQ2068" i="1"/>
  <c r="AR2068" i="1" s="1"/>
  <c r="AR2067" i="1"/>
  <c r="AR2066" i="1"/>
  <c r="AR2065" i="1"/>
  <c r="AR2064" i="1"/>
  <c r="AR2063" i="1"/>
  <c r="AR2062" i="1"/>
  <c r="AQ2061" i="1"/>
  <c r="AR2061" i="1" s="1"/>
  <c r="AR2060" i="1"/>
  <c r="AR2059" i="1"/>
  <c r="AR2058" i="1"/>
  <c r="AR2057" i="1"/>
  <c r="AR2056" i="1"/>
  <c r="AR2055" i="1"/>
  <c r="AR2054" i="1"/>
  <c r="AR2053" i="1"/>
  <c r="AR2052" i="1"/>
  <c r="AR2051" i="1"/>
  <c r="AR2050" i="1"/>
  <c r="AR2049" i="1"/>
  <c r="AR2048" i="1"/>
  <c r="AR2047" i="1"/>
  <c r="AR2046" i="1"/>
  <c r="AR2045" i="1"/>
  <c r="AR2044" i="1"/>
  <c r="AQ2043" i="1"/>
  <c r="AR2043" i="1" s="1"/>
  <c r="AR2042" i="1"/>
  <c r="AR2041" i="1"/>
  <c r="AR2040" i="1"/>
  <c r="AR2039" i="1"/>
  <c r="AQ2038" i="1"/>
  <c r="AR2038" i="1" s="1"/>
  <c r="AR2037" i="1"/>
  <c r="AR2036" i="1"/>
  <c r="AR2035" i="1"/>
  <c r="AR2034" i="1"/>
  <c r="AR2033" i="1"/>
  <c r="AR2032" i="1"/>
  <c r="AQ2031" i="1"/>
  <c r="AR2031" i="1" s="1"/>
  <c r="AR2030" i="1"/>
  <c r="AR2029" i="1"/>
  <c r="AR2028" i="1"/>
  <c r="AR2027" i="1"/>
  <c r="AR2026" i="1"/>
  <c r="AR2025" i="1"/>
  <c r="AQ2024" i="1"/>
  <c r="AR2024" i="1" s="1"/>
  <c r="AR2023" i="1"/>
  <c r="AR2022" i="1"/>
  <c r="AR2021" i="1"/>
  <c r="AR2020" i="1"/>
  <c r="AR2019" i="1"/>
  <c r="AR2018" i="1"/>
  <c r="AQ2017" i="1"/>
  <c r="AR2017" i="1" s="1"/>
  <c r="AR2016" i="1"/>
  <c r="AR2015" i="1"/>
  <c r="AR2014" i="1"/>
  <c r="AR2013" i="1"/>
  <c r="AR2012" i="1"/>
  <c r="AR2011" i="1"/>
  <c r="AQ2010" i="1"/>
  <c r="AR2010" i="1" s="1"/>
  <c r="AR2009" i="1"/>
  <c r="AR2008" i="1"/>
  <c r="AR2007" i="1"/>
  <c r="AR2006" i="1"/>
  <c r="AR2005" i="1"/>
  <c r="AR2004" i="1"/>
  <c r="AQ2003" i="1"/>
  <c r="AR2003" i="1" s="1"/>
  <c r="AR2002" i="1"/>
  <c r="AR2001" i="1"/>
  <c r="AR2000" i="1"/>
  <c r="AR1999" i="1"/>
  <c r="AR1998" i="1"/>
  <c r="AR1997" i="1"/>
  <c r="AR1996" i="1"/>
  <c r="AQ1995" i="1"/>
  <c r="AR1995" i="1" s="1"/>
  <c r="AR1994" i="1"/>
  <c r="AR1993" i="1"/>
  <c r="AR1992" i="1"/>
  <c r="AR1991" i="1"/>
  <c r="AR1990" i="1"/>
  <c r="AR1989" i="1"/>
  <c r="AQ1988" i="1"/>
  <c r="AR1988" i="1" s="1"/>
  <c r="AR1987" i="1"/>
  <c r="AR1986" i="1"/>
  <c r="AR1985" i="1"/>
  <c r="AR1984" i="1"/>
  <c r="AR1983" i="1"/>
  <c r="AQ1982" i="1"/>
  <c r="AR1982" i="1" s="1"/>
  <c r="AR1981" i="1"/>
  <c r="AR1980" i="1"/>
  <c r="AR1979" i="1"/>
  <c r="AR1978" i="1"/>
  <c r="AR1977" i="1"/>
  <c r="AR1976" i="1"/>
  <c r="AQ1975" i="1"/>
  <c r="AR1975" i="1" s="1"/>
  <c r="AR1974" i="1"/>
  <c r="AR1973" i="1"/>
  <c r="AR1972" i="1"/>
  <c r="AR1971" i="1"/>
  <c r="AR1970" i="1"/>
  <c r="AQ1969" i="1"/>
  <c r="AR1969" i="1" s="1"/>
  <c r="AR1968" i="1"/>
  <c r="AR1967" i="1"/>
  <c r="AR1966" i="1"/>
  <c r="AR1965" i="1"/>
  <c r="AR1964" i="1"/>
  <c r="AR1963" i="1"/>
  <c r="AR1962" i="1"/>
  <c r="AR1961" i="1"/>
  <c r="AR1960" i="1"/>
  <c r="AR1959" i="1"/>
  <c r="AR1958" i="1"/>
  <c r="AR1957" i="1"/>
  <c r="AR1956" i="1"/>
  <c r="AR1955" i="1"/>
  <c r="AQ1955" i="1"/>
  <c r="AR1954" i="1"/>
  <c r="AR1953" i="1"/>
  <c r="AR1952" i="1"/>
  <c r="AR1951" i="1"/>
  <c r="AR1950" i="1"/>
  <c r="AQ1949" i="1"/>
  <c r="AR1949" i="1" s="1"/>
  <c r="AR1948" i="1"/>
  <c r="AR1947" i="1"/>
  <c r="AR1946" i="1"/>
  <c r="AR1945" i="1"/>
  <c r="AR1944" i="1"/>
  <c r="AR1943" i="1"/>
  <c r="AR1942" i="1"/>
  <c r="AR1941" i="1"/>
  <c r="AR1940" i="1"/>
  <c r="AR1939" i="1"/>
  <c r="AR1938" i="1"/>
  <c r="AR1937" i="1"/>
  <c r="AR1936" i="1"/>
  <c r="AR1935" i="1"/>
  <c r="AR1934" i="1"/>
  <c r="AR1933" i="1"/>
  <c r="AR1932" i="1"/>
  <c r="AR1931" i="1"/>
  <c r="AQ1930" i="1"/>
  <c r="AR1930" i="1" s="1"/>
  <c r="AR1929" i="1"/>
  <c r="AR1928" i="1"/>
  <c r="AR1927" i="1"/>
  <c r="AR1926" i="1"/>
  <c r="AR1925" i="1"/>
  <c r="AR1924" i="1"/>
  <c r="AR1923" i="1"/>
  <c r="AR1922" i="1"/>
  <c r="AQ1922" i="1"/>
  <c r="AR1921" i="1"/>
  <c r="AR1920" i="1"/>
  <c r="AR1919" i="1"/>
  <c r="AR1918" i="1"/>
  <c r="AR1917" i="1"/>
  <c r="AQ1916" i="1"/>
  <c r="AR1916" i="1" s="1"/>
  <c r="AR1915" i="1"/>
  <c r="AR1914" i="1"/>
  <c r="AR1913" i="1"/>
  <c r="AR1912" i="1"/>
  <c r="AR1911" i="1"/>
  <c r="AQ1910" i="1"/>
  <c r="AR1910" i="1" s="1"/>
  <c r="AR1909" i="1"/>
  <c r="AR1908" i="1"/>
  <c r="AR1907" i="1"/>
  <c r="AR1906" i="1"/>
  <c r="AR1905" i="1"/>
  <c r="AQ1904" i="1"/>
  <c r="AR1904" i="1" s="1"/>
  <c r="AR1903" i="1"/>
  <c r="AR1902" i="1"/>
  <c r="AR1901" i="1"/>
  <c r="AR1900" i="1"/>
  <c r="AR1899" i="1"/>
  <c r="AR1898" i="1"/>
  <c r="AQ1897" i="1"/>
  <c r="AR1897" i="1" s="1"/>
  <c r="AR1896" i="1"/>
  <c r="AR1895" i="1"/>
  <c r="AR1894" i="1"/>
  <c r="AR1893" i="1"/>
  <c r="AR1892" i="1"/>
  <c r="AR1891" i="1"/>
  <c r="AQ1890" i="1"/>
  <c r="AR1890" i="1" s="1"/>
  <c r="AR1889" i="1"/>
  <c r="AR1888" i="1"/>
  <c r="AR1887" i="1"/>
  <c r="AR1886" i="1"/>
  <c r="AR1885" i="1"/>
  <c r="AR1884" i="1"/>
  <c r="AQ1883" i="1"/>
  <c r="AR1883" i="1" s="1"/>
  <c r="AR1882" i="1"/>
  <c r="AR1881" i="1"/>
  <c r="AR1880" i="1"/>
  <c r="AR1879" i="1"/>
  <c r="AR1878" i="1"/>
  <c r="AR1877" i="1"/>
  <c r="AQ1876" i="1"/>
  <c r="AR1876" i="1" s="1"/>
  <c r="AR1875" i="1"/>
  <c r="AR1874" i="1"/>
  <c r="AR1873" i="1"/>
  <c r="AR1872" i="1"/>
  <c r="AQ1871" i="1"/>
  <c r="AR1871" i="1" s="1"/>
  <c r="AR1870" i="1"/>
  <c r="AR1869" i="1"/>
  <c r="AR1868" i="1"/>
  <c r="AR1867" i="1"/>
  <c r="AR1866" i="1"/>
  <c r="AR1865" i="1"/>
  <c r="AQ1864" i="1"/>
  <c r="AR1864" i="1" s="1"/>
  <c r="AR1863" i="1"/>
  <c r="AR1862" i="1"/>
  <c r="AR1861" i="1"/>
  <c r="AR1860" i="1"/>
  <c r="AR1859" i="1"/>
  <c r="AR1858" i="1"/>
  <c r="AQ1857" i="1"/>
  <c r="AR1857" i="1" s="1"/>
  <c r="AR1856" i="1"/>
  <c r="AR1855" i="1"/>
  <c r="AR1854" i="1"/>
  <c r="AR1853" i="1"/>
  <c r="AR1852" i="1"/>
  <c r="AQ1851" i="1"/>
  <c r="AR1851" i="1" s="1"/>
  <c r="AR1850" i="1"/>
  <c r="AR1849" i="1"/>
  <c r="AR1848" i="1"/>
  <c r="AR1847" i="1"/>
  <c r="AR1846" i="1"/>
  <c r="AR1845" i="1"/>
  <c r="AQ1844" i="1"/>
  <c r="AR1844" i="1" s="1"/>
  <c r="AR1843" i="1"/>
  <c r="AR1842" i="1"/>
  <c r="AR1841" i="1"/>
  <c r="AR1840" i="1"/>
  <c r="AR1839" i="1"/>
  <c r="AR1838" i="1"/>
  <c r="AQ1837" i="1"/>
  <c r="AR1837" i="1" s="1"/>
  <c r="AR1836" i="1"/>
  <c r="AR1835" i="1"/>
  <c r="AR1834" i="1"/>
  <c r="AR1833" i="1"/>
  <c r="AR1832" i="1"/>
  <c r="AR1831" i="1"/>
  <c r="AQ1830" i="1"/>
  <c r="AR1830" i="1" s="1"/>
  <c r="AR1829" i="1"/>
  <c r="AR1828" i="1"/>
  <c r="AR1827" i="1"/>
  <c r="AR1826" i="1"/>
  <c r="AR1825" i="1"/>
  <c r="AQ1824" i="1"/>
  <c r="AR1824" i="1" s="1"/>
  <c r="AR1823" i="1"/>
  <c r="AR1822" i="1"/>
  <c r="AR1821" i="1"/>
  <c r="AR1820" i="1"/>
  <c r="AQ1820" i="1"/>
  <c r="AR1819" i="1"/>
  <c r="AR1818" i="1"/>
  <c r="AR1817" i="1"/>
  <c r="AQ1816" i="1"/>
  <c r="AR1816" i="1" s="1"/>
  <c r="AR1815" i="1"/>
  <c r="AR1814" i="1"/>
  <c r="AR1813" i="1"/>
  <c r="AQ1812" i="1"/>
  <c r="AR1812" i="1" s="1"/>
  <c r="AR1811" i="1"/>
  <c r="AR1810" i="1"/>
  <c r="AR1809" i="1"/>
  <c r="AQ1808" i="1"/>
  <c r="AR1808" i="1" s="1"/>
  <c r="AR1807" i="1"/>
  <c r="AR1806" i="1"/>
  <c r="AR1805" i="1"/>
  <c r="AR1804" i="1"/>
  <c r="AQ1804" i="1"/>
  <c r="AR1803" i="1"/>
  <c r="AR1802" i="1"/>
  <c r="AR1801" i="1"/>
  <c r="AQ1800" i="1"/>
  <c r="AR1800" i="1" s="1"/>
  <c r="AR1799" i="1"/>
  <c r="AR1798" i="1"/>
  <c r="AR1797" i="1"/>
  <c r="AQ1796" i="1"/>
  <c r="AR1796" i="1" s="1"/>
  <c r="AR1795" i="1"/>
  <c r="AR1794" i="1"/>
  <c r="AR1793" i="1"/>
  <c r="AQ1792" i="1"/>
  <c r="AR1792" i="1" s="1"/>
  <c r="AR1791" i="1"/>
  <c r="AR1790" i="1"/>
  <c r="AR1789" i="1"/>
  <c r="AR1788" i="1"/>
  <c r="AQ1788" i="1"/>
  <c r="AR1787" i="1"/>
  <c r="AR1786" i="1"/>
  <c r="AR1785" i="1"/>
  <c r="AQ1784" i="1"/>
  <c r="AR1784" i="1" s="1"/>
  <c r="AR1783" i="1"/>
  <c r="AR1782" i="1"/>
  <c r="AR1781" i="1"/>
  <c r="AQ1780" i="1"/>
  <c r="AR1780" i="1" s="1"/>
  <c r="AR1779" i="1"/>
  <c r="AR1778" i="1"/>
  <c r="AR1777" i="1"/>
  <c r="AQ1776" i="1"/>
  <c r="AR1776" i="1" s="1"/>
  <c r="AR1775" i="1"/>
  <c r="AR1774" i="1"/>
  <c r="AR1773" i="1"/>
  <c r="AR1772" i="1"/>
  <c r="AQ1772" i="1"/>
  <c r="AR1771" i="1"/>
  <c r="AR1770" i="1"/>
  <c r="AR1769" i="1"/>
  <c r="AQ1768" i="1"/>
  <c r="AR1768" i="1" s="1"/>
  <c r="AR1767" i="1"/>
  <c r="AR1766" i="1"/>
  <c r="AR1765" i="1"/>
  <c r="AQ1764" i="1"/>
  <c r="AR1764" i="1" s="1"/>
  <c r="AR1763" i="1"/>
  <c r="AR1762" i="1"/>
  <c r="AR1761" i="1"/>
  <c r="AQ1760" i="1"/>
  <c r="AR1760" i="1" s="1"/>
  <c r="AR1759" i="1"/>
  <c r="AR1758" i="1"/>
  <c r="AR1757" i="1"/>
  <c r="AR1756" i="1"/>
  <c r="AQ1756" i="1"/>
  <c r="AR1755" i="1"/>
  <c r="AR1754" i="1"/>
  <c r="AR1753" i="1"/>
  <c r="AQ1752" i="1"/>
  <c r="AR1752" i="1" s="1"/>
  <c r="AR1751" i="1"/>
  <c r="AR1750" i="1"/>
  <c r="AR1749" i="1"/>
  <c r="AR1748" i="1"/>
  <c r="AR1747" i="1"/>
  <c r="AR1746" i="1"/>
  <c r="AR1745" i="1"/>
  <c r="AR1744" i="1"/>
  <c r="AR1743" i="1"/>
  <c r="AR1742" i="1"/>
  <c r="AR1741" i="1"/>
  <c r="AR1740" i="1"/>
  <c r="AR1739" i="1"/>
  <c r="AR1738" i="1"/>
  <c r="AR1737" i="1"/>
  <c r="AR1736" i="1"/>
  <c r="AR1735" i="1"/>
  <c r="AR1734" i="1"/>
  <c r="AR1733" i="1"/>
  <c r="AR1732" i="1"/>
  <c r="AR1731" i="1"/>
  <c r="AR1730" i="1"/>
  <c r="AR1729" i="1"/>
  <c r="AR1728" i="1"/>
  <c r="AR1727" i="1"/>
  <c r="AR1726" i="1"/>
  <c r="AR1725" i="1"/>
  <c r="AR1724" i="1"/>
  <c r="AR1723" i="1"/>
  <c r="AR1722" i="1"/>
  <c r="AR1721" i="1"/>
  <c r="AR1720" i="1"/>
  <c r="AR1719" i="1"/>
  <c r="AR1718" i="1"/>
  <c r="AR1717" i="1"/>
  <c r="AR1716" i="1"/>
  <c r="AR1715" i="1"/>
  <c r="AR1714" i="1"/>
  <c r="AR1713" i="1"/>
  <c r="AR1712" i="1"/>
  <c r="AR1711" i="1"/>
  <c r="AR1710" i="1"/>
  <c r="AR1709" i="1"/>
  <c r="AR1708" i="1"/>
  <c r="AR1707" i="1"/>
  <c r="AR1706" i="1"/>
  <c r="AR1705" i="1"/>
  <c r="AR1704" i="1"/>
  <c r="AR1703" i="1"/>
  <c r="AR1702" i="1"/>
  <c r="AR1701" i="1"/>
  <c r="AR1700" i="1"/>
  <c r="AR1699" i="1"/>
  <c r="AR1698" i="1"/>
  <c r="AR1697" i="1"/>
  <c r="AR1696" i="1"/>
  <c r="AR1695" i="1"/>
  <c r="AR1694" i="1"/>
  <c r="AR1693" i="1"/>
  <c r="AR1692" i="1"/>
  <c r="AR1691" i="1"/>
  <c r="AR1690" i="1"/>
  <c r="AR1689" i="1"/>
  <c r="AR1688" i="1"/>
  <c r="AR1687" i="1"/>
  <c r="AR1686" i="1"/>
  <c r="AR1685" i="1"/>
  <c r="AR1684" i="1"/>
  <c r="AR1683" i="1"/>
  <c r="AR1682" i="1"/>
  <c r="AR1681" i="1"/>
  <c r="AR1680" i="1"/>
  <c r="AR1679" i="1"/>
  <c r="AR1678" i="1"/>
  <c r="AR1677" i="1"/>
  <c r="AQ1676" i="1"/>
  <c r="AR1676" i="1" s="1"/>
  <c r="AR1675" i="1"/>
  <c r="AR1674" i="1"/>
  <c r="AR1673" i="1"/>
  <c r="AR1672" i="1"/>
  <c r="AR1671" i="1"/>
  <c r="AR1670" i="1"/>
  <c r="AQ1669" i="1"/>
  <c r="AR1669" i="1" s="1"/>
  <c r="AR1668" i="1"/>
  <c r="AR1667" i="1"/>
  <c r="AR1666" i="1"/>
  <c r="AR1665" i="1"/>
  <c r="AR1664" i="1"/>
  <c r="AQ1663" i="1"/>
  <c r="AR1663" i="1" s="1"/>
  <c r="AR1662" i="1"/>
  <c r="AR1661" i="1"/>
  <c r="AR1660" i="1"/>
  <c r="AR1659" i="1"/>
  <c r="AR1658" i="1"/>
  <c r="AR1657" i="1"/>
  <c r="AR1656" i="1"/>
  <c r="AR1655" i="1"/>
  <c r="AR1654" i="1"/>
  <c r="AR1653" i="1"/>
  <c r="AR1652" i="1"/>
  <c r="AR1651" i="1"/>
  <c r="AR1650" i="1"/>
  <c r="AR1649" i="1"/>
  <c r="AR1648" i="1"/>
  <c r="AR1647" i="1"/>
  <c r="AR1646" i="1"/>
  <c r="AR1645" i="1"/>
  <c r="AR1644" i="1"/>
  <c r="AR1643" i="1"/>
  <c r="AR1642" i="1"/>
  <c r="AR1641" i="1"/>
  <c r="AQ1641" i="1"/>
  <c r="AR1640" i="1"/>
  <c r="AR1639" i="1"/>
  <c r="AR1638" i="1"/>
  <c r="AR1637" i="1"/>
  <c r="AR1636" i="1"/>
  <c r="AR1635" i="1"/>
  <c r="AR1634" i="1"/>
  <c r="AQ1634" i="1"/>
  <c r="AR1633" i="1"/>
  <c r="AR1632" i="1"/>
  <c r="AR1631" i="1"/>
  <c r="AR1630" i="1"/>
  <c r="AR1629" i="1"/>
  <c r="AR1628" i="1"/>
  <c r="AR1627" i="1"/>
  <c r="AR1626" i="1"/>
  <c r="AR1625" i="1"/>
  <c r="AQ1625" i="1"/>
  <c r="AR1624" i="1"/>
  <c r="AR1623" i="1"/>
  <c r="AR1622" i="1"/>
  <c r="AR1621" i="1"/>
  <c r="AR1620" i="1"/>
  <c r="AQ1619" i="1"/>
  <c r="AR1619" i="1" s="1"/>
  <c r="AR1618" i="1"/>
  <c r="AR1617" i="1"/>
  <c r="AR1616" i="1"/>
  <c r="AR1615" i="1"/>
  <c r="AR1614" i="1"/>
  <c r="AR1613" i="1"/>
  <c r="AQ1612" i="1"/>
  <c r="AR1612" i="1" s="1"/>
  <c r="AR1611" i="1"/>
  <c r="AR1610" i="1"/>
  <c r="AR1609" i="1"/>
  <c r="AR1608" i="1"/>
  <c r="AR1607" i="1"/>
  <c r="AR1606" i="1"/>
  <c r="AQ1605" i="1"/>
  <c r="AR1605" i="1" s="1"/>
  <c r="AR1604" i="1"/>
  <c r="AR1603" i="1"/>
  <c r="AR1602" i="1"/>
  <c r="AR1601" i="1"/>
  <c r="AR1600" i="1"/>
  <c r="AR1599" i="1"/>
  <c r="AR1598" i="1"/>
  <c r="AR1597" i="1"/>
  <c r="AR1596" i="1"/>
  <c r="AR1595" i="1"/>
  <c r="AQ1594" i="1"/>
  <c r="AR1594" i="1" s="1"/>
  <c r="AR1593" i="1"/>
  <c r="AR1592" i="1"/>
  <c r="AR1591" i="1"/>
  <c r="AR1590" i="1"/>
  <c r="AR1589" i="1"/>
  <c r="AR1588" i="1"/>
  <c r="AQ1587" i="1"/>
  <c r="AR1587" i="1" s="1"/>
  <c r="AR1586" i="1"/>
  <c r="AR1585" i="1"/>
  <c r="AR1584" i="1"/>
  <c r="AR1583" i="1"/>
  <c r="AR1582" i="1"/>
  <c r="AR1581" i="1"/>
  <c r="AR1580" i="1"/>
  <c r="AR1579" i="1"/>
  <c r="AR1578" i="1"/>
  <c r="AR1577" i="1"/>
  <c r="AR1576" i="1"/>
  <c r="AR1575" i="1"/>
  <c r="AR1574" i="1"/>
  <c r="AR1573" i="1"/>
  <c r="AR1572" i="1"/>
  <c r="AR1571" i="1"/>
  <c r="AR1570" i="1"/>
  <c r="AR1569" i="1"/>
  <c r="AR1568" i="1"/>
  <c r="AR1567" i="1"/>
  <c r="AR1566" i="1"/>
  <c r="AR1565" i="1"/>
  <c r="AR1564" i="1"/>
  <c r="AR1563" i="1"/>
  <c r="AR1562" i="1"/>
  <c r="AR1561" i="1"/>
  <c r="AR1560" i="1"/>
  <c r="AR1559" i="1"/>
  <c r="AR1558" i="1"/>
  <c r="AR1557" i="1"/>
  <c r="AQ1556" i="1"/>
  <c r="AR1556" i="1" s="1"/>
  <c r="AR1555" i="1"/>
  <c r="AR1554" i="1"/>
  <c r="AR1553" i="1"/>
  <c r="AR1552" i="1"/>
  <c r="AR1551" i="1"/>
  <c r="AR1550" i="1"/>
  <c r="AQ1549" i="1"/>
  <c r="AR1549" i="1" s="1"/>
  <c r="AR1548" i="1"/>
  <c r="AR1547" i="1"/>
  <c r="AR1546" i="1"/>
  <c r="AR1545" i="1"/>
  <c r="AR1544" i="1"/>
  <c r="AR1543" i="1"/>
  <c r="AQ1542" i="1"/>
  <c r="AR1542" i="1" s="1"/>
  <c r="AR1541" i="1"/>
  <c r="AR1540" i="1"/>
  <c r="AR1539" i="1"/>
  <c r="AR1538" i="1"/>
  <c r="AR1537" i="1"/>
  <c r="AR1536" i="1"/>
  <c r="AQ1535" i="1"/>
  <c r="AR1535" i="1" s="1"/>
  <c r="AR1534" i="1"/>
  <c r="AR1533" i="1"/>
  <c r="AR1532" i="1"/>
  <c r="AR1531" i="1"/>
  <c r="AR1530" i="1"/>
  <c r="AR1529" i="1"/>
  <c r="AR1528" i="1"/>
  <c r="AQ1527" i="1"/>
  <c r="AR1527" i="1" s="1"/>
  <c r="AR1526" i="1"/>
  <c r="AR1525" i="1"/>
  <c r="AR1524" i="1"/>
  <c r="AR1523" i="1"/>
  <c r="AR1522" i="1"/>
  <c r="AQ1521" i="1"/>
  <c r="AR1521" i="1" s="1"/>
  <c r="AR1520" i="1"/>
  <c r="AR1519" i="1"/>
  <c r="AR1518" i="1"/>
  <c r="AR1517" i="1"/>
  <c r="AR1516" i="1"/>
  <c r="AR1515" i="1"/>
  <c r="AR1514" i="1"/>
  <c r="AR1513" i="1"/>
  <c r="AR1512" i="1"/>
  <c r="AR1511" i="1"/>
  <c r="AR1510" i="1"/>
  <c r="AR1509" i="1"/>
  <c r="AR1508" i="1"/>
  <c r="AR1507" i="1"/>
  <c r="AR1506" i="1"/>
  <c r="AR1505" i="1"/>
  <c r="AR1504" i="1"/>
  <c r="AR1503" i="1"/>
  <c r="AR1502" i="1"/>
  <c r="AR1501" i="1"/>
  <c r="AR1500" i="1"/>
  <c r="AR1499" i="1"/>
  <c r="AR1498" i="1"/>
  <c r="AR1497" i="1"/>
  <c r="AR1496" i="1"/>
  <c r="AR1495" i="1"/>
  <c r="AR1494" i="1"/>
  <c r="AR1493" i="1"/>
  <c r="AR1492" i="1"/>
  <c r="AR1491" i="1"/>
  <c r="AR1490" i="1"/>
  <c r="AR1489" i="1"/>
  <c r="AR1488" i="1"/>
  <c r="AR1487" i="1"/>
  <c r="AR1486" i="1"/>
  <c r="AR1485" i="1"/>
  <c r="AR1484" i="1"/>
  <c r="AR1483" i="1"/>
  <c r="AR1482" i="1"/>
  <c r="AR1481" i="1"/>
  <c r="AR1480" i="1"/>
  <c r="AR1479" i="1"/>
  <c r="AR1478" i="1"/>
  <c r="AR1477" i="1"/>
  <c r="AR1476" i="1"/>
  <c r="AR1475" i="1"/>
  <c r="AR1474" i="1"/>
  <c r="AR1473" i="1"/>
  <c r="AR1472" i="1"/>
  <c r="AR1471" i="1"/>
  <c r="AR1470" i="1"/>
  <c r="AR1469" i="1"/>
  <c r="AR1468" i="1"/>
  <c r="AR1467" i="1"/>
  <c r="AR1466" i="1"/>
  <c r="AR1465" i="1"/>
  <c r="AR1464" i="1"/>
  <c r="AR1463" i="1"/>
  <c r="AR1462" i="1"/>
  <c r="AR1461" i="1"/>
  <c r="AR1460" i="1"/>
  <c r="AR1459" i="1"/>
  <c r="AR1458" i="1"/>
  <c r="AR1457" i="1"/>
  <c r="AR1456" i="1"/>
  <c r="AR1455" i="1"/>
  <c r="AR1454" i="1"/>
  <c r="AR1453" i="1"/>
  <c r="AR1452" i="1"/>
  <c r="AR1451" i="1"/>
  <c r="AR1450" i="1"/>
  <c r="AR1449" i="1"/>
  <c r="AR1448" i="1"/>
  <c r="AR1447" i="1"/>
  <c r="AR1446" i="1"/>
  <c r="AR1445" i="1"/>
  <c r="AR1444" i="1"/>
  <c r="AR1443" i="1"/>
  <c r="AR1442" i="1"/>
  <c r="AR1441" i="1"/>
  <c r="AR1440" i="1"/>
  <c r="AR1439" i="1"/>
  <c r="AR1438" i="1"/>
  <c r="AR1437" i="1"/>
  <c r="AR1436" i="1"/>
  <c r="AR1435" i="1"/>
  <c r="AR1434" i="1"/>
  <c r="AR1433" i="1"/>
  <c r="AR1432" i="1"/>
  <c r="AR1431" i="1"/>
  <c r="AR1430" i="1"/>
  <c r="AR1429" i="1"/>
  <c r="AR1428" i="1"/>
  <c r="AR1427" i="1"/>
  <c r="AR1426" i="1"/>
  <c r="AR1425" i="1"/>
  <c r="AR1424" i="1"/>
  <c r="AR1423" i="1"/>
  <c r="AR1422" i="1"/>
  <c r="AR1421" i="1"/>
  <c r="AR1420" i="1"/>
  <c r="AR1419" i="1"/>
  <c r="AR1418" i="1"/>
  <c r="AR1417" i="1"/>
  <c r="AR1416" i="1"/>
  <c r="AR1415" i="1"/>
  <c r="AR1414" i="1"/>
  <c r="AR1413" i="1"/>
  <c r="AR1412" i="1"/>
  <c r="AR1411" i="1"/>
  <c r="AQ1410" i="1"/>
  <c r="AR1410" i="1" s="1"/>
  <c r="AR1409" i="1"/>
  <c r="AR1408" i="1"/>
  <c r="AR1407" i="1"/>
  <c r="AR1406" i="1"/>
  <c r="AR1405" i="1"/>
  <c r="AR1404" i="1"/>
  <c r="AR1403" i="1"/>
  <c r="AR1402" i="1"/>
  <c r="AR1401" i="1"/>
  <c r="AR1400" i="1"/>
  <c r="AR1399" i="1"/>
  <c r="AR1398" i="1"/>
  <c r="AR1397" i="1"/>
  <c r="AR1396" i="1"/>
  <c r="AR1395" i="1"/>
  <c r="AR1394" i="1"/>
  <c r="AR1393" i="1"/>
  <c r="AR1392" i="1"/>
  <c r="AR1391" i="1"/>
  <c r="AR1390" i="1"/>
  <c r="AR1389" i="1"/>
  <c r="AR1388" i="1"/>
  <c r="AR1387" i="1"/>
  <c r="AR1386" i="1"/>
  <c r="AR1385" i="1"/>
  <c r="AR1384" i="1"/>
  <c r="AR1383" i="1"/>
  <c r="AR1382" i="1"/>
  <c r="AR1381" i="1"/>
  <c r="AR1380" i="1"/>
  <c r="AR1379" i="1"/>
  <c r="AR1378" i="1"/>
  <c r="AR1377" i="1"/>
  <c r="AR1376" i="1"/>
  <c r="AR1375" i="1"/>
  <c r="AR1374" i="1"/>
  <c r="AR1373" i="1"/>
  <c r="AR1372" i="1"/>
  <c r="AR1371" i="1"/>
  <c r="AR1370" i="1"/>
  <c r="AR1369" i="1"/>
  <c r="AR1368" i="1"/>
  <c r="AR1367" i="1"/>
  <c r="AR1366" i="1"/>
  <c r="AR1365" i="1"/>
  <c r="AR1364" i="1"/>
  <c r="AR1363" i="1"/>
  <c r="AR1362" i="1"/>
  <c r="AR1361" i="1"/>
  <c r="AQ1360" i="1"/>
  <c r="AR1360" i="1" s="1"/>
  <c r="AR1359" i="1"/>
  <c r="AR1358" i="1"/>
  <c r="AR1357" i="1"/>
  <c r="AR1356" i="1"/>
  <c r="AR1355" i="1"/>
  <c r="AQ1355" i="1"/>
  <c r="AR1354" i="1"/>
  <c r="AR1353" i="1"/>
  <c r="AR1352" i="1"/>
  <c r="AR1351" i="1"/>
  <c r="AQ1350" i="1"/>
  <c r="AR1350" i="1" s="1"/>
  <c r="AR1349" i="1"/>
  <c r="AR1348" i="1"/>
  <c r="AR1347" i="1"/>
  <c r="AQ1346" i="1"/>
  <c r="AR1346" i="1" s="1"/>
  <c r="AR1345" i="1"/>
  <c r="AR1344" i="1"/>
  <c r="AR1343" i="1"/>
  <c r="AR1342" i="1"/>
  <c r="AQ1341" i="1"/>
  <c r="AR1341" i="1" s="1"/>
  <c r="AR1340" i="1"/>
  <c r="AR1339" i="1"/>
  <c r="AR1338" i="1"/>
  <c r="AQ1337" i="1"/>
  <c r="AR1337" i="1" s="1"/>
  <c r="AR1336" i="1"/>
  <c r="AR1335" i="1"/>
  <c r="AR1334" i="1"/>
  <c r="AR1333" i="1"/>
  <c r="AR1332" i="1"/>
  <c r="AQ1331" i="1"/>
  <c r="AR1331" i="1" s="1"/>
  <c r="AR1330" i="1"/>
  <c r="AR1329" i="1"/>
  <c r="AR1328" i="1"/>
  <c r="AR1327" i="1"/>
  <c r="AQ1326" i="1"/>
  <c r="AR1326" i="1" s="1"/>
  <c r="AR1325" i="1"/>
  <c r="AR1324" i="1"/>
  <c r="AR1323" i="1"/>
  <c r="AR1322" i="1"/>
  <c r="AR1321" i="1"/>
  <c r="AR1320" i="1"/>
  <c r="AQ1319" i="1"/>
  <c r="AR1319" i="1" s="1"/>
  <c r="AR1318" i="1"/>
  <c r="AR1317" i="1"/>
  <c r="AR1316" i="1"/>
  <c r="AR1315" i="1"/>
  <c r="AR1314" i="1"/>
  <c r="AQ1313" i="1"/>
  <c r="AR1313" i="1" s="1"/>
  <c r="AR1312" i="1"/>
  <c r="AR1311" i="1"/>
  <c r="AR1310" i="1"/>
  <c r="AR1309" i="1"/>
  <c r="AR1308" i="1"/>
  <c r="AQ1308" i="1"/>
  <c r="AR1307" i="1"/>
  <c r="AR1306" i="1"/>
  <c r="AR1305" i="1"/>
  <c r="AR1304" i="1"/>
  <c r="AR1303" i="1"/>
  <c r="AR1302" i="1"/>
  <c r="AR1301" i="1"/>
  <c r="AQ1301" i="1"/>
  <c r="AR1300" i="1"/>
  <c r="AR1299" i="1"/>
  <c r="AR1298" i="1"/>
  <c r="AR1297" i="1"/>
  <c r="AQ1296" i="1"/>
  <c r="AR1296" i="1" s="1"/>
  <c r="AR1295" i="1"/>
  <c r="AR1294" i="1"/>
  <c r="AR1293" i="1"/>
  <c r="AR1292" i="1"/>
  <c r="AR1291" i="1"/>
  <c r="AR1290" i="1"/>
  <c r="AR1289" i="1"/>
  <c r="AR1288" i="1"/>
  <c r="AQ1287" i="1"/>
  <c r="AR1287" i="1" s="1"/>
  <c r="AR1286" i="1"/>
  <c r="AR1285" i="1"/>
  <c r="AR1284" i="1"/>
  <c r="AR1283" i="1"/>
  <c r="AQ1283" i="1"/>
  <c r="AR1282" i="1"/>
  <c r="AR1281" i="1"/>
  <c r="AR1280" i="1"/>
  <c r="AR1279" i="1"/>
  <c r="AR1278" i="1"/>
  <c r="AQ1277" i="1"/>
  <c r="AR1277" i="1" s="1"/>
  <c r="AR1276" i="1"/>
  <c r="AR1275" i="1"/>
  <c r="AR1274" i="1"/>
  <c r="AR1273" i="1"/>
  <c r="AR1272" i="1"/>
  <c r="AQ1271" i="1"/>
  <c r="AR1271" i="1" s="1"/>
  <c r="AR1270" i="1"/>
  <c r="AR1269" i="1"/>
  <c r="AR1268" i="1"/>
  <c r="AR1267" i="1"/>
  <c r="AR1266" i="1"/>
  <c r="AR1265" i="1"/>
  <c r="AQ1264" i="1"/>
  <c r="AR1264" i="1" s="1"/>
  <c r="AR1263" i="1"/>
  <c r="AR1262" i="1"/>
  <c r="AR1261" i="1"/>
  <c r="AR1260" i="1"/>
  <c r="AQ1259" i="1"/>
  <c r="AR1259" i="1" s="1"/>
  <c r="AR1258" i="1"/>
  <c r="AR1257" i="1"/>
  <c r="AR1256" i="1"/>
  <c r="AR1255" i="1"/>
  <c r="AQ1254" i="1"/>
  <c r="AR1254" i="1" s="1"/>
  <c r="AR1253" i="1"/>
  <c r="AR1252" i="1"/>
  <c r="AR1251" i="1"/>
  <c r="AR1250" i="1"/>
  <c r="AQ1249" i="1"/>
  <c r="AR1249" i="1" s="1"/>
  <c r="AR1248" i="1"/>
  <c r="AR1247" i="1"/>
  <c r="AR1246" i="1"/>
  <c r="AR1245" i="1"/>
  <c r="AQ1245" i="1"/>
  <c r="AR1244" i="1"/>
  <c r="AR1243" i="1"/>
  <c r="AR1242" i="1"/>
  <c r="AQ1241" i="1"/>
  <c r="AR1241" i="1" s="1"/>
  <c r="AR1240" i="1"/>
  <c r="AR1239" i="1"/>
  <c r="AR1238" i="1"/>
  <c r="AR1237" i="1"/>
  <c r="AR1236" i="1"/>
  <c r="AR1235" i="1"/>
  <c r="AQ1234" i="1"/>
  <c r="AR1234" i="1" s="1"/>
  <c r="AR1233" i="1"/>
  <c r="AR1232" i="1"/>
  <c r="AR1231" i="1"/>
  <c r="AR1230" i="1"/>
  <c r="AR1229" i="1"/>
  <c r="AR1228" i="1"/>
  <c r="AR1227" i="1"/>
  <c r="AR1226" i="1"/>
  <c r="AR1225" i="1"/>
  <c r="AR1224" i="1"/>
  <c r="AQ1223" i="1"/>
  <c r="AR1223" i="1" s="1"/>
  <c r="AR1222" i="1"/>
  <c r="AR1221" i="1"/>
  <c r="AR1220" i="1"/>
  <c r="AR1219" i="1"/>
  <c r="AR1218" i="1"/>
  <c r="AR1217" i="1"/>
  <c r="AR1216" i="1"/>
  <c r="AQ1215" i="1"/>
  <c r="AR1215" i="1" s="1"/>
  <c r="AR1214" i="1"/>
  <c r="AR1213" i="1"/>
  <c r="AR1212" i="1"/>
  <c r="AR1211" i="1"/>
  <c r="AR1210" i="1"/>
  <c r="AQ1209" i="1"/>
  <c r="AR1209" i="1" s="1"/>
  <c r="AR1208" i="1"/>
  <c r="AR1207" i="1"/>
  <c r="AR1206" i="1"/>
  <c r="AR1205" i="1"/>
  <c r="AQ1204" i="1"/>
  <c r="AR1204" i="1" s="1"/>
  <c r="AR1203" i="1"/>
  <c r="AR1202" i="1"/>
  <c r="AR1201" i="1"/>
  <c r="AR1200" i="1"/>
  <c r="AR1199" i="1"/>
  <c r="AQ1198" i="1"/>
  <c r="AR1198" i="1" s="1"/>
  <c r="AR1197" i="1"/>
  <c r="AR1196" i="1"/>
  <c r="AR1195" i="1"/>
  <c r="AR1194" i="1"/>
  <c r="AQ1193" i="1"/>
  <c r="AR1193" i="1" s="1"/>
  <c r="AR1192" i="1"/>
  <c r="AR1191" i="1"/>
  <c r="AR1190" i="1"/>
  <c r="AR1189" i="1"/>
  <c r="AR1188" i="1"/>
  <c r="AQ1187" i="1"/>
  <c r="AR1187" i="1" s="1"/>
  <c r="AR1186" i="1"/>
  <c r="AR1185" i="1"/>
  <c r="AR1184" i="1"/>
  <c r="AR1183" i="1"/>
  <c r="AQ1182" i="1"/>
  <c r="AR1182" i="1" s="1"/>
  <c r="AR1181" i="1"/>
  <c r="AR1180" i="1"/>
  <c r="AR1179" i="1"/>
  <c r="AR1178" i="1"/>
  <c r="AR1177" i="1"/>
  <c r="AQ1176" i="1"/>
  <c r="AR1176" i="1" s="1"/>
  <c r="AR1175" i="1"/>
  <c r="AR1174" i="1"/>
  <c r="AR1173" i="1"/>
  <c r="AQ1172" i="1"/>
  <c r="AR1172" i="1" s="1"/>
  <c r="AR1171" i="1"/>
  <c r="AR1170" i="1"/>
  <c r="AR1169" i="1"/>
  <c r="AQ1168" i="1"/>
  <c r="AR1168" i="1" s="1"/>
  <c r="AR1167" i="1"/>
  <c r="AR1166" i="1"/>
  <c r="AR1165" i="1"/>
  <c r="AR1164" i="1"/>
  <c r="AQ1163" i="1"/>
  <c r="AR1163" i="1" s="1"/>
  <c r="AR1162" i="1"/>
  <c r="AR1161" i="1"/>
  <c r="AR1160" i="1"/>
  <c r="AR1159" i="1"/>
  <c r="AR1158" i="1"/>
  <c r="AQ1157" i="1"/>
  <c r="AR1157" i="1" s="1"/>
  <c r="AR1156" i="1"/>
  <c r="AR1155" i="1"/>
  <c r="AR1154" i="1"/>
  <c r="AR1153" i="1"/>
  <c r="AR1152" i="1"/>
  <c r="AQ1151" i="1"/>
  <c r="AR1151" i="1" s="1"/>
  <c r="AR1150" i="1"/>
  <c r="AR1149" i="1"/>
  <c r="AR1148" i="1"/>
  <c r="AR1147" i="1"/>
  <c r="AQ1146" i="1"/>
  <c r="AR1146" i="1" s="1"/>
  <c r="AR1145" i="1"/>
  <c r="AR1144" i="1"/>
  <c r="AR1143" i="1"/>
  <c r="AR1142" i="1"/>
  <c r="AR1141" i="1"/>
  <c r="AQ1141" i="1"/>
  <c r="AR1140" i="1"/>
  <c r="AR1139" i="1"/>
  <c r="AR1138" i="1"/>
  <c r="AR1137" i="1"/>
  <c r="AR1136" i="1"/>
  <c r="AQ1135" i="1"/>
  <c r="AR1135" i="1" s="1"/>
  <c r="AR1134" i="1"/>
  <c r="AR1133" i="1"/>
  <c r="AR1132" i="1"/>
  <c r="AQ1131" i="1"/>
  <c r="AR1131" i="1" s="1"/>
  <c r="AR1130" i="1"/>
  <c r="AR1129" i="1"/>
  <c r="AR1128" i="1"/>
  <c r="AR1127" i="1"/>
  <c r="AQ1127" i="1"/>
  <c r="AR1126" i="1"/>
  <c r="AR1125" i="1"/>
  <c r="AR1124" i="1"/>
  <c r="AR1123" i="1"/>
  <c r="AQ1122" i="1"/>
  <c r="AR1122" i="1" s="1"/>
  <c r="AR1121" i="1"/>
  <c r="AR1120" i="1"/>
  <c r="AR1119" i="1"/>
  <c r="AR1118" i="1"/>
  <c r="AQ1117" i="1"/>
  <c r="AR1117" i="1" s="1"/>
  <c r="AR1116" i="1"/>
  <c r="AR1115" i="1"/>
  <c r="AR1114" i="1"/>
  <c r="AR1113" i="1"/>
  <c r="AQ1112" i="1"/>
  <c r="AR1112" i="1" s="1"/>
  <c r="AR1111" i="1"/>
  <c r="AR1110" i="1"/>
  <c r="AR1109" i="1"/>
  <c r="AQ1108" i="1"/>
  <c r="AR1108" i="1" s="1"/>
  <c r="AR1107" i="1"/>
  <c r="AR1106" i="1"/>
  <c r="AR1105" i="1"/>
  <c r="AR1104" i="1"/>
  <c r="AQ1103" i="1"/>
  <c r="AR1103" i="1" s="1"/>
  <c r="AR1102" i="1"/>
  <c r="AR1101" i="1"/>
  <c r="AR1100" i="1"/>
  <c r="AR1099" i="1"/>
  <c r="AR1098" i="1"/>
  <c r="AQ1098" i="1"/>
  <c r="AR1097" i="1"/>
  <c r="AR1096" i="1"/>
  <c r="AR1095" i="1"/>
  <c r="AR1094" i="1"/>
  <c r="AR1093" i="1"/>
  <c r="AQ1092" i="1"/>
  <c r="AR1092" i="1" s="1"/>
  <c r="AR1091" i="1"/>
  <c r="AR1090" i="1"/>
  <c r="AR1089" i="1"/>
  <c r="AR1088" i="1"/>
  <c r="AR1087" i="1"/>
  <c r="AR1086" i="1"/>
  <c r="AQ1085" i="1"/>
  <c r="AR1085" i="1" s="1"/>
  <c r="AR1084" i="1"/>
  <c r="AR1083" i="1"/>
  <c r="AR1082" i="1"/>
  <c r="AR1081" i="1"/>
  <c r="AR1080" i="1"/>
  <c r="AQ1079" i="1"/>
  <c r="AR1079" i="1" s="1"/>
  <c r="AR1078" i="1"/>
  <c r="AR1077" i="1"/>
  <c r="AR1076" i="1"/>
  <c r="AR1075" i="1"/>
  <c r="AQ1074" i="1"/>
  <c r="AR1074" i="1" s="1"/>
  <c r="AR1073" i="1"/>
  <c r="AR1072" i="1"/>
  <c r="AR1071" i="1"/>
  <c r="AR1070" i="1"/>
  <c r="AR1069" i="1"/>
  <c r="AQ1068" i="1"/>
  <c r="AR1068" i="1" s="1"/>
  <c r="AR1067" i="1"/>
  <c r="AR1066" i="1"/>
  <c r="AQ1065" i="1"/>
  <c r="AR1065" i="1" s="1"/>
  <c r="AR1064" i="1"/>
  <c r="AR1063" i="1"/>
  <c r="AQ1062" i="1"/>
  <c r="AR1062" i="1" s="1"/>
  <c r="AR1061" i="1"/>
  <c r="AR1060" i="1"/>
  <c r="AR1059" i="1"/>
  <c r="AR1058" i="1"/>
  <c r="AR1057" i="1"/>
  <c r="AQ1056" i="1"/>
  <c r="AR1056" i="1" s="1"/>
  <c r="AR1055" i="1"/>
  <c r="AR1054" i="1"/>
  <c r="AR1053" i="1"/>
  <c r="AR1052" i="1"/>
  <c r="AR1051" i="1"/>
  <c r="AR1050" i="1"/>
  <c r="AR1049" i="1"/>
  <c r="AR1048" i="1"/>
  <c r="AR1047" i="1"/>
  <c r="AR1046" i="1"/>
  <c r="AR1045" i="1"/>
  <c r="AR1044" i="1"/>
  <c r="AR1043" i="1"/>
  <c r="AR1042" i="1"/>
  <c r="AR1041" i="1"/>
  <c r="AR1040" i="1"/>
  <c r="AR1039" i="1"/>
  <c r="AR1038" i="1"/>
  <c r="AR1037" i="1"/>
  <c r="AR1036" i="1"/>
  <c r="AR1035" i="1"/>
  <c r="AR1034" i="1"/>
  <c r="AR1033" i="1"/>
  <c r="AR1032" i="1"/>
  <c r="AR1031" i="1"/>
  <c r="AR1030" i="1"/>
  <c r="AR1029" i="1"/>
  <c r="AR1028" i="1"/>
  <c r="AR1027" i="1"/>
  <c r="AQ1026" i="1"/>
  <c r="AR1026" i="1" s="1"/>
  <c r="AR1025" i="1"/>
  <c r="AR1024" i="1"/>
  <c r="AR1023" i="1"/>
  <c r="AR1022" i="1"/>
  <c r="AR1021" i="1"/>
  <c r="AR1020" i="1"/>
  <c r="AQ1019" i="1"/>
  <c r="AR1019" i="1" s="1"/>
  <c r="AR1018" i="1"/>
  <c r="AR1017" i="1"/>
  <c r="AR1016" i="1"/>
  <c r="AR1015" i="1"/>
  <c r="AR1014" i="1"/>
  <c r="AR1013" i="1"/>
  <c r="AQ1012" i="1"/>
  <c r="AR1012" i="1" s="1"/>
  <c r="AR1011" i="1"/>
  <c r="AR1010" i="1"/>
  <c r="AR1009" i="1"/>
  <c r="AR1008" i="1"/>
  <c r="AR1007" i="1"/>
  <c r="AR1006" i="1"/>
  <c r="AQ1006" i="1"/>
  <c r="AR1005" i="1"/>
  <c r="AR1004" i="1"/>
  <c r="AR1003" i="1"/>
  <c r="AR1002" i="1"/>
  <c r="AR1001" i="1"/>
  <c r="AQ1000" i="1"/>
  <c r="AR1000" i="1" s="1"/>
  <c r="AR999" i="1"/>
  <c r="AR998" i="1"/>
  <c r="AR997" i="1"/>
  <c r="AR996" i="1"/>
  <c r="AR995" i="1"/>
  <c r="AR994" i="1"/>
  <c r="AR993" i="1"/>
  <c r="AR992" i="1"/>
  <c r="AR991" i="1"/>
  <c r="AR990" i="1"/>
  <c r="AR989" i="1"/>
  <c r="AR988" i="1"/>
  <c r="AR987" i="1"/>
  <c r="AR986" i="1"/>
  <c r="AR985" i="1"/>
  <c r="AR984" i="1"/>
  <c r="AR983" i="1"/>
  <c r="AR982" i="1"/>
  <c r="AR981" i="1"/>
  <c r="AR980" i="1"/>
  <c r="AR979" i="1"/>
  <c r="AR978" i="1"/>
  <c r="AR977" i="1"/>
  <c r="AR976" i="1"/>
  <c r="AR975" i="1"/>
  <c r="AR974" i="1"/>
  <c r="AR973" i="1"/>
  <c r="AR972" i="1"/>
  <c r="AR971" i="1"/>
  <c r="AR970" i="1"/>
  <c r="AR969" i="1"/>
  <c r="AR968" i="1"/>
  <c r="AR967" i="1"/>
  <c r="AR966" i="1"/>
  <c r="AR965" i="1"/>
  <c r="AR964" i="1"/>
  <c r="AR963" i="1"/>
  <c r="AR962" i="1"/>
  <c r="AR961" i="1"/>
  <c r="AR960" i="1"/>
  <c r="AR959" i="1"/>
  <c r="AR958" i="1"/>
  <c r="AR957" i="1"/>
  <c r="AR956" i="1"/>
  <c r="AR955" i="1"/>
  <c r="AR954" i="1"/>
  <c r="AR953" i="1"/>
  <c r="AR952" i="1"/>
  <c r="AR951" i="1"/>
  <c r="AR950" i="1"/>
  <c r="AR949" i="1"/>
  <c r="AR948" i="1"/>
  <c r="AR947" i="1"/>
  <c r="AR946" i="1"/>
  <c r="AR945" i="1"/>
  <c r="AR944" i="1"/>
  <c r="AR943" i="1"/>
  <c r="AR942" i="1"/>
  <c r="AR941" i="1"/>
  <c r="AR940" i="1"/>
  <c r="AR939" i="1"/>
  <c r="AR938" i="1"/>
  <c r="AR937" i="1"/>
  <c r="AR936" i="1"/>
  <c r="AR935" i="1"/>
  <c r="AR934" i="1"/>
  <c r="AR933" i="1"/>
  <c r="AQ932" i="1"/>
  <c r="AR932" i="1" s="1"/>
  <c r="AR931" i="1"/>
  <c r="AR930" i="1"/>
  <c r="AR929" i="1"/>
  <c r="AQ928" i="1"/>
  <c r="AR928" i="1" s="1"/>
  <c r="AR927" i="1"/>
  <c r="AR926" i="1"/>
  <c r="AR925" i="1"/>
  <c r="AR924" i="1"/>
  <c r="AR923" i="1"/>
  <c r="AR922" i="1"/>
  <c r="AQ922" i="1"/>
  <c r="AR921" i="1"/>
  <c r="AR920" i="1"/>
  <c r="AR919" i="1"/>
  <c r="AR918" i="1"/>
  <c r="AR917" i="1"/>
  <c r="AR916" i="1"/>
  <c r="AR915" i="1"/>
  <c r="AR914" i="1"/>
  <c r="AR913" i="1"/>
  <c r="AR912" i="1"/>
  <c r="AR911" i="1"/>
  <c r="AR910" i="1"/>
  <c r="AR909" i="1"/>
  <c r="AR908" i="1"/>
  <c r="AR907" i="1"/>
  <c r="AR906" i="1"/>
  <c r="AR905" i="1"/>
  <c r="AQ904" i="1"/>
  <c r="AR904" i="1" s="1"/>
  <c r="AR903" i="1"/>
  <c r="AR902" i="1"/>
  <c r="AR901" i="1"/>
  <c r="AR900" i="1"/>
  <c r="AR899" i="1"/>
  <c r="AR898" i="1"/>
  <c r="AR897" i="1"/>
  <c r="AR896" i="1"/>
  <c r="AR895" i="1"/>
  <c r="AR894" i="1"/>
  <c r="AR893" i="1"/>
  <c r="AR892" i="1"/>
  <c r="AR891" i="1"/>
  <c r="AR890" i="1"/>
  <c r="AR889" i="1"/>
  <c r="AR888" i="1"/>
  <c r="AR887" i="1"/>
  <c r="AQ886" i="1"/>
  <c r="AR886" i="1" s="1"/>
  <c r="AR885" i="1"/>
  <c r="AR884" i="1"/>
  <c r="AR883" i="1"/>
  <c r="AR882" i="1"/>
  <c r="AR881" i="1"/>
  <c r="AQ880" i="1"/>
  <c r="AR880" i="1" s="1"/>
  <c r="AR879" i="1"/>
  <c r="AR878" i="1"/>
  <c r="AR877" i="1"/>
  <c r="AR876" i="1"/>
  <c r="AR875" i="1"/>
  <c r="AR874" i="1"/>
  <c r="AR873" i="1"/>
  <c r="AR872" i="1"/>
  <c r="AR871" i="1"/>
  <c r="AR870" i="1"/>
  <c r="AR869" i="1"/>
  <c r="AR868" i="1"/>
  <c r="AR867" i="1"/>
  <c r="AR866" i="1"/>
  <c r="AR865" i="1"/>
  <c r="AR864" i="1"/>
  <c r="AR863" i="1"/>
  <c r="AR862" i="1"/>
  <c r="AR861" i="1"/>
  <c r="AQ860" i="1"/>
  <c r="AR860" i="1" s="1"/>
  <c r="AR859" i="1"/>
  <c r="AR858" i="1"/>
  <c r="AR857" i="1"/>
  <c r="AR856" i="1"/>
  <c r="AR855" i="1"/>
  <c r="AR854" i="1"/>
  <c r="AQ853" i="1"/>
  <c r="AR853" i="1" s="1"/>
  <c r="AR852" i="1"/>
  <c r="AR851" i="1"/>
  <c r="AR850" i="1"/>
  <c r="AR849" i="1"/>
  <c r="AR848" i="1"/>
  <c r="AR847" i="1"/>
  <c r="AQ846" i="1"/>
  <c r="AR846" i="1" s="1"/>
  <c r="AR845" i="1"/>
  <c r="AR844" i="1"/>
  <c r="AR843" i="1"/>
  <c r="AR842" i="1"/>
  <c r="AR841" i="1"/>
  <c r="AR840" i="1"/>
  <c r="AR839" i="1"/>
  <c r="AR838" i="1"/>
  <c r="AR837" i="1"/>
  <c r="AR836" i="1"/>
  <c r="AR835" i="1"/>
  <c r="AR834" i="1"/>
  <c r="AR833" i="1"/>
  <c r="AR832" i="1"/>
  <c r="AR831" i="1"/>
  <c r="AR830" i="1"/>
  <c r="AR829" i="1"/>
  <c r="AR828" i="1"/>
  <c r="AR827" i="1"/>
  <c r="AR826" i="1"/>
  <c r="AR825" i="1"/>
  <c r="AR824" i="1"/>
  <c r="AR823" i="1"/>
  <c r="AR822" i="1"/>
  <c r="AR821" i="1"/>
  <c r="AR820" i="1"/>
  <c r="AR819" i="1"/>
  <c r="AR818" i="1"/>
  <c r="AR817" i="1"/>
  <c r="AR816" i="1"/>
  <c r="AR815" i="1"/>
  <c r="AR814" i="1"/>
  <c r="AR813" i="1"/>
  <c r="AR812" i="1"/>
  <c r="AR811" i="1"/>
  <c r="AR810" i="1"/>
  <c r="AR809" i="1"/>
  <c r="AR808" i="1"/>
  <c r="AR807" i="1"/>
  <c r="AR806" i="1"/>
  <c r="AR805" i="1"/>
  <c r="AR804" i="1"/>
  <c r="AR803" i="1"/>
  <c r="AR802" i="1"/>
  <c r="AR801" i="1"/>
  <c r="AR800" i="1"/>
  <c r="AR799" i="1"/>
  <c r="AR798" i="1"/>
  <c r="AR797" i="1"/>
  <c r="AR796" i="1"/>
  <c r="AR795" i="1"/>
  <c r="AR794" i="1"/>
  <c r="AR793" i="1"/>
  <c r="AR792" i="1"/>
  <c r="AR791" i="1"/>
  <c r="AR790" i="1"/>
  <c r="AR789" i="1"/>
  <c r="AR788" i="1"/>
  <c r="AR787" i="1"/>
  <c r="AR786" i="1"/>
  <c r="AR785" i="1"/>
  <c r="AR784" i="1"/>
  <c r="AR783" i="1"/>
  <c r="AR782" i="1"/>
  <c r="AR781" i="1"/>
  <c r="AR780" i="1"/>
  <c r="AR779" i="1"/>
  <c r="AR778" i="1"/>
  <c r="AR777" i="1"/>
  <c r="AR776" i="1"/>
  <c r="AR775" i="1"/>
  <c r="AR774" i="1"/>
  <c r="AR773" i="1"/>
  <c r="AR772" i="1"/>
  <c r="AR771" i="1"/>
  <c r="AR770" i="1"/>
  <c r="AR769" i="1"/>
  <c r="AR768" i="1"/>
  <c r="AR767" i="1"/>
  <c r="AR766" i="1"/>
  <c r="AR765" i="1"/>
  <c r="AR764" i="1"/>
  <c r="AR763" i="1"/>
  <c r="AR762" i="1"/>
  <c r="AR761" i="1"/>
  <c r="AR760" i="1"/>
  <c r="AR759" i="1"/>
  <c r="AR758" i="1"/>
  <c r="AR757" i="1"/>
  <c r="AR756" i="1"/>
  <c r="AR755" i="1"/>
  <c r="AR754" i="1"/>
  <c r="AR753" i="1"/>
  <c r="AQ753" i="1"/>
  <c r="AQ752" i="1"/>
  <c r="AR752" i="1" s="1"/>
  <c r="AQ751" i="1"/>
  <c r="AR751" i="1" s="1"/>
  <c r="AR750" i="1"/>
  <c r="AR749" i="1"/>
  <c r="AR748" i="1"/>
  <c r="AR747" i="1"/>
  <c r="AQ746" i="1"/>
  <c r="AR746" i="1" s="1"/>
  <c r="AR745" i="1"/>
  <c r="AR744" i="1"/>
  <c r="AR743" i="1"/>
  <c r="AR742" i="1"/>
  <c r="AR741" i="1"/>
  <c r="AR740" i="1"/>
  <c r="AQ739" i="1"/>
  <c r="AR739" i="1" s="1"/>
  <c r="AR738" i="1"/>
  <c r="AR737" i="1"/>
  <c r="AR736" i="1"/>
  <c r="AR735" i="1"/>
  <c r="AR734" i="1"/>
  <c r="AR733" i="1"/>
  <c r="AR732" i="1"/>
  <c r="AR731" i="1"/>
  <c r="AR730" i="1"/>
  <c r="AQ729" i="1"/>
  <c r="AR729" i="1" s="1"/>
  <c r="AR728" i="1"/>
  <c r="AR727" i="1"/>
  <c r="AQ726" i="1"/>
  <c r="AR726" i="1" s="1"/>
  <c r="AR725" i="1"/>
  <c r="AR724" i="1"/>
  <c r="AR723" i="1"/>
  <c r="AR722" i="1"/>
  <c r="AR721" i="1"/>
  <c r="AR720" i="1"/>
  <c r="AR719" i="1"/>
  <c r="AR718" i="1"/>
  <c r="AQ717" i="1"/>
  <c r="AR717" i="1" s="1"/>
  <c r="AR716" i="1"/>
  <c r="AR715" i="1"/>
  <c r="AR714" i="1"/>
  <c r="AR713" i="1"/>
  <c r="AQ712" i="1"/>
  <c r="AR712" i="1" s="1"/>
  <c r="AR711" i="1"/>
  <c r="AR710" i="1"/>
  <c r="AR709" i="1"/>
  <c r="AR708" i="1"/>
  <c r="AR707" i="1"/>
  <c r="AQ706" i="1"/>
  <c r="AR706" i="1" s="1"/>
  <c r="AR705" i="1"/>
  <c r="AR704" i="1"/>
  <c r="AR703" i="1"/>
  <c r="AR702" i="1"/>
  <c r="AQ701" i="1"/>
  <c r="AR701" i="1" s="1"/>
  <c r="AR700" i="1"/>
  <c r="AR699" i="1"/>
  <c r="AR698" i="1"/>
  <c r="AR697" i="1"/>
  <c r="AR696" i="1"/>
  <c r="AR695" i="1"/>
  <c r="AR694" i="1"/>
  <c r="AR693" i="1"/>
  <c r="AR692" i="1"/>
  <c r="AQ692" i="1"/>
  <c r="AR691" i="1"/>
  <c r="AR690" i="1"/>
  <c r="AR689" i="1"/>
  <c r="AR688" i="1"/>
  <c r="AR687" i="1"/>
  <c r="AR686" i="1"/>
  <c r="AR685" i="1"/>
  <c r="AR684" i="1"/>
  <c r="AR683" i="1"/>
  <c r="AR682" i="1"/>
  <c r="AR681" i="1"/>
  <c r="AR680" i="1"/>
  <c r="AR679" i="1"/>
  <c r="AR678" i="1"/>
  <c r="AR677" i="1"/>
  <c r="AR676" i="1"/>
  <c r="AR675" i="1"/>
  <c r="AR674" i="1"/>
  <c r="AR673" i="1"/>
  <c r="AR672" i="1"/>
  <c r="AR671" i="1"/>
  <c r="AR670" i="1"/>
  <c r="AR669" i="1"/>
  <c r="AR668" i="1"/>
  <c r="AR667" i="1"/>
  <c r="AR666" i="1"/>
  <c r="AR665" i="1"/>
  <c r="AR664" i="1"/>
  <c r="AR663" i="1"/>
  <c r="AR662" i="1"/>
  <c r="AR661" i="1"/>
  <c r="AR660" i="1"/>
  <c r="AR659" i="1"/>
  <c r="AR658" i="1"/>
  <c r="AR657" i="1"/>
  <c r="AR656" i="1"/>
  <c r="AR655" i="1"/>
  <c r="AR654" i="1"/>
  <c r="AR653" i="1"/>
  <c r="AQ653" i="1"/>
  <c r="AR652" i="1"/>
  <c r="AR651" i="1"/>
  <c r="AR650" i="1"/>
  <c r="AR649" i="1"/>
  <c r="AQ648" i="1"/>
  <c r="AR648" i="1" s="1"/>
  <c r="AR647" i="1"/>
  <c r="AR646" i="1"/>
  <c r="AR645" i="1"/>
  <c r="AR644" i="1"/>
  <c r="AR643" i="1"/>
  <c r="AR642" i="1"/>
  <c r="AR641" i="1"/>
  <c r="AR640" i="1"/>
  <c r="AR639" i="1"/>
  <c r="AR638" i="1"/>
  <c r="AR637" i="1"/>
  <c r="AR636" i="1"/>
  <c r="AQ635" i="1"/>
  <c r="AR635" i="1" s="1"/>
  <c r="AR634" i="1"/>
  <c r="AR633" i="1"/>
  <c r="AR632" i="1"/>
  <c r="AR631" i="1"/>
  <c r="AR630" i="1"/>
  <c r="AR629" i="1"/>
  <c r="AR628" i="1"/>
  <c r="AR627" i="1"/>
  <c r="AR626" i="1"/>
  <c r="AR625" i="1"/>
  <c r="AR624" i="1"/>
  <c r="AR623" i="1"/>
  <c r="AR622" i="1"/>
  <c r="AR621" i="1"/>
  <c r="AR620" i="1"/>
  <c r="AR619" i="1"/>
  <c r="AQ618" i="1"/>
  <c r="AR618" i="1" s="1"/>
  <c r="AR617" i="1"/>
  <c r="AR616" i="1"/>
  <c r="AR615" i="1"/>
  <c r="AR614" i="1"/>
  <c r="AR613" i="1"/>
  <c r="AR612" i="1"/>
  <c r="AQ611" i="1"/>
  <c r="AR611" i="1" s="1"/>
  <c r="AR610" i="1"/>
  <c r="AR609" i="1"/>
  <c r="AR608" i="1"/>
  <c r="AR607" i="1"/>
  <c r="AR606" i="1"/>
  <c r="AR605" i="1"/>
  <c r="AQ604" i="1"/>
  <c r="AR604" i="1" s="1"/>
  <c r="AR603" i="1"/>
  <c r="AR602" i="1"/>
  <c r="AR601" i="1"/>
  <c r="AR600" i="1"/>
  <c r="AR599" i="1"/>
  <c r="AQ598" i="1"/>
  <c r="AR598" i="1" s="1"/>
  <c r="AR597" i="1"/>
  <c r="AR596" i="1"/>
  <c r="AR595" i="1"/>
  <c r="AR594" i="1"/>
  <c r="AR593" i="1"/>
  <c r="AR592" i="1"/>
  <c r="AR591" i="1"/>
  <c r="AR590" i="1"/>
  <c r="AR589" i="1"/>
  <c r="AR588" i="1"/>
  <c r="AQ587" i="1"/>
  <c r="AR587" i="1" s="1"/>
  <c r="AR586" i="1"/>
  <c r="AR585" i="1"/>
  <c r="AR584" i="1"/>
  <c r="AR583" i="1"/>
  <c r="AR582" i="1"/>
  <c r="AR581" i="1"/>
  <c r="AR580" i="1"/>
  <c r="AQ579" i="1"/>
  <c r="AR579" i="1" s="1"/>
  <c r="AR578" i="1"/>
  <c r="AR577" i="1"/>
  <c r="AR576" i="1"/>
  <c r="AR575" i="1"/>
  <c r="AQ574" i="1"/>
  <c r="AR574" i="1" s="1"/>
  <c r="AR573" i="1"/>
  <c r="AR572" i="1"/>
  <c r="AR571" i="1"/>
  <c r="AR570" i="1"/>
  <c r="AR569" i="1"/>
  <c r="AR568" i="1"/>
  <c r="AR567" i="1"/>
  <c r="AR566" i="1"/>
  <c r="AR565" i="1"/>
  <c r="AQ564" i="1"/>
  <c r="AR564" i="1" s="1"/>
  <c r="AR563" i="1"/>
  <c r="AR562" i="1"/>
  <c r="AR561" i="1"/>
  <c r="AR560" i="1"/>
  <c r="AR559" i="1"/>
  <c r="AR558" i="1"/>
  <c r="AR557" i="1"/>
  <c r="AR556" i="1"/>
  <c r="AQ556" i="1"/>
  <c r="AR555" i="1"/>
  <c r="AR554" i="1"/>
  <c r="AR553" i="1"/>
  <c r="AR552" i="1"/>
  <c r="AR551" i="1"/>
  <c r="AQ550" i="1"/>
  <c r="AR550" i="1" s="1"/>
  <c r="AR549" i="1"/>
  <c r="AR548" i="1"/>
  <c r="AR547" i="1"/>
  <c r="AR546" i="1"/>
  <c r="AR545" i="1"/>
  <c r="AR544" i="1"/>
  <c r="AQ543" i="1"/>
  <c r="AR543" i="1" s="1"/>
  <c r="AR542" i="1"/>
  <c r="AR541" i="1"/>
  <c r="AR540" i="1"/>
  <c r="AR539" i="1"/>
  <c r="AR538" i="1"/>
  <c r="AR537" i="1"/>
  <c r="AQ536" i="1"/>
  <c r="AR536" i="1" s="1"/>
  <c r="AR535" i="1"/>
  <c r="AR534" i="1"/>
  <c r="AR533" i="1"/>
  <c r="AR532" i="1"/>
  <c r="AR531" i="1"/>
  <c r="AR530" i="1"/>
  <c r="AQ529" i="1"/>
  <c r="AR529" i="1" s="1"/>
  <c r="AR528" i="1"/>
  <c r="AQ527" i="1"/>
  <c r="AR527" i="1" s="1"/>
  <c r="AR526" i="1"/>
  <c r="AR525" i="1"/>
  <c r="AR524" i="1"/>
  <c r="AR523" i="1"/>
  <c r="AR522" i="1"/>
  <c r="AQ521" i="1"/>
  <c r="AR521" i="1" s="1"/>
  <c r="AR520" i="1"/>
  <c r="AR519" i="1"/>
  <c r="AR518" i="1"/>
  <c r="AR517" i="1"/>
  <c r="AR516" i="1"/>
  <c r="AR515" i="1"/>
  <c r="AQ514" i="1"/>
  <c r="AR514" i="1" s="1"/>
  <c r="AR513" i="1"/>
  <c r="AR512" i="1"/>
  <c r="AR511" i="1"/>
  <c r="AR510" i="1"/>
  <c r="AR509" i="1"/>
  <c r="AR508" i="1"/>
  <c r="AQ507" i="1"/>
  <c r="AR507" i="1" s="1"/>
  <c r="AR506" i="1"/>
  <c r="AR505" i="1"/>
  <c r="AR504" i="1"/>
  <c r="AR503" i="1"/>
  <c r="AR502" i="1"/>
  <c r="AR501" i="1"/>
  <c r="AR500" i="1"/>
  <c r="AR499" i="1"/>
  <c r="AQ499" i="1"/>
  <c r="AR498" i="1"/>
  <c r="AR497" i="1"/>
  <c r="AR496" i="1"/>
  <c r="AR495" i="1"/>
  <c r="AR494" i="1"/>
  <c r="AR493" i="1"/>
  <c r="AR492" i="1"/>
  <c r="AR491" i="1"/>
  <c r="AR490" i="1"/>
  <c r="AR489" i="1"/>
  <c r="AR488" i="1"/>
  <c r="AQ487" i="1"/>
  <c r="AR487" i="1" s="1"/>
  <c r="AR486" i="1"/>
  <c r="AR485" i="1"/>
  <c r="AR484" i="1"/>
  <c r="AR483" i="1"/>
  <c r="AR482" i="1"/>
  <c r="AR481" i="1"/>
  <c r="AQ480" i="1"/>
  <c r="AR480" i="1" s="1"/>
  <c r="AR479" i="1"/>
  <c r="AR478" i="1"/>
  <c r="AR477" i="1"/>
  <c r="AR476" i="1"/>
  <c r="AR475" i="1"/>
  <c r="AR474" i="1"/>
  <c r="AQ473" i="1"/>
  <c r="AR473" i="1" s="1"/>
  <c r="AR472" i="1"/>
  <c r="AR471" i="1"/>
  <c r="AR470" i="1"/>
  <c r="AR469" i="1"/>
  <c r="AQ468" i="1"/>
  <c r="AR468" i="1" s="1"/>
  <c r="AR467" i="1"/>
  <c r="AR466" i="1"/>
  <c r="AR465" i="1"/>
  <c r="AR464" i="1"/>
  <c r="AR463" i="1"/>
  <c r="AR462" i="1"/>
  <c r="AQ461" i="1"/>
  <c r="AR461" i="1" s="1"/>
  <c r="AR460" i="1"/>
  <c r="AR459" i="1"/>
  <c r="AR458" i="1"/>
  <c r="AR457" i="1"/>
  <c r="AR456" i="1"/>
  <c r="AR455" i="1"/>
  <c r="AR454" i="1"/>
  <c r="AQ453" i="1"/>
  <c r="AR453" i="1" s="1"/>
  <c r="AR452" i="1"/>
  <c r="AR451" i="1"/>
  <c r="AR450" i="1"/>
  <c r="AR449" i="1"/>
  <c r="AR448" i="1"/>
  <c r="AR447" i="1"/>
  <c r="AQ446" i="1"/>
  <c r="AR446" i="1" s="1"/>
  <c r="AR445" i="1"/>
  <c r="AR444" i="1"/>
  <c r="AR443" i="1"/>
  <c r="AR442" i="1"/>
  <c r="AR441" i="1"/>
  <c r="AR440" i="1"/>
  <c r="AR439" i="1"/>
  <c r="AQ438" i="1"/>
  <c r="AR438" i="1" s="1"/>
  <c r="AR437" i="1"/>
  <c r="AR436" i="1"/>
  <c r="AR435" i="1"/>
  <c r="AR434" i="1"/>
  <c r="AR433" i="1"/>
  <c r="AR432" i="1"/>
  <c r="AR431" i="1"/>
  <c r="AR430" i="1"/>
  <c r="AQ430" i="1"/>
  <c r="AR429" i="1"/>
  <c r="AR428" i="1"/>
  <c r="AR427" i="1"/>
  <c r="AR426" i="1"/>
  <c r="AR425" i="1"/>
  <c r="AQ424" i="1"/>
  <c r="AR424" i="1" s="1"/>
  <c r="AR423" i="1"/>
  <c r="AR422" i="1"/>
  <c r="AR421" i="1"/>
  <c r="AR420" i="1"/>
  <c r="AR419" i="1"/>
  <c r="AR418" i="1"/>
  <c r="AQ417" i="1"/>
  <c r="AR417" i="1" s="1"/>
  <c r="AR416" i="1"/>
  <c r="AR415" i="1"/>
  <c r="AR414" i="1"/>
  <c r="AR413" i="1"/>
  <c r="AR412" i="1"/>
  <c r="AR411" i="1"/>
  <c r="AR410" i="1"/>
  <c r="AR409" i="1"/>
  <c r="AR408" i="1"/>
  <c r="AR407" i="1"/>
  <c r="AR406" i="1"/>
  <c r="AR405" i="1"/>
  <c r="AR404" i="1"/>
  <c r="AR403" i="1"/>
  <c r="AR402" i="1"/>
  <c r="AR401" i="1"/>
  <c r="AR400" i="1"/>
  <c r="AR399" i="1"/>
  <c r="AR398" i="1"/>
  <c r="AR397" i="1"/>
  <c r="AR396" i="1"/>
  <c r="AR395" i="1"/>
  <c r="AR394" i="1"/>
  <c r="AR393" i="1"/>
  <c r="AR392" i="1"/>
  <c r="AQ391" i="1"/>
  <c r="AR391" i="1" s="1"/>
  <c r="AR390" i="1"/>
  <c r="AR389" i="1"/>
  <c r="AR388" i="1"/>
  <c r="AR387" i="1"/>
  <c r="AR386" i="1"/>
  <c r="AR385" i="1"/>
  <c r="AR384" i="1"/>
  <c r="AQ383" i="1"/>
  <c r="AR383" i="1" s="1"/>
  <c r="AR382" i="1"/>
  <c r="AR381" i="1"/>
  <c r="AR380" i="1"/>
  <c r="AR379" i="1"/>
  <c r="AR378" i="1"/>
  <c r="AR377" i="1"/>
  <c r="AR376" i="1"/>
  <c r="AR375" i="1"/>
  <c r="AR374" i="1"/>
  <c r="AQ373" i="1"/>
  <c r="AR373" i="1" s="1"/>
  <c r="AR372" i="1"/>
  <c r="AR371" i="1"/>
  <c r="AR370" i="1"/>
  <c r="AR369" i="1"/>
  <c r="AR368" i="1"/>
  <c r="AQ367" i="1"/>
  <c r="AR367" i="1" s="1"/>
  <c r="AR366" i="1"/>
  <c r="AR365" i="1"/>
  <c r="AR364" i="1"/>
  <c r="AR363" i="1"/>
  <c r="AR362" i="1"/>
  <c r="AR361" i="1"/>
  <c r="AQ361" i="1"/>
  <c r="AR360" i="1"/>
  <c r="AR359" i="1"/>
  <c r="AR358" i="1"/>
  <c r="AR357" i="1"/>
  <c r="AR356" i="1"/>
  <c r="AR355" i="1"/>
  <c r="AR354" i="1"/>
  <c r="AR353" i="1"/>
  <c r="AQ352" i="1"/>
  <c r="AR352" i="1" s="1"/>
  <c r="AR351" i="1"/>
  <c r="AR350" i="1"/>
  <c r="AR349" i="1"/>
  <c r="AR348" i="1"/>
  <c r="AR347" i="1"/>
  <c r="AR346" i="1"/>
  <c r="AR345" i="1"/>
  <c r="AR344" i="1"/>
  <c r="AR343" i="1"/>
  <c r="AQ342" i="1"/>
  <c r="AR342" i="1" s="1"/>
  <c r="AR341" i="1"/>
  <c r="AR340" i="1"/>
  <c r="AR339" i="1"/>
  <c r="AR338" i="1"/>
  <c r="AR337" i="1"/>
  <c r="AR336" i="1"/>
  <c r="AQ336" i="1"/>
  <c r="AR335" i="1"/>
  <c r="AR334" i="1"/>
  <c r="AR333" i="1"/>
  <c r="AR332" i="1"/>
  <c r="AR331" i="1"/>
  <c r="AR330" i="1"/>
  <c r="AR329" i="1"/>
  <c r="AR328" i="1"/>
  <c r="AR327" i="1"/>
  <c r="AR326" i="1"/>
  <c r="AR325" i="1"/>
  <c r="AR324" i="1"/>
  <c r="AR323" i="1"/>
  <c r="AR322" i="1"/>
  <c r="AR321" i="1"/>
  <c r="AR320" i="1"/>
  <c r="AR319" i="1"/>
  <c r="AR318" i="1"/>
  <c r="AR317" i="1"/>
  <c r="AR316" i="1"/>
  <c r="AR315" i="1"/>
  <c r="AR314" i="1"/>
  <c r="AR313" i="1"/>
  <c r="AR312" i="1"/>
  <c r="AR311" i="1"/>
  <c r="AR310" i="1"/>
  <c r="AR309" i="1"/>
  <c r="AR308" i="1"/>
  <c r="AR307" i="1"/>
  <c r="AR306" i="1"/>
  <c r="AR305" i="1"/>
  <c r="AR304" i="1"/>
  <c r="AR303" i="1"/>
  <c r="AR302" i="1"/>
  <c r="AR301" i="1"/>
  <c r="AR300" i="1"/>
  <c r="AR299" i="1"/>
  <c r="AR298" i="1"/>
  <c r="AR297" i="1"/>
  <c r="AR296" i="1"/>
  <c r="AR295" i="1"/>
  <c r="AR294" i="1"/>
  <c r="AR293" i="1"/>
  <c r="AR292" i="1"/>
  <c r="AR291" i="1"/>
  <c r="AR290" i="1"/>
  <c r="AR289" i="1"/>
  <c r="AR288" i="1"/>
  <c r="AR287" i="1"/>
  <c r="AQ287" i="1"/>
  <c r="AR286" i="1"/>
  <c r="AR285" i="1"/>
  <c r="AR284" i="1"/>
  <c r="AR283" i="1"/>
  <c r="AR282" i="1"/>
  <c r="AR281" i="1"/>
  <c r="AR280" i="1"/>
  <c r="AR279" i="1"/>
  <c r="AR278" i="1"/>
  <c r="AR277" i="1"/>
  <c r="AR276" i="1"/>
  <c r="AR275" i="1"/>
  <c r="AR274" i="1"/>
  <c r="AR273" i="1"/>
  <c r="AQ272" i="1"/>
  <c r="AR272" i="1" s="1"/>
  <c r="AR271" i="1"/>
  <c r="AR270" i="1"/>
  <c r="AR269" i="1"/>
  <c r="AR268" i="1"/>
  <c r="AQ267" i="1"/>
  <c r="AR267" i="1" s="1"/>
  <c r="AR266" i="1"/>
  <c r="AR265" i="1"/>
  <c r="AR264" i="1"/>
  <c r="AR263" i="1"/>
  <c r="AR262" i="1"/>
  <c r="AQ261" i="1"/>
  <c r="AR261" i="1" s="1"/>
  <c r="AR260" i="1"/>
  <c r="AR259" i="1"/>
  <c r="AR258" i="1"/>
  <c r="AR257" i="1"/>
  <c r="AR256" i="1"/>
  <c r="AR255" i="1"/>
  <c r="AR254" i="1"/>
  <c r="AR253" i="1"/>
  <c r="AR252" i="1"/>
  <c r="AR251" i="1"/>
  <c r="AR250" i="1"/>
  <c r="AR249" i="1"/>
  <c r="AQ249" i="1"/>
  <c r="AR248" i="1"/>
  <c r="AR247" i="1"/>
  <c r="AR246" i="1"/>
  <c r="AR245" i="1"/>
  <c r="AR244" i="1"/>
  <c r="AR243" i="1"/>
  <c r="AR242" i="1"/>
  <c r="AR241" i="1"/>
  <c r="AR240" i="1"/>
  <c r="AR239" i="1"/>
  <c r="AR238" i="1"/>
  <c r="AR237" i="1"/>
  <c r="AR236" i="1"/>
  <c r="AR235" i="1"/>
  <c r="AR234" i="1"/>
  <c r="AR233" i="1"/>
  <c r="AR232" i="1"/>
  <c r="AR231" i="1"/>
  <c r="AR230" i="1"/>
  <c r="AQ230" i="1"/>
  <c r="AR229" i="1"/>
  <c r="AR228" i="1"/>
  <c r="AR227" i="1"/>
  <c r="AR226" i="1"/>
  <c r="AR225" i="1"/>
  <c r="AR224" i="1"/>
  <c r="AR223" i="1"/>
  <c r="AQ223" i="1"/>
  <c r="AR222" i="1"/>
  <c r="AR221" i="1"/>
  <c r="AR220" i="1"/>
  <c r="AR219" i="1"/>
  <c r="AR218" i="1"/>
  <c r="AR217" i="1"/>
  <c r="AR216" i="1"/>
  <c r="AR215" i="1"/>
  <c r="AQ214" i="1"/>
  <c r="AR214" i="1" s="1"/>
  <c r="AR213" i="1"/>
  <c r="AR212" i="1"/>
  <c r="AR211" i="1"/>
  <c r="AR210" i="1"/>
  <c r="AR209" i="1"/>
  <c r="AR208" i="1"/>
  <c r="AR207" i="1"/>
  <c r="AR206" i="1"/>
  <c r="AR205" i="1"/>
  <c r="AR204" i="1"/>
  <c r="AQ203" i="1"/>
  <c r="AR203" i="1" s="1"/>
  <c r="AR202" i="1"/>
  <c r="AR201" i="1"/>
  <c r="AR200" i="1"/>
  <c r="AR199" i="1"/>
  <c r="AR198" i="1"/>
  <c r="AR197" i="1"/>
  <c r="AR196" i="1"/>
  <c r="AQ195" i="1"/>
  <c r="AR195" i="1" s="1"/>
  <c r="AR194" i="1"/>
  <c r="AR193" i="1"/>
  <c r="AR192" i="1"/>
  <c r="AR191" i="1"/>
  <c r="AQ190" i="1"/>
  <c r="AR190" i="1" s="1"/>
  <c r="AR189" i="1"/>
  <c r="AR188" i="1"/>
  <c r="AR187" i="1"/>
  <c r="AR186" i="1"/>
  <c r="AR185" i="1"/>
  <c r="AR184" i="1"/>
  <c r="AR183" i="1"/>
  <c r="AQ182" i="1"/>
  <c r="AR182" i="1" s="1"/>
  <c r="AR181" i="1"/>
  <c r="AR180" i="1"/>
  <c r="AR179" i="1"/>
  <c r="AR178" i="1"/>
  <c r="AR177" i="1"/>
  <c r="AR176" i="1"/>
  <c r="AR175" i="1"/>
  <c r="AQ174" i="1"/>
  <c r="AR174" i="1" s="1"/>
  <c r="AR173" i="1"/>
  <c r="AR172" i="1"/>
  <c r="AR171" i="1"/>
  <c r="AR170" i="1"/>
  <c r="AQ170" i="1"/>
  <c r="AR169" i="1"/>
  <c r="AR168" i="1"/>
  <c r="AR167" i="1"/>
  <c r="AR166" i="1"/>
  <c r="AR165" i="1"/>
  <c r="AR164" i="1"/>
  <c r="AR163" i="1"/>
  <c r="AQ163" i="1"/>
  <c r="AR162" i="1"/>
  <c r="AR161" i="1"/>
  <c r="AR160" i="1"/>
  <c r="AR159" i="1"/>
  <c r="AR158" i="1"/>
  <c r="AQ157" i="1"/>
  <c r="AR157" i="1" s="1"/>
  <c r="AR156" i="1"/>
  <c r="AR155" i="1"/>
  <c r="AR154" i="1"/>
  <c r="AR153" i="1"/>
  <c r="AR152" i="1"/>
  <c r="AR151" i="1"/>
  <c r="AR150" i="1"/>
  <c r="AR149" i="1"/>
  <c r="AR148" i="1"/>
  <c r="AQ147" i="1"/>
  <c r="AR147" i="1" s="1"/>
  <c r="AR146" i="1"/>
  <c r="AR145" i="1"/>
  <c r="AQ144" i="1"/>
  <c r="AR144" i="1" s="1"/>
  <c r="AR143" i="1"/>
  <c r="AR142" i="1"/>
  <c r="AR141" i="1"/>
  <c r="AR140" i="1"/>
  <c r="AQ139" i="1"/>
  <c r="AR139" i="1" s="1"/>
  <c r="AR138" i="1"/>
  <c r="AR137" i="1"/>
  <c r="AR136" i="1"/>
  <c r="AR135" i="1"/>
  <c r="AR134" i="1"/>
  <c r="AR133" i="1"/>
  <c r="AQ132" i="1"/>
  <c r="AR132" i="1" s="1"/>
  <c r="AR131" i="1"/>
  <c r="AR130" i="1"/>
  <c r="AR129" i="1"/>
  <c r="AR128" i="1"/>
  <c r="AR127" i="1"/>
  <c r="AR126" i="1"/>
  <c r="AR125" i="1"/>
  <c r="AR124" i="1"/>
  <c r="AQ124" i="1"/>
  <c r="AR123" i="1"/>
  <c r="AR122" i="1"/>
  <c r="AR121" i="1"/>
  <c r="AR120" i="1"/>
  <c r="AQ119" i="1"/>
  <c r="AR119" i="1" s="1"/>
  <c r="AR118" i="1"/>
  <c r="AR117" i="1"/>
  <c r="AR116" i="1"/>
  <c r="AR115" i="1"/>
  <c r="AR114" i="1"/>
  <c r="AQ113" i="1"/>
  <c r="AR113" i="1" s="1"/>
  <c r="AR112" i="1"/>
  <c r="AR111" i="1"/>
  <c r="AR110" i="1"/>
  <c r="AR109" i="1"/>
  <c r="AQ108" i="1"/>
  <c r="AR108" i="1" s="1"/>
  <c r="AR107" i="1"/>
  <c r="AR106" i="1"/>
  <c r="AR105" i="1"/>
  <c r="AR104" i="1"/>
  <c r="AQ103" i="1"/>
  <c r="AR103" i="1" s="1"/>
  <c r="AR102" i="1"/>
  <c r="AR101" i="1"/>
  <c r="AR100" i="1"/>
  <c r="AR99" i="1"/>
  <c r="AR98" i="1"/>
  <c r="AQ98" i="1"/>
  <c r="AR97" i="1"/>
  <c r="AR96" i="1"/>
  <c r="AR95" i="1"/>
  <c r="AR94" i="1"/>
  <c r="AQ93" i="1"/>
  <c r="AR93" i="1" s="1"/>
  <c r="AR92" i="1"/>
  <c r="AR91" i="1"/>
  <c r="AR90" i="1"/>
  <c r="AR89" i="1"/>
  <c r="AR88" i="1"/>
  <c r="AR87" i="1"/>
  <c r="AQ87" i="1"/>
  <c r="AR86" i="1"/>
  <c r="AR85" i="1"/>
  <c r="AR84" i="1"/>
  <c r="AR83" i="1"/>
  <c r="AQ82" i="1"/>
  <c r="AR82" i="1" s="1"/>
  <c r="AR81" i="1"/>
  <c r="AR80" i="1"/>
  <c r="AR79" i="1"/>
  <c r="AR78" i="1"/>
  <c r="AQ77" i="1"/>
  <c r="AR77" i="1" s="1"/>
  <c r="AR76" i="1"/>
  <c r="AR75" i="1"/>
  <c r="AR74" i="1"/>
  <c r="AR73" i="1"/>
  <c r="AQ72" i="1"/>
  <c r="AQ3661" i="1" s="1"/>
  <c r="AR71" i="1"/>
  <c r="AR70" i="1"/>
  <c r="AR69" i="1"/>
  <c r="AR68" i="1"/>
  <c r="AR67" i="1"/>
  <c r="AX13" i="2" l="1"/>
  <c r="AY13" i="2" s="1"/>
  <c r="AY11" i="2"/>
  <c r="AX14" i="2"/>
  <c r="AY14" i="2" s="1"/>
  <c r="AX73" i="2"/>
  <c r="AY73" i="2" s="1"/>
  <c r="AX76" i="2"/>
  <c r="AY76" i="2" s="1"/>
  <c r="AR11" i="2"/>
  <c r="AR12" i="2"/>
  <c r="AY19" i="2"/>
  <c r="AY24" i="2" s="1"/>
  <c r="AX68" i="2"/>
  <c r="AY68" i="2" s="1"/>
  <c r="AY83" i="2" s="1"/>
  <c r="AX75" i="2"/>
  <c r="AY75" i="2" s="1"/>
  <c r="AX78" i="2"/>
  <c r="AY78" i="2" s="1"/>
  <c r="AX81" i="2"/>
  <c r="AY81" i="2" s="1"/>
  <c r="AB71" i="2"/>
  <c r="AB83" i="2" s="1"/>
  <c r="AJ71" i="2"/>
  <c r="AJ83" i="2" s="1"/>
  <c r="AF83" i="2"/>
  <c r="AQ4034" i="1"/>
  <c r="AR4034" i="1" s="1"/>
  <c r="AQ3769" i="1"/>
  <c r="AR72" i="1"/>
  <c r="AQ3790" i="1"/>
  <c r="AR3790" i="1" s="1"/>
  <c r="AR3661" i="1"/>
  <c r="U3925" i="1"/>
  <c r="AQ3925" i="1" s="1"/>
  <c r="U3926" i="1"/>
  <c r="AQ3926" i="1" s="1"/>
  <c r="AR3926" i="1" s="1"/>
  <c r="U3927" i="1"/>
  <c r="AQ3927" i="1" s="1"/>
  <c r="AR3927" i="1" s="1"/>
  <c r="U3928" i="1"/>
  <c r="AQ3928" i="1" s="1"/>
  <c r="AR3928" i="1" s="1"/>
  <c r="AR3664" i="1"/>
  <c r="AR3769" i="1" s="1"/>
  <c r="AY84" i="2" l="1"/>
  <c r="AX17" i="2"/>
  <c r="AY17" i="2"/>
  <c r="AX83" i="2"/>
  <c r="AR3925" i="1"/>
  <c r="AR4202" i="1" s="1"/>
  <c r="AR4203" i="1" s="1"/>
  <c r="AQ4202" i="1"/>
  <c r="AQ4203" i="1" s="1"/>
  <c r="AX84" i="2" l="1"/>
</calcChain>
</file>

<file path=xl/comments1.xml><?xml version="1.0" encoding="utf-8"?>
<comments xmlns="http://schemas.openxmlformats.org/spreadsheetml/2006/main">
  <authors>
    <author>Сабитова Гульнар Какимовна</author>
  </authors>
  <commentList>
    <comment ref="D3936" authorId="0" shapeId="0">
      <text>
        <r>
          <rPr>
            <b/>
            <sz val="9"/>
            <color indexed="81"/>
            <rFont val="Tahoma"/>
            <family val="2"/>
            <charset val="204"/>
          </rPr>
          <t>Сабитова Гульнар Какимовна:</t>
        </r>
        <r>
          <rPr>
            <sz val="9"/>
            <color indexed="81"/>
            <rFont val="Tahoma"/>
            <family val="2"/>
            <charset val="204"/>
          </rPr>
          <t xml:space="preserve">
заменен на этот код</t>
        </r>
      </text>
    </comment>
    <comment ref="D3938" authorId="0" shapeId="0">
      <text>
        <r>
          <rPr>
            <b/>
            <sz val="9"/>
            <color indexed="81"/>
            <rFont val="Tahoma"/>
            <family val="2"/>
            <charset val="204"/>
          </rPr>
          <t>Сабитова Гульнар Какимовна:</t>
        </r>
        <r>
          <rPr>
            <sz val="9"/>
            <color indexed="81"/>
            <rFont val="Tahoma"/>
            <family val="2"/>
            <charset val="204"/>
          </rPr>
          <t xml:space="preserve">
заменен на</t>
        </r>
      </text>
    </comment>
  </commentList>
</comments>
</file>

<file path=xl/sharedStrings.xml><?xml version="1.0" encoding="utf-8"?>
<sst xmlns="http://schemas.openxmlformats.org/spreadsheetml/2006/main" count="59047" uniqueCount="7824">
  <si>
    <t>Приложение №7 к Инструкции о порядке составления и представления отчетности по вопросам закупок, утвержденной решением Правлением АО "Самрук-Казына" (протокол от 5 июля 2012 года № 29/12)</t>
  </si>
  <si>
    <t>"УТВЕРЖДЕНО"</t>
  </si>
  <si>
    <t>Решением Правления АО "Эмбамунайгаз" от 15.02.2013г. №7</t>
  </si>
  <si>
    <t>1 изменения и дополнения от 22 мая 2013 года №18</t>
  </si>
  <si>
    <t>2 изменения и дополнения от 03 июля 2013 года №21</t>
  </si>
  <si>
    <t>3 изменения и дополнения от 29 июля 2013 года №22</t>
  </si>
  <si>
    <t>4 изменения и дополнения от 06 декабря 2013 года №37</t>
  </si>
  <si>
    <t>5 изменения и дополнения от 16 января 2014 года №44</t>
  </si>
  <si>
    <t>6 изменения и дополнения от 02 июня 2014 года №62</t>
  </si>
  <si>
    <t>7 изменения и дополнения от 24 июля 2014 года №</t>
  </si>
  <si>
    <t>8 изменения и дополнения от 18 сентября 2014 года №</t>
  </si>
  <si>
    <t>9 изменения и дополнения от 10 октября 2014 года №</t>
  </si>
  <si>
    <t>10 изменения и дополнения от 18 ноября 2014 года №</t>
  </si>
  <si>
    <t>11 изменения и дополнения от 09 декабря 2014 года № 81</t>
  </si>
  <si>
    <t>12 изменения и дополнения от 22 декабря 2014 года № 82</t>
  </si>
  <si>
    <t>13 изменения и дополнения от 21 января 2015 года № 83</t>
  </si>
  <si>
    <t>14 изменения и дополнения от 01 апреля 2015 года № 7</t>
  </si>
  <si>
    <t>15 изменения и дополнения от 28 апреля 2015 года № 9</t>
  </si>
  <si>
    <t>16 изменения и дополнения от 14 июля 2015 года №429</t>
  </si>
  <si>
    <t>17 изменения и дополнения от 07 августа 2015 года №499</t>
  </si>
  <si>
    <t>18 изменения и дополнения от 03  сентября 2015 года №566</t>
  </si>
  <si>
    <t>19 изменения и дополнения от 19 октября 2015 года №685</t>
  </si>
  <si>
    <t>20 изменения и дополнения от 10 ноября 2015 года №722</t>
  </si>
  <si>
    <t>21 изменения и дополнения от 30 ноября 2015 года №785</t>
  </si>
  <si>
    <t>22 изменения и дополнения от 07 декабря 2015 года №816</t>
  </si>
  <si>
    <t>23 изменения и дополнения от 28 декабря 2015 года №895</t>
  </si>
  <si>
    <t>24 изменения и дополнения от 17 февраля 2016 года №111</t>
  </si>
  <si>
    <t>25 изменения и дополнения от 11 марта 2016 года №183</t>
  </si>
  <si>
    <t>26 изменения и дополнения от 05 апреля 2016 года №278</t>
  </si>
  <si>
    <t>27 изменения и дополнения от 29 апреля 2016 года №373</t>
  </si>
  <si>
    <t>28 изменения и дополнения от 31 мая 2016 года №454</t>
  </si>
  <si>
    <t>29 изменения и дополнения от 23 июня 2016 года №526</t>
  </si>
  <si>
    <t>30 изменения и дополнения от 07 июля 2016 года №561</t>
  </si>
  <si>
    <t>31 изменения и дополнения от 26 июля 2016 года №614</t>
  </si>
  <si>
    <t>32 изменения и дополнения от 05 августа 2016 года №633</t>
  </si>
  <si>
    <t>33 изменения и дополнения от 15 августа 2016 года №669</t>
  </si>
  <si>
    <t>34 изменения и дополнения от 16 сентября 2016 года №730</t>
  </si>
  <si>
    <t>35 изменения и дополнения от 30 сентября 2016 года №788</t>
  </si>
  <si>
    <t>36 изменения и дополнения от 17 октября 2016 года №814</t>
  </si>
  <si>
    <t>37 изменения и дополнения от 31 октября 2016 года №842</t>
  </si>
  <si>
    <t>38 изменения и дополнения от 15 ноября 2016 года №888</t>
  </si>
  <si>
    <t xml:space="preserve">39 изменения и дополнения от 24 ноября 2016 года №944 </t>
  </si>
  <si>
    <t xml:space="preserve">40 изменения и дополнения от 09 декабря 2016 года №987 </t>
  </si>
  <si>
    <t>41 изменения и дополнения от 28 декабря 2016 года №1022</t>
  </si>
  <si>
    <t>42 изменения и дополнения от 02 февраля 2017 года №95</t>
  </si>
  <si>
    <t>43 изменения и дополнения от 23 февраля 2017 года №183</t>
  </si>
  <si>
    <t>44 изменения и дополнения от 18 марта 2017 года №274</t>
  </si>
  <si>
    <t>45 изменения и дополнения от 05 апреля 2017 года №322</t>
  </si>
  <si>
    <t>46 изменения и дополнения от 17 апреля 2017 года №359</t>
  </si>
  <si>
    <t>47 изменения и дополнения от 21 апреля 2017 года №403</t>
  </si>
  <si>
    <t>48 изменения и дополнения от 27 апреля 2017 года №421</t>
  </si>
  <si>
    <t>№</t>
  </si>
  <si>
    <t>Наименование организации</t>
  </si>
  <si>
    <t>Код ТРУ</t>
  </si>
  <si>
    <t>Наименование указанных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</si>
  <si>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</si>
  <si>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</si>
  <si>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</si>
  <si>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</si>
  <si>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Срок осуществления закупок (предполагаемая дата/месяц произведения)</t>
  </si>
  <si>
    <t>Регион, место поставки товара, выполнения работ, оказания услуг</t>
  </si>
  <si>
    <t>Условия поставки по ИНКОТЕРМС 2010</t>
  </si>
  <si>
    <t>Условия оплаты (размер авансового платежа), %</t>
  </si>
  <si>
    <t>Ед. измерения</t>
  </si>
  <si>
    <t>Кол-во, объем</t>
  </si>
  <si>
    <t>Маркетинговая цена за единицу, тенге без НДС</t>
  </si>
  <si>
    <t>Сумма, планируемая для закупок ТРУ без НДС, тенге</t>
  </si>
  <si>
    <t>Сумма, планируемая для закупок ТРУ с НДС, тенге</t>
  </si>
  <si>
    <t>Приоритет закупки</t>
  </si>
  <si>
    <t>Год закупки/год корректировки</t>
  </si>
  <si>
    <t>Примечание</t>
  </si>
  <si>
    <t>2012г.</t>
  </si>
  <si>
    <t>2013г.</t>
  </si>
  <si>
    <t>2014г.</t>
  </si>
  <si>
    <t>2015г.</t>
  </si>
  <si>
    <t>2016г.</t>
  </si>
  <si>
    <t>2017г.</t>
  </si>
  <si>
    <t>2018г.</t>
  </si>
  <si>
    <t>2019г.</t>
  </si>
  <si>
    <t>2020г.</t>
  </si>
  <si>
    <t>2021г.</t>
  </si>
  <si>
    <t>2022г.</t>
  </si>
  <si>
    <t>2023г.</t>
  </si>
  <si>
    <t>2024г.</t>
  </si>
  <si>
    <t>2025г.</t>
  </si>
  <si>
    <t>2026г.</t>
  </si>
  <si>
    <t>2027г.</t>
  </si>
  <si>
    <t>2028г.</t>
  </si>
  <si>
    <t>2029г.</t>
  </si>
  <si>
    <t>2030г.</t>
  </si>
  <si>
    <t>2031г.</t>
  </si>
  <si>
    <t>2032г.</t>
  </si>
  <si>
    <t>2033г.</t>
  </si>
  <si>
    <t>2034г.</t>
  </si>
  <si>
    <t>2035г.</t>
  </si>
  <si>
    <t>2036г.</t>
  </si>
  <si>
    <t>2037г.</t>
  </si>
  <si>
    <t>2038г.</t>
  </si>
  <si>
    <t xml:space="preserve">1. Товары </t>
  </si>
  <si>
    <t>1 Т</t>
  </si>
  <si>
    <t>АО "Эмбамунайгаз"</t>
  </si>
  <si>
    <t>28.13.12.00.00.00.10.17.1</t>
  </si>
  <si>
    <t>насос возвратно-поступательный</t>
  </si>
  <si>
    <t>насос возвратно-поступательный объемного действия для перекачки жидкостей: плунжерный дозирующий насос</t>
  </si>
  <si>
    <t>Глуб.насос(г2)НН2Б-32-30-15с-но описанию</t>
  </si>
  <si>
    <t>ОИ</t>
  </si>
  <si>
    <t>март, апрель</t>
  </si>
  <si>
    <t>г.Атырау, ст.Тендык, УПТОиКО</t>
  </si>
  <si>
    <t>DDP</t>
  </si>
  <si>
    <t>авансовый платеж - 30%, оставшаяся часть в течение 30 рабочих дней с момента подписания акта приема-передачи</t>
  </si>
  <si>
    <t>Штука</t>
  </si>
  <si>
    <t>ОТП</t>
  </si>
  <si>
    <t>столбец 14, 16, 17, 19</t>
  </si>
  <si>
    <t>1-1 Т</t>
  </si>
  <si>
    <t>2014/2015</t>
  </si>
  <si>
    <t>14,16,17</t>
  </si>
  <si>
    <t>1-2 Т</t>
  </si>
  <si>
    <t>28.13.12.200.000.00.0796.000000000002</t>
  </si>
  <si>
    <t>Насос дозирующий</t>
  </si>
  <si>
    <t>для перекачки жидкостей, возвратно-поступательный, плунжерный</t>
  </si>
  <si>
    <t>1-3 Т</t>
  </si>
  <si>
    <t>1-4 Т</t>
  </si>
  <si>
    <t>30% предоплата; промежуточный платеж 100 % в течении 30 рабочих дней с пропорциональным удержанием</t>
  </si>
  <si>
    <t>1-5 Т</t>
  </si>
  <si>
    <t>2 Т</t>
  </si>
  <si>
    <t>Глуб.насос(г1)НН2Б-44-30-15с-но описанию</t>
  </si>
  <si>
    <t>2-1 Т</t>
  </si>
  <si>
    <t>2013/2015</t>
  </si>
  <si>
    <t>2-2 Т</t>
  </si>
  <si>
    <t>2-3 Т</t>
  </si>
  <si>
    <t>14,16,17,19</t>
  </si>
  <si>
    <t>2-4 Т</t>
  </si>
  <si>
    <t>2013/2015/2017</t>
  </si>
  <si>
    <t>3 Т</t>
  </si>
  <si>
    <t>Глуб.насос(г2)НН2Б-44-30-15с-но описанию</t>
  </si>
  <si>
    <t>3-1 Т</t>
  </si>
  <si>
    <t>3-2 Т</t>
  </si>
  <si>
    <t>3-3 Т</t>
  </si>
  <si>
    <t>3-4 Т</t>
  </si>
  <si>
    <t>4 Т</t>
  </si>
  <si>
    <t>Глуб.насос(г1)НН2Б-57-30-12с-но описанию</t>
  </si>
  <si>
    <t>4-1 Т</t>
  </si>
  <si>
    <t>Насос глубин(гр1)НН2Бх57х30х12 со-о опис</t>
  </si>
  <si>
    <t>4-2 Т</t>
  </si>
  <si>
    <t>4-3 Т</t>
  </si>
  <si>
    <t>4-4 Т</t>
  </si>
  <si>
    <t>5 Т</t>
  </si>
  <si>
    <t>Глуб.насос(г2)НН2Б-57-30-12с-но описанию</t>
  </si>
  <si>
    <t>5-1 Т</t>
  </si>
  <si>
    <t>5-2 Т</t>
  </si>
  <si>
    <t>5-3 Т</t>
  </si>
  <si>
    <t>5-4 Т</t>
  </si>
  <si>
    <t>5-5 Т</t>
  </si>
  <si>
    <t>6 Т</t>
  </si>
  <si>
    <t>Глуб.насос(г1)НН2Б-70-30-08с-но описанию</t>
  </si>
  <si>
    <t>6-1 Т</t>
  </si>
  <si>
    <t>14,15,16,17</t>
  </si>
  <si>
    <t>6-2 Т</t>
  </si>
  <si>
    <t>6-3 Т</t>
  </si>
  <si>
    <t>6-4 Т</t>
  </si>
  <si>
    <t>7 Т</t>
  </si>
  <si>
    <t>Глуб.насос(г2)НН2Б-95-30-08с-но описанию</t>
  </si>
  <si>
    <t>7-1 Т</t>
  </si>
  <si>
    <t>7-2 Т</t>
  </si>
  <si>
    <t>7-3 Т</t>
  </si>
  <si>
    <t>7-4 Т</t>
  </si>
  <si>
    <t>8 Т</t>
  </si>
  <si>
    <t>Глуб.насос НГВ2Б-44-30-15 с замк.опорой</t>
  </si>
  <si>
    <t>8-1 Т</t>
  </si>
  <si>
    <t>Глуб.насосы НГВ2Б-44-30-15 с замк.опорой</t>
  </si>
  <si>
    <t>8-2 Т</t>
  </si>
  <si>
    <t>8-3 Т</t>
  </si>
  <si>
    <t>8-4 Т</t>
  </si>
  <si>
    <t>9 Т</t>
  </si>
  <si>
    <t>Глуб.насос НГВ2Б-57-30-15 с замк.опорой</t>
  </si>
  <si>
    <t>9-1 Т</t>
  </si>
  <si>
    <t>9-2 Т</t>
  </si>
  <si>
    <t>9-3 Т</t>
  </si>
  <si>
    <t>9-4 Т</t>
  </si>
  <si>
    <t>10 Т</t>
  </si>
  <si>
    <t>Глуб.насос НГВ1Б-32-30-22 с замк.опорой</t>
  </si>
  <si>
    <t>10-1 Т</t>
  </si>
  <si>
    <t>10-2 Т</t>
  </si>
  <si>
    <t>10-3 Т</t>
  </si>
  <si>
    <t>10-4 Т</t>
  </si>
  <si>
    <t>10-5 Т</t>
  </si>
  <si>
    <t>11 Т</t>
  </si>
  <si>
    <t>Глуб.насос НГВ2Б-44-30-30 с замк.опорой</t>
  </si>
  <si>
    <t>11-1 Т</t>
  </si>
  <si>
    <t>11-2 Т</t>
  </si>
  <si>
    <t>11-3 Т</t>
  </si>
  <si>
    <t>11-4 Т</t>
  </si>
  <si>
    <t>12 Т</t>
  </si>
  <si>
    <t>28.12.20.00.00.00.20.10.1</t>
  </si>
  <si>
    <t>Штанга</t>
  </si>
  <si>
    <t>насосная</t>
  </si>
  <si>
    <t>Штанга Насосная Д19.Кл.Пр."С" L8м</t>
  </si>
  <si>
    <t>ОТ</t>
  </si>
  <si>
    <t>столбец - 9</t>
  </si>
  <si>
    <t>12-1 Т</t>
  </si>
  <si>
    <t>август, сентябрь</t>
  </si>
  <si>
    <t>2013/2013</t>
  </si>
  <si>
    <t>12-2 Т</t>
  </si>
  <si>
    <t>12-3 Т</t>
  </si>
  <si>
    <t>28.12.20.900.031.00.0796.000000000000</t>
  </si>
  <si>
    <t>для глубинных штанговых насосов, стальная, со скребком</t>
  </si>
  <si>
    <t>12-4 Т</t>
  </si>
  <si>
    <t>12-5 Т</t>
  </si>
  <si>
    <t>12-6 Т</t>
  </si>
  <si>
    <t>12-7 Т</t>
  </si>
  <si>
    <t>13 Т</t>
  </si>
  <si>
    <t>Штанга Насосная Д19.Кл.Пр."Д" L8м</t>
  </si>
  <si>
    <t>исключена</t>
  </si>
  <si>
    <t>14 Т</t>
  </si>
  <si>
    <t>Штанга Насосная Д22.Кл.Пр."С" L8м(ОС)</t>
  </si>
  <si>
    <t>стобец - 9</t>
  </si>
  <si>
    <t>14-1 Т</t>
  </si>
  <si>
    <t>14-2 Т</t>
  </si>
  <si>
    <t>14-3 Т</t>
  </si>
  <si>
    <t>14-4 Т</t>
  </si>
  <si>
    <t>14-5 Т</t>
  </si>
  <si>
    <t>15 Т</t>
  </si>
  <si>
    <t>Штанга Насосная Д22.Кл.Пр."Д" L8м(ОС)</t>
  </si>
  <si>
    <t>столбец - 9,15</t>
  </si>
  <si>
    <t>15-1 Т</t>
  </si>
  <si>
    <t>15-2 Т</t>
  </si>
  <si>
    <t>15-3 Т</t>
  </si>
  <si>
    <t>15-4 Т</t>
  </si>
  <si>
    <t>16 Т</t>
  </si>
  <si>
    <t>Штанга Насосная Д25.Кл.Пр."С" L8м(ОС)</t>
  </si>
  <si>
    <t>16-1 Т</t>
  </si>
  <si>
    <t xml:space="preserve">март, апрель </t>
  </si>
  <si>
    <t>2014/2014</t>
  </si>
  <si>
    <t>столбец - 7,9,15,16,17</t>
  </si>
  <si>
    <t>16-2 Т</t>
  </si>
  <si>
    <t>июнь, июль</t>
  </si>
  <si>
    <t>столбец - 9,15,16,17</t>
  </si>
  <si>
    <t>16-3 Т</t>
  </si>
  <si>
    <t>ноябрь, декабрь</t>
  </si>
  <si>
    <t>столбец 9, 14, 16, 17, 19</t>
  </si>
  <si>
    <t>16-4 Т</t>
  </si>
  <si>
    <t>2015</t>
  </si>
  <si>
    <t>столбец 9</t>
  </si>
  <si>
    <t>16-5 Т</t>
  </si>
  <si>
    <t>июль, август, сентябрь</t>
  </si>
  <si>
    <t>17 Т</t>
  </si>
  <si>
    <t>Полые штанги ШНП 19</t>
  </si>
  <si>
    <t>январь, февраль</t>
  </si>
  <si>
    <t>17-1 Т</t>
  </si>
  <si>
    <t xml:space="preserve">январь, февраль </t>
  </si>
  <si>
    <t>столбец - 9,14,15,16,17</t>
  </si>
  <si>
    <t>17-2 Т</t>
  </si>
  <si>
    <t>17-3 Т</t>
  </si>
  <si>
    <t>17-4 Т</t>
  </si>
  <si>
    <t>17-5 Т</t>
  </si>
  <si>
    <t>17-6 Т</t>
  </si>
  <si>
    <t>18 Т</t>
  </si>
  <si>
    <t>24.20.11.01.11.10.14.11.1</t>
  </si>
  <si>
    <t>Труба</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</si>
  <si>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Д.</t>
  </si>
  <si>
    <t>НКТ 60х5,0 "Д" гладкие</t>
  </si>
  <si>
    <t>Тонна (метрическая)</t>
  </si>
  <si>
    <t>18-1 Т</t>
  </si>
  <si>
    <t>сентябрь, октябрь</t>
  </si>
  <si>
    <t>18-2 Т</t>
  </si>
  <si>
    <t>НКТ 60х5 Д гладкие</t>
  </si>
  <si>
    <t>18-3 Т</t>
  </si>
  <si>
    <t>24.20.12.200.000.02.0168.000000000009</t>
  </si>
  <si>
    <t>насосно-компрессорная, стальная, условный диаметр 60 мм, номинальная толщина стенки 5,0 мм, группа прочности Д</t>
  </si>
  <si>
    <t>18-4 Т</t>
  </si>
  <si>
    <t>18-5 Т</t>
  </si>
  <si>
    <t>19 Т</t>
  </si>
  <si>
    <t>24.20.11.01.11.10.15.11.2</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</si>
  <si>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Д.</t>
  </si>
  <si>
    <t>НКТ 73х5,5 "Д" гладкие</t>
  </si>
  <si>
    <t>Метр погонный</t>
  </si>
  <si>
    <t xml:space="preserve">столбец - 9,15,16,17 </t>
  </si>
  <si>
    <t>19-1 Т</t>
  </si>
  <si>
    <t>19-2 Т</t>
  </si>
  <si>
    <t>НКТ 73х5,5 Д,опрес,дефект,лазер.,маркир.</t>
  </si>
  <si>
    <t>19-3 Т</t>
  </si>
  <si>
    <t>24.20.12.200.000.02.0018.000000000013</t>
  </si>
  <si>
    <t>насосно-компрессорная, стальная, условный диаметр 73 мм, номинальная толщина стенки 5,5 мм, группа прочности Д</t>
  </si>
  <si>
    <t>19-4 Т</t>
  </si>
  <si>
    <t>19-5 Т</t>
  </si>
  <si>
    <t>19-6 Т</t>
  </si>
  <si>
    <t>2013/2017</t>
  </si>
  <si>
    <t>20 Т</t>
  </si>
  <si>
    <t>24.20.11.01.11.11.15.11.1</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</si>
  <si>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К.</t>
  </si>
  <si>
    <t>НКТ 73х5,5 "К" гладкие (серостойкие10%)</t>
  </si>
  <si>
    <t>столбец 7, 14, 16, 17, 19</t>
  </si>
  <si>
    <t>20-1 Т</t>
  </si>
  <si>
    <t>НКТ 73х5,5К гладкие (серостойкие10%)</t>
  </si>
  <si>
    <t>20-2 Т</t>
  </si>
  <si>
    <t>24.20.12.200.000.02.0168.000000000048</t>
  </si>
  <si>
    <t>насосно-компрессорная, стальная, условный диаметр 73 мм, номинальная толщина стенки 5,5 мм, группа прочности К</t>
  </si>
  <si>
    <t>20-3 Т</t>
  </si>
  <si>
    <t>21 Т</t>
  </si>
  <si>
    <t>НКТ 73х5,5 "К" с высадкой (серостойкие10%)</t>
  </si>
  <si>
    <t>21-1 Т</t>
  </si>
  <si>
    <t>21-2 Т</t>
  </si>
  <si>
    <t>НКТ 73х5,5К с высадкой (серостойкие10%)</t>
  </si>
  <si>
    <t>21-3 Т</t>
  </si>
  <si>
    <t>21-4 Т</t>
  </si>
  <si>
    <t>21-5 Т</t>
  </si>
  <si>
    <t>21-6 Т</t>
  </si>
  <si>
    <t>21-7 Т</t>
  </si>
  <si>
    <t>22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</si>
  <si>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</si>
  <si>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</si>
  <si>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</si>
  <si>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22-1 Т</t>
  </si>
  <si>
    <t>22-2 Т</t>
  </si>
  <si>
    <t>22-3 Т</t>
  </si>
  <si>
    <t>24.20.12.200.000.02.0168.000000000019</t>
  </si>
  <si>
    <t>насосно-компрессорная, стальная, условный диаметр 102 мм, номинальная толщина стенки 6,0 мм, группа прочности Д</t>
  </si>
  <si>
    <t>22-4 Т</t>
  </si>
  <si>
    <t>22-5 Т</t>
  </si>
  <si>
    <t>22-6 Т</t>
  </si>
  <si>
    <t>22-7 Т</t>
  </si>
  <si>
    <t>23 Т</t>
  </si>
  <si>
    <t>24.20.11.01.11.10.17.11.2</t>
  </si>
  <si>
    <t>Насосно-компрессорная, стальная, бесшовная, условный диаметр 114 мм, номинальный наружный диаметр - 114,3 мм, номинальная толщина стенки - 7,0 мм, группа прочности Д.</t>
  </si>
  <si>
    <t>НКТ 114х7,0 "Д" гладкие</t>
  </si>
  <si>
    <t>23-1 Т</t>
  </si>
  <si>
    <t>НКТ 114х7Д гладкие</t>
  </si>
  <si>
    <t>23-2 Т</t>
  </si>
  <si>
    <t>24.20.12.200.000.02.0018.000000000025</t>
  </si>
  <si>
    <t>насосно-компрессорная, стальная, условный диаметр 114 мм, номинальная толщина стенки 7,0 мм, группа прочности Д</t>
  </si>
  <si>
    <t>23-3 Т</t>
  </si>
  <si>
    <t>23-4 Т</t>
  </si>
  <si>
    <t>24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</si>
  <si>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</si>
  <si>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</si>
  <si>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Труба бесшовная ст 20 ф57х4 мм</t>
  </si>
  <si>
    <t>24-1 Т</t>
  </si>
  <si>
    <t>авансовый платеж - 0%, оставшаяся часть в течение 30 рабочих дней с момента подписания акта приема-передачи</t>
  </si>
  <si>
    <t>25 Т</t>
  </si>
  <si>
    <t>24.20.11.01.12.10.19.12.1</t>
  </si>
  <si>
    <t>Стальная, бесшовная для нефтеперерабатывающей и нефтехимической промышленности, наружный диаметр - 89 мм, толщина стенки - 5,0 мм., группа А, ГОСТ 550-75</t>
  </si>
  <si>
    <t>Труба бесшовная ст.20  ф89х5мм</t>
  </si>
  <si>
    <t>25-1 Т</t>
  </si>
  <si>
    <t>25-2 Т</t>
  </si>
  <si>
    <t>25-3 Т</t>
  </si>
  <si>
    <t>24.20.11.100.000.00.0168.000000000025</t>
  </si>
  <si>
    <t>для нефтеперерабатывающей и нефтехимической промышленности, стальная, бесшовная, наружный диаметр 89 мм, толщина стенки 5,0 мм, группа А, ГОСТ 550-75</t>
  </si>
  <si>
    <t>25-4 Т</t>
  </si>
  <si>
    <t>25-5 Т</t>
  </si>
  <si>
    <t>26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</si>
  <si>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</si>
  <si>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</si>
  <si>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Труба бесшовная ст.20  ф114х4,5мм</t>
  </si>
  <si>
    <t>-</t>
  </si>
  <si>
    <t>26-1 Т</t>
  </si>
  <si>
    <t>столбец - 7,9</t>
  </si>
  <si>
    <t>26-2 Т</t>
  </si>
  <si>
    <t>столбец 7, 9, 14, 16, 17, 19</t>
  </si>
  <si>
    <t>26-3 Т</t>
  </si>
  <si>
    <t>столбец 9,14,15</t>
  </si>
  <si>
    <t>26-4 Т</t>
  </si>
  <si>
    <t>27 Т</t>
  </si>
  <si>
    <t>Труба бесшовная ст.20 ф114х6мм</t>
  </si>
  <si>
    <t>27-1 Т</t>
  </si>
  <si>
    <t>27-2 Т</t>
  </si>
  <si>
    <t>27-3 Т</t>
  </si>
  <si>
    <t>24.20.11.100.000.00.0168.000000000044</t>
  </si>
  <si>
    <t>для нефтеперерабатывающей и нефтехимической промышленности, стальная, бесшовная, наружный диаметр 114 мм, толщина стенки 6,0 мм, группа А, ГОСТ 550-75</t>
  </si>
  <si>
    <t>27-4 Т</t>
  </si>
  <si>
    <t>27-5 Т</t>
  </si>
  <si>
    <t>28 Т</t>
  </si>
  <si>
    <t>24.20.11.01.12.10.22.12.1</t>
  </si>
  <si>
    <t>Стальная, бесшовная для нефтеперерабатывающей и нефтехимической промышленности, наружный диаметр - 114 мм, толщина стенки - 7,0 мм., группа А, ГОСТ 550-75</t>
  </si>
  <si>
    <t>Труба бесшовная ст.20  ф114х7мм</t>
  </si>
  <si>
    <t>28-1 Т</t>
  </si>
  <si>
    <t>2014</t>
  </si>
  <si>
    <t>28-2 Т</t>
  </si>
  <si>
    <t>29 Т</t>
  </si>
  <si>
    <t>24.20.11.01.12.10.27.11.1</t>
  </si>
  <si>
    <t>Стальная, бесшовная для нефтеперерабатывающей и нефтехимической промышленности, наружный диаметр - 159 мм, толщина стенки - 6,0 мм., группа А, ГОСТ 550-75</t>
  </si>
  <si>
    <t>Трубы бесшовные ст.20 ф159х6мм</t>
  </si>
  <si>
    <t>29-1 Т</t>
  </si>
  <si>
    <t>29-2 Т</t>
  </si>
  <si>
    <t>29-3 Т</t>
  </si>
  <si>
    <t>24.20.11.100.000.00.0168.000000000072</t>
  </si>
  <si>
    <t>для нефтеперерабатывающей и нефтехимической промышленности, стальная, бесшовная, наружный диаметр 159 мм, толщина стенки 6,0 мм, группа А, ГОСТ 550-75</t>
  </si>
  <si>
    <t>29-4 Т</t>
  </si>
  <si>
    <t>29-5 Т</t>
  </si>
  <si>
    <t>30 Т</t>
  </si>
  <si>
    <t>24.20.11.01.12.10.30.11.1</t>
  </si>
  <si>
    <t>Стальная, бесшовная для нефтеперерабатывающей и нефтехимической промышленности, наружный диаметр - 219 мм, толщина стенки - 8,0 мм., группа А, ГОСТ 550-75</t>
  </si>
  <si>
    <t>Трубы бесшовные ст.20 ф219х8мм</t>
  </si>
  <si>
    <t>30-1 Т</t>
  </si>
  <si>
    <t>30-2 Т</t>
  </si>
  <si>
    <t>30-3 Т</t>
  </si>
  <si>
    <t>24.20.11.100.000.00.0168.000000000088</t>
  </si>
  <si>
    <t>для нефтеперерабатывающей и нефтехимической промышленности, стальная, бесшовная, наружный диаметр 219 мм, толщина стенки 8,0 мм, группа А, ГОСТ 550-75</t>
  </si>
  <si>
    <t>30-4 Т</t>
  </si>
  <si>
    <t>30-5 Т</t>
  </si>
  <si>
    <t>30-6 Т</t>
  </si>
  <si>
    <t>31 Т</t>
  </si>
  <si>
    <t>24.20.11.01.10.10.40.24.1</t>
  </si>
  <si>
    <t>Стальная, бесшовная, горячедеформированная, из углеродистой стали, наружный диаметр 325 мм, толщина стенки - 20 мм, ГОСТ 30564-98</t>
  </si>
  <si>
    <t>Трубы бесшовные ст.20 ф325х10мм</t>
  </si>
  <si>
    <t>31-1 Т</t>
  </si>
  <si>
    <t>32 Т</t>
  </si>
  <si>
    <t>20.59.59.00.15.00.00.87.1</t>
  </si>
  <si>
    <t>Химреагент</t>
  </si>
  <si>
    <t>для подготовки нефти</t>
  </si>
  <si>
    <t>Химреагент F-929</t>
  </si>
  <si>
    <t>32-1 Т</t>
  </si>
  <si>
    <t>столбец - 9,14</t>
  </si>
  <si>
    <t>32-2 Т</t>
  </si>
  <si>
    <t>32-3 Т</t>
  </si>
  <si>
    <t>33 Т</t>
  </si>
  <si>
    <t>Химреагент R-11</t>
  </si>
  <si>
    <t>33-1 Т</t>
  </si>
  <si>
    <t>33-2 Т</t>
  </si>
  <si>
    <t>2014/2013</t>
  </si>
  <si>
    <t>34 Т</t>
  </si>
  <si>
    <t>Диссольван В-4397</t>
  </si>
  <si>
    <t>34-1 Т</t>
  </si>
  <si>
    <t>34-2 Т</t>
  </si>
  <si>
    <t>34-3 Т</t>
  </si>
  <si>
    <t>35 Т</t>
  </si>
  <si>
    <t>Диссолван V-4795</t>
  </si>
  <si>
    <t>35-1 Т</t>
  </si>
  <si>
    <t>35-2 Т</t>
  </si>
  <si>
    <t>20.59.59.300.001.00.0168.000000000000</t>
  </si>
  <si>
    <t>Деэмульгатор</t>
  </si>
  <si>
    <t>для отделения воды от нефти, в жидком виде</t>
  </si>
  <si>
    <t>3,4,5,14,15,16,17</t>
  </si>
  <si>
    <t>35-3 Т</t>
  </si>
  <si>
    <t>35-4 Т</t>
  </si>
  <si>
    <t>35-5 Т</t>
  </si>
  <si>
    <t>36 Т</t>
  </si>
  <si>
    <t>Химреагент Дисольван V-4908</t>
  </si>
  <si>
    <t>36-1 Т</t>
  </si>
  <si>
    <t>36-2 Т</t>
  </si>
  <si>
    <t>Химреагент Дисольван V-4909</t>
  </si>
  <si>
    <t>37 Т</t>
  </si>
  <si>
    <t>28.21.12.00.00.00.19.11.1</t>
  </si>
  <si>
    <t>печь подогрева</t>
  </si>
  <si>
    <t>печь подогрева ПБТ-1,6М</t>
  </si>
  <si>
    <t>Печи подогр.типа ПТ16/150с-но опис(МиПНУ)</t>
  </si>
  <si>
    <t>столбец - 15</t>
  </si>
  <si>
    <t>37-1 Т</t>
  </si>
  <si>
    <t>столбец - 7,9,14,16,17</t>
  </si>
  <si>
    <t>37-2 Т</t>
  </si>
  <si>
    <t>28.21.12.00.00.00.19.12.1</t>
  </si>
  <si>
    <t>печь подогрева ПП-0,63А</t>
  </si>
  <si>
    <t>37-3 Т</t>
  </si>
  <si>
    <t>37-4 Т</t>
  </si>
  <si>
    <t>Печи подогр.типаПТ16/150с-но опис(МиПНУ)</t>
  </si>
  <si>
    <t>столбец  3, 5, 14, 15, 16, 17</t>
  </si>
  <si>
    <t>37-5 Т</t>
  </si>
  <si>
    <t>28.21.12.900.002.00.0796.000000000001</t>
  </si>
  <si>
    <t>тип ПБТ-1,6М</t>
  </si>
  <si>
    <t>15,16,17</t>
  </si>
  <si>
    <t>37-6 Т</t>
  </si>
  <si>
    <t>Печь подогрева</t>
  </si>
  <si>
    <t>37-7 Т</t>
  </si>
  <si>
    <t>июнь-июль</t>
  </si>
  <si>
    <t>37-8 Т</t>
  </si>
  <si>
    <t>38 Т</t>
  </si>
  <si>
    <t>Печи подогрева ПТБ 10/64</t>
  </si>
  <si>
    <t>38-1 Т</t>
  </si>
  <si>
    <t>28.21.12.00.00.00.22.16.1</t>
  </si>
  <si>
    <t>печь трубчатая</t>
  </si>
  <si>
    <t>печь трубчатая ПТБ 10-64</t>
  </si>
  <si>
    <t>38-2 Т</t>
  </si>
  <si>
    <t xml:space="preserve">38-3 Т </t>
  </si>
  <si>
    <t>Печь ПТБ-10/64</t>
  </si>
  <si>
    <t xml:space="preserve">38-4 Т </t>
  </si>
  <si>
    <t>39 Т</t>
  </si>
  <si>
    <t>Штанга Насосная Д19.Кл.Пр."Д супер" L8м, марка стали 15х2ГМФ</t>
  </si>
  <si>
    <t>39-1 Т</t>
  </si>
  <si>
    <t>39-2 Т</t>
  </si>
  <si>
    <t>апрель, май</t>
  </si>
  <si>
    <t xml:space="preserve">39-3 Т </t>
  </si>
  <si>
    <t xml:space="preserve">39-4 Т </t>
  </si>
  <si>
    <t>40 Т</t>
  </si>
  <si>
    <t>28.99.39.00.00.03.02.04.1</t>
  </si>
  <si>
    <t>Головка колонная</t>
  </si>
  <si>
    <t>двухфланцевая,  условный диаметр колонны 245 мм</t>
  </si>
  <si>
    <t>Головка колонная ОКК1-14-168*245</t>
  </si>
  <si>
    <t xml:space="preserve">февраль, март </t>
  </si>
  <si>
    <t>40-1 Т</t>
  </si>
  <si>
    <t>май, июнь</t>
  </si>
  <si>
    <t>41 Т</t>
  </si>
  <si>
    <t>Головка колонная ОКК1-21-168х245</t>
  </si>
  <si>
    <t>41-1 Т</t>
  </si>
  <si>
    <t>42 Т</t>
  </si>
  <si>
    <t>Головка колонная ОКК1-35-140х245</t>
  </si>
  <si>
    <t>42-1 Т</t>
  </si>
  <si>
    <t>43 Т</t>
  </si>
  <si>
    <t>Головка колонная ОКК1-35-146х245</t>
  </si>
  <si>
    <t>43-1 Т</t>
  </si>
  <si>
    <t>44 Т</t>
  </si>
  <si>
    <t>28.14.11.48.00.01.02.01.1</t>
  </si>
  <si>
    <t>Арматура</t>
  </si>
  <si>
    <t>фонтанная, условный проход ствола 65 мм, рабочее давление 14 Мпа</t>
  </si>
  <si>
    <t>Арматура нагнет АНК1-65х140 с ОКК1-14-168х245 с ЗИП</t>
  </si>
  <si>
    <t>44-1 Т</t>
  </si>
  <si>
    <t>столбец - 3, 14, 15, 16, 17</t>
  </si>
  <si>
    <t>44-2 Т</t>
  </si>
  <si>
    <t>28.14.11.900.007.01.0796.000000000006</t>
  </si>
  <si>
    <t>44-3 Т</t>
  </si>
  <si>
    <t>44-4 Т</t>
  </si>
  <si>
    <t>44-5 Т</t>
  </si>
  <si>
    <t>44-6 Т</t>
  </si>
  <si>
    <t>45 Т</t>
  </si>
  <si>
    <t>Арматура фонтан АФК1-65х140 с ОКК1-14-168х245 с ЗИП</t>
  </si>
  <si>
    <t>45-1 Т</t>
  </si>
  <si>
    <t>46 Т</t>
  </si>
  <si>
    <t>АФК1- 65х140 с ОКК1-14-140х245 с ЗИП</t>
  </si>
  <si>
    <t>46-1 Т</t>
  </si>
  <si>
    <t>47 Т</t>
  </si>
  <si>
    <t>28.14.11.48.00.01.02.02.1</t>
  </si>
  <si>
    <t>фонтанная, условный проход ствола 65 мм, рабочее давление 21 Мпа</t>
  </si>
  <si>
    <t>АФК1-65х210 с ОКК1-65-210х245 с ЗИП</t>
  </si>
  <si>
    <t>47-1 Т</t>
  </si>
  <si>
    <t>48 Т</t>
  </si>
  <si>
    <t>АФК1-65х210 с ОКК 2-65х210х140х245 с ЗИП</t>
  </si>
  <si>
    <t>48-1 Т</t>
  </si>
  <si>
    <t>49 Т</t>
  </si>
  <si>
    <t>28.14.11.48.00.01.02.03.1</t>
  </si>
  <si>
    <t>фонтанная, условный проход ствола 65 мм, рабочее давление 35 Мпа</t>
  </si>
  <si>
    <t>АФК1- 65х350 с ОКК1-350-168х245 с ЗИП</t>
  </si>
  <si>
    <t>49-1 Т</t>
  </si>
  <si>
    <t>50 Т</t>
  </si>
  <si>
    <t>25.11.10.00.00.10.23.10.1</t>
  </si>
  <si>
    <t>Мобильный дом</t>
  </si>
  <si>
    <t>Мобильный дом на базе блок-контейнеров. Электрооборудование стандартное. Сантехника по заказу. Окна ПВХ с рольставнями. Входные двери металлические.</t>
  </si>
  <si>
    <t>Мобильный вагон-медпункт</t>
  </si>
  <si>
    <t>51 Т</t>
  </si>
  <si>
    <t>25.11.10.00.00.10.11.10.1</t>
  </si>
  <si>
    <t>Строительный вагончик-бытовка</t>
  </si>
  <si>
    <t>Мобильный вагон-операторная</t>
  </si>
  <si>
    <t>52 Т</t>
  </si>
  <si>
    <t>Мобильный вагон-общежитие на 30 мест</t>
  </si>
  <si>
    <t>53 Т</t>
  </si>
  <si>
    <t>Мобильный вагон-медпункт 2-х секционная</t>
  </si>
  <si>
    <t>54 Т</t>
  </si>
  <si>
    <t>Мобильный жилой вагон со столовой на 12 мест</t>
  </si>
  <si>
    <t>55 Т</t>
  </si>
  <si>
    <t>Здание модульного типа Баня с прачечной (м/р Кисимбай, Акинген)</t>
  </si>
  <si>
    <t>56 Т</t>
  </si>
  <si>
    <t>14.12.30.00.00.30.10.15.1</t>
  </si>
  <si>
    <t>Плащ мужской</t>
  </si>
  <si>
    <t>для защиты от воды, из  ткани с водооталкивающей пропиткой, ГОСТ 12.4.134-83</t>
  </si>
  <si>
    <t>Плащ непромокаемый, разм.46-60</t>
  </si>
  <si>
    <t>56-1 Т</t>
  </si>
  <si>
    <t>56-2 Т</t>
  </si>
  <si>
    <t xml:space="preserve">56-3 Т </t>
  </si>
  <si>
    <t xml:space="preserve">56-4 Т </t>
  </si>
  <si>
    <t>14.19.22.190.001.00.0796.000000000002</t>
  </si>
  <si>
    <t>Плащ</t>
  </si>
  <si>
    <t>мужской, спецодежда влагозащитная, из ткани с водооталкивающей пропиткой, ГОСТ  12.4.134-83</t>
  </si>
  <si>
    <t>57 Т</t>
  </si>
  <si>
    <t>14.12.21.00.00.50.10.30.1</t>
  </si>
  <si>
    <t>Комплект женский</t>
  </si>
  <si>
    <t>Комплект летний, женский хлопчатобумажный. Состоит из куртки и брюк.ГОСТ 23060-78</t>
  </si>
  <si>
    <t>Униформа (комплект женский из куртки и брюк) р.46-56</t>
  </si>
  <si>
    <t>Комплект</t>
  </si>
  <si>
    <t>57-1 Т</t>
  </si>
  <si>
    <t>57-2 Т</t>
  </si>
  <si>
    <t>57-3 Т</t>
  </si>
  <si>
    <t>14.12.21.210.001.00.0839.000000000006</t>
  </si>
  <si>
    <t>Костюм (комплект)</t>
  </si>
  <si>
    <t>женский, спецодежда для сферы обслуживания (униформа), из хлопчатобумажной ткани, состоит из куртки и полукомбинезона, летний</t>
  </si>
  <si>
    <t>58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</si>
  <si>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</si>
  <si>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</si>
  <si>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</si>
  <si>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48-60</t>
  </si>
  <si>
    <t>58-1 Т</t>
  </si>
  <si>
    <t>58-2 Т</t>
  </si>
  <si>
    <t xml:space="preserve">58-3 Т </t>
  </si>
  <si>
    <t>апрель, май, июнь</t>
  </si>
  <si>
    <t>59 Т</t>
  </si>
  <si>
    <t>14.12.11.00.00.80.10.10.1</t>
  </si>
  <si>
    <t>Костюм мужской</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</si>
  <si>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</si>
  <si>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</si>
  <si>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59-1 Т</t>
  </si>
  <si>
    <t>59-2 Т</t>
  </si>
  <si>
    <t>60 Т</t>
  </si>
  <si>
    <t>14.19.19.00.00.00.16.10.1</t>
  </si>
  <si>
    <t>Галстук</t>
  </si>
  <si>
    <t>Галстуки трикотажные из хлопчатобумажной пряжи</t>
  </si>
  <si>
    <t>Галстук охранника тк.креп.черн</t>
  </si>
  <si>
    <t>60-1 Т</t>
  </si>
  <si>
    <t>61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</si>
  <si>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</si>
  <si>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</si>
  <si>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Костюм нефтянника летний для работников ПРС с головным убором р. 48-60</t>
  </si>
  <si>
    <t>столбец - 7,9,14,15,16,17</t>
  </si>
  <si>
    <t>61-1 Т</t>
  </si>
  <si>
    <t>61-2 Т</t>
  </si>
  <si>
    <t>сентябрь</t>
  </si>
  <si>
    <t xml:space="preserve">61-3 Т </t>
  </si>
  <si>
    <t>62 Т</t>
  </si>
  <si>
    <t>14.12.11.00.00.91.10.50.1</t>
  </si>
  <si>
    <t>Костюм охранника</t>
  </si>
  <si>
    <t>куртка и брюки в комплекте</t>
  </si>
  <si>
    <t>Костюм зимний охранника ГОСТ 2757-87 р. 48-60</t>
  </si>
  <si>
    <t>62-1 Т</t>
  </si>
  <si>
    <t>62-2 Т</t>
  </si>
  <si>
    <t xml:space="preserve">62-3 Т </t>
  </si>
  <si>
    <t>9,14,15,16,17,19</t>
  </si>
  <si>
    <t xml:space="preserve">62-4 Т </t>
  </si>
  <si>
    <t>14.12.11.210.001.03.0839.000000000000</t>
  </si>
  <si>
    <t>для военизированной охраны, мужской, из хлопчатобумажной ткани, состоит из куртки и брюк, зимний, ГОСТ 19216-81</t>
  </si>
  <si>
    <t>март-апрель</t>
  </si>
  <si>
    <t>63 Т</t>
  </si>
  <si>
    <t>Костюм летний охранника ГОСТ 2757-87 р. 46-56</t>
  </si>
  <si>
    <t>63-1 Т</t>
  </si>
  <si>
    <t>63-2 Т</t>
  </si>
  <si>
    <t xml:space="preserve">63-3 Т </t>
  </si>
  <si>
    <t xml:space="preserve">63-4 Т </t>
  </si>
  <si>
    <t>14.12.11.210.001.03.0839.000000000001</t>
  </si>
  <si>
    <t>для военизированной охраны, мужской, из хлопчатобумажной ткани, состоит из куртки и брюк, летний, ГОСТ 19216-81</t>
  </si>
  <si>
    <t xml:space="preserve">63-5 Т </t>
  </si>
  <si>
    <t>64 Т</t>
  </si>
  <si>
    <t>14.14.11.00.00.10.11.10.1</t>
  </si>
  <si>
    <t>Сорочка мужская</t>
  </si>
  <si>
    <t>трикотажная, хлопчатобумажная</t>
  </si>
  <si>
    <t>Сорочка верхняя мужская</t>
  </si>
  <si>
    <t>64-1 Т</t>
  </si>
  <si>
    <t>64-2 Т</t>
  </si>
  <si>
    <t xml:space="preserve">64-3 Т </t>
  </si>
  <si>
    <t xml:space="preserve">64-4 Т </t>
  </si>
  <si>
    <t>14.14.11.100.000.01.0796.000000000000</t>
  </si>
  <si>
    <t>Сорочка</t>
  </si>
  <si>
    <t>мужская, трикотажная, хлопчатобумажная</t>
  </si>
  <si>
    <t xml:space="preserve">64-5 Т </t>
  </si>
  <si>
    <t>65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</si>
  <si>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</si>
  <si>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</si>
  <si>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нефтянника зимний   размер 44-68</t>
  </si>
  <si>
    <t>65-1 Т</t>
  </si>
  <si>
    <t>65-2 Т</t>
  </si>
  <si>
    <t xml:space="preserve">65-3 Т </t>
  </si>
  <si>
    <t>столбец 7, 14 16, 17</t>
  </si>
  <si>
    <t xml:space="preserve">65-4 Т </t>
  </si>
  <si>
    <t xml:space="preserve">Костюм  нефтянника зимний  размер 44-68 </t>
  </si>
  <si>
    <t xml:space="preserve">65-5 Т </t>
  </si>
  <si>
    <t>14.12.11.210.001.06.0839.000000000001</t>
  </si>
  <si>
    <t>для защиты от производственных загрязнений, мужской, из хлопчатобумажной ткани, состоит из куртки и брюк, утепленный, ГОСТ 27575-87</t>
  </si>
  <si>
    <t xml:space="preserve">65-6 Т </t>
  </si>
  <si>
    <t xml:space="preserve">65-7 Т </t>
  </si>
  <si>
    <t xml:space="preserve">65-8 Т </t>
  </si>
  <si>
    <t xml:space="preserve">65-9 Т </t>
  </si>
  <si>
    <t>66 Т</t>
  </si>
  <si>
    <t>13.95.10.00.00.00.30.60.1</t>
  </si>
  <si>
    <t>Одноразовая одежда</t>
  </si>
  <si>
    <t>Комбинезон одноразовый. Размер 48-50</t>
  </si>
  <si>
    <t>66-1 Т</t>
  </si>
  <si>
    <t>66-2 Т</t>
  </si>
  <si>
    <t xml:space="preserve">66-3 Т </t>
  </si>
  <si>
    <t>столбец 9, 14, 16, 17</t>
  </si>
  <si>
    <t>66-4 Т</t>
  </si>
  <si>
    <t>Комбинезон одноразовый. Размер 52-54</t>
  </si>
  <si>
    <t>штука</t>
  </si>
  <si>
    <t>66-5 Т</t>
  </si>
  <si>
    <t>14.19.32.350.006.00.0796.000000000001</t>
  </si>
  <si>
    <t>Комбинезон</t>
  </si>
  <si>
    <t xml:space="preserve">одноразовый, химостойкий, из микропористой пленки </t>
  </si>
  <si>
    <t>66-6 Т</t>
  </si>
  <si>
    <t>66-7 Т</t>
  </si>
  <si>
    <t>66-8 Т</t>
  </si>
  <si>
    <t>67 Т</t>
  </si>
  <si>
    <t>14.13.11.00.00.10.14.10.1</t>
  </si>
  <si>
    <t>Штормовка мужская</t>
  </si>
  <si>
    <t>Штормовки мужские трикотажные из хлопчатобумажной пряжи . ГОСТ 17037-85</t>
  </si>
  <si>
    <t>Куртка штормовка</t>
  </si>
  <si>
    <t>67-1 Т</t>
  </si>
  <si>
    <t>67-2 Т</t>
  </si>
  <si>
    <t xml:space="preserve">67-3 Т </t>
  </si>
  <si>
    <t xml:space="preserve">67-4 Т </t>
  </si>
  <si>
    <t xml:space="preserve">67-5 Т </t>
  </si>
  <si>
    <t>68 Т</t>
  </si>
  <si>
    <t>32.99.11.00.00.00.12.30.1</t>
  </si>
  <si>
    <t>Кепка</t>
  </si>
  <si>
    <t>Материал изготовления - металл средней прочности</t>
  </si>
  <si>
    <t>Кепка охранника "СТРАЖ"</t>
  </si>
  <si>
    <t>68-1 Т</t>
  </si>
  <si>
    <t>68-2 Т</t>
  </si>
  <si>
    <t xml:space="preserve">68-3 Т </t>
  </si>
  <si>
    <t xml:space="preserve">68-4 Т </t>
  </si>
  <si>
    <t xml:space="preserve">68-5 Т </t>
  </si>
  <si>
    <t>69 Т</t>
  </si>
  <si>
    <t>головной убор летний</t>
  </si>
  <si>
    <t>69-1 Т</t>
  </si>
  <si>
    <t>69-2 Т</t>
  </si>
  <si>
    <t xml:space="preserve">69-3 Т </t>
  </si>
  <si>
    <t xml:space="preserve">69-4 Т </t>
  </si>
  <si>
    <t xml:space="preserve">69-5 Т </t>
  </si>
  <si>
    <t xml:space="preserve">69-6 Т </t>
  </si>
  <si>
    <t>14.19.43.990.008.00.0796.000000000000</t>
  </si>
  <si>
    <t>из хлопчатобумажной ткани, летняя</t>
  </si>
  <si>
    <t xml:space="preserve">69-7 Т </t>
  </si>
  <si>
    <t xml:space="preserve">69-8 Т </t>
  </si>
  <si>
    <t xml:space="preserve">69-9 Т </t>
  </si>
  <si>
    <t>70 Т</t>
  </si>
  <si>
    <t>14.12.30.00.00.10.10.16.1</t>
  </si>
  <si>
    <t>Шапка</t>
  </si>
  <si>
    <t>зимняя, ГОСТ 10325-79</t>
  </si>
  <si>
    <t>головной убор зимний</t>
  </si>
  <si>
    <t>70-1 Т</t>
  </si>
  <si>
    <t>70-2 Т</t>
  </si>
  <si>
    <t xml:space="preserve">70-3 Т </t>
  </si>
  <si>
    <t xml:space="preserve">70-4 Т </t>
  </si>
  <si>
    <t>14.19.43.930.001.00.0796.000000000000</t>
  </si>
  <si>
    <t>мужская, для работников охранных предприятий, меховая, зимняя, ГОСТ 10325-79</t>
  </si>
  <si>
    <t xml:space="preserve">70-5 Т </t>
  </si>
  <si>
    <t xml:space="preserve">70-6 Т </t>
  </si>
  <si>
    <t xml:space="preserve">70-7 Т </t>
  </si>
  <si>
    <t>71 Т</t>
  </si>
  <si>
    <t>15.20.14.00.00.00.13.10.1</t>
  </si>
  <si>
    <t>Валенки мужские</t>
  </si>
  <si>
    <t>из грубой  овечьей натуральной шерсти, утяжеленные, ГОСТ 18724-88</t>
  </si>
  <si>
    <t>Валенки на резиновой подошве Р-Р 39</t>
  </si>
  <si>
    <t>Пара</t>
  </si>
  <si>
    <t>71-1 Т</t>
  </si>
  <si>
    <t>71-2 Т</t>
  </si>
  <si>
    <t>столбец 6, 9, 14, 16, 17, 19</t>
  </si>
  <si>
    <t xml:space="preserve">71-3 Т </t>
  </si>
  <si>
    <t>Валенки на резиновой подошве Р-Р 39-46</t>
  </si>
  <si>
    <t>72 Т</t>
  </si>
  <si>
    <t>15.20.11.00.00.00.70.10.1</t>
  </si>
  <si>
    <t>Сапоги мужские</t>
  </si>
  <si>
    <t>водонепроницаемые, верх и подошва из поливинилхлорида, общего назначения</t>
  </si>
  <si>
    <t>Сапоги болотные рыбацкие ГОСТ5375 разм42</t>
  </si>
  <si>
    <t>72-1 Т</t>
  </si>
  <si>
    <t>72-2 Т</t>
  </si>
  <si>
    <t xml:space="preserve">72-3 Т </t>
  </si>
  <si>
    <t>14,15,16,17,19</t>
  </si>
  <si>
    <t xml:space="preserve">72-4 Т </t>
  </si>
  <si>
    <t>15.20.11.300.002.01.0715.000000000000</t>
  </si>
  <si>
    <t>Сапоги</t>
  </si>
  <si>
    <t>общего назначения, мужские, из поливинилхлорида</t>
  </si>
  <si>
    <t xml:space="preserve">72-5 Т </t>
  </si>
  <si>
    <t>ЭОТТ</t>
  </si>
  <si>
    <t>апрель-май</t>
  </si>
  <si>
    <t>72-6 Т</t>
  </si>
  <si>
    <t>май-июнь</t>
  </si>
  <si>
    <t>ТПХ</t>
  </si>
  <si>
    <t>9,12,15</t>
  </si>
  <si>
    <t>72-7 Т</t>
  </si>
  <si>
    <t>июль-август</t>
  </si>
  <si>
    <t>73 Т</t>
  </si>
  <si>
    <t>15.20.13.00.00.00.10.10.1</t>
  </si>
  <si>
    <t>из юфтевой кожи, на подошве из резины, кожи или полимерных материалов, ГОСТ 26167-2005</t>
  </si>
  <si>
    <t>Сапоги кожаные летние раз. 38-47</t>
  </si>
  <si>
    <t>73-1 Т</t>
  </si>
  <si>
    <t>73-2 Т</t>
  </si>
  <si>
    <t xml:space="preserve">73-3 Т </t>
  </si>
  <si>
    <t>74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</si>
  <si>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</si>
  <si>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</si>
  <si>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маслобензостойкиер-р 36-42</t>
  </si>
  <si>
    <t>74-1 Т</t>
  </si>
  <si>
    <t>74-2 Т</t>
  </si>
  <si>
    <t xml:space="preserve">74-3 Т </t>
  </si>
  <si>
    <t xml:space="preserve">74-4 Т </t>
  </si>
  <si>
    <t>15.20.11.300.002.02.0715.000000000000</t>
  </si>
  <si>
    <t>специальные устойчивые к химически активным газам, мужские, из поливинилхлорида</t>
  </si>
  <si>
    <t>75 Т</t>
  </si>
  <si>
    <t>28.14.13.21.00.00.00.46.1</t>
  </si>
  <si>
    <t>Задвижка</t>
  </si>
  <si>
    <t>Задвижка клиновая с выдвижным шпинделем из стали</t>
  </si>
  <si>
    <t>ЗАДВИЖКА Ф150Х16 30С64НЖ С ОТВЕТ.ФЛАНЦАМ</t>
  </si>
  <si>
    <t>столбец - 6,9,14,16,17</t>
  </si>
  <si>
    <t>75-1 Т</t>
  </si>
  <si>
    <t>75-2 Т</t>
  </si>
  <si>
    <t>3,5,14,16,17</t>
  </si>
  <si>
    <t>75-3 Т</t>
  </si>
  <si>
    <t>28.14.13.350.001.00.0796.000000000010</t>
  </si>
  <si>
    <t>стальная, тип присоединения к трубопроводу - фланцевое, давление - 1,6 Мпа, ГОСТ 9698-86</t>
  </si>
  <si>
    <t>75-4 Т</t>
  </si>
  <si>
    <t>76 Т</t>
  </si>
  <si>
    <t>ЗадвижкаЗКЛ2,ст.с о/фДУ100РУ24ст30с41нж</t>
  </si>
  <si>
    <t>76-1 Т</t>
  </si>
  <si>
    <t>76-2 Т</t>
  </si>
  <si>
    <t>3,5,14,15,16,17</t>
  </si>
  <si>
    <t>76-3 Т</t>
  </si>
  <si>
    <t>28.14.13.350.001.00.0796.000000000012</t>
  </si>
  <si>
    <t>стальная, тип присоединения к трубопроводу - фланцевое, давление - 2,5 Мпа, ГОСТ 9698-86</t>
  </si>
  <si>
    <t>76-4 Т</t>
  </si>
  <si>
    <t>76-5 Т</t>
  </si>
  <si>
    <t>76-6 Т</t>
  </si>
  <si>
    <t>77 Т</t>
  </si>
  <si>
    <t>ЗадвижкаЗКЛ2,ст.с о/фДУ150РУ16ст30с41нж</t>
  </si>
  <si>
    <t>столбец - 9,14,16,17</t>
  </si>
  <si>
    <t>77-1 Т</t>
  </si>
  <si>
    <t>77-2 Т</t>
  </si>
  <si>
    <t>77-3 Т</t>
  </si>
  <si>
    <t>77-4 Т</t>
  </si>
  <si>
    <t>77-5 Т</t>
  </si>
  <si>
    <t>78 Т</t>
  </si>
  <si>
    <t>ЗадвижкаЗКЛ2,ст.с о/фДУ150РУ24ст30с41нж</t>
  </si>
  <si>
    <t>78-1 Т</t>
  </si>
  <si>
    <t>78-2 Т</t>
  </si>
  <si>
    <t>78-3 Т</t>
  </si>
  <si>
    <t>78-4 Т</t>
  </si>
  <si>
    <t>78-5 Т</t>
  </si>
  <si>
    <t>78-6 Т</t>
  </si>
  <si>
    <t>78-7 Т</t>
  </si>
  <si>
    <t>79 Т</t>
  </si>
  <si>
    <t>ЗадвижкаЗКЛ2,ст.с о/фДУ100РУ16ст30с41нж</t>
  </si>
  <si>
    <t>79-1 Т</t>
  </si>
  <si>
    <t>79-2 Т</t>
  </si>
  <si>
    <t>79-3 Т</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</si>
  <si>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</si>
  <si>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</si>
  <si>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79-4 Т</t>
  </si>
  <si>
    <t>79-5 Т</t>
  </si>
  <si>
    <t>79-6 Т</t>
  </si>
  <si>
    <t>79-7 Т</t>
  </si>
  <si>
    <t>80 Т</t>
  </si>
  <si>
    <t>ЗадвижкаЗКЛ2,ст.с о/фДУ150РУ40ст30с15нж</t>
  </si>
  <si>
    <t>80-1 Т</t>
  </si>
  <si>
    <t>80-2 Т</t>
  </si>
  <si>
    <t>80-3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</si>
  <si>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</si>
  <si>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</si>
  <si>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80-4 Т</t>
  </si>
  <si>
    <t>80-5 Т</t>
  </si>
  <si>
    <t>80-6 Т</t>
  </si>
  <si>
    <t>81 Т</t>
  </si>
  <si>
    <t>ЗадвижкаЗКЛ2,ст.с о/фДУ200Х16ст30с41нж</t>
  </si>
  <si>
    <t>81-1 Т</t>
  </si>
  <si>
    <t>81-2 Т</t>
  </si>
  <si>
    <t>81-3 Т</t>
  </si>
  <si>
    <t>81-4 Т</t>
  </si>
  <si>
    <t>81-5 Т</t>
  </si>
  <si>
    <t>81-6 Т</t>
  </si>
  <si>
    <t>81-7 Т</t>
  </si>
  <si>
    <t>82 Т</t>
  </si>
  <si>
    <t>ЗадвижкаЗКЛ2,ст.с о/фДУ50РУ40ст30с15нж</t>
  </si>
  <si>
    <t>82-1 Т</t>
  </si>
  <si>
    <t>82-2 Т</t>
  </si>
  <si>
    <t>82-3 Т</t>
  </si>
  <si>
    <t>28.14.13.350.001.00.0796.000000000014</t>
  </si>
  <si>
    <t>стальная, тип присоединения к трубопроводу - фланцевое, давление - 4 Мпа, ГОСТ 9698-86</t>
  </si>
  <si>
    <t>82-4 Т</t>
  </si>
  <si>
    <t>82-5 Т</t>
  </si>
  <si>
    <t>82-6 Т</t>
  </si>
  <si>
    <t>83 Т</t>
  </si>
  <si>
    <t>ЗадвижкаЗКЛ2,ст.с о/фДУ80РУ40ст30с15нж</t>
  </si>
  <si>
    <t>83-1 Т</t>
  </si>
  <si>
    <t>83-2 Т</t>
  </si>
  <si>
    <t>83-3 Т</t>
  </si>
  <si>
    <t>83-4 Т</t>
  </si>
  <si>
    <t>84 Т</t>
  </si>
  <si>
    <t>ЗадвижкаЗКЛ2,ст.с о/фДУ50 РУ16ст30с41нж</t>
  </si>
  <si>
    <t>84-1 Т</t>
  </si>
  <si>
    <t>84-2 Т</t>
  </si>
  <si>
    <t>84-3 Т</t>
  </si>
  <si>
    <t>84-4 Т</t>
  </si>
  <si>
    <t>84-5 Т</t>
  </si>
  <si>
    <t>84-6 Т</t>
  </si>
  <si>
    <t>85 Т</t>
  </si>
  <si>
    <t>Задвижка ст.фл.с выдвиж.шпин.ЗПм65х350</t>
  </si>
  <si>
    <t>85-1 Т</t>
  </si>
  <si>
    <t>85-2 Т</t>
  </si>
  <si>
    <t>85-3 Т</t>
  </si>
  <si>
    <t>28.14.13.350.001.00.0796.000000000410</t>
  </si>
  <si>
    <t>стальная, тип присоединения к трубопроводу-фланцевое, номинальное давление 35 Мпа, номинальный диаметр 65 мм</t>
  </si>
  <si>
    <t>85-4 Т</t>
  </si>
  <si>
    <t>85-5 Т</t>
  </si>
  <si>
    <t>85-6 Т</t>
  </si>
  <si>
    <t>86 Т</t>
  </si>
  <si>
    <t>ЗадвижкаЗКЛ2,ст.с о/фДУ50РУ24ст30с41нж</t>
  </si>
  <si>
    <t>86-1 Т</t>
  </si>
  <si>
    <t>86-2 Т</t>
  </si>
  <si>
    <t>86-3 Т</t>
  </si>
  <si>
    <t>86-4 Т</t>
  </si>
  <si>
    <t>87 Т</t>
  </si>
  <si>
    <t>ЗадвижкаЗКЛ2,ст.с о/фДУ80РУ24ст30с41нж</t>
  </si>
  <si>
    <t>87-1 Т</t>
  </si>
  <si>
    <t>87-2 Т</t>
  </si>
  <si>
    <t>87-3 Т</t>
  </si>
  <si>
    <t>87-4 Т</t>
  </si>
  <si>
    <t>87-5 Т</t>
  </si>
  <si>
    <t>87-6 Т</t>
  </si>
  <si>
    <t>88 Т</t>
  </si>
  <si>
    <t>ЗадвижкаЗКЛ2,ст.с о/фДУ100РУ40ст30с15нж</t>
  </si>
  <si>
    <t>88-1 Т</t>
  </si>
  <si>
    <t>88-2 Т</t>
  </si>
  <si>
    <t>88-3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</si>
  <si>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</si>
  <si>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</si>
  <si>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88-4 Т</t>
  </si>
  <si>
    <t>88-5 Т</t>
  </si>
  <si>
    <t>88-6 Т</t>
  </si>
  <si>
    <t>88-7 Т</t>
  </si>
  <si>
    <t>89 Т</t>
  </si>
  <si>
    <t>ЗадвижкаЗКЛ2,ст.с о/фДУ80РУ64ст30с76нж</t>
  </si>
  <si>
    <t>89-1 Т</t>
  </si>
  <si>
    <t>89-2 Т</t>
  </si>
  <si>
    <t>89-3 Т</t>
  </si>
  <si>
    <t>28.14.13.350.001.00.0796.000000000413</t>
  </si>
  <si>
    <t>стальная, клиновая, тип присоединения к трубопроводу - фланцевое, с выдвижным шпинделем, ручная, (маховик), номинальное давление 6,3 Мпа, номинальный диаметр 80 мм</t>
  </si>
  <si>
    <t>89-4 Т</t>
  </si>
  <si>
    <t>89-5 Т</t>
  </si>
  <si>
    <t>89-6 Т</t>
  </si>
  <si>
    <t>90 Т</t>
  </si>
  <si>
    <t>ЗадвижкаЗКЛ2,ст.с о/фДУ100РУ64ст30с76нж</t>
  </si>
  <si>
    <t>90-1 Т</t>
  </si>
  <si>
    <t>90-2 Т</t>
  </si>
  <si>
    <t>90-3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</si>
  <si>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</si>
  <si>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</si>
  <si>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90-4 Т</t>
  </si>
  <si>
    <t>90-5 Т</t>
  </si>
  <si>
    <t>90-6 Т</t>
  </si>
  <si>
    <t>91 Т</t>
  </si>
  <si>
    <t>Задвижка ЗКЛ2,ст.с о/фДУ200Х64ст30с41нж</t>
  </si>
  <si>
    <t>столбец - 6,9,14,15,16,17</t>
  </si>
  <si>
    <t>91-1 Т</t>
  </si>
  <si>
    <t>91-2 Т</t>
  </si>
  <si>
    <t>91-3 Т</t>
  </si>
  <si>
    <t>28.14.13.350.002.00.0796.000000000071</t>
  </si>
  <si>
    <t>стальная, тип присоединения к трубопроводу - фланцевое, номинальное давление 63 Мпа, номинальный диаметр 200 мм</t>
  </si>
  <si>
    <t>91-4 Т</t>
  </si>
  <si>
    <t>Задвижка (затвор)</t>
  </si>
  <si>
    <t>91-5 Т</t>
  </si>
  <si>
    <t>92 Т</t>
  </si>
  <si>
    <t>Задвижка ЗКЛ2,ст.с о/фДУ250Х64ст30с41нж</t>
  </si>
  <si>
    <t>92-1 Т</t>
  </si>
  <si>
    <t>93 Т</t>
  </si>
  <si>
    <t>ЗадвижкаЗКЛ2,ст.с о/фДУ80РУ16ст30с41нж</t>
  </si>
  <si>
    <t>93-1 Т</t>
  </si>
  <si>
    <t>93-2 Т</t>
  </si>
  <si>
    <t>93-3 Т</t>
  </si>
  <si>
    <t>93-4 Т</t>
  </si>
  <si>
    <t>93-5 Т</t>
  </si>
  <si>
    <t>93-6 Т</t>
  </si>
  <si>
    <t>94 Т</t>
  </si>
  <si>
    <t>Задвижка ст.флян.с выдвиж.шпин.ЗПм65х210</t>
  </si>
  <si>
    <t>94-1 Т</t>
  </si>
  <si>
    <t>94-2 Т</t>
  </si>
  <si>
    <t>94-3 Т</t>
  </si>
  <si>
    <t>28.14.13.350.001.00.0796.000000000411</t>
  </si>
  <si>
    <t>стальная, ножевая (шиберная), номинальное давление 210 Мпа, номинальный диаметр 65 мм</t>
  </si>
  <si>
    <t>94-4 Т</t>
  </si>
  <si>
    <t>94-5 Т</t>
  </si>
  <si>
    <t>94-6 Т</t>
  </si>
  <si>
    <t>95 Т</t>
  </si>
  <si>
    <t>ЗадвижкаЗКЛ2,ст.с о/фДУ150РУ64ст30с76нж</t>
  </si>
  <si>
    <t>95-1 Т</t>
  </si>
  <si>
    <t>95-2 Т</t>
  </si>
  <si>
    <t>95-3 Т</t>
  </si>
  <si>
    <t>28.14.13.350.001.00.0796.000000000415</t>
  </si>
  <si>
    <t>стальная, клиновая, тип присоединения к трубопроводу - фланцевое, литая, с выдвижным шпинделем, (маховик), номинальное давление 6,4 Мпа, номинальный диаметр 150 мм</t>
  </si>
  <si>
    <t>95-4 Т</t>
  </si>
  <si>
    <t>95-5 Т</t>
  </si>
  <si>
    <t>95-6 Т</t>
  </si>
  <si>
    <t>96 Т</t>
  </si>
  <si>
    <t>Задвижка   ЗПМ 65 х 140</t>
  </si>
  <si>
    <t>96-1 Т</t>
  </si>
  <si>
    <t>96-2 Т</t>
  </si>
  <si>
    <t>96-3 Т</t>
  </si>
  <si>
    <t>28.14.13.350.001.00.0796.000000000023</t>
  </si>
  <si>
    <t>стальная, тип присоединения к трубопроводу - фланцевое, давление - 16 Мпа, ГОСТ 9698-86</t>
  </si>
  <si>
    <t>96-4 Т</t>
  </si>
  <si>
    <t>96-5 Т</t>
  </si>
  <si>
    <t>97 Т</t>
  </si>
  <si>
    <t>Задвижка ЗКЛ2 50х64 ГОСТ 10926-75</t>
  </si>
  <si>
    <t>97-1 Т</t>
  </si>
  <si>
    <t>97-2 Т</t>
  </si>
  <si>
    <t>98 Т</t>
  </si>
  <si>
    <t>Перфорационная задвижка ЗФПЛ-125Х14</t>
  </si>
  <si>
    <t>98-1 Т</t>
  </si>
  <si>
    <t>столбец 14, 19</t>
  </si>
  <si>
    <t>98-2 Т</t>
  </si>
  <si>
    <t>98-3 Т</t>
  </si>
  <si>
    <t>98-4 Т</t>
  </si>
  <si>
    <t>99 Т</t>
  </si>
  <si>
    <t>Задвижка   ЗМ 65 х 14 с отв.   фл.</t>
  </si>
  <si>
    <t>99-1 Т</t>
  </si>
  <si>
    <t>99-2 Т</t>
  </si>
  <si>
    <t>100 Т</t>
  </si>
  <si>
    <t>Задвижка шиберная  ЗДШ 65х140 с отв. фл.</t>
  </si>
  <si>
    <t>100-1 Т</t>
  </si>
  <si>
    <t>100-2 Т</t>
  </si>
  <si>
    <t>100-3 Т</t>
  </si>
  <si>
    <t>100-4 Т</t>
  </si>
  <si>
    <t>100-5 Т</t>
  </si>
  <si>
    <t>100-6 Т</t>
  </si>
  <si>
    <t>101 Т</t>
  </si>
  <si>
    <t>Задвижка дисковая ЗД65-140М</t>
  </si>
  <si>
    <t>101-1 Т</t>
  </si>
  <si>
    <t>101-2 Т</t>
  </si>
  <si>
    <t>101-3 Т</t>
  </si>
  <si>
    <t>101-4 Т</t>
  </si>
  <si>
    <t>102 Т</t>
  </si>
  <si>
    <t>28.14.11.48.00.01.10.10.1</t>
  </si>
  <si>
    <t>Сальник</t>
  </si>
  <si>
    <t>устьевой</t>
  </si>
  <si>
    <t>Сальник устьевой СУСГ-2А-73-31</t>
  </si>
  <si>
    <t>102-1 Т</t>
  </si>
  <si>
    <t>102-2 Т</t>
  </si>
  <si>
    <t>столбец - 3, 4, 5, 7, 14, 15, 16, 17</t>
  </si>
  <si>
    <t>102-3 Т</t>
  </si>
  <si>
    <t>28.92.61.500.012.00.0796.000000000000</t>
  </si>
  <si>
    <t>Сальник устьевой</t>
  </si>
  <si>
    <t>для герметизации устья скважины, рабочее давление 14 МПа, диаметр полированного штока 31,8 мм</t>
  </si>
  <si>
    <t>102-4 Т</t>
  </si>
  <si>
    <t>102-5 Т</t>
  </si>
  <si>
    <t>102-6 Т</t>
  </si>
  <si>
    <t>102-7 Т</t>
  </si>
  <si>
    <t>103 Т</t>
  </si>
  <si>
    <t>19.20.29.00.00.00.13.90.2</t>
  </si>
  <si>
    <t>Масло индустриальное</t>
  </si>
  <si>
    <t>Масло индустриальное прочее</t>
  </si>
  <si>
    <t>МАСЛО КОМРЕССОРНОЕ КС-19</t>
  </si>
  <si>
    <t>103-1 Т</t>
  </si>
  <si>
    <t>103-2 Т</t>
  </si>
  <si>
    <t>103-3 Т</t>
  </si>
  <si>
    <t>19.20.29.560.000.00.0168.000000000003</t>
  </si>
  <si>
    <t>Масло</t>
  </si>
  <si>
    <t>компрессорное, марка КС-19п</t>
  </si>
  <si>
    <t>ЭОТ</t>
  </si>
  <si>
    <t>7,9,14</t>
  </si>
  <si>
    <t>103-4 Т</t>
  </si>
  <si>
    <t>104 Т</t>
  </si>
  <si>
    <t>27.11.41.05.00.01.01.06.1</t>
  </si>
  <si>
    <t>Комплектная трансформаторная подстанция</t>
  </si>
  <si>
    <t>Комплектная трансформаторная подстанция (КТП), ГОСТ 14695-97, с масленным трансформатором, мощностью 250 кВ А</t>
  </si>
  <si>
    <t>КТПН-6/0,4кВ с тр-ом  250кВА</t>
  </si>
  <si>
    <t>104-1 Т</t>
  </si>
  <si>
    <t>104-2 Т</t>
  </si>
  <si>
    <t>104-3 Т</t>
  </si>
  <si>
    <t>27.11.43.300.001.00.0796.000000000005</t>
  </si>
  <si>
    <t>Подстанция трансформаторная комплектная</t>
  </si>
  <si>
    <t>с масляным трансформатором мощностью 40 кВ А, мощность 250 кВ А, ГОСТ 14695-97</t>
  </si>
  <si>
    <t>104-4 Т</t>
  </si>
  <si>
    <t>104-5 Т</t>
  </si>
  <si>
    <t>105 Т</t>
  </si>
  <si>
    <t>27.11.41.05.00.01.01.04.1</t>
  </si>
  <si>
    <t>Комплектная трансформаторная подстанция (КТП), ГОСТ 14695-97, с масленным трансформатором, мощностью 100 кВ А</t>
  </si>
  <si>
    <t>КТПН-6/0,4 кВ с силовым тр-ром 100 кВа</t>
  </si>
  <si>
    <t>105-1 Т</t>
  </si>
  <si>
    <t>105-2 Т</t>
  </si>
  <si>
    <t>105-3 Т</t>
  </si>
  <si>
    <t>27.11.43.300.001.00.0796.000000000003</t>
  </si>
  <si>
    <t>с масляным трансформатором мощностью 40 кВ А, мощность 100 кВ А, ГОСТ 14695-97</t>
  </si>
  <si>
    <t>105-4 Т</t>
  </si>
  <si>
    <t>105-5 Т</t>
  </si>
  <si>
    <t>106 Т</t>
  </si>
  <si>
    <t>27.11.41.05.00.01.01.03.1</t>
  </si>
  <si>
    <t>Комплектная трансформаторная подстанция (КТП), ГОСТ 14695-97, с масленным трансформатором, мощностью 63 кВ А</t>
  </si>
  <si>
    <t>КТПН-6/0,4 кВ с силовым тр-ром 63 кВа</t>
  </si>
  <si>
    <t>106-1 Т</t>
  </si>
  <si>
    <t>106-2 Т</t>
  </si>
  <si>
    <t xml:space="preserve">сентябрь </t>
  </si>
  <si>
    <t xml:space="preserve">106-3 Т </t>
  </si>
  <si>
    <t xml:space="preserve">106-4 Т </t>
  </si>
  <si>
    <t>27.11.43.300.001.00.0796.000000000002</t>
  </si>
  <si>
    <t>с масляным трансформатором мощностью 40 кВ А, мощность 63 кВ А, ГОСТ 14695-97</t>
  </si>
  <si>
    <t xml:space="preserve">106-5 Т </t>
  </si>
  <si>
    <t xml:space="preserve">106-6 Т </t>
  </si>
  <si>
    <t>107 Т</t>
  </si>
  <si>
    <t>27.11.41.05.00.01.01.02.1</t>
  </si>
  <si>
    <t>Комплектная трансформаторная подстанция (КТП), ГОСТ 14695-97, с масленным трансформатором, мощностью 40 кВ А</t>
  </si>
  <si>
    <t>КТПН-6/0,4 кВ с силовым тр-ром 40 кВа</t>
  </si>
  <si>
    <t>107-1 Т</t>
  </si>
  <si>
    <t>107-2 Т</t>
  </si>
  <si>
    <t xml:space="preserve">107-3 Т </t>
  </si>
  <si>
    <t xml:space="preserve">107-4 Т </t>
  </si>
  <si>
    <t>27.11.43.300.001.00.0796.000000000001</t>
  </si>
  <si>
    <t>с масляным трансформатором мощностью 40 кВ А, мощность 40 кВ А, ГОСТ 14695-97</t>
  </si>
  <si>
    <t xml:space="preserve">107-5 Т </t>
  </si>
  <si>
    <t xml:space="preserve">107-6 Т </t>
  </si>
  <si>
    <t>108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</si>
  <si>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</si>
  <si>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</si>
  <si>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</si>
  <si>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</si>
  <si>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108-1 Т</t>
  </si>
  <si>
    <t>108-2 Т</t>
  </si>
  <si>
    <t>108-3 Т</t>
  </si>
  <si>
    <t>27.11.41.300.001.00.0796.000000000002</t>
  </si>
  <si>
    <t xml:space="preserve"> Трансформатор силовой </t>
  </si>
  <si>
    <t>масляный, мощность 25 кВА, первичное напряжение 6 кВ, ГОСТ 11677-85</t>
  </si>
  <si>
    <t>108-4 Т</t>
  </si>
  <si>
    <t>109 Т</t>
  </si>
  <si>
    <t>27.11.41.03.00.00.02.22.1</t>
  </si>
  <si>
    <t>Трансформатор силовой масляный, ГОСТ 11677-85, тип ТМ -63/10; мощность 63 кВА, напряжение 10/0,4 кВ</t>
  </si>
  <si>
    <t>Трансформатор трехфаз ТМ 63 кВа 6/0,4 кВ</t>
  </si>
  <si>
    <t>109-1 Т</t>
  </si>
  <si>
    <t>109-2 Т</t>
  </si>
  <si>
    <t>109-3 Т</t>
  </si>
  <si>
    <t>27.11.41.300.001.00.0796.000000000013</t>
  </si>
  <si>
    <t>Трансформатор силовой</t>
  </si>
  <si>
    <t>масляный, мощность 63 кВА, первичное напряжение 10 кВ, ГОСТ 11677-85</t>
  </si>
  <si>
    <t>109-4 Т</t>
  </si>
  <si>
    <t>110 Т</t>
  </si>
  <si>
    <t>Подс-я трансформ-яКТП-6/0,4Кв 40кВа</t>
  </si>
  <si>
    <t>110-1 Т</t>
  </si>
  <si>
    <t>110-2 Т</t>
  </si>
  <si>
    <t xml:space="preserve">110-3 Т </t>
  </si>
  <si>
    <t xml:space="preserve">110-4 Т </t>
  </si>
  <si>
    <t xml:space="preserve">110-5 Т </t>
  </si>
  <si>
    <t xml:space="preserve">110-6 Т </t>
  </si>
  <si>
    <t>111 Т</t>
  </si>
  <si>
    <t>Подс-я трансформ-я КТП-6/0,4Кв 63кВа</t>
  </si>
  <si>
    <t>111-1 Т</t>
  </si>
  <si>
    <t>111-2 Т</t>
  </si>
  <si>
    <t xml:space="preserve">111-3 Т </t>
  </si>
  <si>
    <t xml:space="preserve">111-4 Т </t>
  </si>
  <si>
    <t>112 Т</t>
  </si>
  <si>
    <t>27.12.31.25.10.00.00.10.1</t>
  </si>
  <si>
    <t>Шкаф электротехнический</t>
  </si>
  <si>
    <t>с монтажной панелью под установку электротехнического оборудования</t>
  </si>
  <si>
    <t>Ячейка наружной установки ЯКНО-6У1В-В-1</t>
  </si>
  <si>
    <t>112-1 Т</t>
  </si>
  <si>
    <t>112-2 Т</t>
  </si>
  <si>
    <t>113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</si>
  <si>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</si>
  <si>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</si>
  <si>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</si>
  <si>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</si>
  <si>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113-1 Т</t>
  </si>
  <si>
    <t>столбец - 14,15,16,17</t>
  </si>
  <si>
    <t>113-2 Т</t>
  </si>
  <si>
    <t xml:space="preserve">113-3 Т </t>
  </si>
  <si>
    <t xml:space="preserve">113-4 Т </t>
  </si>
  <si>
    <t>29.10.59.999.001.00.0796.000000000060</t>
  </si>
  <si>
    <t>Автомобиль</t>
  </si>
  <si>
    <t>специализированный, агрегат специальный, для обвязки насосных установок с устьем скважины при цементировании скважин</t>
  </si>
  <si>
    <t>114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</si>
  <si>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</si>
  <si>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</si>
  <si>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</si>
  <si>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АС-204 на базе КАМАЗ-43118 (ППУА-1600/100)</t>
  </si>
  <si>
    <t>114-1 Т</t>
  </si>
  <si>
    <t>114-2 Т</t>
  </si>
  <si>
    <t>29.10.59.999.001.00.0796.000000000064</t>
  </si>
  <si>
    <t xml:space="preserve">Автомобиль </t>
  </si>
  <si>
    <t>специализированный, агрегат депаранифизации скважин, для нагрева и нагнетания горячей нефти в скважины с целью удаления парафина</t>
  </si>
  <si>
    <t>114-3 Т</t>
  </si>
  <si>
    <t>3,5,14,19</t>
  </si>
  <si>
    <t>114-4 Т</t>
  </si>
  <si>
    <t>29.10.59.999.001.00.0796.000000000049</t>
  </si>
  <si>
    <t>специализированный, установка парооборазующая, производительность по пару 1600 кг/ч, производительность по пару - 1600 кг/час</t>
  </si>
  <si>
    <t>115 Т</t>
  </si>
  <si>
    <t>19.20.29.00.00.11.20.32.2</t>
  </si>
  <si>
    <t>Масло моторное</t>
  </si>
  <si>
    <t>для бензиновых двигателей обозначение по SAE 10W-40 к использованию при температуре -25... +35 °С</t>
  </si>
  <si>
    <t>Масло моторное  SAE 10W-40 SL/CF" (Зима, лето)</t>
  </si>
  <si>
    <t>115-1 Т</t>
  </si>
  <si>
    <t>116 Т</t>
  </si>
  <si>
    <t>19.20.29.00.00.00.13.50.2</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</si>
  <si>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</si>
  <si>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</si>
  <si>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116-1 Т</t>
  </si>
  <si>
    <t>116-2 Т</t>
  </si>
  <si>
    <t xml:space="preserve">116-3 Т </t>
  </si>
  <si>
    <t>9,14,16,17,19</t>
  </si>
  <si>
    <t xml:space="preserve">116-4 Т </t>
  </si>
  <si>
    <t>19.20.29.530.000.00.0168.000000000004</t>
  </si>
  <si>
    <t>индустриальное, марка И-20А, ГОСТ 20799-88</t>
  </si>
  <si>
    <t xml:space="preserve">116-5 Т </t>
  </si>
  <si>
    <t>116-6 Т</t>
  </si>
  <si>
    <t>116-7 Т</t>
  </si>
  <si>
    <t>117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</si>
  <si>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</si>
  <si>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</si>
  <si>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</si>
  <si>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117-1 Т</t>
  </si>
  <si>
    <t>118 Т</t>
  </si>
  <si>
    <t>Масло моторное   SAE 10W-40 CI-4 Diesel</t>
  </si>
  <si>
    <t>118-1 Т</t>
  </si>
  <si>
    <t>119 Т</t>
  </si>
  <si>
    <t>19.20.29.00.00.11.20.36.2</t>
  </si>
  <si>
    <t>для бензиновых двигателей обозначение по SAE 15W-40 к использованию при температуре -20 ... +45 °С</t>
  </si>
  <si>
    <t>Масло моторное  SAE 15W-40 CI-4 Diesel</t>
  </si>
  <si>
    <t>119-1 Т</t>
  </si>
  <si>
    <t>120 Т</t>
  </si>
  <si>
    <t>19.20.29.00.00.11.20.41.2</t>
  </si>
  <si>
    <t>для бензиновых двигателей обозначение по SAE 20W-40 к использованию при температуре -15 ... +45 °С</t>
  </si>
  <si>
    <t>Масло моторное  SAE 20W-40 CI-4 Diesel</t>
  </si>
  <si>
    <t>120-1 Т</t>
  </si>
  <si>
    <t>121 Т</t>
  </si>
  <si>
    <t>19.20.29.00.00.00.16.27.2</t>
  </si>
  <si>
    <t>Масло трансмиссионное</t>
  </si>
  <si>
    <t>Масло трансмиссионное прочее</t>
  </si>
  <si>
    <t>Масло трансмиссионное GL-5 80W-90</t>
  </si>
  <si>
    <t>121-1 Т</t>
  </si>
  <si>
    <t>122 Т</t>
  </si>
  <si>
    <t>Масло трансмиссионное GL-5 85W-90</t>
  </si>
  <si>
    <t>122-1 Т</t>
  </si>
  <si>
    <t>123 Т</t>
  </si>
  <si>
    <t>Масло гидравлическое SAE 10W (зимний)</t>
  </si>
  <si>
    <t>123-1 Т</t>
  </si>
  <si>
    <t>124 Т</t>
  </si>
  <si>
    <t>Масло гидравлическое SAE 30 (летний)</t>
  </si>
  <si>
    <t>124-1 Т</t>
  </si>
  <si>
    <t>125 Т</t>
  </si>
  <si>
    <t>Масло гидравлическое 32  (зимний)</t>
  </si>
  <si>
    <t>125-1 Т</t>
  </si>
  <si>
    <t>125-2 Т</t>
  </si>
  <si>
    <t>125-3 Т</t>
  </si>
  <si>
    <t>126 Т</t>
  </si>
  <si>
    <t>Масло гидравлическое 46 (летний)</t>
  </si>
  <si>
    <t>126-1 Т</t>
  </si>
  <si>
    <t>126-2 Т</t>
  </si>
  <si>
    <t>126-3 Т</t>
  </si>
  <si>
    <t>127 Т</t>
  </si>
  <si>
    <t>22.19.42.00.00.10.10.00.1</t>
  </si>
  <si>
    <t>Ремень</t>
  </si>
  <si>
    <t>Ремень клиновый приводный</t>
  </si>
  <si>
    <t>Ремни приводные клиновые, Д-5600</t>
  </si>
  <si>
    <t>128 Т</t>
  </si>
  <si>
    <t>22.19.42.00.00.10.50.18.1</t>
  </si>
  <si>
    <t> Ремень клиновый приводный  с сечением  Д(Г)-5600. ГОСТ 1284-89.</t>
  </si>
  <si>
    <t>РЕМЕНЬ КЛИН. Д(Г)-5600 ГОСТ 1284.1-89</t>
  </si>
  <si>
    <t>столбец - 7,14</t>
  </si>
  <si>
    <t>128-1 Т</t>
  </si>
  <si>
    <t>128-2 Т</t>
  </si>
  <si>
    <t>128-3 Т</t>
  </si>
  <si>
    <t>22.19.40.300.000.00.0796.000000000165</t>
  </si>
  <si>
    <t>клиновый, приводный, с сечением Д(Г)-5600, ГОСТ 1284.2-89</t>
  </si>
  <si>
    <t>129 Т</t>
  </si>
  <si>
    <t>Ремни приводные клиновые, С-4000</t>
  </si>
  <si>
    <t>129-1 Т</t>
  </si>
  <si>
    <t>129-2 Т</t>
  </si>
  <si>
    <t>129-3 Т</t>
  </si>
  <si>
    <t>22.19.40.300.000.00.0796.000000000133</t>
  </si>
  <si>
    <t>клиновый, приводный, с сечением С(В)-4000, ГОСТ 1284.2-89</t>
  </si>
  <si>
    <t>129-4 Т</t>
  </si>
  <si>
    <t>129-5 Т</t>
  </si>
  <si>
    <t>129-6 Т</t>
  </si>
  <si>
    <t>129-7 Т</t>
  </si>
  <si>
    <t>129-8 Т</t>
  </si>
  <si>
    <t>130 Т</t>
  </si>
  <si>
    <t>22.19.42.00.00.10.40.16.1</t>
  </si>
  <si>
    <t> Ремень клиновый приводный с сечением  С(В)-3150. ГОСТ 1284-89.</t>
  </si>
  <si>
    <t>Ремень С(В)-3150</t>
  </si>
  <si>
    <t>130-1 Т</t>
  </si>
  <si>
    <t>130-2 Т</t>
  </si>
  <si>
    <t>130-3 Т</t>
  </si>
  <si>
    <t>22.19.40.300.000.00.0796.000000000128</t>
  </si>
  <si>
    <t>клиновый, приводный, с сечением С(В)-3150, ГОСТ 1284.2-89</t>
  </si>
  <si>
    <t>130-4 Т</t>
  </si>
  <si>
    <t>131 Т</t>
  </si>
  <si>
    <t>Ремень А - 1250   САГ-АДД-4004МВУ1</t>
  </si>
  <si>
    <t>132 Т</t>
  </si>
  <si>
    <t>Ремни приводные клиновые, C-4500</t>
  </si>
  <si>
    <t>132-1 Т</t>
  </si>
  <si>
    <t>132-2 Т</t>
  </si>
  <si>
    <t>132-3 Т</t>
  </si>
  <si>
    <t>22.19.40.300.000.00.0796.000000000136</t>
  </si>
  <si>
    <t>клиновый, приводный, с сечением С(В)-4500, ГОСТ 1284.2-89</t>
  </si>
  <si>
    <t>132-4 Т</t>
  </si>
  <si>
    <t>133 Т</t>
  </si>
  <si>
    <t>Ремни приводные клиновые, А-2240</t>
  </si>
  <si>
    <t>133-1 Т</t>
  </si>
  <si>
    <t>133-2 Т</t>
  </si>
  <si>
    <t>133-3 Т</t>
  </si>
  <si>
    <t>22.19.40.300.000.00.0796.000000000054</t>
  </si>
  <si>
    <t>клиновый, приводный, с сечением А-2240, ГОСТ 1284.2-89</t>
  </si>
  <si>
    <t>133-4 Т</t>
  </si>
  <si>
    <t>134 Т</t>
  </si>
  <si>
    <t>Ремни приводные клиновые, А-3550</t>
  </si>
  <si>
    <t>134-1 Т</t>
  </si>
  <si>
    <t>134-2 Т</t>
  </si>
  <si>
    <t>134-3 Т</t>
  </si>
  <si>
    <t>22.19.40.300.000.00.0796.000000000062</t>
  </si>
  <si>
    <t>клиновый, приводный, с сечением А-3550, ГОСТ 1284.2-89</t>
  </si>
  <si>
    <t>134-4 Т</t>
  </si>
  <si>
    <t>134-5 Т</t>
  </si>
  <si>
    <t>134-6 Т</t>
  </si>
  <si>
    <t>134-7 Т</t>
  </si>
  <si>
    <t>134-8 Т</t>
  </si>
  <si>
    <t>135 Т</t>
  </si>
  <si>
    <t>Ремень 1440мм  "Б"</t>
  </si>
  <si>
    <t>136 Т</t>
  </si>
  <si>
    <t>Штанги насосные со скребком центратором и со штанговращателем Д22.Кл.Пр."С"L8м</t>
  </si>
  <si>
    <t>136-1 Т</t>
  </si>
  <si>
    <t>столбец - 9, 14</t>
  </si>
  <si>
    <t>136-2 Т</t>
  </si>
  <si>
    <t>столбец 7, 19</t>
  </si>
  <si>
    <t xml:space="preserve">136-3 Т </t>
  </si>
  <si>
    <t>столбец  7, 14, 15, 16, 17</t>
  </si>
  <si>
    <t>136-4 Т</t>
  </si>
  <si>
    <t>Штанга насосная со скребком центратором и со штанговращателем</t>
  </si>
  <si>
    <t>столбец 3,5,14,16,17</t>
  </si>
  <si>
    <t>136-5 Т</t>
  </si>
  <si>
    <t>136-6 Т</t>
  </si>
  <si>
    <t>136-7 Т</t>
  </si>
  <si>
    <t>136-8 Т</t>
  </si>
  <si>
    <t>136-9 Т</t>
  </si>
  <si>
    <t>136-10 Т</t>
  </si>
  <si>
    <t>136-11 Т</t>
  </si>
  <si>
    <t>137 Т</t>
  </si>
  <si>
    <t>Масло моторное" Fastroil  Super  Diesel Plus SAE 10W-40 CI-4"</t>
  </si>
  <si>
    <t>138 Т</t>
  </si>
  <si>
    <t>Масло моторное "Fastroil  Super  Diesel Plus SAE 15W-40 CI-4"</t>
  </si>
  <si>
    <t>139 Т</t>
  </si>
  <si>
    <t>Масло моторное "Fastroil  Super  Diesel Plus SAE 20W-40 CI-4"</t>
  </si>
  <si>
    <t>140 Т</t>
  </si>
  <si>
    <t>Ремень В (Б)  2500</t>
  </si>
  <si>
    <t>140-1 Т</t>
  </si>
  <si>
    <t>140-2 Т</t>
  </si>
  <si>
    <t>22.19.40.300.000.00.0796.000000000094</t>
  </si>
  <si>
    <t>клиновый, приводный, с сечением В(Б)-2500, ГОСТ 1284.2-89</t>
  </si>
  <si>
    <t>140-3 Т</t>
  </si>
  <si>
    <t>141 Т</t>
  </si>
  <si>
    <t>Ремни приводные клиновые, С(В)-3350</t>
  </si>
  <si>
    <t>141-1 Т</t>
  </si>
  <si>
    <t>141-2 Т</t>
  </si>
  <si>
    <t>22.19.40.300.000.00.0796.000000000129</t>
  </si>
  <si>
    <t>клиновый, приводный, с сечением С(В)-3350, ГОСТ 1284.2-89</t>
  </si>
  <si>
    <t>141-3 Т</t>
  </si>
  <si>
    <t>141-4 Т</t>
  </si>
  <si>
    <t>142 Т</t>
  </si>
  <si>
    <t>Ремни приводные клиновые, А-1800</t>
  </si>
  <si>
    <t>143 Т</t>
  </si>
  <si>
    <t>Ремень 937 компрессор 1307172</t>
  </si>
  <si>
    <t>144 Т</t>
  </si>
  <si>
    <t>145 Т</t>
  </si>
  <si>
    <t>25.73.30.00.00.14.35.10.1</t>
  </si>
  <si>
    <t>Ключ</t>
  </si>
  <si>
    <t>штанговый</t>
  </si>
  <si>
    <t>Ключ штанговый КШ-19,22</t>
  </si>
  <si>
    <t>145-1 Т</t>
  </si>
  <si>
    <t>145-2 Т</t>
  </si>
  <si>
    <t>146 Т</t>
  </si>
  <si>
    <t>25.73.30.00.00.14.29.10.1</t>
  </si>
  <si>
    <t>трубный горизонтальный усиленный (КТГУ)</t>
  </si>
  <si>
    <t>Ключи трубные КТГУ - 60</t>
  </si>
  <si>
    <t>столбец 7, 9, 19</t>
  </si>
  <si>
    <t>146-1 Т</t>
  </si>
  <si>
    <t>столбец- 15, 16, 17</t>
  </si>
  <si>
    <t>146-2 Т</t>
  </si>
  <si>
    <t>146-3 Т</t>
  </si>
  <si>
    <t>147 Т</t>
  </si>
  <si>
    <t>Ключи трубные КТГУ - 73</t>
  </si>
  <si>
    <t>147-1 Т</t>
  </si>
  <si>
    <t>147-2 Т</t>
  </si>
  <si>
    <t>столбец 9,14</t>
  </si>
  <si>
    <t>147-3 Т</t>
  </si>
  <si>
    <t>Ключи трубные КТГУ - 74</t>
  </si>
  <si>
    <t>148 Т</t>
  </si>
  <si>
    <t xml:space="preserve"> трубный горизонтальный усиленный (КТГУ)</t>
  </si>
  <si>
    <t>Ключи трубные КТГУ - 89</t>
  </si>
  <si>
    <t>148-1 Т</t>
  </si>
  <si>
    <t>148-2 Т</t>
  </si>
  <si>
    <t>148-3 Т</t>
  </si>
  <si>
    <t>149 Т</t>
  </si>
  <si>
    <t>25.73.30.00.00.14.25.10.1</t>
  </si>
  <si>
    <t>трубный</t>
  </si>
  <si>
    <t>Ключ трубный Халилова 48-89мм</t>
  </si>
  <si>
    <t>149-1 Т</t>
  </si>
  <si>
    <t>149-2 Т</t>
  </si>
  <si>
    <t>149-3 Т</t>
  </si>
  <si>
    <t>28.92.12.300.011.00.0796.000000000000</t>
  </si>
  <si>
    <t>гидравлический, для свинчивания и развинчивания насосно-компрессорных труб</t>
  </si>
  <si>
    <t>150 Т</t>
  </si>
  <si>
    <t>Ключ Халилова 2 1/2</t>
  </si>
  <si>
    <t>150-1 Т</t>
  </si>
  <si>
    <t>150-2 Т</t>
  </si>
  <si>
    <t>150-3 Т</t>
  </si>
  <si>
    <t>151 Т</t>
  </si>
  <si>
    <t>Ключ КТНД 48-89</t>
  </si>
  <si>
    <t>151-1 Т</t>
  </si>
  <si>
    <t>151-2 Т</t>
  </si>
  <si>
    <t>151-3 Т</t>
  </si>
  <si>
    <t>152 Т</t>
  </si>
  <si>
    <t>Ключ КТНД 89-132</t>
  </si>
  <si>
    <t>152-1 Т</t>
  </si>
  <si>
    <t>152-2 Т</t>
  </si>
  <si>
    <t>152-3 Т</t>
  </si>
  <si>
    <t>153 Т</t>
  </si>
  <si>
    <t>Ключ штанговый КШР 25</t>
  </si>
  <si>
    <t>153-1 Т</t>
  </si>
  <si>
    <t>153-2 Т</t>
  </si>
  <si>
    <t>153-3 Т</t>
  </si>
  <si>
    <t>25.73.30.300.000.06.0796.000000000004</t>
  </si>
  <si>
    <t>трубный, штанговый, тип КШК 19-22</t>
  </si>
  <si>
    <t>октябрь, ноябрь, декабрь</t>
  </si>
  <si>
    <t>154 Т</t>
  </si>
  <si>
    <t>28.24.22.00.00.00.11.20.1</t>
  </si>
  <si>
    <t>Штроп</t>
  </si>
  <si>
    <t>к приспособлению для захвата насосно-компрессорных или бурильных труб и удержания их на вес у в устье скважин</t>
  </si>
  <si>
    <t>Штропа ШЭ-32 (Пара)</t>
  </si>
  <si>
    <t>столбец 9, 19</t>
  </si>
  <si>
    <t>154-1 Т</t>
  </si>
  <si>
    <t>154-2 Т</t>
  </si>
  <si>
    <t>154-3 Т</t>
  </si>
  <si>
    <t>28.24.22.000.075.00.0796.000000000000</t>
  </si>
  <si>
    <t xml:space="preserve">Штропа ШЭ-32 (Пара) </t>
  </si>
  <si>
    <t>7,9,15</t>
  </si>
  <si>
    <t>154-4 Т</t>
  </si>
  <si>
    <t>154-5 Т</t>
  </si>
  <si>
    <t>154-6 Т</t>
  </si>
  <si>
    <t>154-7 Т</t>
  </si>
  <si>
    <t>155 Т</t>
  </si>
  <si>
    <t>Ключ трубный цепной типа КЦН-1</t>
  </si>
  <si>
    <t>155-1 Т</t>
  </si>
  <si>
    <t>155-2 Т</t>
  </si>
  <si>
    <t>155-3 Т</t>
  </si>
  <si>
    <t>156 Т</t>
  </si>
  <si>
    <t>Ключ круговой штанговый КШК 16-19-22-25</t>
  </si>
  <si>
    <t>156-1 Т</t>
  </si>
  <si>
    <t>156-2 Т</t>
  </si>
  <si>
    <t>156-3 Т</t>
  </si>
  <si>
    <t>157 Т</t>
  </si>
  <si>
    <t>Ключ штанговый КШН-19</t>
  </si>
  <si>
    <t>157-1 Т</t>
  </si>
  <si>
    <t>157-2 Т</t>
  </si>
  <si>
    <t>157-3 Т</t>
  </si>
  <si>
    <t>158 Т</t>
  </si>
  <si>
    <t>Ключ трубный халилова 89-132мм</t>
  </si>
  <si>
    <t>158-1 Т</t>
  </si>
  <si>
    <t>158-2 Т</t>
  </si>
  <si>
    <t>158-3 Т</t>
  </si>
  <si>
    <t>159 Т</t>
  </si>
  <si>
    <t>Ключи штанговый КШН-22</t>
  </si>
  <si>
    <t>159-1 Т</t>
  </si>
  <si>
    <t>159-2 Т</t>
  </si>
  <si>
    <t>159-3 Т</t>
  </si>
  <si>
    <t>160 Т</t>
  </si>
  <si>
    <t>25.99.29.00.50.00.05.15.1</t>
  </si>
  <si>
    <t>Крюк</t>
  </si>
  <si>
    <t>штанговый подвесной</t>
  </si>
  <si>
    <t>Крюк штанговый    КШ-15</t>
  </si>
  <si>
    <t>160-1 Т</t>
  </si>
  <si>
    <t>160-2 Т</t>
  </si>
  <si>
    <t>160-3 Т</t>
  </si>
  <si>
    <t>160-4 Т</t>
  </si>
  <si>
    <t>25.99.29.490.048.00.0796.000000000004</t>
  </si>
  <si>
    <t>металлический, штанговый, подпружиненный, грузоподъемность 15 тонн</t>
  </si>
  <si>
    <t xml:space="preserve">Крюк штанговый    КШ-15 </t>
  </si>
  <si>
    <t>160-5 Т</t>
  </si>
  <si>
    <t>160-6 Т</t>
  </si>
  <si>
    <t>160-7 Т</t>
  </si>
  <si>
    <t>161 Т</t>
  </si>
  <si>
    <t>28.24.22.00.00.00.11.64.1</t>
  </si>
  <si>
    <t>Плашка ключа задержки</t>
  </si>
  <si>
    <t>Плашка на ключ Халилова 2 1/2</t>
  </si>
  <si>
    <t>161-1 Т</t>
  </si>
  <si>
    <t>161-2 Т</t>
  </si>
  <si>
    <t>162 Т</t>
  </si>
  <si>
    <t>Плашка на ключ Халилова 3</t>
  </si>
  <si>
    <t>162-1 Т</t>
  </si>
  <si>
    <t>162-2 Т</t>
  </si>
  <si>
    <t>163 Т</t>
  </si>
  <si>
    <t>25.73.40.10.10.10.10.10.1</t>
  </si>
  <si>
    <t>Сухарь</t>
  </si>
  <si>
    <t>трубного ключа</t>
  </si>
  <si>
    <t>Сухари для КОТ 48-89</t>
  </si>
  <si>
    <t>163-1 Т</t>
  </si>
  <si>
    <t>163-2 Т</t>
  </si>
  <si>
    <t>163-3 Т</t>
  </si>
  <si>
    <t>164 Т</t>
  </si>
  <si>
    <t>Сухари для КТГУ-60</t>
  </si>
  <si>
    <t>164-1 Т</t>
  </si>
  <si>
    <t>164-2 Т</t>
  </si>
  <si>
    <t>164-3 Т</t>
  </si>
  <si>
    <t>165 Т</t>
  </si>
  <si>
    <t>Сухарь на ключ Халилова 2 1/2</t>
  </si>
  <si>
    <t>165-1 Т</t>
  </si>
  <si>
    <t>165-2 Т</t>
  </si>
  <si>
    <t>165-3 Т</t>
  </si>
  <si>
    <t>165-4 Т</t>
  </si>
  <si>
    <t>25.73.40.900.006.00.0796.000000000000</t>
  </si>
  <si>
    <t>для трубного ключа</t>
  </si>
  <si>
    <t xml:space="preserve">Сухарь на ключ Халилова 2 1/2 </t>
  </si>
  <si>
    <t>ЦПЭ</t>
  </si>
  <si>
    <t>165-5 Т</t>
  </si>
  <si>
    <t>165-6 Т</t>
  </si>
  <si>
    <t>166 Т</t>
  </si>
  <si>
    <t>Сухарь на ключ Халилова 3</t>
  </si>
  <si>
    <t>166-1 Т</t>
  </si>
  <si>
    <t>166-2 Т</t>
  </si>
  <si>
    <t>166-3 Т</t>
  </si>
  <si>
    <t>166-4 Т</t>
  </si>
  <si>
    <t xml:space="preserve">Сухарь на ключ Халилова 3 </t>
  </si>
  <si>
    <t>166-5 Т</t>
  </si>
  <si>
    <t>166-6 Т</t>
  </si>
  <si>
    <t>167 Т</t>
  </si>
  <si>
    <t>Сухарь для КГТУ- М 73</t>
  </si>
  <si>
    <t>167-1 Т</t>
  </si>
  <si>
    <t>167-2 Т</t>
  </si>
  <si>
    <t>167-3 Т</t>
  </si>
  <si>
    <t>167-4 Т</t>
  </si>
  <si>
    <t xml:space="preserve">Сухарь для КГТУ- М 73 </t>
  </si>
  <si>
    <t>167-5 Т</t>
  </si>
  <si>
    <t>167-6 Т</t>
  </si>
  <si>
    <t>июль, август</t>
  </si>
  <si>
    <t>168 Т</t>
  </si>
  <si>
    <t>Сухарь для КТГУ-М 89</t>
  </si>
  <si>
    <t>168-1 Т</t>
  </si>
  <si>
    <t>168-2 Т</t>
  </si>
  <si>
    <t>168-3 Т</t>
  </si>
  <si>
    <t>168-4 Т</t>
  </si>
  <si>
    <t xml:space="preserve">Сухарь для КТГУ-М 89 </t>
  </si>
  <si>
    <t>168-5 Т</t>
  </si>
  <si>
    <t>168-6 Т</t>
  </si>
  <si>
    <t>168-7 Т</t>
  </si>
  <si>
    <t>168-8 Т</t>
  </si>
  <si>
    <t>169 Т</t>
  </si>
  <si>
    <t>28.92.12.20.10.54.10.10.1</t>
  </si>
  <si>
    <t>Комплекс герметизирующего оборудования</t>
  </si>
  <si>
    <t xml:space="preserve">для герметизации устья скважин </t>
  </si>
  <si>
    <t>Устьевой герметизатор ГУ-200</t>
  </si>
  <si>
    <t>169-1 Т</t>
  </si>
  <si>
    <t>169-2 Т</t>
  </si>
  <si>
    <t>169-3 Т</t>
  </si>
  <si>
    <t>28.92.12.300.008.00.0839.000000000000</t>
  </si>
  <si>
    <t xml:space="preserve">Устьевой герметизатор ГУ-200 </t>
  </si>
  <si>
    <t>169-4 Т</t>
  </si>
  <si>
    <t>170 Т</t>
  </si>
  <si>
    <t>28.14.20.21.00.00.00.01.1</t>
  </si>
  <si>
    <t>Шток</t>
  </si>
  <si>
    <t>Шток арматуры передающий поступательное усилие от механизированного или ручного привода затвору.</t>
  </si>
  <si>
    <t>ПОЛИРОВАННЫЙ ШТОК ШСУ31-4600</t>
  </si>
  <si>
    <t>170-1 Т</t>
  </si>
  <si>
    <t>столбец 7,9,14,15</t>
  </si>
  <si>
    <t>170-2 Т</t>
  </si>
  <si>
    <t>28.13.31.000.061.01.0796.000000000001</t>
  </si>
  <si>
    <t>полированный, диаметр 32 мм, длина 4,9 м</t>
  </si>
  <si>
    <t>170-3 Т</t>
  </si>
  <si>
    <t xml:space="preserve">ПОЛИРОВАННЫЙ ШТОК ШСУ31-4600 </t>
  </si>
  <si>
    <t>170-4 Т</t>
  </si>
  <si>
    <t>170-5 Т</t>
  </si>
  <si>
    <t>171 Т</t>
  </si>
  <si>
    <t>Шток полированный ШСУ-32-7500</t>
  </si>
  <si>
    <t>171-1 Т</t>
  </si>
  <si>
    <t>171-2 Т</t>
  </si>
  <si>
    <t>28.13.31.000.061.01.0796.000000000002</t>
  </si>
  <si>
    <t>полированный, диаметр 32 мм, длина 7,9 м</t>
  </si>
  <si>
    <t>171-3 Т</t>
  </si>
  <si>
    <t xml:space="preserve">Шток полированный ШСУ-32-7500 </t>
  </si>
  <si>
    <t>171-4 Т</t>
  </si>
  <si>
    <t>171-5 Т</t>
  </si>
  <si>
    <t>172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</si>
  <si>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</si>
  <si>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</si>
  <si>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</si>
  <si>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</si>
  <si>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172-1 Т</t>
  </si>
  <si>
    <t>172-2 Т</t>
  </si>
  <si>
    <t>28.13.32.000.123.04.0796.000000000000</t>
  </si>
  <si>
    <t>нагнетательный, для насоса сжиженных газов</t>
  </si>
  <si>
    <t>173 Т</t>
  </si>
  <si>
    <t>Клапан всасывающий в сб. НН2Б-56-30-15</t>
  </si>
  <si>
    <t>173-1 Т</t>
  </si>
  <si>
    <t>173-2 Т</t>
  </si>
  <si>
    <t>174 Т</t>
  </si>
  <si>
    <t>Клапан нагнетательный в сб.НН2Б-44-30-15</t>
  </si>
  <si>
    <t>174-1 Т</t>
  </si>
  <si>
    <t>столбец 9,14,15,16,17</t>
  </si>
  <si>
    <t>174-2 Т</t>
  </si>
  <si>
    <t>175 Т</t>
  </si>
  <si>
    <t>Клапан нагнетательный в сб.НН2Б-56-30-15</t>
  </si>
  <si>
    <t>175-1 Т</t>
  </si>
  <si>
    <t>175-2 Т</t>
  </si>
  <si>
    <t>176 Т</t>
  </si>
  <si>
    <t>176-1 Т</t>
  </si>
  <si>
    <t>176-2 Т</t>
  </si>
  <si>
    <t>176-3 Т</t>
  </si>
  <si>
    <t>176-4 Т</t>
  </si>
  <si>
    <t>176-5 Т</t>
  </si>
  <si>
    <t>177 Т</t>
  </si>
  <si>
    <t>177-1 Т</t>
  </si>
  <si>
    <t>178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</si>
  <si>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</si>
  <si>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</si>
  <si>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</si>
  <si>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типа "Спутник" Б40-14-500</t>
  </si>
  <si>
    <t>столбец 7, 9, 15, 16, 17, 19</t>
  </si>
  <si>
    <t>178-1 Т</t>
  </si>
  <si>
    <t>179 Т</t>
  </si>
  <si>
    <t>АГЗУ  «ОЗНА ИМПУЛЬС 40-14-400»</t>
  </si>
  <si>
    <t>столбец 7, 9, 14, 15, 16, 17, 19</t>
  </si>
  <si>
    <t>179-1 Т</t>
  </si>
  <si>
    <t>180 Т</t>
  </si>
  <si>
    <t>28.13.14.22.20.10.10.10.1</t>
  </si>
  <si>
    <t>Горизонтальный насосный комплекс</t>
  </si>
  <si>
    <t>для нагнетания пресных, пластовых и сточных вод в нефтяные пласты с целью поддержания пластового давления</t>
  </si>
  <si>
    <t>Горизонтальный насосный комплекс (ГНК)</t>
  </si>
  <si>
    <t>181 Т</t>
  </si>
  <si>
    <t>26.51.82.00.00.00.06.25.1</t>
  </si>
  <si>
    <t>Блок дозирования</t>
  </si>
  <si>
    <t>газов, для хроматографа</t>
  </si>
  <si>
    <t>БЛОК ДОЗИРОВОЧНЫЙ РЕАГЕНТОВ БДР-2,5</t>
  </si>
  <si>
    <t>182 Т</t>
  </si>
  <si>
    <t>28.29.12.00.00.00.36.03.1</t>
  </si>
  <si>
    <t xml:space="preserve">Фильтр скважинный </t>
  </si>
  <si>
    <t>щелевой, условный диаметр трубы 114 мм, размер щели фильтроэлемента, 0,15 мм</t>
  </si>
  <si>
    <t>Внерение щелевых фильтров</t>
  </si>
  <si>
    <t>182-1 Т</t>
  </si>
  <si>
    <t>182-2 Т</t>
  </si>
  <si>
    <t>182-3 Т</t>
  </si>
  <si>
    <t>183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</si>
  <si>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</si>
  <si>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</si>
  <si>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</si>
  <si>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Внедрение каркасно-щелевых  фильтов</t>
  </si>
  <si>
    <t>184 Т</t>
  </si>
  <si>
    <t>28.13.14.00.00.00.23.14.1</t>
  </si>
  <si>
    <t>станок-качалка</t>
  </si>
  <si>
    <t>станок-качалка для использования в нефтяной промышленности, тяговое усилие на штоке , кН(т) 60(6)</t>
  </si>
  <si>
    <t>Станок-качалка ПНШ-8-3-4-02</t>
  </si>
  <si>
    <t>184-1 Т</t>
  </si>
  <si>
    <t>184-2 Т</t>
  </si>
  <si>
    <t>184-3 Т</t>
  </si>
  <si>
    <t>184-4 Т</t>
  </si>
  <si>
    <t>185 Т</t>
  </si>
  <si>
    <t>ПШН6-2,5-2800станок-кач.г/п6тн с дор.пл</t>
  </si>
  <si>
    <t>185-1 Т</t>
  </si>
  <si>
    <t>185-2 Т</t>
  </si>
  <si>
    <t>185-3 Т</t>
  </si>
  <si>
    <t>28.13.31.000.158.00.0839.000000000000</t>
  </si>
  <si>
    <t>Привод</t>
  </si>
  <si>
    <t>для механического привода, для штангового глубинного насоса, в комплекте до 10 предметов</t>
  </si>
  <si>
    <t>185-4 Т</t>
  </si>
  <si>
    <t>185-5 Т</t>
  </si>
  <si>
    <t>186 Т</t>
  </si>
  <si>
    <t>СКДР6-3-3,1-90 ШЗИ-22-1000У1</t>
  </si>
  <si>
    <t>186-1 Т</t>
  </si>
  <si>
    <t>186-2 Т</t>
  </si>
  <si>
    <t>186-3 Т</t>
  </si>
  <si>
    <t>187 Т</t>
  </si>
  <si>
    <t>28.13.14.00.00.00.10.13.1</t>
  </si>
  <si>
    <t>артезианский и погружной центробежный насос</t>
  </si>
  <si>
    <t xml:space="preserve">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 </t>
  </si>
  <si>
    <t>Эл. нас  ЭЦВ 6-16-140 с каб ВПП6-420 мт</t>
  </si>
  <si>
    <t>187-1 Т</t>
  </si>
  <si>
    <t>187-2 Т</t>
  </si>
  <si>
    <t>187-3 Т</t>
  </si>
  <si>
    <t>9,14,15,19</t>
  </si>
  <si>
    <t>187-4 Т</t>
  </si>
  <si>
    <t>28.13.14.100.000.01.0796.000000000103</t>
  </si>
  <si>
    <t>Насос</t>
  </si>
  <si>
    <t>погружной, тип ЭЦВ6-16-140</t>
  </si>
  <si>
    <t xml:space="preserve">Эл. нас  ЭЦВ 6-16-140 с каб ВПП6-420 мт </t>
  </si>
  <si>
    <t>187-5 Т</t>
  </si>
  <si>
    <t>187-6 Т</t>
  </si>
  <si>
    <t>187-7 Т</t>
  </si>
  <si>
    <t>188 Т</t>
  </si>
  <si>
    <t>Эл нас  ЭЦВ 6-6,5-140  с каб ВПП6-420</t>
  </si>
  <si>
    <t>188-1 Т</t>
  </si>
  <si>
    <t>188-2 Т</t>
  </si>
  <si>
    <t>188-3 Т</t>
  </si>
  <si>
    <t>188-4 Т</t>
  </si>
  <si>
    <t>28.13.14.100.000.01.0796.000000000067</t>
  </si>
  <si>
    <t>погружной, тип ЭЦВ6-6,5-140</t>
  </si>
  <si>
    <t xml:space="preserve">Эл нас  ЭЦВ 6-6,5-140  с каб ВПП6-420 </t>
  </si>
  <si>
    <t>188-5 Т</t>
  </si>
  <si>
    <t>188-6 Т</t>
  </si>
  <si>
    <t>188-7 Т</t>
  </si>
  <si>
    <t>189 Т</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</si>
  <si>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</si>
  <si>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Эл. нас ЭЦВ5-4-125 с каб ВПП6-420 мт</t>
  </si>
  <si>
    <t>189-1 Т</t>
  </si>
  <si>
    <t>189-2 Т</t>
  </si>
  <si>
    <t>189-3 Т</t>
  </si>
  <si>
    <t>190 Т</t>
  </si>
  <si>
    <t>Эл. нас  ЭЦВ 6-10-140 с каб ВПП6-420 мт</t>
  </si>
  <si>
    <t>190-1 Т</t>
  </si>
  <si>
    <t>190-2 Т</t>
  </si>
  <si>
    <t>190-3 Т</t>
  </si>
  <si>
    <t>191 Т</t>
  </si>
  <si>
    <t>Насосы электровинт.(с частотн.преобраз.)</t>
  </si>
  <si>
    <t>191-1 Т</t>
  </si>
  <si>
    <t>192 Т</t>
  </si>
  <si>
    <t>192-1 Т</t>
  </si>
  <si>
    <t>193 Т</t>
  </si>
  <si>
    <t>25.29.11.00.00.20.10.17.1</t>
  </si>
  <si>
    <t>Емкость</t>
  </si>
  <si>
    <t>металлические, объем 6 м3</t>
  </si>
  <si>
    <t>Технологическая емкость ЕТО-25</t>
  </si>
  <si>
    <t>194 Т</t>
  </si>
  <si>
    <t>28.29.12.00.00.00.18.19.1</t>
  </si>
  <si>
    <t>Нефтегазовый сепаратор</t>
  </si>
  <si>
    <t>для дегазации непенистых нефтей и очистки попутного газа в установках сбора и подготовки нефти</t>
  </si>
  <si>
    <t>Нефтегазовые сепараторы НГС 1,6-1600</t>
  </si>
  <si>
    <t>194-1 Т</t>
  </si>
  <si>
    <t>194-2 Т</t>
  </si>
  <si>
    <t>194-3 Т</t>
  </si>
  <si>
    <t>194-4 Т</t>
  </si>
  <si>
    <t>28.29.12.900.013.00.0796.000000000000</t>
  </si>
  <si>
    <t xml:space="preserve"> Сепаратор </t>
  </si>
  <si>
    <t>нефтегазовый, для дегазации непенистых нефтей и очистки попутного газа в установках сбора и подготовки нефти</t>
  </si>
  <si>
    <t xml:space="preserve">Нефтегазовые сепараторы НГС 1,6-1600 </t>
  </si>
  <si>
    <t>194-5 Т</t>
  </si>
  <si>
    <t>194-6 Т</t>
  </si>
  <si>
    <t>194-7 Т</t>
  </si>
  <si>
    <t>195 Т</t>
  </si>
  <si>
    <t>195-1 Т</t>
  </si>
  <si>
    <t>196 Т</t>
  </si>
  <si>
    <t>Штанга Короткая Д19.Кл.Пр."Д" L 1м (ОС)</t>
  </si>
  <si>
    <t>196-1 Т</t>
  </si>
  <si>
    <t>196-2 Т</t>
  </si>
  <si>
    <t>196-3 Т</t>
  </si>
  <si>
    <t>196-4 Т</t>
  </si>
  <si>
    <t xml:space="preserve">Штанга Короткая Д19.Кл.Пр."Д" L 1м (ОС) </t>
  </si>
  <si>
    <t>197 Т</t>
  </si>
  <si>
    <t>Штанга Короткая Д22.Кл.Пр."С" L 1м(ОС)</t>
  </si>
  <si>
    <t>197-1 Т</t>
  </si>
  <si>
    <t>197-2 Т</t>
  </si>
  <si>
    <t>197-3 Т</t>
  </si>
  <si>
    <t>9,12,14,16,17,19</t>
  </si>
  <si>
    <t>197-4 Т</t>
  </si>
  <si>
    <t xml:space="preserve">Штанга Короткая Д22.Кл.Пр."С" L 1м(ОС) </t>
  </si>
  <si>
    <t>198 Т</t>
  </si>
  <si>
    <t>Штанга Короткая Д19.Кл.Пр."Д" L 1.5м(ОС)</t>
  </si>
  <si>
    <t>198-1 Т</t>
  </si>
  <si>
    <t>198-2 Т</t>
  </si>
  <si>
    <t>198-3 Т</t>
  </si>
  <si>
    <t>198-4 Т</t>
  </si>
  <si>
    <t xml:space="preserve">Штанга Короткая Д19.Кл.Пр."Д" L 1.5м(ОС) </t>
  </si>
  <si>
    <t>198-5 Т</t>
  </si>
  <si>
    <t>199 Т</t>
  </si>
  <si>
    <t>Штанга Короткая Д22.Кл.Пр."Д" L 1.5м(ОС)</t>
  </si>
  <si>
    <t>199-1 Т</t>
  </si>
  <si>
    <t>199-2 Т</t>
  </si>
  <si>
    <t>199-3 Т</t>
  </si>
  <si>
    <t>199-4 Т</t>
  </si>
  <si>
    <t xml:space="preserve">Штанга Короткая Д22.Кл.Пр."Д" L 1.5м(ОС) </t>
  </si>
  <si>
    <t>199-5 Т</t>
  </si>
  <si>
    <t>200 Т</t>
  </si>
  <si>
    <t>24.20.11.01.11.10.17.19.1</t>
  </si>
  <si>
    <t>труба</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</si>
  <si>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</si>
  <si>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</si>
  <si>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201 Т</t>
  </si>
  <si>
    <t>28.13.31.40.10.10.17.10.1</t>
  </si>
  <si>
    <t>Кривошип</t>
  </si>
  <si>
    <t>для станков-качалок</t>
  </si>
  <si>
    <t>Кривошип  Ц2НШ-450ТУ</t>
  </si>
  <si>
    <t>201-1 Т</t>
  </si>
  <si>
    <t>201-2 Т</t>
  </si>
  <si>
    <t>201-3 Т</t>
  </si>
  <si>
    <t>201-4 Т</t>
  </si>
  <si>
    <t>28.13.31.000.049.00.0796.000000000000</t>
  </si>
  <si>
    <t xml:space="preserve">Кривошип  Ц2НШ-450ТУ </t>
  </si>
  <si>
    <t>201-5 Т</t>
  </si>
  <si>
    <t>202 Т</t>
  </si>
  <si>
    <t>28.12.20.00.00.00.10.10.1</t>
  </si>
  <si>
    <t>части оборудования гидравлического силового</t>
  </si>
  <si>
    <t>Опора траверса СК-ПШН-8</t>
  </si>
  <si>
    <t>202-1 Т</t>
  </si>
  <si>
    <t>202-2 Т</t>
  </si>
  <si>
    <t>3,4,5,14,16,17</t>
  </si>
  <si>
    <t>202-3 Т</t>
  </si>
  <si>
    <t>28.13.31.000.051.00.0796.000000000000</t>
  </si>
  <si>
    <t>Траверса</t>
  </si>
  <si>
    <t xml:space="preserve">Опора траверса СК-ПШН-8 </t>
  </si>
  <si>
    <t>202-4 Т</t>
  </si>
  <si>
    <t>202-5 Т</t>
  </si>
  <si>
    <t>203 Т</t>
  </si>
  <si>
    <t>Опора траверса СК-ПШН</t>
  </si>
  <si>
    <t>203-1 Т</t>
  </si>
  <si>
    <t>203-2 Т</t>
  </si>
  <si>
    <t>203-3 Т</t>
  </si>
  <si>
    <t xml:space="preserve">Опора траверса СК-ПШН </t>
  </si>
  <si>
    <t>203-4 Т</t>
  </si>
  <si>
    <t>204 Т</t>
  </si>
  <si>
    <t>Опора балансира СК-ПШН</t>
  </si>
  <si>
    <t>204-1 Т</t>
  </si>
  <si>
    <t>204-2 Т</t>
  </si>
  <si>
    <t>204-3 Т</t>
  </si>
  <si>
    <t>28.13.31.000.092.00.0796.000000000000</t>
  </si>
  <si>
    <t>Опора балансира</t>
  </si>
  <si>
    <t xml:space="preserve">Опора балансира СК-ПШН </t>
  </si>
  <si>
    <t>204-4 Т</t>
  </si>
  <si>
    <t>204-5 Т</t>
  </si>
  <si>
    <t>204-6 Т</t>
  </si>
  <si>
    <t>205 Т</t>
  </si>
  <si>
    <t>28.13.32.00.00.00.11.10.1</t>
  </si>
  <si>
    <t>части насосов для перекачки жидкостей</t>
  </si>
  <si>
    <t>части прочих насосов для перекачки жидкостей</t>
  </si>
  <si>
    <t>Приводная головка ЭВН с элдвигателем</t>
  </si>
  <si>
    <t>205-1 Т</t>
  </si>
  <si>
    <t>206 Т</t>
  </si>
  <si>
    <t>25.21.13.00.00.90.10.10.1</t>
  </si>
  <si>
    <t>Части водогрейных котлов</t>
  </si>
  <si>
    <t>Для водогрейных котлов центрального отопления</t>
  </si>
  <si>
    <t>Накладка крейцкопфа 9Т.01.202</t>
  </si>
  <si>
    <t>206-1 Т</t>
  </si>
  <si>
    <t>206-2 Т</t>
  </si>
  <si>
    <t>28.13.31.000.106.00.0796.000000000000</t>
  </si>
  <si>
    <t>Накладка</t>
  </si>
  <si>
    <t xml:space="preserve"> для крейцкопфа насоса </t>
  </si>
  <si>
    <t>206-3 Т</t>
  </si>
  <si>
    <t>207 Т</t>
  </si>
  <si>
    <t>28.13.31.00.00.01.03.01.1</t>
  </si>
  <si>
    <t>Поршень</t>
  </si>
  <si>
    <t>поршневого насоса нагнетания жидких сред</t>
  </si>
  <si>
    <t>Поршень 115мм 9Т.2.7, АФНИ.3065.002-01</t>
  </si>
  <si>
    <t>207-1 Т</t>
  </si>
  <si>
    <t>207-2 Т</t>
  </si>
  <si>
    <t>28.13.31.000.027.02.0796.000000000000</t>
  </si>
  <si>
    <t>для поршневого насоса нагнетания жидких сред</t>
  </si>
  <si>
    <t>207-3 Т</t>
  </si>
  <si>
    <t>208 Т</t>
  </si>
  <si>
    <t>22.19.73.00.00.83.01.01.1</t>
  </si>
  <si>
    <t>Диафрагма</t>
  </si>
  <si>
    <t>резиновая, для буровой установки</t>
  </si>
  <si>
    <t>диафрагма Д 20  НБ125</t>
  </si>
  <si>
    <t>208-1 Т</t>
  </si>
  <si>
    <t>209 Т</t>
  </si>
  <si>
    <t>крейцкопф в сборе с накладками 1НП.01.01</t>
  </si>
  <si>
    <t>209-1 Т</t>
  </si>
  <si>
    <t>209-2 Т</t>
  </si>
  <si>
    <t>209-3 Т</t>
  </si>
  <si>
    <t>209-4 Т</t>
  </si>
  <si>
    <t>210 Т</t>
  </si>
  <si>
    <t>28.13.31.00.00.00.88.20.1</t>
  </si>
  <si>
    <t>Втулка</t>
  </si>
  <si>
    <t>промежуточная, к насосу</t>
  </si>
  <si>
    <t>Втулка 115мм 9Т.10-01:АФНИ.715441.001-03</t>
  </si>
  <si>
    <t>210-1 Т</t>
  </si>
  <si>
    <t>211 Т</t>
  </si>
  <si>
    <t>28.13.31.00.00.01.01.01.1</t>
  </si>
  <si>
    <t>Шток с 2-мя гайкой и контргайг.9Т.2.160</t>
  </si>
  <si>
    <t>211-1 Т</t>
  </si>
  <si>
    <t>211-2 Т</t>
  </si>
  <si>
    <t>28.13.31.000.061.00.0796.000000000000</t>
  </si>
  <si>
    <t>211-3 Т</t>
  </si>
  <si>
    <t>212 Т</t>
  </si>
  <si>
    <t>Втулка шатуна НБ125.01.201П НБ125</t>
  </si>
  <si>
    <t>212-1 Т</t>
  </si>
  <si>
    <t>213 Т</t>
  </si>
  <si>
    <t>Втулка ф 115 мм  9МГР.02.320П-01</t>
  </si>
  <si>
    <t>214 Т</t>
  </si>
  <si>
    <t>Крейцкопф в сборе с напр-ми НБ50.01.103П</t>
  </si>
  <si>
    <t>214-1 Т</t>
  </si>
  <si>
    <t>3,4,5,15,16,17</t>
  </si>
  <si>
    <t>214-2 Т</t>
  </si>
  <si>
    <t>28.13.31.000.110.00.0796.000000000000</t>
  </si>
  <si>
    <t>Крейцкопф</t>
  </si>
  <si>
    <t>в сборе, для насоса</t>
  </si>
  <si>
    <t>214-3 Т</t>
  </si>
  <si>
    <t>214-4 Т</t>
  </si>
  <si>
    <t>215 Т</t>
  </si>
  <si>
    <t>Поршень 115мм 9МГР</t>
  </si>
  <si>
    <t>215-1 Т</t>
  </si>
  <si>
    <t>215-2 Т</t>
  </si>
  <si>
    <t>215-3 Т</t>
  </si>
  <si>
    <t>215-4 Т</t>
  </si>
  <si>
    <t>216 Т</t>
  </si>
  <si>
    <t>Поршень диаметром 115мм</t>
  </si>
  <si>
    <t>216-1 Т</t>
  </si>
  <si>
    <t>216-2 Т</t>
  </si>
  <si>
    <t>217 Т</t>
  </si>
  <si>
    <t>Поршень ф 127 9Т.02.210П</t>
  </si>
  <si>
    <t>217-1 Т</t>
  </si>
  <si>
    <t>217-2 Т</t>
  </si>
  <si>
    <t>218 Т</t>
  </si>
  <si>
    <t>Поршень Ф 127мм 9МГР 02.210</t>
  </si>
  <si>
    <t>218-1 Т</t>
  </si>
  <si>
    <t>218-2 Т</t>
  </si>
  <si>
    <t>218-3 Т</t>
  </si>
  <si>
    <t>218-4 Т</t>
  </si>
  <si>
    <t>219 Т</t>
  </si>
  <si>
    <t>Пружина клапана ПР-52 на НБ-125</t>
  </si>
  <si>
    <t>219-1 Т</t>
  </si>
  <si>
    <t>219-2 Т</t>
  </si>
  <si>
    <t>28.13.32.000.220.00.0796.000000000000</t>
  </si>
  <si>
    <t>Пружина клапана</t>
  </si>
  <si>
    <t>для бурового насоса</t>
  </si>
  <si>
    <t>219-3 Т</t>
  </si>
  <si>
    <t>219-4 Т</t>
  </si>
  <si>
    <t>220 Т</t>
  </si>
  <si>
    <t>Поршень  ф 115 9Т.02.210П-01</t>
  </si>
  <si>
    <t>220-1 Т</t>
  </si>
  <si>
    <t>220-2 Т</t>
  </si>
  <si>
    <t>220-3 Т</t>
  </si>
  <si>
    <t>220-4 Т</t>
  </si>
  <si>
    <t>221 Т</t>
  </si>
  <si>
    <t>Втулка  ф 120 НБ 50.02.301П</t>
  </si>
  <si>
    <t>222 Т</t>
  </si>
  <si>
    <t>Поршень  ф100 9Т.02.210П-02</t>
  </si>
  <si>
    <t>222-1 Т</t>
  </si>
  <si>
    <t>222-2 Т</t>
  </si>
  <si>
    <t>222-3 Т</t>
  </si>
  <si>
    <t>222-4 Т</t>
  </si>
  <si>
    <t>223 Т</t>
  </si>
  <si>
    <t>Поршень 120мм НБ 50.02.210</t>
  </si>
  <si>
    <t>223-1 Т</t>
  </si>
  <si>
    <t>223-2 Т</t>
  </si>
  <si>
    <t>223-3 Т</t>
  </si>
  <si>
    <t>223-4 Т</t>
  </si>
  <si>
    <t>224 Т</t>
  </si>
  <si>
    <t>Поршень Ф110 НБ50.02.21.01</t>
  </si>
  <si>
    <t>224-1 Т</t>
  </si>
  <si>
    <t>224-2 Т</t>
  </si>
  <si>
    <t>224-3 Т</t>
  </si>
  <si>
    <t>224-4 Т</t>
  </si>
  <si>
    <t>225 Т</t>
  </si>
  <si>
    <t xml:space="preserve"> 
промежуточная, к насосу</t>
  </si>
  <si>
    <t>Втулка ф110 НБ50.02.301П.01</t>
  </si>
  <si>
    <t>225-1 Т</t>
  </si>
  <si>
    <t>225-2 Т</t>
  </si>
  <si>
    <t>28.13.31.000.090.00.0796.000000000003</t>
  </si>
  <si>
    <t>для насоса, промежуточная</t>
  </si>
  <si>
    <t>225-3 Т</t>
  </si>
  <si>
    <t>225-4 Т</t>
  </si>
  <si>
    <t>226 Т</t>
  </si>
  <si>
    <t>Элемент резин.компенсатора насоса 9Т</t>
  </si>
  <si>
    <t>226-1 Т</t>
  </si>
  <si>
    <t>226-2 Т</t>
  </si>
  <si>
    <t>226-3 Т</t>
  </si>
  <si>
    <t>227 Т</t>
  </si>
  <si>
    <t>Шток поршня в сб. 2г и 1к/г.НБ50.02.770П</t>
  </si>
  <si>
    <t>227-1 Т</t>
  </si>
  <si>
    <t>227-2 Т</t>
  </si>
  <si>
    <t>227-3 Т</t>
  </si>
  <si>
    <t>228 Т</t>
  </si>
  <si>
    <t>Шток поршня+2гайки кр+1контрогайка 880мм</t>
  </si>
  <si>
    <t>228-1 Т</t>
  </si>
  <si>
    <t>228-2 Т</t>
  </si>
  <si>
    <t>228-3 Т</t>
  </si>
  <si>
    <t>229 Т</t>
  </si>
  <si>
    <t>Шток поршня+2гайки+1к.гайк 9МГР 02.202х1</t>
  </si>
  <si>
    <t>229-1 Т</t>
  </si>
  <si>
    <t>229-2 Т</t>
  </si>
  <si>
    <t>229-3 Т</t>
  </si>
  <si>
    <t>230 Т</t>
  </si>
  <si>
    <t>Элемент рез.компенсатора нас.НБ-32,НБ-50</t>
  </si>
  <si>
    <t>230-1 Т</t>
  </si>
  <si>
    <t>230-2 Т</t>
  </si>
  <si>
    <t>230-3 Т</t>
  </si>
  <si>
    <t>231 Т</t>
  </si>
  <si>
    <t>Элемент резин.компенсатора насоса НБ-125</t>
  </si>
  <si>
    <t>231-1 Т</t>
  </si>
  <si>
    <t>231-2 Т</t>
  </si>
  <si>
    <t>231-3 Т</t>
  </si>
  <si>
    <t>232 Т</t>
  </si>
  <si>
    <t>Поршень ф 100 мм 9МГР.02.21-02 НБ-125</t>
  </si>
  <si>
    <t>232-1 Т</t>
  </si>
  <si>
    <t>232-2 Т</t>
  </si>
  <si>
    <t>232-3 Т</t>
  </si>
  <si>
    <t>232-4 Т</t>
  </si>
  <si>
    <t>233 Т</t>
  </si>
  <si>
    <t>Поршень Ф 115мм 9МГР 02.210-01</t>
  </si>
  <si>
    <t>233-1 Т</t>
  </si>
  <si>
    <t>233-2 Т</t>
  </si>
  <si>
    <t>233-3 Т</t>
  </si>
  <si>
    <t>234 Т</t>
  </si>
  <si>
    <t>28.49.21.00.00.00.10.11.1</t>
  </si>
  <si>
    <t>втулка</t>
  </si>
  <si>
    <t>Втулка упругая У0012/5</t>
  </si>
  <si>
    <t>234-1 Т</t>
  </si>
  <si>
    <t>234-2 Т</t>
  </si>
  <si>
    <t>28.13.32.000.119.00.0796.000000000001</t>
  </si>
  <si>
    <t>для компрессора, упругая</t>
  </si>
  <si>
    <t>234-3 Т</t>
  </si>
  <si>
    <t>234-4 Т</t>
  </si>
  <si>
    <t>235 Т</t>
  </si>
  <si>
    <t>Крейцкопф в сборе к НБ-32, НБ-50</t>
  </si>
  <si>
    <t>235-1 Т</t>
  </si>
  <si>
    <t>235-2 Т</t>
  </si>
  <si>
    <t>235-3 Т</t>
  </si>
  <si>
    <t>235-4 Т</t>
  </si>
  <si>
    <t>236 Т</t>
  </si>
  <si>
    <t>Клапан в сб. НБ125.02.830+9МГР02.106</t>
  </si>
  <si>
    <t>236-1 Т</t>
  </si>
  <si>
    <t>236-2 Т</t>
  </si>
  <si>
    <t>28.13.31.000.076.02.0796.000000000000</t>
  </si>
  <si>
    <t>для бурового насоса НБ-50 в сборе</t>
  </si>
  <si>
    <t>236-3 Т</t>
  </si>
  <si>
    <t>236-4 Т</t>
  </si>
  <si>
    <t>237 Т</t>
  </si>
  <si>
    <t>Манжета для уплотн.крышки клап.НБ32,НБ50</t>
  </si>
  <si>
    <t>237-1 Т</t>
  </si>
  <si>
    <t>237-2 Т</t>
  </si>
  <si>
    <t>237-3 Т</t>
  </si>
  <si>
    <t>238 Т</t>
  </si>
  <si>
    <t>Пружина клапана 9МГР.02106</t>
  </si>
  <si>
    <t>238-1 Т</t>
  </si>
  <si>
    <t>238-2 Т</t>
  </si>
  <si>
    <t>238-3 Т</t>
  </si>
  <si>
    <t>239 Т</t>
  </si>
  <si>
    <t>Пружина клапана НБ50.01.103</t>
  </si>
  <si>
    <t>239-1 Т</t>
  </si>
  <si>
    <t>239-2 Т</t>
  </si>
  <si>
    <t>239-3 Т</t>
  </si>
  <si>
    <t>240 Т</t>
  </si>
  <si>
    <t>Уплотнение штока 1НП 02.00.001НБ-125 И9Т</t>
  </si>
  <si>
    <t>240-1 Т</t>
  </si>
  <si>
    <t>240-2 Т</t>
  </si>
  <si>
    <t>240-3 Т</t>
  </si>
  <si>
    <t>240-4 Т</t>
  </si>
  <si>
    <t>241 Т</t>
  </si>
  <si>
    <t>Шток крейцкопфа 9МГР</t>
  </si>
  <si>
    <t>241-1 Т</t>
  </si>
  <si>
    <t>столбец- 9, 15, 16, 17</t>
  </si>
  <si>
    <t>241-2 Т</t>
  </si>
  <si>
    <t>май, июнь, июль</t>
  </si>
  <si>
    <t>241-3 Т</t>
  </si>
  <si>
    <t>242 Т</t>
  </si>
  <si>
    <t>Шток полз.в сб.с гай.крейц.НБ125.02.730П</t>
  </si>
  <si>
    <t>242-1 Т</t>
  </si>
  <si>
    <t>242-2 Т</t>
  </si>
  <si>
    <t>242-3 Т</t>
  </si>
  <si>
    <t>242-4 Т</t>
  </si>
  <si>
    <t>243 Т</t>
  </si>
  <si>
    <t>Шток поршня 02.501НБ32,НБ50</t>
  </si>
  <si>
    <t>243-1 Т</t>
  </si>
  <si>
    <t>243-2 Т</t>
  </si>
  <si>
    <t>243-3 Т</t>
  </si>
  <si>
    <t>244 Т</t>
  </si>
  <si>
    <t>Втулка ф 100 мм  9МГР.02.320П-02</t>
  </si>
  <si>
    <t>244-1 Т</t>
  </si>
  <si>
    <t>244-2 Т</t>
  </si>
  <si>
    <t>244-3 Т</t>
  </si>
  <si>
    <t>244-4 Т</t>
  </si>
  <si>
    <t>245 Т</t>
  </si>
  <si>
    <t>ДИАФРАГМА Д 16 НБ-50</t>
  </si>
  <si>
    <t>245-1 Т</t>
  </si>
  <si>
    <t>245-2 Т</t>
  </si>
  <si>
    <t>22.19.73.270.006.00.0796.000000000000</t>
  </si>
  <si>
    <t>для буровой установки, резиновая</t>
  </si>
  <si>
    <t>245-3 Т</t>
  </si>
  <si>
    <t>246 Т</t>
  </si>
  <si>
    <t>поршень ф90 НБ-125</t>
  </si>
  <si>
    <t>246-1 Т</t>
  </si>
  <si>
    <t>246-2 Т</t>
  </si>
  <si>
    <t>246-3 Т</t>
  </si>
  <si>
    <t>246-4 Т</t>
  </si>
  <si>
    <t>247 Т</t>
  </si>
  <si>
    <t>втулка ф90 НБ-125</t>
  </si>
  <si>
    <t>248 Т</t>
  </si>
  <si>
    <t>Втулка нажим.(бронза)упл.штока поршня</t>
  </si>
  <si>
    <t>249 Т</t>
  </si>
  <si>
    <t>Переходник в сборе</t>
  </si>
  <si>
    <t>249-1 Т</t>
  </si>
  <si>
    <t>249-2 Т</t>
  </si>
  <si>
    <t>28.92.61.300.046.00.0796.000000000001</t>
  </si>
  <si>
    <t>Переходник</t>
  </si>
  <si>
    <t>249-3 Т</t>
  </si>
  <si>
    <t>249-4 Т</t>
  </si>
  <si>
    <t>250 Т</t>
  </si>
  <si>
    <t>Клапан в сборе 9Т.02.220</t>
  </si>
  <si>
    <t>250-1 Т</t>
  </si>
  <si>
    <t>250-2 Т</t>
  </si>
  <si>
    <t>3,4,5,9,18</t>
  </si>
  <si>
    <t>250-3 Т</t>
  </si>
  <si>
    <t>250-4 Т</t>
  </si>
  <si>
    <t>251 Т</t>
  </si>
  <si>
    <t>Клапан в сборе 9Т.02.69</t>
  </si>
  <si>
    <t>251-1 Т</t>
  </si>
  <si>
    <t>251-2 Т</t>
  </si>
  <si>
    <t>251-3 Т</t>
  </si>
  <si>
    <t>251-4 Т</t>
  </si>
  <si>
    <t>252 Т</t>
  </si>
  <si>
    <t>Клапан в сборе НБ-50,125</t>
  </si>
  <si>
    <t>253 Т</t>
  </si>
  <si>
    <t>клапан с седл НБ50.02100П+НБ50,02,106П</t>
  </si>
  <si>
    <t>254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</si>
  <si>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</si>
  <si>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</si>
  <si>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</si>
  <si>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Уплотнение предохран.клап.1НП.02.08.003</t>
  </si>
  <si>
    <t>254-1 Т</t>
  </si>
  <si>
    <t>254-2 Т</t>
  </si>
  <si>
    <t>254-3 Т</t>
  </si>
  <si>
    <t>255 Т</t>
  </si>
  <si>
    <t>22.19.27.00.20.10.10.05.1</t>
  </si>
  <si>
    <t>Манжет тип I</t>
  </si>
  <si>
    <t>Манжеты (тип I) для уплотнения цилиндров диаметром D=12-22мм и штоков диаметром d=4-14мм - размер 18х10 мм</t>
  </si>
  <si>
    <t>Уплотнение цилиндр.втулки 5Т-65</t>
  </si>
  <si>
    <t>255-1 Т</t>
  </si>
  <si>
    <t>255-2 Т</t>
  </si>
  <si>
    <t>22.19.20.700.004.00.0796.000000000004</t>
  </si>
  <si>
    <t>Манжет</t>
  </si>
  <si>
    <t>тип I, для уплотнения цилиндров, диаметр 12-22 мм, для уплотнения штоков, диаметр 4-14 мм, размер 18*10 мм, ГОСТ 14896-84</t>
  </si>
  <si>
    <t>255-3 Т</t>
  </si>
  <si>
    <t>256 Т</t>
  </si>
  <si>
    <t>Манжета штока  1НП.02.00.001 НБ125и9Т</t>
  </si>
  <si>
    <t>256-1 Т</t>
  </si>
  <si>
    <t>256-2 Т</t>
  </si>
  <si>
    <t>256-3 Т</t>
  </si>
  <si>
    <t>257 Т</t>
  </si>
  <si>
    <t>Уплотнение клапана насоса НБ50.02.102П</t>
  </si>
  <si>
    <t>257-1 Т</t>
  </si>
  <si>
    <t>257-2 Т</t>
  </si>
  <si>
    <t>257-3 Т</t>
  </si>
  <si>
    <t>258 Т</t>
  </si>
  <si>
    <t>Уплотнение крышки УК-164 1НП.02.00.004</t>
  </si>
  <si>
    <t>258-1 Т</t>
  </si>
  <si>
    <t>258-2 Т</t>
  </si>
  <si>
    <t>258-3 Т</t>
  </si>
  <si>
    <t>259 Т</t>
  </si>
  <si>
    <t>Уплотнение крышки клапана НБ-125:</t>
  </si>
  <si>
    <t>259-1 Т</t>
  </si>
  <si>
    <t>259-2 Т</t>
  </si>
  <si>
    <t>259-3 Т</t>
  </si>
  <si>
    <t>260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</si>
  <si>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</si>
  <si>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</si>
  <si>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</si>
  <si>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</si>
  <si>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Килограмм</t>
  </si>
  <si>
    <t>260-1 Т</t>
  </si>
  <si>
    <t>260-2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</si>
  <si>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</si>
  <si>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</si>
  <si>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</si>
  <si>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260-3 Т</t>
  </si>
  <si>
    <t>260-4 Т</t>
  </si>
  <si>
    <t>260-5 Т</t>
  </si>
  <si>
    <t>261 Т</t>
  </si>
  <si>
    <t>Комплект полный РТИ 9Т</t>
  </si>
  <si>
    <t>261-1 Т</t>
  </si>
  <si>
    <t>261-2 Т</t>
  </si>
  <si>
    <t>261-3 Т</t>
  </si>
  <si>
    <t>261-4 Т</t>
  </si>
  <si>
    <t>262 Т</t>
  </si>
  <si>
    <t>Комплект полный РТИ НБ-125</t>
  </si>
  <si>
    <t>262-1 Т</t>
  </si>
  <si>
    <t>262-2 Т</t>
  </si>
  <si>
    <t>262-3 Т</t>
  </si>
  <si>
    <t>262-4 Т</t>
  </si>
  <si>
    <t>263 Т</t>
  </si>
  <si>
    <t>Манжета штока поршня НБ32,НБ50</t>
  </si>
  <si>
    <t>263-1 Т</t>
  </si>
  <si>
    <t>263-2 Т</t>
  </si>
  <si>
    <t>263-3 Т</t>
  </si>
  <si>
    <t>264 Т</t>
  </si>
  <si>
    <t>Манжета для клапана  НБ50.02.102П</t>
  </si>
  <si>
    <t>264-1 Т</t>
  </si>
  <si>
    <t>264-2 Т</t>
  </si>
  <si>
    <t>264-3 Т</t>
  </si>
  <si>
    <t xml:space="preserve">Манжета для клапана  НБ50.02.102П </t>
  </si>
  <si>
    <t>265 Т</t>
  </si>
  <si>
    <t>Уплотнение штока поршня НБ50.02.504П</t>
  </si>
  <si>
    <t>265-1 Т</t>
  </si>
  <si>
    <t>265-2 Т</t>
  </si>
  <si>
    <t>265-3 Т</t>
  </si>
  <si>
    <t>266 Т</t>
  </si>
  <si>
    <t>Уплотнение цилиндр. втулок НБ 50.02.302П</t>
  </si>
  <si>
    <t>266-1 Т</t>
  </si>
  <si>
    <t>266-2 Т</t>
  </si>
  <si>
    <t>266-3 Т</t>
  </si>
  <si>
    <t>267 Т</t>
  </si>
  <si>
    <t>Шнур резиновый У0085</t>
  </si>
  <si>
    <t>267-1 Т</t>
  </si>
  <si>
    <t>267-2 Т</t>
  </si>
  <si>
    <t>267-3 Т</t>
  </si>
  <si>
    <t>267-4 Т</t>
  </si>
  <si>
    <t>267-5 Т</t>
  </si>
  <si>
    <t>268 Т</t>
  </si>
  <si>
    <t>Уплотнение клапана НБ 125.02.833</t>
  </si>
  <si>
    <t>268-1 Т</t>
  </si>
  <si>
    <t>268-2 Т</t>
  </si>
  <si>
    <t>268-3 Т</t>
  </si>
  <si>
    <t>269 Т</t>
  </si>
  <si>
    <t>Уплотнение цилиндр.втулки1НП. 02.00.011П</t>
  </si>
  <si>
    <t>269-1 Т</t>
  </si>
  <si>
    <t>269-2 Т</t>
  </si>
  <si>
    <t>269-3 Т</t>
  </si>
  <si>
    <t>269-4 Т</t>
  </si>
  <si>
    <t>270 Т</t>
  </si>
  <si>
    <t>Шнур резиновый У 0089-04</t>
  </si>
  <si>
    <t>270-1 Т</t>
  </si>
  <si>
    <t>270-2 Т</t>
  </si>
  <si>
    <t>270-3 Т</t>
  </si>
  <si>
    <t>270-4 Т</t>
  </si>
  <si>
    <t>270-5 Т</t>
  </si>
  <si>
    <t>271 Т</t>
  </si>
  <si>
    <t>Шнур резиновый У0094</t>
  </si>
  <si>
    <t>271-1 Т</t>
  </si>
  <si>
    <t>271-2 Т</t>
  </si>
  <si>
    <t>271-3 Т</t>
  </si>
  <si>
    <t>271-4 Т</t>
  </si>
  <si>
    <t>272 Т</t>
  </si>
  <si>
    <t>Уплотнение крышки клапана НБ50.02.107П</t>
  </si>
  <si>
    <t>272-1 Т</t>
  </si>
  <si>
    <t>272-2 Т</t>
  </si>
  <si>
    <t>272-3 Т</t>
  </si>
  <si>
    <t>272-4 Т</t>
  </si>
  <si>
    <t>273 Т</t>
  </si>
  <si>
    <t>Комплект РТИ к насосу 1,3 ПТ-50Д1/90дет/</t>
  </si>
  <si>
    <t>273-1 Т</t>
  </si>
  <si>
    <t>273-2 Т</t>
  </si>
  <si>
    <t>273-3 Т</t>
  </si>
  <si>
    <t>274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</si>
  <si>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</si>
  <si>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</si>
  <si>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</si>
  <si>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</si>
  <si>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274-1 Т</t>
  </si>
  <si>
    <t>274-2 Т</t>
  </si>
  <si>
    <t>274-3 Т</t>
  </si>
  <si>
    <t>274-4 Т</t>
  </si>
  <si>
    <t>275 Т</t>
  </si>
  <si>
    <t>Приспособление для выемки седел НБ-125</t>
  </si>
  <si>
    <t>275-1 Т</t>
  </si>
  <si>
    <t>275-2 Т</t>
  </si>
  <si>
    <t>275-3 Т</t>
  </si>
  <si>
    <t>276 Т</t>
  </si>
  <si>
    <t>Приспос для выемки цилиндри втулокНБ-125</t>
  </si>
  <si>
    <t>276-1 Т</t>
  </si>
  <si>
    <t>276-2 Т</t>
  </si>
  <si>
    <t>276-3 Т</t>
  </si>
  <si>
    <t>276-4 Т</t>
  </si>
  <si>
    <t>277 Т</t>
  </si>
  <si>
    <t>Приспос для выемки цилиндрич втулокНБ-50</t>
  </si>
  <si>
    <t>277-1 Т</t>
  </si>
  <si>
    <t>277-2 Т</t>
  </si>
  <si>
    <t>277-3 Т</t>
  </si>
  <si>
    <t>277-4 Т</t>
  </si>
  <si>
    <t>278 Т</t>
  </si>
  <si>
    <t>диск разгрузочный ЦНС 180-85</t>
  </si>
  <si>
    <t>278-1 Т</t>
  </si>
  <si>
    <t>278-2 Т</t>
  </si>
  <si>
    <t>столбец 9, 14, 15, 16, 17</t>
  </si>
  <si>
    <t>278-3 Т</t>
  </si>
  <si>
    <t>Июль, август ,сентябрь</t>
  </si>
  <si>
    <t>Атырауская обл, г.Атырау, ст.Тендык, УПТОиКО</t>
  </si>
  <si>
    <t>278-4 Т</t>
  </si>
  <si>
    <t xml:space="preserve">диск разгрузочный ЦНС 180-85 </t>
  </si>
  <si>
    <t>279 Т</t>
  </si>
  <si>
    <t>28.13.31.00.00.00.78.10.1</t>
  </si>
  <si>
    <t>Колесо рабочее</t>
  </si>
  <si>
    <t>к насосу</t>
  </si>
  <si>
    <t>Колесо раб. промежуточ. ступени ЦНС 180</t>
  </si>
  <si>
    <t>279-1 Т</t>
  </si>
  <si>
    <t>279-2 Т</t>
  </si>
  <si>
    <t>279-3 Т</t>
  </si>
  <si>
    <t>279-4 Т</t>
  </si>
  <si>
    <t>279-5 Т</t>
  </si>
  <si>
    <t>28.13.31.000.113.00.0796.000000000000</t>
  </si>
  <si>
    <t>Колесо</t>
  </si>
  <si>
    <t>для насоса, рабочее</t>
  </si>
  <si>
    <t xml:space="preserve">Колесо раб. промежуточ. ступени ЦНС 180 </t>
  </si>
  <si>
    <t>279-6 Т</t>
  </si>
  <si>
    <t>280 Т</t>
  </si>
  <si>
    <t>Кольцо разгр.6МС-6-0111 ЦНС 180-85#425</t>
  </si>
  <si>
    <t>280-1 Т</t>
  </si>
  <si>
    <t>280-2 Т</t>
  </si>
  <si>
    <t>280-3 Т</t>
  </si>
  <si>
    <t xml:space="preserve">280-4 Т </t>
  </si>
  <si>
    <t xml:space="preserve">Кольцо разгр.6МС-6-0111 ЦНС 180-85#425  </t>
  </si>
  <si>
    <t xml:space="preserve">280-5 Т </t>
  </si>
  <si>
    <t>281 Т</t>
  </si>
  <si>
    <t>Кольцо разгр.6МС-6-0112 ЦНС 180-85#425</t>
  </si>
  <si>
    <t>281-1 Т</t>
  </si>
  <si>
    <t>281-2 Т</t>
  </si>
  <si>
    <t>281-3 Т</t>
  </si>
  <si>
    <t>281-4 Т</t>
  </si>
  <si>
    <t xml:space="preserve">Кольцо разгр.6МС-6-0112 ЦНС 180-85#425 </t>
  </si>
  <si>
    <t>282 Т</t>
  </si>
  <si>
    <t>Кольцо разгр.8МС-7-0111 ЦНС 300-120#600</t>
  </si>
  <si>
    <t>282-1 Т</t>
  </si>
  <si>
    <t>282-2 Т</t>
  </si>
  <si>
    <t>282-3 Т</t>
  </si>
  <si>
    <t>282-4 Т</t>
  </si>
  <si>
    <t>282-5 Т</t>
  </si>
  <si>
    <t xml:space="preserve">Кольцо разгр.8МС-7-0111 ЦНС 300-120#600 </t>
  </si>
  <si>
    <t>283 Т</t>
  </si>
  <si>
    <t>Кольцо разгр.8МС-7-0112 ЦНС 300-120#600</t>
  </si>
  <si>
    <t>283-1 Т</t>
  </si>
  <si>
    <t>283-2 Т</t>
  </si>
  <si>
    <t>283-3 Т</t>
  </si>
  <si>
    <t>283-4 Т</t>
  </si>
  <si>
    <t xml:space="preserve">Кольцо разгр.8МС-7-0112 ЦНС 300-120#600 </t>
  </si>
  <si>
    <t>283-5 Т</t>
  </si>
  <si>
    <t>284 Т</t>
  </si>
  <si>
    <t>Аппарат нааправляющий ЦНС 180-21201019-1</t>
  </si>
  <si>
    <t>284-1 Т</t>
  </si>
  <si>
    <t>284-2 Т</t>
  </si>
  <si>
    <t>столбец 14, 15, 16, 17</t>
  </si>
  <si>
    <t>284-3 Т</t>
  </si>
  <si>
    <t>284-4 Т</t>
  </si>
  <si>
    <t xml:space="preserve">Аппарат нааправляющий ЦНС 180-21201019-1 </t>
  </si>
  <si>
    <t>285 Т</t>
  </si>
  <si>
    <t>Колесо рабоч.6МС-6-0118-1 ЦНС 180-85#425</t>
  </si>
  <si>
    <t>285-1 Т</t>
  </si>
  <si>
    <t>285-2 Т</t>
  </si>
  <si>
    <t>285-3 Т</t>
  </si>
  <si>
    <t>285-4 Т</t>
  </si>
  <si>
    <t>285-5 Т</t>
  </si>
  <si>
    <t xml:space="preserve">Колесо рабоч.6МС-6-0118-1 ЦНС 180-85#425 </t>
  </si>
  <si>
    <t>285-6 Т</t>
  </si>
  <si>
    <t>285-7 Т</t>
  </si>
  <si>
    <t>285-8 Т</t>
  </si>
  <si>
    <t>286 Т</t>
  </si>
  <si>
    <t>Кольцо раз.4МС-30-0109-111 ЦНС 60-66#330</t>
  </si>
  <si>
    <t>286-1 Т</t>
  </si>
  <si>
    <t>286-2 Т</t>
  </si>
  <si>
    <t>286-3 Т</t>
  </si>
  <si>
    <t>286-4 Т</t>
  </si>
  <si>
    <t xml:space="preserve">Кольцо раз.4МС-30-0109-111 ЦНС 60-66#330 </t>
  </si>
  <si>
    <t>286-5 Т</t>
  </si>
  <si>
    <t>287 Т</t>
  </si>
  <si>
    <t>Кольцо раз.4МС-30-0109-112 ЦНС 60-66#330</t>
  </si>
  <si>
    <t>287-1 Т</t>
  </si>
  <si>
    <t>287-2 Т</t>
  </si>
  <si>
    <t>287-3 Т</t>
  </si>
  <si>
    <t>287-4 Т</t>
  </si>
  <si>
    <t xml:space="preserve">Кольцо раз.4МС-30-0109-112 ЦНС 60-66#330 </t>
  </si>
  <si>
    <t>287-5 Т</t>
  </si>
  <si>
    <t>288 Т</t>
  </si>
  <si>
    <t>Кольцо гидравл. пяты ЦНС60-165.01.000.06</t>
  </si>
  <si>
    <t>288-1 Т</t>
  </si>
  <si>
    <t>288-2 Т</t>
  </si>
  <si>
    <t>288-3 Т</t>
  </si>
  <si>
    <t>289 Т</t>
  </si>
  <si>
    <t>Кольцо разгр.5МС-1001-111 ЦНС 105-98#490</t>
  </si>
  <si>
    <t>289-1 Т</t>
  </si>
  <si>
    <t>289-2 Т</t>
  </si>
  <si>
    <t>289-3 Т</t>
  </si>
  <si>
    <t>289-4 Т</t>
  </si>
  <si>
    <t xml:space="preserve">Кольцо разгр.5МС-1001-111 ЦНС 105-98#490 </t>
  </si>
  <si>
    <t>290 Т</t>
  </si>
  <si>
    <t>Колесо рабочее 4МС-10201-1142</t>
  </si>
  <si>
    <t>290-1 Т</t>
  </si>
  <si>
    <t>290-2 Т</t>
  </si>
  <si>
    <t>290-3 Т</t>
  </si>
  <si>
    <t>290-4 Т</t>
  </si>
  <si>
    <t>290-5 Т</t>
  </si>
  <si>
    <t xml:space="preserve">Колесо рабочее 4МС-10201-1142 </t>
  </si>
  <si>
    <t>290-6 Т</t>
  </si>
  <si>
    <t>291 Т</t>
  </si>
  <si>
    <t>Колесо рабочее ЦНС38-44-22001000114</t>
  </si>
  <si>
    <t>291-1 Т</t>
  </si>
  <si>
    <t>291-2 Т</t>
  </si>
  <si>
    <t>292 Т</t>
  </si>
  <si>
    <t>Втулка разгрузки 8МС-7-0114</t>
  </si>
  <si>
    <t>292-1 Т</t>
  </si>
  <si>
    <t>293 Т</t>
  </si>
  <si>
    <t>Втулка  разгрузки  6МС-6-0114</t>
  </si>
  <si>
    <t>293-1 Т</t>
  </si>
  <si>
    <t>293-2 Т</t>
  </si>
  <si>
    <t>293-3 Т</t>
  </si>
  <si>
    <t>293-4 Т</t>
  </si>
  <si>
    <t xml:space="preserve">Втулка  разгрузки  6МС-6-0114 </t>
  </si>
  <si>
    <t>293-5 Т</t>
  </si>
  <si>
    <t>294 Т</t>
  </si>
  <si>
    <t>Диск разгрузочный ЦНС-38/110</t>
  </si>
  <si>
    <t>294-1 Т</t>
  </si>
  <si>
    <t>столбец 9,15</t>
  </si>
  <si>
    <t>294-2 Т</t>
  </si>
  <si>
    <t>294-3 Т</t>
  </si>
  <si>
    <t xml:space="preserve">Диск разгрузочный ЦНС-38/110 </t>
  </si>
  <si>
    <t>295 Т</t>
  </si>
  <si>
    <t xml:space="preserve"> 
к насосу</t>
  </si>
  <si>
    <t>Рабочее колесо насоса ЦНС-38/110</t>
  </si>
  <si>
    <t>295-1 Т</t>
  </si>
  <si>
    <t>295-2 Т</t>
  </si>
  <si>
    <t>295-3 Т</t>
  </si>
  <si>
    <t>295-4 Т</t>
  </si>
  <si>
    <t>295-5 Т</t>
  </si>
  <si>
    <t xml:space="preserve">Рабочее колесо насоса ЦНС-38/110 </t>
  </si>
  <si>
    <t>296 Т</t>
  </si>
  <si>
    <t>Колесо раб. 8МС-7-0118 ЦНС 300-120#600</t>
  </si>
  <si>
    <t>296-1 Т</t>
  </si>
  <si>
    <t>296-2 Т</t>
  </si>
  <si>
    <t>296-3 Т</t>
  </si>
  <si>
    <t>296-4 Т</t>
  </si>
  <si>
    <t>296-5 Т</t>
  </si>
  <si>
    <t xml:space="preserve">Колесо раб. 8МС-7-0118 ЦНС 300-120#600 </t>
  </si>
  <si>
    <t>296-6 Т</t>
  </si>
  <si>
    <t>9,15,18</t>
  </si>
  <si>
    <t>296-7 Т</t>
  </si>
  <si>
    <t>297 Т</t>
  </si>
  <si>
    <t>Аппарат направляющий ЦНС - 300</t>
  </si>
  <si>
    <t>297-1 Т</t>
  </si>
  <si>
    <t>297-2 Т</t>
  </si>
  <si>
    <t>297-3 Т</t>
  </si>
  <si>
    <t>298 Т</t>
  </si>
  <si>
    <t>Втулка дистанционная 6МСх6х0113</t>
  </si>
  <si>
    <t>298-1 Т</t>
  </si>
  <si>
    <t>298-2 Т</t>
  </si>
  <si>
    <t>столбец 9,15,16,17</t>
  </si>
  <si>
    <t>298-3 Т</t>
  </si>
  <si>
    <t>298-4 Т</t>
  </si>
  <si>
    <t>298-5 Т</t>
  </si>
  <si>
    <t xml:space="preserve">Втулка дистанционная 6МСх6х0113 </t>
  </si>
  <si>
    <t>298-6 Т</t>
  </si>
  <si>
    <t>298-7 Т</t>
  </si>
  <si>
    <t>298-8 Т</t>
  </si>
  <si>
    <t>299 Т</t>
  </si>
  <si>
    <t>Втулка дистанционная 8МСх7х0113</t>
  </si>
  <si>
    <t>299-1 Т</t>
  </si>
  <si>
    <t>299-2 Т</t>
  </si>
  <si>
    <t>299-3 Т</t>
  </si>
  <si>
    <t>300 Т</t>
  </si>
  <si>
    <t>Шнур резиновый ЦНС 300 (У0081)</t>
  </si>
  <si>
    <t>300-1 Т</t>
  </si>
  <si>
    <t>300-2 Т</t>
  </si>
  <si>
    <t>300-3 Т</t>
  </si>
  <si>
    <t>300-4 Т</t>
  </si>
  <si>
    <t>301 Т</t>
  </si>
  <si>
    <t>Шнур резиновый ЦНС 300 (У0087)</t>
  </si>
  <si>
    <t>301-1 Т</t>
  </si>
  <si>
    <t>301-2 Т</t>
  </si>
  <si>
    <t>301-3 Т</t>
  </si>
  <si>
    <t>301-4 Т</t>
  </si>
  <si>
    <t>302 Т</t>
  </si>
  <si>
    <t>Шнур резиновый ЦНС 300 (У0090)</t>
  </si>
  <si>
    <t>302-1 Т</t>
  </si>
  <si>
    <t>302-2 Т</t>
  </si>
  <si>
    <t>302-3 Т</t>
  </si>
  <si>
    <t>302-4 Т</t>
  </si>
  <si>
    <t>303 Т</t>
  </si>
  <si>
    <t>303-1 Т</t>
  </si>
  <si>
    <t>304 Т</t>
  </si>
  <si>
    <t>305 Т</t>
  </si>
  <si>
    <t>306 Т</t>
  </si>
  <si>
    <t>306-1 Т</t>
  </si>
  <si>
    <t>307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</si>
  <si>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</si>
  <si>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</si>
  <si>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</si>
  <si>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Литол-24 ГОСТ 21150-87</t>
  </si>
  <si>
    <t>столбец 9,13,14</t>
  </si>
  <si>
    <t>307-1 Т</t>
  </si>
  <si>
    <t>307-2 Т</t>
  </si>
  <si>
    <t>307-3 Т</t>
  </si>
  <si>
    <t>20.59.41.990.002.09.0166.000000000000</t>
  </si>
  <si>
    <t xml:space="preserve"> Смазка </t>
  </si>
  <si>
    <t>многоцелевая, марка Литол-24, ГОСТ 21150-87</t>
  </si>
  <si>
    <t xml:space="preserve">Смазка Литол-24 ГОСТ 21150-87 </t>
  </si>
  <si>
    <t>307-4 Т</t>
  </si>
  <si>
    <t>307-5 Т</t>
  </si>
  <si>
    <t xml:space="preserve">Смазка </t>
  </si>
  <si>
    <t>308 Т</t>
  </si>
  <si>
    <t>308-1 Т</t>
  </si>
  <si>
    <t>308-2 Т</t>
  </si>
  <si>
    <t>309 Т</t>
  </si>
  <si>
    <t>310 Т</t>
  </si>
  <si>
    <t>27.20.21.00.00.00.02.40.2</t>
  </si>
  <si>
    <t>Аккумулятор</t>
  </si>
  <si>
    <t>ГОСТ 959-2002 марка 6СТ -132А стартерный,  напряжением 12 В, емкостью 132 А*час,  с общей крышкой.</t>
  </si>
  <si>
    <t>Аккумулятор 6СТ-132</t>
  </si>
  <si>
    <t>310-1 Т</t>
  </si>
  <si>
    <t>310-2 Т</t>
  </si>
  <si>
    <t>27.20.21.100.000.00.0796.000000000009</t>
  </si>
  <si>
    <t>стартерный, марка 6СТ-132А, напряжение 12 В, емкость 132 А/ч, ГОСТ 959-2002</t>
  </si>
  <si>
    <t>310-3 Т</t>
  </si>
  <si>
    <t>310-4 Т</t>
  </si>
  <si>
    <t>310-5 Т</t>
  </si>
  <si>
    <t>311 Т</t>
  </si>
  <si>
    <t>27.20.21.00.00.00.02.15.2</t>
  </si>
  <si>
    <t>ГОСТ 959-2002 марка 6СТ -60 А стартерный,  напряжением 12 В, емкостью 60 А*час,  с общей крышкой.</t>
  </si>
  <si>
    <t>Аккумулятор 6СТ-55</t>
  </si>
  <si>
    <t>311-1 Т</t>
  </si>
  <si>
    <t>311-2 Т</t>
  </si>
  <si>
    <t>27.20.21.100.000.00.0796.000000000032</t>
  </si>
  <si>
    <t>стартерный, марка 6СТ-55, напряжение 12 В, емкость 55 А/ч, кислотный, ГОСТ 959-2002</t>
  </si>
  <si>
    <t>311-3 Т</t>
  </si>
  <si>
    <t>311-4 Т</t>
  </si>
  <si>
    <t>311-5 Т</t>
  </si>
  <si>
    <t>312 Т</t>
  </si>
  <si>
    <t>27.20.21.00.00.00.02.20.2</t>
  </si>
  <si>
    <t xml:space="preserve">ГОСТ 959-2002 марка 6СТ -75А стартерный,  напряжением 12 В, емкостью 75 А*час,  с общей крышкой. </t>
  </si>
  <si>
    <t>Аккумулятор 6СТ-75</t>
  </si>
  <si>
    <t>312-1 Т</t>
  </si>
  <si>
    <t>312-2 Т</t>
  </si>
  <si>
    <t>27.20.21.100.000.00.0796.000000000024</t>
  </si>
  <si>
    <t>стартерный, марка 6СТ-75, напряжение 12 В, емкость 75 А/ч, кислотный, ГОСТ 959-2002</t>
  </si>
  <si>
    <t>312-3 Т</t>
  </si>
  <si>
    <t>312-4 Т</t>
  </si>
  <si>
    <t>312-5 Т</t>
  </si>
  <si>
    <t>312-6 Т</t>
  </si>
  <si>
    <t>312-7 Т</t>
  </si>
  <si>
    <t>313 Т</t>
  </si>
  <si>
    <t>27.20.21.00.00.00.02.25.2</t>
  </si>
  <si>
    <t>ГОСТ 959-2002 марка 6СТ -90А стартерный,  напряжением 12 В, емкостью 90 А*час,  с общей крышкой.</t>
  </si>
  <si>
    <t>Аккумулятор 6СТ-90</t>
  </si>
  <si>
    <t>313-1 Т</t>
  </si>
  <si>
    <t>313-2 Т</t>
  </si>
  <si>
    <t>27.20.21.100.000.00.0796.000000000021</t>
  </si>
  <si>
    <t>стартерный, марка 6СТ-90, напряжение 12 В, емкость 90 А/ч, кислотный, ГОСТ 959-2002</t>
  </si>
  <si>
    <t>313-3 Т</t>
  </si>
  <si>
    <t>313-4 Т</t>
  </si>
  <si>
    <t>313-5 Т</t>
  </si>
  <si>
    <t>313-6 Т</t>
  </si>
  <si>
    <t>314 Т</t>
  </si>
  <si>
    <t>27.20.21.00.00.00.02.45.1</t>
  </si>
  <si>
    <t>ГОСТ 959-2002 марка 6СТ -190стартерный,  напряжением 12 В, емкостью 190 А*час,  с общей крышкой.</t>
  </si>
  <si>
    <t>Аккумулятор 6СТ-190 А</t>
  </si>
  <si>
    <t>314-1 Т</t>
  </si>
  <si>
    <t>314-2 Т</t>
  </si>
  <si>
    <t>27.20.21.100.000.00.0796.000000000006</t>
  </si>
  <si>
    <t>стартерный, марка 6СТ-190А, напряжение 12 В, емкость 190 А/ч, ГОСТ 959-2002</t>
  </si>
  <si>
    <t>314-3 Т</t>
  </si>
  <si>
    <t>314-4 Т</t>
  </si>
  <si>
    <t>314-5 Т</t>
  </si>
  <si>
    <t>314-6 Т</t>
  </si>
  <si>
    <t>315 Т</t>
  </si>
  <si>
    <t>Аккумулятор 6СТ-60А</t>
  </si>
  <si>
    <t>315-1 Т</t>
  </si>
  <si>
    <t>315-2 Т</t>
  </si>
  <si>
    <t>27.20.21.100.000.00.0796.000000000028</t>
  </si>
  <si>
    <t>стартерный, марка 6СТ-60А, напряжение 12 В, емкость 60 А/ч, ГОСТ 959-2002</t>
  </si>
  <si>
    <t>315-3 Т</t>
  </si>
  <si>
    <t>315-4 Т</t>
  </si>
  <si>
    <t>315-5 Т</t>
  </si>
  <si>
    <t>315-6 Т</t>
  </si>
  <si>
    <t>316 Т</t>
  </si>
  <si>
    <t>Смазка Литол-24</t>
  </si>
  <si>
    <t>316-1 Т</t>
  </si>
  <si>
    <t>317 Т</t>
  </si>
  <si>
    <t>Масло моторноеSAE10W-40SL/CF"(Зима,лето)</t>
  </si>
  <si>
    <t>тонна</t>
  </si>
  <si>
    <t>317-1 Т</t>
  </si>
  <si>
    <t>317-2 Т</t>
  </si>
  <si>
    <t>19.20.29.500.000.01.0168.000000000009</t>
  </si>
  <si>
    <t>моторное, для бензиновых двигателей, обозначение по SAE 10W-40</t>
  </si>
  <si>
    <t>318 Т</t>
  </si>
  <si>
    <t>Масло моторное Diesel SAE 15W-40 CI-4"</t>
  </si>
  <si>
    <t>318-1 Т</t>
  </si>
  <si>
    <t>318-2 Т</t>
  </si>
  <si>
    <t>19.20.29.500.000.01.0168.000000000007</t>
  </si>
  <si>
    <t>моторное, для бензиновых двигателей, обозначение по SAE 15W-40</t>
  </si>
  <si>
    <t>319 Т</t>
  </si>
  <si>
    <t>Масло моторное Diesel SAE 20W-40 CI-4"</t>
  </si>
  <si>
    <t>319-1 Т</t>
  </si>
  <si>
    <t>319-2 Т</t>
  </si>
  <si>
    <t>320 Т</t>
  </si>
  <si>
    <t>Масло моторное Diesel PlusSAE20W-40CI-4"</t>
  </si>
  <si>
    <t>320-1 Т</t>
  </si>
  <si>
    <t>320-2 Т</t>
  </si>
  <si>
    <t>321 Т</t>
  </si>
  <si>
    <t>19.20.29.00.00.00.12.31.1</t>
  </si>
  <si>
    <t>Масло гидравлическое</t>
  </si>
  <si>
    <t>Масло гидравлическое прочее</t>
  </si>
  <si>
    <t>Масло гидравлическое SAE 10W" (зимний)</t>
  </si>
  <si>
    <t>Литр (куб. дм.)</t>
  </si>
  <si>
    <t>321-1 Т</t>
  </si>
  <si>
    <t>321-2 Т</t>
  </si>
  <si>
    <t>322 Т</t>
  </si>
  <si>
    <t>Масло гидравлическое SAE 30" (летний)</t>
  </si>
  <si>
    <t>322-1 Т</t>
  </si>
  <si>
    <t>322-2 Т</t>
  </si>
  <si>
    <t>323 Т</t>
  </si>
  <si>
    <t>Масло гидравлическое 32" (зимний)</t>
  </si>
  <si>
    <t>323-1 Т</t>
  </si>
  <si>
    <t>324 Т</t>
  </si>
  <si>
    <t>28.13.14.00.00.00.20.11.1</t>
  </si>
  <si>
    <t>центробежный насос нефтяной</t>
  </si>
  <si>
    <t xml:space="preserve">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 </t>
  </si>
  <si>
    <t>ЦНС180-425 без эл.дв.</t>
  </si>
  <si>
    <t>324-1 Т</t>
  </si>
  <si>
    <t>324-2 Т</t>
  </si>
  <si>
    <t>324-3 Т</t>
  </si>
  <si>
    <t>Столбец- 1,7,9</t>
  </si>
  <si>
    <t>324-4 Т</t>
  </si>
  <si>
    <t>324-5 Т</t>
  </si>
  <si>
    <t>28.13.14.900.002.02.0796.000000000114</t>
  </si>
  <si>
    <t>центробежный, тип НМ, нефтяной, магистральный</t>
  </si>
  <si>
    <t xml:space="preserve">ЦНС180-425 без эл.дв. </t>
  </si>
  <si>
    <t>324-6 Т</t>
  </si>
  <si>
    <t>324-7 Т</t>
  </si>
  <si>
    <t>325 Т</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</si>
  <si>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</si>
  <si>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ЦНС180-85 с эл.дв ВАО 4-75квт, 1500 об/м</t>
  </si>
  <si>
    <t>325-1 Т</t>
  </si>
  <si>
    <t>325-2 Т</t>
  </si>
  <si>
    <t>325-3 Т</t>
  </si>
  <si>
    <t>325-4 Т</t>
  </si>
  <si>
    <t>325-5 Т</t>
  </si>
  <si>
    <t xml:space="preserve">ЦНС180-85 с эл.дв ВАО 4-75квт, 1500 об/м </t>
  </si>
  <si>
    <t>325-6 Т</t>
  </si>
  <si>
    <t>326 Т</t>
  </si>
  <si>
    <t>28.13.14.00.00.00.19.10.1</t>
  </si>
  <si>
    <t>центробежный насос консольный</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</si>
  <si>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</si>
  <si>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насос К100-65-200(К90 55)эл.д30квт3000об</t>
  </si>
  <si>
    <t>326-1 Т</t>
  </si>
  <si>
    <t>327 Т</t>
  </si>
  <si>
    <t>Насос К80-65-160 с эл/дв 7,5квт,3000об/м</t>
  </si>
  <si>
    <t>328 Т</t>
  </si>
  <si>
    <t>ЦНС 60-198 э/д В225М2  55 квт, 3000об/м.</t>
  </si>
  <si>
    <t>328-1 Т</t>
  </si>
  <si>
    <t>328-2 Т</t>
  </si>
  <si>
    <t>328-3 Т</t>
  </si>
  <si>
    <t>328-4 Т</t>
  </si>
  <si>
    <t>328-5 Т</t>
  </si>
  <si>
    <t xml:space="preserve">ЦНС 60-198 э/д В225М2  55 квт, 3000об/м. </t>
  </si>
  <si>
    <t>328-6 Т</t>
  </si>
  <si>
    <t>329 Т</t>
  </si>
  <si>
    <t>ЦНС 60/66 э/д В180S2   22 квт, 3000 об/м</t>
  </si>
  <si>
    <t>329-1 Т</t>
  </si>
  <si>
    <t>329-2 Т</t>
  </si>
  <si>
    <t>329-3 Т</t>
  </si>
  <si>
    <t>329-4 Т</t>
  </si>
  <si>
    <t>329-5 Т</t>
  </si>
  <si>
    <t xml:space="preserve">ЦНС 60/66 э/д В180S2   22 квт, 3000 об/м </t>
  </si>
  <si>
    <t>329-6 Т</t>
  </si>
  <si>
    <t>330 Т</t>
  </si>
  <si>
    <t>ЦНС 180/128 э/д В280S4 110 квт, 1500об/м</t>
  </si>
  <si>
    <t>330-1 Т</t>
  </si>
  <si>
    <t>330-2 Т</t>
  </si>
  <si>
    <t>330-3 Т</t>
  </si>
  <si>
    <t>330-4 Т</t>
  </si>
  <si>
    <t>330-5 Т</t>
  </si>
  <si>
    <t xml:space="preserve">ЦНС 180/128 э/д В280S4 110 квт, 1500об/м </t>
  </si>
  <si>
    <t>330-6 Т</t>
  </si>
  <si>
    <t>331 Т</t>
  </si>
  <si>
    <t>ЦНС 60-330 э/д ВР280S2 110 квт, 3000об/м</t>
  </si>
  <si>
    <t>331-1 Т</t>
  </si>
  <si>
    <t>331-2 Т</t>
  </si>
  <si>
    <t>331-3 Т</t>
  </si>
  <si>
    <t>331-4 Т</t>
  </si>
  <si>
    <t>332 Т</t>
  </si>
  <si>
    <t>Насос К150-125-315 с эл/дв45кВт 1500об/м</t>
  </si>
  <si>
    <t>333 Т</t>
  </si>
  <si>
    <t>ЦНС60-264 эл.двА250С2,75 квт,3000 об/м.</t>
  </si>
  <si>
    <t>333-1 Т</t>
  </si>
  <si>
    <t>333-2 Т</t>
  </si>
  <si>
    <t>333-3 Т</t>
  </si>
  <si>
    <t>333-4 Т</t>
  </si>
  <si>
    <t>333-5 Т</t>
  </si>
  <si>
    <t xml:space="preserve">ЦНС60-264 эл.двА250С2,75 квт,3000 об/м. </t>
  </si>
  <si>
    <t>333-6 Т</t>
  </si>
  <si>
    <t>334 Т</t>
  </si>
  <si>
    <t>Насос К200-150-315 эл/дв45квт,1500 об/м.</t>
  </si>
  <si>
    <t>335 Т</t>
  </si>
  <si>
    <t>28.12.13.00.00.00.10.17.1</t>
  </si>
  <si>
    <t>Поршневой насос</t>
  </si>
  <si>
    <t>поршневой насос с номинальным давлением 6,3 МПА</t>
  </si>
  <si>
    <t>Насос пор.НБ-125,э/дВАО90квт700-1000об.м</t>
  </si>
  <si>
    <t>336 Т</t>
  </si>
  <si>
    <t>Насос поршневой   НБ-50 без эл.дв</t>
  </si>
  <si>
    <t>336-1 Т</t>
  </si>
  <si>
    <t>336-2 Т</t>
  </si>
  <si>
    <t>336-3 Т</t>
  </si>
  <si>
    <t>28.12.13.200.002.00.0796.000000000007</t>
  </si>
  <si>
    <t>Насос поршневой</t>
  </si>
  <si>
    <t>давление номинальное 6,3 МПА</t>
  </si>
  <si>
    <t xml:space="preserve">Насос поршневой   НБ-50 без эл.дв </t>
  </si>
  <si>
    <t>336-4 Т</t>
  </si>
  <si>
    <t>337 Т</t>
  </si>
  <si>
    <t>338 Т</t>
  </si>
  <si>
    <t>28.99.39.00.00.08.10.10.1</t>
  </si>
  <si>
    <t>Водораспределительный пункт</t>
  </si>
  <si>
    <t>для закачки воды в пласт для поддержания пластового давления</t>
  </si>
  <si>
    <t>339 Т</t>
  </si>
  <si>
    <t>Водораспределительнй пункт ВРП-5</t>
  </si>
  <si>
    <t>339-1 Т</t>
  </si>
  <si>
    <t>339-2 Т</t>
  </si>
  <si>
    <t>339-3 Т</t>
  </si>
  <si>
    <t>340 Т</t>
  </si>
  <si>
    <t>Водораспределительнй пункт ВРП-6</t>
  </si>
  <si>
    <t>340-1 Т</t>
  </si>
  <si>
    <t>340-2 Т</t>
  </si>
  <si>
    <t>340-3 Т</t>
  </si>
  <si>
    <t>340-4 Т</t>
  </si>
  <si>
    <t>28.99.39.899.008.00.0796.000000000000</t>
  </si>
  <si>
    <t xml:space="preserve">Водораспределительнй пункт ВРП-6 </t>
  </si>
  <si>
    <t>7,9,14,15</t>
  </si>
  <si>
    <t>340-5 Т</t>
  </si>
  <si>
    <t>340-6 Т</t>
  </si>
  <si>
    <t>7,9,12</t>
  </si>
  <si>
    <t>340-7 Т</t>
  </si>
  <si>
    <t>341 Т</t>
  </si>
  <si>
    <t>Горизонтальный насосный комплекс ГНК 7А-320-1600</t>
  </si>
  <si>
    <t>342 Т</t>
  </si>
  <si>
    <t>Насос НБ 125 без эл/двиг</t>
  </si>
  <si>
    <t>342-1 Т</t>
  </si>
  <si>
    <t>342-2 Т</t>
  </si>
  <si>
    <t>342-3 Т</t>
  </si>
  <si>
    <t xml:space="preserve">Насос НБ 125 без эл/двиг </t>
  </si>
  <si>
    <t>342-4 Т</t>
  </si>
  <si>
    <t>342-5 Т</t>
  </si>
  <si>
    <t>342-6 Т</t>
  </si>
  <si>
    <t>343 Т</t>
  </si>
  <si>
    <t>28.13.31.40.10.10.16.10.1</t>
  </si>
  <si>
    <t>Редуктор</t>
  </si>
  <si>
    <t>Редуктор Ц2НШ-750 ГОСТ151-50-69</t>
  </si>
  <si>
    <t>343-1 Т</t>
  </si>
  <si>
    <t>343-2 Т</t>
  </si>
  <si>
    <t>343-3 Т</t>
  </si>
  <si>
    <t>343-4 Т</t>
  </si>
  <si>
    <t>28.13.31.000.050.00.0796.000000000000</t>
  </si>
  <si>
    <t xml:space="preserve">Редуктор Ц2НШ-750 ГОСТ151-50-69 </t>
  </si>
  <si>
    <t>343-5 Т</t>
  </si>
  <si>
    <t>344 Т</t>
  </si>
  <si>
    <t>Редуктор Ц2НШ-450 ГОСТ151-50-69</t>
  </si>
  <si>
    <t>344-1 Т</t>
  </si>
  <si>
    <t>344-2 Т</t>
  </si>
  <si>
    <t>344-3 Т</t>
  </si>
  <si>
    <t>344-4 Т</t>
  </si>
  <si>
    <t xml:space="preserve">Редуктор Ц2НШ-450 ГОСТ151-50-69 </t>
  </si>
  <si>
    <t>344-5 Т</t>
  </si>
  <si>
    <t>344-6 Т</t>
  </si>
  <si>
    <t>345 Т</t>
  </si>
  <si>
    <t>ЗадвижкаЗКЛ2,ст.с о/фДУ300РУ16ст30с41нж</t>
  </si>
  <si>
    <t>345-1 Т</t>
  </si>
  <si>
    <t>345-2 Т</t>
  </si>
  <si>
    <t>346 Т</t>
  </si>
  <si>
    <t>28.29.22.00.00.00.11.16.1</t>
  </si>
  <si>
    <t>огнетушитель переносной</t>
  </si>
  <si>
    <t>огнетушитель переносной порошковый</t>
  </si>
  <si>
    <t>Огнетушитель ОП-10</t>
  </si>
  <si>
    <t>столбец- 7, 15, 16, 17</t>
  </si>
  <si>
    <t>346-1 Т</t>
  </si>
  <si>
    <t>столбец 7,9</t>
  </si>
  <si>
    <t>346-2 Т</t>
  </si>
  <si>
    <t>346-3 Т</t>
  </si>
  <si>
    <t>346-4 Т</t>
  </si>
  <si>
    <t>28.29.22.100.000.02.0796.000000000012</t>
  </si>
  <si>
    <t>Огнетушитель</t>
  </si>
  <si>
    <t>порошковый, марка ОП-10 (з) (А, В, С, Е)</t>
  </si>
  <si>
    <t xml:space="preserve">Огнетушитель ОП-10 </t>
  </si>
  <si>
    <t>346-5 Т</t>
  </si>
  <si>
    <t>347 Т</t>
  </si>
  <si>
    <t>Огнетушитель ОП-2</t>
  </si>
  <si>
    <t>347-1 Т</t>
  </si>
  <si>
    <t>347-2 Т</t>
  </si>
  <si>
    <t>347-3 Т</t>
  </si>
  <si>
    <t>347-4 Т</t>
  </si>
  <si>
    <t>28.29.22.100.000.02.0796.000000000001</t>
  </si>
  <si>
    <t>порошковый, марка ОП-2 (з)  (А, В, С, Е)</t>
  </si>
  <si>
    <t xml:space="preserve">Огнетушитель ОП-2 </t>
  </si>
  <si>
    <t>348 Т</t>
  </si>
  <si>
    <t>Огнетушитель ОП-3</t>
  </si>
  <si>
    <t>348-1 Т</t>
  </si>
  <si>
    <t>столбец 7,9,15,16,17</t>
  </si>
  <si>
    <t>348-2 Т</t>
  </si>
  <si>
    <t>348-3 Т</t>
  </si>
  <si>
    <t>348-4 Т</t>
  </si>
  <si>
    <t>28.29.22.100.000.02.0796.000000000002</t>
  </si>
  <si>
    <t>порошковый, марка ОП-3 (з) (А, В, С, Е)</t>
  </si>
  <si>
    <t xml:space="preserve">Огнетушитель ОП-3 </t>
  </si>
  <si>
    <t>349 Т</t>
  </si>
  <si>
    <t>Огнетушитель ОП-5</t>
  </si>
  <si>
    <t>столбец 7</t>
  </si>
  <si>
    <t>349-1 Т</t>
  </si>
  <si>
    <t>349-2 Т</t>
  </si>
  <si>
    <t>349-3 Т</t>
  </si>
  <si>
    <t>349-4 Т</t>
  </si>
  <si>
    <t>28.29.22.100.000.02.0796.000000000006</t>
  </si>
  <si>
    <t>порошковый, марка ОП-5 (з) (А, В, С, Е)</t>
  </si>
  <si>
    <t xml:space="preserve">Огнетушитель ОП-5 </t>
  </si>
  <si>
    <t>350 Т</t>
  </si>
  <si>
    <t>Огнетушитель ОП-8</t>
  </si>
  <si>
    <t>350-1 Т</t>
  </si>
  <si>
    <t>350-2 Т</t>
  </si>
  <si>
    <t>350-3 Т</t>
  </si>
  <si>
    <t>350-4 Т</t>
  </si>
  <si>
    <t>28.29.22.100.000.02.0796.000000000008</t>
  </si>
  <si>
    <t>порошковый, марка ОП-8 (з) (А, В, С, Е)</t>
  </si>
  <si>
    <t xml:space="preserve">Огнетушитель ОП-8 </t>
  </si>
  <si>
    <t>351 Т</t>
  </si>
  <si>
    <t>Огнетушитель ОУ-5</t>
  </si>
  <si>
    <t>351-1 Т</t>
  </si>
  <si>
    <t>351-2 Т</t>
  </si>
  <si>
    <t>351-3 Т</t>
  </si>
  <si>
    <t>351-4 Т</t>
  </si>
  <si>
    <t>28.29.22.100.000.01.0796.000000000003</t>
  </si>
  <si>
    <t>углекислотный, марка ОУ-5</t>
  </si>
  <si>
    <t xml:space="preserve">Огнетушитель ОУ-5 </t>
  </si>
  <si>
    <t>351-5 Т</t>
  </si>
  <si>
    <t>352 Т</t>
  </si>
  <si>
    <t>Огнетушитель ОУ-20</t>
  </si>
  <si>
    <t>352-1 Т</t>
  </si>
  <si>
    <t>352-2 Т</t>
  </si>
  <si>
    <t>352-3 Т</t>
  </si>
  <si>
    <t>352-4 Т</t>
  </si>
  <si>
    <t>28.29.22.100.000.01.0796.000000000011</t>
  </si>
  <si>
    <t>углекислотный, марка ОУ-20</t>
  </si>
  <si>
    <t xml:space="preserve">Огнетушитель ОУ-20 </t>
  </si>
  <si>
    <t>352-5 Т</t>
  </si>
  <si>
    <t>353 Т</t>
  </si>
  <si>
    <t>Огнетушитель ОП-50</t>
  </si>
  <si>
    <t>353-1 Т</t>
  </si>
  <si>
    <t>353-2 Т</t>
  </si>
  <si>
    <t>353-3 Т</t>
  </si>
  <si>
    <t>353-4 Т</t>
  </si>
  <si>
    <t>28.29.22.100.000.02.0796.000000000013</t>
  </si>
  <si>
    <t>порошковый, марка ОП-35 (ОП-50) (з)  (А, В, С, Е)</t>
  </si>
  <si>
    <t xml:space="preserve">Огнетушитель ОП-50 </t>
  </si>
  <si>
    <t>354 Т</t>
  </si>
  <si>
    <t>28.29.22.00.00.00.01.06.1</t>
  </si>
  <si>
    <t>Огнетушитель углекислотный</t>
  </si>
  <si>
    <t>ОУ-8</t>
  </si>
  <si>
    <t>Огнетушитель ОУ-8</t>
  </si>
  <si>
    <t>354-1 Т</t>
  </si>
  <si>
    <t>354-2 Т</t>
  </si>
  <si>
    <t>354-3 Т</t>
  </si>
  <si>
    <t>354-4 Т</t>
  </si>
  <si>
    <t>28.29.22.100.000.01.0796.000000000005</t>
  </si>
  <si>
    <t>углекислотный, марка ОУ-8</t>
  </si>
  <si>
    <t xml:space="preserve">Огнетушитель ОУ-8 </t>
  </si>
  <si>
    <t>355 Т</t>
  </si>
  <si>
    <t>Огнетушитель ОУ-10</t>
  </si>
  <si>
    <t>355-1 Т</t>
  </si>
  <si>
    <t>355-2 Т</t>
  </si>
  <si>
    <t>355-3 Т</t>
  </si>
  <si>
    <t>355-4 Т</t>
  </si>
  <si>
    <t>28.29.22.100.000.01.0796.000000000006</t>
  </si>
  <si>
    <t>углекислотный, марка ОУ-10</t>
  </si>
  <si>
    <t xml:space="preserve">Огнетушитель ОУ-10 </t>
  </si>
  <si>
    <t>355-5 Т</t>
  </si>
  <si>
    <t>356 Т</t>
  </si>
  <si>
    <t>Огнетушитель ОП-35</t>
  </si>
  <si>
    <t>356-1 Т</t>
  </si>
  <si>
    <t>356-2 Т</t>
  </si>
  <si>
    <t>356-3 Т</t>
  </si>
  <si>
    <t>356-4 Т</t>
  </si>
  <si>
    <t xml:space="preserve">Огнетушитель ОП-35 </t>
  </si>
  <si>
    <t>357 Т</t>
  </si>
  <si>
    <t>ОГНЕТУШИТЕЛЬ ОУ-40-ВСЕ</t>
  </si>
  <si>
    <t>357-1 Т</t>
  </si>
  <si>
    <t>357-2 Т</t>
  </si>
  <si>
    <t>357-3 Т</t>
  </si>
  <si>
    <t>357-4 Т</t>
  </si>
  <si>
    <t>28.29.22.100.000.01.0796.000000000009</t>
  </si>
  <si>
    <t>углекислотный, марка ОУ-55</t>
  </si>
  <si>
    <t xml:space="preserve">ОГНЕТУШИТЕЛЬ ОУ-40-ВСЕ </t>
  </si>
  <si>
    <t>358 Т</t>
  </si>
  <si>
    <t>358-1 Т</t>
  </si>
  <si>
    <t>358-2 Т</t>
  </si>
  <si>
    <t>358-3 Т</t>
  </si>
  <si>
    <t>14.19.19.500.002.00.0796.000000000000</t>
  </si>
  <si>
    <t>из хлопчатобумажной пряжи, общего назначения, трикотажный</t>
  </si>
  <si>
    <t>358-4 Т</t>
  </si>
  <si>
    <t>359 Т</t>
  </si>
  <si>
    <t>14.14.14.00.00.10.18.10.1</t>
  </si>
  <si>
    <t>Белье нательное женское</t>
  </si>
  <si>
    <t>Белье нательное (летнее, женское, комплектация: рубаха с коротким рукавом и брючки, ткань: хлопок – 100%)</t>
  </si>
  <si>
    <t>Белье нательное х/б для женщ.в ком.р.44</t>
  </si>
  <si>
    <t>комплект</t>
  </si>
  <si>
    <t>359-1 Т</t>
  </si>
  <si>
    <t>359-2 Т</t>
  </si>
  <si>
    <t>359-3 Т</t>
  </si>
  <si>
    <t>360 Т</t>
  </si>
  <si>
    <t>Белье нательное х/б для женщ.в ком.р.46</t>
  </si>
  <si>
    <t>360-1 Т</t>
  </si>
  <si>
    <t>360-2 Т</t>
  </si>
  <si>
    <t>360-3 Т</t>
  </si>
  <si>
    <t>361 Т</t>
  </si>
  <si>
    <t>Белье нательное х/б для женщ.в ком.р.48</t>
  </si>
  <si>
    <t>361-1 Т</t>
  </si>
  <si>
    <t>361-2 Т</t>
  </si>
  <si>
    <t>361-3 Т</t>
  </si>
  <si>
    <t>362 Т</t>
  </si>
  <si>
    <t>Белье нательное х/б для женщ.в ком.р.50</t>
  </si>
  <si>
    <t>362-1 Т</t>
  </si>
  <si>
    <t>362-2 Т</t>
  </si>
  <si>
    <t>362-3 Т</t>
  </si>
  <si>
    <t>363 Т</t>
  </si>
  <si>
    <t>14.14.12.00.00.10.15.65.1</t>
  </si>
  <si>
    <t>Белье нательное</t>
  </si>
  <si>
    <t>термобелье, состоящее из кальсон и  нательной рубашки</t>
  </si>
  <si>
    <t>Белье нательное х/б для мужч.в ком.р.44</t>
  </si>
  <si>
    <t>363-1 Т</t>
  </si>
  <si>
    <t>363-2 Т</t>
  </si>
  <si>
    <t>363-3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</si>
  <si>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</si>
  <si>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</si>
  <si>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364 Т</t>
  </si>
  <si>
    <t>Белье нательное х/б для мужч.в ком.р.46</t>
  </si>
  <si>
    <t>364-1 Т</t>
  </si>
  <si>
    <t>364-2 Т</t>
  </si>
  <si>
    <t>364-3 Т</t>
  </si>
  <si>
    <t>365 Т</t>
  </si>
  <si>
    <t>Белье нательное х/б для мужч.в ком.р.48</t>
  </si>
  <si>
    <t>365-1 Т</t>
  </si>
  <si>
    <t>365-2 Т</t>
  </si>
  <si>
    <t>365-3 Т</t>
  </si>
  <si>
    <t>366 Т</t>
  </si>
  <si>
    <t>Белье нательное х/б для мужч.в ком.р.50</t>
  </si>
  <si>
    <t>366-1 Т</t>
  </si>
  <si>
    <t>366-2 Т</t>
  </si>
  <si>
    <t>366-3 Т</t>
  </si>
  <si>
    <t>367 Т</t>
  </si>
  <si>
    <t>Белье нательное х/б для мужч.в ком.р.52</t>
  </si>
  <si>
    <t>367-1 Т</t>
  </si>
  <si>
    <t>367-2 Т</t>
  </si>
  <si>
    <t>367-3 Т</t>
  </si>
  <si>
    <t>368 Т</t>
  </si>
  <si>
    <t>Белье нательное х/б для мужч.в ком.р.54</t>
  </si>
  <si>
    <t>368-1 Т</t>
  </si>
  <si>
    <t>368-2 Т</t>
  </si>
  <si>
    <t>368-3 Т</t>
  </si>
  <si>
    <t>369 Т</t>
  </si>
  <si>
    <t>Белье нательное х/б для мужч.в ком.р.56</t>
  </si>
  <si>
    <t>369-1 Т</t>
  </si>
  <si>
    <t>369-2 Т</t>
  </si>
  <si>
    <t>369-3 Т</t>
  </si>
  <si>
    <t>370 Т</t>
  </si>
  <si>
    <t>Белье нательное х/б для мужч.в ком.р.58</t>
  </si>
  <si>
    <t>370-1 Т</t>
  </si>
  <si>
    <t>370-2 Т</t>
  </si>
  <si>
    <t>370-3 Т</t>
  </si>
  <si>
    <t>371 Т</t>
  </si>
  <si>
    <t>Белье нательное х/б для мужч.в ком.р.60</t>
  </si>
  <si>
    <t>371-1 Т</t>
  </si>
  <si>
    <t>371-2 Т</t>
  </si>
  <si>
    <t>371-3 Т</t>
  </si>
  <si>
    <t>372 Т</t>
  </si>
  <si>
    <t>14.14.12.00.00.10.15.50.1</t>
  </si>
  <si>
    <t>Белье нательное мужское</t>
  </si>
  <si>
    <t>термобелье, состоящее из кальсон и  нательной фуфайки, трикотажное, шерстяное, ГОСТ 31408-2009</t>
  </si>
  <si>
    <t>Комп.нат.шерстяного белья для муж.р.44</t>
  </si>
  <si>
    <t>372-1 Т</t>
  </si>
  <si>
    <t>372-2 Т</t>
  </si>
  <si>
    <t>372-3 Т</t>
  </si>
  <si>
    <t>373 Т</t>
  </si>
  <si>
    <t>Комп.нат.шерстяного белья для муж.р.46</t>
  </si>
  <si>
    <t>373-1 Т</t>
  </si>
  <si>
    <t>373-2 Т</t>
  </si>
  <si>
    <t>373-3 Т</t>
  </si>
  <si>
    <t>374 Т</t>
  </si>
  <si>
    <t>Комп.нат.шерстяного белья для муж.р.48</t>
  </si>
  <si>
    <t xml:space="preserve">столбец 9 </t>
  </si>
  <si>
    <t>374-1 Т</t>
  </si>
  <si>
    <t>374-2 Т</t>
  </si>
  <si>
    <t>374-3 Т</t>
  </si>
  <si>
    <t>375 Т</t>
  </si>
  <si>
    <t>Комп.нат.шерстяного белья для муж.р.50</t>
  </si>
  <si>
    <t>375-1 Т</t>
  </si>
  <si>
    <t>375-2 Т</t>
  </si>
  <si>
    <t>375-3 Т</t>
  </si>
  <si>
    <t>376 Т</t>
  </si>
  <si>
    <t>Комп.нат.шерстяного белья для муж.р.52</t>
  </si>
  <si>
    <t>376-1 Т</t>
  </si>
  <si>
    <t>376-2 Т</t>
  </si>
  <si>
    <t>376-3 Т</t>
  </si>
  <si>
    <t>377 Т</t>
  </si>
  <si>
    <t>Комп.нат.шерстяного белья для муж.р.58</t>
  </si>
  <si>
    <t>377-1 Т</t>
  </si>
  <si>
    <t>377-2 Т</t>
  </si>
  <si>
    <t>377-3 Т</t>
  </si>
  <si>
    <t>378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</si>
  <si>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</si>
  <si>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</si>
  <si>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</si>
  <si>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</si>
  <si>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378-1 Т</t>
  </si>
  <si>
    <t>378-2 Т</t>
  </si>
  <si>
    <t>378-3 Т</t>
  </si>
  <si>
    <t>14.12.11.210.001.08.0839.000000000004</t>
  </si>
  <si>
    <t>для защиты от кислот, мужской, из хлопчатобумажной ткани, состоит из куртки тип А, брюк тип А, ГОСТ 27652-88</t>
  </si>
  <si>
    <t>378-4 Т</t>
  </si>
  <si>
    <t>379 Т</t>
  </si>
  <si>
    <t>Костюм зимний для сварщика разм. 50</t>
  </si>
  <si>
    <t>379-1 Т</t>
  </si>
  <si>
    <t>379-2 Т</t>
  </si>
  <si>
    <t>379-3 Т</t>
  </si>
  <si>
    <t>379-4 Т</t>
  </si>
  <si>
    <t>379-5 Т</t>
  </si>
  <si>
    <t>380 Т</t>
  </si>
  <si>
    <t>14.12.11.00.00.91.10.12.1</t>
  </si>
  <si>
    <t>для защиты от кислот. Куртка тип А. Брюки тип Б. ГОСТ 27652-88. Из хлопчатобумажной ткани</t>
  </si>
  <si>
    <t>Костюм зимний для сварщика разм. 52</t>
  </si>
  <si>
    <t>380-1 Т</t>
  </si>
  <si>
    <t>380-2 Т</t>
  </si>
  <si>
    <t>380-3 Т</t>
  </si>
  <si>
    <t>14.12.11.210.001.08.0839.000000000005</t>
  </si>
  <si>
    <t>для защиты от кислот, мужской, из хлопчатобумажной ткани, состоит из куртки тип А, брюк тип Б, ГОСТ 27652-88</t>
  </si>
  <si>
    <t>380-4 Т</t>
  </si>
  <si>
    <t>380-5 Т</t>
  </si>
  <si>
    <t>381 Т</t>
  </si>
  <si>
    <t>14.12.11.00.00.91.10.13.1</t>
  </si>
  <si>
    <t>для защиты от кислот. Куртка тип Б. Брюки тип А. ГОСТ 27652-88. Из хлопчатобумажной ткани</t>
  </si>
  <si>
    <t>Костюм зимний для сварщика разм. 54</t>
  </si>
  <si>
    <t>381-1 Т</t>
  </si>
  <si>
    <t>381-2 Т</t>
  </si>
  <si>
    <t>381-3 Т</t>
  </si>
  <si>
    <t>14.12.11.210.001.08.0839.000000000006</t>
  </si>
  <si>
    <t>для защиты от кислот, мужской, из хлопчатобумажной ткани, состоит из куртки тип Б, брюк тип А, ГОСТ 27652-88</t>
  </si>
  <si>
    <t>381-4 Т</t>
  </si>
  <si>
    <t>381-5 Т</t>
  </si>
  <si>
    <t>382 Т</t>
  </si>
  <si>
    <t>14.12.11.00.00.91.10.14.1</t>
  </si>
  <si>
    <t>Костюм сварщика зимний р.56 ТУ 8572-112</t>
  </si>
  <si>
    <t>382-1 Т</t>
  </si>
  <si>
    <t>382-2 Т</t>
  </si>
  <si>
    <t>382-3 Т</t>
  </si>
  <si>
    <t>382-4 Т</t>
  </si>
  <si>
    <t>383 Т</t>
  </si>
  <si>
    <t>14.12.11.00.00.91.10.15.1</t>
  </si>
  <si>
    <t>для защиты от кислот. Куртка тип А. Брюки тип А. ГОСТ 27652-88. Из смешанной ткани</t>
  </si>
  <si>
    <t>Костюм сварщика зимний р.58 ТУ 8572-112</t>
  </si>
  <si>
    <t>383-1 Т</t>
  </si>
  <si>
    <t>383-2 Т</t>
  </si>
  <si>
    <t>383-3 Т</t>
  </si>
  <si>
    <t>14.12.11.290.001.07.0839.000000000003</t>
  </si>
  <si>
    <t>для защиты от кислот, мужской, из смешанной ткани, состоит из куртки тип А, брюк тип А, ГОСТ 27652-88</t>
  </si>
  <si>
    <t>383-4 Т</t>
  </si>
  <si>
    <t>383-5 Т</t>
  </si>
  <si>
    <t>384 Т</t>
  </si>
  <si>
    <t>Костюм сварщика зимний р.60 ТУ 8572-112</t>
  </si>
  <si>
    <t>384-1 Т</t>
  </si>
  <si>
    <t>384-2 Т</t>
  </si>
  <si>
    <t>384-3 Т</t>
  </si>
  <si>
    <t>384-4 Т</t>
  </si>
  <si>
    <t>384-5 Т</t>
  </si>
  <si>
    <t>385 Т</t>
  </si>
  <si>
    <t>Костюм сварщика зимний р.62 ТУ 8572-112</t>
  </si>
  <si>
    <t>385-1 Т</t>
  </si>
  <si>
    <t>385-2 Т</t>
  </si>
  <si>
    <t>385-3 Т</t>
  </si>
  <si>
    <t>386 Т</t>
  </si>
  <si>
    <t>14.12.11.00.00.91.10.19.1</t>
  </si>
  <si>
    <t>брезентовый, для защиты от искр и брызг расплавленного металла</t>
  </si>
  <si>
    <t>Костюм брез.сварщ.ТУ 8572-017-..-83 р.48</t>
  </si>
  <si>
    <t>386-1 Т</t>
  </si>
  <si>
    <t>386-2 Т</t>
  </si>
  <si>
    <t>386-3 Т</t>
  </si>
  <si>
    <t>14.12.11.290.001.18.0839.000000000000</t>
  </si>
  <si>
    <t>для защиты от искр и брызг расплавленного металла, мужской, из брезентовый ткани, состоит из куртки и полукомбинезона</t>
  </si>
  <si>
    <t>386-4 Т</t>
  </si>
  <si>
    <t>386-5 Т</t>
  </si>
  <si>
    <t>386-6 Т</t>
  </si>
  <si>
    <t>387 Т</t>
  </si>
  <si>
    <t>Костюм брезентовый сварщика,  размер 50</t>
  </si>
  <si>
    <t>387-1 Т</t>
  </si>
  <si>
    <t>387-2 Т</t>
  </si>
  <si>
    <t>387-3 Т</t>
  </si>
  <si>
    <t>387-4 Т</t>
  </si>
  <si>
    <t>387-5 Т</t>
  </si>
  <si>
    <t>388 Т</t>
  </si>
  <si>
    <t>Костюм брезентовый сварщика,  размер 54</t>
  </si>
  <si>
    <t>388-1 Т</t>
  </si>
  <si>
    <t>388-2 Т</t>
  </si>
  <si>
    <t>388-3 Т</t>
  </si>
  <si>
    <t>388-4 Т</t>
  </si>
  <si>
    <t>388-5 Т</t>
  </si>
  <si>
    <t>389 Т</t>
  </si>
  <si>
    <t>Костюм для сварщика (огнеупорный)</t>
  </si>
  <si>
    <t>389-1 Т</t>
  </si>
  <si>
    <t>389-2 Т</t>
  </si>
  <si>
    <t>Костюм для сварщика (огнеупорный),  размер 56</t>
  </si>
  <si>
    <t>389-3 Т</t>
  </si>
  <si>
    <t>389-4 Т</t>
  </si>
  <si>
    <t>389-5 Т</t>
  </si>
  <si>
    <t>389-6 Т</t>
  </si>
  <si>
    <t>390 Т</t>
  </si>
  <si>
    <t>Костюм зим.охран."СТРАЖ"ГОСТ 2757-87 Р48</t>
  </si>
  <si>
    <t>390-1 Т</t>
  </si>
  <si>
    <t>390-2 Т</t>
  </si>
  <si>
    <t>390-3 Т</t>
  </si>
  <si>
    <t>390-4 Т</t>
  </si>
  <si>
    <t>390-5 Т</t>
  </si>
  <si>
    <t>391 Т</t>
  </si>
  <si>
    <t>Костюм зим.охран."СТРАЖ"ГОСТ 2757-87 Р50</t>
  </si>
  <si>
    <t>391-1 Т</t>
  </si>
  <si>
    <t>391-2 Т</t>
  </si>
  <si>
    <t>391-3 Т</t>
  </si>
  <si>
    <t>391-4 Т</t>
  </si>
  <si>
    <t>391-5 Т</t>
  </si>
  <si>
    <t>392 Т</t>
  </si>
  <si>
    <t>Костюм зим.охран."СТРАЖ"ГОСТ 2757-87 Р52</t>
  </si>
  <si>
    <t>392-1 Т</t>
  </si>
  <si>
    <t>392-2 Т</t>
  </si>
  <si>
    <t>392-3 Т</t>
  </si>
  <si>
    <t>392-4 Т</t>
  </si>
  <si>
    <t>392-5 Т</t>
  </si>
  <si>
    <t>393 Т</t>
  </si>
  <si>
    <t>Костюм зим.охран."СТРАЖ"ГОСТ 2757-87 Р54</t>
  </si>
  <si>
    <t>393-1 Т</t>
  </si>
  <si>
    <t>393-2 Т</t>
  </si>
  <si>
    <t>393-3 Т</t>
  </si>
  <si>
    <t>393-4 Т</t>
  </si>
  <si>
    <t>393-5 Т</t>
  </si>
  <si>
    <t>393-6 Т</t>
  </si>
  <si>
    <t>393-7 Т</t>
  </si>
  <si>
    <t>394 Т</t>
  </si>
  <si>
    <t>Костюм зим.охран."СТРАЖ"ГОСТ 2757-87 Р60</t>
  </si>
  <si>
    <t>394-1 Т</t>
  </si>
  <si>
    <t>394-2 Т</t>
  </si>
  <si>
    <t>395 Т</t>
  </si>
  <si>
    <t>14.12.30.00.00.11.05.45.1</t>
  </si>
  <si>
    <t>Костюм (куртка и брюки)</t>
  </si>
  <si>
    <t>Костюм из куртки и брюк, влагозащитный, для военнослужащих</t>
  </si>
  <si>
    <t>Костюм от защиты влаги размер 52</t>
  </si>
  <si>
    <t>395-1 Т</t>
  </si>
  <si>
    <t>395-2 Т</t>
  </si>
  <si>
    <t>396 Т</t>
  </si>
  <si>
    <t>Костюм от защиты влаги размер 54</t>
  </si>
  <si>
    <t>396-1 Т</t>
  </si>
  <si>
    <t>396-2 Т</t>
  </si>
  <si>
    <t>397 Т</t>
  </si>
  <si>
    <t>Костюм от защиты влаги размер 56</t>
  </si>
  <si>
    <t>397-1 Т</t>
  </si>
  <si>
    <t>397-2 Т</t>
  </si>
  <si>
    <t>398 Т</t>
  </si>
  <si>
    <t>14.12.30.00.00.60.15.10.1</t>
  </si>
  <si>
    <t>Фартук</t>
  </si>
  <si>
    <t>тип А, ГОСТ 12.4.029-76, для защиты от нефти, нефтепродуктов, масел и жиров</t>
  </si>
  <si>
    <t>Фартук кислозащитный специальный</t>
  </si>
  <si>
    <t>398-1 Т</t>
  </si>
  <si>
    <t>398-2 Т</t>
  </si>
  <si>
    <t>398-3 Т</t>
  </si>
  <si>
    <t>14.12.30.100.003.00.0796.000000000016</t>
  </si>
  <si>
    <t>мужской, для защиты от нефтепродуктов, из полиэфирновискозной ткани, тип А, ГОСТ 12.4.029-76</t>
  </si>
  <si>
    <t>398-4 Т</t>
  </si>
  <si>
    <t>398-5 Т</t>
  </si>
  <si>
    <t>399 Т</t>
  </si>
  <si>
    <t>Фартук прорезиненный</t>
  </si>
  <si>
    <t>399-1 Т</t>
  </si>
  <si>
    <t>399-2 Т</t>
  </si>
  <si>
    <t>399-3 Т</t>
  </si>
  <si>
    <t>399-4 Т</t>
  </si>
  <si>
    <t>400 Т</t>
  </si>
  <si>
    <t>Костюм брезентовый размер 48</t>
  </si>
  <si>
    <t>400-1 Т</t>
  </si>
  <si>
    <t>400-2 Т</t>
  </si>
  <si>
    <t>октябрь, ноябрь, дкабрь</t>
  </si>
  <si>
    <t>401 Т</t>
  </si>
  <si>
    <t>Костюм брезентовый размер 50</t>
  </si>
  <si>
    <t>401-1 Т</t>
  </si>
  <si>
    <t>2017</t>
  </si>
  <si>
    <t>401-2 Т</t>
  </si>
  <si>
    <t>402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</si>
  <si>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</si>
  <si>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</si>
  <si>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разм.42</t>
  </si>
  <si>
    <t>402-1 Т</t>
  </si>
  <si>
    <t>403 Т</t>
  </si>
  <si>
    <t>Костюм нефтяника летний, разм.44</t>
  </si>
  <si>
    <t>403-1 Т</t>
  </si>
  <si>
    <t>403-2 Т</t>
  </si>
  <si>
    <t>403-3 Т</t>
  </si>
  <si>
    <t>14.12.11.210.001.06.0839.000000000000</t>
  </si>
  <si>
    <t>для защиты от производственных загрязнений, мужской, из хлопчатобумажной ткани, состоит из куртки и брюк, летний, ГОСТ 27575-87</t>
  </si>
  <si>
    <t>404 Т</t>
  </si>
  <si>
    <t>Костюм нефтяника летний, разм.46</t>
  </si>
  <si>
    <t>404-1 Т</t>
  </si>
  <si>
    <t>404-2 Т</t>
  </si>
  <si>
    <t>404-3 Т</t>
  </si>
  <si>
    <t>405 Т</t>
  </si>
  <si>
    <t>Костюм нефтяника летний, разм.48</t>
  </si>
  <si>
    <t>405-1 Т</t>
  </si>
  <si>
    <t>405-2 Т</t>
  </si>
  <si>
    <t>405-3 Т</t>
  </si>
  <si>
    <t>405-4 Т</t>
  </si>
  <si>
    <t>406 Т</t>
  </si>
  <si>
    <t>Костюм нефтяника летний, разм.50</t>
  </si>
  <si>
    <t>406-1 Т</t>
  </si>
  <si>
    <t>406-2 Т</t>
  </si>
  <si>
    <t>406-3 Т</t>
  </si>
  <si>
    <t>407 Т</t>
  </si>
  <si>
    <t>Костюм нефтяника летний, разм.52</t>
  </si>
  <si>
    <t>407-1 Т</t>
  </si>
  <si>
    <t>407-2 Т</t>
  </si>
  <si>
    <t>407-3 Т</t>
  </si>
  <si>
    <t>407-4 Т</t>
  </si>
  <si>
    <t>408 Т</t>
  </si>
  <si>
    <t>Костюм нефтяника летний, разм.54</t>
  </si>
  <si>
    <t>408-1 Т</t>
  </si>
  <si>
    <t>408-2 Т</t>
  </si>
  <si>
    <t>408-3 Т</t>
  </si>
  <si>
    <t>408-4 Т</t>
  </si>
  <si>
    <t>408-5 Т</t>
  </si>
  <si>
    <t>409 Т</t>
  </si>
  <si>
    <t>КОСТЮМ НЕФТЯНИКА ЛЕТНИЙ,РАЗМ.56</t>
  </si>
  <si>
    <t>409-1 Т</t>
  </si>
  <si>
    <t>409-2 Т</t>
  </si>
  <si>
    <t>409-3 Т</t>
  </si>
  <si>
    <t>409-4 Т</t>
  </si>
  <si>
    <t>410 Т</t>
  </si>
  <si>
    <t>Костюм нефтяника летний, разм.58</t>
  </si>
  <si>
    <t>410-1 Т</t>
  </si>
  <si>
    <t>410-2 Т</t>
  </si>
  <si>
    <t>410-3 Т</t>
  </si>
  <si>
    <t>410-4 Т</t>
  </si>
  <si>
    <t>411 Т</t>
  </si>
  <si>
    <t>КОСТЮМ НЕФТЯНИКА ЛЕТНИЙ, РАЗМ.60</t>
  </si>
  <si>
    <t>411-1 Т</t>
  </si>
  <si>
    <t>411-2 Т</t>
  </si>
  <si>
    <t>411-3 Т</t>
  </si>
  <si>
    <t>411-4 Т</t>
  </si>
  <si>
    <t>412 Т</t>
  </si>
  <si>
    <t>Костюм нефтяника летний , р. 62</t>
  </si>
  <si>
    <t>412-1 Т</t>
  </si>
  <si>
    <t>412-2 Т</t>
  </si>
  <si>
    <t>412-3 Т</t>
  </si>
  <si>
    <t>412-4 Т</t>
  </si>
  <si>
    <t>413 Т</t>
  </si>
  <si>
    <t>Костюм нефтяника летний, разм.64</t>
  </si>
  <si>
    <t>413-1 Т</t>
  </si>
  <si>
    <t>413-2 Т</t>
  </si>
  <si>
    <t>413-3 Т</t>
  </si>
  <si>
    <t>413-4 Т</t>
  </si>
  <si>
    <t>414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</si>
  <si>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</si>
  <si>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</si>
  <si>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</si>
  <si>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414-1 Т</t>
  </si>
  <si>
    <t>414-2 Т</t>
  </si>
  <si>
    <t>414-3 Т</t>
  </si>
  <si>
    <t>14.12.11.290.001.06.0839.000000000000</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</si>
  <si>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</si>
  <si>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414-4 Т</t>
  </si>
  <si>
    <t>415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</si>
  <si>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</si>
  <si>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</si>
  <si>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</si>
  <si>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415-1 Т</t>
  </si>
  <si>
    <t>415-2 Т</t>
  </si>
  <si>
    <t>416 Т</t>
  </si>
  <si>
    <t>Кост.неф.лет.для раб.ПРСс гол.уб.разм.56</t>
  </si>
  <si>
    <t>416-1 Т</t>
  </si>
  <si>
    <t>416-2 Т</t>
  </si>
  <si>
    <t>417 Т</t>
  </si>
  <si>
    <t>Кост.неф.лет.для раб.ПРСс гол.уб.разм.58</t>
  </si>
  <si>
    <t>417-1 Т</t>
  </si>
  <si>
    <t>417-2 Т</t>
  </si>
  <si>
    <t>418 Т</t>
  </si>
  <si>
    <t>Кост.неф.лет.для раб.ПРСс гол.уб.разм.60</t>
  </si>
  <si>
    <t>418-1 Т</t>
  </si>
  <si>
    <t>418-2 Т</t>
  </si>
  <si>
    <t>419 Т</t>
  </si>
  <si>
    <t>Костюм нефтяника летний для ИТР р. 38</t>
  </si>
  <si>
    <t>419-1 Т</t>
  </si>
  <si>
    <t>419-2 Т</t>
  </si>
  <si>
    <t>419-3 Т</t>
  </si>
  <si>
    <t>420 Т</t>
  </si>
  <si>
    <t>Костюм нефтяника летний для ИТР р. 46</t>
  </si>
  <si>
    <t>420-1 Т</t>
  </si>
  <si>
    <t>420-2 Т</t>
  </si>
  <si>
    <t>420-3 Т</t>
  </si>
  <si>
    <t>420-4 Т</t>
  </si>
  <si>
    <t>421 Т</t>
  </si>
  <si>
    <t>Костюм нефтяника летний для ИТР р. 48</t>
  </si>
  <si>
    <t>421-1 Т</t>
  </si>
  <si>
    <t>421-2 Т</t>
  </si>
  <si>
    <t>421-3 Т</t>
  </si>
  <si>
    <t>421-4 Т</t>
  </si>
  <si>
    <t>422 Т</t>
  </si>
  <si>
    <t>Костюм нефтяника летний для ИТР р. 50</t>
  </si>
  <si>
    <t>422-1 Т</t>
  </si>
  <si>
    <t>422-2 Т</t>
  </si>
  <si>
    <t>422-3 Т</t>
  </si>
  <si>
    <t>422-4 Т</t>
  </si>
  <si>
    <t>423 Т</t>
  </si>
  <si>
    <t>Костюм нефтяника летний для ИТР р. 52</t>
  </si>
  <si>
    <t>423-1 Т</t>
  </si>
  <si>
    <t>423-2 Т</t>
  </si>
  <si>
    <t>423-3 Т</t>
  </si>
  <si>
    <t>423-4 Т</t>
  </si>
  <si>
    <t>424 Т</t>
  </si>
  <si>
    <t>Костюм нефтяника летний для ИТР р. 54</t>
  </si>
  <si>
    <t>424-1 Т</t>
  </si>
  <si>
    <t>424-2 Т</t>
  </si>
  <si>
    <t>424-3 Т</t>
  </si>
  <si>
    <t>424-4 Т</t>
  </si>
  <si>
    <t>424-5 Т</t>
  </si>
  <si>
    <t>424-6 Т</t>
  </si>
  <si>
    <t>425 Т</t>
  </si>
  <si>
    <t>Костюм нефтяника летний для ИТР р. 56</t>
  </si>
  <si>
    <t>425-1 Т</t>
  </si>
  <si>
    <t>425-2 Т</t>
  </si>
  <si>
    <t>425-3 Т</t>
  </si>
  <si>
    <t>425-4 Т</t>
  </si>
  <si>
    <t>426 Т</t>
  </si>
  <si>
    <t>Костюм нефтяника летний для ИТР р. 58</t>
  </si>
  <si>
    <t>426-1 Т</t>
  </si>
  <si>
    <t>426-2 Т</t>
  </si>
  <si>
    <t>426-3 Т</t>
  </si>
  <si>
    <t>426-4 Т</t>
  </si>
  <si>
    <t>427 Т</t>
  </si>
  <si>
    <t>Костюм нефтяника летний для ИТР р. 60</t>
  </si>
  <si>
    <t>427-1 Т</t>
  </si>
  <si>
    <t>427-2 Т</t>
  </si>
  <si>
    <t>427-3 Т</t>
  </si>
  <si>
    <t>427-4 Т</t>
  </si>
  <si>
    <t>427-5 Т</t>
  </si>
  <si>
    <t>428 Т</t>
  </si>
  <si>
    <t>Костюм нефтяника летний для ИТР р. 62</t>
  </si>
  <si>
    <t>428-1 Т</t>
  </si>
  <si>
    <t>428-2 Т</t>
  </si>
  <si>
    <t>428-3 Т</t>
  </si>
  <si>
    <t>428-4 Т</t>
  </si>
  <si>
    <t>429 Т</t>
  </si>
  <si>
    <t>Костюм нефтян. летний,с гол.уб. разм.44</t>
  </si>
  <si>
    <t>429-1 Т</t>
  </si>
  <si>
    <t>430 Т</t>
  </si>
  <si>
    <t>Костюм нефтян. летний, с гол.уб.разм.46</t>
  </si>
  <si>
    <t>430-1 Т</t>
  </si>
  <si>
    <t>431 Т</t>
  </si>
  <si>
    <t>Костюм нефтян. летний,с гол.уб. разм.48</t>
  </si>
  <si>
    <t>431-1 Т</t>
  </si>
  <si>
    <t>432 Т</t>
  </si>
  <si>
    <t>Костюм нефтян. летний,с гол.уб. разм.50</t>
  </si>
  <si>
    <t>432-1 Т</t>
  </si>
  <si>
    <t>433 Т</t>
  </si>
  <si>
    <t>Костюм нефтян. летний,с гол.уб.разм.52</t>
  </si>
  <si>
    <t>433-1 Т</t>
  </si>
  <si>
    <t>434 Т</t>
  </si>
  <si>
    <t>Костюм нефтян. летний,с гол.уб. .разм.54</t>
  </si>
  <si>
    <t>434-1 Т</t>
  </si>
  <si>
    <t>435 Т</t>
  </si>
  <si>
    <t>Костюм нефтян. летний,с гол.уб. разм.56</t>
  </si>
  <si>
    <t>435-1 Т</t>
  </si>
  <si>
    <t>436 Т</t>
  </si>
  <si>
    <t>Костюм нефтян. летний, с гол.уб.разм.58</t>
  </si>
  <si>
    <t>436-1 Т</t>
  </si>
  <si>
    <t>437 Т</t>
  </si>
  <si>
    <t>Костюм нефтян. летний, с гол.уб.разм.60</t>
  </si>
  <si>
    <t>437-1 Т</t>
  </si>
  <si>
    <t>438 Т</t>
  </si>
  <si>
    <t>14.12.11.00.00.70.11.10.1</t>
  </si>
  <si>
    <t>Для защиты от производственных загрязнений нефтепродуктами. Состоит из куртки и брюк, летний хлопчатобумажный. ГОСТ 12.4.111-82.</t>
  </si>
  <si>
    <t>Кост. нефт. летн.для ИТР с гол.уб. р. 44</t>
  </si>
  <si>
    <t>438-1 Т</t>
  </si>
  <si>
    <t>438-2 Т</t>
  </si>
  <si>
    <t>439 Т</t>
  </si>
  <si>
    <t>Костюм нефт.летн.для ИТР с гол.уб. р. 46</t>
  </si>
  <si>
    <t>439-1 Т</t>
  </si>
  <si>
    <t>439-2 Т</t>
  </si>
  <si>
    <t>439-3 Т</t>
  </si>
  <si>
    <t>14.12.11.210.001.07.0839.000000000000</t>
  </si>
  <si>
    <t>для защиты от производственных загрязнений нефтепродуктами, мужской, из хлопчатобумажной ткани, состоит из куртки и брюк, летний, ГОСТ 12.4.111-82</t>
  </si>
  <si>
    <t>440 Т</t>
  </si>
  <si>
    <t>Костюм нефт. лет.для ИТР с гол.уб. р. 48</t>
  </si>
  <si>
    <t>440-1 Т</t>
  </si>
  <si>
    <t>440-2 Т</t>
  </si>
  <si>
    <t>440-3 Т</t>
  </si>
  <si>
    <t>441 Т</t>
  </si>
  <si>
    <t>Костюм нефт.летн.для ИТРс гол.уб.  р. 50</t>
  </si>
  <si>
    <t>441-1 Т</t>
  </si>
  <si>
    <t>441-2 Т</t>
  </si>
  <si>
    <t>441-3 Т</t>
  </si>
  <si>
    <t>442 Т</t>
  </si>
  <si>
    <t>Костюм нефт.летн.для ИТР с гол.уб. р. 52</t>
  </si>
  <si>
    <t>442-1 Т</t>
  </si>
  <si>
    <t>442-2 Т</t>
  </si>
  <si>
    <t>442-3 Т</t>
  </si>
  <si>
    <t>443 Т</t>
  </si>
  <si>
    <t>Костюм нефт. летн.для ИТРс гол.уб. р. 54</t>
  </si>
  <si>
    <t>443-1 Т</t>
  </si>
  <si>
    <t>443-2 Т</t>
  </si>
  <si>
    <t>443-3 Т</t>
  </si>
  <si>
    <t>444 Т</t>
  </si>
  <si>
    <t>Кост. нефт. летн.для ИТРс гол.уб.  р. 56</t>
  </si>
  <si>
    <t>444-1 Т</t>
  </si>
  <si>
    <t>444-2 Т</t>
  </si>
  <si>
    <t>445 Т</t>
  </si>
  <si>
    <t>Костюм нефт. лет.для ИТР с гол.уб. р. 58</t>
  </si>
  <si>
    <t>445-1 Т</t>
  </si>
  <si>
    <t>445-2 Т</t>
  </si>
  <si>
    <t>445-3 Т</t>
  </si>
  <si>
    <t>446 Т</t>
  </si>
  <si>
    <t>Костюм нефт. летн.для ИТРс гол.уб. р. 60</t>
  </si>
  <si>
    <t>446-1 Т</t>
  </si>
  <si>
    <t>446-2 Т</t>
  </si>
  <si>
    <t>446-3 Т</t>
  </si>
  <si>
    <t>447 Т</t>
  </si>
  <si>
    <t>Компл. лет спецодежды СИЗ для членов ПДК</t>
  </si>
  <si>
    <t>447-1 Т</t>
  </si>
  <si>
    <t>447-2 Т</t>
  </si>
  <si>
    <t>447-3 Т</t>
  </si>
  <si>
    <t>447-4 Т</t>
  </si>
  <si>
    <t>447-5 Т</t>
  </si>
  <si>
    <t>июль</t>
  </si>
  <si>
    <t>447-6 Т</t>
  </si>
  <si>
    <t>448 Т</t>
  </si>
  <si>
    <t>Костюм нефтяника летний для ИТР р. 44</t>
  </si>
  <si>
    <t>448-1 Т</t>
  </si>
  <si>
    <t>448-2 Т</t>
  </si>
  <si>
    <t>448-3 Т</t>
  </si>
  <si>
    <t>449 Т</t>
  </si>
  <si>
    <t>Костюм нефт. летн.для ИТР  р. 36</t>
  </si>
  <si>
    <t>449-1 Т</t>
  </si>
  <si>
    <t>449-2 Т</t>
  </si>
  <si>
    <t>449-3 Т</t>
  </si>
  <si>
    <t>449-4 Т</t>
  </si>
  <si>
    <t>450 Т</t>
  </si>
  <si>
    <t>Кост.неф.зим.для раб.ПРС разм 52</t>
  </si>
  <si>
    <t>450-1 Т</t>
  </si>
  <si>
    <t>450-2 Т</t>
  </si>
  <si>
    <t>451 Т</t>
  </si>
  <si>
    <t>Кост.неф.зим.для раб.ПРС разм.54</t>
  </si>
  <si>
    <t>451-1 Т</t>
  </si>
  <si>
    <t>451-2 Т</t>
  </si>
  <si>
    <t>452 Т</t>
  </si>
  <si>
    <t>Кост.неф.зим.для раб.ПРС разм.56</t>
  </si>
  <si>
    <t>452-1 Т</t>
  </si>
  <si>
    <t>452-2 Т</t>
  </si>
  <si>
    <t>453 Т</t>
  </si>
  <si>
    <t>Кост.неф.зим.для раб.ПРС разм.58</t>
  </si>
  <si>
    <t>453-1 Т</t>
  </si>
  <si>
    <t>453-2 Т</t>
  </si>
  <si>
    <t>454 Т</t>
  </si>
  <si>
    <t>Кост.неф.зим.для раб.ПРС разм.60</t>
  </si>
  <si>
    <t>454-1 Т</t>
  </si>
  <si>
    <t>454-2 Т</t>
  </si>
  <si>
    <t>455 Т</t>
  </si>
  <si>
    <t>Костюм нефтяника зимний для ИТР р. 44</t>
  </si>
  <si>
    <t>455-1 Т</t>
  </si>
  <si>
    <t>455-2 Т</t>
  </si>
  <si>
    <t>455-3 Т</t>
  </si>
  <si>
    <t>455-4 Т</t>
  </si>
  <si>
    <t>456 Т</t>
  </si>
  <si>
    <t>Костюм нефтяника зимний для ИТР р. 46</t>
  </si>
  <si>
    <t>456-1 Т</t>
  </si>
  <si>
    <t>456-2 Т</t>
  </si>
  <si>
    <t>456-3 Т</t>
  </si>
  <si>
    <t xml:space="preserve">Костюм нефтяника зимний для ИТР р. 46 </t>
  </si>
  <si>
    <t>456-4 Т</t>
  </si>
  <si>
    <t>457 Т</t>
  </si>
  <si>
    <t>Костюм нефтяника зимний для ИТР р.50</t>
  </si>
  <si>
    <t>457-1 Т</t>
  </si>
  <si>
    <t>457-2 Т</t>
  </si>
  <si>
    <t>457-3 Т</t>
  </si>
  <si>
    <t xml:space="preserve">Костюм нефтяника зимний для ИТР р.50 </t>
  </si>
  <si>
    <t>457-4 Т</t>
  </si>
  <si>
    <t>458 Т</t>
  </si>
  <si>
    <t>Костюм нефтяника зимний для ИТР р.52</t>
  </si>
  <si>
    <t>458-1 Т</t>
  </si>
  <si>
    <t>458-2 Т</t>
  </si>
  <si>
    <t>458-3 Т</t>
  </si>
  <si>
    <t xml:space="preserve">Костюм нефтяника зимний для ИТР р.52 </t>
  </si>
  <si>
    <t>459 Т</t>
  </si>
  <si>
    <t>Костюм нефтяника зимний для ИТР р.54</t>
  </si>
  <si>
    <t>459-1 Т</t>
  </si>
  <si>
    <t>459-2 Т</t>
  </si>
  <si>
    <t>459-3 Т</t>
  </si>
  <si>
    <t xml:space="preserve">Костюм нефтяника зимний для ИТР р.54 </t>
  </si>
  <si>
    <t>460 Т</t>
  </si>
  <si>
    <t>Костюм нефтяника зимний для ИТР р.56</t>
  </si>
  <si>
    <t>460-1 Т</t>
  </si>
  <si>
    <t>460-2 Т</t>
  </si>
  <si>
    <t>460-3 Т</t>
  </si>
  <si>
    <t xml:space="preserve">Костюм нефтяника зимний для ИТР р.56 </t>
  </si>
  <si>
    <t>461 Т</t>
  </si>
  <si>
    <t>Костюм нефтяника зимний для ИТР р.58</t>
  </si>
  <si>
    <t>461-1 Т</t>
  </si>
  <si>
    <t>461-2 Т</t>
  </si>
  <si>
    <t>461-3 Т</t>
  </si>
  <si>
    <t xml:space="preserve">Костюм нефтяника зимний для ИТР р.58 </t>
  </si>
  <si>
    <t>461-4 Т</t>
  </si>
  <si>
    <t>462 Т</t>
  </si>
  <si>
    <t>Костюм нефтяника зимний для ИТР р.60</t>
  </si>
  <si>
    <t>462-1 Т</t>
  </si>
  <si>
    <t>462-2 Т</t>
  </si>
  <si>
    <t>462-3 Т</t>
  </si>
  <si>
    <t xml:space="preserve">Костюм нефтяника зимний для ИТР р.60 </t>
  </si>
  <si>
    <t>463 Т</t>
  </si>
  <si>
    <t>Костюм нефтяника зимний для ИТР р.62</t>
  </si>
  <si>
    <t>463-1 Т</t>
  </si>
  <si>
    <t>463-2 Т</t>
  </si>
  <si>
    <t>463-3 Т</t>
  </si>
  <si>
    <t xml:space="preserve">Костюм нефтяника зимний для ИТР р.62 </t>
  </si>
  <si>
    <t>464 Т</t>
  </si>
  <si>
    <t>Костюм нефтяника зимний для ИТР р.64</t>
  </si>
  <si>
    <t>464-1 Т</t>
  </si>
  <si>
    <t>464-2 Т</t>
  </si>
  <si>
    <t>464-3 Т</t>
  </si>
  <si>
    <t xml:space="preserve">Костюм нефтяника зимний для ИТР р.64 </t>
  </si>
  <si>
    <t>465 Т</t>
  </si>
  <si>
    <t>Костюм  нефт. зим. с гол.уб.  размер 46</t>
  </si>
  <si>
    <t>465-1 Т</t>
  </si>
  <si>
    <t>465-2 Т</t>
  </si>
  <si>
    <t>466 Т</t>
  </si>
  <si>
    <t>Костюм  нефт. зим. с гол.уб.  размер 48</t>
  </si>
  <si>
    <t>466-1 Т</t>
  </si>
  <si>
    <t>466-2 Т</t>
  </si>
  <si>
    <t>467 Т</t>
  </si>
  <si>
    <t>Костюм  нефт. зим. с гол.уб.  размер 50</t>
  </si>
  <si>
    <t>467-1 Т</t>
  </si>
  <si>
    <t>467-2 Т</t>
  </si>
  <si>
    <t>468 Т</t>
  </si>
  <si>
    <t>Костюм  нефт. зим.  с гол.уб. размер 52</t>
  </si>
  <si>
    <t>468-1 Т</t>
  </si>
  <si>
    <t>468-2 Т</t>
  </si>
  <si>
    <t>469 Т</t>
  </si>
  <si>
    <t>Костюм  нефт. зим.  с гол.уб. размер 54</t>
  </si>
  <si>
    <t>469-1 Т</t>
  </si>
  <si>
    <t>469-2 Т</t>
  </si>
  <si>
    <t>470 Т</t>
  </si>
  <si>
    <t>Костюм  нефт. зим.с гол.уб.   размер 56</t>
  </si>
  <si>
    <t>470-1 Т</t>
  </si>
  <si>
    <t>470-2 Т</t>
  </si>
  <si>
    <t>471 Т</t>
  </si>
  <si>
    <t>Кост. нефт. зимн.для ИТР с гол.уб. р. 50</t>
  </si>
  <si>
    <t>471-1 Т</t>
  </si>
  <si>
    <t>471-2 Т</t>
  </si>
  <si>
    <t>472 Т</t>
  </si>
  <si>
    <t>Костюм нефт. зимн.для ИТР гол.уб. р. 52</t>
  </si>
  <si>
    <t>472-1 Т</t>
  </si>
  <si>
    <t>472-2 Т</t>
  </si>
  <si>
    <t>473 Т</t>
  </si>
  <si>
    <t>Костюм нефтяника зимний для ИТР р.48</t>
  </si>
  <si>
    <t>473-1 Т</t>
  </si>
  <si>
    <t>473-2 Т</t>
  </si>
  <si>
    <t>473-3 Т</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</si>
  <si>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</si>
  <si>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</si>
  <si>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 xml:space="preserve">Костюм нефтяника зимний для ИТР р.48 </t>
  </si>
  <si>
    <t>473-4 Т</t>
  </si>
  <si>
    <t>474 Т</t>
  </si>
  <si>
    <t>Костюм нефт. зимн.для ИТР . р. 36</t>
  </si>
  <si>
    <t>474-1 Т</t>
  </si>
  <si>
    <t>474-2 Т</t>
  </si>
  <si>
    <t>474-3 Т</t>
  </si>
  <si>
    <t xml:space="preserve">Костюм нефт. зимн.для ИТР . р. 36 </t>
  </si>
  <si>
    <t>474-4 Т</t>
  </si>
  <si>
    <t>475 Т</t>
  </si>
  <si>
    <t>Сапоги резиновые маслобензостойк.р-р 36</t>
  </si>
  <si>
    <t>пара</t>
  </si>
  <si>
    <t>475-1 Т</t>
  </si>
  <si>
    <t>475-2 Т</t>
  </si>
  <si>
    <t>475-3 Т</t>
  </si>
  <si>
    <t>475-4 Т</t>
  </si>
  <si>
    <t>475-5 Т</t>
  </si>
  <si>
    <t>475-6 Т</t>
  </si>
  <si>
    <t>476 Т</t>
  </si>
  <si>
    <t>Сапоги резиновые маслобензостойк.р-р 37</t>
  </si>
  <si>
    <t>476-1 Т</t>
  </si>
  <si>
    <t>476-2 Т</t>
  </si>
  <si>
    <t>476-3 Т</t>
  </si>
  <si>
    <t>476-4 Т</t>
  </si>
  <si>
    <t>476-5 Т</t>
  </si>
  <si>
    <t>476-6 Т</t>
  </si>
  <si>
    <t>477 Т</t>
  </si>
  <si>
    <t>Сапоги резиновые маслобензостойк.р-р 38</t>
  </si>
  <si>
    <t>477-1 Т</t>
  </si>
  <si>
    <t>477-2 Т</t>
  </si>
  <si>
    <t>477-3 Т</t>
  </si>
  <si>
    <t>477-4 Т</t>
  </si>
  <si>
    <t>477-5 Т</t>
  </si>
  <si>
    <t>477-6 Т</t>
  </si>
  <si>
    <t>478 Т</t>
  </si>
  <si>
    <t>САПОГИ РЕЗИНОВЫЕ МАСЛОБЕНЗОСТОЙК.Р-Р 39</t>
  </si>
  <si>
    <t>478-1 Т</t>
  </si>
  <si>
    <t>478-2 Т</t>
  </si>
  <si>
    <t>478-3 Т</t>
  </si>
  <si>
    <t>478-4 Т</t>
  </si>
  <si>
    <t>478-5 Т</t>
  </si>
  <si>
    <t>478-6 Т</t>
  </si>
  <si>
    <t>479 Т</t>
  </si>
  <si>
    <t>САПОГИ РЕЗИНОВЫЕ МАСЛОБЕНЗОСТОЙК.Р-Р 40</t>
  </si>
  <si>
    <t>479-1 Т</t>
  </si>
  <si>
    <t>479-2 Т</t>
  </si>
  <si>
    <t>479-3 Т</t>
  </si>
  <si>
    <t>479-4 Т</t>
  </si>
  <si>
    <t>479-5 Т</t>
  </si>
  <si>
    <t>479-6 Т</t>
  </si>
  <si>
    <t>479-7 Т</t>
  </si>
  <si>
    <t>479-8 Т</t>
  </si>
  <si>
    <t>480 Т</t>
  </si>
  <si>
    <t>Сапоги резиновые маслобензостойк.р-р 41</t>
  </si>
  <si>
    <t>480-1 Т</t>
  </si>
  <si>
    <t>480-2 Т</t>
  </si>
  <si>
    <t>480-3 Т</t>
  </si>
  <si>
    <t>480-4 Т</t>
  </si>
  <si>
    <t>480-5 Т</t>
  </si>
  <si>
    <t>480-6 Т</t>
  </si>
  <si>
    <t>481 Т</t>
  </si>
  <si>
    <t>Сапоги резиновые маслобензостойк.р-р 42</t>
  </si>
  <si>
    <t>481-1 Т</t>
  </si>
  <si>
    <t>481-2 Т</t>
  </si>
  <si>
    <t>481-3 Т</t>
  </si>
  <si>
    <t>481-4 Т</t>
  </si>
  <si>
    <t>481-5 Т</t>
  </si>
  <si>
    <t>481-6 Т</t>
  </si>
  <si>
    <t>482 Т</t>
  </si>
  <si>
    <t>Сапоги резиновые маслобензостойк. р-р 43</t>
  </si>
  <si>
    <t>482-1 Т</t>
  </si>
  <si>
    <t>482-2 Т</t>
  </si>
  <si>
    <t>482-3 Т</t>
  </si>
  <si>
    <t>482-4 Т</t>
  </si>
  <si>
    <t>482-5 Т</t>
  </si>
  <si>
    <t>482-6 Т</t>
  </si>
  <si>
    <t>483 Т</t>
  </si>
  <si>
    <t>Сапоги резиновые маслобензостойк. р-р 44</t>
  </si>
  <si>
    <t>483-1 Т</t>
  </si>
  <si>
    <t>483-2 Т</t>
  </si>
  <si>
    <t>483-3 Т</t>
  </si>
  <si>
    <t>483-4 Т</t>
  </si>
  <si>
    <t>483-5 Т</t>
  </si>
  <si>
    <t>483-6 Т</t>
  </si>
  <si>
    <t>484 Т</t>
  </si>
  <si>
    <t>Сапоги резиновые маслобензостойк. р-р 45</t>
  </si>
  <si>
    <t>484-1 Т</t>
  </si>
  <si>
    <t>484-2 Т</t>
  </si>
  <si>
    <t>484-3 Т</t>
  </si>
  <si>
    <t>484-4 Т</t>
  </si>
  <si>
    <t>484-5 Т</t>
  </si>
  <si>
    <t>484-6 Т</t>
  </si>
  <si>
    <t>485 Т</t>
  </si>
  <si>
    <t>Сапоги резиновые маслобензостойк.р-р 46</t>
  </si>
  <si>
    <t>485-1 Т</t>
  </si>
  <si>
    <t>485-2 Т</t>
  </si>
  <si>
    <t>485-3 Т</t>
  </si>
  <si>
    <t>485-4 Т</t>
  </si>
  <si>
    <t>485-5 Т</t>
  </si>
  <si>
    <t>485-6 Т</t>
  </si>
  <si>
    <t>486 Т</t>
  </si>
  <si>
    <t>Сапоги резиновые маслобензостойк.р-р 48</t>
  </si>
  <si>
    <t>486-1 Т</t>
  </si>
  <si>
    <t>486-2 Т</t>
  </si>
  <si>
    <t>486-3 Т</t>
  </si>
  <si>
    <t>486-4 Т</t>
  </si>
  <si>
    <t>486-5 Т</t>
  </si>
  <si>
    <t>486-6 Т</t>
  </si>
  <si>
    <t>487 Т</t>
  </si>
  <si>
    <t>Сапоги болотные рыбацкие раз.41</t>
  </si>
  <si>
    <t>487-1 Т</t>
  </si>
  <si>
    <t>487-2 Т</t>
  </si>
  <si>
    <t>488 Т</t>
  </si>
  <si>
    <t>488-1 Т</t>
  </si>
  <si>
    <t>489 Т</t>
  </si>
  <si>
    <t>Сапоги болотные рыбацкие ГОСТ5375 разм43</t>
  </si>
  <si>
    <t>489-1 Т</t>
  </si>
  <si>
    <t>489-2 Т</t>
  </si>
  <si>
    <t>489-3 Т</t>
  </si>
  <si>
    <t>489-4 Т</t>
  </si>
  <si>
    <t>489-5 Т</t>
  </si>
  <si>
    <t>489-6 Т</t>
  </si>
  <si>
    <t>490 Т</t>
  </si>
  <si>
    <t>Сапоги болотные рыбацкие ГОСТ5375 разм44</t>
  </si>
  <si>
    <t>490-1 Т</t>
  </si>
  <si>
    <t>490-2 Т</t>
  </si>
  <si>
    <t>490-3 Т</t>
  </si>
  <si>
    <t>490-4 Т</t>
  </si>
  <si>
    <t>490-5 Т</t>
  </si>
  <si>
    <t>490-6 Т</t>
  </si>
  <si>
    <t>490-7 Т</t>
  </si>
  <si>
    <t>491 Т</t>
  </si>
  <si>
    <t>Сапоги болотные рыбацкие ГОСТ5375 разм45</t>
  </si>
  <si>
    <t>491-1 Т</t>
  </si>
  <si>
    <t>491-2 Т</t>
  </si>
  <si>
    <t>491-3 Т</t>
  </si>
  <si>
    <t>491-4 Т</t>
  </si>
  <si>
    <t>491-5 Т</t>
  </si>
  <si>
    <t>491-6 Т</t>
  </si>
  <si>
    <t>491-7 Т</t>
  </si>
  <si>
    <t>491-8 Т</t>
  </si>
  <si>
    <t>492 Т</t>
  </si>
  <si>
    <t>Сапоги болотные рыбацкие раз.46</t>
  </si>
  <si>
    <t>492-1 Т</t>
  </si>
  <si>
    <t>492-2 Т</t>
  </si>
  <si>
    <t>493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</si>
  <si>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</si>
  <si>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</si>
  <si>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</si>
  <si>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 кожаные утеп на ПУ р 36</t>
  </si>
  <si>
    <t>493-1 Т</t>
  </si>
  <si>
    <t>493-2 Т</t>
  </si>
  <si>
    <t>494 Т</t>
  </si>
  <si>
    <t>Сапоги жен кожан утеп на ПУГОСТ137-84р37</t>
  </si>
  <si>
    <t>494-1 Т</t>
  </si>
  <si>
    <t>494-2 Т</t>
  </si>
  <si>
    <t>494-3 Т</t>
  </si>
  <si>
    <t>15.20.31.500.002.01.0715.000000000011</t>
  </si>
  <si>
    <t>с подноском защитным металлическим, женские, с верхом из юфтевой кожи, на подошве полимерный материал</t>
  </si>
  <si>
    <t>495 Т</t>
  </si>
  <si>
    <t>Сапоги жен кожан утеп на ПУГОСТ137-84р38</t>
  </si>
  <si>
    <t>495-1 Т</t>
  </si>
  <si>
    <t>495-2 Т</t>
  </si>
  <si>
    <t>495-3 Т</t>
  </si>
  <si>
    <t>495-4 Т</t>
  </si>
  <si>
    <t>496 Т</t>
  </si>
  <si>
    <t>Сапоги жен"Кама-М"ПУ ГОСТ12.4.137-84 р39</t>
  </si>
  <si>
    <t>496-1 Т</t>
  </si>
  <si>
    <t>496-2 Т</t>
  </si>
  <si>
    <t>496-3 Т</t>
  </si>
  <si>
    <t>496-4 Т</t>
  </si>
  <si>
    <t>497 Т</t>
  </si>
  <si>
    <t>Сапоги жен"Кама-М"ПУ ГОСТ12.4.137-84 р40</t>
  </si>
  <si>
    <t>497-1 Т</t>
  </si>
  <si>
    <t>497-2 Т</t>
  </si>
  <si>
    <t>497-3 Т</t>
  </si>
  <si>
    <t>497-4 Т</t>
  </si>
  <si>
    <t>498 Т</t>
  </si>
  <si>
    <t>Сапоги кожаные летние раз. 38</t>
  </si>
  <si>
    <t>498-1 Т</t>
  </si>
  <si>
    <t>498-2 Т</t>
  </si>
  <si>
    <t>499 Т</t>
  </si>
  <si>
    <t>Сапоги кожаные летние раз. 39</t>
  </si>
  <si>
    <t>499-1 Т</t>
  </si>
  <si>
    <t>499-2 Т</t>
  </si>
  <si>
    <t>500 Т</t>
  </si>
  <si>
    <t>Сапоги кожаные летние раз. 40</t>
  </si>
  <si>
    <t>500-1 Т</t>
  </si>
  <si>
    <t>500-2 Т</t>
  </si>
  <si>
    <t>500-3 Т</t>
  </si>
  <si>
    <t>15.20.13.510.001.01.0715.000000000000</t>
  </si>
  <si>
    <t>общего назначения, мужские, из юфтевой кожи, ГОСТ 26167-2005</t>
  </si>
  <si>
    <t>501 Т</t>
  </si>
  <si>
    <t>Сапоги кожаные летние раз. 41</t>
  </si>
  <si>
    <t>501-1 Т</t>
  </si>
  <si>
    <t>501-2 Т</t>
  </si>
  <si>
    <t>501-3 Т</t>
  </si>
  <si>
    <t>502 Т</t>
  </si>
  <si>
    <t>Сапоги кожаные летние раз. 42</t>
  </si>
  <si>
    <t>502-1 Т</t>
  </si>
  <si>
    <t>502-2 Т</t>
  </si>
  <si>
    <t>502-3 Т</t>
  </si>
  <si>
    <t>503 Т</t>
  </si>
  <si>
    <t>Сапоги кожаные летние раз. 43</t>
  </si>
  <si>
    <t>503-1 Т</t>
  </si>
  <si>
    <t>503-2 Т</t>
  </si>
  <si>
    <t>503-3 Т</t>
  </si>
  <si>
    <t>504 Т</t>
  </si>
  <si>
    <t>Сапоги кожаные летние раз. 44</t>
  </si>
  <si>
    <t>504-1 Т</t>
  </si>
  <si>
    <t>504-2 Т</t>
  </si>
  <si>
    <t>504-3 Т</t>
  </si>
  <si>
    <t>505 Т</t>
  </si>
  <si>
    <t>Сапоги кожаные летние раз. 45</t>
  </si>
  <si>
    <t>505-1 Т</t>
  </si>
  <si>
    <t>505-2 Т</t>
  </si>
  <si>
    <t>505-3 Т</t>
  </si>
  <si>
    <t>506 Т</t>
  </si>
  <si>
    <t>15.20.31.00.00.00.10.12.1</t>
  </si>
  <si>
    <t>Сапоги кожаные зимние раз. 40</t>
  </si>
  <si>
    <t>506-1 Т</t>
  </si>
  <si>
    <t>506-2 Т</t>
  </si>
  <si>
    <t>506-3 Т</t>
  </si>
  <si>
    <t>15.20.31.500.002.01.0715.000000000002</t>
  </si>
  <si>
    <t>с подноском защитным металлическим, мужские, с верхом из хромовой кожи, на подошве резина</t>
  </si>
  <si>
    <t>507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</si>
  <si>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</si>
  <si>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</si>
  <si>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</si>
  <si>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507-1 Т</t>
  </si>
  <si>
    <t>507-2 Т</t>
  </si>
  <si>
    <t>507-3 Т</t>
  </si>
  <si>
    <t>15.20.31.500.002.01.0715.000000000003</t>
  </si>
  <si>
    <t>с подноском защитным металлическим, мужские, с верхом из хромовой кожи, на подошве полимерный материал</t>
  </si>
  <si>
    <t>507-4 Т</t>
  </si>
  <si>
    <t>508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</si>
  <si>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</si>
  <si>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</si>
  <si>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</si>
  <si>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508-1 Т</t>
  </si>
  <si>
    <t>508-2 Т</t>
  </si>
  <si>
    <t>508-3 Т</t>
  </si>
  <si>
    <t>15.20.31.500.002.01.0715.000000000004</t>
  </si>
  <si>
    <t>с подноском защитным металлическим, мужские, с верхом из юфтевой кожи, на подошве резина, утепленные</t>
  </si>
  <si>
    <t>508-4 Т</t>
  </si>
  <si>
    <t>508-5 Т</t>
  </si>
  <si>
    <t>509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</si>
  <si>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</si>
  <si>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</si>
  <si>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</si>
  <si>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509-1 Т</t>
  </si>
  <si>
    <t>509-2 Т</t>
  </si>
  <si>
    <t>509-3 Т</t>
  </si>
  <si>
    <t>15.20.31.500.002.01.0715.000000000005</t>
  </si>
  <si>
    <t>с подноском защитным металлическим, мужские, с верхом из юфтевой кожи, на подошве полимерный материал, утепленные</t>
  </si>
  <si>
    <t>509-4 Т</t>
  </si>
  <si>
    <t>509-5 Т</t>
  </si>
  <si>
    <t>510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</si>
  <si>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</si>
  <si>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</si>
  <si>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</si>
  <si>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510-1 Т</t>
  </si>
  <si>
    <t>510-2 Т</t>
  </si>
  <si>
    <t>510-3 Т</t>
  </si>
  <si>
    <t>15.20.31.500.002.01.0715.000000000006</t>
  </si>
  <si>
    <t>с подноском защитным металлическим, мужские, с верхом из хромовой кожи, на подошве резина, утепленные</t>
  </si>
  <si>
    <t>510-4 Т</t>
  </si>
  <si>
    <t>510-5 Т</t>
  </si>
  <si>
    <t>511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</si>
  <si>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</si>
  <si>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</si>
  <si>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</si>
  <si>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511-1 Т</t>
  </si>
  <si>
    <t>511-2 Т</t>
  </si>
  <si>
    <t>511-3 Т</t>
  </si>
  <si>
    <t>15.20.31.500.002.01.0715.000000000007</t>
  </si>
  <si>
    <t>с подноском защитным металлическим, мужские, с верхом из хромовой кожи, на подошве полимерный материал, утепленные</t>
  </si>
  <si>
    <t>511-4 Т</t>
  </si>
  <si>
    <t>512 Т</t>
  </si>
  <si>
    <t>Сапоги кожаные летн. р.36</t>
  </si>
  <si>
    <t>512-1 Т</t>
  </si>
  <si>
    <t>512-2 Т</t>
  </si>
  <si>
    <t>513 Т</t>
  </si>
  <si>
    <t>Сапоги кожаные летн. р.37</t>
  </si>
  <si>
    <t>513-1 Т</t>
  </si>
  <si>
    <t>513-2 Т</t>
  </si>
  <si>
    <t>514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</si>
  <si>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</si>
  <si>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</si>
  <si>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 р.37</t>
  </si>
  <si>
    <t>514-1 Т</t>
  </si>
  <si>
    <t>514-2 Т</t>
  </si>
  <si>
    <t>515 Т</t>
  </si>
  <si>
    <t>Сапоги кожаные зим. р.39</t>
  </si>
  <si>
    <t>515-1 Т</t>
  </si>
  <si>
    <t>515-2 Т</t>
  </si>
  <si>
    <t>515-3 Т</t>
  </si>
  <si>
    <t>15.20.31.300.002.01.0715.000000000001</t>
  </si>
  <si>
    <t xml:space="preserve"> Сапоги </t>
  </si>
  <si>
    <t>с подноском защитным металлическим, мужские, из поливинилхлоридного верха, на подошве полимерные материалы</t>
  </si>
  <si>
    <t>516 Т</t>
  </si>
  <si>
    <t>Сапоги жен"Кама-М"ПУ ГОСТ12.4.137-84 р41</t>
  </si>
  <si>
    <t>516-1 Т</t>
  </si>
  <si>
    <t>516-2 Т</t>
  </si>
  <si>
    <t>516-3 Т</t>
  </si>
  <si>
    <t>516-4 Т</t>
  </si>
  <si>
    <t>517 Т</t>
  </si>
  <si>
    <t>Сапоги жен"Кама-М"ПУ ГОСТ12.4.137-84 р42</t>
  </si>
  <si>
    <t>517-1 Т</t>
  </si>
  <si>
    <t>517-2 Т</t>
  </si>
  <si>
    <t>517-3 Т</t>
  </si>
  <si>
    <t>517-4 Т</t>
  </si>
  <si>
    <t>518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</si>
  <si>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</si>
  <si>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</si>
  <si>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</si>
  <si>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518-1 Т</t>
  </si>
  <si>
    <t>518-2 Т</t>
  </si>
  <si>
    <t>518-3 Т</t>
  </si>
  <si>
    <t>15.20.31.500.002.01.0715.000000000001</t>
  </si>
  <si>
    <t>с подноском защитным металлическим, мужские, с верхом из юфтевой кожи, на подошве полимерный материал</t>
  </si>
  <si>
    <t>518-4 Т</t>
  </si>
  <si>
    <t>519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</si>
  <si>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</si>
  <si>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</si>
  <si>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</si>
  <si>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519-1 Т</t>
  </si>
  <si>
    <t>519-2 Т</t>
  </si>
  <si>
    <t>519-3 Т</t>
  </si>
  <si>
    <t>15.20.31.300.002.01.0715.000000000000</t>
  </si>
  <si>
    <t>с подноском защитным металлическим, мужские, из поливинилхлоридного верха, на подошве резина</t>
  </si>
  <si>
    <t>519-4 Т</t>
  </si>
  <si>
    <t>519-5 Т</t>
  </si>
  <si>
    <t>520 Т</t>
  </si>
  <si>
    <t>Сапоги кожаные зимние раз. 48</t>
  </si>
  <si>
    <t>520-1 Т</t>
  </si>
  <si>
    <t>520-2 Т</t>
  </si>
  <si>
    <t>520-3 Т</t>
  </si>
  <si>
    <t>520-4 Т</t>
  </si>
  <si>
    <t>521 Т</t>
  </si>
  <si>
    <t>Сапоги кожаные летние разм.47</t>
  </si>
  <si>
    <t>521-1 Т</t>
  </si>
  <si>
    <t>521-2 Т</t>
  </si>
  <si>
    <t>521-3 Т</t>
  </si>
  <si>
    <t>522 Т</t>
  </si>
  <si>
    <t>Сапоги жен зимниеГОСТ12.4.137-84 р43</t>
  </si>
  <si>
    <t>522-1 Т</t>
  </si>
  <si>
    <t>522-2 Т</t>
  </si>
  <si>
    <t>522-3 Т</t>
  </si>
  <si>
    <t>522-4 Т</t>
  </si>
  <si>
    <t>523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</si>
  <si>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</si>
  <si>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</si>
  <si>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р-р37</t>
  </si>
  <si>
    <t>523-1 Т</t>
  </si>
  <si>
    <t>523-2 Т</t>
  </si>
  <si>
    <t>524 Т</t>
  </si>
  <si>
    <t>Сапоги кожаные зимние раз. 47</t>
  </si>
  <si>
    <t>524-1 Т</t>
  </si>
  <si>
    <t>524-2 Т</t>
  </si>
  <si>
    <t>524-3 Т</t>
  </si>
  <si>
    <t>524-4 Т</t>
  </si>
  <si>
    <t>524-5 Т</t>
  </si>
  <si>
    <t>525 Т</t>
  </si>
  <si>
    <t>Сапоги кожаные летние раз. 46</t>
  </si>
  <si>
    <t>525-1 Т</t>
  </si>
  <si>
    <t>525-2 Т</t>
  </si>
  <si>
    <t>525-3 Т</t>
  </si>
  <si>
    <t>526 Т</t>
  </si>
  <si>
    <t>15.20.11.00.00.00.40.14.1</t>
  </si>
  <si>
    <t>Боты</t>
  </si>
  <si>
    <t>диэлектрические</t>
  </si>
  <si>
    <t>Боты  диэлектрические</t>
  </si>
  <si>
    <t>526-1 Т</t>
  </si>
  <si>
    <t>526-2 Т</t>
  </si>
  <si>
    <t>526-3 Т</t>
  </si>
  <si>
    <t>15.20.32.900.004.00.0715.000000000000</t>
  </si>
  <si>
    <t>мужские, диэлектрические, резиновые</t>
  </si>
  <si>
    <t>527 Т</t>
  </si>
  <si>
    <t>15.20.13.00.00.00.10.14.1</t>
  </si>
  <si>
    <t>Ботинки мужские</t>
  </si>
  <si>
    <t>из юфтевой кожи, на подошве из резины, кожи или полимерных материалов,  ГОСТ 26167-2005</t>
  </si>
  <si>
    <t>БОТИНКИ ЗАЩ.36</t>
  </si>
  <si>
    <t>527-1 Т</t>
  </si>
  <si>
    <t>527-2 Т</t>
  </si>
  <si>
    <t>527-3 Т</t>
  </si>
  <si>
    <t>15.20.31.500.000.00.0715.000000000000</t>
  </si>
  <si>
    <t>Ботинки</t>
  </si>
  <si>
    <t>мужские, с верхом из юфтевой кожи, на подошве резина, с подноском защитным металлическим</t>
  </si>
  <si>
    <t>527-4 Т</t>
  </si>
  <si>
    <t>528 Т</t>
  </si>
  <si>
    <t>Ботинки защ.41</t>
  </si>
  <si>
    <t>528-1 Т</t>
  </si>
  <si>
    <t>528-2 Т</t>
  </si>
  <si>
    <t>528-3 Т</t>
  </si>
  <si>
    <t>528-4 Т</t>
  </si>
  <si>
    <t>528-5 Т</t>
  </si>
  <si>
    <t>529 Т</t>
  </si>
  <si>
    <t>Ботинки защ.42</t>
  </si>
  <si>
    <t>529-1 Т</t>
  </si>
  <si>
    <t>529-2 Т</t>
  </si>
  <si>
    <t>529-3 Т</t>
  </si>
  <si>
    <t>529-4 Т</t>
  </si>
  <si>
    <t>529-5 Т</t>
  </si>
  <si>
    <t>530 Т</t>
  </si>
  <si>
    <t>Ботинки защ.43</t>
  </si>
  <si>
    <t>530-1 Т</t>
  </si>
  <si>
    <t>530-2 Т</t>
  </si>
  <si>
    <t>530-3 Т</t>
  </si>
  <si>
    <t>530-4 Т</t>
  </si>
  <si>
    <t>530-5 Т</t>
  </si>
  <si>
    <t>531 Т</t>
  </si>
  <si>
    <t>Ботинки защ.44</t>
  </si>
  <si>
    <t>531-1 Т</t>
  </si>
  <si>
    <t>531-2 Т</t>
  </si>
  <si>
    <t>531-3 Т</t>
  </si>
  <si>
    <t>531-4 Т</t>
  </si>
  <si>
    <t>531-5 Т</t>
  </si>
  <si>
    <t>532 Т</t>
  </si>
  <si>
    <t>Ботинки защ.45</t>
  </si>
  <si>
    <t>столбец 14, 16, 17</t>
  </si>
  <si>
    <t>532-1 Т</t>
  </si>
  <si>
    <t>532-2 Т</t>
  </si>
  <si>
    <t>532-3 Т</t>
  </si>
  <si>
    <t>532-4 Т</t>
  </si>
  <si>
    <t>532-5 Т</t>
  </si>
  <si>
    <t>532-6 Т</t>
  </si>
  <si>
    <t>533 Т</t>
  </si>
  <si>
    <t>БОТИНКИ ЗАЩ.37</t>
  </si>
  <si>
    <t>533-1 Т</t>
  </si>
  <si>
    <t>533-2 Т</t>
  </si>
  <si>
    <t>533-3 Т</t>
  </si>
  <si>
    <t>533-4 Т</t>
  </si>
  <si>
    <t>534 Т</t>
  </si>
  <si>
    <t>БОТИНКИ ЗАЩ.38</t>
  </si>
  <si>
    <t>534-1 Т</t>
  </si>
  <si>
    <t>534-2 Т</t>
  </si>
  <si>
    <t>534-3 Т</t>
  </si>
  <si>
    <t>534-4 Т</t>
  </si>
  <si>
    <t>534-5 Т</t>
  </si>
  <si>
    <t>534-6 Т</t>
  </si>
  <si>
    <t>535 Т</t>
  </si>
  <si>
    <t>БОТИНКИ ЗАЩ.39</t>
  </si>
  <si>
    <t>535-1 Т</t>
  </si>
  <si>
    <t>535-2 Т</t>
  </si>
  <si>
    <t>535-3 Т</t>
  </si>
  <si>
    <t>535-4 Т</t>
  </si>
  <si>
    <t>535-5 Т</t>
  </si>
  <si>
    <t>536 Т</t>
  </si>
  <si>
    <t>Ботинки защитные 40 р-р</t>
  </si>
  <si>
    <t>536-1 Т</t>
  </si>
  <si>
    <t>536-2 Т</t>
  </si>
  <si>
    <t>536-3 Т</t>
  </si>
  <si>
    <t>536-4 Т</t>
  </si>
  <si>
    <t>536-5 Т</t>
  </si>
  <si>
    <t>537 Т</t>
  </si>
  <si>
    <t>Ботинки защ.46</t>
  </si>
  <si>
    <t>537-1 Т</t>
  </si>
  <si>
    <t>537-2 Т</t>
  </si>
  <si>
    <t>537-3 Т</t>
  </si>
  <si>
    <t>537-4 Т</t>
  </si>
  <si>
    <t>538 Т</t>
  </si>
  <si>
    <t>Ботинки защ.47</t>
  </si>
  <si>
    <t>538-1 Т</t>
  </si>
  <si>
    <t>538-2 Т</t>
  </si>
  <si>
    <t>538-3 Т</t>
  </si>
  <si>
    <t>538-4 Т</t>
  </si>
  <si>
    <t>539 Т</t>
  </si>
  <si>
    <t>14.12.30.00.00.80.16.31.1</t>
  </si>
  <si>
    <t>Перчатки технические</t>
  </si>
  <si>
    <t>спилковые, усиленные, утепленные</t>
  </si>
  <si>
    <t>Перчатки спилковые комбинированные</t>
  </si>
  <si>
    <t>539-1 Т</t>
  </si>
  <si>
    <t>539-2 Т</t>
  </si>
  <si>
    <t>539-3 Т</t>
  </si>
  <si>
    <t>14.12.30.100.000.00.0715.000000000012</t>
  </si>
  <si>
    <t>Перчатки</t>
  </si>
  <si>
    <t>для защиты рук технические, спилковые с хлопчатобумажной тканью, усиленные, утепленные</t>
  </si>
  <si>
    <t>539-4 Т</t>
  </si>
  <si>
    <t>539-5 Т</t>
  </si>
  <si>
    <t>539-6 Т</t>
  </si>
  <si>
    <t>540 Т</t>
  </si>
  <si>
    <t>14.12.30.00.00.80.16.19.1</t>
  </si>
  <si>
    <t>трикотажные,со сплошным покрытием ПВХ, шерстяные или полушерстяные</t>
  </si>
  <si>
    <t>Перчатки защ.с покр.из пол.мат.</t>
  </si>
  <si>
    <t>540-1 Т</t>
  </si>
  <si>
    <t>540-2 Т</t>
  </si>
  <si>
    <t>540-3 Т</t>
  </si>
  <si>
    <t>14.12.30.100.000.00.0715.000000000004</t>
  </si>
  <si>
    <t>для защиты рук технические, со сплошным покрытием ПВХ, шерстяные</t>
  </si>
  <si>
    <t>540-4 Т</t>
  </si>
  <si>
    <t>540-5 Т</t>
  </si>
  <si>
    <t>541 Т</t>
  </si>
  <si>
    <t>Перчатки защит. с покр.полим.матер.утеп</t>
  </si>
  <si>
    <t>541-1 Т</t>
  </si>
  <si>
    <t>541-2 Т</t>
  </si>
  <si>
    <t>541-3 Т</t>
  </si>
  <si>
    <t>541-4 Т</t>
  </si>
  <si>
    <t>541-5 Т</t>
  </si>
  <si>
    <t>541-6 Т</t>
  </si>
  <si>
    <t>541-7 Т</t>
  </si>
  <si>
    <t>542 Т</t>
  </si>
  <si>
    <t>14.12.30.00.00.80.16.12.1</t>
  </si>
  <si>
    <t>трикотажные, пропитанные резиной (латексом), хлопчатобумажные</t>
  </si>
  <si>
    <t>Перчатки трикотажные или х/б</t>
  </si>
  <si>
    <t>542-1 Т</t>
  </si>
  <si>
    <t>542-2 Т</t>
  </si>
  <si>
    <t>542-3 Т</t>
  </si>
  <si>
    <t>22.19.60.500.000.00.0715.000000000000</t>
  </si>
  <si>
    <t>для защиты рук технические, пропитанные резиной (латексом), хлопчатобумажные</t>
  </si>
  <si>
    <t>542-4 Т</t>
  </si>
  <si>
    <t>542-5 Т</t>
  </si>
  <si>
    <t>542-6 Т</t>
  </si>
  <si>
    <t>543 Т</t>
  </si>
  <si>
    <t>Перчатки нитриловые на хлопчатобу основе</t>
  </si>
  <si>
    <t>543-1 Т</t>
  </si>
  <si>
    <t>543-2 Т</t>
  </si>
  <si>
    <t>543-3 Т</t>
  </si>
  <si>
    <t>543-4 Т</t>
  </si>
  <si>
    <t>543-5 Т</t>
  </si>
  <si>
    <t>543-6 Т</t>
  </si>
  <si>
    <t>544 Т</t>
  </si>
  <si>
    <t>14.12.30.00.00.80.16.24.1</t>
  </si>
  <si>
    <t>комбинированные, спилковые с х/б</t>
  </si>
  <si>
    <t>Перчатки комбинированные</t>
  </si>
  <si>
    <t>544-1 Т</t>
  </si>
  <si>
    <t>544-2 Т</t>
  </si>
  <si>
    <t>544-3 Т</t>
  </si>
  <si>
    <t>14.12.30.100.000.00.0715.000000000011</t>
  </si>
  <si>
    <t>для защиты рук технические, спилковые с хлопчатобумажной тканью, усиленные</t>
  </si>
  <si>
    <t>544-4 Т</t>
  </si>
  <si>
    <t>544-5 Т</t>
  </si>
  <si>
    <t>544-6 Т</t>
  </si>
  <si>
    <t>545 Т</t>
  </si>
  <si>
    <t>14.12.30.00.00.80.17.11.1</t>
  </si>
  <si>
    <t>Краги</t>
  </si>
  <si>
    <t>спилковые, пятипалые, утепленные</t>
  </si>
  <si>
    <t>Перчатки Краги</t>
  </si>
  <si>
    <t>545-1 Т</t>
  </si>
  <si>
    <t>545-2 Т</t>
  </si>
  <si>
    <t>545-3 Т</t>
  </si>
  <si>
    <t>14.12.30.100.006.00.0715.000000000000</t>
  </si>
  <si>
    <t>для защиты рук от повышенных температур, из термостойкого материала</t>
  </si>
  <si>
    <t>546 Т</t>
  </si>
  <si>
    <t>14.12.30.00.00.80.30.10.1</t>
  </si>
  <si>
    <t>рабочие, утепленные</t>
  </si>
  <si>
    <t>Перчатки меховые (зимние)</t>
  </si>
  <si>
    <t>546-1 Т</t>
  </si>
  <si>
    <t>546-2 Т</t>
  </si>
  <si>
    <t>546-3 Т</t>
  </si>
  <si>
    <t>14.20.10.900.000.00.0796.000000000000</t>
  </si>
  <si>
    <t>мужские, меховые</t>
  </si>
  <si>
    <t>546-4 Т</t>
  </si>
  <si>
    <t>547 Т</t>
  </si>
  <si>
    <t>547-1 Т</t>
  </si>
  <si>
    <t>548 Т</t>
  </si>
  <si>
    <t>548-1 Т</t>
  </si>
  <si>
    <t>549 Т</t>
  </si>
  <si>
    <t>Головной убор зимний</t>
  </si>
  <si>
    <t>549-1 Т</t>
  </si>
  <si>
    <t>550 Т</t>
  </si>
  <si>
    <t>Головной убор летний</t>
  </si>
  <si>
    <t>550-1 Т</t>
  </si>
  <si>
    <t>551 Т</t>
  </si>
  <si>
    <t>32.99.11.00.00.00.10.10.1</t>
  </si>
  <si>
    <t>Каска</t>
  </si>
  <si>
    <t>Материал изготовления - пластмасса</t>
  </si>
  <si>
    <t>Каска защитная с подшлемником</t>
  </si>
  <si>
    <t>551-1 Т</t>
  </si>
  <si>
    <t>551-2 Т</t>
  </si>
  <si>
    <t>551-3 Т</t>
  </si>
  <si>
    <t>551-4 Т</t>
  </si>
  <si>
    <t>32.99.11.500.002.00.0796.000000000000</t>
  </si>
  <si>
    <t>пластмассовая</t>
  </si>
  <si>
    <t>551-5 Т</t>
  </si>
  <si>
    <t>551-6 Т</t>
  </si>
  <si>
    <t>551-7 Т</t>
  </si>
  <si>
    <t>551-8 Т</t>
  </si>
  <si>
    <t>551-9 Т</t>
  </si>
  <si>
    <t>552 Т</t>
  </si>
  <si>
    <t>Каска защитная с наушником</t>
  </si>
  <si>
    <t>552-1 Т</t>
  </si>
  <si>
    <t>553 Т</t>
  </si>
  <si>
    <t>17.12.13.40.22.00.00.35.1</t>
  </si>
  <si>
    <t>Бумага</t>
  </si>
  <si>
    <t xml:space="preserve">формат А4, плотность 200 г/м2, 21х29,7 см </t>
  </si>
  <si>
    <t>Бумага A4 80г/м2 96% (500л)</t>
  </si>
  <si>
    <t>553-1 Т</t>
  </si>
  <si>
    <t>Столбец -1,9, 14, 16, 17</t>
  </si>
  <si>
    <t>553-2 Т</t>
  </si>
  <si>
    <t>Столбец-3, 5,  9, 13</t>
  </si>
  <si>
    <t>553-3 Т</t>
  </si>
  <si>
    <t>17.23.14.500.000.00.5111.000000000066</t>
  </si>
  <si>
    <t>для офисного оборудования, формат А4, плотность 80 г/м2, ГОСТ 6656-76</t>
  </si>
  <si>
    <t xml:space="preserve"> декабрь</t>
  </si>
  <si>
    <t>Одна пачка</t>
  </si>
  <si>
    <t>554 Т</t>
  </si>
  <si>
    <t>20.41.31.00.00.10.20.10.1</t>
  </si>
  <si>
    <t>Мыло хозяйственное</t>
  </si>
  <si>
    <t>твердое, 1 группы, 72%, ГОСТ 30266-95</t>
  </si>
  <si>
    <t>Мыло хозяйственное 250 гр.  72%</t>
  </si>
  <si>
    <t>554-1 Т</t>
  </si>
  <si>
    <t>554-2 Т</t>
  </si>
  <si>
    <t>554-3 Т</t>
  </si>
  <si>
    <t>20.41.31.950.000.00.0796.000000000000</t>
  </si>
  <si>
    <t>Мыло</t>
  </si>
  <si>
    <t>хозяйственное, твердое, 1 группа 72%, ГОСТ 30266-95</t>
  </si>
  <si>
    <t>554-4 Т</t>
  </si>
  <si>
    <t>555 Т</t>
  </si>
  <si>
    <t>25.11.10.00.00.10.16.10.1</t>
  </si>
  <si>
    <t>Домики с окнами и дверью из контейнеров панельно-каркасной конструкции различного назначения</t>
  </si>
  <si>
    <t>Общежитие на 8 человек 8м.</t>
  </si>
  <si>
    <t>556 Т</t>
  </si>
  <si>
    <t>25.11.10.00.00.10.32.10.2</t>
  </si>
  <si>
    <t>Блок-контейнер</t>
  </si>
  <si>
    <t>Блок-контейнер для медпункта</t>
  </si>
  <si>
    <t>557 Т</t>
  </si>
  <si>
    <t>Мобильный жилой вагон столов на 12 мест</t>
  </si>
  <si>
    <t>558 Т</t>
  </si>
  <si>
    <t>27.32.13.00.02.01.27.26.2</t>
  </si>
  <si>
    <t>Кабель</t>
  </si>
  <si>
    <t>АВВГ 3*50+1*25</t>
  </si>
  <si>
    <t>Кабель АВВГ 3х50+1х35</t>
  </si>
  <si>
    <t>км</t>
  </si>
  <si>
    <t>558-1 Т</t>
  </si>
  <si>
    <t>январь-февраль</t>
  </si>
  <si>
    <t>558-2 Т</t>
  </si>
  <si>
    <t>558-3 Т</t>
  </si>
  <si>
    <t>558-4 Т</t>
  </si>
  <si>
    <t>27.32.13.700.000.00.0008.000000000131</t>
  </si>
  <si>
    <t>марка АВВГ, 3*50+1*25 мм2</t>
  </si>
  <si>
    <t>558-5 Т</t>
  </si>
  <si>
    <t>558-6 Т</t>
  </si>
  <si>
    <t>Километр (тысяча метров)</t>
  </si>
  <si>
    <t>559 Т</t>
  </si>
  <si>
    <t>27.32.13.00.02.01.27.20.2</t>
  </si>
  <si>
    <t>АВВГ 3*6+1*4</t>
  </si>
  <si>
    <t>Кабель 0,4кВ АВВГ-3х6+1х4</t>
  </si>
  <si>
    <t>559-1 Т</t>
  </si>
  <si>
    <t>559-2 Т</t>
  </si>
  <si>
    <t>559-3 Т</t>
  </si>
  <si>
    <t>559-4 Т</t>
  </si>
  <si>
    <t>27.32.13.700.000.00.0008.000000000125</t>
  </si>
  <si>
    <t>марка АВВГ, 3*6+1*4 мм2</t>
  </si>
  <si>
    <t>559-5 Т</t>
  </si>
  <si>
    <t>559-6 Т</t>
  </si>
  <si>
    <t>559-7 Т</t>
  </si>
  <si>
    <t>560 Т</t>
  </si>
  <si>
    <t>27.32.13.00.02.01.42.05.2</t>
  </si>
  <si>
    <t>ВВБГ 3*25+1*10</t>
  </si>
  <si>
    <t>Кабель 0,4кВ ВВБГ-3х25+1х10</t>
  </si>
  <si>
    <t>560-1 Т</t>
  </si>
  <si>
    <t>560-2 Т</t>
  </si>
  <si>
    <t>560-3 Т</t>
  </si>
  <si>
    <t>560-4 Т</t>
  </si>
  <si>
    <t>561 Т</t>
  </si>
  <si>
    <t>27.32.13.00.02.01.42.03.2</t>
  </si>
  <si>
    <t>ВВБГ 3*10+1*6</t>
  </si>
  <si>
    <t>Кабель 0,4кВ ВВБГ-3х10+1х6</t>
  </si>
  <si>
    <t>561-1 Т</t>
  </si>
  <si>
    <t>561-2 Т</t>
  </si>
  <si>
    <t>561-3 Т</t>
  </si>
  <si>
    <t>561-4 Т</t>
  </si>
  <si>
    <t>27.32.14.000.000.00.0008.000000000019</t>
  </si>
  <si>
    <t>марка ВВБГ, 3*10+1*6 мм2</t>
  </si>
  <si>
    <t>561-5 Т</t>
  </si>
  <si>
    <t>561-6 Т</t>
  </si>
  <si>
    <t>561-7 Т</t>
  </si>
  <si>
    <t>562 Т</t>
  </si>
  <si>
    <t>27.32.13.00.02.01.82.01.2</t>
  </si>
  <si>
    <t>АВБбШв 3*10+1*6</t>
  </si>
  <si>
    <t>кабель АВБбШв-3х10+1х6</t>
  </si>
  <si>
    <t>563 Т</t>
  </si>
  <si>
    <t>27.32.13.00.02.01.62.44.2</t>
  </si>
  <si>
    <t>КГ 3*25+1*16</t>
  </si>
  <si>
    <t>Кабель КГ 3х25+1х16</t>
  </si>
  <si>
    <t>564 Т</t>
  </si>
  <si>
    <t>27.32.13.00.02.01.62.09.2</t>
  </si>
  <si>
    <t>КГ 1*35</t>
  </si>
  <si>
    <t>Кабель КГ 1х35</t>
  </si>
  <si>
    <t>564-1 Т</t>
  </si>
  <si>
    <t>метр</t>
  </si>
  <si>
    <t>565 Т</t>
  </si>
  <si>
    <t>27.32.13.00.02.01.27.04.2</t>
  </si>
  <si>
    <t>АВВГ 2*10</t>
  </si>
  <si>
    <t>Кабель АВВГ 2х10</t>
  </si>
  <si>
    <t>565-1 Т</t>
  </si>
  <si>
    <t>565-2 Т</t>
  </si>
  <si>
    <t>565-3 Т</t>
  </si>
  <si>
    <t>565-4 Т</t>
  </si>
  <si>
    <t>565-5 Т</t>
  </si>
  <si>
    <t>565-6 Т</t>
  </si>
  <si>
    <t>566 Т</t>
  </si>
  <si>
    <t>27.32.13.00.02.01.27.01.2</t>
  </si>
  <si>
    <t>АВВГ 2*2.5</t>
  </si>
  <si>
    <t>Кабель АВВГ 2х2.5</t>
  </si>
  <si>
    <t>566-1 Т</t>
  </si>
  <si>
    <t>566-2 Т</t>
  </si>
  <si>
    <t>566-3 Т</t>
  </si>
  <si>
    <t>566-4 Т</t>
  </si>
  <si>
    <t>27.32.13.700.000.00.0008.000000000109</t>
  </si>
  <si>
    <t>марка АВВГ, 2*2,5 мм2</t>
  </si>
  <si>
    <t>566-5 Т</t>
  </si>
  <si>
    <t>566-6 Т</t>
  </si>
  <si>
    <t>566-7 Т</t>
  </si>
  <si>
    <t>566-8 Т</t>
  </si>
  <si>
    <t>567 Т</t>
  </si>
  <si>
    <t>27.32.13.00.02.01.62.39.2</t>
  </si>
  <si>
    <t>КГ 3*16+1*6</t>
  </si>
  <si>
    <t>Кабель КГ 3х16+1х6</t>
  </si>
  <si>
    <t>568 Т</t>
  </si>
  <si>
    <t>Кабель АВВГ 3х6+1х4</t>
  </si>
  <si>
    <t>568-1 Т</t>
  </si>
  <si>
    <t>568-2 Т</t>
  </si>
  <si>
    <t>568-3 Т</t>
  </si>
  <si>
    <t>568-4 Т</t>
  </si>
  <si>
    <t>568-5 Т</t>
  </si>
  <si>
    <t>568-6 Т</t>
  </si>
  <si>
    <t>568-7 Т</t>
  </si>
  <si>
    <t>568-8 Т</t>
  </si>
  <si>
    <t>568-9 Т</t>
  </si>
  <si>
    <t>569 Т</t>
  </si>
  <si>
    <t>27.32.13.00.02.01.62.43.2</t>
  </si>
  <si>
    <t>КГ 3*25+1*10</t>
  </si>
  <si>
    <t>Кабель КГ 3х25+1х10</t>
  </si>
  <si>
    <t>570 Т</t>
  </si>
  <si>
    <t>27.32.13.00.02.01.62.51.2</t>
  </si>
  <si>
    <t>КГ 3*70+1*25</t>
  </si>
  <si>
    <t>Кабель КГ 3х70+1х25</t>
  </si>
  <si>
    <t>571 Т</t>
  </si>
  <si>
    <t>27.32.13.00.02.01.27.22.2</t>
  </si>
  <si>
    <t>АВВГ 3*10+1*6</t>
  </si>
  <si>
    <t>Кабель АВВГ 3х10+1х6</t>
  </si>
  <si>
    <t>571-1 Т</t>
  </si>
  <si>
    <t>571-2 Т</t>
  </si>
  <si>
    <t>571-3 Т</t>
  </si>
  <si>
    <t>571-4 Т</t>
  </si>
  <si>
    <t>27.32.13.700.000.00.0008.000000000127</t>
  </si>
  <si>
    <t>марка АВВГ, 3*10+1*6 мм2</t>
  </si>
  <si>
    <t>571-5 Т</t>
  </si>
  <si>
    <t>571-6 Т</t>
  </si>
  <si>
    <t>571-7 Т</t>
  </si>
  <si>
    <t>571-8 Т</t>
  </si>
  <si>
    <t>572 Т</t>
  </si>
  <si>
    <t>27.32.13.00.02.01.27.23.2</t>
  </si>
  <si>
    <t>АВВГ 3*16+1*10</t>
  </si>
  <si>
    <t>Кабель АВВГ 3х16+1х10</t>
  </si>
  <si>
    <t>572-1 Т</t>
  </si>
  <si>
    <t>572-2 Т</t>
  </si>
  <si>
    <t>572-3 Т</t>
  </si>
  <si>
    <t>572-4 Т</t>
  </si>
  <si>
    <t>27.32.13.700.000.00.0008.000000000128</t>
  </si>
  <si>
    <t>марка АВВГ, 3*16+1*10 мм2</t>
  </si>
  <si>
    <t>572-5 Т</t>
  </si>
  <si>
    <t>572-6 Т</t>
  </si>
  <si>
    <t>572-7 Т</t>
  </si>
  <si>
    <t>572-8 Т</t>
  </si>
  <si>
    <t>573 Т</t>
  </si>
  <si>
    <t>27.32.13.00.02.01.27.65.2</t>
  </si>
  <si>
    <t>АВВГ 3*25+1*10</t>
  </si>
  <si>
    <t>Кабель АВВГ 3х25+1х10</t>
  </si>
  <si>
    <t>573-1 Т</t>
  </si>
  <si>
    <t>573-2 Т</t>
  </si>
  <si>
    <t>573-3 Т</t>
  </si>
  <si>
    <t>573-4 Т</t>
  </si>
  <si>
    <t>27.32.13.700.000.00.0008.000000000156</t>
  </si>
  <si>
    <t>марка АВВГ, 3*25+1*10 мм2</t>
  </si>
  <si>
    <t>573-5 Т</t>
  </si>
  <si>
    <t>573-6 Т</t>
  </si>
  <si>
    <t>573-7 Т</t>
  </si>
  <si>
    <t>574 Т</t>
  </si>
  <si>
    <t>27.32.13.00.02.01.27.24.2</t>
  </si>
  <si>
    <t>АВВГ 3*25+1*16</t>
  </si>
  <si>
    <t>Кабель АВВГ 3х35х1.25</t>
  </si>
  <si>
    <t>574-1 Т</t>
  </si>
  <si>
    <t>574-2 Т</t>
  </si>
  <si>
    <t>574-3 Т</t>
  </si>
  <si>
    <t>574-4 Т</t>
  </si>
  <si>
    <t>27.32.13.700.000.00.0008.000000000129</t>
  </si>
  <si>
    <t>марка АВВГ, 3*25+1*16 мм2</t>
  </si>
  <si>
    <t>574-5 Т</t>
  </si>
  <si>
    <t>574-6 Т</t>
  </si>
  <si>
    <t>575 Т</t>
  </si>
  <si>
    <t>27.32.13.00.02.01.27.19.2</t>
  </si>
  <si>
    <t>АВВГ 3*4+1*2.5</t>
  </si>
  <si>
    <t>Кабель АВВГ 3х4+1х2,5</t>
  </si>
  <si>
    <t>575-1 Т</t>
  </si>
  <si>
    <t>575-2 Т</t>
  </si>
  <si>
    <t>575-3 Т</t>
  </si>
  <si>
    <t>575-4 Т</t>
  </si>
  <si>
    <t>27.32.13.700.000.00.0008.000000000124</t>
  </si>
  <si>
    <t>марка АВВГ, 3*4+1*2,5 мм2</t>
  </si>
  <si>
    <t>575-5 Т</t>
  </si>
  <si>
    <t>575-6 Т</t>
  </si>
  <si>
    <t>575-7 Т</t>
  </si>
  <si>
    <t>576 Т</t>
  </si>
  <si>
    <t>27.32.13.00.02.01.27.27.2</t>
  </si>
  <si>
    <t>АВВГ 3*70+1*35</t>
  </si>
  <si>
    <t>Кабель АВВГ 3х70+1х35</t>
  </si>
  <si>
    <t>576-1 Т</t>
  </si>
  <si>
    <t>576-2 Т</t>
  </si>
  <si>
    <t>576-3 Т</t>
  </si>
  <si>
    <t>577 Т</t>
  </si>
  <si>
    <t>27.32.13.00.02.01.27.28.2</t>
  </si>
  <si>
    <t>АВВГ 3*95+1*50</t>
  </si>
  <si>
    <t>Кабель АВВГ 3х95+1х35</t>
  </si>
  <si>
    <t>577-1 Т</t>
  </si>
  <si>
    <t>577-2 Т</t>
  </si>
  <si>
    <t>577-3 Т</t>
  </si>
  <si>
    <t>578 Т</t>
  </si>
  <si>
    <t>27.32.13.00.02.01.27.02.2</t>
  </si>
  <si>
    <t>АВВГ 2*4</t>
  </si>
  <si>
    <t>Кабель АВВГ 2х4</t>
  </si>
  <si>
    <t>578-1 Т</t>
  </si>
  <si>
    <t>578-2 Т</t>
  </si>
  <si>
    <t>578-3 Т</t>
  </si>
  <si>
    <t>578-4 Т</t>
  </si>
  <si>
    <t>27.32.13.700.000.00.0008.000000000110</t>
  </si>
  <si>
    <t>марка АВВГ, 2*4 мм2</t>
  </si>
  <si>
    <t>578-5 Т</t>
  </si>
  <si>
    <t>578-6 Т</t>
  </si>
  <si>
    <t>579 Т</t>
  </si>
  <si>
    <t>27.32.13.00.02.01.37.13.2</t>
  </si>
  <si>
    <t>ВВГ 3*4+1*2,5</t>
  </si>
  <si>
    <t>Кабель ВВГ 3х4+1х2,5</t>
  </si>
  <si>
    <t>579-1 Т</t>
  </si>
  <si>
    <t>579-2 Т</t>
  </si>
  <si>
    <t>579-3 Т</t>
  </si>
  <si>
    <t>579-4 Т</t>
  </si>
  <si>
    <t>27.32.13.700.000.00.0008.000000000214</t>
  </si>
  <si>
    <t>марка ВВГ, 3*4+1*2,5 мм2</t>
  </si>
  <si>
    <t>579-5 Т</t>
  </si>
  <si>
    <t>579-6 Т</t>
  </si>
  <si>
    <t>579-7 Т</t>
  </si>
  <si>
    <t>580 Т</t>
  </si>
  <si>
    <t>27.32.13.00.02.01.37.10.2</t>
  </si>
  <si>
    <t>ВВГ 3*2.5</t>
  </si>
  <si>
    <t>Кабель ВВГ 3х2,5</t>
  </si>
  <si>
    <t>580-1 Т</t>
  </si>
  <si>
    <t>580-2 Т</t>
  </si>
  <si>
    <t>580-3 Т</t>
  </si>
  <si>
    <t>580-4 Т</t>
  </si>
  <si>
    <t>27.32.13.700.000.00.0008.000000000211</t>
  </si>
  <si>
    <t>марка ВВГ, 3*2,5 мм2</t>
  </si>
  <si>
    <t>580-5 Т</t>
  </si>
  <si>
    <t>580-6 Т</t>
  </si>
  <si>
    <t>580-7 Т</t>
  </si>
  <si>
    <t>580-8 Т</t>
  </si>
  <si>
    <t>580-9 Т</t>
  </si>
  <si>
    <t>581 Т</t>
  </si>
  <si>
    <t>27.32.13.00.01.02.40.30.2</t>
  </si>
  <si>
    <t>Провод</t>
  </si>
  <si>
    <t>АППВ 3*2.5+1*1.5</t>
  </si>
  <si>
    <t>Кабель АППВ 3х2,5+1х1,5</t>
  </si>
  <si>
    <t>581-1 Т</t>
  </si>
  <si>
    <t>581-2 Т</t>
  </si>
  <si>
    <t>581-3 Т</t>
  </si>
  <si>
    <t>582 Т</t>
  </si>
  <si>
    <t>27.32.13.00.02.01.75.05.2</t>
  </si>
  <si>
    <t>РПШ 7*2.5</t>
  </si>
  <si>
    <t>Кабель гибкий РПШ 7х2,5</t>
  </si>
  <si>
    <t>583 Т</t>
  </si>
  <si>
    <t>27.32.13.00.02.01.62.55.2</t>
  </si>
  <si>
    <t>КГ 3*95+1*35</t>
  </si>
  <si>
    <t>Кабель КГ 3х95+1х50</t>
  </si>
  <si>
    <t>584 Т</t>
  </si>
  <si>
    <t>27.32.13.00.02.01.50.01.2</t>
  </si>
  <si>
    <t>ВБбШв 3*50</t>
  </si>
  <si>
    <t>Кабель  ВББшв-3х4</t>
  </si>
  <si>
    <t>584 -1Т</t>
  </si>
  <si>
    <t>584-2 Т</t>
  </si>
  <si>
    <t>584-3 Т</t>
  </si>
  <si>
    <t>584-4 Т</t>
  </si>
  <si>
    <t>27.32.13.300.001.00.0008.000000000033</t>
  </si>
  <si>
    <t>марка ВБбШв, 3*4 мм2, ГОСТ 31996-2012</t>
  </si>
  <si>
    <t>584-5 Т</t>
  </si>
  <si>
    <t>584-6 Т</t>
  </si>
  <si>
    <t>585 Т</t>
  </si>
  <si>
    <t>Кабель  ВББшв-3х6+1*4</t>
  </si>
  <si>
    <t>585-1 Т</t>
  </si>
  <si>
    <t>585-2 Т</t>
  </si>
  <si>
    <t>585-3 Т</t>
  </si>
  <si>
    <t>27.32.13.700.000.00.0008.000000000190</t>
  </si>
  <si>
    <t>марка ВБбШв, 3*6+1*4 мм2</t>
  </si>
  <si>
    <t>585-4 Т</t>
  </si>
  <si>
    <t>585-5 Т</t>
  </si>
  <si>
    <t>585-6 Т</t>
  </si>
  <si>
    <t>586 Т</t>
  </si>
  <si>
    <t>22.23.14.00.00.82.10.13.1</t>
  </si>
  <si>
    <t>кабель-канал</t>
  </si>
  <si>
    <t>кабель-канал с одним замком, размеры 20х10</t>
  </si>
  <si>
    <t>кабель канал 20*10</t>
  </si>
  <si>
    <t>м</t>
  </si>
  <si>
    <t>586-1 Т</t>
  </si>
  <si>
    <t>586-2 Т</t>
  </si>
  <si>
    <t>587 Т</t>
  </si>
  <si>
    <t>27.32.13.00.02.01.62.10.1</t>
  </si>
  <si>
    <t>КГ 1*50</t>
  </si>
  <si>
    <t>Кабель сварочный КГ 1х50 медный</t>
  </si>
  <si>
    <t>588 Т</t>
  </si>
  <si>
    <t>27.32.13.00.02.01.62.41.2</t>
  </si>
  <si>
    <t>КГ 3*16+1*10</t>
  </si>
  <si>
    <t>Кабель КГ 3х16+1х10 гибкий с рез.изол.</t>
  </si>
  <si>
    <t>589 Т</t>
  </si>
  <si>
    <t>27.32.13.00.02.01.62.25.2</t>
  </si>
  <si>
    <t>КГ 3*2.5+1*1.5</t>
  </si>
  <si>
    <t>Кабель КГ 3х2,5+1х1,5 гибкий с рез.изол.</t>
  </si>
  <si>
    <t>590 Т</t>
  </si>
  <si>
    <t>27.32.13.00.02.01.62.45.2</t>
  </si>
  <si>
    <t>КГ 3*35+1*10</t>
  </si>
  <si>
    <t>Кабель КГ 3х35+1х10 гибкий с рез.изол.</t>
  </si>
  <si>
    <t>591 Т</t>
  </si>
  <si>
    <t>27.32.13.00.02.01.62.29.2</t>
  </si>
  <si>
    <t>КГ 3*4 + 1*25</t>
  </si>
  <si>
    <t>Кабель КГ 3х4+1х2,5 гибкий с рез.изол.</t>
  </si>
  <si>
    <t>592 Т</t>
  </si>
  <si>
    <t>Кабель КГ 3х50+1х25 гибкий с рез.изол.</t>
  </si>
  <si>
    <t>593 Т</t>
  </si>
  <si>
    <t>27.32.13.00.02.01.62.15.2</t>
  </si>
  <si>
    <t>КГ 2*2.5+1*1.5</t>
  </si>
  <si>
    <t>Кабель КГ 2х2,5 гибкий с рез.изол.</t>
  </si>
  <si>
    <t>594 Т</t>
  </si>
  <si>
    <t>27.32.13.00.02.01.62.38.2</t>
  </si>
  <si>
    <t>КГ 3*10+1*16</t>
  </si>
  <si>
    <t>Кабель КГ 3х10+1х6 гибкий с рез.изол.</t>
  </si>
  <si>
    <t>595 Т</t>
  </si>
  <si>
    <t>27.32.13.00.02.01.62.33.2</t>
  </si>
  <si>
    <t>КГ 3*6+1*4</t>
  </si>
  <si>
    <t>Кабель КГ 3х6+1х4 гибкий с рез.изол.</t>
  </si>
  <si>
    <t>596 Т</t>
  </si>
  <si>
    <t>27.32.13.00.02.03.10.06.2</t>
  </si>
  <si>
    <t>КГВВ 4*2,5</t>
  </si>
  <si>
    <t>кабель  КГВВ -4х6</t>
  </si>
  <si>
    <t>596-1 Т</t>
  </si>
  <si>
    <t>597 Т</t>
  </si>
  <si>
    <t>кабель  КГВВ-4х2,5</t>
  </si>
  <si>
    <t>597-1 Т</t>
  </si>
  <si>
    <t>598 Т</t>
  </si>
  <si>
    <t>27.32.13.00.02.01.62.13.2</t>
  </si>
  <si>
    <t>КГ 2*1.5</t>
  </si>
  <si>
    <t>КАБЕЛЬ КГ 2х1,5</t>
  </si>
  <si>
    <t>599 Т</t>
  </si>
  <si>
    <t>27.32.13.00.02.01.62.47.2</t>
  </si>
  <si>
    <t>КГ 3*35+1*25</t>
  </si>
  <si>
    <t>Кабель КГ 3х35х1х25</t>
  </si>
  <si>
    <t>600 Т</t>
  </si>
  <si>
    <t>27.32.14.00.00.02.07.05.2</t>
  </si>
  <si>
    <t>КГЭ-ХЛ 3*35+1*10</t>
  </si>
  <si>
    <t>КАБЕЛЬ КГЭхл 3х35+1х10</t>
  </si>
  <si>
    <t>601 Т</t>
  </si>
  <si>
    <t>27.32.13.00.02.03.03.01.2</t>
  </si>
  <si>
    <t>КВВБ 7*1,5</t>
  </si>
  <si>
    <t>Кабель контрольный КВВГЭ 4 х 1,5 (М)</t>
  </si>
  <si>
    <t>601-1 Т</t>
  </si>
  <si>
    <t>602 Т</t>
  </si>
  <si>
    <t>Кабель КВВГ 7х1,5 контр.</t>
  </si>
  <si>
    <t>602-1 Т</t>
  </si>
  <si>
    <t>602-2 Т</t>
  </si>
  <si>
    <t>602-3 Т</t>
  </si>
  <si>
    <t>столбец 3,5,9,14,16,17,19</t>
  </si>
  <si>
    <t>602-4 Т</t>
  </si>
  <si>
    <t>27.32.13.700.000.00.0008.000000000339</t>
  </si>
  <si>
    <t>марка КВВБ, 7*1,5 мм2</t>
  </si>
  <si>
    <t>2016</t>
  </si>
  <si>
    <t>603 Т</t>
  </si>
  <si>
    <t>27.32.13.00.01.01.10.15.3</t>
  </si>
  <si>
    <t>АС-50</t>
  </si>
  <si>
    <t>Провод АС-50</t>
  </si>
  <si>
    <t>603-1 Т</t>
  </si>
  <si>
    <t>603-2 Т</t>
  </si>
  <si>
    <t>603-3 Т</t>
  </si>
  <si>
    <t>27.32.13.700.002.00.0168.000000000007</t>
  </si>
  <si>
    <t>марка АС, 50 мм2</t>
  </si>
  <si>
    <t>603-4 Т</t>
  </si>
  <si>
    <t>603-5 Т</t>
  </si>
  <si>
    <t>603-6 Т</t>
  </si>
  <si>
    <t>604 Т</t>
  </si>
  <si>
    <t xml:space="preserve">27.32.13.00.01.01.10.10.3 </t>
  </si>
  <si>
    <t>АС-35</t>
  </si>
  <si>
    <t>Провод АС-35</t>
  </si>
  <si>
    <t>604-1 Т</t>
  </si>
  <si>
    <t>604-2 Т</t>
  </si>
  <si>
    <t>604-3 Т</t>
  </si>
  <si>
    <t>27.32.13.700.002.00.0168.000000000006</t>
  </si>
  <si>
    <t>марка АС, 35 мм2</t>
  </si>
  <si>
    <t>604-4 Т</t>
  </si>
  <si>
    <t>604-5 Т</t>
  </si>
  <si>
    <t>604-6 Т</t>
  </si>
  <si>
    <t>604-7 Т</t>
  </si>
  <si>
    <t>605 Т</t>
  </si>
  <si>
    <t>27.32.11.00.00.01.01.83.1</t>
  </si>
  <si>
    <t>ПЭТВ-2 1.4</t>
  </si>
  <si>
    <t>Обмоточный  провод ПЭТВ-2 1,4мм2</t>
  </si>
  <si>
    <t>кг</t>
  </si>
  <si>
    <t>605-1 Т</t>
  </si>
  <si>
    <t>столбец- 7</t>
  </si>
  <si>
    <t>605-2 Т</t>
  </si>
  <si>
    <t>столбец 7, 9, 14, 16,17</t>
  </si>
  <si>
    <t>605-3 Т</t>
  </si>
  <si>
    <t>605-4 Т</t>
  </si>
  <si>
    <t>столбец 3,5,7,9,19</t>
  </si>
  <si>
    <t>605-5 Т</t>
  </si>
  <si>
    <t>27.32.11.900.000.00.0166.000000000151</t>
  </si>
  <si>
    <t>сечение жил 1,4 мм, марка ПЭТВ-2</t>
  </si>
  <si>
    <t>606 Т</t>
  </si>
  <si>
    <t>27.32.11.00.00.01.01.86.1</t>
  </si>
  <si>
    <t>ПЭТВ-2 1.5</t>
  </si>
  <si>
    <t>Обмоточный  провод ПЭТВ-2 1,5мм2</t>
  </si>
  <si>
    <t>606-1 Т</t>
  </si>
  <si>
    <t>606-2 Т</t>
  </si>
  <si>
    <t>606-3 Т</t>
  </si>
  <si>
    <t>606-4 Т</t>
  </si>
  <si>
    <t>606-5 Т</t>
  </si>
  <si>
    <t>27.32.11.900.000.00.0166.000000000154</t>
  </si>
  <si>
    <t>сечение жил 1,5 мм, марка ПЭТВ-2</t>
  </si>
  <si>
    <t>607 Т</t>
  </si>
  <si>
    <t>27.32.11.00.00.01.01.25.1</t>
  </si>
  <si>
    <t>ПЭТВ-2 0.35</t>
  </si>
  <si>
    <t>Обмоточный  провод ПЭТВ-2 0,35мм2</t>
  </si>
  <si>
    <t>607-1 Т</t>
  </si>
  <si>
    <t>607-2 Т</t>
  </si>
  <si>
    <t>607-3 Т</t>
  </si>
  <si>
    <t>607-4 Т</t>
  </si>
  <si>
    <t>607-5 Т</t>
  </si>
  <si>
    <t>27.32.11.900.000.00.0166.000000000103</t>
  </si>
  <si>
    <t>сечение жил 0,35 мм, марка ПЭТВ-2</t>
  </si>
  <si>
    <t>608 Т</t>
  </si>
  <si>
    <t>27.32.11.00.00.01.01.70.1</t>
  </si>
  <si>
    <t>ПЭТВ-2 1.06</t>
  </si>
  <si>
    <t>Обмоточный  провод ПЭТВ-2 1,06мм2</t>
  </si>
  <si>
    <t>608-1 Т</t>
  </si>
  <si>
    <t>608-2 Т</t>
  </si>
  <si>
    <t>608-3 Т</t>
  </si>
  <si>
    <t>608-4 Т</t>
  </si>
  <si>
    <t>608-5 Т</t>
  </si>
  <si>
    <t>27.32.11.900.000.00.0166.000000000138</t>
  </si>
  <si>
    <t>сечение жил 1,06 мм, марка ПЭТВ-2</t>
  </si>
  <si>
    <t>609 Т</t>
  </si>
  <si>
    <t>27.32.11.00.00.01.01.74.1</t>
  </si>
  <si>
    <t>ПЭТВ-2 1.12</t>
  </si>
  <si>
    <t>Обмоточный  провод ПЭТВ-2 1,12мм2</t>
  </si>
  <si>
    <t>609-1 Т</t>
  </si>
  <si>
    <t>609-2 Т</t>
  </si>
  <si>
    <t>609-3 Т</t>
  </si>
  <si>
    <t>609-4 Т</t>
  </si>
  <si>
    <t>609-5 Т</t>
  </si>
  <si>
    <t>27.32.11.900.000.00.0166.000000000142</t>
  </si>
  <si>
    <t>сечение жил 1,12 мм, марка ПЭТВ-2</t>
  </si>
  <si>
    <t>610 Т</t>
  </si>
  <si>
    <t>27.32.11.00.00.01.01.76.1</t>
  </si>
  <si>
    <t>ПЭТВ-2 1.18</t>
  </si>
  <si>
    <t>Обмоточный  провод ПЭТВ-2 1,18мм2</t>
  </si>
  <si>
    <t>610-1 Т</t>
  </si>
  <si>
    <t>610-2 Т</t>
  </si>
  <si>
    <t>610-3 Т</t>
  </si>
  <si>
    <t>610-4 Т</t>
  </si>
  <si>
    <t>610-5 Т</t>
  </si>
  <si>
    <t>27.32.11.900.000.00.0166.000000000144</t>
  </si>
  <si>
    <t>сечение жил 1,18 мм, марка ПЭТВ-2</t>
  </si>
  <si>
    <t>611 Т</t>
  </si>
  <si>
    <t>27.32.11.00.00.01.01.79.1</t>
  </si>
  <si>
    <t>ПЭТВ-2 1.25</t>
  </si>
  <si>
    <t>Обмоточный  провод ПЭТВ-2 1,25мм2</t>
  </si>
  <si>
    <t>611-1 Т</t>
  </si>
  <si>
    <t>611-2 Т</t>
  </si>
  <si>
    <t>611-3 Т</t>
  </si>
  <si>
    <t>611-4 Т</t>
  </si>
  <si>
    <t>611-5 Т</t>
  </si>
  <si>
    <t>27.32.11.900.000.00.0166.000000000147</t>
  </si>
  <si>
    <t>сечение жил 1,25 мм, марка ПЭТВ-2</t>
  </si>
  <si>
    <t>612 Т</t>
  </si>
  <si>
    <t>27.32.11.00.00.01.01.81.1</t>
  </si>
  <si>
    <t>ПЭТВ-2 1.32</t>
  </si>
  <si>
    <t>Обмоточный  провод ПЭТВ-2 1,32мм2</t>
  </si>
  <si>
    <t>612-1 Т</t>
  </si>
  <si>
    <t>612-2 Т</t>
  </si>
  <si>
    <t>612-3 Т</t>
  </si>
  <si>
    <t>612-4 Т</t>
  </si>
  <si>
    <t>612-5 Т</t>
  </si>
  <si>
    <t>27.32.11.900.000.00.0166.000000000149</t>
  </si>
  <si>
    <t>сечение жил 1,32 мм, марка ПЭТВ-2</t>
  </si>
  <si>
    <t>613 Т</t>
  </si>
  <si>
    <t>27.32.11.00.00.01.01.93.1</t>
  </si>
  <si>
    <t>ПЭТВ-2 1.8</t>
  </si>
  <si>
    <t>Провод обмоточный 1,8мм2</t>
  </si>
  <si>
    <t>613-1 Т</t>
  </si>
  <si>
    <t>613-2 Т</t>
  </si>
  <si>
    <t>613-3 Т</t>
  </si>
  <si>
    <t>613-4 Т</t>
  </si>
  <si>
    <t>613-5 Т</t>
  </si>
  <si>
    <t>27.32.11.900.000.00.0166.000000000161</t>
  </si>
  <si>
    <t>сечение жил 1,8 мм, марка ПЭТВ-2</t>
  </si>
  <si>
    <t>614 Т</t>
  </si>
  <si>
    <t>27.32.11.00.00.01.01.27.1</t>
  </si>
  <si>
    <t>ПЭТВ-2 0.4</t>
  </si>
  <si>
    <t>Провод  обмоточный ПЭТВ-2 0,40 мм2</t>
  </si>
  <si>
    <t>614-1 Т</t>
  </si>
  <si>
    <t>614-2 Т</t>
  </si>
  <si>
    <t>614-3 Т</t>
  </si>
  <si>
    <t>614-4 Т</t>
  </si>
  <si>
    <t>614-5 Т</t>
  </si>
  <si>
    <t>27.32.11.900.000.00.0166.000000000105</t>
  </si>
  <si>
    <t>сечение жил 0,4 мм, марка ПЭТВ-2</t>
  </si>
  <si>
    <t>615 Т</t>
  </si>
  <si>
    <t>27.32.11.00.00.01.01.61.1</t>
  </si>
  <si>
    <t>ПЭТВ-2 0.9</t>
  </si>
  <si>
    <t>Провод  обмоточный ПЭТВ-2 0,90 мм2</t>
  </si>
  <si>
    <t>615-1 Т</t>
  </si>
  <si>
    <t>615-2 Т</t>
  </si>
  <si>
    <t>615-3 Т</t>
  </si>
  <si>
    <t>615-4 Т</t>
  </si>
  <si>
    <t>615-5 Т</t>
  </si>
  <si>
    <t>27.32.11.900.000.00.0166.000000000129</t>
  </si>
  <si>
    <t>сечение жил 0,9 мм, марка ПЭТВ-2</t>
  </si>
  <si>
    <t>616 Т</t>
  </si>
  <si>
    <t>27.32.11.00.00.01.01.35.1</t>
  </si>
  <si>
    <t>ПЭТВ-2 0.5</t>
  </si>
  <si>
    <t>Провод обмоточный ПЭТВ-2 0,5мм2</t>
  </si>
  <si>
    <t>616-1 Т</t>
  </si>
  <si>
    <t>616-2 Т</t>
  </si>
  <si>
    <t>616-3 Т</t>
  </si>
  <si>
    <t>616-4 Т</t>
  </si>
  <si>
    <t>616-5 Т</t>
  </si>
  <si>
    <t>27.32.11.900.000.00.0166.000000000113</t>
  </si>
  <si>
    <t>сечение жил 0,5 мм, марка ПЭТВ-2</t>
  </si>
  <si>
    <t>617 Т</t>
  </si>
  <si>
    <t>27.32.11.00.00.01.01.40.1</t>
  </si>
  <si>
    <t>ПЭТВ-2 0.56</t>
  </si>
  <si>
    <t>Провод обмоточный ПЭТВ-2 0,56мм2</t>
  </si>
  <si>
    <t>617-1 Т</t>
  </si>
  <si>
    <t>617-2 Т</t>
  </si>
  <si>
    <t>617-3 Т</t>
  </si>
  <si>
    <t>617-4 Т</t>
  </si>
  <si>
    <t>617-5 Т</t>
  </si>
  <si>
    <t>27.32.11.900.000.00.0166.000000000118</t>
  </si>
  <si>
    <t>сечение жил 0,56 мм, марка ПЭТВ-2</t>
  </si>
  <si>
    <t>618 Т</t>
  </si>
  <si>
    <t>27.32.11.00.00.01.01.44.1</t>
  </si>
  <si>
    <t>ПЭТВ-2 0.63</t>
  </si>
  <si>
    <t>Провод обмоточный ПЭТВ-2 0,63мм2</t>
  </si>
  <si>
    <t>618-1 Т</t>
  </si>
  <si>
    <t>618-2 Т</t>
  </si>
  <si>
    <t>618-3 Т</t>
  </si>
  <si>
    <t>618-4 Т</t>
  </si>
  <si>
    <t>618-5 Т</t>
  </si>
  <si>
    <t>27.32.11.900.000.00.0166.000000000120</t>
  </si>
  <si>
    <t>сечение жил 0,63 мм, марка ПЭТВ-2</t>
  </si>
  <si>
    <t>619 Т</t>
  </si>
  <si>
    <t>27.32.11.00.00.01.01.60.1</t>
  </si>
  <si>
    <t>ПЭТВ-2 0.85</t>
  </si>
  <si>
    <t>Провод обмоточный ПЭТВ-2 0,85мм2</t>
  </si>
  <si>
    <t>619-1 Т</t>
  </si>
  <si>
    <t>619-2 Т</t>
  </si>
  <si>
    <t>619-3 Т</t>
  </si>
  <si>
    <t>619-4 Т</t>
  </si>
  <si>
    <t>619-5 Т</t>
  </si>
  <si>
    <t>27.32.11.900.000.00.0166.000000000128</t>
  </si>
  <si>
    <t>сечение жил 0,85 мм, марка ПЭТВ-2</t>
  </si>
  <si>
    <t>620 Т</t>
  </si>
  <si>
    <t>27.32.11.00.00.01.01.66.1</t>
  </si>
  <si>
    <t>ПЭТВ-2 1.0</t>
  </si>
  <si>
    <t>Провод обмоточный ПЭТВ-2 1,0мм2</t>
  </si>
  <si>
    <t>620-1 Т</t>
  </si>
  <si>
    <t>620-2 Т</t>
  </si>
  <si>
    <t>620-3 Т</t>
  </si>
  <si>
    <t>620-4 Т</t>
  </si>
  <si>
    <t>620-5 Т</t>
  </si>
  <si>
    <t>27.32.11.900.000.00.0166.000000000134</t>
  </si>
  <si>
    <t>сечение жил 1 мм, марка ПЭТВ-2</t>
  </si>
  <si>
    <t>621 Т</t>
  </si>
  <si>
    <t>27.32.11.00.00.01.01.88.1</t>
  </si>
  <si>
    <t>ПЭТВ-2 1.6</t>
  </si>
  <si>
    <t>Обмоточный  провод  ПЭТВ-2  ? 1,60</t>
  </si>
  <si>
    <t>621-1 Т</t>
  </si>
  <si>
    <t>Обмоточный  провод  ПЭТВ-2 1,60</t>
  </si>
  <si>
    <t>621-2 Т</t>
  </si>
  <si>
    <t>621-3 Т</t>
  </si>
  <si>
    <t>621-4 Т</t>
  </si>
  <si>
    <t>621-5 Т</t>
  </si>
  <si>
    <t>27.32.11.900.000.00.0166.000000000156</t>
  </si>
  <si>
    <t>сечение жил 1,6 мм, марка ПЭТВ-2</t>
  </si>
  <si>
    <t>622 Т</t>
  </si>
  <si>
    <t>Обмоточный  провод  ПЭТВ-2  ? 0,69</t>
  </si>
  <si>
    <t>623 Т</t>
  </si>
  <si>
    <t xml:space="preserve">27.32.13.00.01.01.10.20.3 </t>
  </si>
  <si>
    <t>АС-70</t>
  </si>
  <si>
    <t>Провод АС-70</t>
  </si>
  <si>
    <t>тн</t>
  </si>
  <si>
    <t>623-1 Т</t>
  </si>
  <si>
    <t>623-2 Т</t>
  </si>
  <si>
    <t>623-3 Т</t>
  </si>
  <si>
    <t>27.32.13.700.002.00.0168.000000000008</t>
  </si>
  <si>
    <t>марка АС, 70 мм2</t>
  </si>
  <si>
    <t>623-4 Т</t>
  </si>
  <si>
    <t>623-5 Т</t>
  </si>
  <si>
    <t>624 Т</t>
  </si>
  <si>
    <t>27.32.13.00.01.02.40.25.2</t>
  </si>
  <si>
    <t>АППВ 3*2.5</t>
  </si>
  <si>
    <t>Провод АППВ 3х2.5</t>
  </si>
  <si>
    <t>624-1 Т</t>
  </si>
  <si>
    <t>624-2 Т</t>
  </si>
  <si>
    <t>624-3 Т</t>
  </si>
  <si>
    <t>624-4 Т</t>
  </si>
  <si>
    <t>27.32.13.700.002.00.0008.000000000022</t>
  </si>
  <si>
    <t>марка АППВ, 3*2,5 мм2</t>
  </si>
  <si>
    <t>625 Т</t>
  </si>
  <si>
    <t>23.61.20.00.50.20.21.01.1</t>
  </si>
  <si>
    <t>Опора</t>
  </si>
  <si>
    <t>железобетонная промежуточная, ВЛ 10 кВ</t>
  </si>
  <si>
    <t>Опора железобетонная СВ 110-3.5 К</t>
  </si>
  <si>
    <t>625-1 Т</t>
  </si>
  <si>
    <t>625-2 Т</t>
  </si>
  <si>
    <t>столбец 14,16,17</t>
  </si>
  <si>
    <t>625-3 Т</t>
  </si>
  <si>
    <t>столбец 14, 15, 16,17</t>
  </si>
  <si>
    <t>625-4 Т</t>
  </si>
  <si>
    <t>625-5 Т</t>
  </si>
  <si>
    <t>столбец 3,5,9,19</t>
  </si>
  <si>
    <t>625-6 Т</t>
  </si>
  <si>
    <t>23.61.20.900.023.00.0796.000000000000</t>
  </si>
  <si>
    <t>марка ВЛ 10 кВ, железобетонная, промежуточная</t>
  </si>
  <si>
    <t>626 Т</t>
  </si>
  <si>
    <t>27.51.25.01.02.02.02.60.1</t>
  </si>
  <si>
    <t>Бойлер</t>
  </si>
  <si>
    <t>Накопительного типа. Закрытого типа. Объем от 100 и более литров.</t>
  </si>
  <si>
    <t>Котел электрический ЭВН-9 "Келет"</t>
  </si>
  <si>
    <t>626-1 Т</t>
  </si>
  <si>
    <t>626-2 Т</t>
  </si>
  <si>
    <t>627 Т</t>
  </si>
  <si>
    <t>КТПН-6/0,4кВ с тр-ом 100 ква</t>
  </si>
  <si>
    <t>628 Т</t>
  </si>
  <si>
    <t>КТПН-6/0,4кВ с тр-ом 40 ква</t>
  </si>
  <si>
    <t>629 Т</t>
  </si>
  <si>
    <t>КТПН-6/0,4кВ с тр-ом   63 ква</t>
  </si>
  <si>
    <t>630 Т</t>
  </si>
  <si>
    <t>631 Т</t>
  </si>
  <si>
    <t>632 Т</t>
  </si>
  <si>
    <t>633 Т</t>
  </si>
  <si>
    <t>Подс-я трансформ-яКТП-6/0,4Кв 63кВа</t>
  </si>
  <si>
    <t>634 Т</t>
  </si>
  <si>
    <t>27.12.31.21.10.00.00.20.1</t>
  </si>
  <si>
    <t>Щит освещения (ЩО)</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</si>
  <si>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</si>
  <si>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</si>
  <si>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634-1 Т</t>
  </si>
  <si>
    <t>635 Т</t>
  </si>
  <si>
    <t>27.12.31.18.12.11.11.10.1</t>
  </si>
  <si>
    <t>Вводно-распределительное устройство</t>
  </si>
  <si>
    <t>ВРУ помещения промышленного предприятия</t>
  </si>
  <si>
    <t>Щит ВРУ-400 а-1 ввод</t>
  </si>
  <si>
    <t>635-1 Т</t>
  </si>
  <si>
    <t>636 Т</t>
  </si>
  <si>
    <t>Щит ВРУ-400 а-2 ввод</t>
  </si>
  <si>
    <t>636-1 Т</t>
  </si>
  <si>
    <t>637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</si>
  <si>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</si>
  <si>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</si>
  <si>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</si>
  <si>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</si>
  <si>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637-1 Т</t>
  </si>
  <si>
    <t>638 Т</t>
  </si>
  <si>
    <t>08.12.12.50.10.10.00.00.1</t>
  </si>
  <si>
    <t xml:space="preserve">Грунт </t>
  </si>
  <si>
    <t>Глинистый</t>
  </si>
  <si>
    <t>Грунт (глинистые породы)</t>
  </si>
  <si>
    <t>м3</t>
  </si>
  <si>
    <t>639 Т</t>
  </si>
  <si>
    <t>28.29.12.00.00.00.18.25.1</t>
  </si>
  <si>
    <t>газосепаратор</t>
  </si>
  <si>
    <t>блочный</t>
  </si>
  <si>
    <t>Газовые сепараторы ГС</t>
  </si>
  <si>
    <t>639-1 Т</t>
  </si>
  <si>
    <t>28.29.12.900.006.00.0796.000000000000</t>
  </si>
  <si>
    <t>Газосепаратор</t>
  </si>
  <si>
    <t xml:space="preserve">Газовые сепараторы ГС </t>
  </si>
  <si>
    <t>639-2 Т</t>
  </si>
  <si>
    <t>639-3 Т</t>
  </si>
  <si>
    <t>640 Т</t>
  </si>
  <si>
    <t>Крюк штанговый КПШ-10</t>
  </si>
  <si>
    <t>640-1 Т</t>
  </si>
  <si>
    <t>25.99.29.490.048.00.0796.000000000002</t>
  </si>
  <si>
    <t>металлический, штанговый, подпружиненный, грузоподъемность 10 тонн</t>
  </si>
  <si>
    <t xml:space="preserve">Крюк штанговый КПШ-10 </t>
  </si>
  <si>
    <t>640-2 Т</t>
  </si>
  <si>
    <t>640-3 Т</t>
  </si>
  <si>
    <t>641 Т</t>
  </si>
  <si>
    <t>22.19.35.00.00.41.10.10.1</t>
  </si>
  <si>
    <t>Рукав</t>
  </si>
  <si>
    <t>буровой, резиновый, условный диаметр 76 мм, рабочее давление 250 атм</t>
  </si>
  <si>
    <t>Рукав буровой Р-150атм,д-76мм.</t>
  </si>
  <si>
    <t>3,5,9,14,15,16,17,19</t>
  </si>
  <si>
    <t>641-1 Т</t>
  </si>
  <si>
    <t>22.19.30.500.000.02.0796.000000000008</t>
  </si>
  <si>
    <t>резиновый, высокого давления, армированный, внутренний диаметр 76 мм, ГОСТ 28618-90</t>
  </si>
  <si>
    <t xml:space="preserve">Рукав буровой Р-150атм,д-76мм. </t>
  </si>
  <si>
    <t>641-2 Т</t>
  </si>
  <si>
    <t>642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</si>
  <si>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</si>
  <si>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</si>
  <si>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</si>
  <si>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</si>
  <si>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642-1 Т</t>
  </si>
  <si>
    <t>19.20.22.000.000.01.0112.000000000000</t>
  </si>
  <si>
    <t>авиационный, марка Б-95/130, массовая доля серы не более 0,03%, удельная теплота сгорания не менее 43 МДж/кг, ГОСТ 1012-2013</t>
  </si>
  <si>
    <t xml:space="preserve">Бензин прямогонный (КГ) </t>
  </si>
  <si>
    <t>642-2 Т</t>
  </si>
  <si>
    <t>642-3 Т</t>
  </si>
  <si>
    <t>642-4 Т</t>
  </si>
  <si>
    <t>642-5 Т</t>
  </si>
  <si>
    <t>643 Т</t>
  </si>
  <si>
    <t>28.12.20.00.00.00.21.00.1</t>
  </si>
  <si>
    <t>Переводник</t>
  </si>
  <si>
    <t>переводник насосной штанги</t>
  </si>
  <si>
    <t>Переводник штанговые 19, 22мм</t>
  </si>
  <si>
    <t>644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</si>
  <si>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</si>
  <si>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</si>
  <si>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Трубы ВГПР  ст.2пс ф32 *2,8мм</t>
  </si>
  <si>
    <t>644-1 Т</t>
  </si>
  <si>
    <t>24.20.11.100.000.00.0168.000000000002</t>
  </si>
  <si>
    <t>для нефтеперерабатывающей и нефтехимической промышленности, стальная, бесшовная, наружный диаметр 20 мм, толщина стенки 2,0 мм, группа А, ГОСТ 550-75</t>
  </si>
  <si>
    <t xml:space="preserve">Трубы ВГПР  ст.2пс ф32 *2,8мм </t>
  </si>
  <si>
    <t>644-2 Т</t>
  </si>
  <si>
    <t>644-3 Т</t>
  </si>
  <si>
    <t>644-4 Т</t>
  </si>
  <si>
    <t>645 Т</t>
  </si>
  <si>
    <t>Трубы ВГПР  ст.2пс ф40*3 мм</t>
  </si>
  <si>
    <t>645-1 Т</t>
  </si>
  <si>
    <t xml:space="preserve">Трубы ВГПР  ст.2пс ф40*3 мм </t>
  </si>
  <si>
    <t>645-2 Т</t>
  </si>
  <si>
    <t>645-3 Т</t>
  </si>
  <si>
    <t>645-4 Т</t>
  </si>
  <si>
    <t>646 Т</t>
  </si>
  <si>
    <t>Трубы ВГПР  ст.2пс ф50мм</t>
  </si>
  <si>
    <t>646-1 Т</t>
  </si>
  <si>
    <t xml:space="preserve">Трубы ВГПР  ст.2пс ф50мм </t>
  </si>
  <si>
    <t>646-2 Т</t>
  </si>
  <si>
    <t>646-3 Т</t>
  </si>
  <si>
    <t>646-4 Т</t>
  </si>
  <si>
    <t>647 Т</t>
  </si>
  <si>
    <t>19.20.42.00.00.00.40.10.3</t>
  </si>
  <si>
    <t>Битум нефтяной</t>
  </si>
  <si>
    <t>строительный, марки БН 50/50, глубина проникания иглы, 0,1 мм:  при 25 °С  41-60, применяется для строительных работ в различных отраслях народного хозяйства.</t>
  </si>
  <si>
    <t>Битум нефтяной строительный</t>
  </si>
  <si>
    <t>648 Т</t>
  </si>
  <si>
    <t>16.10.39.00.00.00.01.02.1</t>
  </si>
  <si>
    <t>Доска обрезная</t>
  </si>
  <si>
    <t>отборный сорт, толщина до 30 мм</t>
  </si>
  <si>
    <t>доска обрезная 30 мм</t>
  </si>
  <si>
    <t>метр кубический</t>
  </si>
  <si>
    <t>649 Т</t>
  </si>
  <si>
    <t>08.12.11.00.00.00.15.20.2</t>
  </si>
  <si>
    <t>Песок керамзитовый</t>
  </si>
  <si>
    <t>фракции 0-5 мм, насыпной плотности, кг/м3-400-550</t>
  </si>
  <si>
    <t>Керамзит М-400</t>
  </si>
  <si>
    <t>650 Т</t>
  </si>
  <si>
    <t>20.30.11.00.00.00.10.10.2</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</si>
  <si>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</si>
  <si>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</si>
  <si>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Краска водоэмульсионная</t>
  </si>
  <si>
    <t>651 Т</t>
  </si>
  <si>
    <t>краска фасадная</t>
  </si>
  <si>
    <t>652 Т</t>
  </si>
  <si>
    <t>24.10.33.00.00.10.14.11.1</t>
  </si>
  <si>
    <t>Прокат</t>
  </si>
  <si>
    <t>плоский, из стали листовой нержавеющей,шириной 600 мм, ГОСТ 19904-90,</t>
  </si>
  <si>
    <t>Лист оцинкованный 0,7мм</t>
  </si>
  <si>
    <t>653 Т</t>
  </si>
  <si>
    <t>20.30.22.00.00.00.41.10.1</t>
  </si>
  <si>
    <t>Олифа-оксоль</t>
  </si>
  <si>
    <t>марки В, массовая доля нелетучих веществ,% 54,5-55,5, ГОСТ 190-78</t>
  </si>
  <si>
    <t>Олифа( разливная)</t>
  </si>
  <si>
    <t>654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</si>
  <si>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</si>
  <si>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</si>
  <si>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</si>
  <si>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</si>
  <si>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столбец 3,4,5,9,19</t>
  </si>
  <si>
    <t>654-1 Т</t>
  </si>
  <si>
    <t>08.12.12.119.002.01.0168.000000000001</t>
  </si>
  <si>
    <t>Смесь</t>
  </si>
  <si>
    <t>песчано-гравийная, обогащенная, содержание гравия 15%-25%, ГОСТ 23735-2014</t>
  </si>
  <si>
    <t xml:space="preserve">ПГС (песчано-гравийная смесь) </t>
  </si>
  <si>
    <t>655 Т</t>
  </si>
  <si>
    <t>19.20.23.00.00.00.31.10.1</t>
  </si>
  <si>
    <t>Уайт-спирит</t>
  </si>
  <si>
    <t>плотность при 20°С не более 790 кг/м3, массовая доля общей серы не более 0,025% (нефрас-С4-155/200)</t>
  </si>
  <si>
    <t>Уайт-спирт</t>
  </si>
  <si>
    <t>656 Т</t>
  </si>
  <si>
    <t>08.12.12.00.00.00.12.10.1</t>
  </si>
  <si>
    <t>Щебень</t>
  </si>
  <si>
    <t>для балластного слоя железнодорожного пути, ГОСТ 7392-2002, из смеси фракций от 25 до 40 мм</t>
  </si>
  <si>
    <t>щебень из плот.г.п.для стр.раб фр. 20-40</t>
  </si>
  <si>
    <t>657 Т</t>
  </si>
  <si>
    <t>08.12.13.00.00.00.12.90.2</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</si>
  <si>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</si>
  <si>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</si>
  <si>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658 Т</t>
  </si>
  <si>
    <t>Щебень фр. 40х70</t>
  </si>
  <si>
    <t>659 Т</t>
  </si>
  <si>
    <t>25.73.10.00.00.10.11.14.1</t>
  </si>
  <si>
    <t>Лопата</t>
  </si>
  <si>
    <t>Лопата совковая с черенком</t>
  </si>
  <si>
    <t>660 Т</t>
  </si>
  <si>
    <t>25.73.10.00.00.10.10.24.1</t>
  </si>
  <si>
    <t>Лопаты копальные остроконечные (штыковые) с черенком</t>
  </si>
  <si>
    <t>Лопата штыковая с черенком</t>
  </si>
  <si>
    <t>661 Т</t>
  </si>
  <si>
    <t>13.92.13.00.00.15.00.20.1</t>
  </si>
  <si>
    <t>Белье столовое из хлопка</t>
  </si>
  <si>
    <t>Полотенце вафельное из полотна отбеленного 130 г\м2</t>
  </si>
  <si>
    <t>Полотенце Вафельное</t>
  </si>
  <si>
    <t>662 Т</t>
  </si>
  <si>
    <t>13.92.14.00.00.00.12.01.1</t>
  </si>
  <si>
    <t>Полотенце</t>
  </si>
  <si>
    <t>махровое</t>
  </si>
  <si>
    <t>полотенце махровое 50х100</t>
  </si>
  <si>
    <t>663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</si>
  <si>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</si>
  <si>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</si>
  <si>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</si>
  <si>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</si>
  <si>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664 Т</t>
  </si>
  <si>
    <t>20.41.31.00.00.10.40.10.2</t>
  </si>
  <si>
    <t>Порошок стиральный</t>
  </si>
  <si>
    <t>предназначен для стирки изделий из различных тканей, ГОСТ 25644-96</t>
  </si>
  <si>
    <t>Стиральный порошок  объем 1,8кг.</t>
  </si>
  <si>
    <t xml:space="preserve">Одна пачка                                                                                                                                                                                                                                                                                                                                                                                                                                                                                                          </t>
  </si>
  <si>
    <t>665 Т</t>
  </si>
  <si>
    <t>20.41.31.00.00.10.40.10.1</t>
  </si>
  <si>
    <t>Стиральный порошок-автомат, объем 3кг</t>
  </si>
  <si>
    <t>666 Т</t>
  </si>
  <si>
    <t>Стиральный порошок-автомат, объем 450гр</t>
  </si>
  <si>
    <t>667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</si>
  <si>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</si>
  <si>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</si>
  <si>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</si>
  <si>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</si>
  <si>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668 Т</t>
  </si>
  <si>
    <t>Рукав напорный Д=66мм</t>
  </si>
  <si>
    <t>668-1 Т</t>
  </si>
  <si>
    <t>13.96.16.900.009.00.0796.000000000000</t>
  </si>
  <si>
    <t>резиновый, класса Б, с текстильным каркасом, ГОСТ 18698-79</t>
  </si>
  <si>
    <t xml:space="preserve">Рукав напорный Д=66мм </t>
  </si>
  <si>
    <t>668-2 Т</t>
  </si>
  <si>
    <t>668-3 Т</t>
  </si>
  <si>
    <t>669 Т</t>
  </si>
  <si>
    <t xml:space="preserve">22.19.35.00.00.00.70.10.2 </t>
  </si>
  <si>
    <t>Пожарный рукав</t>
  </si>
  <si>
    <t>Пожарный рукав, внут. диам. 51,0. ГОСТ 7877-75</t>
  </si>
  <si>
    <t>Рукав пожарный Д=51мм</t>
  </si>
  <si>
    <t xml:space="preserve">Комплект </t>
  </si>
  <si>
    <t>670 Т</t>
  </si>
  <si>
    <t xml:space="preserve">22.19.35.00.00.00.70.20.2 </t>
  </si>
  <si>
    <t>Пожарный рукав, внут. диам. 66,0. ГОСТ 7877-75</t>
  </si>
  <si>
    <t>Рукав пожарный Д=66мм</t>
  </si>
  <si>
    <t>670-1 Т</t>
  </si>
  <si>
    <t>13.96.16.300.001.00.0839.000000000003</t>
  </si>
  <si>
    <t xml:space="preserve"> Рукав </t>
  </si>
  <si>
    <t>пожарный, внутренний диаметр 66   , ГОСТ 7877-75</t>
  </si>
  <si>
    <t xml:space="preserve">Рукав пожарный Д=66мм </t>
  </si>
  <si>
    <t>671 Т</t>
  </si>
  <si>
    <t>22.19.35.00.00.00.70.30.2</t>
  </si>
  <si>
    <t>Пожарный рукав, внут. диам. 77,0.  ГОСТ 7877-75</t>
  </si>
  <si>
    <t>Рукав пожарный Д=77мм</t>
  </si>
  <si>
    <t>672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</si>
  <si>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</si>
  <si>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</si>
  <si>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</si>
  <si>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</si>
  <si>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672-1 Т</t>
  </si>
  <si>
    <t xml:space="preserve">Круг абразивный (крупнозерн)350х127х40 </t>
  </si>
  <si>
    <t>672-2 Т</t>
  </si>
  <si>
    <t>23.91.11.600.007.01.0796.000000000000</t>
  </si>
  <si>
    <t>Круг</t>
  </si>
  <si>
    <t>шлифовальный, на керамической связке, шлифматериал электрокорунд</t>
  </si>
  <si>
    <t>672-3 Т</t>
  </si>
  <si>
    <t>673 Т</t>
  </si>
  <si>
    <t>Круг абразивный (мелкозернт)350х127х41</t>
  </si>
  <si>
    <t>673-1 Т</t>
  </si>
  <si>
    <t xml:space="preserve">Круг абразивный (мелкозернт)350х127х41 </t>
  </si>
  <si>
    <t>673-2 Т</t>
  </si>
  <si>
    <t>23.91.11.600.007.01.0796.000000000001</t>
  </si>
  <si>
    <t>шлифовальный, на бакелитовой связке, шлифматериал электрокорунд</t>
  </si>
  <si>
    <t>673-3 Т</t>
  </si>
  <si>
    <t>674 Т</t>
  </si>
  <si>
    <t>25.73.30.00.00.24.10.13.1</t>
  </si>
  <si>
    <t>Бакелитовая связка</t>
  </si>
  <si>
    <t>Круг шлифовальный 180х22х6</t>
  </si>
  <si>
    <t>675 Т</t>
  </si>
  <si>
    <t>25.94.13.900.008.00.0796.000000000000</t>
  </si>
  <si>
    <t>Анкер</t>
  </si>
  <si>
    <t>усиленный, с болтом</t>
  </si>
  <si>
    <t>Анкер динамич. d-168мм</t>
  </si>
  <si>
    <t>675-1 Т</t>
  </si>
  <si>
    <t xml:space="preserve">Анкер динамич. d-168мм </t>
  </si>
  <si>
    <t>675-2 Т</t>
  </si>
  <si>
    <t>675-3 Т</t>
  </si>
  <si>
    <t>676 Т</t>
  </si>
  <si>
    <t>Анкер динамический d-146мм</t>
  </si>
  <si>
    <t>676-1 Т</t>
  </si>
  <si>
    <t xml:space="preserve">Анкер динамический d-146мм </t>
  </si>
  <si>
    <t>676-2 Т</t>
  </si>
  <si>
    <t>676-3 Т</t>
  </si>
  <si>
    <t>677 Т</t>
  </si>
  <si>
    <t>27.90.31.00.01.02.01.02.1</t>
  </si>
  <si>
    <t>Горелка</t>
  </si>
  <si>
    <t>сварочная, инжекторная, мощность 25-700 л/ч</t>
  </si>
  <si>
    <t>Горелка ацетиленовая Г1</t>
  </si>
  <si>
    <t>678 Т</t>
  </si>
  <si>
    <t>Диск</t>
  </si>
  <si>
    <t>для станков-качалок, тормозной</t>
  </si>
  <si>
    <t>Диск  тормозной   Ц2НШ-450ТУ</t>
  </si>
  <si>
    <t>679 Т</t>
  </si>
  <si>
    <t>всасывающий, для трехплунжерного кривошипного насоса, наружный диаметр 55 мм, длина 50 мм</t>
  </si>
  <si>
    <t>Клапан СИН61.00.108.600-01</t>
  </si>
  <si>
    <t>679-1 Т</t>
  </si>
  <si>
    <t>28.13.32.000.123.03.0796.000000000004</t>
  </si>
  <si>
    <t xml:space="preserve">Клапан СИН61.00.108.600-01 </t>
  </si>
  <si>
    <t>680 Т</t>
  </si>
  <si>
    <t>25.30.11.00.10.10.13.10.1</t>
  </si>
  <si>
    <t>Котел паровой</t>
  </si>
  <si>
    <t>паропроизводительность 1,6 т/ч, прямоточный, ГОСТ 3619-89</t>
  </si>
  <si>
    <t>Котел в сборе 65.02.00.000</t>
  </si>
  <si>
    <t>681 Т</t>
  </si>
  <si>
    <t>Котел паровой Т-164 С</t>
  </si>
  <si>
    <t>682 Т</t>
  </si>
  <si>
    <t>Крейцкопф СИН46.00.120.001</t>
  </si>
  <si>
    <t>682-1 Т</t>
  </si>
  <si>
    <t xml:space="preserve">Крейцкопф СИН46.00.120.001 </t>
  </si>
  <si>
    <t>682-2 Т</t>
  </si>
  <si>
    <t>682-3 Т</t>
  </si>
  <si>
    <t>683 Т</t>
  </si>
  <si>
    <t>Кривошип  Ц2НШ-750 ст-качалки  7СК-8</t>
  </si>
  <si>
    <t>683-1 Т</t>
  </si>
  <si>
    <t xml:space="preserve">Кривошип  Ц2НШ-750 ст-качалки  7СК-8 </t>
  </si>
  <si>
    <t>684 Т</t>
  </si>
  <si>
    <t>28.22.19.10.00.40.10.15.1</t>
  </si>
  <si>
    <t>Лента</t>
  </si>
  <si>
    <t>для подъемной установки, тормозная</t>
  </si>
  <si>
    <t>Лента в сб АР.0З.03.100 для АПРС40</t>
  </si>
  <si>
    <t>684-1 Т</t>
  </si>
  <si>
    <t>28.22.19.300.090.00.0796.000000000000</t>
  </si>
  <si>
    <t xml:space="preserve">Лента в сб АР.0З.03.100 для АПРС40 </t>
  </si>
  <si>
    <t>684-2 Т</t>
  </si>
  <si>
    <t>685 Т</t>
  </si>
  <si>
    <t>22.19.41.00.00.10.20.20.2</t>
  </si>
  <si>
    <t>конвейерная, для средних условий эксплуатации, тип 2УКМ, износостойкая, температура эксплуатации (-60°С)-(+60°С), ГОСТ 20-85</t>
  </si>
  <si>
    <t>Лента транспортерная</t>
  </si>
  <si>
    <t>686 Т</t>
  </si>
  <si>
    <t>24.33.20.00.10.10.10.11.1</t>
  </si>
  <si>
    <t>Лист</t>
  </si>
  <si>
    <t>из нелегированной стали, толщина 2,5-12 мм, с ромбическим рифлением</t>
  </si>
  <si>
    <t>Лист рифленный  ГОСТ19903-74 4мм</t>
  </si>
  <si>
    <t>687 Т</t>
  </si>
  <si>
    <t>Манжета М55х75 СИН46</t>
  </si>
  <si>
    <t>687-1 Т</t>
  </si>
  <si>
    <t xml:space="preserve">Манжета М55х75 СИН46 </t>
  </si>
  <si>
    <t>687-2 Т</t>
  </si>
  <si>
    <t>687-3 Т</t>
  </si>
  <si>
    <t>22.19.73.230.005.00.0796.000000000004</t>
  </si>
  <si>
    <t>Манжета</t>
  </si>
  <si>
    <t>для трехплунжерного насоса, материал изготовления резина, наружныи диаметр 75 мм, внутреннии диаметр 55 мм</t>
  </si>
  <si>
    <t>687-4 Т</t>
  </si>
  <si>
    <t>688 Т</t>
  </si>
  <si>
    <t>Манжета СИН32.100.01.006</t>
  </si>
  <si>
    <t>688-1 Т</t>
  </si>
  <si>
    <t xml:space="preserve">Манжета СИН32.100.01.006 </t>
  </si>
  <si>
    <t>689 Т</t>
  </si>
  <si>
    <t>19.20.29.00.00.00.13.90.1</t>
  </si>
  <si>
    <t>Масло Neste 220EP</t>
  </si>
  <si>
    <t>690 Т</t>
  </si>
  <si>
    <t>23.99.14.00.00.00.40.10.2</t>
  </si>
  <si>
    <t>Набивка</t>
  </si>
  <si>
    <t>графитовая, сальниковая, из нитей графитовых, армированных лавсановыми нитями</t>
  </si>
  <si>
    <t>Набивка сальниковая графит АСП 12х12</t>
  </si>
  <si>
    <t>691 Т</t>
  </si>
  <si>
    <t>Набивка сальниковая графит АСП 14х14</t>
  </si>
  <si>
    <t>692 Т</t>
  </si>
  <si>
    <t>Набивка сальниковая графит ЛП-31 10Х10</t>
  </si>
  <si>
    <t>693 Т</t>
  </si>
  <si>
    <t>Набивка сальниковая графит ЛП-31 12Х12</t>
  </si>
  <si>
    <t>694 Т</t>
  </si>
  <si>
    <t>Набивка сальниковая графит ЛП-31 14х14</t>
  </si>
  <si>
    <t>695 Т</t>
  </si>
  <si>
    <t>Набивка сальниковая графит ЛП-31 8Х8</t>
  </si>
  <si>
    <t>696 Т</t>
  </si>
  <si>
    <t>28.30.93.00.00.00.16.17.1</t>
  </si>
  <si>
    <t>шестеренный к гидравлической системе</t>
  </si>
  <si>
    <t>Насос 2.3 ПТ-25Д1(+кмп ЗИП)ППУА 1600/100</t>
  </si>
  <si>
    <t>696-1 Т</t>
  </si>
  <si>
    <t xml:space="preserve">Насос 2.3 ПТ-25Д1(+кмп ЗИП)ППУА 1600/100 </t>
  </si>
  <si>
    <t>696-2 Т</t>
  </si>
  <si>
    <t>697 Т</t>
  </si>
  <si>
    <t>28.13.31.40.10.10.22.10.1</t>
  </si>
  <si>
    <t>Головка</t>
  </si>
  <si>
    <t>Нижняя головка СК-6 в сборе</t>
  </si>
  <si>
    <t>697-1 Т</t>
  </si>
  <si>
    <t>28.13.31.000.043.00.0796.000000000001</t>
  </si>
  <si>
    <t xml:space="preserve">Нижняя головка СК-6 в сборе </t>
  </si>
  <si>
    <t>697-2 Т</t>
  </si>
  <si>
    <t>698 Т</t>
  </si>
  <si>
    <t>Нож /набор-4 шт/</t>
  </si>
  <si>
    <t>699 Т</t>
  </si>
  <si>
    <t>28.13.31.40.10.10.12.10.1</t>
  </si>
  <si>
    <t>Балансир</t>
  </si>
  <si>
    <t>Опора балансира станка-качалки ПШН-8</t>
  </si>
  <si>
    <t>699-1 Т</t>
  </si>
  <si>
    <t>28.13.31.000.042.00.0796.000000000000</t>
  </si>
  <si>
    <t xml:space="preserve">Опора балансира станка-качалки ПШН-8 </t>
  </si>
  <si>
    <t>700 Т</t>
  </si>
  <si>
    <t>Опора СИН46.02.130.022</t>
  </si>
  <si>
    <t>700-1 Т</t>
  </si>
  <si>
    <t xml:space="preserve">Опора СИН46.02.130.022 </t>
  </si>
  <si>
    <t>701 Т</t>
  </si>
  <si>
    <t>24.20.40.00.10.11.15.11.1</t>
  </si>
  <si>
    <t>Отвод</t>
  </si>
  <si>
    <t>стальной, бесшовный, диаметр 14*6 мм, ГОСТ 17375-83</t>
  </si>
  <si>
    <t>ОТВОД 114Х6ММ 90ГР,ШТАМП.СТ20</t>
  </si>
  <si>
    <t>701-1 Т</t>
  </si>
  <si>
    <t>24.20.40.500.000.00.0796.000000000039</t>
  </si>
  <si>
    <t xml:space="preserve">ОТВОД 114Х6ММ 90ГР,ШТАМП.СТ20 </t>
  </si>
  <si>
    <t>701-2 Т</t>
  </si>
  <si>
    <t>701-3 Т</t>
  </si>
  <si>
    <t>стальной, бесшовный, диаметр 14*6 мм, ГОСТ 17375-2001</t>
  </si>
  <si>
    <t>701-4 Т</t>
  </si>
  <si>
    <t>702 Т</t>
  </si>
  <si>
    <t>24.20.40.00.10.10.14.11.1</t>
  </si>
  <si>
    <t>стальной, бесшовный, диаметр 159*10 мм, крутоизогнутый, ГОСТ 17375-2001</t>
  </si>
  <si>
    <t>ОТВОД 159Х6ММ 90ГР,ШТАМП.СТ20</t>
  </si>
  <si>
    <t>702-1 Т</t>
  </si>
  <si>
    <t>24.20.40.500.000.00.0796.000000000024</t>
  </si>
  <si>
    <t xml:space="preserve">ОТВОД 159Х6ММ 90ГР,ШТАМП.СТ20 </t>
  </si>
  <si>
    <t>702-2 Т</t>
  </si>
  <si>
    <t>702-3 Т</t>
  </si>
  <si>
    <t>702-4 Т</t>
  </si>
  <si>
    <t>703 Т</t>
  </si>
  <si>
    <t>24.20.40.00.10.10.15.11.1</t>
  </si>
  <si>
    <t>стальной, бесшовный, диаметр 219*10 мм, крутоизогнутый, ГОСТ 17375-2001</t>
  </si>
  <si>
    <t>ОТВОД 219Х7ММ 90ГР,ШТАМП.СТ20</t>
  </si>
  <si>
    <t>703-1 Т</t>
  </si>
  <si>
    <t>24.20.40.500.000.00.0796.000000000026</t>
  </si>
  <si>
    <t xml:space="preserve">ОТВОД 219Х7ММ 90ГР,ШТАМП.СТ20 </t>
  </si>
  <si>
    <t>703-2 Т</t>
  </si>
  <si>
    <t>703-3 Т</t>
  </si>
  <si>
    <t>703-4 Т</t>
  </si>
  <si>
    <t>704 Т</t>
  </si>
  <si>
    <t>24.20.40.00.10.11.12.11.1</t>
  </si>
  <si>
    <t>стальной, бесшовный, диаметр 76*3,5 мм, ГОСТ 17375-83</t>
  </si>
  <si>
    <t>ОТВОД 76Х4ММ 90ГР,ШТАМП.СТ20</t>
  </si>
  <si>
    <t>704-1 Т</t>
  </si>
  <si>
    <t>24.20.40.500.000.00.0796.000000000036</t>
  </si>
  <si>
    <t xml:space="preserve">ОТВОД 76Х4ММ 90ГР,ШТАМП.СТ20 </t>
  </si>
  <si>
    <t>704-2 Т</t>
  </si>
  <si>
    <t>705 Т</t>
  </si>
  <si>
    <t>24.20.40.00.10.10.11.11.1</t>
  </si>
  <si>
    <t>стальной, бесшовный, диаметр 89*6 мм, крутоизогнутый, ГОСТ 17375-2001</t>
  </si>
  <si>
    <t>ОТВОД 89Х5ММ 90ГР,ШТАМП.СТ20</t>
  </si>
  <si>
    <t>705-1 Т</t>
  </si>
  <si>
    <t>24.20.40.500.000.00.0796.000000000018</t>
  </si>
  <si>
    <t xml:space="preserve">ОТВОД 89Х5ММ 90ГР,ШТАМП.СТ20 </t>
  </si>
  <si>
    <t>705-2 Т</t>
  </si>
  <si>
    <t>705-3 Т</t>
  </si>
  <si>
    <t>705-4 Т</t>
  </si>
  <si>
    <t>706 Т</t>
  </si>
  <si>
    <t>24.20.40.00.10.10.10.12.1</t>
  </si>
  <si>
    <t>стальной, бесшовный, диаметр 57*5 мм, крутоизогнутый, ГОСТ 17375-2001</t>
  </si>
  <si>
    <t>Отвод 90 гр. бесшовн. Ф57х5</t>
  </si>
  <si>
    <t>706-1 Т</t>
  </si>
  <si>
    <t>24.20.40.500.000.00.0796.000000000015</t>
  </si>
  <si>
    <t xml:space="preserve">Отвод 90 гр. бесшовн. Ф57х5 </t>
  </si>
  <si>
    <t>706-2 Т</t>
  </si>
  <si>
    <t>707 Т</t>
  </si>
  <si>
    <t>Уплотнение</t>
  </si>
  <si>
    <t>для насоса, охлаждения воды</t>
  </si>
  <si>
    <t>Пакет уплотнении СИН46.02.134.100</t>
  </si>
  <si>
    <t>707-1 Т</t>
  </si>
  <si>
    <t>28.11.33.000.009.00.0796.000000000000</t>
  </si>
  <si>
    <t xml:space="preserve">Пакет уплотнении СИН46.02.134.100 </t>
  </si>
  <si>
    <t>707-2 Т</t>
  </si>
  <si>
    <t>707-3 Т</t>
  </si>
  <si>
    <t>707-4 Т</t>
  </si>
  <si>
    <t>707-5 Т</t>
  </si>
  <si>
    <t>708 Т</t>
  </si>
  <si>
    <t>24.20.40.00.22.10.20.11.1</t>
  </si>
  <si>
    <t>стальной, резьбовой, ГОСТ 6357-81</t>
  </si>
  <si>
    <t>ПЕРЕХОДНИК 159Х108</t>
  </si>
  <si>
    <t>708-1 Т</t>
  </si>
  <si>
    <t>24.20.40.500.008.00.0796.000000000000</t>
  </si>
  <si>
    <t xml:space="preserve">ПЕРЕХОДНИК 159Х108 </t>
  </si>
  <si>
    <t>708-2 Т</t>
  </si>
  <si>
    <t>708-3 Т</t>
  </si>
  <si>
    <t>708-4 Т</t>
  </si>
  <si>
    <t>стальной, резьбовой</t>
  </si>
  <si>
    <t>708-5 Т</t>
  </si>
  <si>
    <t>709 Т</t>
  </si>
  <si>
    <t>ПЕРЕХОДНИК 219Х108</t>
  </si>
  <si>
    <t>709-1 Т</t>
  </si>
  <si>
    <t xml:space="preserve">ПЕРЕХОДНИК 219Х108 </t>
  </si>
  <si>
    <t>710 Т</t>
  </si>
  <si>
    <t>ПЕРЕХОДНИК 219Х159</t>
  </si>
  <si>
    <t>710-1 Т</t>
  </si>
  <si>
    <t xml:space="preserve">ПЕРЕХОДНИК 219Х159 </t>
  </si>
  <si>
    <t>710-2 Т</t>
  </si>
  <si>
    <t>711 Т</t>
  </si>
  <si>
    <t>Переходник 89х76  ГОСТ 17378-83</t>
  </si>
  <si>
    <t>711-1 Т</t>
  </si>
  <si>
    <t xml:space="preserve">Переходник 89х76  ГОСТ 17378-83 </t>
  </si>
  <si>
    <t>712 Т</t>
  </si>
  <si>
    <t>Плунжер СИН63.00.108.012А</t>
  </si>
  <si>
    <t>712-1 Т</t>
  </si>
  <si>
    <t xml:space="preserve">Плунжер СИН63.00.108.012А </t>
  </si>
  <si>
    <t>713 Т</t>
  </si>
  <si>
    <t xml:space="preserve">Плунжер Ф55 ММ СИН46.02.130.026 Ф55 </t>
  </si>
  <si>
    <t>713-1 Т</t>
  </si>
  <si>
    <t>Плунжер Ф55 ММ СИН46.02.130.026 Ф55</t>
  </si>
  <si>
    <t>714 Т</t>
  </si>
  <si>
    <t xml:space="preserve">Прокладка СИН31.100.172 </t>
  </si>
  <si>
    <t>714-1 Т</t>
  </si>
  <si>
    <t>Прокладка СИН31.100.172</t>
  </si>
  <si>
    <t>715 Т</t>
  </si>
  <si>
    <t>Пружина СИН46.02.130.023</t>
  </si>
  <si>
    <t>715-1 Т</t>
  </si>
  <si>
    <t xml:space="preserve">Пружина СИН46.02.130.023 </t>
  </si>
  <si>
    <t>716 Т</t>
  </si>
  <si>
    <t>19.20.29.00.00.00.30.10.2</t>
  </si>
  <si>
    <t>масло</t>
  </si>
  <si>
    <t xml:space="preserve">Редукторное масло </t>
  </si>
  <si>
    <t>Редукторное масло ЕР 75 W 90</t>
  </si>
  <si>
    <t>716-1 Т</t>
  </si>
  <si>
    <t xml:space="preserve"> Редукторное масло ЕР 75 W 90</t>
  </si>
  <si>
    <t>716-2 Т</t>
  </si>
  <si>
    <t>3,5,15</t>
  </si>
  <si>
    <t>716-3 Т</t>
  </si>
  <si>
    <t>19.20.29.590.000.08.0112.000000000007</t>
  </si>
  <si>
    <t>класс 75W, - 40 сП, С, 4,1</t>
  </si>
  <si>
    <t>716-4 Т</t>
  </si>
  <si>
    <t>716-5 Т</t>
  </si>
  <si>
    <t>716-6 Т</t>
  </si>
  <si>
    <t>716-7 Т</t>
  </si>
  <si>
    <t>промежуточный платеж  100 % в течении 30 рабочих дней.</t>
  </si>
  <si>
    <t>716-8 Т</t>
  </si>
  <si>
    <t>717 Т</t>
  </si>
  <si>
    <t>Ремень приводной17 В1440 МС</t>
  </si>
  <si>
    <t>718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</si>
  <si>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</si>
  <si>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</si>
  <si>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</si>
  <si>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</si>
  <si>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718-1 Т</t>
  </si>
  <si>
    <t xml:space="preserve">РУКАВ ВСАСЫВА. 4" L-4М УНБ.0416.000-01П </t>
  </si>
  <si>
    <t>718-2 Т</t>
  </si>
  <si>
    <t>22.19.30.500.000.01.0006.000000000002</t>
  </si>
  <si>
    <t xml:space="preserve">Рукав </t>
  </si>
  <si>
    <t>резиновый, с текстильным каркасом, напорно-всасывающий, тип Б-2-16, неармированный, диаметр 18 мм, ГОСТ 5398-76</t>
  </si>
  <si>
    <t>718-3 Т</t>
  </si>
  <si>
    <t>718-4 Т</t>
  </si>
  <si>
    <t>719 Т</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</si>
  <si>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</si>
  <si>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</si>
  <si>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</si>
  <si>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газ.свар.кл.1, ацет.Ф9мм, 0,63МПа</t>
  </si>
  <si>
    <t>719-1 Т</t>
  </si>
  <si>
    <t xml:space="preserve">Рукав газ.свар.кл.1, ацет.Ф9мм, 0,63МПа </t>
  </si>
  <si>
    <t>720 Т</t>
  </si>
  <si>
    <t>Рукав для газовой сварк.кислор Ф9мм 2МПа</t>
  </si>
  <si>
    <t>720-1 Т</t>
  </si>
  <si>
    <t xml:space="preserve">Рукав для газовой сварк.кислор Ф9мм 2МПа </t>
  </si>
  <si>
    <t>720-2 Т</t>
  </si>
  <si>
    <t>720-3 Т</t>
  </si>
  <si>
    <t>720-4 Т</t>
  </si>
  <si>
    <t>720-5 Т</t>
  </si>
  <si>
    <t>721 Т</t>
  </si>
  <si>
    <t>Рукава напорно-всас. Б-2-100-5-4000</t>
  </si>
  <si>
    <t>721-1 Т</t>
  </si>
  <si>
    <t xml:space="preserve">Рукава напорно-всас. Б-2-100-5-4000 </t>
  </si>
  <si>
    <t>722 Т</t>
  </si>
  <si>
    <t>Рукава напорно-всас.(гофрир)Б- 65мм-1Мпа</t>
  </si>
  <si>
    <t>722-1 Т</t>
  </si>
  <si>
    <t xml:space="preserve">Рукава напорно-всас.(гофрир)Б- 65мм-1Мпа </t>
  </si>
  <si>
    <t>722-2 Т</t>
  </si>
  <si>
    <t>723 Т</t>
  </si>
  <si>
    <t>Сальн.набивка32х57х12PTEE-GRAFIT ( 9ед)</t>
  </si>
  <si>
    <t>724 Т</t>
  </si>
  <si>
    <t>Сальник  СИН 46.02.134.013</t>
  </si>
  <si>
    <t>724-1 Т</t>
  </si>
  <si>
    <t xml:space="preserve">Сальник  СИН 46.02.134.013 </t>
  </si>
  <si>
    <t>724-2 Т</t>
  </si>
  <si>
    <t>725 Т</t>
  </si>
  <si>
    <t>Смазка /синтетическая типа AПАL-K2K-40/</t>
  </si>
  <si>
    <t>726 Т</t>
  </si>
  <si>
    <t>25.93.11.00.00.16.10.19.1</t>
  </si>
  <si>
    <t>Строп</t>
  </si>
  <si>
    <t>стальной, 2СК, грузоподъемность 3,2 т, ГОСТ 25573-82</t>
  </si>
  <si>
    <t>Строп 2-ветв. тип 2СК, 3,2т, h4м</t>
  </si>
  <si>
    <t>727 Т</t>
  </si>
  <si>
    <t>13.94.11.00.00.50.10.16.1</t>
  </si>
  <si>
    <t xml:space="preserve"> Строп </t>
  </si>
  <si>
    <t>ленточный, текстильный, грузоподъемность 10 т, петлевой</t>
  </si>
  <si>
    <t>Строп 2-х петл. Лент.-синтет. 10тн. L-5м</t>
  </si>
  <si>
    <t>728 Т</t>
  </si>
  <si>
    <t>25.93.11.00.00.18.10.20.1</t>
  </si>
  <si>
    <t>стальной, 4СК1, грузоподъемность 6,3 т, ГОСТ 25573-82</t>
  </si>
  <si>
    <t>Строп 4-ветв. тип 4СК, 6,3т, h3м</t>
  </si>
  <si>
    <t>729 Т</t>
  </si>
  <si>
    <t>25.93.11.00.00.22.10.10.1</t>
  </si>
  <si>
    <t>стальной, УСК1, грузоподъемность 2,8 т</t>
  </si>
  <si>
    <t>Строп груз.канат УСК-1 2м, г/п2,8т д18мм</t>
  </si>
  <si>
    <t>730 Т</t>
  </si>
  <si>
    <t>стальной, УСК1, грузоподъемность 4,0 т</t>
  </si>
  <si>
    <t>Строп груз.канат УСК-1 4м, г/п4,0т д22мм</t>
  </si>
  <si>
    <t>731 Т</t>
  </si>
  <si>
    <t>25.93.11.00.00.16.10.22.1</t>
  </si>
  <si>
    <t>стальной, 2СК, грузоподъемность 6,3 т, ГОСТ 25573-82</t>
  </si>
  <si>
    <t>Строп текст. 2-х ветв. СТ2 6,3тн, L-1,5м</t>
  </si>
  <si>
    <t>732 Т</t>
  </si>
  <si>
    <t>25.93.11.00.00.17.10.17.1</t>
  </si>
  <si>
    <t>стальной, 3СК, грузоподъемность 3,2 т, ГОСТ 25573-82</t>
  </si>
  <si>
    <t>Строп текстил. Лент. СТП и СТК 2м,  3т,</t>
  </si>
  <si>
    <t>733 Т</t>
  </si>
  <si>
    <t>стальной, УСК1, грузоподъемность 1,25 т</t>
  </si>
  <si>
    <t>Строп универ.канат.т1 УСК-1,2т,д15мм,L2м</t>
  </si>
  <si>
    <t>734 Т</t>
  </si>
  <si>
    <t>стальной, УСК1, грузоподъемность 2,0 т</t>
  </si>
  <si>
    <t>Строп универ.канат.т1 УСК-2т,д16,5мм,L2м</t>
  </si>
  <si>
    <t>735 Т</t>
  </si>
  <si>
    <t>стальной, УСК1, грузоподъемность 5,0 т</t>
  </si>
  <si>
    <t>Строп универ.канат.т1 УСК-5т,д16,5мм,L2м</t>
  </si>
  <si>
    <t>736 Т</t>
  </si>
  <si>
    <t>Строп универ.канат.т1 УСК-5т,д16,5мм,L4м</t>
  </si>
  <si>
    <t>737 Т</t>
  </si>
  <si>
    <t>стальной, УСК1, грузоподъемность 8,0 т</t>
  </si>
  <si>
    <t>Строп универ.канат.т1 УСК-8т,д16,5мм,L2м</t>
  </si>
  <si>
    <t>738 Т</t>
  </si>
  <si>
    <t>Строп универ.канат.т1 УСК-8т,д16,5мм,L4м</t>
  </si>
  <si>
    <t>739 Т</t>
  </si>
  <si>
    <t>25.93.11.00.00.19.10.73.1</t>
  </si>
  <si>
    <t>стальной, СКП2, грузоподъемность 12,5 т, ГОСТ 25573-82</t>
  </si>
  <si>
    <t>Стропа 2-х петл. ленточ.-синтет.15тн 12м</t>
  </si>
  <si>
    <t>740 Т</t>
  </si>
  <si>
    <t>Стропа 2-х петл.ленточ.-синт. 10тн 10м</t>
  </si>
  <si>
    <t>741 Т</t>
  </si>
  <si>
    <t>25.93.11.00.00.18.10.19.1</t>
  </si>
  <si>
    <t>стальной, 4СК1, грузоподъемность 5,0 т, ГОСТ 25573-82</t>
  </si>
  <si>
    <t>Стропа канатная крюков.4СК, г/п-5тн,L2 м</t>
  </si>
  <si>
    <t>742 Т</t>
  </si>
  <si>
    <t>Стропа текст. 2-х ветв. СТ2. 15тн, L- 2м</t>
  </si>
  <si>
    <t>743 Т</t>
  </si>
  <si>
    <t>25.93.11.00.00.18.10.42.1</t>
  </si>
  <si>
    <t>стальной, 4СК1, грузоподъемность 10,0 т, ГОСТ 25573-82</t>
  </si>
  <si>
    <t>Стропа текстильн. 4-х ветв. 10тн, L- 2м</t>
  </si>
  <si>
    <t>744 Т</t>
  </si>
  <si>
    <t>Узел крейцкопфа СИН32.04.100</t>
  </si>
  <si>
    <t>744-1 Т</t>
  </si>
  <si>
    <t xml:space="preserve">Узел крейцкопфа СИН32.04.100 </t>
  </si>
  <si>
    <t>745 Т</t>
  </si>
  <si>
    <t>крышки клапана насоса</t>
  </si>
  <si>
    <t>Уплотнение клапана  СИН 46.02.133.002</t>
  </si>
  <si>
    <t>745-1 Т</t>
  </si>
  <si>
    <t>28.13.32.000.143.00.0796.000000000000</t>
  </si>
  <si>
    <t xml:space="preserve">Уплотнение клапана  СИН 46.02.133.002 </t>
  </si>
  <si>
    <t>746 Т</t>
  </si>
  <si>
    <t>Уплотнение плунжера СИН32.04.100</t>
  </si>
  <si>
    <t>746-1 Т</t>
  </si>
  <si>
    <t xml:space="preserve">Уплотнение плунжера СИН32.04.100 </t>
  </si>
  <si>
    <t>747 Т</t>
  </si>
  <si>
    <t>Фонарь  СИН32.04.100.04.03.006</t>
  </si>
  <si>
    <t>747-1 Т</t>
  </si>
  <si>
    <t xml:space="preserve">Фонарь  СИН32.04.100.04.03.006 </t>
  </si>
  <si>
    <t>748 Т</t>
  </si>
  <si>
    <t>Чехол  СИН63.00.104.003</t>
  </si>
  <si>
    <t>748-1 Т</t>
  </si>
  <si>
    <t xml:space="preserve">Чехол  СИН63.00.104.003 </t>
  </si>
  <si>
    <t>749 Т</t>
  </si>
  <si>
    <t>Шланг нагнет. 2" ЦА-320М.17.28</t>
  </si>
  <si>
    <t>749-1 Т</t>
  </si>
  <si>
    <t xml:space="preserve">Шланг нагнет. 2" ЦА-320М.17.28 </t>
  </si>
  <si>
    <t>750 Т</t>
  </si>
  <si>
    <t>23.99.11.04.01.00.00.10.1</t>
  </si>
  <si>
    <t>Шнур</t>
  </si>
  <si>
    <t>теплоизоляционный/уплотнительный, асбестовый, марка ШАОН, общего назначения, диаметр-8,0 мм, ГОСТ 1779-83</t>
  </si>
  <si>
    <t>Шнур асбестовый ф8мм+В131</t>
  </si>
  <si>
    <t>751 Т</t>
  </si>
  <si>
    <t>25.94.11.00.00.19.10.10.1</t>
  </si>
  <si>
    <t>Комплект шпилька с гайкой</t>
  </si>
  <si>
    <t>металлический, диаметр 16 мм, длина 100 мм, ГОСТ 9066-75</t>
  </si>
  <si>
    <t>Шпилька М16х100 с 2-мя гайкамиГОСТ 9066</t>
  </si>
  <si>
    <t>751-1 Т</t>
  </si>
  <si>
    <t>25.99.29.490.092.00.0839.000000000005</t>
  </si>
  <si>
    <t xml:space="preserve">Шпилька М16х100 с 2-мя гайкамиГОСТ 9066 </t>
  </si>
  <si>
    <t>751-2 Т</t>
  </si>
  <si>
    <t>751-3 Т</t>
  </si>
  <si>
    <t>751-4 Т</t>
  </si>
  <si>
    <t>752 Т</t>
  </si>
  <si>
    <t>Шпилька</t>
  </si>
  <si>
    <t>Шпилька для фланцевых соединений с температурой среды от 0 до 650 градусов тип А</t>
  </si>
  <si>
    <t>Шпилька М18х180 с 2-мя гайками ГОСТ 9066</t>
  </si>
  <si>
    <t>752-1 Т</t>
  </si>
  <si>
    <t xml:space="preserve">Шпилька М18х180 с 2-мя гайками ГОСТ 9066 </t>
  </si>
  <si>
    <t>752-2 Т</t>
  </si>
  <si>
    <t>753 Т</t>
  </si>
  <si>
    <t>металлический, диаметр 20 мм, длина 180 мм, ГОСТ 9066-75</t>
  </si>
  <si>
    <t xml:space="preserve">Шпилька М20х180 с 2-мя гайками ГОСТ 9066 </t>
  </si>
  <si>
    <t>753-1 Т</t>
  </si>
  <si>
    <t>25.99.29.490.092.00.0839.000000000026</t>
  </si>
  <si>
    <t>Шпилька М20х180 с 2-мя гайками ГОСТ 9066</t>
  </si>
  <si>
    <t>753-2 Т</t>
  </si>
  <si>
    <t>753-3 Т</t>
  </si>
  <si>
    <t>754 Т</t>
  </si>
  <si>
    <t>металлический, диаметр 24 мм, длина 150 мм, ГОСТ 9066-75</t>
  </si>
  <si>
    <t xml:space="preserve">Шпилька М24х150 с 2-мя гайкГОСТ 9066-75 </t>
  </si>
  <si>
    <t>754-1 Т</t>
  </si>
  <si>
    <t>25.99.29.490.092.00.0839.000000000017</t>
  </si>
  <si>
    <t>Шпилька М24х150 с 2-мя гайкГОСТ 9066-75</t>
  </si>
  <si>
    <t>754-2 Т</t>
  </si>
  <si>
    <t>754-3 Т</t>
  </si>
  <si>
    <t>755 Т</t>
  </si>
  <si>
    <t>металлический, диаметр 30 мм, длина 270 мм, ГОСТ 9066-75</t>
  </si>
  <si>
    <t>Шпилька М30х250 с 2-мя гайками</t>
  </si>
  <si>
    <t>755-1 Т</t>
  </si>
  <si>
    <t>25.99.29.490.092.00.0839.000000000081</t>
  </si>
  <si>
    <t xml:space="preserve">Шпилька М30х250 с 2-мя гайками </t>
  </si>
  <si>
    <t>756 Т</t>
  </si>
  <si>
    <t>25.93.15.00.00.13.10.10.4</t>
  </si>
  <si>
    <t>Электрод</t>
  </si>
  <si>
    <t>Изделие используемое для сварки с покрытием</t>
  </si>
  <si>
    <t>Электрод МР-3 ф3мм</t>
  </si>
  <si>
    <t>столбец 3,5,6,9,19</t>
  </si>
  <si>
    <t>756-1 Т</t>
  </si>
  <si>
    <t>27.90.13.900.001.00.0168.000000000002</t>
  </si>
  <si>
    <t>марка МР-3, диаметр 3 мм, ГОСТ 9466 - 75</t>
  </si>
  <si>
    <t xml:space="preserve">Электроды для сварки углеродистых и нелегированных cталей МР-3, диаметр3 мм. </t>
  </si>
  <si>
    <t>9,14,16,17</t>
  </si>
  <si>
    <t>756-2 Т</t>
  </si>
  <si>
    <t xml:space="preserve">Электроды для сварки углеродистых и нелегированных cталей МР-3, диаметр3 мм.  </t>
  </si>
  <si>
    <t>756-3 Т</t>
  </si>
  <si>
    <t>756-4 Т</t>
  </si>
  <si>
    <t>757 Т</t>
  </si>
  <si>
    <t xml:space="preserve"> Электрод сварочный </t>
  </si>
  <si>
    <t>марка УОНИ, тип Э50А, диаметр 3мм, ГОСТ 9466-75</t>
  </si>
  <si>
    <t>Электрод УОНИ-13/55 ф 3мм</t>
  </si>
  <si>
    <t>757-1 Т</t>
  </si>
  <si>
    <t>25.93.15.100.000.00.0168.000000000007</t>
  </si>
  <si>
    <t xml:space="preserve">Электрод УОНИ-13/55 ф 3мм </t>
  </si>
  <si>
    <t>757-2 Т</t>
  </si>
  <si>
    <t>757-3 Т</t>
  </si>
  <si>
    <t>758 Т</t>
  </si>
  <si>
    <t>20.59.43.00.00.20.10.20.1</t>
  </si>
  <si>
    <t>Жидкость охлаждающая</t>
  </si>
  <si>
    <t>температура начала замерзания не ниже -40°С, ГОСТ 28084-89</t>
  </si>
  <si>
    <t>антифриз НКНХ-АМ</t>
  </si>
  <si>
    <t>758-1 Т</t>
  </si>
  <si>
    <t>20.59.43.960.001.00.0168.000000000001</t>
  </si>
  <si>
    <t xml:space="preserve">антифриз НКНХ-АМ </t>
  </si>
  <si>
    <t>758-2 Т</t>
  </si>
  <si>
    <t>759 Т</t>
  </si>
  <si>
    <t>ТОСОЛ А-40М В 10 Л КАНИСТ.ТУ-6-02-751-73</t>
  </si>
  <si>
    <t>759-1 Т</t>
  </si>
  <si>
    <t xml:space="preserve">ТОСОЛ А-40М В 10 Л КАНИСТ.ТУ-6-02-751-73 </t>
  </si>
  <si>
    <t>759-2 Т</t>
  </si>
  <si>
    <t>760 Т</t>
  </si>
  <si>
    <t>16.10.39.00.00.00.01.04.1</t>
  </si>
  <si>
    <t xml:space="preserve">отборный сорт, толщина до 50 мм </t>
  </si>
  <si>
    <t>Доска обрезная 50 мм</t>
  </si>
  <si>
    <t>761 Т</t>
  </si>
  <si>
    <t>08.12.11.00.00.00.10.10.1</t>
  </si>
  <si>
    <t>Песок</t>
  </si>
  <si>
    <t>природный, 1 класс, мелкий, ГОСТ 8736-2014</t>
  </si>
  <si>
    <t>Песок строительный</t>
  </si>
  <si>
    <t>762 Т</t>
  </si>
  <si>
    <t>25.21.11.00.00.10.10.01.1</t>
  </si>
  <si>
    <t>Радиатор отопления</t>
  </si>
  <si>
    <t>чугунный, межосевое расстояние 300 мм, глубина секции до 100 мм, ГОСТ 31311-2005</t>
  </si>
  <si>
    <t>Радиатор Чугунный 7 Секционный</t>
  </si>
  <si>
    <t>763 Т</t>
  </si>
  <si>
    <t>Змеевик внутренний котла ППУА 1600/100</t>
  </si>
  <si>
    <t>764 Т</t>
  </si>
  <si>
    <t>Змеевик наружный котла ППУА 1600/100</t>
  </si>
  <si>
    <t>765 Т</t>
  </si>
  <si>
    <t>28.14.20.23.00.00.00.01.1</t>
  </si>
  <si>
    <t>Плунжер</t>
  </si>
  <si>
    <t>Плунжер определяющий характеристику регулирования арматуры</t>
  </si>
  <si>
    <t>Плунжер к насосу 1,3 ПТ -50Д1</t>
  </si>
  <si>
    <t>765-1 Т</t>
  </si>
  <si>
    <t xml:space="preserve">Плунжер к насосу 1,3 ПТ -50Д1 </t>
  </si>
  <si>
    <t>766 Т</t>
  </si>
  <si>
    <t>Плунжер СИН 46.02.134.000</t>
  </si>
  <si>
    <t>766-1 Т</t>
  </si>
  <si>
    <t xml:space="preserve">Плунжер СИН 46.02.134.000 </t>
  </si>
  <si>
    <t>766-2 Т</t>
  </si>
  <si>
    <t>767 Т</t>
  </si>
  <si>
    <t>768 Т</t>
  </si>
  <si>
    <t>стальной, УСК1, грузоподъемность 3,2 т</t>
  </si>
  <si>
    <t>Строп груз.канат УСК-1 3м, г/п3,2т д20мм</t>
  </si>
  <si>
    <t>769 Т</t>
  </si>
  <si>
    <t>25.93.11.00.00.18.10.22.1</t>
  </si>
  <si>
    <t>Стропа грузозахват.Q=10тн,L=6м 25973-82</t>
  </si>
  <si>
    <t>770 Т</t>
  </si>
  <si>
    <t>Электрод сварочный</t>
  </si>
  <si>
    <t>марка УОНИ, тип Э50А, диаметр 4мм, ГОСТ 9466-75</t>
  </si>
  <si>
    <t>Электрод УОНИ 13/55 ф 4 м</t>
  </si>
  <si>
    <t>770-1 Т</t>
  </si>
  <si>
    <t>25.93.15.100.000.00.0168.000000000008</t>
  </si>
  <si>
    <t xml:space="preserve">Электрод УОНИ 13/55 ф 4 м </t>
  </si>
  <si>
    <t>770-2 Т</t>
  </si>
  <si>
    <t>770-3 Т</t>
  </si>
  <si>
    <t>771 Т</t>
  </si>
  <si>
    <t>28.22.14.00.00.00.49.50.1</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</si>
  <si>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</si>
  <si>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Подъемник тракторный</t>
  </si>
  <si>
    <t>771-1 Т</t>
  </si>
  <si>
    <t>29.10.59.100.000.00.0796.000000000029</t>
  </si>
  <si>
    <t xml:space="preserve">Подъемник тракторный </t>
  </si>
  <si>
    <t>771-2 Т</t>
  </si>
  <si>
    <t>772 Т</t>
  </si>
  <si>
    <t>Насос К100-80-165 эл/дв 15квт,3000 об/м.</t>
  </si>
  <si>
    <t>772-1 Т</t>
  </si>
  <si>
    <t xml:space="preserve">Насос К100-80-165 эл/дв 15квт,3000 об/м. </t>
  </si>
  <si>
    <t>772-2 Т</t>
  </si>
  <si>
    <t>772-3 Т</t>
  </si>
  <si>
    <t>772-4 Т</t>
  </si>
  <si>
    <t>773 Т</t>
  </si>
  <si>
    <t>Насос К80-50-200 с эл/лем 15 квт, 2950 об/мин</t>
  </si>
  <si>
    <t>773-1 Т</t>
  </si>
  <si>
    <t xml:space="preserve">Насос К80-50-200 с эл/лем 15 квт, 2950 об/мин </t>
  </si>
  <si>
    <t>773-2 Т</t>
  </si>
  <si>
    <t>773-3 Т</t>
  </si>
  <si>
    <t>774 Т</t>
  </si>
  <si>
    <t xml:space="preserve">ЦНС 300/600 без эл.дв. </t>
  </si>
  <si>
    <t>774-1 Т</t>
  </si>
  <si>
    <t xml:space="preserve">ЦНС 300/600 без эл.дв.  </t>
  </si>
  <si>
    <t>774-2 Т</t>
  </si>
  <si>
    <t>774-3 Т</t>
  </si>
  <si>
    <t>774-4 Т</t>
  </si>
  <si>
    <t>775 Т</t>
  </si>
  <si>
    <t>ЦНС 300-120 с эл.дв. 160квт, 1500 об/мин, взрывозащ. Исп-ии</t>
  </si>
  <si>
    <t>775-1 Т</t>
  </si>
  <si>
    <t xml:space="preserve">ЦНС 300-120 с эл.дв. 160квт, 1500 об/мин, взрывозащ. Исп-ии </t>
  </si>
  <si>
    <t>776 Т</t>
  </si>
  <si>
    <t>ЦНС180-340 без эл.дв.</t>
  </si>
  <si>
    <t>776-1 Т</t>
  </si>
  <si>
    <t xml:space="preserve">ЦНС180-340 без эл.дв. </t>
  </si>
  <si>
    <t>776-2 Т</t>
  </si>
  <si>
    <t>776-3 Т</t>
  </si>
  <si>
    <t>776-4 Т</t>
  </si>
  <si>
    <t>776-5 Т</t>
  </si>
  <si>
    <t>777 Т</t>
  </si>
  <si>
    <t>Комплект резино-технических изделий</t>
  </si>
  <si>
    <t>ремонтный</t>
  </si>
  <si>
    <t>Полный комплект РТИ НБ 50.02.710П</t>
  </si>
  <si>
    <t>777-1 Т</t>
  </si>
  <si>
    <t>22.19.73.100.010.00.0839.000000000000</t>
  </si>
  <si>
    <t xml:space="preserve"> Полный комплект РТИ НБ 50.02.710П</t>
  </si>
  <si>
    <t>778 Т</t>
  </si>
  <si>
    <t xml:space="preserve">Строп 4-ветв. тип 4СК, 6,3т, h6м </t>
  </si>
  <si>
    <t>779 Т</t>
  </si>
  <si>
    <t>ЭЛЕКТРОД МР-3 ф 4 мм</t>
  </si>
  <si>
    <t>779-1 Т</t>
  </si>
  <si>
    <t>27.90.13.900.001.00.0168.000000000003</t>
  </si>
  <si>
    <t>марка МР-3, диаметр 4 мм, ГОСТ 9466 - 75</t>
  </si>
  <si>
    <t>Электроды для сварки углеродистых и нелегированных cталей МР-3, диаметр4 мм.</t>
  </si>
  <si>
    <t>780 Т</t>
  </si>
  <si>
    <t>29.10.59.00.00.00.27.14.1</t>
  </si>
  <si>
    <t>специализированный, установка подъемная, для бурения, освоения и ремонта нефтяных и газовых скважин, высота подъема мачты 20 м, грузоподъемность 50 тонн</t>
  </si>
  <si>
    <t>Устан. Подъём. АПРС-40 на базе Урал-4320</t>
  </si>
  <si>
    <t>780-1 Т</t>
  </si>
  <si>
    <t>29.10.59.100.000.00.0796.000000000024</t>
  </si>
  <si>
    <t xml:space="preserve">Устан. Подъём. АПРС-40 на базе Урал-4320 </t>
  </si>
  <si>
    <t>780-2 Т</t>
  </si>
  <si>
    <t>781 Т</t>
  </si>
  <si>
    <t>23.20.12.00.20.60.00.01.1</t>
  </si>
  <si>
    <t>Вата</t>
  </si>
  <si>
    <t>муллитокремнеземистая, марка МКРВ, ГОСТ 23619-79</t>
  </si>
  <si>
    <t>мин.вата UPSA (рулон 15м)</t>
  </si>
  <si>
    <t>рулон</t>
  </si>
  <si>
    <t>781-1 Т</t>
  </si>
  <si>
    <t>23.14.12.900.007.00.0168.000000000000</t>
  </si>
  <si>
    <t xml:space="preserve">мин.вата UPSA (рулон 15м) </t>
  </si>
  <si>
    <t>781-2 Т</t>
  </si>
  <si>
    <t>781-3 Т</t>
  </si>
  <si>
    <t>782 Т</t>
  </si>
  <si>
    <t>Седло клапана</t>
  </si>
  <si>
    <t>Седло СИН 46.02.130.024</t>
  </si>
  <si>
    <t>782-1 Т</t>
  </si>
  <si>
    <t>28.11.31.000.029.00.0796.000000000001</t>
  </si>
  <si>
    <t xml:space="preserve">Седло СИН 46.02.130.024 </t>
  </si>
  <si>
    <t>782-2 Т</t>
  </si>
  <si>
    <t>783 Т</t>
  </si>
  <si>
    <t>28.99.39.00.00.50.01.01.1</t>
  </si>
  <si>
    <t>Спираль розжига</t>
  </si>
  <si>
    <t>часть паровой передвижной установки</t>
  </si>
  <si>
    <t>спираль розжига горелки</t>
  </si>
  <si>
    <t>784 Т</t>
  </si>
  <si>
    <t>25.93.11.00.00.16.10.21.1</t>
  </si>
  <si>
    <t xml:space="preserve"> стальной, 2СК, грузоподъемность 5,0 т, ГОСТ 25573-82 </t>
  </si>
  <si>
    <t>Строп 2-х ветв.канат. 2СК , 5,0тн , ф22,5 , L 6м</t>
  </si>
  <si>
    <t>785 Т</t>
  </si>
  <si>
    <t>Уплотнение плунжера СИН32.04.100.04.03.000-04</t>
  </si>
  <si>
    <t>785-1 Т</t>
  </si>
  <si>
    <t xml:space="preserve">Уплотнение плунжера СИН32.04.100.04.03.000-04 </t>
  </si>
  <si>
    <t>786 Т</t>
  </si>
  <si>
    <t>25.99.29.00.10.11.27.00.1</t>
  </si>
  <si>
    <t>Заземлитель</t>
  </si>
  <si>
    <t>анодный</t>
  </si>
  <si>
    <t>Анодный заземлитель АЗЖК-1</t>
  </si>
  <si>
    <t>787 Т</t>
  </si>
  <si>
    <t>23.20.13.00.30.00.01.51.1</t>
  </si>
  <si>
    <t>Заполнитель</t>
  </si>
  <si>
    <t>шамотный, марки ЗШБ, класса 3, ГОСТ 23037-99</t>
  </si>
  <si>
    <t>глина шамотная  ОГНЕУПОР</t>
  </si>
  <si>
    <t>столбец 3,9,19</t>
  </si>
  <si>
    <t>787-1 Т</t>
  </si>
  <si>
    <t>23.20.13.900.006.00.0168.000000000050</t>
  </si>
  <si>
    <t>шамотный, марка ЗШБ, класса 3, ГОСТ 23037-99</t>
  </si>
  <si>
    <t>788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</si>
  <si>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</si>
  <si>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</si>
  <si>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</si>
  <si>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</si>
  <si>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788-1 Т</t>
  </si>
  <si>
    <t>23.19.25.000.000.00.0796.000000000008</t>
  </si>
  <si>
    <t>стеклянный, марка ПСД 70Е, подвесной, двукрылый, механическая разрушающая сила изолятора 70 кН, ГОСТ 6490 - 93</t>
  </si>
  <si>
    <t>788-2 Т</t>
  </si>
  <si>
    <t xml:space="preserve">Изолятор ПСД 70 </t>
  </si>
  <si>
    <t>789 Т</t>
  </si>
  <si>
    <t>23.20.12.00.10.90.01.89.1</t>
  </si>
  <si>
    <t>Кирпич</t>
  </si>
  <si>
    <t>шамотный, прямой, марки ШБ-II, размер 250х124х65 мм, ГОСТ 390-96</t>
  </si>
  <si>
    <t>Кирпич огнеупорный ШБ-5</t>
  </si>
  <si>
    <t>789-1 Т</t>
  </si>
  <si>
    <t>23.20.12.900.015.01.0168.000000000122</t>
  </si>
  <si>
    <t>огнеупорный, марка ШБ-II, размер 250*124*65 мм, шамотный, прямой, ГОСТ 390-96</t>
  </si>
  <si>
    <t>790 Т</t>
  </si>
  <si>
    <t>27.40.12.00.00.20.60.24.1</t>
  </si>
  <si>
    <t>Галогенная лампа накаливания</t>
  </si>
  <si>
    <t>Галогенная лампа накаливания, тип цоколя E27, мощность 22 Вт</t>
  </si>
  <si>
    <t>Лампа 3U22W/860 Е27</t>
  </si>
  <si>
    <t>790-1 Т</t>
  </si>
  <si>
    <t>27.40.12.900.001.00.0796.000000000274</t>
  </si>
  <si>
    <t>Лампа накаливания</t>
  </si>
  <si>
    <t>тип цоколя E27, мощность 22 Вт, галогенная</t>
  </si>
  <si>
    <t>791 Т</t>
  </si>
  <si>
    <t>27.40.12.00.00.20.60.22.1</t>
  </si>
  <si>
    <t>Галогенная лампа накаливания, тип цоколя E27, мощность 20 Вт</t>
  </si>
  <si>
    <t>Лампа Spiral 20W E27  6000K   8000h</t>
  </si>
  <si>
    <t>791-1 Т</t>
  </si>
  <si>
    <t>27.40.12.900.001.00.0796.000000000272</t>
  </si>
  <si>
    <t>тип цоколя E27, мощность 20 Вт, галогенная</t>
  </si>
  <si>
    <t>792 Т</t>
  </si>
  <si>
    <t>Лампа Spiral 20W E27  6000K  8000h</t>
  </si>
  <si>
    <t>792-1 Т</t>
  </si>
  <si>
    <t>793 Т</t>
  </si>
  <si>
    <t>НАСОС К100-65-200(К90 55)ЭЛ.Д30КВТ3000ОБ</t>
  </si>
  <si>
    <t>793-1 Т</t>
  </si>
  <si>
    <t>794 Т</t>
  </si>
  <si>
    <t>НАСОС К150-125-315 С ЭЛ/ДВ45КВТ 1500ОБ/М</t>
  </si>
  <si>
    <t>794-1 Т</t>
  </si>
  <si>
    <t>794-2 Т</t>
  </si>
  <si>
    <t xml:space="preserve">НАСОС К150-125-315 С ЭЛ/ДВ45КВТ 1500ОБ/М </t>
  </si>
  <si>
    <t>794-3 Т</t>
  </si>
  <si>
    <t>795 Т</t>
  </si>
  <si>
    <t>НАСОС К80-65-160 С ЭЛ/ДВ 7,5КВТ,3000ОБ/М</t>
  </si>
  <si>
    <t>795-1 Т</t>
  </si>
  <si>
    <t>796 Т</t>
  </si>
  <si>
    <t>НАСОС К200-150-315 ЭЛ/ДВ45КВТ,1500 ОБ/М.</t>
  </si>
  <si>
    <t>796-1 Т</t>
  </si>
  <si>
    <t>796-2 Т</t>
  </si>
  <si>
    <t xml:space="preserve">НАСОС К200-150-315 ЭЛ/ДВ45КВТ,1500 ОБ/М. </t>
  </si>
  <si>
    <t>796-3 Т</t>
  </si>
  <si>
    <t>797 Т</t>
  </si>
  <si>
    <t>15.20.14.00.00.00.13.13.1</t>
  </si>
  <si>
    <t>Валенки</t>
  </si>
  <si>
    <t>мужские, общего назначения, из грубой овечьей натуральной шерсти, на резиновой подошве, ГОСТ 18724-88</t>
  </si>
  <si>
    <t>ВАЛЕНКИ НА РЕЗИНОВОЙ ПОДОШВЕ Р-Р 39</t>
  </si>
  <si>
    <t>сентябрь, октябрь, ноябрь</t>
  </si>
  <si>
    <t>798 Т</t>
  </si>
  <si>
    <t>ВАЛЕНКИ НА РЕЗИНОВОЙ ПОДОШВЕ Р-Р 40</t>
  </si>
  <si>
    <t>799 Т</t>
  </si>
  <si>
    <t>ВАЛЕНКИ НА РЕЗИНОВОЙ ПОДОШВЕ Р-Р 41</t>
  </si>
  <si>
    <t>800 Т</t>
  </si>
  <si>
    <t>ВАЛЕНКИ НА РЕЗИНОВОЙ ПОДОШВЕ Р-Р 42</t>
  </si>
  <si>
    <t>801 Т</t>
  </si>
  <si>
    <t>ВАЛЕНКИ НА РЕЗИНОВОЙ ПОДОШВЕ Р-Р 43</t>
  </si>
  <si>
    <t>802 Т</t>
  </si>
  <si>
    <t>ВАЛЕНКИ НА РЕЗИНОВОЙ ПОДОШВЕ Р-Р 44</t>
  </si>
  <si>
    <t>803 Т</t>
  </si>
  <si>
    <t>ВАЛЕНКИ НА РЕЗИНОВОЙ ПОДОШВЕ Р-Р 45</t>
  </si>
  <si>
    <t>804 Т</t>
  </si>
  <si>
    <t>ВАЛЕНКИ НА РЕЗИНОВОЙ ПОДОШВЕ Р-Р 46</t>
  </si>
  <si>
    <t>805 Т</t>
  </si>
  <si>
    <t>805-1 Т</t>
  </si>
  <si>
    <t>806 Т</t>
  </si>
  <si>
    <t>14.12.11.00.00.70.13.10.1</t>
  </si>
  <si>
    <t>для защиты от кислот, мужской, из хлопчатобумажной ткани, состоит из куртки типа А, брюк типа А, головного убора, ГОСТ 27652-88</t>
  </si>
  <si>
    <t>Кост првкислТк.С-154,брюк,курт,шапка р50</t>
  </si>
  <si>
    <t>806-1 Т</t>
  </si>
  <si>
    <t>14.12.11.210.001.08.0839.000000000000</t>
  </si>
  <si>
    <t>806-2 Т</t>
  </si>
  <si>
    <t>807 Т</t>
  </si>
  <si>
    <t>32.99.11.00.00.00.14.13.1</t>
  </si>
  <si>
    <t>Респиратор</t>
  </si>
  <si>
    <t>противогазоаэрозольный</t>
  </si>
  <si>
    <t>Респираторы 3М 8812</t>
  </si>
  <si>
    <t>807-1 Т</t>
  </si>
  <si>
    <t>32.99.11.900.017.04.0796.000000000000</t>
  </si>
  <si>
    <t>807-2 Т</t>
  </si>
  <si>
    <t>808 Т</t>
  </si>
  <si>
    <t>РЕСПИРАТОР ЗМ9925</t>
  </si>
  <si>
    <t>808-1 Т</t>
  </si>
  <si>
    <t>808-2 Т</t>
  </si>
  <si>
    <t>809 Т</t>
  </si>
  <si>
    <t>32.99.11.00.00.00.14.10.1</t>
  </si>
  <si>
    <t>противогазовый</t>
  </si>
  <si>
    <t>Респиратор РПГ 67</t>
  </si>
  <si>
    <t>809-1 Т</t>
  </si>
  <si>
    <t>32.99.11.900.017.01.0796.000000000000</t>
  </si>
  <si>
    <t>810 Т</t>
  </si>
  <si>
    <t>Респиратор универсальный РУ-60М</t>
  </si>
  <si>
    <t>810-1 Т</t>
  </si>
  <si>
    <t>810-2 Т</t>
  </si>
  <si>
    <t>811 Т</t>
  </si>
  <si>
    <t>Респираторы 3М 9914  ГОСТ 12.4.191-99</t>
  </si>
  <si>
    <t>811-1 Т</t>
  </si>
  <si>
    <t>811-2 Т</t>
  </si>
  <si>
    <t>811-3 Т</t>
  </si>
  <si>
    <t>812 Т</t>
  </si>
  <si>
    <t>22.21.21.00.00.30.10.10.1</t>
  </si>
  <si>
    <t>Рукав гофрированный напорный из поливинилхлорида</t>
  </si>
  <si>
    <t>Рукав гофрироваД=125мм для пожар техники</t>
  </si>
  <si>
    <t xml:space="preserve">Рулон                                                                                                                                                                                                                                                                                                                                                                                                                                                                                                               </t>
  </si>
  <si>
    <t>813 Т</t>
  </si>
  <si>
    <t>14.12.30.00.00.20.10.10.1</t>
  </si>
  <si>
    <t>Жилет</t>
  </si>
  <si>
    <t>мужской, спецодежда сигнальная, из флуоресцентного материала</t>
  </si>
  <si>
    <t>Сигнальные жилеты для рабочих</t>
  </si>
  <si>
    <t>813-1 Т</t>
  </si>
  <si>
    <t>14.12.30.190.003.00.0796.000000000000</t>
  </si>
  <si>
    <t>813-2 Т</t>
  </si>
  <si>
    <t>813-3 Т</t>
  </si>
  <si>
    <t>814 Т</t>
  </si>
  <si>
    <t>20.59.59.00.15.00.00.65.1</t>
  </si>
  <si>
    <t>Пенообразователь</t>
  </si>
  <si>
    <t>для пожаротушения</t>
  </si>
  <si>
    <t>814-1 Т</t>
  </si>
  <si>
    <t>20.59.52.500.000.00.0168.000000000000</t>
  </si>
  <si>
    <t>815 Т</t>
  </si>
  <si>
    <t>14.12.30.00.00.80.16.45.1</t>
  </si>
  <si>
    <t>для защиты рук технические, из латекса, бесшовные, диэлектрические</t>
  </si>
  <si>
    <t>Перчатки диэлектрические штанцованные</t>
  </si>
  <si>
    <t>816 Т</t>
  </si>
  <si>
    <t>14.12.30.00.00.80.16.41.1</t>
  </si>
  <si>
    <t>для защиты рук технические, из кислозащитной ткани, тип 1</t>
  </si>
  <si>
    <t>Перчатки резиновые противокислотные КЩС</t>
  </si>
  <si>
    <t>816-1 Т</t>
  </si>
  <si>
    <t>14.12.30.100.000.00.0715.000000000019</t>
  </si>
  <si>
    <t>817 Т</t>
  </si>
  <si>
    <t>14.12.30.00.00.80.16.46.1</t>
  </si>
  <si>
    <t>для защиты рук от повышенных температур, синтетические</t>
  </si>
  <si>
    <t>Перчатки термостойкие (пожарного)</t>
  </si>
  <si>
    <t>817-1 Т</t>
  </si>
  <si>
    <t>14.12.30.100.000.00.0715.000000000018</t>
  </si>
  <si>
    <t>818 Т</t>
  </si>
  <si>
    <t>27.51.29.00.00.00.00.40.1</t>
  </si>
  <si>
    <t>Подставка изолирующая</t>
  </si>
  <si>
    <t>для комплектации конденсаторов связи, тип ПИ 1</t>
  </si>
  <si>
    <t>подставка диэлектрическая</t>
  </si>
  <si>
    <t>818-1 Т</t>
  </si>
  <si>
    <t>27.90.53.000.000.00.0796.000000000000</t>
  </si>
  <si>
    <t>818-2 Т</t>
  </si>
  <si>
    <t>819 Т</t>
  </si>
  <si>
    <t>26.30.50.00.00.00.03.03.1</t>
  </si>
  <si>
    <t>Щит</t>
  </si>
  <si>
    <t>противопожарный, разборный, деревянный, в комплекте</t>
  </si>
  <si>
    <t>Пожарный инвентарь с-но перечню</t>
  </si>
  <si>
    <t>819-1 Т</t>
  </si>
  <si>
    <t>26.30.50.900.016.00.0796.000000000001</t>
  </si>
  <si>
    <t>819-2 Т</t>
  </si>
  <si>
    <t>819-3 Т</t>
  </si>
  <si>
    <t>820 Т</t>
  </si>
  <si>
    <t>23.99.11.03.00.00.00.01.2</t>
  </si>
  <si>
    <t>Полотно</t>
  </si>
  <si>
    <t>противопожарное, из стекловолокна</t>
  </si>
  <si>
    <t>Полотно противопожарное ПП600 1,5х2типаБ</t>
  </si>
  <si>
    <t>820-1 Т</t>
  </si>
  <si>
    <t>23.14.12.100.002.00.0796.000000000000</t>
  </si>
  <si>
    <t>820-2 Т</t>
  </si>
  <si>
    <t>821 Т</t>
  </si>
  <si>
    <t>20.59.59.00.19.05.01.01.1</t>
  </si>
  <si>
    <t>Порошок огнетушащий</t>
  </si>
  <si>
    <t>для порошковых огнетушителей</t>
  </si>
  <si>
    <t>Порошок для УСПТ 600АВС-70-ТУ2149</t>
  </si>
  <si>
    <t>821-1 Т</t>
  </si>
  <si>
    <t>822 Т</t>
  </si>
  <si>
    <t>13.92.29.00.00.00.60.13.1</t>
  </si>
  <si>
    <t xml:space="preserve"> Пояс </t>
  </si>
  <si>
    <t>предохранительный, страховочный, лямочный</t>
  </si>
  <si>
    <t>Пояс предохранительный</t>
  </si>
  <si>
    <t>822-1 Т</t>
  </si>
  <si>
    <t>13.92.29.990.010.00.0796.000000000003</t>
  </si>
  <si>
    <t>Пояс</t>
  </si>
  <si>
    <t>823 Т</t>
  </si>
  <si>
    <t>13.92.29.00.00.00.60.20.1</t>
  </si>
  <si>
    <t>Пояс пожарный</t>
  </si>
  <si>
    <t>хлопчатобумажный, в комплекте страховочные системы и оборудование, ГОСТ 7040-93</t>
  </si>
  <si>
    <t>Пояс спасательный</t>
  </si>
  <si>
    <t>823-1 Т</t>
  </si>
  <si>
    <t>13.92.29.990.003.00.0796.000000000000</t>
  </si>
  <si>
    <t>824 Т</t>
  </si>
  <si>
    <t>32.99.11.00.00.00.14.31.1</t>
  </si>
  <si>
    <t>Противогаз</t>
  </si>
  <si>
    <t>фильтрующий, фильтрование окружающего воздуха</t>
  </si>
  <si>
    <t>Противогаз ГП-7</t>
  </si>
  <si>
    <t>824-1 Т</t>
  </si>
  <si>
    <t>32.99.11.900.015.02.0796.000000000000</t>
  </si>
  <si>
    <t>824-2 Т</t>
  </si>
  <si>
    <t>824-3 Т</t>
  </si>
  <si>
    <t>825 Т</t>
  </si>
  <si>
    <t>Противогаз ППФ-95 ППМ-88 фильтр А1 А1Р1</t>
  </si>
  <si>
    <t>825-1 Т</t>
  </si>
  <si>
    <t>825-2 Т</t>
  </si>
  <si>
    <t>826 Т</t>
  </si>
  <si>
    <t>32.99.11.00.00.00.14.33.1</t>
  </si>
  <si>
    <t>шланговый, поставка воздушной смеси с некоторого отдаления</t>
  </si>
  <si>
    <t>Противогаз ПШ -20  с ППМ-88</t>
  </si>
  <si>
    <t>826-1 Т</t>
  </si>
  <si>
    <t>32.99.11.900.015.00.0796.000000000000</t>
  </si>
  <si>
    <t>827 Т</t>
  </si>
  <si>
    <t>Противогаз ПШ-1</t>
  </si>
  <si>
    <t>828 Т</t>
  </si>
  <si>
    <t>828-1 Т</t>
  </si>
  <si>
    <t>829 Т</t>
  </si>
  <si>
    <t>829-1 Т</t>
  </si>
  <si>
    <t>830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</si>
  <si>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</si>
  <si>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</si>
  <si>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</si>
  <si>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Технический,  массовая доля сероводорода и мекаптановой серы не более 0,013%,  интенсивность запаха не менеее 3 баллов</t>
  </si>
  <si>
    <t>февраль-март</t>
  </si>
  <si>
    <t>Атырауская область</t>
  </si>
  <si>
    <t xml:space="preserve">авансовый платеж - 30%,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выполненных работ </t>
  </si>
  <si>
    <t>баллон</t>
  </si>
  <si>
    <t>9,13,14,18</t>
  </si>
  <si>
    <t>830-1 Т</t>
  </si>
  <si>
    <t>один баллон</t>
  </si>
  <si>
    <t>831 Т</t>
  </si>
  <si>
    <t>ПЛАЩ НЕПРОМОКАЕМЫЙ, РАЗМ.46</t>
  </si>
  <si>
    <t>831-1 Т</t>
  </si>
  <si>
    <t>831-2 Т</t>
  </si>
  <si>
    <t>832 Т</t>
  </si>
  <si>
    <t>ПЛАЩ НЕПРОМОКАЕМЫЙ, РАЗМ.48</t>
  </si>
  <si>
    <t>832-1 Т</t>
  </si>
  <si>
    <t>832-2 Т</t>
  </si>
  <si>
    <t>833 Т</t>
  </si>
  <si>
    <t>ПЛАЩ НЕПРОМОКАЕМЫЙ, РАЗМ.50</t>
  </si>
  <si>
    <t>833-1 Т</t>
  </si>
  <si>
    <t>833-2 Т</t>
  </si>
  <si>
    <t>834 Т</t>
  </si>
  <si>
    <t>ПЛАЩ НЕПРОМОКАЕМЫЙ, РАЗМ.52</t>
  </si>
  <si>
    <t>834-1 Т</t>
  </si>
  <si>
    <t>834-2 Т</t>
  </si>
  <si>
    <t>835 Т</t>
  </si>
  <si>
    <t>ПЛАЩ НЕПРОМОКАЕМЫЙ, РАЗМ.54</t>
  </si>
  <si>
    <t>835-1 Т</t>
  </si>
  <si>
    <t>835-2 Т</t>
  </si>
  <si>
    <t>836 Т</t>
  </si>
  <si>
    <t>ПЛАЩ НЕПРОМОКАЕМЫЙ, РАЗМ.56</t>
  </si>
  <si>
    <t>836-1 Т</t>
  </si>
  <si>
    <t>836-2 Т</t>
  </si>
  <si>
    <t>837 Т</t>
  </si>
  <si>
    <t>ПЛАЩ НЕПРОМОКАЕМЫЙ, РАЗМ.58</t>
  </si>
  <si>
    <t>837-1 Т</t>
  </si>
  <si>
    <t>837-2 Т</t>
  </si>
  <si>
    <t>838 Т</t>
  </si>
  <si>
    <t>ПЛАЩ НЕПРОМОКАЕМЫЙ, РАЗМ.60</t>
  </si>
  <si>
    <t>838-1 Т</t>
  </si>
  <si>
    <t>838-2 Т</t>
  </si>
  <si>
    <t>839 Т</t>
  </si>
  <si>
    <t>УНИФОРМА(КМП ЖЕНС.ИЗ КУРТКИ И БРЮК) Р.48</t>
  </si>
  <si>
    <t>839-1 Т</t>
  </si>
  <si>
    <t>839-2 Т</t>
  </si>
  <si>
    <t>840 Т</t>
  </si>
  <si>
    <t>УНИФОРМА(КМП ЖЕНС.ИЗ КУРТКИ И БРЮК) Р.50</t>
  </si>
  <si>
    <t>840-1 Т</t>
  </si>
  <si>
    <t>840-2 Т</t>
  </si>
  <si>
    <t>841 Т</t>
  </si>
  <si>
    <t>УНИФОРМА(КМП ЖЕНС.ИЗ КУРТКИ И БРЮК) Р.52</t>
  </si>
  <si>
    <t>841-1 Т</t>
  </si>
  <si>
    <t>841-2 Т</t>
  </si>
  <si>
    <t>842 Т</t>
  </si>
  <si>
    <t>УНИФОРМА(КМП ЖЕНС.ИЗ КУРТКИ И БРЮК) Р.54</t>
  </si>
  <si>
    <t>842-1 Т</t>
  </si>
  <si>
    <t>843 Т</t>
  </si>
  <si>
    <t>УНИФОРМА(КМП ЖЕНС.ИЗ КУРТКИ И БРЮК) Р.56</t>
  </si>
  <si>
    <t>843-1 Т</t>
  </si>
  <si>
    <t>844 Т</t>
  </si>
  <si>
    <t>УНИФОРМА(КОМПЛЕКТ ЖЕНСКИЙ ИЗ КУРТ.,БРЮК)</t>
  </si>
  <si>
    <t>844-1 Т</t>
  </si>
  <si>
    <t>845 Т</t>
  </si>
  <si>
    <t>УНИФОРМА(КМП ЖЕНС.ИЗ КУРТКИ И БРЮК) Р.58</t>
  </si>
  <si>
    <t>845-1 Т</t>
  </si>
  <si>
    <t>845-2 Т</t>
  </si>
  <si>
    <t>846 Т</t>
  </si>
  <si>
    <t>7,9,12,18</t>
  </si>
  <si>
    <t>846-1 Т</t>
  </si>
  <si>
    <t>846-2 Т</t>
  </si>
  <si>
    <t>846-3 Т</t>
  </si>
  <si>
    <t>847 Т</t>
  </si>
  <si>
    <t>847-1 Т</t>
  </si>
  <si>
    <t>847-2 Т</t>
  </si>
  <si>
    <t>848 Т</t>
  </si>
  <si>
    <t>848-1 Т</t>
  </si>
  <si>
    <t>848-2 Т</t>
  </si>
  <si>
    <t>849-1 Т</t>
  </si>
  <si>
    <t>849-2 Т</t>
  </si>
  <si>
    <t>849-3 Т</t>
  </si>
  <si>
    <t>сентябрь-октябрь</t>
  </si>
  <si>
    <t>850-1 Т</t>
  </si>
  <si>
    <t>851 Т</t>
  </si>
  <si>
    <t>08.12.12.119.001.00.0113.000000000000</t>
  </si>
  <si>
    <t>Грунт</t>
  </si>
  <si>
    <t>Грунт (глинистые породы) квалифицированы по Гост 25100-95</t>
  </si>
  <si>
    <t>Атырауская область, Исатайский р-н</t>
  </si>
  <si>
    <t>851-1 Т</t>
  </si>
  <si>
    <t>852 Т</t>
  </si>
  <si>
    <t>Атырауская область, Жылыойский р-н</t>
  </si>
  <si>
    <t>852-1 Т</t>
  </si>
  <si>
    <t>853 Т</t>
  </si>
  <si>
    <t>853-1 Т</t>
  </si>
  <si>
    <t>854 Т</t>
  </si>
  <si>
    <t>854-1 Т</t>
  </si>
  <si>
    <t>855 Т</t>
  </si>
  <si>
    <t>856 Т</t>
  </si>
  <si>
    <t>27.32.13.700.000.00.0008.000000000133</t>
  </si>
  <si>
    <t>марка АВВГ, 3*95+1*50 мм2</t>
  </si>
  <si>
    <t>857 Т</t>
  </si>
  <si>
    <t>858 Т</t>
  </si>
  <si>
    <t>14.12.11.210.001.01.0839.000000000001</t>
  </si>
  <si>
    <t>спецодежда для сферы обслуживания (униформа), мужской, из хлопчатобумажной ткани, состоит из куртки, брюк, футболки, жилета, головного убора, летний</t>
  </si>
  <si>
    <t>Костюм нефтянника летний для работников ПРС с головным убором р. 48</t>
  </si>
  <si>
    <t>859 Т</t>
  </si>
  <si>
    <t>Костюм нефтянника летний для работников ПРС с головным убором р. 50</t>
  </si>
  <si>
    <t>860 Т</t>
  </si>
  <si>
    <t>Костюм нефтянника летний для работников ПРС с головным убором р. 52</t>
  </si>
  <si>
    <t>861 Т</t>
  </si>
  <si>
    <t>Костюм нефтянника летний для работников ПРС с головным убором р. 54</t>
  </si>
  <si>
    <t>862 Т</t>
  </si>
  <si>
    <t>Костюм нефтянника летний для работников ПРС с головным убором р. 56</t>
  </si>
  <si>
    <t>863 Т</t>
  </si>
  <si>
    <t>Костюм нефтянника летний для работников ПРС с головным убором р. 58</t>
  </si>
  <si>
    <t>864 Т</t>
  </si>
  <si>
    <t>Костюм нефтянника летний для работников ПРС с головным убором р. 60</t>
  </si>
  <si>
    <t>Итого по товарам</t>
  </si>
  <si>
    <t>2. Работы</t>
  </si>
  <si>
    <t>1 Р</t>
  </si>
  <si>
    <t>41.00.40.10.10.00.00</t>
  </si>
  <si>
    <t>Работы строительные по возведению административного здания</t>
  </si>
  <si>
    <t>Полный цикл работ строительных по возведению административного здания офисного типа. Работы проводятся на основании проектно-сметной документации и других требований и норм строительства.</t>
  </si>
  <si>
    <t>Работы по строительству административно-бытового корпуса ПФ "Эмбамунайгаз"</t>
  </si>
  <si>
    <t>ДТ</t>
  </si>
  <si>
    <t>ноябрь</t>
  </si>
  <si>
    <t>Атырауская область, г.Атырау</t>
  </si>
  <si>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</si>
  <si>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</si>
  <si>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t>
  </si>
  <si>
    <t>2012</t>
  </si>
  <si>
    <t>столбец- 14, 16, 17, 19</t>
  </si>
  <si>
    <t>1-1 Р</t>
  </si>
  <si>
    <t>2012/ 2014</t>
  </si>
  <si>
    <t>2 Р</t>
  </si>
  <si>
    <t>71.12.15.10.00.00.00</t>
  </si>
  <si>
    <t>Работы инженерные по проектированию установок (заводов) по обработке отходов и отбросов  (опасных и неопасных)</t>
  </si>
  <si>
    <t>Комплексные работы по проектирование и строительству "под ключ" объекта "Строительство установки по сероочистке попутного нефтяного газа Прорвинской группы месторождений", в том числе: УСО, УКПГ, газопровод Прорва - САЦ ИАЦ</t>
  </si>
  <si>
    <t>Атырауская область, Жылыойский район</t>
  </si>
  <si>
    <t>3 Р</t>
  </si>
  <si>
    <t>71.12.17.10.00.00.00</t>
  </si>
  <si>
    <t>Работы инженерные по проектированию предприятий промышленных  и процессов технологических</t>
  </si>
  <si>
    <t>Работы по проектированию и  разработке технико-экономического обоснования и рабочего проекта "Строительство установки серооочистки попутного нефтяного газа  Прорвинской группы месторождении»</t>
  </si>
  <si>
    <t>2013</t>
  </si>
  <si>
    <t>3-1 Р</t>
  </si>
  <si>
    <t>4 Р</t>
  </si>
  <si>
    <t>42.21.21.11.00.00.00</t>
  </si>
  <si>
    <t>Работы строительные по прокладке магистральных газопроводов</t>
  </si>
  <si>
    <t>Работы строительные по прокладке магистральных наземных (надземных, подземных) и подводных газопроводов</t>
  </si>
  <si>
    <t>Строительство газопровода Акинген-Аккудык-Кисымбай</t>
  </si>
  <si>
    <t>5 Р</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</si>
  <si>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</si>
  <si>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</si>
  <si>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</si>
  <si>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Строительство установки сероочистки попутного нефтяного газа Прорвинской группы месторождений</t>
  </si>
  <si>
    <t xml:space="preserve">июль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</si>
  <si>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</si>
  <si>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5-1 Р</t>
  </si>
  <si>
    <t>8, 14,16,17</t>
  </si>
  <si>
    <t>5-2 Р</t>
  </si>
  <si>
    <t>доп.сумма 17 883 335 418,62 тенге без НДС.</t>
  </si>
  <si>
    <t>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</si>
  <si>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</si>
  <si>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</si>
  <si>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</si>
  <si>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Опытно-промышленные работы по полимерному заводнению месторождения Забурунье</t>
  </si>
  <si>
    <t>авансовый платеж - 30%,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</si>
  <si>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7 Р</t>
  </si>
  <si>
    <t>71.12.19.05.00.00.00</t>
  </si>
  <si>
    <t>Работы инженерные по проектированию</t>
  </si>
  <si>
    <t>Разработка проектно-сметной документации</t>
  </si>
  <si>
    <t>Подсчет запасов подземных вод на месторождениях Жанаталап, Юго-Восточное Камышитовое, Забурунье, С.Балгимбаева.(1 этап-2014г., 2-этап 2015г.)</t>
  </si>
  <si>
    <t>октябрь, ноябрь</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</si>
  <si>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</si>
  <si>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8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</si>
  <si>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</si>
  <si>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</si>
  <si>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</si>
  <si>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Работы по строительству эксплуатационных скважин  на месторождениях АО "Эмбамунайгаз"</t>
  </si>
  <si>
    <t>столбец- 9,14,16,17</t>
  </si>
  <si>
    <t>8-1 Р</t>
  </si>
  <si>
    <t>декабрь, январь</t>
  </si>
  <si>
    <t xml:space="preserve">Авансовый платеж-30%, промежуточные платежи в течении 30 рабочих дней с момента подписания акта выполненных работ </t>
  </si>
  <si>
    <t>2014, 2015</t>
  </si>
  <si>
    <t>столбец - 14,16,17,19</t>
  </si>
  <si>
    <t>8-2 Р</t>
  </si>
  <si>
    <t>столбец 3 ,5, 14,16,17</t>
  </si>
  <si>
    <t>8-3 Р</t>
  </si>
  <si>
    <t>09.10.11.200.000.00.0999.000000000000</t>
  </si>
  <si>
    <t xml:space="preserve"> </t>
  </si>
  <si>
    <t>9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</si>
  <si>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</si>
  <si>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</si>
  <si>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</si>
  <si>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столбец - 12, 14, 16, 17</t>
  </si>
  <si>
    <t>9-1 Р</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</si>
  <si>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</si>
  <si>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столбец- 9, 14, 16, 17, 19</t>
  </si>
  <si>
    <t>9-2 Р</t>
  </si>
  <si>
    <t xml:space="preserve">ОТ </t>
  </si>
  <si>
    <t>январь</t>
  </si>
  <si>
    <t>столбец- 8</t>
  </si>
  <si>
    <t>9-3 Р</t>
  </si>
  <si>
    <t>10 Р</t>
  </si>
  <si>
    <t>33.12.19.05.10.00.00</t>
  </si>
  <si>
    <t>Ремонт и техническое обслуживание контрольно-измерительных приборов и автоматики</t>
  </si>
  <si>
    <t>Ремонт и техническое обслуживание контрольно-измерительных приборов и автоматики (КИПиА)</t>
  </si>
  <si>
    <t xml:space="preserve">Работы по техническому обслуживанию и ремонту систем: АСУТП и КИП и А, исполнительных механизмов, систем пожара-газа обнаружению и сигнализаций, компрессора воздуха КИП с системой осушки воздуха  установленных на УПГ </t>
  </si>
  <si>
    <t>столбец - 12</t>
  </si>
  <si>
    <t>10-1 Р</t>
  </si>
  <si>
    <t>11 Р</t>
  </si>
  <si>
    <t>Анализ разработки участка Восточный Молдабек месторождения Кенбай</t>
  </si>
  <si>
    <t>12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</si>
  <si>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</si>
  <si>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</si>
  <si>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</si>
  <si>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</si>
  <si>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декабрь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</si>
  <si>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</si>
  <si>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12-1 Р</t>
  </si>
  <si>
    <t>столбец- 1,14, 16,17</t>
  </si>
  <si>
    <t>12-2 Р</t>
  </si>
  <si>
    <t>3,4,5,14</t>
  </si>
  <si>
    <t>12-3 Р</t>
  </si>
  <si>
    <t>33.19.10.600.000.00.0999.000000000000</t>
  </si>
  <si>
    <t>Работы по ремонту/реставрации труб</t>
  </si>
  <si>
    <t>14, 16, 17,18</t>
  </si>
  <si>
    <t>12-4 Р</t>
  </si>
  <si>
    <t>2015/2017</t>
  </si>
  <si>
    <t>доп.сумма 30 205 440,00 тг.без НДС</t>
  </si>
  <si>
    <t>13 Р</t>
  </si>
  <si>
    <t>33.12.14.15.18.00.00</t>
  </si>
  <si>
    <t>Капитальный ремонт печей</t>
  </si>
  <si>
    <t>Капитальный ремонт  печей подогрева нефти</t>
  </si>
  <si>
    <t>Капремонт печей подогрева  ПТ 16/150; ПП-063</t>
  </si>
  <si>
    <t>Столбец- 9,14,16,17,19</t>
  </si>
  <si>
    <t>13-1 Р</t>
  </si>
  <si>
    <t>13-2 Р</t>
  </si>
  <si>
    <t>столбец- 14, 16, 17</t>
  </si>
  <si>
    <t>13-3 Р</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</si>
  <si>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выполненных работ </t>
  </si>
  <si>
    <t>13-4 Р</t>
  </si>
  <si>
    <t>3,4,5,7,14,16,17</t>
  </si>
  <si>
    <t>13-5 Р</t>
  </si>
  <si>
    <t>33.12.14.100.000.00.0999.000000000000</t>
  </si>
  <si>
    <t>Работы по ремонту/реконструкции печей/печных горелок и аналогичного оборудования</t>
  </si>
  <si>
    <t xml:space="preserve">Капремонт печей подогрева  ПТ 16/150; </t>
  </si>
  <si>
    <t>доп.сумма 3 359 008,00 тг.без НДС</t>
  </si>
  <si>
    <t>14 Р</t>
  </si>
  <si>
    <t>33.12.12.15.00.00.00</t>
  </si>
  <si>
    <t>Капитальный ремонт насосов</t>
  </si>
  <si>
    <t>Капремонт насосов ЦНС</t>
  </si>
  <si>
    <t>14-1 Р</t>
  </si>
  <si>
    <t>14-2 Р</t>
  </si>
  <si>
    <t>14-3 Р</t>
  </si>
  <si>
    <t>14-4 Р</t>
  </si>
  <si>
    <t>14-5 Р</t>
  </si>
  <si>
    <t>33.12.12.310.000.00.0999.000000000000</t>
  </si>
  <si>
    <t>Работы по ремонту/модернизации насосного оборудования</t>
  </si>
  <si>
    <t>доп.сумма 6 122 753,65 тг.без НДС</t>
  </si>
  <si>
    <t>15 Р</t>
  </si>
  <si>
    <t>Капремонт поршневых насосов  НБ</t>
  </si>
  <si>
    <t>15-1 Р</t>
  </si>
  <si>
    <t>15-2 Р</t>
  </si>
  <si>
    <t>15-3 Р</t>
  </si>
  <si>
    <t>15-4 Р</t>
  </si>
  <si>
    <t>15-5 Р</t>
  </si>
  <si>
    <t>доп.сумма 4 739 496,00 тг.без НДС</t>
  </si>
  <si>
    <t>16 Р</t>
  </si>
  <si>
    <t>33.19.10.22.11.00.00</t>
  </si>
  <si>
    <t>Заправка кислородных баллонов</t>
  </si>
  <si>
    <t>Заправка баллонов кислородом.   Ремонт и освидетельствование кислородных  баллонов, зап-равка   баллонов  азотом и угле-кислым газом.</t>
  </si>
  <si>
    <t>16-1 Р</t>
  </si>
  <si>
    <t>16-2 Р</t>
  </si>
  <si>
    <t>16-3 Р</t>
  </si>
  <si>
    <t>16-4 Р</t>
  </si>
  <si>
    <t>16-5 Р</t>
  </si>
  <si>
    <t>33.11.12.000.002.00.0999.000000000000</t>
  </si>
  <si>
    <t>Работы по техническому обслуживанию резервуаров/цистерн и аналогичного емкостного оборудования</t>
  </si>
  <si>
    <t>доп.сумма 1 686 980,50 тг.без НДС</t>
  </si>
  <si>
    <t>17 Р</t>
  </si>
  <si>
    <t>33.19.10.22.10.00.00</t>
  </si>
  <si>
    <t>Заправка газовых баллонов</t>
  </si>
  <si>
    <t>Заправка баллонов пропаном.   Ремонт и освидетельствование пропановых  баллонов</t>
  </si>
  <si>
    <t>17-1 Р</t>
  </si>
  <si>
    <t>17-2 Р</t>
  </si>
  <si>
    <t>17-3 Р</t>
  </si>
  <si>
    <t>Заправка  баллонов  сжиженным пропан бутаном техническим (СПБТ), пропаном техническим (ПТ) и бутаном  техническим  (БТ)  производства ТОО "Атырауским НПЗ".   Ремонт и освидетельствование пропановых  баллонов</t>
  </si>
  <si>
    <t>17-4 Р</t>
  </si>
  <si>
    <t>4,5,6,14,16,17</t>
  </si>
  <si>
    <t>17-5 Р</t>
  </si>
  <si>
    <t>33.11.12.000.001.00.0999.000000000000</t>
  </si>
  <si>
    <t>Работы по ремонту/модернизации резервуаров/цистерн и аналогичного емкостного оборудования</t>
  </si>
  <si>
    <t>Ремонт и освидетельствование пропановых  баллонов</t>
  </si>
  <si>
    <t>17-6 Р</t>
  </si>
  <si>
    <t>18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</si>
  <si>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</si>
  <si>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</si>
  <si>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</si>
  <si>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</si>
  <si>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18-1 Р</t>
  </si>
  <si>
    <t>18-2 Р</t>
  </si>
  <si>
    <t>18-3 Р</t>
  </si>
  <si>
    <t>столбец- 9</t>
  </si>
  <si>
    <t>18-4 Р</t>
  </si>
  <si>
    <t>столбец - 7,14,16,17</t>
  </si>
  <si>
    <t>18-5 Р</t>
  </si>
  <si>
    <t>столбец - 14,16,17</t>
  </si>
  <si>
    <t>18-6 Р</t>
  </si>
  <si>
    <t>33.12.19.100.005.00.0999.000000000000</t>
  </si>
  <si>
    <t>Работы по ремонту магистральных трубопроводов и аналогичных сетей/систем</t>
  </si>
  <si>
    <t>Столбец 9,14,16,17,19</t>
  </si>
  <si>
    <t>18-7 Р</t>
  </si>
  <si>
    <t>18-8 Р</t>
  </si>
  <si>
    <t>6,9,14,19</t>
  </si>
  <si>
    <t>18-9 Р</t>
  </si>
  <si>
    <t>Обслуживание и ремонт  газового хозяйства</t>
  </si>
  <si>
    <t>19 Р</t>
  </si>
  <si>
    <t>33.20.60.14.00.00.00</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</si>
  <si>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</si>
  <si>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</si>
  <si>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</si>
  <si>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январь, февраль, март</t>
  </si>
  <si>
    <t>Авансовый платеж - 0%, оставшаяся часть в течение 30 р.д. с момента подписания акта приема-передачи</t>
  </si>
  <si>
    <t>столбец- 9, 14, 16, 17</t>
  </si>
  <si>
    <t>19-1 Р</t>
  </si>
  <si>
    <t>20 Р</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</si>
  <si>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</si>
  <si>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дооснащению интеллектуальной станции управления скважиной в АО "Эмбамунайгаз"</t>
  </si>
  <si>
    <t xml:space="preserve">октябрь-декабрь </t>
  </si>
  <si>
    <t>20-1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</si>
  <si>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</si>
  <si>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</si>
  <si>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октябрь, декабрь 2015 г.</t>
  </si>
  <si>
    <t>21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</si>
  <si>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</si>
  <si>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</si>
  <si>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 АО "Эмбамунайгаз"</t>
  </si>
  <si>
    <t>февраль, март</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</si>
  <si>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</si>
  <si>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 Р</t>
  </si>
  <si>
    <t>Работы по разработке укрупнённых норм времени на капитальный ремонт скважин</t>
  </si>
  <si>
    <t xml:space="preserve">Авансовый платеж-0%, промежуточные платежи в течении 30 рабочих дней с момента подписания акта выполненных работ </t>
  </si>
  <si>
    <t>23 Р</t>
  </si>
  <si>
    <t>42.11.20.335.000.00.0999.000000000000</t>
  </si>
  <si>
    <t>Работы по сооружению автомобильной дороги</t>
  </si>
  <si>
    <t>Автодорога м/р Ю.З.Камышитовое-Ю.В.Камышитовое</t>
  </si>
  <si>
    <t xml:space="preserve">октябрь - декабрь </t>
  </si>
  <si>
    <t xml:space="preserve">Атырауская область Исатайский район </t>
  </si>
  <si>
    <t>23-1 Р</t>
  </si>
  <si>
    <t xml:space="preserve">февраль, апрель </t>
  </si>
  <si>
    <t>23-2 Р</t>
  </si>
  <si>
    <t xml:space="preserve">апрель </t>
  </si>
  <si>
    <t>2016/2017</t>
  </si>
  <si>
    <t>24 Р</t>
  </si>
  <si>
    <t>41.00.40.000.001.00.0999.000000000000</t>
  </si>
  <si>
    <t>Работы по возведению (строительству) нежилых зданий/сооружений</t>
  </si>
  <si>
    <t>Гараж-бокс на 24 единиц с благоустройством территории гаража СТиТТ м/р С.Балгимбаева</t>
  </si>
  <si>
    <t xml:space="preserve">октябрь, декабрь </t>
  </si>
  <si>
    <t>25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</si>
  <si>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</si>
  <si>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</si>
  <si>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Жанаталап </t>
  </si>
  <si>
    <t>26 Р</t>
  </si>
  <si>
    <t>Технологическая насосная станция ЦППН Прорва</t>
  </si>
  <si>
    <t xml:space="preserve">Атырауская область Жылыойский район </t>
  </si>
  <si>
    <t>27 Р</t>
  </si>
  <si>
    <t>43.13.10.335.000.00.0999.000000000000</t>
  </si>
  <si>
    <t>Работы по разведочному/пробному бурению</t>
  </si>
  <si>
    <t>Работы по строительству поисково-разведочных скважин на месторождениях НГДУ "Жылыоймунайгаз"</t>
  </si>
  <si>
    <t>30% предоплата; промежуточный платеж 95 % в течении 30 рабочих дней с пропорциональным удержанием; 5% окончательный расчет</t>
  </si>
  <si>
    <t>27-1 Р</t>
  </si>
  <si>
    <t>28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</si>
  <si>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</si>
  <si>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</si>
  <si>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м/р НГДУ "Жайыкмунайгаз" </t>
  </si>
  <si>
    <t>февраль, март, апрель</t>
  </si>
  <si>
    <t xml:space="preserve"> 30% предоплата; промежуточный платеж 90% в течении 30 рабочих дней с пропорциональным удержанием; 10 % окончательный расчет</t>
  </si>
  <si>
    <t>29 Р</t>
  </si>
  <si>
    <t>Реконструкция внутрипромыслового сбора жидкости   на НГДУ "Жылыоймунайгаз"</t>
  </si>
  <si>
    <t>30 Р</t>
  </si>
  <si>
    <t xml:space="preserve">Реконструкция внутрипромысловой системы сбора  жидкости на месторождений НГДУ "Доссормунайгаз" </t>
  </si>
  <si>
    <t xml:space="preserve">Атырауская область Макатский район Жылыойский район </t>
  </si>
  <si>
    <t>31 Р</t>
  </si>
  <si>
    <t>71.12.31.100.000.00.0999.000000000000</t>
  </si>
  <si>
    <t>Работы по геофизической разведке/исследованиям</t>
  </si>
  <si>
    <t>Геофизические исследования и опробование пластов (MDT) в открытом стволе  в поисково-разведочных скважинах НГДУ "Жылыоймунайгаз"</t>
  </si>
  <si>
    <t>Атырауская область, Жылойский район</t>
  </si>
  <si>
    <t>промежуточный платеж  90% в течении 30 рабочих дней; 10 % окончательный расчет</t>
  </si>
  <si>
    <t>31-1 Р</t>
  </si>
  <si>
    <t>32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</si>
  <si>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</si>
  <si>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</si>
  <si>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поисково-разведочных скважин  на месторождениях НГДУ "Жылыоймунайгаз"</t>
  </si>
  <si>
    <t>33 Р</t>
  </si>
  <si>
    <t>42.21.24.335.000.00.0999.000000000000</t>
  </si>
  <si>
    <t>Работы по бурению водяных скважин и связанные с этим работы</t>
  </si>
  <si>
    <t>Бурение поисковых и разведочных скважин подземных вод, для производственных нужд объектов АО «Эмбамунайгаз» на территориях Южно-Эмбинского бассейна с оценкой эксплуатационных запасов маломинерализованных подземных вод альбсе-номанских отложений (на уч. Сарыбулак и Майкомген, Кайнарский массив, Мунайлы, Биикжал, Тугаракчан) с камеральными работами и получением разрешения на водопользование</t>
  </si>
  <si>
    <t>май</t>
  </si>
  <si>
    <t>Итого по работам</t>
  </si>
  <si>
    <t>3.Услуги</t>
  </si>
  <si>
    <t>1 У</t>
  </si>
  <si>
    <t>71.20.19.15.00.00.00</t>
  </si>
  <si>
    <t>Услуги по техническому надзору</t>
  </si>
  <si>
    <t>Услуги по технологическому сопровождению объекта "Административно-бытовой корпус  АО ЭМГ"</t>
  </si>
  <si>
    <t>2 У</t>
  </si>
  <si>
    <t>71.20.19.12.00.00.00</t>
  </si>
  <si>
    <t>Услуги по авторскому надзору</t>
  </si>
  <si>
    <t>Услуги по авторскому надзору  объекта "Административно-бытовой корпус  ПФ ЭМГ"</t>
  </si>
  <si>
    <t>3 У</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</si>
  <si>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</si>
  <si>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</si>
  <si>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</si>
  <si>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3-1 У</t>
  </si>
  <si>
    <t>3-2 У</t>
  </si>
  <si>
    <t>4 У</t>
  </si>
  <si>
    <t>70.22.30.30.10.00.00</t>
  </si>
  <si>
    <t>Услуги по сертификации систем менеджемента</t>
  </si>
  <si>
    <t>на предмет соответствия требованиям международных стандартов, включая аудит</t>
  </si>
  <si>
    <t>Проведение ежегодного надзорного аудита на соответствие требованиям международных стандартов ISO 9001;ISO 14001;ISO 50001;ISO 18001</t>
  </si>
  <si>
    <t>Авансовый платеж-0%, оставшаяся часть в течении 30 р.д. с момента подписания акта приема-передачи</t>
  </si>
  <si>
    <t>столбец - 6,7,9</t>
  </si>
  <si>
    <t>4-1 У</t>
  </si>
  <si>
    <t>Проведение ежегодного надзорного аудита на соответствие требованиям международных стандартов ISO 50001</t>
  </si>
  <si>
    <t>4-2 У</t>
  </si>
  <si>
    <t>5 У</t>
  </si>
  <si>
    <t>74.90.20.11.00.00.00</t>
  </si>
  <si>
    <t>Услуги по экспертизе проектов</t>
  </si>
  <si>
    <t>Инжиниринговые услуги по осуществлению технического надзора  за качеством проектирования, изготовлением и поставки оборудования, выполнением строительно-монтажных, пуско-наладочных работ и ввод  в эксплуатацию</t>
  </si>
  <si>
    <t>Оплата работ осуществляется за фактически выполненные работы, путем перечисления денег на банковский счет Подрядчика в течение 30 (тридцати) рабочих дней с даты подписания Сторонами Акта, на основании соответствующего счета-фактуры.</t>
  </si>
  <si>
    <t>5-1 У</t>
  </si>
  <si>
    <t>декабрь -январь</t>
  </si>
  <si>
    <t>5-2 У</t>
  </si>
  <si>
    <t>доп.сумма 66 879 000,00тг без НДС</t>
  </si>
  <si>
    <t>6 У</t>
  </si>
  <si>
    <t xml:space="preserve">Авторский надзор за строительством установки сероочистки попутного нефтяного газа Прорвинской группы месторождений  </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</si>
  <si>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</si>
  <si>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7 У</t>
  </si>
  <si>
    <t xml:space="preserve">Услуги инженера (технологическое сопровождение) по строительству установки сероочистки попутного нефтяного газа Прорвинской группы месторождений </t>
  </si>
  <si>
    <t>столбец - 7, 9, 12, 14,19</t>
  </si>
  <si>
    <t>7-1 У</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</si>
  <si>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</si>
  <si>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8 У</t>
  </si>
  <si>
    <t>69.20.10.15.10.00.00</t>
  </si>
  <si>
    <t>Услуги по проведению аудита финансовой отчетности</t>
  </si>
  <si>
    <t>Проведение аудита финансовой отчетности АО "Эмбамунайгаз" за 2014 - 2016 годы</t>
  </si>
  <si>
    <t>9 У</t>
  </si>
  <si>
    <t xml:space="preserve">АО "Эмбамунайгаз" </t>
  </si>
  <si>
    <t>36.00.20.13.00.00.00</t>
  </si>
  <si>
    <t>Услуги по водоснабжению и водоотведению</t>
  </si>
  <si>
    <t>Холодная вода и канализация для НГДУ "Жылоймунайгаз", для Кульсаринская база УПТОиКО</t>
  </si>
  <si>
    <t>авансовый платеж "0%", оставшаяся часть в течение 30 р.д. с момента подписания акта приема-передачи</t>
  </si>
  <si>
    <t>9-1 У</t>
  </si>
  <si>
    <t>36.00.20.400.003.00.0777.000000000000</t>
  </si>
  <si>
    <t>Услуги по подаче питьевой воды</t>
  </si>
  <si>
    <t>12, 14,16,17</t>
  </si>
  <si>
    <t>9-2 У</t>
  </si>
  <si>
    <t>2014/2017</t>
  </si>
  <si>
    <t>10 У</t>
  </si>
  <si>
    <t>Холодная вода и канализация для НГДУ "Жайыкмунайгаз"</t>
  </si>
  <si>
    <t>10-1 У</t>
  </si>
  <si>
    <t>11 У</t>
  </si>
  <si>
    <t>12 У</t>
  </si>
  <si>
    <t xml:space="preserve">Холодная вода для НГДУ "Доссормунайгаз" </t>
  </si>
  <si>
    <t>столбец - 1,14,16,17</t>
  </si>
  <si>
    <t>12-1 У</t>
  </si>
  <si>
    <t>13 У</t>
  </si>
  <si>
    <t>столбец - 7</t>
  </si>
  <si>
    <t>13-1 У</t>
  </si>
  <si>
    <t>столбец- 7, 9, 19</t>
  </si>
  <si>
    <t>13-2 У</t>
  </si>
  <si>
    <t>13-3 У</t>
  </si>
  <si>
    <t>13-4 У</t>
  </si>
  <si>
    <t>14 У</t>
  </si>
  <si>
    <t xml:space="preserve">Холодная вода для НГДУ "Кайнармунайгаз" </t>
  </si>
  <si>
    <t>14 -1 У</t>
  </si>
  <si>
    <t xml:space="preserve"> 3,4,5,14,16,17</t>
  </si>
  <si>
    <t>14-2 У</t>
  </si>
  <si>
    <t>15 У</t>
  </si>
  <si>
    <t>16 У</t>
  </si>
  <si>
    <t>Холодная вода и канализация для Аппарат упр. АО "Эмбамунайгаз", НГДУ "Доссормунайгаз", упр.Эмбамунайэнерго</t>
  </si>
  <si>
    <t>16-1 У</t>
  </si>
  <si>
    <t>16 - 2 У</t>
  </si>
  <si>
    <t>доп.сумма 1 604 084,85тг.без НДС</t>
  </si>
  <si>
    <t>17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</si>
  <si>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</si>
  <si>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</si>
  <si>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</si>
  <si>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</si>
  <si>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17-1 У</t>
  </si>
  <si>
    <t>17-2 У</t>
  </si>
  <si>
    <t>18 У</t>
  </si>
  <si>
    <t>Услуги по вывозу твердых бытовых отходов  с объектов НГДУ "Доссормунайгаз"  и с участок "Эмбамунайэнерго"</t>
  </si>
  <si>
    <t>18-1 У</t>
  </si>
  <si>
    <t>18-2 У</t>
  </si>
  <si>
    <t>19 У</t>
  </si>
  <si>
    <t>Услуги по вывозу твердых бытовых отходов  с объектов НГДУ "Жылыоймунайгаз"  и с участок "Эмбамунайэнерго" и Кульсаринская база УПТОиКО</t>
  </si>
  <si>
    <t>19-1 У</t>
  </si>
  <si>
    <t>19-2 У</t>
  </si>
  <si>
    <t>20 У</t>
  </si>
  <si>
    <t>Услуги по вывозу твердых бытовых отходов  с объектов НГДУ "Кайнармунайгаз"  и с участок "Эмбамунайэнерго"</t>
  </si>
  <si>
    <t>20-1 У</t>
  </si>
  <si>
    <t>20-2 У</t>
  </si>
  <si>
    <t>21 У</t>
  </si>
  <si>
    <t>Услуги по вывозу твердых бытовых отходов  с объектов Эмбамунайэнерго, УПТОиКО Атырауская база  и Аппарат упр. АО "Эмбамунайгаз"</t>
  </si>
  <si>
    <t>21-1 У</t>
  </si>
  <si>
    <t>21-2 У</t>
  </si>
  <si>
    <t>22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</si>
  <si>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</si>
  <si>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</si>
  <si>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</si>
  <si>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23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</si>
  <si>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</si>
  <si>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</si>
  <si>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</si>
  <si>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</si>
  <si>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</si>
  <si>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24 У</t>
  </si>
  <si>
    <t>56.10.19.15.00.00.00</t>
  </si>
  <si>
    <t>Услуги по обеспечению лечебно-профилактическим питанием (спецпитанием) работников</t>
  </si>
  <si>
    <t>Поставка, хранение  спец.молока с доставкой в пункты питания.</t>
  </si>
  <si>
    <t>25 У</t>
  </si>
  <si>
    <t>96.01.19.10.10.00.00</t>
  </si>
  <si>
    <t>Услуги прачечных по стирке</t>
  </si>
  <si>
    <t>Услуги прачечных по стирке спецодежды</t>
  </si>
  <si>
    <t>Услуги по стирке спецодежды</t>
  </si>
  <si>
    <t>25-1 У</t>
  </si>
  <si>
    <t>25-2 У</t>
  </si>
  <si>
    <t>25-3 У</t>
  </si>
  <si>
    <t>столбец 9,14,16,17</t>
  </si>
  <si>
    <t>25-4 У</t>
  </si>
  <si>
    <t>столбец -7, 9,14,16,17</t>
  </si>
  <si>
    <t>25-5 У</t>
  </si>
  <si>
    <t>96.01.19.000.001.00.0777.000000000000</t>
  </si>
  <si>
    <t>Услуги прачечные</t>
  </si>
  <si>
    <t>октябрь-ноябрь</t>
  </si>
  <si>
    <t>25-6 У</t>
  </si>
  <si>
    <t>26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</si>
  <si>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</si>
  <si>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</si>
  <si>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</si>
  <si>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</si>
  <si>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27 У</t>
  </si>
  <si>
    <t>61.30.20.10.00.00.00</t>
  </si>
  <si>
    <t xml:space="preserve">Услуги по распространению программ </t>
  </si>
  <si>
    <t xml:space="preserve">Услуги по распространению программ через спутниковую связь </t>
  </si>
  <si>
    <t>Абонентская плата за услуги спутникового телевидиния с техобслуживанием спутникового телевидения</t>
  </si>
  <si>
    <t>28 У</t>
  </si>
  <si>
    <t>71.20.12.19.10.00.00</t>
  </si>
  <si>
    <t>Услуги по анализу в нефтегазовой отрасли</t>
  </si>
  <si>
    <t>Отбор и анализ физико-химических свойств очищенного природного газа по ГОСТ 5542-87 НГДУ "Доссормунайгаз" и НГДУ "Жайыкмунайгаз"</t>
  </si>
  <si>
    <t>29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</si>
  <si>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</si>
  <si>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</si>
  <si>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в объеме 801 540  часов</t>
  </si>
  <si>
    <t xml:space="preserve">ноябрь, декабрь </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</si>
  <si>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</si>
  <si>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29-1 У</t>
  </si>
  <si>
    <t>80.10.12.000.000.00.0777.000000000000</t>
  </si>
  <si>
    <t>Услуги охраны</t>
  </si>
  <si>
    <t>Услуги охраны (патрулирование/охрана объектов/помещений/имущества/людей и аналогичное)</t>
  </si>
  <si>
    <t>30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</si>
  <si>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</si>
  <si>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</si>
  <si>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</si>
  <si>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</si>
  <si>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г.Атырау ул.Валиханова,1</t>
  </si>
  <si>
    <t>авансовый платеж - 50%, до пятого числа расчетного месяца от  заявленного объема электроэнергии на расчетный месяц, оканчательный расчет 50% до пятнадцатого числа расчетного месяца</t>
  </si>
  <si>
    <t>30-1 У</t>
  </si>
  <si>
    <t>столбец 3, 4, 5, 14, 16, 17</t>
  </si>
  <si>
    <t>30-2 У</t>
  </si>
  <si>
    <t>35.13.10.100.000.00.0777.000000000000</t>
  </si>
  <si>
    <t>Услуги по передаче/распределению электроэнергии</t>
  </si>
  <si>
    <t>30-3 У</t>
  </si>
  <si>
    <t>30-4 У</t>
  </si>
  <si>
    <t>минус сумма 47 500 361,18 тг.без НДС</t>
  </si>
  <si>
    <t>31 У</t>
  </si>
  <si>
    <t xml:space="preserve">Услуги по электроснабжению   ПСН "Опорная"  и месторождения  "Кисымбай" АО "Эмбамунайгаз" находящиеся по адресу: Мангистауская область, п. Опорный. </t>
  </si>
  <si>
    <t>авансовый платеж - 100%, в течение 10 дней до начала расчетного периода</t>
  </si>
  <si>
    <t>31-1 У</t>
  </si>
  <si>
    <t>31-2 У</t>
  </si>
  <si>
    <t>31-3 У</t>
  </si>
  <si>
    <t>31-4 У</t>
  </si>
  <si>
    <t>доп.сумма 3 370 212,56 тг.без НДС</t>
  </si>
  <si>
    <t>32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</si>
  <si>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</si>
  <si>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32-1 У</t>
  </si>
  <si>
    <t>32-2 У</t>
  </si>
  <si>
    <t>32-3 У</t>
  </si>
  <si>
    <t>32-4 У</t>
  </si>
  <si>
    <t>32-5 У</t>
  </si>
  <si>
    <t>доп.сумма 2 512 340,27 тг.без НДС</t>
  </si>
  <si>
    <t>33 У</t>
  </si>
  <si>
    <t>Услуги по передаче и распределению электроэнергии на объекты АО «Эмбамунайгаз» находящихся на территории  ЗФ АО "КазТрансОйл</t>
  </si>
  <si>
    <t>33-1 У</t>
  </si>
  <si>
    <t>33-2 У</t>
  </si>
  <si>
    <t>33-3 У</t>
  </si>
  <si>
    <t>33-4 У</t>
  </si>
  <si>
    <t>доп.сумма 280 956,34 тенге без НДС</t>
  </si>
  <si>
    <t>34 У</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</si>
  <si>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</si>
  <si>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34-1 У</t>
  </si>
  <si>
    <t>34-2 У</t>
  </si>
  <si>
    <t>34-3 У</t>
  </si>
  <si>
    <t>34-4 У</t>
  </si>
  <si>
    <t>34-5 У</t>
  </si>
  <si>
    <t>34-6 У</t>
  </si>
  <si>
    <t>35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</si>
  <si>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</si>
  <si>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</si>
  <si>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</si>
  <si>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</si>
  <si>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октябрь, декабрь</t>
  </si>
  <si>
    <t>Акмолинская область, г.Астана</t>
  </si>
  <si>
    <t>36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</si>
  <si>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</si>
  <si>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</si>
  <si>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</si>
  <si>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37 У</t>
  </si>
  <si>
    <t>74.90.14.20.14.00.00</t>
  </si>
  <si>
    <t>Услуги по сверхдолгосрочному авиационному прогнозу погоды</t>
  </si>
  <si>
    <t>Сверхдолгосрочные (более чем на 3 месяца: год, несколько лет) авиационные прогнозы погоды содержат детальную характеристику ветра, видимости, атмосферных явлений, облачности, температуры воздуха</t>
  </si>
  <si>
    <t>Предоставление ежедневной метеоинформации</t>
  </si>
  <si>
    <t>38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</si>
  <si>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</si>
  <si>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</si>
  <si>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</si>
  <si>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</si>
  <si>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39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</si>
  <si>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</si>
  <si>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</si>
  <si>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"Эмбамунайгаз"</t>
  </si>
  <si>
    <t>столбец- 9,14,16,17,19</t>
  </si>
  <si>
    <t>39-1 У</t>
  </si>
  <si>
    <t>3,4,5,6,14,16, 17</t>
  </si>
  <si>
    <t>39-2 У</t>
  </si>
  <si>
    <t>49.42.19.000.000.00.0777.000000000000</t>
  </si>
  <si>
    <t>Услуги по перевозкам легковым автотранспортом</t>
  </si>
  <si>
    <t>Услуги по пассажирским перевозкам автомобильным транспортом работников АО "Эмбамунайгаз"</t>
  </si>
  <si>
    <t>39-3 У</t>
  </si>
  <si>
    <t>39-4 У</t>
  </si>
  <si>
    <t>40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</si>
  <si>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</si>
  <si>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</si>
  <si>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</si>
  <si>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</si>
  <si>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40-1 У</t>
  </si>
  <si>
    <t>49.10.11.100.000.00.0777.000000000000</t>
  </si>
  <si>
    <t>Услуги железнодорожного транспорта пассажирского экскурсионного</t>
  </si>
  <si>
    <t>Перевозки железнодорожным транспортом пассажирским экскурсионным</t>
  </si>
  <si>
    <t>40-2 У</t>
  </si>
  <si>
    <t>доп.сумма 8 565 345,00 тг без НДС</t>
  </si>
  <si>
    <t>41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</si>
  <si>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</si>
  <si>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</si>
  <si>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</si>
  <si>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</si>
  <si>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42 У</t>
  </si>
  <si>
    <t>Услуги по техническому обслуживанию средств автоматики нефтегазодобывающего управления (НГДУ) "Жылоймунайгаз"</t>
  </si>
  <si>
    <t>43 У</t>
  </si>
  <si>
    <t>Услуги по техническому обслуживанию средств автоматики нефтегазодобывающего управления (НГДУ) "Кайнармунайгаз"</t>
  </si>
  <si>
    <t>44 У</t>
  </si>
  <si>
    <t>Услуги по техническому обслуживанию средств автоматики нефтегазодобывающего управления (НГДУ) "Доссормунайгаз"</t>
  </si>
  <si>
    <t>45 У</t>
  </si>
  <si>
    <t xml:space="preserve">Услуги по техническому обслуживанию коммерческих узлов учета нефти (КУУН) </t>
  </si>
  <si>
    <t>46 У</t>
  </si>
  <si>
    <t>Услуги по техническому обслуживанию исследовательских приборов</t>
  </si>
  <si>
    <t>47 У</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</si>
  <si>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</si>
  <si>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</si>
  <si>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</si>
  <si>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 xml:space="preserve">Услуги по метрологическому обеспечению </t>
  </si>
  <si>
    <t>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</si>
  <si>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</si>
  <si>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</si>
  <si>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</si>
  <si>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обслуживанию  системы электронного документооборота для АУП АО "Эмбамунайгаз"</t>
  </si>
  <si>
    <t>48-1 У</t>
  </si>
  <si>
    <t>48-2 У</t>
  </si>
  <si>
    <t>48-3 У</t>
  </si>
  <si>
    <t>49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</si>
  <si>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</si>
  <si>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</si>
  <si>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</si>
  <si>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</si>
  <si>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49-1 У</t>
  </si>
  <si>
    <t>49-2 У</t>
  </si>
  <si>
    <t>49-3 У</t>
  </si>
  <si>
    <t>50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</si>
  <si>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</si>
  <si>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</si>
  <si>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</si>
  <si>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50-1 У</t>
  </si>
  <si>
    <t>50-2 У</t>
  </si>
  <si>
    <t>столбец 8, 9, 14, 16, 17</t>
  </si>
  <si>
    <t>50-3 У</t>
  </si>
  <si>
    <t>50-4 У</t>
  </si>
  <si>
    <t>51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</si>
  <si>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</si>
  <si>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</si>
  <si>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</si>
  <si>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 xml:space="preserve">Услуги по сопровождению и технической поддержке SAP R/3 </t>
  </si>
  <si>
    <t>51-1 У</t>
  </si>
  <si>
    <t>51-2 У</t>
  </si>
  <si>
    <t xml:space="preserve"> Атырауская область</t>
  </si>
  <si>
    <t>52 У</t>
  </si>
  <si>
    <t>61.10.20.02.00.00.00</t>
  </si>
  <si>
    <t>Услуги по эксплуатации и техобслуживанию коммутационно-передаточного оборудования</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</si>
  <si>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</si>
  <si>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Услуги по техническому обслуживанию телекоммуникационной  инфраструктуры АО "Эмбамунайгаз"</t>
  </si>
  <si>
    <t>52-1 У</t>
  </si>
  <si>
    <t>52-2 У</t>
  </si>
  <si>
    <t>53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</si>
  <si>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</si>
  <si>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</si>
  <si>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</si>
  <si>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</si>
  <si>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 xml:space="preserve"> 14, 16, 17</t>
  </si>
  <si>
    <t>53-1 У</t>
  </si>
  <si>
    <t>54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</si>
  <si>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</si>
  <si>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</si>
  <si>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</si>
  <si>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Кселл</t>
  </si>
  <si>
    <t>54-1 У</t>
  </si>
  <si>
    <t>55 У</t>
  </si>
  <si>
    <t>Услуги организации оперативной производственной связи Билайн</t>
  </si>
  <si>
    <t>55-1 У</t>
  </si>
  <si>
    <t>9,14, 16, 17</t>
  </si>
  <si>
    <t>55-2 У</t>
  </si>
  <si>
    <t>56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</si>
  <si>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</si>
  <si>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</si>
  <si>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</si>
  <si>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"Saphir" АО "Эмбамунайгаз"</t>
  </si>
  <si>
    <t>57 У</t>
  </si>
  <si>
    <t>Услуги по сопровождению и технической поддержке ПО "Paradigm" АО "Эмбамунайгаз"</t>
  </si>
  <si>
    <t>58 У</t>
  </si>
  <si>
    <t>Услуги по технической поддержке лицензий на программные продукты  Шлюмберже для АО "Эмбамунайгаз"</t>
  </si>
  <si>
    <t>59 У</t>
  </si>
  <si>
    <t>Услуги по техническому сопровждению информационной системы Параграф для АО "Эмбамунайгаз"</t>
  </si>
  <si>
    <t>60 У</t>
  </si>
  <si>
    <t>62.02.20.40.00.00.00</t>
  </si>
  <si>
    <t>Услуги консультационные по применению программного обеспечения</t>
  </si>
  <si>
    <t>Услуги по технической поддержке ПО "Kingdom" на 2014г</t>
  </si>
  <si>
    <t>60-1 У</t>
  </si>
  <si>
    <t>61 У</t>
  </si>
  <si>
    <t>Услуги по технической поддержке ПО "6-ГР" на 2014г</t>
  </si>
  <si>
    <t>62 У</t>
  </si>
  <si>
    <t>Услуги по технической поддержке ПО "Techlog" на 2014г</t>
  </si>
  <si>
    <t>63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</si>
  <si>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</si>
  <si>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</si>
  <si>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</si>
  <si>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</si>
  <si>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64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</si>
  <si>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</si>
  <si>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</si>
  <si>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</si>
  <si>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разработке, актуализации и приобретение НТД АО "ЭМГ"</t>
  </si>
  <si>
    <t>авансовый платеж - 0%, оставшаяся часть в течение 30 р.д. с момента подписания акта приема-передачи</t>
  </si>
  <si>
    <t>64-1 У</t>
  </si>
  <si>
    <t>65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</si>
  <si>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</si>
  <si>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</si>
  <si>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</si>
  <si>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Услуги по приобретению лицензий на программное обеспечение Microsoft для АО "Эмбамунайгаз" </t>
  </si>
  <si>
    <t xml:space="preserve">январь-март  </t>
  </si>
  <si>
    <t>65-1 У</t>
  </si>
  <si>
    <t>66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</si>
  <si>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</si>
  <si>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</si>
  <si>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Услуги по техническому обслуживанию  средств автоматики нефтегазодобывающего управления (НГДУ) "Жайкмунайгаз"</t>
  </si>
  <si>
    <t>67 У</t>
  </si>
  <si>
    <t>68 У</t>
  </si>
  <si>
    <t>69 У</t>
  </si>
  <si>
    <t>70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</si>
  <si>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</si>
  <si>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</si>
  <si>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техническому обслуживанию систем безопасности объектов УЭМЭ, УПТОиКО и  и АБК АО "Эмбамунайгаз"</t>
  </si>
  <si>
    <t>71 У</t>
  </si>
  <si>
    <t>71.12.31.900.000.00.0777.000000000000</t>
  </si>
  <si>
    <t>Услуги консультационные в области геологии и геофизики</t>
  </si>
  <si>
    <t>Создание интерактивной системы ГеоКлауд по базе геолого-геофизических и промысловых данных АО «Эмбамунайгаз».</t>
  </si>
  <si>
    <t xml:space="preserve">ноябрь-декабрь </t>
  </si>
  <si>
    <t>столбец - 6, 7, 9</t>
  </si>
  <si>
    <t>71-1 У</t>
  </si>
  <si>
    <t>Создание интерактивной системы  по базе геолого-геофизических и промысловых данных АО «Эмбамунайгаз».</t>
  </si>
  <si>
    <t xml:space="preserve">декабрь </t>
  </si>
  <si>
    <t>71-2 У</t>
  </si>
  <si>
    <t>6,7,9</t>
  </si>
  <si>
    <t>71-3 У</t>
  </si>
  <si>
    <t>Переобработка и переинтерпретация сейсмических данных с применением технологии Мультифокусинг по территории деятельности АО "Эмбамунайгаз"</t>
  </si>
  <si>
    <t>апрель</t>
  </si>
  <si>
    <t>12,14,16,17</t>
  </si>
  <si>
    <t>71-4 У</t>
  </si>
  <si>
    <t>доп.сумма 46 080 000,00 тенге без НДС</t>
  </si>
  <si>
    <t>72 У</t>
  </si>
  <si>
    <t>52.10.19.900.002.00.0777.000000000000</t>
  </si>
  <si>
    <t>Услуги по складированию/хранению грузов</t>
  </si>
  <si>
    <t>Услуги по складированию и хранению грузов (кроме услуг по хранению зерна, охлажденных, жидких, газообразных грузов, услуг таможенных складов и складов временного хранения)</t>
  </si>
  <si>
    <t>Хранение кернового материала АО«Эмбамунайгаз».</t>
  </si>
  <si>
    <t>столбец-1,12</t>
  </si>
  <si>
    <t>72-1 У</t>
  </si>
  <si>
    <t>авансовый платеж - 0%, оплата при выполнении 100% течение 30 рабочих дней с момента подписания акта приема-передачи</t>
  </si>
  <si>
    <t>73 У</t>
  </si>
  <si>
    <t>Хранение сейсмических данных, ведение банка данных и оказание технических услуг по АО "Эмбамунайгаз"</t>
  </si>
  <si>
    <t>столбец -  7, 9</t>
  </si>
  <si>
    <t>73-1 У</t>
  </si>
  <si>
    <t>74 У</t>
  </si>
  <si>
    <t>71.20.19.000.010.00.0777.000000000000</t>
  </si>
  <si>
    <t>Услуги по диагностированию/экспертизе/анализу/испытаниям/тестированию/осмотру</t>
  </si>
  <si>
    <t xml:space="preserve">Анализ глубинных и поверхностных проб нефти, газа и воды поисково-разведочных скважин </t>
  </si>
  <si>
    <t>74-1 У</t>
  </si>
  <si>
    <t>столбец - 9, 14, 16, 17</t>
  </si>
  <si>
    <t>74-2 У</t>
  </si>
  <si>
    <t>столбец 6,9,12,14,16,17,19</t>
  </si>
  <si>
    <t>74-3 У</t>
  </si>
  <si>
    <t>"Анализ глубинных и поверхностных проб нефти, газа и воды, товарной нефти и входного контроля хим.реагентов",  по АО "Эмбамунайгаз"</t>
  </si>
  <si>
    <t>75 У</t>
  </si>
  <si>
    <t>Стандартный анализ и специсследование кернового материала поисково-разведочных скважин</t>
  </si>
  <si>
    <t>75-1 У</t>
  </si>
  <si>
    <t>76 У</t>
  </si>
  <si>
    <t>91.01.12.000.003.00.0777.000000000000</t>
  </si>
  <si>
    <t>Услуги по ведению архивных документов</t>
  </si>
  <si>
    <t>Создание электронного архива АО "Эмбамунайгаз"</t>
  </si>
  <si>
    <t>76-1 У</t>
  </si>
  <si>
    <t>76-2 У</t>
  </si>
  <si>
    <t>77 У</t>
  </si>
  <si>
    <t>52.21.11.900.001.00.0777.000000000000</t>
  </si>
  <si>
    <t>Услуги маневровые/буксировочные на железных дорогах</t>
  </si>
  <si>
    <t>Услуги на подачу и уборку вагона на железнодорожный подъездной путь при станции Тендык</t>
  </si>
  <si>
    <t>100 % предоплата</t>
  </si>
  <si>
    <t>77-1 У</t>
  </si>
  <si>
    <t>апрель-декабрь</t>
  </si>
  <si>
    <t>77-2 У</t>
  </si>
  <si>
    <t>78 У</t>
  </si>
  <si>
    <t>Услуги на подачу и уборку вагона на железнодорожный подъездной путь при станции Кульсары</t>
  </si>
  <si>
    <t>10,14,16,17,19</t>
  </si>
  <si>
    <t>78-1 У</t>
  </si>
  <si>
    <t>Атырауская область, ст. Кульсары</t>
  </si>
  <si>
    <t>78-2 У</t>
  </si>
  <si>
    <t>79 У</t>
  </si>
  <si>
    <t>Услуги на подачу и уборку вагона на железнодорожный подъездной путь при станции Аккистау</t>
  </si>
  <si>
    <t>80 У</t>
  </si>
  <si>
    <t>Услуги на подачу и уборку вагона на железнодорожный подъездной путь при станции Жамансор</t>
  </si>
  <si>
    <t>80-1 У</t>
  </si>
  <si>
    <t>Атырауская область, ст. Жамансор</t>
  </si>
  <si>
    <t>80-2 У</t>
  </si>
  <si>
    <t>81 У</t>
  </si>
  <si>
    <t>33.11.19.100.003.00.0777.000000000000</t>
  </si>
  <si>
    <t>Услуги по техническому обслуживанию энергетических котлов/котельного оборудования и аналогичного энергетического оборудования и систем</t>
  </si>
  <si>
    <t>Техническое обслуживание котельной, системы отопления, кондиционирования и вентиляции административного здания АО "ЭМГ"</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</si>
  <si>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</si>
  <si>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82 У</t>
  </si>
  <si>
    <t>Техническое обслуживание котельных установок НГДУ "Жайыкмунайгаз"</t>
  </si>
  <si>
    <t>83 У</t>
  </si>
  <si>
    <t>Техническое обслуживание котельных установок  НГДУ "Жылыоймунайгаз"</t>
  </si>
  <si>
    <t>84 У</t>
  </si>
  <si>
    <t>Техническое обслуживание котельных установок НГДУ "Доссормунайгаз"</t>
  </si>
  <si>
    <t>85 У</t>
  </si>
  <si>
    <t>Техническое обслуживание котельных установок  НГДУ "Кайнармунайгаз"</t>
  </si>
  <si>
    <t>86 У</t>
  </si>
  <si>
    <t>Техническое обслуживание котельных установок  Управления "Эмбамунайэнерго"</t>
  </si>
  <si>
    <t>87 У</t>
  </si>
  <si>
    <t>Техническое обслуживание котельных установок  УПТОиКО</t>
  </si>
  <si>
    <t>88 У</t>
  </si>
  <si>
    <t xml:space="preserve">Услуги по стирке спецодежды работников АО "Эмбамунайгаз" 
в Макатском районе Атырауской области
</t>
  </si>
  <si>
    <t>Атырауская область, Макатскии район</t>
  </si>
  <si>
    <t>89 У</t>
  </si>
  <si>
    <t xml:space="preserve">Услуги по стирке спецодежды работников АО "Эмбамунайгаз" 
в Кызылкогинском районе Атырауской области
</t>
  </si>
  <si>
    <t>Атырауская область, Кызылкогинскии район</t>
  </si>
  <si>
    <t>89-1 У</t>
  </si>
  <si>
    <t>февраль</t>
  </si>
  <si>
    <t>90 У</t>
  </si>
  <si>
    <t xml:space="preserve">Услуги по стирке спецодежды работников АО "Эмбамунайгаз" 
в Жылыойском районе Атырауской области
</t>
  </si>
  <si>
    <t>Атырауская область, Жылыойскии район</t>
  </si>
  <si>
    <t>90-1 У</t>
  </si>
  <si>
    <t>91 У</t>
  </si>
  <si>
    <t xml:space="preserve">Услуги по стирке спецодежды работников АО "Эмбамунайгаз" 
в Исатайском районе Атырауской области
</t>
  </si>
  <si>
    <t>Атырауская область, Исатайскии район</t>
  </si>
  <si>
    <t>92 У</t>
  </si>
  <si>
    <t xml:space="preserve">Услуги по стирке спецодежды работников АО "Эмбамунайгаз" 
в г.Атырау
</t>
  </si>
  <si>
    <t>93 У</t>
  </si>
  <si>
    <t>61.10.11.200.000.00.0777.000000000000</t>
  </si>
  <si>
    <t>Услуги фиксированной местной, междугородней, международной телефонной связи  - доступ и пользование</t>
  </si>
  <si>
    <t xml:space="preserve">ОИ </t>
  </si>
  <si>
    <t>декабрь  2015 года</t>
  </si>
  <si>
    <t xml:space="preserve"> Атырауская область, г.Атырау; п.Бирлик; Исатайский район, п. Аккистау; Жылыойский район, г.Кульсары; Кзылкугинский район, п.Жамансор; Макатский район, п. Доссор;</t>
  </si>
  <si>
    <t>93-1 У</t>
  </si>
  <si>
    <t>декабрь 2015 года</t>
  </si>
  <si>
    <t>94 У</t>
  </si>
  <si>
    <t>61.10.42.100.000.00.0777.000000000000</t>
  </si>
  <si>
    <t>Услуги по доступу к Интернету</t>
  </si>
  <si>
    <t>Услуги, направленные на предоставление доступа к Интернету узкополосному по сетям проводным</t>
  </si>
  <si>
    <t>94-1 У</t>
  </si>
  <si>
    <t>95 У</t>
  </si>
  <si>
    <t>77.39.19.900.001.00.0777.000000000000</t>
  </si>
  <si>
    <t>Услуги по аренде подъездных путей</t>
  </si>
  <si>
    <t>Услуги по предоставлению подъездного пути на ст.Кульсары для проезда подвижного состава</t>
  </si>
  <si>
    <t>Атырауская обл., ст.Кульсары</t>
  </si>
  <si>
    <t xml:space="preserve">Оплата по факту оказания услуг в течение 40 к.д. с момента подписания акта, по тарифам согласно Приказа Агентства Республики Казахстан по регулированию естественных монополий
</t>
  </si>
  <si>
    <t>95-1 У</t>
  </si>
  <si>
    <t>96 У</t>
  </si>
  <si>
    <t>Услуги по использованию железнодорожных подъездных путей от стрелки №307 до упора по ст.Кульсары</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</si>
  <si>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</si>
  <si>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97 У</t>
  </si>
  <si>
    <t>78.10.11.000.003.00.0777.000000000000</t>
  </si>
  <si>
    <t>Услуги по аутсорсингу персонала</t>
  </si>
  <si>
    <t xml:space="preserve">Услуги по аутсорсингу персонала </t>
  </si>
  <si>
    <t>Услуги по аутсорсингу персонала (для НГДУ "Жылыоймунайгаз"- 27)</t>
  </si>
  <si>
    <t xml:space="preserve">Атырауская область, Жылыойский район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</si>
  <si>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</si>
  <si>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97-1 У</t>
  </si>
  <si>
    <t>97-2 У</t>
  </si>
  <si>
    <t>Услуги по аутсорсингу персонала (для НГДУ "Жылыоймунайгаз"- 33)</t>
  </si>
  <si>
    <t>97-3 У</t>
  </si>
  <si>
    <t xml:space="preserve"> 6,14, 16, 17</t>
  </si>
  <si>
    <t>97-4 У</t>
  </si>
  <si>
    <t>Услуги по аутсорсингу персонала (для НГДУ "Жылыоймунайгаз"- 37)</t>
  </si>
  <si>
    <t>6,14,16,17</t>
  </si>
  <si>
    <t>97-5 У</t>
  </si>
  <si>
    <t>Услуги по аутсорсингу персонала (НГДУ "Жылыоймунайгаз") - 40</t>
  </si>
  <si>
    <t>97-6 У</t>
  </si>
  <si>
    <t>Услуги по аутсорсингу персонала (НГДУ "Жылыоймунайгаз") - 52</t>
  </si>
  <si>
    <t>доп.сумма 9 307 929,00 тг без НДС</t>
  </si>
  <si>
    <t>98 У</t>
  </si>
  <si>
    <t>Услуги по аутсорсингу персонала (для НГДУ "Доссормунайгаз" - 19)</t>
  </si>
  <si>
    <t xml:space="preserve">Атырауская область, Макатский район </t>
  </si>
  <si>
    <t>98-1 У</t>
  </si>
  <si>
    <t>98-2 У</t>
  </si>
  <si>
    <t>Услуги по аутсорсингу персонала (для НГДУ "Доссормунайгаз" - 20)</t>
  </si>
  <si>
    <t>98-3 У</t>
  </si>
  <si>
    <t>98-4 У</t>
  </si>
  <si>
    <t>98-5 У</t>
  </si>
  <si>
    <t>Услуги по аутсорсингу персонала (НГДУ "Доссормунайгаз") - 24</t>
  </si>
  <si>
    <t>98-6 У</t>
  </si>
  <si>
    <t>Услуги по аутсорсингу персонала (НГДУ "Доссормунайгаз") - 36</t>
  </si>
  <si>
    <t>доп.сумма 11 682 528,00 тг без НДС</t>
  </si>
  <si>
    <t>99 У</t>
  </si>
  <si>
    <t>Услуги по аутсорсингу персонала (для НГДУ "Жаикмунайгаз" - 19)</t>
  </si>
  <si>
    <t>Атырауская область, Исатайский район</t>
  </si>
  <si>
    <t>99-1 У</t>
  </si>
  <si>
    <t>99-2 У</t>
  </si>
  <si>
    <t>Услуги по аутсорсингу персонала (для НГДУ "Жаикмунайгаз" - 20)</t>
  </si>
  <si>
    <t>99-3 У</t>
  </si>
  <si>
    <t>Услуги по аутсорсингу персонала (для НГДУ "Жаикмунайгаз" - 27)</t>
  </si>
  <si>
    <t>99-4 У</t>
  </si>
  <si>
    <t>99-5 У</t>
  </si>
  <si>
    <t>99-6 У</t>
  </si>
  <si>
    <t>Услуги по аутсорсингу персонала (НГДУ "Жаикмунайгаз") - 27</t>
  </si>
  <si>
    <t>99-7 У</t>
  </si>
  <si>
    <t>Услуги по аутсорсингу персонала (НГДУ "Жаикмунайгаз") - 31</t>
  </si>
  <si>
    <t>доп.сумма 2 952 100,00 тг без НДС</t>
  </si>
  <si>
    <t>100 У</t>
  </si>
  <si>
    <t>Услуги по аутсорсингу персонала (для НГДУ "Кайнармунайгаз" - 24)</t>
  </si>
  <si>
    <t xml:space="preserve">Атырауская область, Кзылкугинский район </t>
  </si>
  <si>
    <t>100-1 У</t>
  </si>
  <si>
    <t>100-2 У</t>
  </si>
  <si>
    <t>100-3 У</t>
  </si>
  <si>
    <t>Услуги по аутсорсингу персонала (для НГДУ "Кайнармунайгаз") - 24</t>
  </si>
  <si>
    <t>100-4 У</t>
  </si>
  <si>
    <t>Услуги по аутсорсингу персонала (для НГДУ "Кайнармунайгаз") - 28</t>
  </si>
  <si>
    <t>доп.сумма 5 587 296,00 тг без НДС</t>
  </si>
  <si>
    <t>101 У</t>
  </si>
  <si>
    <t>Услуги по аутсорсингу персонала (для Управления "Эмбамунайэнерго" - 6)</t>
  </si>
  <si>
    <t xml:space="preserve">г. Атырау </t>
  </si>
  <si>
    <t>101-1 У</t>
  </si>
  <si>
    <t>101-2 У</t>
  </si>
  <si>
    <t>101-3 У</t>
  </si>
  <si>
    <t>Услуги по аутсорсингу персонала (Управления "Эмбамунайэнерго") - 9</t>
  </si>
  <si>
    <t>101-4 У</t>
  </si>
  <si>
    <t>Услуги по аутсорсингу персонала (Управления "Эмбамунайэнерго") - 10</t>
  </si>
  <si>
    <t>доп.сумма 1 185 184,00тг без НДС</t>
  </si>
  <si>
    <t>102 У</t>
  </si>
  <si>
    <t>Услуги по аутсорсингу персонала (для УПТОиКО - 4)</t>
  </si>
  <si>
    <t>102-1 У</t>
  </si>
  <si>
    <t>102-2 У</t>
  </si>
  <si>
    <t>102-3 У</t>
  </si>
  <si>
    <t>102-4 У</t>
  </si>
  <si>
    <t>Услуги по аутсорсингу персонала (УПТОиКО) - 7</t>
  </si>
  <si>
    <t>доп.сумма 3 087 131,15 тг без НДС</t>
  </si>
  <si>
    <t>103 У</t>
  </si>
  <si>
    <t>103-1 У</t>
  </si>
  <si>
    <t>9, 14</t>
  </si>
  <si>
    <t>103-2 У</t>
  </si>
  <si>
    <t>104 У</t>
  </si>
  <si>
    <t>77.39.19.100.000.00.0777.000000000000</t>
  </si>
  <si>
    <t>Услуги по аренде нефтедобывающего оборудования</t>
  </si>
  <si>
    <t>Обслуживание и предоставление во временное пользование глубинных насосов</t>
  </si>
  <si>
    <t>104-1 У</t>
  </si>
  <si>
    <t>10,14,16,17</t>
  </si>
  <si>
    <t>104-2 У</t>
  </si>
  <si>
    <t>Атырауская область, НГДУ "Доссормунайгаз"</t>
  </si>
  <si>
    <t>104-3 У</t>
  </si>
  <si>
    <t>Обслуживание и предоставление во временное пользование глубинных насосов Атырауская область, НГДУ "Доссормунайгаз"</t>
  </si>
  <si>
    <t>104-4 У</t>
  </si>
  <si>
    <t>105 У</t>
  </si>
  <si>
    <t>Атырауская область, НГДУ "Кайнармунайгаз"</t>
  </si>
  <si>
    <t>105-1 У</t>
  </si>
  <si>
    <t>Обслуживание и предоставление во временное пользование глубинных насосов Атырауская область, НГДУ "Кайнармунайгаз"</t>
  </si>
  <si>
    <t>105-2 У</t>
  </si>
  <si>
    <t>106 У</t>
  </si>
  <si>
    <t>Атырауская область, НГДУ "Жайыкмунайгаз"</t>
  </si>
  <si>
    <t>106-1 У</t>
  </si>
  <si>
    <t>Обслуживание и предоставление во временное пользование глубинных насосов Атырауская область, НГДУ "Жайыкмунайгаз"</t>
  </si>
  <si>
    <t>106-2 У</t>
  </si>
  <si>
    <t>107 У</t>
  </si>
  <si>
    <t>Атырауская область, НГДУ "Жылыоймунайгаз"</t>
  </si>
  <si>
    <t>107-1 У</t>
  </si>
  <si>
    <t>Обслуживание и предоставление во временное пользование глубинных насосов Атырауская область, НГДУ "Жылыоймунайгаз"</t>
  </si>
  <si>
    <t>107-2 У</t>
  </si>
  <si>
    <t>108 У</t>
  </si>
  <si>
    <t>109 У</t>
  </si>
  <si>
    <t xml:space="preserve">Пересчет запасов нефти и газа месторождения С.Нуржанов </t>
  </si>
  <si>
    <t>110 У</t>
  </si>
  <si>
    <t>62.09.20.000.000.00.0777.000000000000</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</si>
  <si>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</si>
  <si>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</si>
  <si>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ноябрь, декабрь 2016 года</t>
  </si>
  <si>
    <t>111 У</t>
  </si>
  <si>
    <t>49.50.11.100.000.00.0777.000000000000</t>
  </si>
  <si>
    <t>Услуги транспортирования по трубопроводам сырой нефти и нестабильного газового конденсата</t>
  </si>
  <si>
    <r>
      <t xml:space="preserve">Услуги по транспортировке нефти по системе магистрального трубопровода </t>
    </r>
    <r>
      <rPr>
        <b/>
        <sz val="10"/>
        <rFont val="Times New Roman"/>
        <family val="1"/>
        <charset val="204"/>
      </rPr>
      <t>(КТО TR)</t>
    </r>
  </si>
  <si>
    <t xml:space="preserve">ОИ 
</t>
  </si>
  <si>
    <t>авансовый платеж - 100%</t>
  </si>
  <si>
    <t>112 У</t>
  </si>
  <si>
    <r>
      <t xml:space="preserve">Услуги по транспортировке нефти по системе магистрального трубопровода </t>
    </r>
    <r>
      <rPr>
        <b/>
        <sz val="10"/>
        <rFont val="Times New Roman"/>
        <family val="1"/>
        <charset val="204"/>
      </rPr>
      <t>ККТ</t>
    </r>
  </si>
  <si>
    <t>113 У</t>
  </si>
  <si>
    <r>
      <t xml:space="preserve">Услуги по перекачке нефти по системе магистрального трубопровода </t>
    </r>
    <r>
      <rPr>
        <b/>
        <sz val="10"/>
        <rFont val="Times New Roman"/>
        <family val="1"/>
        <charset val="204"/>
      </rPr>
      <t>(Munaitas)</t>
    </r>
  </si>
  <si>
    <t>113-1 У</t>
  </si>
  <si>
    <t>Услуги по транспортировке нефти по системе магистрального трубопровода (Munaitas)</t>
  </si>
  <si>
    <t>114 У</t>
  </si>
  <si>
    <t>84.25.11.000.001.00.0777.000000000000</t>
  </si>
  <si>
    <t>Услуги по тушению пожаров/предупреждению пожаров</t>
  </si>
  <si>
    <t>115 У</t>
  </si>
  <si>
    <t>71.12.20.000.000.00.0777.000000000000</t>
  </si>
  <si>
    <t>Услуги по авторскому/техническому надзору/управлению проектами, работами</t>
  </si>
  <si>
    <t>Услуги по техническому надзору объекта Автодорога м/р Ю.З.Камышитовое-Ю.В.Камышитовое</t>
  </si>
  <si>
    <t>январь-март 2017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</si>
  <si>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</si>
  <si>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115-1 У</t>
  </si>
  <si>
    <t>116 У</t>
  </si>
  <si>
    <t>Услуги по техническому надзору объекта Гараж-бокс на 24 единиц с благоустройством территории гаража СТиТТ м/р С.Балгимбаева</t>
  </si>
  <si>
    <t>январь, март 2017 года</t>
  </si>
  <si>
    <t>117 У</t>
  </si>
  <si>
    <t xml:space="preserve">Услуги по техническому надзору объекта Повышение надежности электроснабжения м/р Жанаталап </t>
  </si>
  <si>
    <t>118 У</t>
  </si>
  <si>
    <t>Услуги по техническому надзору объекта Технологическая насосная станция ЦППН Прорва</t>
  </si>
  <si>
    <t>119 У</t>
  </si>
  <si>
    <t>Авторский надзор объекта Гараж-бокс на 24 единиц с благоустройством территории гаража СТиТТ м/р С.Балгимбаева</t>
  </si>
  <si>
    <t>120 У</t>
  </si>
  <si>
    <t xml:space="preserve">Авторский надзор объекта Повышение надежности электроснабжения м/р Жанаталап </t>
  </si>
  <si>
    <t>121 У</t>
  </si>
  <si>
    <t>Авторский надзор объекта Технологическая насосная станция ЦППН Прорва</t>
  </si>
  <si>
    <t>122 У</t>
  </si>
  <si>
    <t>69.20.10.000.002.00.0777.000000000000</t>
  </si>
  <si>
    <t>Услуги по проведению аудита консолидированной финансовой отчетности за 2017-2018 года</t>
  </si>
  <si>
    <t>апрель, июнь</t>
  </si>
  <si>
    <t>Атырауская обл., г.Атырау, ул.Валиханова, 1</t>
  </si>
  <si>
    <t xml:space="preserve">Авансовый платеж - 30% от стоимости договора на год, оставшаяся часть 70% от стоимости договора на год, в течение 30 р.д. с момента предоставления счет-фактуры, подписания акта приема-передачи </t>
  </si>
  <si>
    <t>123 У</t>
  </si>
  <si>
    <t>124 У</t>
  </si>
  <si>
    <t>Геолого-технологические исследования (ГТИ) и газовый каротаж в поисково-разведочных скважинах НГДУ "Жылыоймунайгаз"</t>
  </si>
  <si>
    <t>124-1 У</t>
  </si>
  <si>
    <t>125 У</t>
  </si>
  <si>
    <t>Гидродинамические исследования в поисково-разведочных скважинах НГДУ "Жылыоймунайгаз"</t>
  </si>
  <si>
    <t>125-1 У</t>
  </si>
  <si>
    <t>126 У</t>
  </si>
  <si>
    <t>84.25.19.000.000.00.0777.000000000000</t>
  </si>
  <si>
    <t>Услуги аварийно-спасательной службы</t>
  </si>
  <si>
    <r>
      <t xml:space="preserve">На оказание услуг </t>
    </r>
    <r>
      <rPr>
        <sz val="10"/>
        <color rgb="FF000000"/>
        <rFont val="Times New Roman"/>
        <family val="1"/>
        <charset val="204"/>
      </rPr>
      <t>газоспасательной и противопожарной службами на объекте "</t>
    </r>
    <r>
      <rPr>
        <sz val="10"/>
        <rFont val="Times New Roman"/>
        <family val="1"/>
        <charset val="204"/>
      </rPr>
      <t>Цеха подготовки газа и получение серы"</t>
    </r>
  </si>
  <si>
    <t>Атырауская область, Жылыойский р-н ПРОРВА</t>
  </si>
  <si>
    <t>промежуточный платеж  100 % в течении 30 календарных  дней</t>
  </si>
  <si>
    <t>127 У</t>
  </si>
  <si>
    <t>62.02.20.000.000.00.0777.000000000000</t>
  </si>
  <si>
    <t>Услуги консультационные в области информационных технологий</t>
  </si>
  <si>
    <t xml:space="preserve">Услуги по технической поддержке ПО "Petrel" </t>
  </si>
  <si>
    <t>128 У</t>
  </si>
  <si>
    <t>52.21.19.900.022.00.0777.000000000000</t>
  </si>
  <si>
    <t>Услуги эксплуатации подъездных путей</t>
  </si>
  <si>
    <t>Услуги эксплуатации подъездных путей, простой вагонов в экспутарируемых подъездых путях при станции Тендык</t>
  </si>
  <si>
    <t>1,2,3,4,5,6,9</t>
  </si>
  <si>
    <t>128-1 У</t>
  </si>
  <si>
    <t>52.21.19.900.016.00.0777.000000000000</t>
  </si>
  <si>
    <t>Услуги оператора вагонов</t>
  </si>
  <si>
    <t>Услуги оператора вагонов грузоотправителям, грузополучателям, ветвевладельцам при станции Тендык</t>
  </si>
  <si>
    <t>129 У</t>
  </si>
  <si>
    <t>Услуги эксплуатации подъездных путей, простой вагонов в экспутарируемых подъездых путях при станции Кульсары</t>
  </si>
  <si>
    <t>129-1 У</t>
  </si>
  <si>
    <t>Услуги оператора вагонов грузоотправителям, грузополучателям, ветвевладельцам при станции Кульсары</t>
  </si>
  <si>
    <t>130 У</t>
  </si>
  <si>
    <t>Услуги эксплуатации подъездных путей, простой вагонов в экспутарируемых подъездых путях при станции Жамансор</t>
  </si>
  <si>
    <t>130-1 У</t>
  </si>
  <si>
    <t>Услугиоператора вагонов грузоотправителям, грузополучателям, ветвевладельцам при станции Жамансор</t>
  </si>
  <si>
    <t>131 У</t>
  </si>
  <si>
    <t>64.91.10.999.000.00.0777.000000000000</t>
  </si>
  <si>
    <t>Услуги по финансовому лизингу</t>
  </si>
  <si>
    <t>Услуги по сделкам в области лизингового кредитования</t>
  </si>
  <si>
    <t>Полный лизинг имущественного комплекса для выработки электроэнергии</t>
  </si>
  <si>
    <t xml:space="preserve">Атырауская область, Исатайский район, НГДУ "Жайыкмунайгаз" </t>
  </si>
  <si>
    <t xml:space="preserve">ежемесячно до 20 числа отчетного месяца </t>
  </si>
  <si>
    <t>Итого по услугам</t>
  </si>
  <si>
    <t>Всего</t>
  </si>
  <si>
    <t>Ф.И.О. и должность ответственного лица, заполнившего данную форму и контактный телефон. Тусипкалиева А.М. инженер (МТС) отдела планирования закупок и местного содержания тел.(87122)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</si>
  <si>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</si>
  <si>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</si>
  <si>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</si>
  <si>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долгосрочных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</si>
  <si>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</si>
  <si>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</si>
  <si>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</si>
  <si>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</si>
  <si>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</si>
  <si>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</si>
  <si>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</si>
  <si>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</si>
  <si>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16,17 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</si>
  <si>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</si>
  <si>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</si>
  <si>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</si>
  <si>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</si>
  <si>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</si>
  <si>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</si>
  <si>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</si>
  <si>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</si>
  <si>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</si>
  <si>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</si>
  <si>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</si>
  <si>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</si>
  <si>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</si>
  <si>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</si>
  <si>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Условия поставки по ИНКОТЕРМС 2010. Пример: DDP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</si>
  <si>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</si>
  <si>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Единица измерения. Наименование единиц измерения товаров указывается согласно коду ЕНС ТРУ. По работам и услугам не заполняется</t>
  </si>
  <si>
    <t xml:space="preserve">Количество, объем. Указывается количество, объем закупаемых товаров, по годам поставки, в соответствии с единицей измерения, указанной в графе 13. По работам и услугам заполняется по суммам, выделенным для каждого года. Количество столбцов с указанием соответствующего года поставки определяется по усмотрению Заказчика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</si>
  <si>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</si>
  <si>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16, 17</t>
  </si>
  <si>
    <t>Сумма, планируемая для закупок ТРУ без НДС,  тенге. Сумма, планируемая для закупок ТРУ с НДС,  тенге. В данных графах отражается вся сумма на весь объем долгосрочных закупок, без НДС и с НДС, соответственно.</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</si>
  <si>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</si>
  <si>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Год закупки/год корректировки. Указывается фактический год проведения закупки. Пример - 2016. После проведения соответствующих корректировок  наряду с годом закупки дополнительно указывается год проведения корректировки. Пример 2019/2016, где 2019 - год закупки, 2016 - год корректировки</t>
  </si>
  <si>
    <t>132 У</t>
  </si>
  <si>
    <t>74.90.20.000.023.00.0777.000000000000</t>
  </si>
  <si>
    <t>Услуги по обработке и интерпретации сейсмических данных</t>
  </si>
  <si>
    <t>Построение геологической модели на основе ретроспективных сейсмических данных в районах недропользования АО "Эмбамунайгаз" с применением технологии Мультифокусинг</t>
  </si>
  <si>
    <t>июнь</t>
  </si>
  <si>
    <t>промежуточный платеж  100 % в течении 30 рабочих дней</t>
  </si>
  <si>
    <t>49 изменения и дополнения от 06 июня 2017 года №585</t>
  </si>
  <si>
    <t>133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</si>
  <si>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</si>
  <si>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</si>
  <si>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</si>
  <si>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134 У</t>
  </si>
  <si>
    <t>Озеленению прилегаемой территории Общества (НГДУ "Жылыоймунайгаз")</t>
  </si>
  <si>
    <t>135 У</t>
  </si>
  <si>
    <t>Озеленению прилегаемой территории Общества (НГДУ "Доссормунайгаз")</t>
  </si>
  <si>
    <t>136 У</t>
  </si>
  <si>
    <t>Озеленению прилегаемой территории Общества (НГДУ "Кайнармунайгаз")</t>
  </si>
  <si>
    <t>137 У</t>
  </si>
  <si>
    <t>Озеленению прилегаемой территории Общества (АУП)</t>
  </si>
  <si>
    <t>138 У</t>
  </si>
  <si>
    <t xml:space="preserve">Услуги по техническому надзору объекта Строительство защитной дамбы на Северозападном крыле м/р С.Нуржанова </t>
  </si>
  <si>
    <t>139 У</t>
  </si>
  <si>
    <t xml:space="preserve">Услуги по авторскому надзору объекта Строительство защитной дамбы на Северозападном крыле м/р С.Нуржанова </t>
  </si>
  <si>
    <t>124-2 У</t>
  </si>
  <si>
    <t>42.91.20.335.000.00.0999.000000000000</t>
  </si>
  <si>
    <t>Работы по возведению сооружений береговых/портовых/ дамб/шлюзов и связанных с ними сооружений гидромеханических</t>
  </si>
  <si>
    <t xml:space="preserve">Строительство защитной дамбы на Северозападном крыле м/р С.Нуржанова </t>
  </si>
  <si>
    <t>34 Р</t>
  </si>
  <si>
    <t>31-2 Р</t>
  </si>
  <si>
    <t>20-2 Р</t>
  </si>
  <si>
    <t>14, 16, 17</t>
  </si>
  <si>
    <t>203-5 Т</t>
  </si>
  <si>
    <t>813-4 Т</t>
  </si>
  <si>
    <t>403-4 Т</t>
  </si>
  <si>
    <t>405-5 Т</t>
  </si>
  <si>
    <t>404-4 Т</t>
  </si>
  <si>
    <t>406-4 Т</t>
  </si>
  <si>
    <t>407-5 Т</t>
  </si>
  <si>
    <t>408-6 Т</t>
  </si>
  <si>
    <t>409-5 Т</t>
  </si>
  <si>
    <t>410-5 Т</t>
  </si>
  <si>
    <t>411-5 Т</t>
  </si>
  <si>
    <t>412-5 Т</t>
  </si>
  <si>
    <t>413-5 Т</t>
  </si>
  <si>
    <t>419-4 Т</t>
  </si>
  <si>
    <t>420-5 Т</t>
  </si>
  <si>
    <t>421-5 Т</t>
  </si>
  <si>
    <t>422-5 Т</t>
  </si>
  <si>
    <t>423-5 Т</t>
  </si>
  <si>
    <t>424-7 Т</t>
  </si>
  <si>
    <t>425-5 Т</t>
  </si>
  <si>
    <t>426-5 Т</t>
  </si>
  <si>
    <t>427-6 Т</t>
  </si>
  <si>
    <t>428-5 Т</t>
  </si>
  <si>
    <t>448-4 Т</t>
  </si>
  <si>
    <t>449-5 Т</t>
  </si>
  <si>
    <t>494-4 Т</t>
  </si>
  <si>
    <t>495-5 Т</t>
  </si>
  <si>
    <t>496-5 Т</t>
  </si>
  <si>
    <t>497-5 Т</t>
  </si>
  <si>
    <t>506-4 Т</t>
  </si>
  <si>
    <t>507-5 Т</t>
  </si>
  <si>
    <t>508-6 Т</t>
  </si>
  <si>
    <t>509-6 Т</t>
  </si>
  <si>
    <t>510-6 Т</t>
  </si>
  <si>
    <t>511-5 Т</t>
  </si>
  <si>
    <t>516-5 Т</t>
  </si>
  <si>
    <t>517-5 Т</t>
  </si>
  <si>
    <t>518-5 Т</t>
  </si>
  <si>
    <t>519-6 Т</t>
  </si>
  <si>
    <t>520-5 Т</t>
  </si>
  <si>
    <t>522-5 Т</t>
  </si>
  <si>
    <t>524-6 Т</t>
  </si>
  <si>
    <t>527-5 Т</t>
  </si>
  <si>
    <t>528-6 Т</t>
  </si>
  <si>
    <t>529-6 Т</t>
  </si>
  <si>
    <t>530-6 Т</t>
  </si>
  <si>
    <t>531-6 Т</t>
  </si>
  <si>
    <t>532-7 Т</t>
  </si>
  <si>
    <t>533-5 Т</t>
  </si>
  <si>
    <t>534-7 Т</t>
  </si>
  <si>
    <t>535-6 Т</t>
  </si>
  <si>
    <t>536-6 Т</t>
  </si>
  <si>
    <t>537-5 Т</t>
  </si>
  <si>
    <t>538-5 Т</t>
  </si>
  <si>
    <t>378-5 Т</t>
  </si>
  <si>
    <t>379-6 Т</t>
  </si>
  <si>
    <t>380-6 Т</t>
  </si>
  <si>
    <t>381-6 Т</t>
  </si>
  <si>
    <t>382-5 Т</t>
  </si>
  <si>
    <t>383-6 Т</t>
  </si>
  <si>
    <t>384-6 Т</t>
  </si>
  <si>
    <t>385-4 Т</t>
  </si>
  <si>
    <t>387-6 Т</t>
  </si>
  <si>
    <t>388-6 Т</t>
  </si>
  <si>
    <t>398-6 Т</t>
  </si>
  <si>
    <t>399-5 Т</t>
  </si>
  <si>
    <t>438-3 Т</t>
  </si>
  <si>
    <t>439-4 Т</t>
  </si>
  <si>
    <t>440-4 Т</t>
  </si>
  <si>
    <t>441-4 Т</t>
  </si>
  <si>
    <t>442-4 Т</t>
  </si>
  <si>
    <t>443-4 Т</t>
  </si>
  <si>
    <t>444-3 Т</t>
  </si>
  <si>
    <t>445-4 Т</t>
  </si>
  <si>
    <t>446-4 Т</t>
  </si>
  <si>
    <t>455-5 Т</t>
  </si>
  <si>
    <t>456-5 Т</t>
  </si>
  <si>
    <t>457-5 Т</t>
  </si>
  <si>
    <t>458-4 Т</t>
  </si>
  <si>
    <t>459-4 Т</t>
  </si>
  <si>
    <t>460-4 Т</t>
  </si>
  <si>
    <t>461-5 Т</t>
  </si>
  <si>
    <t>463-4 Т</t>
  </si>
  <si>
    <t>464-4 Т</t>
  </si>
  <si>
    <t>473-5 Т</t>
  </si>
  <si>
    <t>285-9 Т</t>
  </si>
  <si>
    <t>324-8 Т</t>
  </si>
  <si>
    <t>328-7 Т</t>
  </si>
  <si>
    <t>331-5 Т</t>
  </si>
  <si>
    <t>333-7 Т</t>
  </si>
  <si>
    <t>603-7 Т</t>
  </si>
  <si>
    <t>Провод состоит из стального сердечника и алюминиевых проволок. Номинальное сечение - 50мм2.</t>
  </si>
  <si>
    <t>604-8 Т</t>
  </si>
  <si>
    <t>Провод состоит из стального сердечника и алюминиевых проволок. Номинальное сечение - 35мм2.
http://www.gosthelp.ru/gost/gost22928.html</t>
  </si>
  <si>
    <t>623-6 Т</t>
  </si>
  <si>
    <t>Провод состоит из стального сердечника и алюминиевых проволок. Номинальное сечение - 70мм2.
http://www.gosthelp.ru/gost/gost22928.html</t>
  </si>
  <si>
    <t>793-2 Т</t>
  </si>
  <si>
    <t>806-3 Т</t>
  </si>
  <si>
    <t>855-1 Т</t>
  </si>
  <si>
    <t>865 Т</t>
  </si>
  <si>
    <t>27-2 Р</t>
  </si>
  <si>
    <t>32-1 Р</t>
  </si>
  <si>
    <t>29-2 У</t>
  </si>
  <si>
    <t>51 изменения и дополнения от 21 июля 2017 года №727</t>
  </si>
  <si>
    <t>50 изменения и дополнения от 29 июня 2017 года №671</t>
  </si>
  <si>
    <t>31-3 Р</t>
  </si>
  <si>
    <t>403-5 Т</t>
  </si>
  <si>
    <t>404-5 Т</t>
  </si>
  <si>
    <t>405-6 Т</t>
  </si>
  <si>
    <t>406-5 Т</t>
  </si>
  <si>
    <t>407-6 Т</t>
  </si>
  <si>
    <t>408-7 Т</t>
  </si>
  <si>
    <t>409-6 Т</t>
  </si>
  <si>
    <t>410-6 Т</t>
  </si>
  <si>
    <t>411-6 Т</t>
  </si>
  <si>
    <t>412-6 Т</t>
  </si>
  <si>
    <t>413-6 Т</t>
  </si>
  <si>
    <t>419-5 Т</t>
  </si>
  <si>
    <t>420-6 Т</t>
  </si>
  <si>
    <t>421-6 Т</t>
  </si>
  <si>
    <t>422-6 Т</t>
  </si>
  <si>
    <t>423-6 Т</t>
  </si>
  <si>
    <t>424-8 Т</t>
  </si>
  <si>
    <t>425-6 Т</t>
  </si>
  <si>
    <t>426-6 Т</t>
  </si>
  <si>
    <t>427-7 Т</t>
  </si>
  <si>
    <t>428-6 Т</t>
  </si>
  <si>
    <t>448-5 Т</t>
  </si>
  <si>
    <t>449-6 Т</t>
  </si>
  <si>
    <t>455-6 Т</t>
  </si>
  <si>
    <t>456-6 Т</t>
  </si>
  <si>
    <t>457-6 Т</t>
  </si>
  <si>
    <t>458-5 Т</t>
  </si>
  <si>
    <t>459-5 Т</t>
  </si>
  <si>
    <t>460-5 Т</t>
  </si>
  <si>
    <t>461-6 Т</t>
  </si>
  <si>
    <t>463-5 Т</t>
  </si>
  <si>
    <t>464-5 Т</t>
  </si>
  <si>
    <t>473-6 Т</t>
  </si>
  <si>
    <t>494-5 Т</t>
  </si>
  <si>
    <t>495-6 Т</t>
  </si>
  <si>
    <t>496-6 Т</t>
  </si>
  <si>
    <t>497-6 Т</t>
  </si>
  <si>
    <t>506-5 Т</t>
  </si>
  <si>
    <t>507-6 Т</t>
  </si>
  <si>
    <t>508-7 Т</t>
  </si>
  <si>
    <t>509-7 Т</t>
  </si>
  <si>
    <t>510-7 Т</t>
  </si>
  <si>
    <t>511-6 Т</t>
  </si>
  <si>
    <t>516-6 Т</t>
  </si>
  <si>
    <t>517-6 Т</t>
  </si>
  <si>
    <t>518-6 Т</t>
  </si>
  <si>
    <t>519-7 Т</t>
  </si>
  <si>
    <t>520-6 Т</t>
  </si>
  <si>
    <t>522-6 Т</t>
  </si>
  <si>
    <t>524-7 Т</t>
  </si>
  <si>
    <t>527-6 Т</t>
  </si>
  <si>
    <t>528-7 Т</t>
  </si>
  <si>
    <t>529-7 Т</t>
  </si>
  <si>
    <t>530-7 Т</t>
  </si>
  <si>
    <t>531-7 Т</t>
  </si>
  <si>
    <t>532-8 Т</t>
  </si>
  <si>
    <t>533-6 Т</t>
  </si>
  <si>
    <t>534-8 Т</t>
  </si>
  <si>
    <t>535-7 Т</t>
  </si>
  <si>
    <t>536-7 Т</t>
  </si>
  <si>
    <t>537-6 Т</t>
  </si>
  <si>
    <t>538-6 Т</t>
  </si>
  <si>
    <t>623-7 Т</t>
  </si>
  <si>
    <t xml:space="preserve">Провод состоит из стального сердечника и алюминиевых проволок. Номинальное сечение - 70мм2.
</t>
  </si>
  <si>
    <t>855-2 Т</t>
  </si>
  <si>
    <t>851-2 Т</t>
  </si>
  <si>
    <t>Грунт (глинистые породы) классифицирован по ГОСТ 25100 «Грунты Классификация» и относятся к II классу природных диспенсерских грунтов, к группе связных и подгруппе осадочных и к виду песчанистая и супесь пылеватая. Качество грунта отвечает требованиям СНиП 3.03-09-2003 «Автомобильные дороги».</t>
  </si>
  <si>
    <t>август</t>
  </si>
  <si>
    <t>Атырауская область, пос.Аккистау, ст.Аккистау</t>
  </si>
  <si>
    <t>852-2 Т</t>
  </si>
  <si>
    <t>853-2 Т</t>
  </si>
  <si>
    <t>Атырауская область, Кульсаринская база УПТОиКО, ст.Кульсары</t>
  </si>
  <si>
    <t>8,14,16,17</t>
  </si>
  <si>
    <t>124-3 У</t>
  </si>
  <si>
    <t>увелечение цены с 2017г.(с 18750 на 33447,54)</t>
  </si>
  <si>
    <t>увелечение цены с 2017г.(с 20535,71 на 30143,96)</t>
  </si>
  <si>
    <t>увелечение цены с 2017г.(с 38392,85 на 66983,51)</t>
  </si>
  <si>
    <t>увелечение цены с 2017г.(с 16571,85 на 18676,14)</t>
  </si>
  <si>
    <t>увелечение цены с 2017г.(с 12500 на 13728,63)</t>
  </si>
  <si>
    <t>8,9,10,12,16,17,18</t>
  </si>
  <si>
    <t>52 изменения и дополнения от 09 августа 2017 года №789</t>
  </si>
  <si>
    <t>53 изменения и дополнения от 28 сентября 2017 года №937</t>
  </si>
  <si>
    <t>3,4,5,6,14,15,16,17</t>
  </si>
  <si>
    <t>3,4,5,6,14,16,17</t>
  </si>
  <si>
    <t>207-4 Т</t>
  </si>
  <si>
    <t>209-5 Т</t>
  </si>
  <si>
    <t>Крейцкопф с накладками 1НП.01.01 для насосов НБ</t>
  </si>
  <si>
    <t>210-2 Т</t>
  </si>
  <si>
    <t xml:space="preserve">для насоса, промежуточная  </t>
  </si>
  <si>
    <t>211-4 Т</t>
  </si>
  <si>
    <t>212-2 Т</t>
  </si>
  <si>
    <t>215-5 Т</t>
  </si>
  <si>
    <t>218-5 Т</t>
  </si>
  <si>
    <t>220-5 Т</t>
  </si>
  <si>
    <t>222-5 Т</t>
  </si>
  <si>
    <t>223-5 Т</t>
  </si>
  <si>
    <t>227-4 Т</t>
  </si>
  <si>
    <t>228-4 Т</t>
  </si>
  <si>
    <t>229-4 Т</t>
  </si>
  <si>
    <t>232-5 Т</t>
  </si>
  <si>
    <t>233-4 Т</t>
  </si>
  <si>
    <t>235-5 Т</t>
  </si>
  <si>
    <t>236-5 Т</t>
  </si>
  <si>
    <t>237-4 Т</t>
  </si>
  <si>
    <t>28.11.41.900.007.00.0796.000000000001</t>
  </si>
  <si>
    <t>клапана, для поршневого насоса нагнетания жидких сред</t>
  </si>
  <si>
    <t>Манжета для уплотнения крышки клапана к насосам НБ</t>
  </si>
  <si>
    <t>240-5 Т</t>
  </si>
  <si>
    <t>28.13.31.000.033.00.0796.000000000000</t>
  </si>
  <si>
    <t>Манжета (сальник) штока</t>
  </si>
  <si>
    <t>Уплотнение штока 1НП 02.00.001НБ-125 И 9Т запасные части насоса</t>
  </si>
  <si>
    <t>241-4 Т</t>
  </si>
  <si>
    <t>242-5 Т</t>
  </si>
  <si>
    <t>243-4 Т</t>
  </si>
  <si>
    <t>244-5 Т</t>
  </si>
  <si>
    <t>245-4 Т</t>
  </si>
  <si>
    <t>246-5 Т</t>
  </si>
  <si>
    <t>249-5 Т</t>
  </si>
  <si>
    <t>251-5 Т</t>
  </si>
  <si>
    <t>28.13.31.000.076.09.0796.000000000000</t>
  </si>
  <si>
    <t>для трехплунжерного насоса, в сборе</t>
  </si>
  <si>
    <t>254-4 Т</t>
  </si>
  <si>
    <t>28.13.31.000.148.00.0796.000000000000</t>
  </si>
  <si>
    <t>предохранительного клапана, для насоса бурового, резиновое</t>
  </si>
  <si>
    <t>Уплотнение предохранительного клапана 1НП.02.08.003П</t>
  </si>
  <si>
    <t>257-4 Т</t>
  </si>
  <si>
    <t>258-4 Т</t>
  </si>
  <si>
    <t>259-4 Т</t>
  </si>
  <si>
    <t>260-6 Т</t>
  </si>
  <si>
    <t>261-5 Т</t>
  </si>
  <si>
    <t>Полный комплект РТИ 9Т.02.700П</t>
  </si>
  <si>
    <t>262-5 Т</t>
  </si>
  <si>
    <t>НБ125.02.740П-06 (63 дет)</t>
  </si>
  <si>
    <t>265-4 Т</t>
  </si>
  <si>
    <t>266-4 Т</t>
  </si>
  <si>
    <t>267-6 Т</t>
  </si>
  <si>
    <t>268-4 Т</t>
  </si>
  <si>
    <t>269-5 Т</t>
  </si>
  <si>
    <t>270-6 Т</t>
  </si>
  <si>
    <t>272-5 Т</t>
  </si>
  <si>
    <t>854-2 Т</t>
  </si>
  <si>
    <t>851-3 Т</t>
  </si>
  <si>
    <t>НГДУ Жайыкмунайгаз, м/р С.Балгимбаев</t>
  </si>
  <si>
    <t>852-3 Т</t>
  </si>
  <si>
    <t>НГДУ Доссормунайгаз, Жылыойский район, м/р Карсак</t>
  </si>
  <si>
    <t>853-3 Т</t>
  </si>
  <si>
    <t>НГДУ Жылыоймунайгаз,м/р Актобе,м/р Терень-Узюк,м/р Акингень</t>
  </si>
  <si>
    <t>206-4 Т</t>
  </si>
  <si>
    <t>42.21.22.000.000.00.0999.000000000000</t>
  </si>
  <si>
    <t>Работы по прокладке локальных (местного значения) трубопроводов и аналогичных сетей/систем</t>
  </si>
  <si>
    <t xml:space="preserve">Строительство водовода м/р Северный Котыртас - м/р Восточный Макат  </t>
  </si>
  <si>
    <t>октябрь</t>
  </si>
  <si>
    <t>Атырауская область Кзылкогинский район,  Макатский район</t>
  </si>
  <si>
    <t>срок 2017-2018</t>
  </si>
  <si>
    <t>35 Р</t>
  </si>
  <si>
    <t xml:space="preserve">Услуги по техническому надзору объекта Строительство водовода м/р Северный Котыртас - м/р Восточный Макат  </t>
  </si>
  <si>
    <t xml:space="preserve">Услуги по авторскому надзору объекта Строительство водовода м/р Северный Котыртас - м/р Восточный Макат  </t>
  </si>
  <si>
    <t>140 У</t>
  </si>
  <si>
    <t>141 У</t>
  </si>
  <si>
    <t>Форма плана долгосрочных закупок товаров, работ и услуг на 2012 годы по 2038 годы АО "ЭмбаМунайГаз"</t>
  </si>
  <si>
    <t>54 изменения и дополнения от 26 октября 2017 года №1024</t>
  </si>
  <si>
    <t xml:space="preserve">38-5 Т </t>
  </si>
  <si>
    <t>2014/2015/2017</t>
  </si>
  <si>
    <t>доп сумма 90 215 638,40 без НДС</t>
  </si>
  <si>
    <t>36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</si>
  <si>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</si>
  <si>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</si>
  <si>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</si>
  <si>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НГДУ «Жайыкмунайгаз» АО «Эмбамунайгаз» Исатайский район Атырауской области</t>
  </si>
  <si>
    <t>37 Р</t>
  </si>
  <si>
    <t>Работы по капитальному ремонту скважин на месторождениях НГДУ "Жылыоймунайгаз"</t>
  </si>
  <si>
    <t>НГДУ «Жылыоймунайгаз» АО «Эмбамунайгаз» Жылыойский район Атырауской области</t>
  </si>
  <si>
    <t>38 Р</t>
  </si>
  <si>
    <t>Работы по капитальному ремонту скважин на месторождениях НГДУ "Доссормунайгаз"</t>
  </si>
  <si>
    <t>НГДУ «Доссормунайгаз» АО «Эмбамунайгаз» Макатский район Атырауской области</t>
  </si>
  <si>
    <t>39 Р</t>
  </si>
  <si>
    <t>Работы по капитальному ремонту скважин на месторождениях НГДУ "Кайнармунайгаз"</t>
  </si>
  <si>
    <t>НГДУ «Кайнармунайгаз» АО «Эмбамунайгаз» Кызылкогинский район Атырауской области</t>
  </si>
  <si>
    <t>40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</si>
  <si>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</si>
  <si>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</si>
  <si>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работна 2018-2020гг)</t>
  </si>
  <si>
    <t>промежуточный платеж  50% в течении 30 рабочих дней; 50 % окончательный расчет</t>
  </si>
  <si>
    <t>125-2 У</t>
  </si>
  <si>
    <t>доп.сумма 16 262 400,00 тг.без НДС</t>
  </si>
  <si>
    <t>142 У</t>
  </si>
  <si>
    <r>
      <t xml:space="preserve">Услуги по транспортировке нефти по системе КТК -договор транспортной экспедиции
</t>
    </r>
    <r>
      <rPr>
        <b/>
        <sz val="10"/>
        <rFont val="Times New Roman"/>
        <family val="1"/>
        <charset val="204"/>
      </rPr>
      <t>(РД)</t>
    </r>
  </si>
  <si>
    <t>Республика Казахстан, Атырауская область. Российская Федерация.</t>
  </si>
  <si>
    <t>авансовый платеж - 0%, в течение 15 р.д. с момента получения счета фактуры и акта выполненных работ</t>
  </si>
  <si>
    <t>143 У</t>
  </si>
  <si>
    <t>46.12.11.000.001.00.0777.000000000000</t>
  </si>
  <si>
    <r>
      <t>Услуги по обеспечению реализации нефти на экспорт</t>
    </r>
    <r>
      <rPr>
        <b/>
        <sz val="10"/>
        <rFont val="Times New Roman"/>
        <family val="1"/>
        <charset val="204"/>
      </rPr>
      <t xml:space="preserve"> (договор поручения)</t>
    </r>
  </si>
  <si>
    <t>авансовый платеж - 0%, в течение 10 р.д. с момента получения счета фактуры и акта выполненных работ</t>
  </si>
  <si>
    <t>144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</si>
  <si>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</si>
  <si>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</si>
  <si>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Оказание транспортных услуг по перевозке грузов технологическим автотранспортом для НГДУ "Жайыкмунайгаз" АО "Эмбамунайгаз"</t>
  </si>
  <si>
    <t>145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</si>
  <si>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</si>
  <si>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</si>
  <si>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"Жайыкмунайгаз" АО "Эмбамунайгаз"</t>
  </si>
  <si>
    <t>146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</si>
  <si>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</si>
  <si>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</si>
  <si>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</si>
  <si>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147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</si>
  <si>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</si>
  <si>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</si>
  <si>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</si>
  <si>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148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</si>
  <si>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</si>
  <si>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</si>
  <si>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"Жайыкмунайгаз" АО "Эмбамунайгаз"</t>
  </si>
  <si>
    <t>149 У</t>
  </si>
  <si>
    <t>Оказание транспортных услуг по перевозке пассажиров  легковым автотранспортом для НГДУ "Жайыкмунайгаз" АО "Эмбамунайгаз"</t>
  </si>
  <si>
    <t>150 У</t>
  </si>
  <si>
    <t>Оказание транспортных услуг по перевозке грузов технологическим автотранспортом для НГДУ "Жылыоймунайгаз" АО "Эмбамунайгаз"</t>
  </si>
  <si>
    <t>151 У</t>
  </si>
  <si>
    <t>Услуги по перевозке автоцистернами нефти и технологической жидкости для НГДУ "Жылыоймунайгаз" АО "Эмбамунайгаз"</t>
  </si>
  <si>
    <t>152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</si>
  <si>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</si>
  <si>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</si>
  <si>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автоцистерной питьевой воды для НГДУ "Жылыоймунайгаз" АО "Эмбамунайгаз"</t>
  </si>
  <si>
    <t>153 У</t>
  </si>
  <si>
    <t>Оказание транспортных услуг специальной техникой для НГДУ "Жылыоймунайгаз" АО "Эмбамунайгаз"</t>
  </si>
  <si>
    <t>154 У</t>
  </si>
  <si>
    <t>Оказание транспортных услуг самоходными машинами для НГДУ "Жылыоймунайгаз" АО "Эмбамунайгаз"</t>
  </si>
  <si>
    <t>155 У</t>
  </si>
  <si>
    <t>Оказание транспортных услуг по перевозке пассажиров автобусами, не менее 45 мест для НГДУ "Жылыоймунайгаз" АО "Эмбамунайгаз"</t>
  </si>
  <si>
    <t>156 У</t>
  </si>
  <si>
    <t>Оказание транспортных услуг по перевозке пассажиров вахтовыми автобусами для НГДУ "Жылыоймунайгаз" АО "Эмбамунайгаз"</t>
  </si>
  <si>
    <t>157 У</t>
  </si>
  <si>
    <t>Оказание транспортных услуг по перевозке пассажиров автобусами  для НГДУ "Жылыоймунайгаз" АО "Эмбамунайгаз"</t>
  </si>
  <si>
    <t>158 У</t>
  </si>
  <si>
    <t>Оказание транспортных услуг по перевозке пассажиров  легковым автотранспортом для НГДУ "Жылыоймунайгаз" АО "Эмбамунайгаз"</t>
  </si>
  <si>
    <t>159 У</t>
  </si>
  <si>
    <t>Оказание транспортных услуг по перевозке грузов технологическим автотранспортом для НГДУ "Доссормунайгаз" АО "Эмбамунайгаз"</t>
  </si>
  <si>
    <t>160 У</t>
  </si>
  <si>
    <t>Услуги по перевозке автоцистернами нефти и технологической жидкости для НГДУ "Доссормунайгаз" АО "Эмбамунайгаз"</t>
  </si>
  <si>
    <t>161 У</t>
  </si>
  <si>
    <t>Услуги по перевозке автоцистерной питьевой воды для НГДУ "Доссормунайгаз" АО "Эмбамунайгаз"</t>
  </si>
  <si>
    <t>162 У</t>
  </si>
  <si>
    <t>Оказание транспортных услуг специальной техникой для НГДУ "Доссормунайгаз" АО "Эмбамунайгаз"</t>
  </si>
  <si>
    <t>163 У</t>
  </si>
  <si>
    <t>Оказание транспортных услуг самоходными машинами для НГДУ "Доссормунайгаз" АО "Эмбамунайгаз"</t>
  </si>
  <si>
    <t>164 У</t>
  </si>
  <si>
    <t>Оказание транспортных услуг по перевозке пассажиров автобусами  для НГДУ "Доссормунайгаз" АО "Эмбамунайгаз"</t>
  </si>
  <si>
    <t>165 У</t>
  </si>
  <si>
    <t>Оказание транспортных услуг по перевозке пассажиров  легковым автотранспортом для НГДУ "Доссорнайгаз" АО "Эмбамунайгаз"</t>
  </si>
  <si>
    <t>166 У</t>
  </si>
  <si>
    <t>Оказание транспортных услуг по перевозке грузов технологическим автотранспортом для НГДУ "Кайнармунайгаз" АО "Эмбамунайгаз"</t>
  </si>
  <si>
    <t>167 У</t>
  </si>
  <si>
    <t>Услуги по перевозке автоцистернами нефти и технологической жидкости для НГДУ "Кайнармунайгаз" АО "Эмбамунайгаз"</t>
  </si>
  <si>
    <t>168 У</t>
  </si>
  <si>
    <t>Оказание транспортных услуг специальной техникой для НГДУ "Кайнармунайгаз" АО "Эмбамунайгаз"</t>
  </si>
  <si>
    <t>169 У</t>
  </si>
  <si>
    <t>Оказание транспортных услуг самоходными машинами для НГДУ "Кайнармунайгаз" АО "Эмбамунайгаз"</t>
  </si>
  <si>
    <t>170 У</t>
  </si>
  <si>
    <t>Оказание транспортных услуг по перевозке пассажиров автобусами  для НГДУ "Кайнармунайгаз" АО "Эмбамунайгаз"</t>
  </si>
  <si>
    <t>171 У</t>
  </si>
  <si>
    <t>Оказание транспортных услуг по перевозке пассажиров  легковым автотранспортом для НГДУ "Кайнармунайгаз" АО "Эмбамунайгаз"</t>
  </si>
  <si>
    <t>172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</si>
  <si>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</si>
  <si>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</si>
  <si>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</si>
  <si>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автотранспортом и специальной техникой для Управления "Эмбамунайэнерго"  АО "Эмбамунайгаз"</t>
  </si>
  <si>
    <t>173 У</t>
  </si>
  <si>
    <t>Оказание транспортных услуг по перевозке пассажиров автобусами  для Управления "Эмбамунайэнерго" АО "Эмбамунайгаз"</t>
  </si>
  <si>
    <t>174 У</t>
  </si>
  <si>
    <t>Оказание транспортных услуг технологическим автотранспортом и специальной техникой для закреплённых территорий АО "Эмбамунайгаз"</t>
  </si>
  <si>
    <t>175 У</t>
  </si>
  <si>
    <t>84.11.12.900.005.00.0777.000000000001</t>
  </si>
  <si>
    <t>176 У</t>
  </si>
  <si>
    <t>52.10.12.000.000.00.0777.000000000000</t>
  </si>
  <si>
    <t>Услуги по хранению жидких или газообразных грузов</t>
  </si>
  <si>
    <t>Услуги по приему, хранению и доставки ГСМ до АЗС НГДУ "Жылыоймунайгаз"</t>
  </si>
  <si>
    <t>авансовый платеж - 0%, промежуточный платеж  100 % в течении 30 рабочих дней</t>
  </si>
  <si>
    <t>177 У</t>
  </si>
  <si>
    <t>Услуги по приему, хранению и доставки ГСМ до АЗС НГДУ "Жаикмунайгаз"</t>
  </si>
  <si>
    <t>178 У</t>
  </si>
  <si>
    <t>Услуги по приему, хранению и доставки ГСМ до АЗС НГДУ "Кайнармунайгаз"</t>
  </si>
  <si>
    <t>Атырауская область, Кзылкогинский р-н</t>
  </si>
  <si>
    <t>179 У</t>
  </si>
  <si>
    <t>Услуги по приему, хранению и доставки ГСМ до АЗС НГДУ "Доссормунайгаз"</t>
  </si>
  <si>
    <t>Атырауская область, Макатский р-н</t>
  </si>
  <si>
    <t>180 У</t>
  </si>
  <si>
    <t>Услуги по приему, хранению и доставки ГСМ до АЗС УПТОиКО (г. Атырау)</t>
  </si>
  <si>
    <t>Атырауская область, г. Атырау, п. Бирлик</t>
  </si>
  <si>
    <t>181 У</t>
  </si>
  <si>
    <t>Услуги по администрированию и техническому обслуживанию программного обеспечения</t>
  </si>
  <si>
    <t>Услуги по сопровождению и технической поддержке SAP ERP.</t>
  </si>
  <si>
    <t xml:space="preserve">ноябрь </t>
  </si>
  <si>
    <t>г.Атырау, ул.Валиханова,1</t>
  </si>
  <si>
    <t>182 У</t>
  </si>
  <si>
    <t>Услуги по техническому обслуживанию коммерческого узла учета нефти НПС-3 Кайнар НГДУ "Кайнармунайгаз"</t>
  </si>
  <si>
    <t xml:space="preserve"> Атырауская область, Кзылкугинский  район</t>
  </si>
  <si>
    <t>183 У</t>
  </si>
  <si>
    <t>Услуги по техническому обслуживанию коммерческого узла учета нефти Карсак НГДУ "Доссормунайгаз"</t>
  </si>
  <si>
    <t xml:space="preserve"> Атырауская область, Макатский  район</t>
  </si>
  <si>
    <t>184 У</t>
  </si>
  <si>
    <t>Услуги по техническому обслуживанию исследовательских приборов НГДУ "Жаикмунайгаз"</t>
  </si>
  <si>
    <t xml:space="preserve"> Атырауская область, Исатайский  район</t>
  </si>
  <si>
    <t>185 У</t>
  </si>
  <si>
    <t>Услуги по техническому обслуживанию исследовательских приборов НГДУ "Жылыоймунайгаз"</t>
  </si>
  <si>
    <t xml:space="preserve"> Атырауская область, Жылыойский  район</t>
  </si>
  <si>
    <t>186 У</t>
  </si>
  <si>
    <t>Услуги по техническому обслуживанию исследовательских приборов НГДУ "Кайнармунайгаз"</t>
  </si>
  <si>
    <t>187 У</t>
  </si>
  <si>
    <t>Услуги по техническому обслуживанию исследовательских приборов НГДУ "Доссормунайгаз"</t>
  </si>
  <si>
    <t>188 У</t>
  </si>
  <si>
    <t>71.20.19.000.000.00.0777.000000000000</t>
  </si>
  <si>
    <t>Услуги по поверке средств измерений</t>
  </si>
  <si>
    <t>Услуги по метрологическому обеспечению НГДУ "Жаикмунайгаз"</t>
  </si>
  <si>
    <t>189 У</t>
  </si>
  <si>
    <t>Услуги по метрологическому обеспечению НГДУ "Жылыоймунайгаз"</t>
  </si>
  <si>
    <t>190 У</t>
  </si>
  <si>
    <t>Услуги по метрологическому обеспечению НГДУ "Кайнармунайгаз"</t>
  </si>
  <si>
    <t>191 У</t>
  </si>
  <si>
    <t>Услуги по метрологическому обеспечению НГДУ "Доссормунайгаз"</t>
  </si>
  <si>
    <t>192 У</t>
  </si>
  <si>
    <t>Услуги по метрологическому обеспечению УПТОиКО</t>
  </si>
  <si>
    <t>193 У</t>
  </si>
  <si>
    <t>Услуги по метрологическому обеспечению УЭМЭ</t>
  </si>
  <si>
    <t>194 У</t>
  </si>
  <si>
    <t>195 У</t>
  </si>
  <si>
    <t>62.03.12.000.000.00.0777.000000000000</t>
  </si>
  <si>
    <t>Предоставление услуг по управлению, обслуживанию инфраструктуры информационных и компьютерных технологий (IT – аутсорсинг) НГДУ "Жаикмунайгаз"</t>
  </si>
  <si>
    <t>196 У</t>
  </si>
  <si>
    <t>Предоставление услуг по управлению, обслуживанию инфраструктуры информационных и компьютерных технологий (IT – аутсорсинг) НГДУ "Жылыоймунайгаз"</t>
  </si>
  <si>
    <t>197 У</t>
  </si>
  <si>
    <t>Предоставление услуг по управлению, обслуживанию инфраструктуры информационных и компьютерных технологий (IT – аутсорсинг) НГДУ "Кайнармунайгаз"</t>
  </si>
  <si>
    <t>198 У</t>
  </si>
  <si>
    <t>Предоставление услуг по управлению, обслуживанию инфраструктуры информационных и компьютерных технологий (IT – аутсорсинг) НГДУ "Доссормунайгаз"</t>
  </si>
  <si>
    <t>199 У</t>
  </si>
  <si>
    <t>Предоставление услуг по управлению, обслуживанию инфраструктуры информационных и компьютерных технологий (IT – аутсорсинг) УЭМЭ</t>
  </si>
  <si>
    <t>200 У</t>
  </si>
  <si>
    <t>Предоставление услуг по управлению, обслуживанию инфраструктуры информационных и компьютерных технологий (IT – аутсорсинг) УПТОК</t>
  </si>
  <si>
    <t>201 У</t>
  </si>
  <si>
    <t>Предоставление услуг по управлению, обслуживанию инфраструктуры информационных и компьютерных технологий (IT – аутсорсинг) АУП</t>
  </si>
  <si>
    <t>202 У</t>
  </si>
  <si>
    <t>95.11.10.000.003.00.0777.000000000000</t>
  </si>
  <si>
    <t>Услуги по техническому обслуживанию компьютерной/периферийной оргтехники/оборудования и их частей</t>
  </si>
  <si>
    <t>Услуги по сервисному обслуживанию и текущему ремонту компьютерной техники АО "Эмбамунайгаз" НГДУ "Жаикмунайгаз"</t>
  </si>
  <si>
    <t>203 У</t>
  </si>
  <si>
    <t>Услуги по сервисному обслуживанию и текущему ремонту компьютерной техники АО "Эмбамунайгаз" НГДУ "Жылыоймунайгаз"</t>
  </si>
  <si>
    <t>204 У</t>
  </si>
  <si>
    <t>Услуги по сервисному обслуживанию и текущему ремонту компьютерной техники АО "Эмбамунайгаз" НГДУ "Кайнармунайгаз"</t>
  </si>
  <si>
    <t>205 У</t>
  </si>
  <si>
    <t>Услуги по сервисному обслуживанию и текущему ремонту компьютерной техники АО "Эмбамунайгаз" НГДУ "Доссормунайгаз"</t>
  </si>
  <si>
    <t>206 У</t>
  </si>
  <si>
    <t>Услуги по сервисному обслуживанию и текущему ремонту компьютерной техники АО "Эмбамунайгаз" УЭМЭ</t>
  </si>
  <si>
    <t>207 У</t>
  </si>
  <si>
    <t>Услуги по сервисному обслуживанию и текущему ремонту компьютерной техники АО "Эмбамунайгаз" УПТОК</t>
  </si>
  <si>
    <t>208 У</t>
  </si>
  <si>
    <t>Услуги по сервисному обслуживанию и текущему ремонту компьютерной техники АО "Эмбамунайгаз" АУП</t>
  </si>
  <si>
    <t>55 изменения и дополнения от 08 ноября 2017 года №1072</t>
  </si>
  <si>
    <t>8,9,10,12,18</t>
  </si>
  <si>
    <t>851-4 Т</t>
  </si>
  <si>
    <t>Атырауская область, Исатайский район, НГДУ Жайыкмунайгаз, м/р С.Балгимбаев</t>
  </si>
  <si>
    <t>промежуточный платеж  100% в течении 30 рабочих дней;</t>
  </si>
  <si>
    <t>852-4 Т</t>
  </si>
  <si>
    <t>Атырауская область, Жылыойский район, НГДУ Доссормунайгаз, м/р Карсак</t>
  </si>
  <si>
    <t>853-4 Т</t>
  </si>
  <si>
    <t>Атырауская область, Жылыойский район, НГДУ Жылыоймунайгаз,м/р Актобе,м/р Терень-Узюк,м/р Акингень</t>
  </si>
  <si>
    <t>3,4,5,12,14,16,17</t>
  </si>
  <si>
    <t>40-1 Р</t>
  </si>
  <si>
    <t>721950.200.000000</t>
  </si>
  <si>
    <t>Работы научно-исследовательские в нефтегазовой отрасли</t>
  </si>
  <si>
    <t>промежуточный платеж 50 % в течении 30 рабочих дней; 50 % окончательный расчет при дополнительной добычи</t>
  </si>
  <si>
    <t>141-1 У</t>
  </si>
  <si>
    <t>3,4,5,10</t>
  </si>
  <si>
    <t>144-1 У</t>
  </si>
  <si>
    <t>494119.900.000000</t>
  </si>
  <si>
    <t>Услуги автомобильного транспорта по перевозкам грузов (кроме перевозки почты и грузов в контейнерах)</t>
  </si>
  <si>
    <t>145-1 У</t>
  </si>
  <si>
    <t>494112.100.000000</t>
  </si>
  <si>
    <t>146-1 У</t>
  </si>
  <si>
    <t>773919.900.000035</t>
  </si>
  <si>
    <t>147-1 У</t>
  </si>
  <si>
    <t>773919.900.000004</t>
  </si>
  <si>
    <t>148-1 У</t>
  </si>
  <si>
    <t>493934.000.000000</t>
  </si>
  <si>
    <t>149-1 У</t>
  </si>
  <si>
    <t>494219.000.000000</t>
  </si>
  <si>
    <t>150-1 У</t>
  </si>
  <si>
    <t>151-1 У</t>
  </si>
  <si>
    <t>152-1 У</t>
  </si>
  <si>
    <t>494113.000.000000</t>
  </si>
  <si>
    <t>153-1 У</t>
  </si>
  <si>
    <t>154-1 У</t>
  </si>
  <si>
    <t>155-1 У</t>
  </si>
  <si>
    <t>156-1 У</t>
  </si>
  <si>
    <t>157-1 У</t>
  </si>
  <si>
    <t>158-1 У</t>
  </si>
  <si>
    <t>159-1 У</t>
  </si>
  <si>
    <t>160-1 У</t>
  </si>
  <si>
    <t>161-1 У</t>
  </si>
  <si>
    <t>162-1 У</t>
  </si>
  <si>
    <t>163-1 У</t>
  </si>
  <si>
    <t>164-1 У</t>
  </si>
  <si>
    <t>165-1 У</t>
  </si>
  <si>
    <t>166-1 У</t>
  </si>
  <si>
    <t>Атырауская область, Кызылкогинский район</t>
  </si>
  <si>
    <t>167-1 У</t>
  </si>
  <si>
    <t>168-1 У</t>
  </si>
  <si>
    <t>169-1 У</t>
  </si>
  <si>
    <t>170-1 У</t>
  </si>
  <si>
    <t>171-1 У</t>
  </si>
  <si>
    <t>3,4,5,9,14,16,17</t>
  </si>
  <si>
    <t>182-1 У</t>
  </si>
  <si>
    <t>331311.100.000008</t>
  </si>
  <si>
    <t>183-1 У</t>
  </si>
  <si>
    <t>184-1 У</t>
  </si>
  <si>
    <t>185-1 У</t>
  </si>
  <si>
    <t>186-1 У</t>
  </si>
  <si>
    <t>187-1 У</t>
  </si>
  <si>
    <t>188-1 У</t>
  </si>
  <si>
    <t>712019.000.000005</t>
  </si>
  <si>
    <t>189-1 У</t>
  </si>
  <si>
    <t>190-1 У</t>
  </si>
  <si>
    <t>191-1 У</t>
  </si>
  <si>
    <t>3,4,5,9,10,14,16,17</t>
  </si>
  <si>
    <t>192-1 У</t>
  </si>
  <si>
    <t>193-1 У</t>
  </si>
  <si>
    <t>194-1 У</t>
  </si>
  <si>
    <t>620920.000.000001</t>
  </si>
  <si>
    <t>195-1 У</t>
  </si>
  <si>
    <t>620312.000.000000</t>
  </si>
  <si>
    <t xml:space="preserve"> Атырауская область, Исатайский район</t>
  </si>
  <si>
    <t>196-1 У</t>
  </si>
  <si>
    <t>197-1 У</t>
  </si>
  <si>
    <t xml:space="preserve"> Атырауская область, Кзылкугинский район</t>
  </si>
  <si>
    <t>198-1 У</t>
  </si>
  <si>
    <t xml:space="preserve"> Атырауская область, Макатский район</t>
  </si>
  <si>
    <t>199-1 У</t>
  </si>
  <si>
    <t>200-1 У</t>
  </si>
  <si>
    <t>201-1 У</t>
  </si>
  <si>
    <t>202-1 У</t>
  </si>
  <si>
    <t>951110.000.000003</t>
  </si>
  <si>
    <t>203-1 У</t>
  </si>
  <si>
    <t>204-1 У</t>
  </si>
  <si>
    <t>205-1 У</t>
  </si>
  <si>
    <t>206-1 У</t>
  </si>
  <si>
    <t>207-1 У</t>
  </si>
  <si>
    <t>208-1 У</t>
  </si>
  <si>
    <t>56 изменения и дополнения от 20 ноября 2017 года №1130</t>
  </si>
  <si>
    <t>712019.000.000001</t>
  </si>
  <si>
    <t>Работы по организации и проведению по межлабораторным испытаниям</t>
  </si>
  <si>
    <t>Работы по организации и проведению по межлабораторным/сравнительным испытаниям (сличению)</t>
  </si>
  <si>
    <t>40-2 Р</t>
  </si>
  <si>
    <t>41 Р</t>
  </si>
  <si>
    <t>14,15,16,20</t>
  </si>
  <si>
    <t>57-1 У</t>
  </si>
  <si>
    <t>увеличение на сумму 21,60тг без НДС</t>
  </si>
  <si>
    <t>57 изменения и дополнения от 13 декабря 2017 года №1216</t>
  </si>
  <si>
    <t>27-3 Р</t>
  </si>
  <si>
    <t>доп.сумма 114 965 236,35 без НДС</t>
  </si>
  <si>
    <t>32-2 Р</t>
  </si>
  <si>
    <t>доп.сумма 6 297 940,17 без НДС</t>
  </si>
  <si>
    <t>111-1 У</t>
  </si>
  <si>
    <t>112-1 У</t>
  </si>
  <si>
    <t>113-2 У</t>
  </si>
  <si>
    <t>АБП</t>
  </si>
  <si>
    <t xml:space="preserve">Код по ЕНС ТРУ </t>
  </si>
  <si>
    <t xml:space="preserve">Наименование закупаемых товаров, работ и услуг </t>
  </si>
  <si>
    <t xml:space="preserve">Краткая характеристика (описание) </t>
  </si>
  <si>
    <t>Основание проведения закупок из одного источника</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</si>
  <si>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</si>
  <si>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</si>
  <si>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</si>
  <si>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</si>
  <si>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</si>
  <si>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</si>
  <si>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r>
      <t xml:space="preserve">Сроки выполнения работ, оказания услуг и работы </t>
    </r>
    <r>
      <rPr>
        <i/>
        <sz val="10"/>
        <rFont val="Times New Roman"/>
        <family val="1"/>
        <charset val="204"/>
      </rPr>
      <t>(заполнить одно из двух значений)</t>
    </r>
  </si>
  <si>
    <t>Условия оплаты</t>
  </si>
  <si>
    <t>Единица измерения</t>
  </si>
  <si>
    <t>Признак Рассчитать без НДС</t>
  </si>
  <si>
    <t>2018</t>
  </si>
  <si>
    <t>2019</t>
  </si>
  <si>
    <t>2020</t>
  </si>
  <si>
    <t>2021</t>
  </si>
  <si>
    <t>Общий объем</t>
  </si>
  <si>
    <t>БИН организатора</t>
  </si>
  <si>
    <t>Дополнительная характеристика работ и услуг</t>
  </si>
  <si>
    <t>Дополнительная характеристика товаров</t>
  </si>
  <si>
    <t xml:space="preserve">С даты подписания договора по  </t>
  </si>
  <si>
    <t>Определенный период</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</si>
  <si>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</si>
  <si>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</si>
  <si>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</si>
  <si>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</si>
  <si>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</si>
  <si>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</si>
  <si>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</si>
  <si>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</si>
  <si>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</si>
  <si>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</si>
  <si>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</si>
  <si>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</si>
  <si>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</si>
  <si>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</si>
  <si>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</si>
  <si>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</si>
  <si>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</si>
  <si>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</si>
  <si>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</si>
  <si>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</si>
  <si>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</si>
  <si>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</si>
  <si>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</si>
  <si>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</si>
  <si>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</si>
  <si>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</si>
  <si>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</si>
  <si>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</si>
  <si>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</si>
  <si>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</si>
  <si>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</si>
  <si>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</si>
  <si>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</si>
  <si>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</si>
  <si>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</si>
  <si>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</si>
  <si>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</si>
  <si>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</si>
  <si>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</si>
  <si>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</si>
  <si>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</si>
  <si>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</si>
  <si>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</si>
  <si>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</si>
  <si>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</si>
  <si>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</si>
  <si>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</si>
  <si>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</si>
  <si>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</si>
  <si>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</si>
  <si>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</si>
  <si>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</si>
  <si>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</si>
  <si>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</si>
  <si>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</si>
  <si>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</si>
  <si>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</si>
  <si>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</si>
  <si>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</si>
  <si>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</si>
  <si>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</si>
  <si>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</si>
  <si>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</si>
  <si>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</si>
  <si>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</si>
  <si>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3. Услуги</t>
  </si>
  <si>
    <t>ДСП</t>
  </si>
  <si>
    <t>209 У</t>
  </si>
  <si>
    <t>360020.400.000003</t>
  </si>
  <si>
    <t>140-6</t>
  </si>
  <si>
    <t>230000000</t>
  </si>
  <si>
    <t>г.Атырау, ул.Валиханова, 1</t>
  </si>
  <si>
    <t>12.2017</t>
  </si>
  <si>
    <t>KZ</t>
  </si>
  <si>
    <t>01.2018</t>
  </si>
  <si>
    <t>12.2020</t>
  </si>
  <si>
    <t>С НДС</t>
  </si>
  <si>
    <t xml:space="preserve">«Жылыоймұнайгаз» МГӨБ-ы, "Ембімұнайэнерго" басқармасы және ӨТҚ және ЖК басқармасы  Құлсары базасы үшін салқын су және кәріз жүйесі </t>
  </si>
  <si>
    <t>Холодная вода и канализация для НГДУ "Жылоймунайгаз", для Кульсаринская база УПТОиКО, для упр. Эмбамунайэнерго</t>
  </si>
  <si>
    <t>210 У</t>
  </si>
  <si>
    <t xml:space="preserve">«Жайықмұнайгаз» МГӨБ-ы үшін салқын су және кәріз жүйесі </t>
  </si>
  <si>
    <t>211 У</t>
  </si>
  <si>
    <t xml:space="preserve">«Қайнармұнайгаз» МГӨБ-н ауыз сумен қамту қызметі </t>
  </si>
  <si>
    <t xml:space="preserve">Услуги по обеспечению питьевой холодной водой для НГДУ "Кайнармунайгаз" </t>
  </si>
  <si>
    <t>212 У</t>
  </si>
  <si>
    <t xml:space="preserve">«Ембімұнайгаз» АҚ басқару аппараты, "Доссормұнайгаз" МГӨБ  және "Ембімұнайэнерго" басқармасы үшін салқын су және кәріз жүйесі </t>
  </si>
  <si>
    <t>213 У</t>
  </si>
  <si>
    <t>381129.000.000000</t>
  </si>
  <si>
    <t>Услуги по вывозу (сбору) неопасных отходов/имущества/материалов</t>
  </si>
  <si>
    <t>04.2018</t>
  </si>
  <si>
    <t>«Жайықмұнайгаз» МГӨБ-ы, «Ембімұнайэнерго» басқармасы нысандарынан тұрмыстық қатты қалдықтарды алу қызметі</t>
  </si>
  <si>
    <t>214 У</t>
  </si>
  <si>
    <t>«Доссормұнайгаз» МГӨБ-ы, «Ембімұнайэнерго» басқармасы нысандарынан тұрмыстық қатты қалдықтарды алу қызметі</t>
  </si>
  <si>
    <t>215 У</t>
  </si>
  <si>
    <t>«Жылыоймұнайгаз» МГӨБ-ы, «Ембімұнайэнерго» басқармасы және ӨТҚ және ЖКБ Құлсары базасы нысандарынан тұрмыстық қатты қалдықтарды алу қызметі</t>
  </si>
  <si>
    <t>216 У</t>
  </si>
  <si>
    <t>«Қайнармұнайгаз» МГӨБ-ы, «Ембімұнайэнерго» басқармасы нысандарынан тұрмыстық қатты қалдықтарды алу қызметі</t>
  </si>
  <si>
    <t>217 У</t>
  </si>
  <si>
    <t xml:space="preserve"> Атырауская область, г.Атырау</t>
  </si>
  <si>
    <t>«Ембімұнайгаз» басқарма аппараты, «Ембімұнайэнерго» басқармасы, ӨТҚ және ЖКБ Атырау базасы нысандарынан тұрмыстық қатты қалдықтарды алу қызметі</t>
  </si>
  <si>
    <t>218 У</t>
  </si>
  <si>
    <t>960119.000.000000</t>
  </si>
  <si>
    <t>Услуги по чистке одежды/ковровых и аналогичных изделий (кроме прачечных услуг)</t>
  </si>
  <si>
    <t>Атырау облысы, Мақат ауданындағы "Ембімұнайгаз" АҚ - ның қызметкерлерінің арнайы киімдерін жуу қызметі</t>
  </si>
  <si>
    <t>219 У</t>
  </si>
  <si>
    <t>Атырау облысы, Қызылқоға ауданындағы "Ембімұнайгаз" АҚ - ның қызметкерлерінің арнайы киімдерін жуу қызметі</t>
  </si>
  <si>
    <t>220 У</t>
  </si>
  <si>
    <t>Атырау облысы, Жылыой ауданындағы "Ембімұнайгаз" АҚ - ның қызметкерлерінің арнайы киімдерін жуу қызметі</t>
  </si>
  <si>
    <t>221 У</t>
  </si>
  <si>
    <t>Атырау облысы, Исатай ауданындағы "Ембімұнайгаз" АҚ - ның қызметкерлерінің арнайы киімдерін жуу қызметі</t>
  </si>
  <si>
    <t>222 У</t>
  </si>
  <si>
    <t>Атырау облысы, Атырау қаласындағы "Ембімұнайгаз" АҚ - ның қызметкерлерінің арнайы киімдерін жуу қызметі</t>
  </si>
  <si>
    <t>223 У</t>
  </si>
  <si>
    <t>613020.000.000000</t>
  </si>
  <si>
    <t>Услуги по распространению программ через спутниковую связь</t>
  </si>
  <si>
    <t>137-18</t>
  </si>
  <si>
    <t>Спутниктік теледидарға техникалық қызмет көрсетумен спутниктік теледидардың қызмет көрсетулері үшін абоненттік төлем</t>
  </si>
  <si>
    <t>План долгосрочных закупок товаров, работ и услуг АО "Эмбамунайгаз" на 2018-2023 годы</t>
  </si>
  <si>
    <t>58 изменения и дополнения от 26 декабря 2017 года №1271 утвержден приказом Председателя Правления АО "Эмбамунайгаз" Жаксыбекова А.Е.</t>
  </si>
  <si>
    <t xml:space="preserve">58 изменения и дополнения от 26 декабря 2017 года №1271 </t>
  </si>
  <si>
    <t>перенесен на новую форму</t>
  </si>
  <si>
    <t>57 изменения и дополнения от 13 декабря 2017 года №1216 утвержден приказом Председателя Правления АО "Эмбамунайгаз" Жаксыбекова А.Е.</t>
  </si>
  <si>
    <t>2022</t>
  </si>
  <si>
    <t>2023</t>
  </si>
  <si>
    <t>1. Товары</t>
  </si>
  <si>
    <t>ДМТС</t>
  </si>
  <si>
    <t>866 Т</t>
  </si>
  <si>
    <t>242012.200.000072</t>
  </si>
  <si>
    <t>Труба насосно-компрессорная</t>
  </si>
  <si>
    <t>стальная, условный диаметр 73 мм, толщина стенки 5,5 мм</t>
  </si>
  <si>
    <t>710000000</t>
  </si>
  <si>
    <t>г.Астана, пр.Кабанбай батыра, 19</t>
  </si>
  <si>
    <t>07.2018</t>
  </si>
  <si>
    <t>11.2022</t>
  </si>
  <si>
    <t>60</t>
  </si>
  <si>
    <t>168 Тонна (метрическая)</t>
  </si>
  <si>
    <t>020240000555</t>
  </si>
  <si>
    <t>Насосно-компрессорная труба ф73х5,5"К"мм(серостойкие10%) гладкие, сопрессовкой, дефектоскопией и лазерной маркировкой, резьбой и муфтами, исполнение "А"</t>
  </si>
  <si>
    <t>867 Т</t>
  </si>
  <si>
    <t>Насосно-компрессорная труба ф73х5,5"К"мм(серостойкие10%) с высадкой, с опрессовкой, дефектоскопией и лазерной маркировкой, резьбой и муфтами, исполнение "А"</t>
  </si>
  <si>
    <t>868 Т</t>
  </si>
  <si>
    <t>242012.200.000097</t>
  </si>
  <si>
    <t>стальная, условный диаметр 89 мм, толщина стенки 6,5 мм</t>
  </si>
  <si>
    <t>Насосно-компрессорные трубы (НКТ) 89х6,5мм, бесшовные гладкие с наружной резьбой на обоих концах с соединительной муфтой, длиной 10м (+, - 5%),  группы прочности Д</t>
  </si>
  <si>
    <t>869 Т</t>
  </si>
  <si>
    <t>Насосно-компрессорные трубы (НКТ) 73х5,5мм, бесшовные гладкие с наружной резьбой на обоих концах с соединительной муфтой, длиной 10м (+, - 5%),  группы прочности Д</t>
  </si>
  <si>
    <t>870 Т</t>
  </si>
  <si>
    <t>Насосно-компрессорные трубы (НКТ) 60х5мм, бесшовные гладкие с наружной резьбой на обоих концах с соединительной муфтой, длиной 10 м(
+, - 5%),группы прочности Д</t>
  </si>
  <si>
    <t>871 Т</t>
  </si>
  <si>
    <t>Насосно-компрессорные трубы (НКТ)  89х8мм   с высаженными наружу концами, с опрессовкой , дефектоскопией и лазерной маркировкой, рез
ьбой и муфтами. Группа прочности  "К", длиной 10метров, исполнение А.</t>
  </si>
  <si>
    <t xml:space="preserve">Итого по товарам </t>
  </si>
  <si>
    <t>МС</t>
  </si>
  <si>
    <t>42 Р</t>
  </si>
  <si>
    <t>711235.900.000002</t>
  </si>
  <si>
    <t>Земельно-кадастровые работы</t>
  </si>
  <si>
    <t>02.2018</t>
  </si>
  <si>
    <t>Атырауская область. г. Атырау</t>
  </si>
  <si>
    <t>жерді инвентаризациялау</t>
  </si>
  <si>
    <t>Проведение инвентаризации земель</t>
  </si>
  <si>
    <t>43 Р</t>
  </si>
  <si>
    <t>711219.900.000001</t>
  </si>
  <si>
    <t>Работы инженерные по проектированию месторождений</t>
  </si>
  <si>
    <t>Атырауская область. Исатайский район</t>
  </si>
  <si>
    <t>12.2019</t>
  </si>
  <si>
    <t>"Жайықмұнайгаз" МГӨБ бойынша жер қойнауын пайдалану құқығын ресімдеу</t>
  </si>
  <si>
    <t>Оформление права недропользования на ОПИ по НГДУ "Жайыкмунайгаз"</t>
  </si>
  <si>
    <t>44 Р</t>
  </si>
  <si>
    <t>Атырауская область. Жылыойский район</t>
  </si>
  <si>
    <t>"Жылыоймұнайгаз" МГӨБ бойынша жер қойнауын пайдалану құқығын ресімдеу</t>
  </si>
  <si>
    <t>Оформление права недропользования на ОПИ по НГДУ "Жылыоймунайгаз"</t>
  </si>
  <si>
    <t>45 Р</t>
  </si>
  <si>
    <t>"Доссормұнайгаз" МГӨБ бойынша жер қойнауын пайдалану құқығын ресімдеу</t>
  </si>
  <si>
    <t>Оформление права недропользования на ОПИ по НГДУ "Доссормунайгаз"</t>
  </si>
  <si>
    <t>46 Р</t>
  </si>
  <si>
    <t>Атырауская область. Кызылкогинский район</t>
  </si>
  <si>
    <t>"Қайнармұнайгаз" МГӨБ бойынша жер қойнауын пайдалану құқығын ресімдеу</t>
  </si>
  <si>
    <t>Оформление права недропользования на ОПИ по НГДУ "Кайнармунайгаз"</t>
  </si>
  <si>
    <t xml:space="preserve">Итого по работам </t>
  </si>
  <si>
    <t>ДАПИТ</t>
  </si>
  <si>
    <t>120240021112</t>
  </si>
  <si>
    <t xml:space="preserve">"Қайнармұнайгаз"МГӨБ-ның НПС-3 Қайнар коммерциялық мұнайды есепке алу торабының техникалық қызмет көрсету қызметтері </t>
  </si>
  <si>
    <t>27,28,50,51</t>
  </si>
  <si>
    <t>182-2 У</t>
  </si>
  <si>
    <t xml:space="preserve">"Доссормұнайгаз"МГӨБ-ның Қарсақ коммерциялық мұнайды есепке алу торабының техникалық қызмет көрсету қызметтері </t>
  </si>
  <si>
    <t>183-2 У</t>
  </si>
  <si>
    <t xml:space="preserve">"Жайықмұнайгаз" МГӨБ-ның зерттеу аспаптарына техникалық қызмет көрсету қызметтері </t>
  </si>
  <si>
    <t>184-2 У</t>
  </si>
  <si>
    <t xml:space="preserve">"Жылыоймұнайгаз" МГӨБ-ның зерттеу аспаптарына техникалық қызмет көрсету қызметтері </t>
  </si>
  <si>
    <t>185-2 У</t>
  </si>
  <si>
    <t xml:space="preserve">"Қайнармұнайгаз" МГӨБ-ның зерттеу аспаптарына техникалық қызмет көрсету қызметтері </t>
  </si>
  <si>
    <t>186-2 У</t>
  </si>
  <si>
    <t xml:space="preserve">"Доссормұнайгаз" МГӨБ-ның зерттеу аспаптарына техникалық қызмет көрсету қызметтері </t>
  </si>
  <si>
    <t>187-2 У</t>
  </si>
  <si>
    <t xml:space="preserve"> "Ембімұнайгаз" АҚ-ның электронды құжат айналымы жүйесіне техникалық қызметтерін көрсету</t>
  </si>
  <si>
    <t>3,27,28,50,51</t>
  </si>
  <si>
    <t>"Ембімұнайгаз" АҚ  "Жайықмұнайгаз" МГӨБ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</si>
  <si>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"Жаикмунайгаз"  АО "Эмбамунайгаз"</t>
  </si>
  <si>
    <t>"Ембімұнайгаз" АҚ  "Жылоймұнайгаз" МГӨБ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</si>
  <si>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"Жылыоймунайгаз" АО "Эмбамунайгаз"</t>
  </si>
  <si>
    <t>"Ембімұнайгаз" АҚ  "Қайнармұнайгаз" МГӨБ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</si>
  <si>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"Кайнармунайгаз" АО "Эмбамунайгаз"</t>
  </si>
  <si>
    <t>"Ембімұнайгаз" АҚ  "Доссормұнайгаз" МГӨБ-на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</si>
  <si>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"Доссормунайгаз" АО "Эмбамунайгаз"</t>
  </si>
  <si>
    <t>"Ембімұнайгаз" АҚ  ЕМЭБ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</si>
  <si>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УЭМЭ АО "Эмбамунайгаз"</t>
  </si>
  <si>
    <t>3,15,27,28,50,51</t>
  </si>
  <si>
    <t>Атырауская область, г.Атырау, пос.Бирлик</t>
  </si>
  <si>
    <t>"Ембімұнайгаз" АҚ  ӨТҚжЖКБ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</si>
  <si>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УПТОК АО "Эмбамунайгаз"</t>
  </si>
  <si>
    <t xml:space="preserve"> "Ембімұнайгаз" АҚ-на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</si>
  <si>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АО "Эмбамунайгаз"</t>
  </si>
  <si>
    <t>"Ембімұнайгаз" АҚ   "Жайықмұнайгаз"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</si>
  <si>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"Жаикмунайгаз" АО "Эмбамунайгаз"</t>
  </si>
  <si>
    <t>3,9,27,28,50,51</t>
  </si>
  <si>
    <t>"Ембімұнайгаз" АҚ "Жылоймұнайгаз"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</si>
  <si>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"Жылыоймунайгаз" АО "Эмбамунайгаз"</t>
  </si>
  <si>
    <t>"Ембімұнайгаз" АҚ  "Қайнармұнайгаз"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</si>
  <si>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"Кайнармунайгаз" АО "Эмбамунайгаз"</t>
  </si>
  <si>
    <t>"Ембімұнайгаз" АҚ   "Доссормұнайгаз"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</si>
  <si>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"Доссормунайгаз" АО "Эмбамунайгаз"</t>
  </si>
  <si>
    <t>"Ембімұнайгаз" АҚ  ЕМЭБ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</si>
  <si>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УЭМЭ АО "Эмбамунайгаз"</t>
  </si>
  <si>
    <t>3,9,15,27,28,50,51</t>
  </si>
  <si>
    <t>"Ембімұнайгаз" АҚ  ӨТҚжЖКБ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</si>
  <si>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УПТОК АО "Эмбамунайгаз"</t>
  </si>
  <si>
    <t xml:space="preserve">  "Ембімұнайгаз" АҚ -да компьютерлік техникасына сервистік қызмет көрсету және ағымдағы жөндеу жүргізу қызметі бойынша қызмет көрсету</t>
  </si>
  <si>
    <t xml:space="preserve">Услуги по сервисному обслуживанию и текущему ремонту компьютерной техники АО "Эмбамунайгаз" </t>
  </si>
  <si>
    <t xml:space="preserve">Итого по услугам </t>
  </si>
  <si>
    <t>Всего по новой форме ТРУ</t>
  </si>
  <si>
    <t>Итого по ПДЗ товары</t>
  </si>
  <si>
    <t>Итого по ПДЗ работы</t>
  </si>
  <si>
    <t>Итого по ПДЗ услуги</t>
  </si>
  <si>
    <t>Всего по ПДЗ ТРУ</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</si>
</sst>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 _₽_-;\-* #,##0\ _₽_-;_-* &quot;-&quot;\ _₽_-;_-@_-"/>
    <numFmt numFmtId="43" formatCode="_-* #,##0.00\ _₽_-;\-* #,##0.00\ _₽_-;_-* &quot;-&quot;??\ _₽_-;_-@_-"/>
    <numFmt numFmtId="164" formatCode="_-* #,##0.00\ _р_._-;\-* #,##0.00\ _р_._-;_-* &quot;-&quot;??\ _р_._-;_-@_-"/>
    <numFmt numFmtId="165" formatCode="_(* #,##0.00_);_(* \(#,##0.00\);_(* &quot;-&quot;??_);_(@_)"/>
    <numFmt numFmtId="166" formatCode="0.0"/>
    <numFmt numFmtId="167" formatCode="#,##0.000"/>
    <numFmt numFmtId="168" formatCode="#,##0.0"/>
    <numFmt numFmtId="169" formatCode="_-* #,##0.00_р_._-;\-* #,##0.00_р_._-;_-* &quot;-&quot;??_р_._-;_-@_-"/>
    <numFmt numFmtId="170" formatCode="#,##0.00;[Red]#,##0.00"/>
    <numFmt numFmtId="171" formatCode="0.000"/>
  </numFmts>
  <fonts count="30" x14ac:knownFonts="1">
    <font>
      <sz val="11"/>
      <color theme="1"/>
      <name val="Calibri"/>
      <family val="2"/>
      <charset val="204"/>
      <scheme val="minor"/>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charset val="204"/>
    </font>
    <font>
      <sz val="11"/>
      <color theme="1"/>
      <name val="Calibri"/>
      <family val="2"/>
      <scheme val="minor"/>
    </font>
    <font>
      <sz val="10"/>
      <color indexed="8"/>
      <name val="Times New Roman"/>
      <family val="1"/>
      <charset val="204"/>
    </font>
    <font>
      <sz val="11"/>
      <color theme="1"/>
      <name val="Times New Roman"/>
      <family val="1"/>
      <charset val="204"/>
    </font>
    <font>
      <sz val="11"/>
      <name val="Times New Roman"/>
      <family val="1"/>
      <charset val="204"/>
    </font>
    <font>
      <sz val="10"/>
      <color indexed="8"/>
      <name val="Arial"/>
      <family val="2"/>
      <charset val="204"/>
    </font>
    <font>
      <sz val="10"/>
      <color theme="1"/>
      <name val="Times New Roman"/>
      <family val="1"/>
      <charset val="204"/>
    </font>
    <font>
      <sz val="10"/>
      <color rgb="FF333333"/>
      <name val="Times New Roman"/>
      <family val="1"/>
      <charset val="204"/>
    </font>
    <font>
      <sz val="10"/>
      <color rgb="FF000000"/>
      <name val="Times New Roman"/>
      <family val="1"/>
      <charset val="204"/>
    </font>
    <font>
      <sz val="12"/>
      <color theme="1"/>
      <name val="Calibri"/>
      <family val="2"/>
      <charset val="204"/>
      <scheme val="minor"/>
    </font>
    <font>
      <sz val="10"/>
      <color indexed="8"/>
      <name val="Arial"/>
      <family val="2"/>
    </font>
    <font>
      <b/>
      <sz val="10"/>
      <color theme="1"/>
      <name val="Times New Roman"/>
      <family val="1"/>
      <charset val="204"/>
    </font>
    <font>
      <u/>
      <sz val="10"/>
      <color theme="1"/>
      <name val="Times New Roman"/>
      <family val="1"/>
      <charset val="204"/>
    </font>
    <font>
      <b/>
      <u/>
      <sz val="10"/>
      <color theme="1"/>
      <name val="Times New Roman"/>
      <family val="1"/>
      <charset val="204"/>
    </font>
    <font>
      <b/>
      <sz val="9"/>
      <color indexed="81"/>
      <name val="Tahoma"/>
      <family val="2"/>
      <charset val="204"/>
    </font>
    <font>
      <sz val="9"/>
      <color indexed="81"/>
      <name val="Tahoma"/>
      <family val="2"/>
      <charset val="204"/>
    </font>
    <font>
      <sz val="10"/>
      <color rgb="FFFF0000"/>
      <name val="Times New Roman"/>
      <family val="1"/>
      <charset val="204"/>
    </font>
    <font>
      <sz val="8"/>
      <name val="Times New Roman"/>
      <family val="1"/>
      <charset val="204"/>
    </font>
    <font>
      <sz val="10"/>
      <color rgb="FF333333"/>
      <name val="Arial"/>
      <family val="2"/>
      <charset val="204"/>
    </font>
    <font>
      <b/>
      <sz val="11"/>
      <name val="Times New Roman"/>
      <family val="1"/>
      <charset val="204"/>
    </font>
    <font>
      <i/>
      <sz val="10"/>
      <name val="Times New Roman"/>
      <family val="1"/>
      <charset val="204"/>
    </font>
    <font>
      <sz val="11"/>
      <color indexed="8"/>
      <name val="Times New Roman"/>
      <family val="1"/>
      <charset val="204"/>
    </font>
  </fonts>
  <fills count="2">
    <fill>
      <patternFill patternType="none"/>
    </fill>
    <fill>
      <patternFill patternType="gray125"/>
    </fill>
  </fills>
  <borders count="1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26">
    <xf numFmtId="0" fontId="0" fillId="0" borderId="0"/>
    <xf numFmtId="164" fontId="1" fillId="0" borderId="0" applyFont="0" applyFill="0" applyBorder="0" applyAlignment="0" applyProtection="0"/>
    <xf numFmtId="0" fontId="2" fillId="0" borderId="0"/>
    <xf numFmtId="0" fontId="4" fillId="0" borderId="0"/>
    <xf numFmtId="0" fontId="6" fillId="0" borderId="0"/>
    <xf numFmtId="0" fontId="7" fillId="0" borderId="0"/>
    <xf numFmtId="0" fontId="4" fillId="0" borderId="0"/>
    <xf numFmtId="0" fontId="6" fillId="0" borderId="0"/>
    <xf numFmtId="0" fontId="4" fillId="0" borderId="0"/>
    <xf numFmtId="0" fontId="8" fillId="0" borderId="0"/>
    <xf numFmtId="0" fontId="9" fillId="0" borderId="0"/>
    <xf numFmtId="0" fontId="4" fillId="0" borderId="0"/>
    <xf numFmtId="0" fontId="4" fillId="0" borderId="0"/>
    <xf numFmtId="0" fontId="13" fillId="0" borderId="0"/>
    <xf numFmtId="169" fontId="2" fillId="0" borderId="0" applyFont="0" applyFill="0" applyBorder="0" applyAlignment="0" applyProtection="0"/>
    <xf numFmtId="0" fontId="6" fillId="0" borderId="0"/>
    <xf numFmtId="0" fontId="17" fillId="0" borderId="0"/>
    <xf numFmtId="0" fontId="2" fillId="0" borderId="0"/>
    <xf numFmtId="0" fontId="18" fillId="0" borderId="0"/>
    <xf numFmtId="0" fontId="2" fillId="0" borderId="0"/>
    <xf numFmtId="0" fontId="2" fillId="0" borderId="0"/>
    <xf numFmtId="165" fontId="4" fillId="0" borderId="0" applyFont="0" applyFill="0" applyBorder="0" applyAlignment="0" applyProtection="0"/>
    <xf numFmtId="0" fontId="4" fillId="0" borderId="0"/>
    <xf numFmtId="0" fontId="18" fillId="0" borderId="0"/>
    <xf numFmtId="0" fontId="2" fillId="0" borderId="0"/>
    <xf numFmtId="0" fontId="7" fillId="0" borderId="0"/>
  </cellStyleXfs>
  <cellXfs count="265">
    <xf numFmtId="0" fontId="0" fillId="0" borderId="0" xfId="0"/>
    <xf numFmtId="0" fontId="3" fillId="0" borderId="0" xfId="2" applyFont="1" applyFill="1" applyAlignment="1">
      <alignment horizontal="left" vertical="center"/>
    </xf>
    <xf numFmtId="0" fontId="3" fillId="0" borderId="0" xfId="2" applyFont="1" applyFill="1" applyBorder="1" applyAlignment="1">
      <alignment horizontal="left" vertical="center"/>
    </xf>
    <xf numFmtId="0" fontId="5" fillId="0" borderId="0" xfId="2" applyFont="1" applyFill="1" applyBorder="1" applyAlignment="1">
      <alignment horizontal="left" vertical="center"/>
    </xf>
    <xf numFmtId="0" fontId="5" fillId="0" borderId="0" xfId="2" applyFont="1" applyFill="1" applyAlignment="1">
      <alignment horizontal="left" vertical="center"/>
    </xf>
    <xf numFmtId="0" fontId="5" fillId="0" borderId="3" xfId="2" applyFont="1" applyFill="1" applyBorder="1" applyAlignment="1">
      <alignment horizontal="left" vertical="center"/>
    </xf>
    <xf numFmtId="4" fontId="3" fillId="0" borderId="3" xfId="0" applyNumberFormat="1" applyFont="1" applyFill="1" applyBorder="1" applyAlignment="1">
      <alignment vertical="center"/>
    </xf>
    <xf numFmtId="0" fontId="3" fillId="0" borderId="3" xfId="0" applyNumberFormat="1" applyFont="1" applyFill="1" applyBorder="1" applyAlignment="1">
      <alignment horizontal="left" vertical="center"/>
    </xf>
    <xf numFmtId="0" fontId="3" fillId="0" borderId="3" xfId="3" applyFont="1" applyFill="1" applyBorder="1" applyAlignment="1">
      <alignment horizontal="left" vertical="center"/>
    </xf>
    <xf numFmtId="1" fontId="3" fillId="0" borderId="3" xfId="2" applyNumberFormat="1" applyFont="1" applyFill="1" applyBorder="1" applyAlignment="1">
      <alignment horizontal="left" vertical="center"/>
    </xf>
    <xf numFmtId="0" fontId="3" fillId="0" borderId="3" xfId="2" applyFont="1" applyFill="1" applyBorder="1" applyAlignment="1">
      <alignment horizontal="left" vertical="center"/>
    </xf>
    <xf numFmtId="4" fontId="3" fillId="0" borderId="3" xfId="2" applyNumberFormat="1" applyFont="1" applyFill="1" applyBorder="1" applyAlignment="1">
      <alignment vertical="center"/>
    </xf>
    <xf numFmtId="49" fontId="3" fillId="0" borderId="3" xfId="0" applyNumberFormat="1" applyFont="1" applyFill="1" applyBorder="1" applyAlignment="1">
      <alignment horizontal="left" vertical="center"/>
    </xf>
    <xf numFmtId="0" fontId="3" fillId="0" borderId="3" xfId="0" applyFont="1" applyFill="1" applyBorder="1" applyAlignment="1">
      <alignment horizontal="left"/>
    </xf>
    <xf numFmtId="1" fontId="3" fillId="0" borderId="3" xfId="0" applyNumberFormat="1" applyFont="1" applyFill="1" applyBorder="1" applyAlignment="1">
      <alignment horizontal="left" vertical="center"/>
    </xf>
    <xf numFmtId="0" fontId="3" fillId="0" borderId="3" xfId="0" applyFont="1" applyFill="1" applyBorder="1" applyAlignment="1">
      <alignment horizontal="left" vertical="center"/>
    </xf>
    <xf numFmtId="0" fontId="3" fillId="0" borderId="3" xfId="7" applyNumberFormat="1" applyFont="1" applyFill="1" applyBorder="1" applyAlignment="1">
      <alignment horizontal="left" vertical="center"/>
    </xf>
    <xf numFmtId="0" fontId="3" fillId="0" borderId="3" xfId="0" applyFont="1" applyFill="1" applyBorder="1" applyAlignment="1" applyProtection="1">
      <alignment horizontal="left" vertical="center"/>
    </xf>
    <xf numFmtId="0" fontId="3" fillId="0" borderId="3" xfId="8" applyFont="1" applyFill="1" applyBorder="1" applyAlignment="1">
      <alignment horizontal="left" vertical="center"/>
    </xf>
    <xf numFmtId="43" fontId="3" fillId="0" borderId="3" xfId="0" applyNumberFormat="1" applyFont="1" applyFill="1" applyBorder="1" applyAlignment="1">
      <alignment horizontal="left" vertical="center"/>
    </xf>
    <xf numFmtId="41" fontId="3" fillId="0" borderId="3" xfId="0" applyNumberFormat="1" applyFont="1" applyFill="1" applyBorder="1" applyAlignment="1">
      <alignment horizontal="left" vertical="center"/>
    </xf>
    <xf numFmtId="43" fontId="3" fillId="0" borderId="3" xfId="2" applyNumberFormat="1" applyFont="1" applyFill="1" applyBorder="1" applyAlignment="1">
      <alignment horizontal="left" vertical="center"/>
    </xf>
    <xf numFmtId="2" fontId="3" fillId="0" borderId="3" xfId="2" applyNumberFormat="1" applyFont="1" applyFill="1" applyBorder="1" applyAlignment="1">
      <alignment horizontal="left" vertical="center"/>
    </xf>
    <xf numFmtId="2" fontId="3" fillId="0" borderId="3" xfId="0" applyNumberFormat="1" applyFont="1" applyFill="1" applyBorder="1" applyAlignment="1">
      <alignment horizontal="left" vertical="center"/>
    </xf>
    <xf numFmtId="0" fontId="3" fillId="0" borderId="3" xfId="6" applyFont="1" applyFill="1" applyBorder="1" applyAlignment="1" applyProtection="1">
      <alignment horizontal="left" vertical="center"/>
      <protection hidden="1"/>
    </xf>
    <xf numFmtId="0" fontId="3" fillId="0" borderId="3" xfId="7" applyFont="1" applyFill="1" applyBorder="1" applyAlignment="1" applyProtection="1">
      <alignment horizontal="left" vertical="center"/>
      <protection hidden="1"/>
    </xf>
    <xf numFmtId="0" fontId="3" fillId="0" borderId="3" xfId="10" applyNumberFormat="1" applyFont="1" applyFill="1" applyBorder="1" applyAlignment="1" applyProtection="1">
      <alignment horizontal="left" vertical="center"/>
      <protection hidden="1"/>
    </xf>
    <xf numFmtId="4" fontId="3" fillId="0" borderId="3" xfId="2" applyNumberFormat="1" applyFont="1" applyFill="1" applyBorder="1" applyAlignment="1">
      <alignment horizontal="left" vertical="center"/>
    </xf>
    <xf numFmtId="166" fontId="3" fillId="0" borderId="3" xfId="2" applyNumberFormat="1" applyFont="1" applyFill="1" applyBorder="1" applyAlignment="1">
      <alignment horizontal="left" vertical="center"/>
    </xf>
    <xf numFmtId="168" fontId="3" fillId="0" borderId="3" xfId="2" applyNumberFormat="1" applyFont="1" applyFill="1" applyBorder="1" applyAlignment="1">
      <alignment horizontal="left" vertical="center"/>
    </xf>
    <xf numFmtId="49" fontId="3" fillId="0" borderId="3" xfId="7" applyNumberFormat="1" applyFont="1" applyFill="1" applyBorder="1" applyAlignment="1">
      <alignment horizontal="left" vertical="center"/>
    </xf>
    <xf numFmtId="0" fontId="3" fillId="0" borderId="3" xfId="7" applyFont="1" applyFill="1" applyBorder="1" applyAlignment="1">
      <alignment horizontal="left" vertical="center"/>
    </xf>
    <xf numFmtId="0" fontId="3" fillId="0" borderId="3" xfId="2" applyFont="1" applyFill="1" applyBorder="1" applyAlignment="1" applyProtection="1">
      <alignment horizontal="left" vertical="center"/>
    </xf>
    <xf numFmtId="4" fontId="11" fillId="0" borderId="3" xfId="0" applyNumberFormat="1" applyFont="1" applyFill="1" applyBorder="1" applyAlignment="1">
      <alignment horizontal="left" vertical="center"/>
    </xf>
    <xf numFmtId="4" fontId="12" fillId="0" borderId="3" xfId="2" applyNumberFormat="1" applyFont="1" applyFill="1" applyBorder="1" applyAlignment="1">
      <alignment horizontal="left" vertical="center"/>
    </xf>
    <xf numFmtId="0" fontId="3" fillId="0" borderId="3" xfId="8" applyFont="1" applyFill="1" applyBorder="1" applyAlignment="1" applyProtection="1">
      <alignment horizontal="left" vertical="center"/>
    </xf>
    <xf numFmtId="4" fontId="5" fillId="0" borderId="3" xfId="8" applyNumberFormat="1" applyFont="1" applyFill="1" applyBorder="1" applyAlignment="1">
      <alignment horizontal="left" vertical="center"/>
    </xf>
    <xf numFmtId="3" fontId="3" fillId="0" borderId="3" xfId="8" applyNumberFormat="1" applyFont="1" applyFill="1" applyBorder="1" applyAlignment="1">
      <alignment horizontal="left" vertical="center"/>
    </xf>
    <xf numFmtId="4" fontId="3" fillId="0" borderId="3" xfId="8" applyNumberFormat="1" applyFont="1" applyFill="1" applyBorder="1" applyAlignment="1">
      <alignment horizontal="left" vertical="center"/>
    </xf>
    <xf numFmtId="4" fontId="3" fillId="0" borderId="3" xfId="0" applyNumberFormat="1" applyFont="1" applyFill="1" applyBorder="1" applyAlignment="1">
      <alignment horizontal="left" vertical="center"/>
    </xf>
    <xf numFmtId="0" fontId="3" fillId="0" borderId="3" xfId="12" applyNumberFormat="1" applyFont="1" applyFill="1" applyBorder="1" applyAlignment="1">
      <alignment horizontal="left" vertical="center"/>
    </xf>
    <xf numFmtId="0" fontId="3" fillId="0" borderId="3" xfId="13" applyFont="1" applyFill="1" applyBorder="1" applyAlignment="1">
      <alignment horizontal="left" vertical="center"/>
    </xf>
    <xf numFmtId="0" fontId="3" fillId="0" borderId="3" xfId="6" applyFont="1" applyFill="1" applyBorder="1" applyAlignment="1">
      <alignment horizontal="left" vertical="center"/>
    </xf>
    <xf numFmtId="49" fontId="3" fillId="0" borderId="3" xfId="2" applyNumberFormat="1" applyFont="1" applyFill="1" applyBorder="1" applyAlignment="1">
      <alignment horizontal="left" vertical="center"/>
    </xf>
    <xf numFmtId="0" fontId="14" fillId="0" borderId="3" xfId="2" applyFont="1" applyFill="1" applyBorder="1" applyAlignment="1">
      <alignment horizontal="left" vertical="center"/>
    </xf>
    <xf numFmtId="0" fontId="14" fillId="0" borderId="3" xfId="7" applyNumberFormat="1" applyFont="1" applyFill="1" applyBorder="1" applyAlignment="1">
      <alignment horizontal="left" vertical="center"/>
    </xf>
    <xf numFmtId="0" fontId="14" fillId="0" borderId="3" xfId="0" applyFont="1" applyFill="1" applyBorder="1" applyAlignment="1">
      <alignment horizontal="left" vertical="center"/>
    </xf>
    <xf numFmtId="0" fontId="14" fillId="0" borderId="3" xfId="7" applyFont="1" applyFill="1" applyBorder="1" applyAlignment="1">
      <alignment horizontal="left" vertical="center"/>
    </xf>
    <xf numFmtId="0" fontId="15" fillId="0" borderId="3" xfId="0" applyFont="1" applyFill="1" applyBorder="1" applyAlignment="1">
      <alignment horizontal="left" vertical="center"/>
    </xf>
    <xf numFmtId="0" fontId="3" fillId="0" borderId="3" xfId="15" applyFont="1" applyFill="1" applyBorder="1" applyAlignment="1">
      <alignment horizontal="left" vertical="center"/>
    </xf>
    <xf numFmtId="0" fontId="3" fillId="0" borderId="3" xfId="9" applyFont="1" applyFill="1" applyBorder="1" applyAlignment="1">
      <alignment horizontal="left" vertical="center"/>
    </xf>
    <xf numFmtId="0" fontId="3" fillId="0" borderId="3" xfId="17" applyFont="1" applyFill="1" applyBorder="1" applyAlignment="1">
      <alignment horizontal="left" vertical="center"/>
    </xf>
    <xf numFmtId="0" fontId="3" fillId="0" borderId="3" xfId="18" applyFont="1" applyFill="1" applyBorder="1" applyAlignment="1">
      <alignment horizontal="left" vertical="center"/>
    </xf>
    <xf numFmtId="3" fontId="3" fillId="0" borderId="3" xfId="19" applyNumberFormat="1" applyFont="1" applyFill="1" applyBorder="1" applyAlignment="1">
      <alignment horizontal="left" vertical="center"/>
    </xf>
    <xf numFmtId="0" fontId="14" fillId="0" borderId="3" xfId="5" applyNumberFormat="1" applyFont="1" applyFill="1" applyBorder="1" applyAlignment="1">
      <alignment horizontal="left" vertical="center"/>
    </xf>
    <xf numFmtId="0" fontId="19" fillId="0" borderId="3" xfId="2" applyFont="1" applyFill="1" applyBorder="1" applyAlignment="1">
      <alignment horizontal="left" vertical="center"/>
    </xf>
    <xf numFmtId="0" fontId="3" fillId="0" borderId="3" xfId="20" applyFont="1" applyFill="1" applyBorder="1" applyAlignment="1">
      <alignment horizontal="left" vertical="center"/>
    </xf>
    <xf numFmtId="0" fontId="3" fillId="0" borderId="3" xfId="7" applyNumberFormat="1" applyFont="1" applyFill="1" applyBorder="1" applyAlignment="1" applyProtection="1">
      <alignment horizontal="left" vertical="center"/>
      <protection hidden="1"/>
    </xf>
    <xf numFmtId="0" fontId="14" fillId="0" borderId="3" xfId="8" applyFont="1" applyFill="1" applyBorder="1" applyAlignment="1">
      <alignment horizontal="left" vertical="center"/>
    </xf>
    <xf numFmtId="4" fontId="14" fillId="0" borderId="3" xfId="2" applyNumberFormat="1" applyFont="1" applyFill="1" applyBorder="1" applyAlignment="1">
      <alignment horizontal="left" vertical="center"/>
    </xf>
    <xf numFmtId="4" fontId="14" fillId="0" borderId="3" xfId="0" applyNumberFormat="1" applyFont="1" applyFill="1" applyBorder="1" applyAlignment="1">
      <alignment horizontal="left" vertical="center"/>
    </xf>
    <xf numFmtId="165" fontId="14" fillId="0" borderId="3" xfId="21" applyFont="1" applyFill="1" applyBorder="1" applyAlignment="1">
      <alignment horizontal="left" vertical="center"/>
    </xf>
    <xf numFmtId="0" fontId="14" fillId="0" borderId="3" xfId="13" applyFont="1" applyFill="1" applyBorder="1" applyAlignment="1">
      <alignment horizontal="left" vertical="center"/>
    </xf>
    <xf numFmtId="4" fontId="14" fillId="0" borderId="3" xfId="16" applyNumberFormat="1" applyFont="1" applyFill="1" applyBorder="1" applyAlignment="1">
      <alignment horizontal="left" vertical="center"/>
    </xf>
    <xf numFmtId="4" fontId="19" fillId="0" borderId="3" xfId="2" applyNumberFormat="1" applyFont="1" applyFill="1" applyBorder="1" applyAlignment="1">
      <alignment horizontal="left" vertical="center"/>
    </xf>
    <xf numFmtId="0" fontId="14" fillId="0" borderId="3" xfId="0" applyFont="1" applyFill="1" applyBorder="1" applyAlignment="1">
      <alignment horizontal="left"/>
    </xf>
    <xf numFmtId="0" fontId="3" fillId="0" borderId="3" xfId="22" applyFont="1" applyFill="1" applyBorder="1" applyAlignment="1">
      <alignment horizontal="left" vertical="center"/>
    </xf>
    <xf numFmtId="0" fontId="3" fillId="0" borderId="3" xfId="0" applyNumberFormat="1" applyFont="1" applyFill="1" applyBorder="1" applyAlignment="1" applyProtection="1">
      <alignment horizontal="left" vertical="center"/>
      <protection hidden="1"/>
    </xf>
    <xf numFmtId="0" fontId="3" fillId="0" borderId="3" xfId="2" applyFont="1" applyFill="1" applyBorder="1" applyAlignment="1" applyProtection="1">
      <alignment horizontal="left" vertical="center"/>
      <protection hidden="1"/>
    </xf>
    <xf numFmtId="165" fontId="10" fillId="0" borderId="3" xfId="21" applyFont="1" applyFill="1" applyBorder="1" applyAlignment="1">
      <alignment horizontal="left" vertical="center"/>
    </xf>
    <xf numFmtId="164" fontId="10" fillId="0" borderId="3" xfId="1" applyFont="1" applyFill="1" applyBorder="1" applyAlignment="1">
      <alignment horizontal="left" vertical="center"/>
    </xf>
    <xf numFmtId="49" fontId="12" fillId="0" borderId="3" xfId="1" applyNumberFormat="1" applyFont="1" applyFill="1" applyBorder="1" applyAlignment="1">
      <alignment horizontal="left" vertical="center"/>
    </xf>
    <xf numFmtId="0" fontId="12" fillId="0" borderId="3" xfId="5" applyNumberFormat="1" applyFont="1" applyFill="1" applyBorder="1" applyAlignment="1" applyProtection="1">
      <alignment horizontal="left" vertical="center"/>
      <protection hidden="1"/>
    </xf>
    <xf numFmtId="4" fontId="3" fillId="0" borderId="3" xfId="16" applyNumberFormat="1" applyFont="1" applyFill="1" applyBorder="1" applyAlignment="1">
      <alignment horizontal="left" vertical="center"/>
    </xf>
    <xf numFmtId="4" fontId="5" fillId="0" borderId="3" xfId="2" applyNumberFormat="1" applyFont="1" applyFill="1" applyBorder="1" applyAlignment="1">
      <alignment horizontal="left" vertical="center"/>
    </xf>
    <xf numFmtId="164" fontId="3" fillId="0" borderId="3" xfId="1" applyFont="1" applyFill="1" applyBorder="1" applyAlignment="1">
      <alignment horizontal="left" vertical="center"/>
    </xf>
    <xf numFmtId="4" fontId="3" fillId="0" borderId="0" xfId="1" applyNumberFormat="1" applyFont="1" applyFill="1" applyAlignment="1">
      <alignment horizontal="left" vertical="center"/>
    </xf>
    <xf numFmtId="4" fontId="3" fillId="0" borderId="3" xfId="1" applyNumberFormat="1" applyFont="1" applyFill="1" applyBorder="1" applyAlignment="1">
      <alignment horizontal="left" vertical="center"/>
    </xf>
    <xf numFmtId="0" fontId="3" fillId="0" borderId="0" xfId="2" applyFont="1" applyFill="1" applyAlignment="1">
      <alignment horizontal="left"/>
    </xf>
    <xf numFmtId="4" fontId="3" fillId="0" borderId="3" xfId="7" applyNumberFormat="1" applyFont="1" applyFill="1" applyBorder="1" applyAlignment="1">
      <alignment horizontal="left" vertical="center"/>
    </xf>
    <xf numFmtId="4" fontId="3" fillId="0" borderId="3" xfId="10" applyNumberFormat="1" applyFont="1" applyFill="1" applyBorder="1" applyAlignment="1" applyProtection="1">
      <alignment horizontal="left" vertical="center"/>
      <protection hidden="1"/>
    </xf>
    <xf numFmtId="0" fontId="16" fillId="0" borderId="3" xfId="0" applyFont="1" applyFill="1" applyBorder="1" applyAlignment="1">
      <alignment horizontal="left" vertical="center"/>
    </xf>
    <xf numFmtId="4" fontId="3" fillId="0" borderId="3" xfId="5" applyNumberFormat="1" applyFont="1" applyFill="1" applyBorder="1" applyAlignment="1">
      <alignment horizontal="left" vertical="center"/>
    </xf>
    <xf numFmtId="0" fontId="15" fillId="0" borderId="3" xfId="0" applyFont="1" applyFill="1" applyBorder="1" applyAlignment="1">
      <alignment horizontal="left"/>
    </xf>
    <xf numFmtId="0" fontId="3" fillId="0" borderId="3" xfId="2" applyFont="1" applyFill="1" applyBorder="1" applyAlignment="1">
      <alignment horizontal="left"/>
    </xf>
    <xf numFmtId="4" fontId="3" fillId="0" borderId="3" xfId="2" applyNumberFormat="1" applyFont="1" applyFill="1" applyBorder="1" applyAlignment="1">
      <alignment horizontal="left"/>
    </xf>
    <xf numFmtId="0" fontId="3" fillId="0" borderId="3" xfId="5" applyNumberFormat="1" applyFont="1" applyFill="1" applyBorder="1" applyAlignment="1">
      <alignment horizontal="left" vertical="center"/>
    </xf>
    <xf numFmtId="4" fontId="3" fillId="0" borderId="0" xfId="2" applyNumberFormat="1" applyFont="1" applyFill="1" applyAlignment="1">
      <alignment horizontal="left" vertical="center"/>
    </xf>
    <xf numFmtId="0" fontId="3" fillId="0" borderId="3" xfId="2" applyNumberFormat="1" applyFont="1" applyFill="1" applyBorder="1" applyAlignment="1">
      <alignment horizontal="left" vertical="center"/>
    </xf>
    <xf numFmtId="0" fontId="3" fillId="0" borderId="3" xfId="4" applyFont="1" applyFill="1" applyBorder="1" applyAlignment="1">
      <alignment horizontal="left" vertical="center"/>
    </xf>
    <xf numFmtId="4" fontId="3" fillId="0" borderId="3" xfId="3" applyNumberFormat="1" applyFont="1" applyFill="1" applyBorder="1" applyAlignment="1">
      <alignment horizontal="left" vertical="center"/>
    </xf>
    <xf numFmtId="3" fontId="3" fillId="0" borderId="3" xfId="2" applyNumberFormat="1" applyFont="1" applyFill="1" applyBorder="1" applyAlignment="1">
      <alignment horizontal="left" vertical="center"/>
    </xf>
    <xf numFmtId="167" fontId="3" fillId="0" borderId="3" xfId="0" applyNumberFormat="1" applyFont="1" applyFill="1" applyBorder="1" applyAlignment="1">
      <alignment horizontal="left" vertical="center"/>
    </xf>
    <xf numFmtId="4" fontId="3" fillId="0" borderId="3" xfId="6" applyNumberFormat="1" applyFont="1" applyFill="1" applyBorder="1" applyAlignment="1">
      <alignment horizontal="left" vertical="center"/>
    </xf>
    <xf numFmtId="4" fontId="3" fillId="0" borderId="3" xfId="9" applyNumberFormat="1" applyFont="1" applyFill="1" applyBorder="1" applyAlignment="1">
      <alignment horizontal="left" vertical="center"/>
    </xf>
    <xf numFmtId="167" fontId="3" fillId="0" borderId="3" xfId="0" applyNumberFormat="1" applyFont="1" applyFill="1" applyBorder="1" applyAlignment="1">
      <alignment horizontal="left"/>
    </xf>
    <xf numFmtId="4" fontId="3" fillId="0" borderId="3" xfId="0" applyNumberFormat="1" applyFont="1" applyFill="1" applyBorder="1" applyAlignment="1">
      <alignment horizontal="left"/>
    </xf>
    <xf numFmtId="0" fontId="3" fillId="0" borderId="3" xfId="0" applyFont="1" applyFill="1" applyBorder="1" applyAlignment="1">
      <alignment horizontal="left" vertical="top"/>
    </xf>
    <xf numFmtId="167" fontId="3" fillId="0" borderId="3" xfId="0" applyNumberFormat="1" applyFont="1" applyFill="1" applyBorder="1" applyAlignment="1">
      <alignment horizontal="left" vertical="top"/>
    </xf>
    <xf numFmtId="4" fontId="3" fillId="0" borderId="3" xfId="0" applyNumberFormat="1" applyFont="1" applyFill="1" applyBorder="1" applyAlignment="1">
      <alignment horizontal="left" vertical="top"/>
    </xf>
    <xf numFmtId="4" fontId="3" fillId="0" borderId="3" xfId="14" applyNumberFormat="1" applyFont="1" applyFill="1" applyBorder="1" applyAlignment="1">
      <alignment horizontal="left" vertical="center"/>
    </xf>
    <xf numFmtId="49" fontId="14" fillId="0" borderId="3" xfId="2" applyNumberFormat="1" applyFont="1" applyFill="1" applyBorder="1" applyAlignment="1">
      <alignment horizontal="left" vertical="center"/>
    </xf>
    <xf numFmtId="164" fontId="14" fillId="0" borderId="3" xfId="1" applyFont="1" applyFill="1" applyBorder="1" applyAlignment="1">
      <alignment horizontal="left" vertical="center"/>
    </xf>
    <xf numFmtId="0" fontId="3" fillId="0" borderId="3" xfId="0" applyNumberFormat="1" applyFont="1" applyFill="1" applyBorder="1" applyAlignment="1">
      <alignment horizontal="left"/>
    </xf>
    <xf numFmtId="4" fontId="10" fillId="0" borderId="3" xfId="0" applyNumberFormat="1" applyFont="1" applyFill="1" applyBorder="1" applyAlignment="1">
      <alignment horizontal="left" vertical="center"/>
    </xf>
    <xf numFmtId="0" fontId="14" fillId="0" borderId="3" xfId="0" applyNumberFormat="1" applyFont="1" applyFill="1" applyBorder="1" applyAlignment="1">
      <alignment horizontal="left" vertical="center"/>
    </xf>
    <xf numFmtId="1" fontId="14" fillId="0" borderId="3" xfId="2" applyNumberFormat="1" applyFont="1" applyFill="1" applyBorder="1" applyAlignment="1">
      <alignment horizontal="left" vertical="center"/>
    </xf>
    <xf numFmtId="4" fontId="3" fillId="0" borderId="3" xfId="20" applyNumberFormat="1" applyFont="1" applyFill="1" applyBorder="1" applyAlignment="1">
      <alignment horizontal="left" vertical="center"/>
    </xf>
    <xf numFmtId="3" fontId="3" fillId="0" borderId="3" xfId="0" applyNumberFormat="1" applyFont="1" applyFill="1" applyBorder="1" applyAlignment="1">
      <alignment horizontal="left" vertical="center"/>
    </xf>
    <xf numFmtId="3" fontId="14" fillId="0" borderId="3" xfId="2" applyNumberFormat="1" applyFont="1" applyFill="1" applyBorder="1" applyAlignment="1">
      <alignment horizontal="left" vertical="center"/>
    </xf>
    <xf numFmtId="4" fontId="3" fillId="0" borderId="3" xfId="6" applyNumberFormat="1" applyFont="1" applyFill="1" applyBorder="1" applyAlignment="1" applyProtection="1">
      <alignment horizontal="left" vertical="center"/>
      <protection hidden="1"/>
    </xf>
    <xf numFmtId="4" fontId="3" fillId="0" borderId="3" xfId="7" applyNumberFormat="1" applyFont="1" applyFill="1" applyBorder="1" applyAlignment="1" applyProtection="1">
      <alignment horizontal="left" vertical="center"/>
      <protection hidden="1"/>
    </xf>
    <xf numFmtId="4" fontId="24" fillId="0" borderId="3" xfId="0" applyNumberFormat="1" applyFont="1" applyFill="1" applyBorder="1" applyAlignment="1">
      <alignment horizontal="left" vertical="center"/>
    </xf>
    <xf numFmtId="0" fontId="15" fillId="0" borderId="0" xfId="0" applyFont="1" applyFill="1" applyAlignment="1">
      <alignment horizontal="left" vertical="center"/>
    </xf>
    <xf numFmtId="0" fontId="15" fillId="0" borderId="1" xfId="0" applyFont="1" applyFill="1" applyBorder="1" applyAlignment="1">
      <alignment horizontal="left" vertical="center"/>
    </xf>
    <xf numFmtId="0" fontId="14" fillId="0" borderId="3" xfId="2" applyNumberFormat="1" applyFont="1" applyFill="1" applyBorder="1" applyAlignment="1">
      <alignment horizontal="left" vertical="center"/>
    </xf>
    <xf numFmtId="164" fontId="3" fillId="0" borderId="3" xfId="1" applyNumberFormat="1" applyFont="1" applyFill="1" applyBorder="1" applyAlignment="1">
      <alignment horizontal="left" vertical="center"/>
    </xf>
    <xf numFmtId="0" fontId="3" fillId="0" borderId="3" xfId="0" applyNumberFormat="1" applyFont="1" applyFill="1" applyBorder="1" applyAlignment="1">
      <alignment horizontal="left" vertical="top"/>
    </xf>
    <xf numFmtId="0" fontId="3" fillId="0" borderId="3" xfId="7" applyNumberFormat="1" applyFont="1" applyFill="1" applyBorder="1" applyAlignment="1">
      <alignment horizontal="left" vertical="top"/>
    </xf>
    <xf numFmtId="3" fontId="3" fillId="0" borderId="3" xfId="0" applyNumberFormat="1" applyFont="1" applyFill="1" applyBorder="1" applyAlignment="1">
      <alignment horizontal="left" vertical="top"/>
    </xf>
    <xf numFmtId="0" fontId="3" fillId="0" borderId="3" xfId="2" applyFont="1" applyFill="1" applyBorder="1" applyAlignment="1">
      <alignment horizontal="left" vertical="top"/>
    </xf>
    <xf numFmtId="4" fontId="14" fillId="0" borderId="3" xfId="16" applyNumberFormat="1" applyFont="1" applyFill="1" applyBorder="1" applyAlignment="1">
      <alignment horizontal="left" vertical="top"/>
    </xf>
    <xf numFmtId="4" fontId="19" fillId="0" borderId="3" xfId="2" applyNumberFormat="1" applyFont="1" applyFill="1" applyBorder="1" applyAlignment="1">
      <alignment horizontal="left" vertical="top"/>
    </xf>
    <xf numFmtId="4" fontId="14" fillId="0" borderId="3" xfId="2" applyNumberFormat="1" applyFont="1" applyFill="1" applyBorder="1" applyAlignment="1">
      <alignment horizontal="left" vertical="top"/>
    </xf>
    <xf numFmtId="4" fontId="3" fillId="0" borderId="3" xfId="2" applyNumberFormat="1" applyFont="1" applyFill="1" applyBorder="1" applyAlignment="1">
      <alignment horizontal="left" vertical="top"/>
    </xf>
    <xf numFmtId="3" fontId="25" fillId="0" borderId="3" xfId="0" applyNumberFormat="1" applyFont="1" applyFill="1" applyBorder="1" applyAlignment="1">
      <alignment horizontal="left" vertical="top"/>
    </xf>
    <xf numFmtId="0" fontId="14" fillId="0" borderId="3" xfId="0" applyFont="1" applyFill="1" applyBorder="1" applyAlignment="1">
      <alignment horizontal="left" vertical="top"/>
    </xf>
    <xf numFmtId="0" fontId="14" fillId="0" borderId="3" xfId="0" applyNumberFormat="1" applyFont="1" applyFill="1" applyBorder="1" applyAlignment="1">
      <alignment horizontal="left" vertical="top"/>
    </xf>
    <xf numFmtId="0" fontId="14" fillId="0" borderId="3" xfId="7" applyNumberFormat="1" applyFont="1" applyFill="1" applyBorder="1" applyAlignment="1">
      <alignment horizontal="left" vertical="top"/>
    </xf>
    <xf numFmtId="3" fontId="14" fillId="0" borderId="3" xfId="0" applyNumberFormat="1" applyFont="1" applyFill="1" applyBorder="1" applyAlignment="1">
      <alignment horizontal="left" vertical="top"/>
    </xf>
    <xf numFmtId="0" fontId="14" fillId="0" borderId="3" xfId="2" applyFont="1" applyFill="1" applyBorder="1" applyAlignment="1">
      <alignment horizontal="left" vertical="top"/>
    </xf>
    <xf numFmtId="4" fontId="14" fillId="0" borderId="3" xfId="0" applyNumberFormat="1" applyFont="1" applyFill="1" applyBorder="1" applyAlignment="1">
      <alignment horizontal="left" vertical="top"/>
    </xf>
    <xf numFmtId="3" fontId="14" fillId="0" borderId="3" xfId="0" applyNumberFormat="1" applyFont="1" applyFill="1" applyBorder="1" applyAlignment="1">
      <alignment horizontal="left" vertical="center"/>
    </xf>
    <xf numFmtId="0" fontId="14" fillId="0" borderId="3" xfId="23" applyFont="1" applyFill="1" applyBorder="1" applyAlignment="1">
      <alignment horizontal="left" vertical="center"/>
    </xf>
    <xf numFmtId="0" fontId="14" fillId="0" borderId="3" xfId="7" applyNumberFormat="1" applyFont="1" applyFill="1" applyBorder="1" applyAlignment="1" applyProtection="1">
      <alignment horizontal="left" vertical="center"/>
      <protection hidden="1"/>
    </xf>
    <xf numFmtId="0" fontId="14" fillId="0" borderId="3" xfId="7" applyFont="1" applyFill="1" applyBorder="1" applyAlignment="1" applyProtection="1">
      <alignment horizontal="left" vertical="center"/>
      <protection hidden="1"/>
    </xf>
    <xf numFmtId="4" fontId="14" fillId="0" borderId="3" xfId="10" applyNumberFormat="1" applyFont="1" applyFill="1" applyBorder="1" applyAlignment="1" applyProtection="1">
      <alignment horizontal="left" vertical="center"/>
      <protection hidden="1"/>
    </xf>
    <xf numFmtId="0" fontId="3" fillId="0" borderId="3" xfId="5" applyNumberFormat="1" applyFont="1" applyFill="1" applyBorder="1" applyAlignment="1" applyProtection="1">
      <alignment horizontal="left" vertical="center"/>
      <protection hidden="1"/>
    </xf>
    <xf numFmtId="0" fontId="3" fillId="0" borderId="3" xfId="0" applyFont="1" applyFill="1" applyBorder="1" applyAlignment="1">
      <alignment vertical="center"/>
    </xf>
    <xf numFmtId="4" fontId="24" fillId="0" borderId="3" xfId="2" applyNumberFormat="1" applyFont="1" applyFill="1" applyBorder="1" applyAlignment="1">
      <alignment horizontal="left" vertical="center"/>
    </xf>
    <xf numFmtId="0" fontId="3" fillId="0" borderId="3" xfId="0" applyFont="1" applyFill="1" applyBorder="1" applyAlignment="1">
      <alignment horizontal="left" vertical="center" wrapText="1"/>
    </xf>
    <xf numFmtId="4" fontId="3" fillId="0" borderId="0" xfId="24" applyNumberFormat="1" applyFont="1" applyFill="1" applyAlignment="1">
      <alignment horizontal="left"/>
    </xf>
    <xf numFmtId="0" fontId="3" fillId="0" borderId="4" xfId="2" applyFont="1" applyFill="1" applyBorder="1" applyAlignment="1">
      <alignment horizontal="left" vertical="center"/>
    </xf>
    <xf numFmtId="0" fontId="14" fillId="0" borderId="0" xfId="0" applyNumberFormat="1" applyFont="1" applyFill="1" applyBorder="1" applyAlignment="1"/>
    <xf numFmtId="0" fontId="14" fillId="0" borderId="0" xfId="0" applyNumberFormat="1" applyFont="1" applyFill="1" applyBorder="1" applyAlignment="1">
      <alignment vertical="center"/>
    </xf>
    <xf numFmtId="0" fontId="3" fillId="0" borderId="3" xfId="0" applyFont="1" applyFill="1" applyBorder="1" applyAlignment="1">
      <alignment horizontal="left" wrapText="1"/>
    </xf>
    <xf numFmtId="4" fontId="3" fillId="0" borderId="3" xfId="21" applyNumberFormat="1" applyFont="1" applyFill="1" applyBorder="1" applyAlignment="1">
      <alignment horizontal="left" vertical="center"/>
    </xf>
    <xf numFmtId="0" fontId="26" fillId="0" borderId="0" xfId="0" applyFont="1" applyFill="1" applyAlignment="1">
      <alignment horizontal="left"/>
    </xf>
    <xf numFmtId="2" fontId="3" fillId="0" borderId="3" xfId="0" applyNumberFormat="1" applyFont="1" applyFill="1" applyBorder="1" applyAlignment="1">
      <alignment horizontal="left"/>
    </xf>
    <xf numFmtId="0" fontId="3" fillId="0" borderId="3" xfId="2" applyFont="1" applyFill="1" applyBorder="1" applyAlignment="1">
      <alignment horizontal="left" vertical="center" wrapText="1"/>
    </xf>
    <xf numFmtId="0" fontId="5" fillId="0" borderId="3" xfId="2" applyFont="1" applyFill="1" applyBorder="1" applyAlignment="1">
      <alignment horizontal="left" vertical="center" wrapText="1"/>
    </xf>
    <xf numFmtId="0" fontId="3" fillId="0" borderId="3" xfId="2" applyFont="1" applyFill="1" applyBorder="1" applyAlignment="1">
      <alignment vertical="center"/>
    </xf>
    <xf numFmtId="4" fontId="3" fillId="0" borderId="3" xfId="2" applyNumberFormat="1" applyFont="1" applyFill="1" applyBorder="1" applyAlignment="1">
      <alignment horizontal="left" vertical="center" wrapText="1"/>
    </xf>
    <xf numFmtId="164" fontId="3" fillId="0" borderId="1" xfId="1" applyFont="1" applyFill="1" applyBorder="1" applyAlignment="1">
      <alignment horizontal="left" vertical="center"/>
    </xf>
    <xf numFmtId="4" fontId="3" fillId="0" borderId="3" xfId="0" applyNumberFormat="1" applyFont="1" applyFill="1" applyBorder="1" applyAlignment="1">
      <alignment horizontal="left" vertical="center" wrapText="1"/>
    </xf>
    <xf numFmtId="0" fontId="12" fillId="0" borderId="0" xfId="0" applyFont="1" applyFill="1" applyAlignment="1">
      <alignment horizontal="left"/>
    </xf>
    <xf numFmtId="0" fontId="3" fillId="0" borderId="3" xfId="0" applyNumberFormat="1" applyFont="1" applyFill="1" applyBorder="1" applyAlignment="1">
      <alignment vertical="top"/>
    </xf>
    <xf numFmtId="0" fontId="14" fillId="0" borderId="0" xfId="0" applyNumberFormat="1" applyFont="1" applyFill="1" applyBorder="1" applyAlignment="1">
      <alignment horizontal="left"/>
    </xf>
    <xf numFmtId="0" fontId="19" fillId="0" borderId="0" xfId="0" applyNumberFormat="1" applyFont="1" applyFill="1" applyBorder="1" applyAlignment="1">
      <alignment horizontal="left"/>
    </xf>
    <xf numFmtId="0" fontId="20" fillId="0" borderId="0" xfId="0" applyNumberFormat="1" applyFont="1" applyFill="1" applyBorder="1" applyAlignment="1">
      <alignment horizontal="left"/>
    </xf>
    <xf numFmtId="0" fontId="21" fillId="0" borderId="0" xfId="0" applyNumberFormat="1" applyFont="1" applyFill="1" applyBorder="1" applyAlignment="1">
      <alignment horizontal="left"/>
    </xf>
    <xf numFmtId="49" fontId="14" fillId="0" borderId="0" xfId="0" applyNumberFormat="1" applyFont="1" applyFill="1" applyBorder="1" applyAlignment="1">
      <alignment horizontal="left"/>
    </xf>
    <xf numFmtId="0" fontId="19" fillId="0" borderId="0" xfId="2" applyFont="1" applyFill="1" applyAlignment="1">
      <alignment horizontal="left"/>
    </xf>
    <xf numFmtId="0" fontId="14" fillId="0" borderId="0" xfId="2" applyFont="1" applyFill="1" applyAlignment="1">
      <alignment horizontal="left"/>
    </xf>
    <xf numFmtId="0" fontId="3" fillId="0" borderId="3" xfId="0" applyFont="1" applyFill="1" applyBorder="1" applyAlignment="1">
      <alignment horizontal="center"/>
    </xf>
    <xf numFmtId="164" fontId="24" fillId="0" borderId="3" xfId="1" applyFont="1" applyFill="1" applyBorder="1" applyAlignment="1">
      <alignment horizontal="left" vertical="center"/>
    </xf>
    <xf numFmtId="0" fontId="3" fillId="0" borderId="3" xfId="0" applyFont="1" applyFill="1" applyBorder="1" applyAlignment="1">
      <alignment horizontal="center" vertical="center"/>
    </xf>
    <xf numFmtId="0" fontId="3" fillId="0" borderId="0" xfId="2" applyFont="1" applyFill="1" applyAlignment="1">
      <alignment horizontal="center" vertical="center"/>
    </xf>
    <xf numFmtId="0" fontId="3" fillId="0" borderId="0" xfId="0" applyFont="1" applyFill="1" applyAlignment="1">
      <alignment horizontal="left"/>
    </xf>
    <xf numFmtId="0" fontId="3" fillId="0" borderId="0" xfId="25" applyFont="1" applyFill="1" applyAlignment="1">
      <alignment horizontal="left"/>
    </xf>
    <xf numFmtId="0" fontId="3" fillId="0" borderId="0" xfId="25" applyFont="1" applyFill="1" applyAlignment="1"/>
    <xf numFmtId="0" fontId="3" fillId="0" borderId="0" xfId="0" applyFont="1" applyFill="1" applyAlignment="1"/>
    <xf numFmtId="170" fontId="5" fillId="0" borderId="0" xfId="2" applyNumberFormat="1" applyFont="1" applyFill="1" applyAlignment="1">
      <alignment vertical="center"/>
    </xf>
    <xf numFmtId="0" fontId="3" fillId="0" borderId="0" xfId="0" applyFont="1" applyFill="1" applyAlignment="1">
      <alignment horizontal="center"/>
    </xf>
    <xf numFmtId="0" fontId="3" fillId="0" borderId="0" xfId="2" applyFont="1" applyFill="1" applyAlignment="1">
      <alignment horizontal="right" vertical="center"/>
    </xf>
    <xf numFmtId="4" fontId="3" fillId="0" borderId="0" xfId="2" applyNumberFormat="1" applyFont="1" applyFill="1" applyAlignment="1">
      <alignment horizontal="right" vertical="center"/>
    </xf>
    <xf numFmtId="4" fontId="3" fillId="0" borderId="0" xfId="2" applyNumberFormat="1" applyFont="1" applyFill="1" applyAlignment="1">
      <alignment horizontal="left" vertical="center" wrapText="1"/>
    </xf>
    <xf numFmtId="0" fontId="3" fillId="0" borderId="0" xfId="2" applyFont="1" applyFill="1" applyAlignment="1">
      <alignment horizontal="left" vertical="center" wrapText="1"/>
    </xf>
    <xf numFmtId="4" fontId="3" fillId="0" borderId="0" xfId="2" applyNumberFormat="1" applyFont="1" applyFill="1" applyAlignment="1">
      <alignment vertical="center" wrapText="1"/>
    </xf>
    <xf numFmtId="4" fontId="3" fillId="0" borderId="0" xfId="2" applyNumberFormat="1" applyFont="1" applyFill="1" applyAlignment="1">
      <alignment horizontal="center" vertical="center" wrapText="1"/>
    </xf>
    <xf numFmtId="0" fontId="3" fillId="0" borderId="0" xfId="2" applyFont="1" applyFill="1" applyAlignment="1">
      <alignment horizontal="center" vertical="center" wrapText="1"/>
    </xf>
    <xf numFmtId="0" fontId="3" fillId="0" borderId="0" xfId="2" applyFont="1" applyFill="1" applyAlignment="1">
      <alignment vertical="center" wrapText="1"/>
    </xf>
    <xf numFmtId="0" fontId="3" fillId="0" borderId="0" xfId="2" applyFont="1" applyFill="1" applyAlignment="1">
      <alignment horizontal="right" vertical="center" wrapText="1"/>
    </xf>
    <xf numFmtId="4" fontId="3" fillId="0" borderId="0" xfId="2" applyNumberFormat="1" applyFont="1" applyFill="1" applyAlignment="1">
      <alignment horizontal="right" vertical="center" wrapText="1"/>
    </xf>
    <xf numFmtId="49" fontId="3" fillId="0" borderId="0" xfId="0" applyNumberFormat="1" applyFont="1" applyFill="1" applyAlignment="1">
      <alignment horizontal="left"/>
    </xf>
    <xf numFmtId="49" fontId="5" fillId="0" borderId="0" xfId="0" applyNumberFormat="1" applyFont="1" applyFill="1" applyAlignment="1">
      <alignment horizontal="left"/>
    </xf>
    <xf numFmtId="49" fontId="3" fillId="0" borderId="0" xfId="0" applyNumberFormat="1" applyFont="1" applyFill="1" applyBorder="1"/>
    <xf numFmtId="49" fontId="3" fillId="0" borderId="0" xfId="0" applyNumberFormat="1" applyFont="1" applyFill="1" applyBorder="1" applyAlignment="1">
      <alignment horizontal="left"/>
    </xf>
    <xf numFmtId="49" fontId="3" fillId="0" borderId="3" xfId="0" applyNumberFormat="1" applyFont="1" applyFill="1" applyBorder="1" applyAlignment="1">
      <alignment horizontal="left"/>
    </xf>
    <xf numFmtId="164" fontId="3" fillId="0" borderId="3" xfId="1" applyFont="1" applyFill="1" applyBorder="1" applyAlignment="1">
      <alignment horizontal="left"/>
    </xf>
    <xf numFmtId="1" fontId="3" fillId="0" borderId="3" xfId="0" applyNumberFormat="1" applyFont="1" applyFill="1" applyBorder="1" applyAlignment="1">
      <alignment horizontal="left"/>
    </xf>
    <xf numFmtId="49" fontId="3" fillId="0" borderId="0" xfId="0" applyNumberFormat="1" applyFont="1" applyFill="1" applyBorder="1" applyAlignment="1">
      <alignment horizontal="center"/>
    </xf>
    <xf numFmtId="49" fontId="3" fillId="0" borderId="0" xfId="0" applyNumberFormat="1" applyFont="1" applyFill="1" applyBorder="1" applyAlignment="1">
      <alignment wrapText="1"/>
    </xf>
    <xf numFmtId="49" fontId="3" fillId="0" borderId="0" xfId="0" applyNumberFormat="1" applyFont="1" applyFill="1" applyBorder="1" applyAlignment="1"/>
    <xf numFmtId="0" fontId="27" fillId="0" borderId="0" xfId="0" applyNumberFormat="1" applyFont="1" applyFill="1" applyBorder="1" applyAlignment="1">
      <alignment horizontal="center" vertical="center" wrapText="1"/>
    </xf>
    <xf numFmtId="49" fontId="5" fillId="0" borderId="6"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11" xfId="0" applyNumberFormat="1" applyFont="1" applyFill="1" applyBorder="1" applyAlignment="1">
      <alignment horizontal="left" vertical="center"/>
    </xf>
    <xf numFmtId="3" fontId="5" fillId="0" borderId="3" xfId="2" applyNumberFormat="1" applyFont="1" applyFill="1" applyBorder="1" applyAlignment="1">
      <alignment horizontal="left" vertical="center"/>
    </xf>
    <xf numFmtId="49" fontId="5" fillId="0" borderId="3" xfId="0" applyNumberFormat="1" applyFont="1" applyFill="1" applyBorder="1" applyAlignment="1">
      <alignment vertical="center"/>
    </xf>
    <xf numFmtId="49" fontId="5" fillId="0" borderId="11" xfId="0" applyNumberFormat="1" applyFont="1" applyFill="1" applyBorder="1" applyAlignment="1">
      <alignment vertical="center"/>
    </xf>
    <xf numFmtId="49" fontId="5" fillId="0" borderId="16"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10" fillId="0" borderId="3" xfId="15" applyNumberFormat="1" applyFont="1" applyFill="1" applyBorder="1" applyAlignment="1">
      <alignment horizontal="left" vertical="center"/>
    </xf>
    <xf numFmtId="49" fontId="3" fillId="0" borderId="3" xfId="0" applyNumberFormat="1" applyFont="1" applyFill="1" applyBorder="1" applyAlignment="1">
      <alignment horizontal="center" vertical="center"/>
    </xf>
    <xf numFmtId="49" fontId="3" fillId="0" borderId="3" xfId="15" applyNumberFormat="1" applyFont="1" applyFill="1" applyBorder="1" applyAlignment="1">
      <alignment horizontal="left" vertical="center"/>
    </xf>
    <xf numFmtId="1" fontId="14" fillId="0" borderId="3" xfId="0" applyNumberFormat="1" applyFont="1" applyFill="1" applyBorder="1" applyAlignment="1">
      <alignment horizontal="center" vertical="center"/>
    </xf>
    <xf numFmtId="49" fontId="10" fillId="0" borderId="3" xfId="15" applyNumberFormat="1" applyFont="1" applyFill="1" applyBorder="1" applyAlignment="1">
      <alignment horizontal="center" vertical="center"/>
    </xf>
    <xf numFmtId="49" fontId="29" fillId="0" borderId="3" xfId="15" applyNumberFormat="1" applyFont="1" applyFill="1" applyBorder="1" applyAlignment="1">
      <alignment horizontal="left" vertical="center"/>
    </xf>
    <xf numFmtId="49" fontId="12" fillId="0" borderId="3" xfId="0" applyNumberFormat="1" applyFont="1" applyFill="1" applyBorder="1" applyAlignment="1">
      <alignment horizontal="left" vertical="center"/>
    </xf>
    <xf numFmtId="0" fontId="29" fillId="0" borderId="3" xfId="0" applyNumberFormat="1" applyFont="1" applyFill="1" applyBorder="1" applyAlignment="1">
      <alignment horizontal="left" vertical="center"/>
    </xf>
    <xf numFmtId="0" fontId="11" fillId="0" borderId="3" xfId="0" applyFont="1" applyFill="1" applyBorder="1" applyAlignment="1">
      <alignment horizontal="left" vertical="center"/>
    </xf>
    <xf numFmtId="49" fontId="11" fillId="0" borderId="3" xfId="0" applyNumberFormat="1" applyFont="1" applyFill="1" applyBorder="1" applyAlignment="1">
      <alignment horizontal="left" vertical="center"/>
    </xf>
    <xf numFmtId="1" fontId="11" fillId="0" borderId="3" xfId="0" applyNumberFormat="1" applyFont="1" applyFill="1" applyBorder="1" applyAlignment="1">
      <alignment horizontal="left" vertical="center"/>
    </xf>
    <xf numFmtId="0" fontId="12" fillId="0" borderId="3" xfId="2" applyFont="1" applyFill="1" applyBorder="1" applyAlignment="1">
      <alignment horizontal="left" vertical="center"/>
    </xf>
    <xf numFmtId="0" fontId="12" fillId="0" borderId="3" xfId="0" applyNumberFormat="1" applyFont="1" applyFill="1" applyBorder="1" applyAlignment="1">
      <alignment horizontal="left" vertical="center"/>
    </xf>
    <xf numFmtId="0" fontId="12" fillId="0" borderId="3" xfId="7" applyFont="1" applyFill="1" applyBorder="1" applyAlignment="1">
      <alignment horizontal="left" vertical="center"/>
    </xf>
    <xf numFmtId="1" fontId="11" fillId="0" borderId="3" xfId="0" applyNumberFormat="1" applyFont="1" applyFill="1" applyBorder="1" applyAlignment="1">
      <alignment horizontal="center" vertical="center"/>
    </xf>
    <xf numFmtId="49" fontId="12" fillId="0" borderId="3" xfId="0" applyNumberFormat="1" applyFont="1" applyFill="1" applyBorder="1" applyAlignment="1">
      <alignment horizontal="left"/>
    </xf>
    <xf numFmtId="4" fontId="11" fillId="0" borderId="3" xfId="0" applyNumberFormat="1" applyFont="1" applyFill="1" applyBorder="1" applyAlignment="1">
      <alignment horizontal="center" vertical="center"/>
    </xf>
    <xf numFmtId="49" fontId="12" fillId="0" borderId="0" xfId="0" applyNumberFormat="1" applyFont="1" applyFill="1" applyBorder="1" applyAlignment="1">
      <alignment horizontal="left"/>
    </xf>
    <xf numFmtId="0" fontId="12" fillId="0" borderId="3" xfId="0" applyNumberFormat="1" applyFont="1" applyFill="1" applyBorder="1" applyAlignment="1">
      <alignment horizontal="center" vertical="center"/>
    </xf>
    <xf numFmtId="49" fontId="29" fillId="0" borderId="3" xfId="15" applyNumberFormat="1" applyFont="1" applyFill="1" applyBorder="1" applyAlignment="1">
      <alignment horizontal="center" vertical="center"/>
    </xf>
    <xf numFmtId="4" fontId="12" fillId="0" borderId="3" xfId="0" applyNumberFormat="1" applyFont="1" applyFill="1" applyBorder="1" applyAlignment="1">
      <alignment horizontal="left" vertical="center"/>
    </xf>
    <xf numFmtId="4" fontId="29" fillId="0" borderId="3" xfId="15" applyNumberFormat="1" applyFont="1" applyFill="1" applyBorder="1" applyAlignment="1">
      <alignment horizontal="left" vertical="center"/>
    </xf>
    <xf numFmtId="4" fontId="12" fillId="0" borderId="3" xfId="0" applyNumberFormat="1" applyFont="1" applyFill="1" applyBorder="1" applyAlignment="1">
      <alignment horizontal="center" vertical="center"/>
    </xf>
    <xf numFmtId="49" fontId="5" fillId="0" borderId="5" xfId="0" applyNumberFormat="1" applyFont="1" applyFill="1" applyBorder="1" applyAlignment="1">
      <alignment horizontal="left" vertical="center"/>
    </xf>
    <xf numFmtId="49" fontId="5" fillId="0" borderId="6" xfId="0" applyNumberFormat="1" applyFont="1" applyFill="1" applyBorder="1" applyAlignment="1">
      <alignment horizontal="left"/>
    </xf>
    <xf numFmtId="49" fontId="3" fillId="0" borderId="6" xfId="0" applyNumberFormat="1" applyFont="1" applyFill="1" applyBorder="1" applyAlignment="1">
      <alignment horizontal="left"/>
    </xf>
    <xf numFmtId="49" fontId="5" fillId="0" borderId="7" xfId="0" applyNumberFormat="1" applyFont="1" applyFill="1" applyBorder="1" applyAlignment="1">
      <alignment horizontal="left" vertical="center"/>
    </xf>
    <xf numFmtId="49" fontId="5" fillId="0" borderId="8"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9"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5" fillId="0" borderId="11" xfId="0" applyNumberFormat="1" applyFont="1" applyFill="1" applyBorder="1" applyAlignment="1">
      <alignment horizontal="left" vertical="center"/>
    </xf>
    <xf numFmtId="49" fontId="5" fillId="0" borderId="12" xfId="0" applyNumberFormat="1" applyFont="1" applyFill="1" applyBorder="1" applyAlignment="1">
      <alignment horizontal="left" vertical="center"/>
    </xf>
    <xf numFmtId="49" fontId="5" fillId="0" borderId="13" xfId="0" applyNumberFormat="1" applyFont="1" applyFill="1" applyBorder="1" applyAlignment="1">
      <alignment horizontal="left"/>
    </xf>
    <xf numFmtId="49" fontId="5" fillId="0" borderId="14" xfId="0" applyNumberFormat="1" applyFont="1" applyFill="1" applyBorder="1" applyAlignment="1">
      <alignment horizontal="left" vertical="center"/>
    </xf>
    <xf numFmtId="49" fontId="5" fillId="0" borderId="14" xfId="0" applyNumberFormat="1" applyFont="1" applyFill="1" applyBorder="1" applyAlignment="1">
      <alignment horizontal="left"/>
    </xf>
    <xf numFmtId="49" fontId="5" fillId="0" borderId="14" xfId="0" applyNumberFormat="1" applyFont="1" applyFill="1" applyBorder="1" applyAlignment="1">
      <alignment horizontal="left"/>
    </xf>
    <xf numFmtId="49" fontId="5" fillId="0" borderId="14" xfId="0" applyNumberFormat="1" applyFont="1" applyFill="1" applyBorder="1" applyAlignment="1">
      <alignment horizontal="left" vertical="center"/>
    </xf>
    <xf numFmtId="49" fontId="5" fillId="0" borderId="15" xfId="0" applyNumberFormat="1" applyFont="1" applyFill="1" applyBorder="1" applyAlignment="1">
      <alignment horizontal="left"/>
    </xf>
    <xf numFmtId="49" fontId="3" fillId="0" borderId="3" xfId="0" applyNumberFormat="1" applyFont="1" applyFill="1" applyBorder="1" applyAlignment="1">
      <alignment horizontal="left" wrapText="1"/>
    </xf>
    <xf numFmtId="49" fontId="3" fillId="0" borderId="3" xfId="0" applyNumberFormat="1" applyFont="1" applyFill="1" applyBorder="1" applyAlignment="1">
      <alignment horizontal="center"/>
    </xf>
    <xf numFmtId="4" fontId="5" fillId="0" borderId="3" xfId="0" applyNumberFormat="1" applyFont="1" applyFill="1" applyBorder="1" applyAlignment="1">
      <alignment horizontal="center" vertical="center"/>
    </xf>
    <xf numFmtId="49" fontId="3" fillId="0" borderId="2" xfId="0" applyNumberFormat="1" applyFont="1" applyFill="1" applyBorder="1"/>
    <xf numFmtId="0" fontId="5" fillId="0" borderId="2" xfId="2" applyFont="1" applyFill="1" applyBorder="1" applyAlignment="1">
      <alignment horizontal="left" vertical="center"/>
    </xf>
    <xf numFmtId="49" fontId="3" fillId="0" borderId="2" xfId="0" applyNumberFormat="1" applyFont="1" applyFill="1" applyBorder="1" applyAlignment="1">
      <alignment horizontal="center"/>
    </xf>
    <xf numFmtId="49" fontId="3" fillId="0" borderId="2" xfId="0" applyNumberFormat="1" applyFont="1" applyFill="1" applyBorder="1" applyAlignment="1">
      <alignment wrapText="1"/>
    </xf>
    <xf numFmtId="0" fontId="3" fillId="0" borderId="3" xfId="0" applyNumberFormat="1" applyFont="1" applyFill="1" applyBorder="1" applyAlignment="1">
      <alignment horizontal="center" vertical="top"/>
    </xf>
    <xf numFmtId="3" fontId="3" fillId="0" borderId="3" xfId="0" applyNumberFormat="1" applyFont="1" applyFill="1" applyBorder="1" applyAlignment="1">
      <alignment horizontal="left"/>
    </xf>
    <xf numFmtId="164" fontId="14" fillId="0" borderId="3" xfId="1" applyFont="1" applyFill="1" applyBorder="1" applyAlignment="1">
      <alignment horizontal="left"/>
    </xf>
    <xf numFmtId="49" fontId="3" fillId="0" borderId="3" xfId="0" applyNumberFormat="1" applyFont="1" applyFill="1" applyBorder="1"/>
    <xf numFmtId="49" fontId="3" fillId="0" borderId="3" xfId="0" applyNumberFormat="1" applyFont="1" applyFill="1" applyBorder="1" applyAlignment="1">
      <alignment wrapText="1"/>
    </xf>
    <xf numFmtId="164" fontId="5" fillId="0" borderId="3" xfId="1" applyFont="1" applyFill="1" applyBorder="1" applyAlignment="1">
      <alignment horizontal="center" vertical="center"/>
    </xf>
    <xf numFmtId="49" fontId="5" fillId="0" borderId="3" xfId="0" applyNumberFormat="1" applyFont="1" applyFill="1" applyBorder="1" applyAlignment="1">
      <alignment horizontal="left"/>
    </xf>
    <xf numFmtId="164" fontId="5" fillId="0" borderId="3" xfId="1" applyFont="1" applyFill="1" applyBorder="1" applyAlignment="1">
      <alignment horizontal="left" vertical="center"/>
    </xf>
    <xf numFmtId="164" fontId="5" fillId="0" borderId="3" xfId="1" applyFont="1" applyFill="1" applyBorder="1" applyAlignment="1">
      <alignment horizontal="left"/>
    </xf>
    <xf numFmtId="164" fontId="5" fillId="0" borderId="3" xfId="1" applyFont="1" applyFill="1" applyBorder="1" applyAlignment="1">
      <alignment horizontal="center"/>
    </xf>
    <xf numFmtId="0" fontId="12" fillId="0" borderId="3" xfId="0" applyFont="1" applyFill="1" applyBorder="1" applyAlignment="1">
      <alignment horizontal="left" vertical="center"/>
    </xf>
    <xf numFmtId="171" fontId="11" fillId="0" borderId="3" xfId="0" applyNumberFormat="1" applyFont="1" applyFill="1" applyBorder="1" applyAlignment="1">
      <alignment horizontal="left" vertical="center"/>
    </xf>
    <xf numFmtId="2" fontId="11" fillId="0" borderId="3" xfId="0" applyNumberFormat="1" applyFont="1" applyFill="1" applyBorder="1" applyAlignment="1">
      <alignment horizontal="left" vertical="center"/>
    </xf>
    <xf numFmtId="0" fontId="14" fillId="0" borderId="3" xfId="2" applyFont="1" applyFill="1" applyBorder="1" applyAlignment="1">
      <alignment horizontal="center" vertical="center"/>
    </xf>
    <xf numFmtId="49" fontId="3" fillId="0" borderId="3" xfId="0" applyNumberFormat="1" applyFont="1" applyFill="1" applyBorder="1" applyAlignment="1"/>
  </cellXfs>
  <cellStyles count="26">
    <cellStyle name="Normal 2 3 2 2 2" xfId="6"/>
    <cellStyle name="Normal 3" xfId="17"/>
    <cellStyle name="Обычный" xfId="0" builtinId="0"/>
    <cellStyle name="Обычный 10 2 2" xfId="8"/>
    <cellStyle name="Обычный 11" xfId="10"/>
    <cellStyle name="Обычный 14" xfId="25"/>
    <cellStyle name="Обычный 142" xfId="22"/>
    <cellStyle name="Обычный 15 2" xfId="11"/>
    <cellStyle name="Обычный 16" xfId="16"/>
    <cellStyle name="Обычный 2 2" xfId="2"/>
    <cellStyle name="Обычный 2 2 2 2" xfId="20"/>
    <cellStyle name="Обычный 2_План ГЗ на 2011г  первочередные " xfId="19"/>
    <cellStyle name="Обычный 3 2" xfId="9"/>
    <cellStyle name="Обычный 4 2" xfId="12"/>
    <cellStyle name="Обычный 4 2 2" xfId="5"/>
    <cellStyle name="Обычный_Лист1" xfId="15"/>
    <cellStyle name="Обычный_Лист1 2" xfId="18"/>
    <cellStyle name="Обычный_Лист1 3" xfId="23"/>
    <cellStyle name="Обычный_Лист1 4" xfId="3"/>
    <cellStyle name="Обычный_Лист3" xfId="13"/>
    <cellStyle name="Обычный_Производственная программа на 2006 год ДОТиОС АО РД КМГ" xfId="4"/>
    <cellStyle name="Обычный_Свод бюджета НГДУ на 2007 г  по статьям-1" xfId="24"/>
    <cellStyle name="Стиль 1" xfId="7"/>
    <cellStyle name="Финансовый" xfId="1" builtinId="3"/>
    <cellStyle name="Финансовый 10" xfId="21"/>
    <cellStyle name="Финансовый 2" xfId="14"/>
  </cellStyles>
  <dxfs count="12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Tusipkalieva/Desktop/&#1084;&#1086;&#1103;%20&#1087;&#1072;&#1087;&#1082;&#1072;/&#1044;&#1055;&#1047;%20&#1080;&#1079;&#1084;&#1077;&#1085;&#1077;&#1085;&#1080;&#1103;%20&#1080;%20&#1076;&#1086;&#1087;&#1086;&#1083;&#1085;&#1077;&#1085;&#1080;&#1103;/&#1044;&#1055;&#1047;%2057%20&#1080;&#1079;&#1084;.&#1080;%20&#1076;&#1086;&#1087;%20&#1089;&#1074;&#1086;&#1076;/&#1040;&#1084;&#1072;&#1085;&#1090;&#1091;&#1088;&#1083;&#1080;&#1077;&#1074;%20&#1086;&#1090;%2008.12.17&#1075;%20&#1087;&#1086;&#1089;&#1083;&#1077;&#107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5;&#1044;&#1047;%20&#1058;&#1056;&#1059;%20&#1040;&#1054;%20&#1069;&#1052;&#1043;%20&#1089;%2058%20&#1080;&#1079;&#1084;&#1077;&#1085;&#1077;&#1085;&#1080;&#1103;&#1084;&#1080;%20&#1080;%20&#1076;&#1086;&#1087;&#1086;&#1083;&#1085;&#1077;&#1085;&#1080;&#1103;&#1084;&#10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h.Zholamanov/AppData/Local/Microsoft/Windows/Temporary%20Internet%20Files/Content.Outlook/D2CMA6LH/&#1044;&#1040;&#1055;&#1048;&#1058;%20&#1040;&#1085;&#1086;&#1096;&#1082;&#1080;&#1085;&#1072;%20&#1083;&#1086;&#1090;&#1091;&#1089;%2015.12.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пз_27_11_2017"/>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efreshError="1"/>
      <sheetData sheetId="5">
        <row r="3">
          <cell r="B3" t="str">
            <v>С НДС</v>
          </cell>
        </row>
        <row r="4">
          <cell r="B4" t="str">
            <v>Без НДС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ая форма ДПЗ изм.и доп."/>
      <sheetName val="новая форма ДПЗ с 58 изм.и доп"/>
      <sheetName val="реестр заявок"/>
    </sheetNames>
    <sheetDataSet>
      <sheetData sheetId="0">
        <row r="3660">
          <cell r="AR3660">
            <v>11575474832.725357</v>
          </cell>
          <cell r="AS3660">
            <v>12964531812.65239</v>
          </cell>
        </row>
        <row r="3768">
          <cell r="AR3768">
            <v>85587624672.84137</v>
          </cell>
          <cell r="AS3768">
            <v>95858139633.582336</v>
          </cell>
        </row>
        <row r="4201">
          <cell r="AR4201">
            <v>143073407704.33105</v>
          </cell>
          <cell r="AS4201">
            <v>149585511796.0098</v>
          </cell>
        </row>
      </sheetData>
      <sheetData sheetId="1">
        <row r="17">
          <cell r="AY17">
            <v>3466002829.8199997</v>
          </cell>
          <cell r="AZ17">
            <v>3881923169.3984008</v>
          </cell>
        </row>
        <row r="24">
          <cell r="AY24">
            <v>378000000</v>
          </cell>
          <cell r="AZ24">
            <v>423360000</v>
          </cell>
        </row>
        <row r="83">
          <cell r="AY83">
            <v>1374117061.7399998</v>
          </cell>
          <cell r="AZ83">
            <v>1539011109.1488001</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zakupok_SKC_2018"/>
      <sheetName val="Атрибуты товар"/>
      <sheetName val="Справочник единиц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5111 Одна пачка</v>
          </cell>
        </row>
        <row r="30">
          <cell r="B30" t="str">
            <v>616 Бобина</v>
          </cell>
        </row>
        <row r="31">
          <cell r="B31" t="str">
            <v>625 Лист</v>
          </cell>
        </row>
        <row r="32">
          <cell r="B32" t="str">
            <v>639 Доза</v>
          </cell>
        </row>
        <row r="33">
          <cell r="B33" t="str">
            <v>704 Набор</v>
          </cell>
        </row>
        <row r="34">
          <cell r="B34" t="str">
            <v>715 Пара</v>
          </cell>
        </row>
        <row r="35">
          <cell r="B35" t="str">
            <v>736 Рулон</v>
          </cell>
        </row>
        <row r="36">
          <cell r="B36" t="str">
            <v>778 Упаковка</v>
          </cell>
        </row>
        <row r="37">
          <cell r="B37" t="str">
            <v>783 Тысяча упаковок</v>
          </cell>
        </row>
        <row r="38">
          <cell r="B38" t="str">
            <v>796 Штука</v>
          </cell>
        </row>
        <row r="39">
          <cell r="B39" t="str">
            <v>797 Сто штук</v>
          </cell>
        </row>
        <row r="40">
          <cell r="B40" t="str">
            <v>798 Тысяча штук</v>
          </cell>
        </row>
        <row r="41">
          <cell r="B41" t="str">
            <v>799 Миллион штук</v>
          </cell>
        </row>
        <row r="42">
          <cell r="B42" t="str">
            <v>812 Ящик</v>
          </cell>
        </row>
        <row r="43">
          <cell r="B43" t="str">
            <v>836 Голова</v>
          </cell>
        </row>
        <row r="44">
          <cell r="B44" t="str">
            <v>839 Комплект</v>
          </cell>
        </row>
        <row r="45">
          <cell r="B45" t="str">
            <v>840 Секция</v>
          </cell>
        </row>
      </sheetData>
      <sheetData sheetId="3"/>
      <sheetData sheetId="4"/>
      <sheetData sheetId="5"/>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sheetData sheetId="9"/>
      <sheetData sheetId="10"/>
      <sheetData sheetId="1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I4242"/>
  <sheetViews>
    <sheetView topLeftCell="A63" zoomScale="70" zoomScaleNormal="70" workbookViewId="0">
      <selection activeCell="T92" sqref="T92"/>
    </sheetView>
  </sheetViews>
  <sheetFormatPr defaultColWidth="11.5703125" defaultRowHeight="12.75" x14ac:dyDescent="0.2"/>
  <cols>
    <col min="1" max="1" width="7.140625" style="1" customWidth="1"/>
    <col min="2" max="2" width="7.42578125" style="1" customWidth="1"/>
    <col min="3" max="4" width="17.140625" style="1" customWidth="1"/>
    <col min="5" max="5" width="18.5703125" style="1" customWidth="1"/>
    <col min="6" max="6" width="17.7109375" style="1" customWidth="1"/>
    <col min="7" max="7" width="18.7109375" style="1" customWidth="1"/>
    <col min="8" max="8" width="7.28515625" style="1" customWidth="1"/>
    <col min="9" max="9" width="4.28515625" style="1" customWidth="1"/>
    <col min="10" max="10" width="13.85546875" style="1" customWidth="1"/>
    <col min="11" max="11" width="9.42578125" style="1" customWidth="1"/>
    <col min="12" max="12" width="3.85546875" style="1" customWidth="1"/>
    <col min="13" max="13" width="9.140625" style="1" customWidth="1"/>
    <col min="14" max="14" width="5.140625" style="1" customWidth="1"/>
    <col min="15" max="15" width="4.85546875" style="87" customWidth="1"/>
    <col min="16" max="16" width="9.85546875" style="87" customWidth="1"/>
    <col min="17" max="17" width="15" style="87" customWidth="1"/>
    <col min="18" max="18" width="16.140625" style="87" customWidth="1"/>
    <col min="19" max="19" width="16.42578125" style="87" customWidth="1"/>
    <col min="20" max="20" width="16.28515625" style="87" customWidth="1"/>
    <col min="21" max="22" width="18" style="87" customWidth="1"/>
    <col min="23" max="23" width="13.140625" style="87" customWidth="1"/>
    <col min="24" max="24" width="13.5703125" style="87" hidden="1" customWidth="1"/>
    <col min="25" max="25" width="14.85546875" style="87" hidden="1" customWidth="1"/>
    <col min="26" max="31" width="13.5703125" style="87" hidden="1" customWidth="1"/>
    <col min="32" max="32" width="15.42578125" style="87" hidden="1" customWidth="1"/>
    <col min="33" max="41" width="13.5703125" style="87" hidden="1" customWidth="1"/>
    <col min="42" max="42" width="13.85546875" style="87" customWidth="1"/>
    <col min="43" max="43" width="20.42578125" style="87" customWidth="1"/>
    <col min="44" max="44" width="21.5703125" style="87" customWidth="1"/>
    <col min="45" max="45" width="6.28515625" style="1" customWidth="1"/>
    <col min="46" max="46" width="10" style="78" customWidth="1"/>
    <col min="47" max="47" width="22.7109375" style="1" customWidth="1"/>
    <col min="48" max="48" width="16.7109375" style="76" customWidth="1"/>
    <col min="49" max="49" width="17.85546875" style="1" customWidth="1"/>
    <col min="50" max="217" width="9.140625" style="1" customWidth="1"/>
    <col min="218" max="218" width="6.140625" style="1" customWidth="1"/>
    <col min="219" max="219" width="14.42578125" style="1" customWidth="1"/>
    <col min="220" max="220" width="18.42578125" style="1" customWidth="1"/>
    <col min="221" max="221" width="23" style="1" customWidth="1"/>
    <col min="222" max="222" width="25.28515625" style="1" customWidth="1"/>
    <col min="223" max="223" width="15" style="1" customWidth="1"/>
    <col min="224" max="224" width="9.140625" style="1" customWidth="1"/>
    <col min="225" max="225" width="10.5703125" style="1" customWidth="1"/>
    <col min="226" max="226" width="15" style="1" customWidth="1"/>
    <col min="227" max="227" width="13.42578125" style="1" customWidth="1"/>
    <col min="228" max="228" width="12" style="1" customWidth="1"/>
    <col min="229" max="229" width="33" style="1" customWidth="1"/>
    <col min="230" max="230" width="9.140625" style="1" customWidth="1"/>
    <col min="231" max="237" width="15.85546875" style="1" customWidth="1"/>
    <col min="238" max="238" width="15.42578125" style="1" customWidth="1"/>
    <col min="239" max="240" width="18.7109375" style="1" customWidth="1"/>
    <col min="241" max="241" width="15.7109375" style="1" customWidth="1"/>
    <col min="242" max="242" width="12.28515625" style="1" customWidth="1"/>
    <col min="243" max="243" width="11.5703125" style="1" customWidth="1"/>
    <col min="244" max="16384" width="11.5703125" style="1"/>
  </cols>
  <sheetData>
    <row r="1" spans="3:47" hidden="1" x14ac:dyDescent="0.25">
      <c r="M1" s="2" t="s">
        <v>0</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T1" s="1"/>
    </row>
    <row r="2" spans="3:47" hidden="1" x14ac:dyDescent="0.25">
      <c r="C2" s="3" t="s">
        <v>1</v>
      </c>
      <c r="E2" s="3"/>
      <c r="F2" s="3"/>
      <c r="G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T2" s="1"/>
    </row>
    <row r="3" spans="3:47" hidden="1" x14ac:dyDescent="0.25">
      <c r="C3" s="2" t="s">
        <v>2</v>
      </c>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T3" s="1"/>
    </row>
    <row r="4" spans="3:47" hidden="1" x14ac:dyDescent="0.25">
      <c r="C4" s="2" t="s">
        <v>3</v>
      </c>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T4" s="1"/>
    </row>
    <row r="5" spans="3:47" hidden="1" x14ac:dyDescent="0.25">
      <c r="C5" s="2" t="s">
        <v>4</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T5" s="1"/>
    </row>
    <row r="6" spans="3:47" hidden="1" x14ac:dyDescent="0.25">
      <c r="C6" s="2" t="s">
        <v>5</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T6" s="1"/>
    </row>
    <row r="7" spans="3:47" hidden="1" x14ac:dyDescent="0.25">
      <c r="C7" s="2" t="s">
        <v>6</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T7" s="1"/>
    </row>
    <row r="8" spans="3:47" hidden="1" x14ac:dyDescent="0.25">
      <c r="C8" s="2" t="s">
        <v>7</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1"/>
      <c r="AT8" s="1"/>
    </row>
    <row r="9" spans="3:47" ht="14.25" hidden="1" x14ac:dyDescent="0.25">
      <c r="C9" s="2" t="s">
        <v>8</v>
      </c>
      <c r="E9" s="4"/>
      <c r="F9" s="4"/>
      <c r="G9" s="4"/>
      <c r="H9" s="4"/>
      <c r="I9" s="4"/>
      <c r="J9" s="4"/>
      <c r="K9" s="4"/>
      <c r="L9" s="194" t="s">
        <v>7263</v>
      </c>
      <c r="M9" s="194"/>
      <c r="N9" s="194"/>
      <c r="O9" s="194"/>
      <c r="P9" s="194"/>
      <c r="Q9" s="194"/>
      <c r="R9" s="194"/>
      <c r="S9" s="194"/>
      <c r="T9" s="194"/>
      <c r="U9" s="194"/>
      <c r="V9" s="194"/>
      <c r="W9" s="4"/>
      <c r="X9" s="4"/>
      <c r="Y9" s="4"/>
      <c r="Z9" s="4"/>
      <c r="AA9" s="4"/>
      <c r="AB9" s="4"/>
      <c r="AC9" s="4"/>
      <c r="AD9" s="4"/>
      <c r="AE9" s="4"/>
      <c r="AF9" s="4"/>
      <c r="AG9" s="4"/>
      <c r="AH9" s="4"/>
      <c r="AI9" s="4"/>
      <c r="AJ9" s="4"/>
      <c r="AK9" s="4"/>
      <c r="AL9" s="4"/>
      <c r="AM9" s="4"/>
      <c r="AN9" s="4"/>
      <c r="AO9" s="4"/>
      <c r="AP9" s="4"/>
      <c r="AQ9" s="4"/>
      <c r="AR9" s="4"/>
      <c r="AS9" s="4"/>
      <c r="AT9" s="4"/>
      <c r="AU9" s="4"/>
    </row>
    <row r="10" spans="3:47" hidden="1" x14ac:dyDescent="0.25">
      <c r="C10" s="2" t="s">
        <v>9</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T10" s="1"/>
    </row>
    <row r="11" spans="3:47" hidden="1" x14ac:dyDescent="0.25">
      <c r="C11" s="2" t="s">
        <v>10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T11" s="1"/>
    </row>
    <row r="12" spans="3:47" hidden="1" x14ac:dyDescent="0.25">
      <c r="C12" s="2" t="s">
        <v>11</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T12" s="1"/>
    </row>
    <row r="13" spans="3:47" hidden="1" x14ac:dyDescent="0.25">
      <c r="C13" s="2" t="s">
        <v>12</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T13" s="1"/>
    </row>
    <row r="14" spans="3:47" hidden="1" x14ac:dyDescent="0.25">
      <c r="C14" s="2" t="s">
        <v>13</v>
      </c>
      <c r="O14" s="1"/>
      <c r="P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T14" s="1"/>
    </row>
    <row r="15" spans="3:47" hidden="1" x14ac:dyDescent="0.25">
      <c r="C15" s="2" t="s">
        <v>14</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T15" s="1"/>
    </row>
    <row r="16" spans="3:47" hidden="1" x14ac:dyDescent="0.25">
      <c r="C16" s="2" t="s">
        <v>15</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T16" s="1"/>
    </row>
    <row r="17" spans="3:46" hidden="1" x14ac:dyDescent="0.25">
      <c r="C17" s="2" t="s">
        <v>16</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T17" s="1"/>
    </row>
    <row r="18" spans="3:46" hidden="1" x14ac:dyDescent="0.25">
      <c r="C18" s="2" t="s">
        <v>17</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T18" s="1"/>
    </row>
    <row r="19" spans="3:46" hidden="1" x14ac:dyDescent="0.25">
      <c r="C19" s="2" t="s">
        <v>18</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T19" s="1"/>
    </row>
    <row r="20" spans="3:46" hidden="1" x14ac:dyDescent="0.25">
      <c r="C20" s="2" t="s">
        <v>19</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T20" s="1"/>
    </row>
    <row r="21" spans="3:46" hidden="1" x14ac:dyDescent="0.25">
      <c r="C21" s="2" t="s">
        <v>20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T21" s="1"/>
    </row>
    <row r="22" spans="3:46" hidden="1" x14ac:dyDescent="0.25">
      <c r="C22" s="2" t="s">
        <v>21</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T22" s="1"/>
    </row>
    <row r="23" spans="3:46" hidden="1" x14ac:dyDescent="0.25">
      <c r="C23" s="2" t="s">
        <v>22</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T23" s="1"/>
    </row>
    <row r="24" spans="3:46" hidden="1" x14ac:dyDescent="0.25">
      <c r="C24" s="2" t="s">
        <v>23</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T24" s="1"/>
    </row>
    <row r="25" spans="3:46" hidden="1" x14ac:dyDescent="0.25">
      <c r="C25" s="2" t="s">
        <v>24</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T25" s="1"/>
    </row>
    <row r="26" spans="3:46" hidden="1" x14ac:dyDescent="0.25">
      <c r="C26" s="2" t="s">
        <v>25</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T26" s="1"/>
    </row>
    <row r="27" spans="3:46" hidden="1" x14ac:dyDescent="0.25">
      <c r="C27" s="2" t="s">
        <v>26</v>
      </c>
      <c r="AT27" s="1"/>
    </row>
    <row r="28" spans="3:46" hidden="1" x14ac:dyDescent="0.25">
      <c r="C28" s="2" t="s">
        <v>27</v>
      </c>
      <c r="AT28" s="1"/>
    </row>
    <row r="29" spans="3:46" hidden="1" x14ac:dyDescent="0.25">
      <c r="C29" s="2" t="s">
        <v>28</v>
      </c>
      <c r="AT29" s="1"/>
    </row>
    <row r="30" spans="3:46" hidden="1" x14ac:dyDescent="0.25">
      <c r="C30" s="2" t="s">
        <v>29</v>
      </c>
      <c r="AT30" s="1"/>
    </row>
    <row r="31" spans="3:46" hidden="1" x14ac:dyDescent="0.25">
      <c r="C31" s="2" t="s">
        <v>30</v>
      </c>
      <c r="AT31" s="1"/>
    </row>
    <row r="32" spans="3:46" hidden="1" x14ac:dyDescent="0.25">
      <c r="C32" s="2" t="s">
        <v>31</v>
      </c>
      <c r="AT32" s="1"/>
    </row>
    <row r="33" spans="3:46" hidden="1" x14ac:dyDescent="0.25">
      <c r="C33" s="2" t="s">
        <v>32</v>
      </c>
      <c r="AT33" s="1"/>
    </row>
    <row r="34" spans="3:46" hidden="1" x14ac:dyDescent="0.25">
      <c r="C34" s="2" t="s">
        <v>33</v>
      </c>
      <c r="AT34" s="1"/>
    </row>
    <row r="35" spans="3:46" hidden="1" x14ac:dyDescent="0.25">
      <c r="C35" s="2" t="s">
        <v>34</v>
      </c>
      <c r="AT35" s="1"/>
    </row>
    <row r="36" spans="3:46" hidden="1" x14ac:dyDescent="0.25">
      <c r="C36" s="2" t="s">
        <v>35</v>
      </c>
      <c r="AT36" s="1"/>
    </row>
    <row r="37" spans="3:46" hidden="1" x14ac:dyDescent="0.25">
      <c r="C37" s="2" t="s">
        <v>36</v>
      </c>
      <c r="AT37" s="1"/>
    </row>
    <row r="38" spans="3:46" hidden="1" x14ac:dyDescent="0.25">
      <c r="C38" s="2" t="s">
        <v>37</v>
      </c>
      <c r="AT38" s="1"/>
    </row>
    <row r="39" spans="3:46" hidden="1" x14ac:dyDescent="0.25">
      <c r="C39" s="2" t="s">
        <v>38</v>
      </c>
      <c r="AT39" s="1"/>
    </row>
    <row r="40" spans="3:46" hidden="1" x14ac:dyDescent="0.25">
      <c r="C40" s="2" t="s">
        <v>39</v>
      </c>
      <c r="AT40" s="1"/>
    </row>
    <row r="41" spans="3:46" hidden="1" x14ac:dyDescent="0.25">
      <c r="C41" s="2" t="s">
        <v>40</v>
      </c>
      <c r="AT41" s="1"/>
    </row>
    <row r="42" spans="3:46" hidden="1" x14ac:dyDescent="0.25">
      <c r="C42" s="2" t="s">
        <v>41</v>
      </c>
      <c r="AT42" s="1"/>
    </row>
    <row r="43" spans="3:46" hidden="1" x14ac:dyDescent="0.25">
      <c r="C43" s="2" t="s">
        <v>42</v>
      </c>
      <c r="AT43" s="1"/>
    </row>
    <row r="44" spans="3:46" hidden="1" x14ac:dyDescent="0.25">
      <c r="C44" s="2" t="s">
        <v>43</v>
      </c>
      <c r="AT44" s="1"/>
    </row>
    <row r="45" spans="3:46" hidden="1" x14ac:dyDescent="0.25">
      <c r="C45" s="2" t="s">
        <v>44</v>
      </c>
      <c r="AT45" s="1"/>
    </row>
    <row r="46" spans="3:46" hidden="1" x14ac:dyDescent="0.25">
      <c r="C46" s="2" t="s">
        <v>45</v>
      </c>
      <c r="AT46" s="1"/>
    </row>
    <row r="47" spans="3:46" hidden="1" x14ac:dyDescent="0.25">
      <c r="C47" s="2" t="s">
        <v>46</v>
      </c>
      <c r="AT47" s="1"/>
    </row>
    <row r="48" spans="3:46" hidden="1" x14ac:dyDescent="0.25">
      <c r="C48" s="2" t="s">
        <v>47</v>
      </c>
      <c r="AT48" s="1"/>
    </row>
    <row r="49" spans="2:243" hidden="1" x14ac:dyDescent="0.25">
      <c r="C49" s="2" t="s">
        <v>48</v>
      </c>
      <c r="AT49" s="1"/>
    </row>
    <row r="50" spans="2:243" hidden="1" x14ac:dyDescent="0.25">
      <c r="C50" s="2" t="s">
        <v>49</v>
      </c>
      <c r="AT50" s="1"/>
    </row>
    <row r="51" spans="2:243" hidden="1" x14ac:dyDescent="0.25">
      <c r="C51" s="2" t="s">
        <v>50</v>
      </c>
      <c r="AT51" s="1"/>
    </row>
    <row r="52" spans="2:243" hidden="1" x14ac:dyDescent="0.25">
      <c r="C52" s="2" t="s">
        <v>6973</v>
      </c>
      <c r="AT52" s="1"/>
    </row>
    <row r="53" spans="2:243" hidden="1" x14ac:dyDescent="0.25">
      <c r="C53" s="2" t="s">
        <v>7102</v>
      </c>
      <c r="AT53" s="1"/>
    </row>
    <row r="54" spans="2:243" hidden="1" x14ac:dyDescent="0.25">
      <c r="C54" s="2" t="s">
        <v>7101</v>
      </c>
      <c r="AT54" s="1"/>
    </row>
    <row r="55" spans="2:243" hidden="1" x14ac:dyDescent="0.25">
      <c r="C55" s="2" t="s">
        <v>7184</v>
      </c>
      <c r="AT55" s="1"/>
    </row>
    <row r="56" spans="2:243" hidden="1" x14ac:dyDescent="0.25">
      <c r="C56" s="2" t="s">
        <v>7185</v>
      </c>
      <c r="AT56" s="1"/>
    </row>
    <row r="57" spans="2:243" hidden="1" x14ac:dyDescent="0.25">
      <c r="C57" s="2" t="s">
        <v>7264</v>
      </c>
      <c r="AT57" s="1"/>
    </row>
    <row r="58" spans="2:243" hidden="1" x14ac:dyDescent="0.25">
      <c r="C58" s="2" t="s">
        <v>7459</v>
      </c>
      <c r="AT58" s="1"/>
    </row>
    <row r="59" spans="2:243" hidden="1" x14ac:dyDescent="0.25">
      <c r="C59" s="2" t="s">
        <v>7549</v>
      </c>
      <c r="AT59" s="1"/>
    </row>
    <row r="60" spans="2:243" hidden="1" x14ac:dyDescent="0.25">
      <c r="C60" s="2" t="s">
        <v>7558</v>
      </c>
      <c r="AT60" s="1"/>
    </row>
    <row r="61" spans="2:243" hidden="1" x14ac:dyDescent="0.25">
      <c r="C61" s="2" t="s">
        <v>7710</v>
      </c>
      <c r="AT61" s="1"/>
    </row>
    <row r="62" spans="2:243" ht="13.5" hidden="1" thickBot="1" x14ac:dyDescent="0.3">
      <c r="C62" s="2"/>
      <c r="AT62" s="1"/>
    </row>
    <row r="63" spans="2:243" ht="15" customHeight="1" x14ac:dyDescent="0.25">
      <c r="B63" s="195" t="s">
        <v>51</v>
      </c>
      <c r="C63" s="195" t="s">
        <v>52</v>
      </c>
      <c r="D63" s="195" t="s">
        <v>53</v>
      </c>
      <c r="E63" s="195" t="s">
        <v>54</v>
      </c>
      <c r="F63" s="195" t="s">
        <v>55</v>
      </c>
      <c r="G63" s="195" t="s">
        <v>56</v>
      </c>
      <c r="H63" s="195" t="s">
        <v>57</v>
      </c>
      <c r="I63" s="195" t="s">
        <v>58</v>
      </c>
      <c r="J63" s="195" t="s">
        <v>59</v>
      </c>
      <c r="K63" s="195" t="s">
        <v>60</v>
      </c>
      <c r="L63" s="195" t="s">
        <v>61</v>
      </c>
      <c r="M63" s="195" t="s">
        <v>62</v>
      </c>
      <c r="N63" s="195" t="s">
        <v>63</v>
      </c>
      <c r="O63" s="201" t="s">
        <v>64</v>
      </c>
      <c r="P63" s="202"/>
      <c r="Q63" s="202"/>
      <c r="R63" s="202"/>
      <c r="S63" s="202"/>
      <c r="T63" s="202"/>
      <c r="U63" s="202"/>
      <c r="V63" s="202"/>
      <c r="W63" s="203"/>
      <c r="X63" s="195"/>
      <c r="Y63" s="195"/>
      <c r="Z63" s="195"/>
      <c r="AA63" s="195"/>
      <c r="AB63" s="195"/>
      <c r="AC63" s="195"/>
      <c r="AD63" s="195"/>
      <c r="AE63" s="195"/>
      <c r="AF63" s="195"/>
      <c r="AG63" s="195"/>
      <c r="AH63" s="195"/>
      <c r="AI63" s="195"/>
      <c r="AJ63" s="195"/>
      <c r="AK63" s="195"/>
      <c r="AL63" s="195"/>
      <c r="AM63" s="195"/>
      <c r="AN63" s="195"/>
      <c r="AO63" s="195"/>
      <c r="AP63" s="195" t="s">
        <v>65</v>
      </c>
      <c r="AQ63" s="195" t="s">
        <v>66</v>
      </c>
      <c r="AR63" s="195" t="s">
        <v>67</v>
      </c>
      <c r="AS63" s="195" t="s">
        <v>68</v>
      </c>
      <c r="AT63" s="195" t="s">
        <v>69</v>
      </c>
      <c r="AU63" s="195" t="s">
        <v>70</v>
      </c>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2:243" x14ac:dyDescent="0.25">
      <c r="B64" s="196"/>
      <c r="C64" s="196"/>
      <c r="D64" s="196"/>
      <c r="E64" s="196"/>
      <c r="F64" s="196"/>
      <c r="G64" s="196"/>
      <c r="H64" s="196"/>
      <c r="I64" s="196"/>
      <c r="J64" s="196"/>
      <c r="K64" s="196"/>
      <c r="L64" s="196"/>
      <c r="M64" s="196"/>
      <c r="N64" s="196"/>
      <c r="O64" s="199" t="s">
        <v>71</v>
      </c>
      <c r="P64" s="199" t="s">
        <v>72</v>
      </c>
      <c r="Q64" s="199" t="s">
        <v>73</v>
      </c>
      <c r="R64" s="199" t="s">
        <v>74</v>
      </c>
      <c r="S64" s="199" t="s">
        <v>75</v>
      </c>
      <c r="T64" s="199" t="s">
        <v>76</v>
      </c>
      <c r="U64" s="199" t="s">
        <v>77</v>
      </c>
      <c r="V64" s="199" t="s">
        <v>78</v>
      </c>
      <c r="W64" s="199" t="s">
        <v>79</v>
      </c>
      <c r="X64" s="196" t="s">
        <v>80</v>
      </c>
      <c r="Y64" s="196" t="s">
        <v>81</v>
      </c>
      <c r="Z64" s="196" t="s">
        <v>82</v>
      </c>
      <c r="AA64" s="196" t="s">
        <v>83</v>
      </c>
      <c r="AB64" s="196" t="s">
        <v>84</v>
      </c>
      <c r="AC64" s="196" t="s">
        <v>85</v>
      </c>
      <c r="AD64" s="196" t="s">
        <v>86</v>
      </c>
      <c r="AE64" s="196" t="s">
        <v>87</v>
      </c>
      <c r="AF64" s="196" t="s">
        <v>88</v>
      </c>
      <c r="AG64" s="196" t="s">
        <v>89</v>
      </c>
      <c r="AH64" s="196" t="s">
        <v>90</v>
      </c>
      <c r="AI64" s="196" t="s">
        <v>91</v>
      </c>
      <c r="AJ64" s="196" t="s">
        <v>92</v>
      </c>
      <c r="AK64" s="196" t="s">
        <v>93</v>
      </c>
      <c r="AL64" s="196" t="s">
        <v>94</v>
      </c>
      <c r="AM64" s="196" t="s">
        <v>95</v>
      </c>
      <c r="AN64" s="196" t="s">
        <v>96</v>
      </c>
      <c r="AO64" s="196" t="s">
        <v>97</v>
      </c>
      <c r="AP64" s="196"/>
      <c r="AQ64" s="196"/>
      <c r="AR64" s="196"/>
      <c r="AS64" s="196"/>
      <c r="AT64" s="196"/>
      <c r="AU64" s="196"/>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row>
    <row r="65" spans="2:243" ht="13.5" thickBot="1" x14ac:dyDescent="0.3">
      <c r="B65" s="197">
        <v>1</v>
      </c>
      <c r="C65" s="197">
        <v>2</v>
      </c>
      <c r="D65" s="197">
        <v>3</v>
      </c>
      <c r="E65" s="197">
        <v>4</v>
      </c>
      <c r="F65" s="197">
        <v>5</v>
      </c>
      <c r="G65" s="197">
        <v>6</v>
      </c>
      <c r="H65" s="197">
        <v>7</v>
      </c>
      <c r="I65" s="197">
        <v>8</v>
      </c>
      <c r="J65" s="197">
        <v>9</v>
      </c>
      <c r="K65" s="197">
        <v>10</v>
      </c>
      <c r="L65" s="197">
        <v>11</v>
      </c>
      <c r="M65" s="197">
        <v>12</v>
      </c>
      <c r="N65" s="197">
        <v>13</v>
      </c>
      <c r="O65" s="200">
        <v>14</v>
      </c>
      <c r="P65" s="200">
        <v>14</v>
      </c>
      <c r="Q65" s="200">
        <v>14</v>
      </c>
      <c r="R65" s="200">
        <v>14</v>
      </c>
      <c r="S65" s="200">
        <v>14</v>
      </c>
      <c r="T65" s="200">
        <v>14</v>
      </c>
      <c r="U65" s="200">
        <v>14</v>
      </c>
      <c r="V65" s="200">
        <v>14</v>
      </c>
      <c r="W65" s="200">
        <v>14</v>
      </c>
      <c r="X65" s="197">
        <v>14</v>
      </c>
      <c r="Y65" s="197">
        <v>14</v>
      </c>
      <c r="Z65" s="197">
        <v>14</v>
      </c>
      <c r="AA65" s="197">
        <v>14</v>
      </c>
      <c r="AB65" s="197">
        <v>14</v>
      </c>
      <c r="AC65" s="197">
        <v>14</v>
      </c>
      <c r="AD65" s="197">
        <v>14</v>
      </c>
      <c r="AE65" s="197">
        <v>14</v>
      </c>
      <c r="AF65" s="197">
        <v>14</v>
      </c>
      <c r="AG65" s="197">
        <v>14</v>
      </c>
      <c r="AH65" s="197">
        <v>14</v>
      </c>
      <c r="AI65" s="197">
        <v>14</v>
      </c>
      <c r="AJ65" s="197">
        <v>14</v>
      </c>
      <c r="AK65" s="197">
        <v>14</v>
      </c>
      <c r="AL65" s="197">
        <v>14</v>
      </c>
      <c r="AM65" s="197">
        <v>14</v>
      </c>
      <c r="AN65" s="197">
        <v>14</v>
      </c>
      <c r="AO65" s="197">
        <v>14</v>
      </c>
      <c r="AP65" s="197">
        <v>15</v>
      </c>
      <c r="AQ65" s="197">
        <v>16</v>
      </c>
      <c r="AR65" s="197">
        <v>17</v>
      </c>
      <c r="AS65" s="197">
        <v>18</v>
      </c>
      <c r="AT65" s="197">
        <v>19</v>
      </c>
      <c r="AU65" s="197">
        <v>20</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row>
    <row r="66" spans="2:243" x14ac:dyDescent="0.25">
      <c r="B66" s="5" t="s">
        <v>98</v>
      </c>
      <c r="C66" s="5"/>
      <c r="D66" s="5"/>
      <c r="E66" s="5"/>
      <c r="F66" s="5"/>
      <c r="G66" s="5"/>
      <c r="H66" s="5"/>
      <c r="I66" s="5"/>
      <c r="J66" s="5"/>
      <c r="K66" s="5"/>
      <c r="L66" s="5"/>
      <c r="M66" s="5"/>
      <c r="N66" s="5"/>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5"/>
      <c r="AT66" s="5"/>
      <c r="AU66" s="5"/>
    </row>
    <row r="67" spans="2:243" x14ac:dyDescent="0.25">
      <c r="B67" s="7" t="s">
        <v>99</v>
      </c>
      <c r="C67" s="7" t="s">
        <v>100</v>
      </c>
      <c r="D67" s="7" t="s">
        <v>101</v>
      </c>
      <c r="E67" s="7" t="s">
        <v>102</v>
      </c>
      <c r="F67" s="7" t="s">
        <v>103</v>
      </c>
      <c r="G67" s="7" t="s">
        <v>104</v>
      </c>
      <c r="H67" s="8" t="s">
        <v>105</v>
      </c>
      <c r="I67" s="9">
        <v>57</v>
      </c>
      <c r="J67" s="10" t="s">
        <v>106</v>
      </c>
      <c r="K67" s="8" t="s">
        <v>107</v>
      </c>
      <c r="L67" s="10" t="s">
        <v>108</v>
      </c>
      <c r="M67" s="10" t="s">
        <v>109</v>
      </c>
      <c r="N67" s="10" t="s">
        <v>110</v>
      </c>
      <c r="O67" s="74"/>
      <c r="P67" s="27">
        <v>0</v>
      </c>
      <c r="Q67" s="27">
        <v>3</v>
      </c>
      <c r="R67" s="27">
        <v>3</v>
      </c>
      <c r="S67" s="27">
        <v>3</v>
      </c>
      <c r="T67" s="27">
        <v>3</v>
      </c>
      <c r="U67" s="27"/>
      <c r="V67" s="27"/>
      <c r="W67" s="27"/>
      <c r="X67" s="27"/>
      <c r="Y67" s="27"/>
      <c r="Z67" s="27"/>
      <c r="AA67" s="27"/>
      <c r="AB67" s="27"/>
      <c r="AC67" s="27"/>
      <c r="AD67" s="27"/>
      <c r="AE67" s="27"/>
      <c r="AF67" s="27"/>
      <c r="AG67" s="27"/>
      <c r="AH67" s="27"/>
      <c r="AI67" s="27"/>
      <c r="AJ67" s="27"/>
      <c r="AK67" s="27"/>
      <c r="AL67" s="27"/>
      <c r="AM67" s="27"/>
      <c r="AN67" s="27"/>
      <c r="AO67" s="27"/>
      <c r="AP67" s="27">
        <v>207321.42857142855</v>
      </c>
      <c r="AQ67" s="27">
        <v>0</v>
      </c>
      <c r="AR67" s="27">
        <f>AQ67*1.12</f>
        <v>0</v>
      </c>
      <c r="AS67" s="10" t="s">
        <v>111</v>
      </c>
      <c r="AT67" s="88">
        <v>2014</v>
      </c>
      <c r="AU67" s="89" t="s">
        <v>112</v>
      </c>
    </row>
    <row r="68" spans="2:243" x14ac:dyDescent="0.2">
      <c r="B68" s="12" t="s">
        <v>113</v>
      </c>
      <c r="C68" s="7" t="s">
        <v>100</v>
      </c>
      <c r="D68" s="7" t="s">
        <v>101</v>
      </c>
      <c r="E68" s="7" t="s">
        <v>102</v>
      </c>
      <c r="F68" s="7" t="s">
        <v>103</v>
      </c>
      <c r="G68" s="7" t="s">
        <v>104</v>
      </c>
      <c r="H68" s="8" t="s">
        <v>105</v>
      </c>
      <c r="I68" s="9">
        <v>57</v>
      </c>
      <c r="J68" s="10" t="s">
        <v>106</v>
      </c>
      <c r="K68" s="8" t="s">
        <v>107</v>
      </c>
      <c r="L68" s="10" t="s">
        <v>108</v>
      </c>
      <c r="M68" s="10" t="s">
        <v>109</v>
      </c>
      <c r="N68" s="10" t="s">
        <v>110</v>
      </c>
      <c r="O68" s="74"/>
      <c r="P68" s="27"/>
      <c r="Q68" s="27">
        <v>3</v>
      </c>
      <c r="R68" s="27">
        <v>3</v>
      </c>
      <c r="S68" s="27">
        <v>6</v>
      </c>
      <c r="T68" s="27">
        <v>6</v>
      </c>
      <c r="U68" s="27">
        <v>6</v>
      </c>
      <c r="V68" s="27">
        <v>6</v>
      </c>
      <c r="W68" s="27"/>
      <c r="X68" s="27"/>
      <c r="Y68" s="27"/>
      <c r="Z68" s="27"/>
      <c r="AA68" s="27"/>
      <c r="AB68" s="27"/>
      <c r="AC68" s="27"/>
      <c r="AD68" s="27"/>
      <c r="AE68" s="27"/>
      <c r="AF68" s="27"/>
      <c r="AG68" s="27"/>
      <c r="AH68" s="27"/>
      <c r="AI68" s="27"/>
      <c r="AJ68" s="27"/>
      <c r="AK68" s="27"/>
      <c r="AL68" s="27"/>
      <c r="AM68" s="27"/>
      <c r="AN68" s="27"/>
      <c r="AO68" s="27"/>
      <c r="AP68" s="27">
        <v>207321.42857142855</v>
      </c>
      <c r="AQ68" s="27">
        <v>0</v>
      </c>
      <c r="AR68" s="27">
        <f t="shared" ref="AR68:AR131" si="0">AQ68*1.12</f>
        <v>0</v>
      </c>
      <c r="AS68" s="10" t="s">
        <v>111</v>
      </c>
      <c r="AT68" s="43" t="s">
        <v>114</v>
      </c>
      <c r="AU68" s="13" t="s">
        <v>115</v>
      </c>
    </row>
    <row r="69" spans="2:243" x14ac:dyDescent="0.2">
      <c r="B69" s="13" t="s">
        <v>116</v>
      </c>
      <c r="C69" s="13" t="s">
        <v>100</v>
      </c>
      <c r="D69" s="13" t="s">
        <v>117</v>
      </c>
      <c r="E69" s="13" t="s">
        <v>118</v>
      </c>
      <c r="F69" s="13" t="s">
        <v>119</v>
      </c>
      <c r="G69" s="13" t="s">
        <v>104</v>
      </c>
      <c r="H69" s="13" t="s">
        <v>105</v>
      </c>
      <c r="I69" s="13">
        <v>57</v>
      </c>
      <c r="J69" s="13" t="s">
        <v>106</v>
      </c>
      <c r="K69" s="13" t="s">
        <v>107</v>
      </c>
      <c r="L69" s="13" t="s">
        <v>108</v>
      </c>
      <c r="M69" s="13" t="s">
        <v>109</v>
      </c>
      <c r="N69" s="13" t="s">
        <v>110</v>
      </c>
      <c r="O69" s="39"/>
      <c r="P69" s="39"/>
      <c r="Q69" s="39">
        <v>3</v>
      </c>
      <c r="R69" s="39">
        <v>3</v>
      </c>
      <c r="S69" s="39">
        <v>4</v>
      </c>
      <c r="T69" s="39">
        <v>9</v>
      </c>
      <c r="U69" s="39"/>
      <c r="V69" s="39"/>
      <c r="W69" s="39"/>
      <c r="X69" s="39"/>
      <c r="Y69" s="39"/>
      <c r="Z69" s="39"/>
      <c r="AA69" s="39"/>
      <c r="AB69" s="39"/>
      <c r="AC69" s="39"/>
      <c r="AD69" s="39"/>
      <c r="AE69" s="39"/>
      <c r="AF69" s="39"/>
      <c r="AG69" s="39"/>
      <c r="AH69" s="39"/>
      <c r="AI69" s="39"/>
      <c r="AJ69" s="39"/>
      <c r="AK69" s="39"/>
      <c r="AL69" s="39"/>
      <c r="AM69" s="39"/>
      <c r="AN69" s="39"/>
      <c r="AO69" s="39"/>
      <c r="AP69" s="39">
        <v>207321.42</v>
      </c>
      <c r="AQ69" s="39">
        <v>0</v>
      </c>
      <c r="AR69" s="27">
        <f t="shared" si="0"/>
        <v>0</v>
      </c>
      <c r="AS69" s="13" t="s">
        <v>111</v>
      </c>
      <c r="AT69" s="13" t="s">
        <v>114</v>
      </c>
      <c r="AU69" s="13">
        <v>14</v>
      </c>
    </row>
    <row r="70" spans="2:243" x14ac:dyDescent="0.2">
      <c r="B70" s="13" t="s">
        <v>120</v>
      </c>
      <c r="C70" s="13" t="s">
        <v>100</v>
      </c>
      <c r="D70" s="13" t="s">
        <v>117</v>
      </c>
      <c r="E70" s="13" t="s">
        <v>118</v>
      </c>
      <c r="F70" s="13" t="s">
        <v>119</v>
      </c>
      <c r="G70" s="13" t="s">
        <v>104</v>
      </c>
      <c r="H70" s="13" t="s">
        <v>105</v>
      </c>
      <c r="I70" s="13">
        <v>57</v>
      </c>
      <c r="J70" s="13" t="s">
        <v>106</v>
      </c>
      <c r="K70" s="13" t="s">
        <v>107</v>
      </c>
      <c r="L70" s="13" t="s">
        <v>108</v>
      </c>
      <c r="M70" s="13" t="s">
        <v>109</v>
      </c>
      <c r="N70" s="13" t="s">
        <v>110</v>
      </c>
      <c r="O70" s="39"/>
      <c r="P70" s="39"/>
      <c r="Q70" s="39">
        <v>3</v>
      </c>
      <c r="R70" s="39">
        <v>3</v>
      </c>
      <c r="S70" s="39">
        <v>0</v>
      </c>
      <c r="T70" s="39">
        <v>9</v>
      </c>
      <c r="U70" s="39"/>
      <c r="V70" s="39"/>
      <c r="W70" s="39"/>
      <c r="X70" s="39"/>
      <c r="Y70" s="39"/>
      <c r="Z70" s="39"/>
      <c r="AA70" s="39"/>
      <c r="AB70" s="39"/>
      <c r="AC70" s="39"/>
      <c r="AD70" s="39"/>
      <c r="AE70" s="39"/>
      <c r="AF70" s="39"/>
      <c r="AG70" s="39"/>
      <c r="AH70" s="39"/>
      <c r="AI70" s="39"/>
      <c r="AJ70" s="39"/>
      <c r="AK70" s="39"/>
      <c r="AL70" s="39"/>
      <c r="AM70" s="39"/>
      <c r="AN70" s="39"/>
      <c r="AO70" s="39"/>
      <c r="AP70" s="39">
        <v>207321.42</v>
      </c>
      <c r="AQ70" s="39">
        <v>0</v>
      </c>
      <c r="AR70" s="27">
        <f t="shared" si="0"/>
        <v>0</v>
      </c>
      <c r="AS70" s="13" t="s">
        <v>111</v>
      </c>
      <c r="AT70" s="13" t="s">
        <v>114</v>
      </c>
      <c r="AU70" s="13">
        <v>14</v>
      </c>
    </row>
    <row r="71" spans="2:243" x14ac:dyDescent="0.2">
      <c r="B71" s="13" t="s">
        <v>121</v>
      </c>
      <c r="C71" s="13" t="s">
        <v>100</v>
      </c>
      <c r="D71" s="13" t="s">
        <v>117</v>
      </c>
      <c r="E71" s="13" t="s">
        <v>118</v>
      </c>
      <c r="F71" s="13" t="s">
        <v>119</v>
      </c>
      <c r="G71" s="13" t="s">
        <v>104</v>
      </c>
      <c r="H71" s="13" t="s">
        <v>105</v>
      </c>
      <c r="I71" s="13">
        <v>57</v>
      </c>
      <c r="J71" s="13" t="s">
        <v>106</v>
      </c>
      <c r="K71" s="13" t="s">
        <v>107</v>
      </c>
      <c r="L71" s="13" t="s">
        <v>108</v>
      </c>
      <c r="M71" s="13" t="s">
        <v>122</v>
      </c>
      <c r="N71" s="13" t="s">
        <v>110</v>
      </c>
      <c r="O71" s="39"/>
      <c r="P71" s="39"/>
      <c r="Q71" s="39">
        <v>3</v>
      </c>
      <c r="R71" s="39">
        <v>3</v>
      </c>
      <c r="S71" s="39">
        <v>3</v>
      </c>
      <c r="T71" s="39">
        <v>3</v>
      </c>
      <c r="U71" s="39"/>
      <c r="V71" s="39"/>
      <c r="W71" s="39"/>
      <c r="X71" s="39"/>
      <c r="Y71" s="39"/>
      <c r="Z71" s="39"/>
      <c r="AA71" s="39"/>
      <c r="AB71" s="39"/>
      <c r="AC71" s="39"/>
      <c r="AD71" s="39"/>
      <c r="AE71" s="39"/>
      <c r="AF71" s="39"/>
      <c r="AG71" s="39"/>
      <c r="AH71" s="39"/>
      <c r="AI71" s="39"/>
      <c r="AJ71" s="39"/>
      <c r="AK71" s="39"/>
      <c r="AL71" s="39"/>
      <c r="AM71" s="39"/>
      <c r="AN71" s="39"/>
      <c r="AO71" s="39"/>
      <c r="AP71" s="39">
        <v>207321.42</v>
      </c>
      <c r="AQ71" s="39">
        <v>0</v>
      </c>
      <c r="AR71" s="27">
        <f t="shared" si="0"/>
        <v>0</v>
      </c>
      <c r="AS71" s="13" t="s">
        <v>111</v>
      </c>
      <c r="AT71" s="13" t="s">
        <v>114</v>
      </c>
      <c r="AU71" s="13" t="s">
        <v>115</v>
      </c>
    </row>
    <row r="72" spans="2:243" x14ac:dyDescent="0.2">
      <c r="B72" s="13" t="s">
        <v>123</v>
      </c>
      <c r="C72" s="13" t="s">
        <v>100</v>
      </c>
      <c r="D72" s="13" t="s">
        <v>117</v>
      </c>
      <c r="E72" s="13" t="s">
        <v>118</v>
      </c>
      <c r="F72" s="13" t="s">
        <v>119</v>
      </c>
      <c r="G72" s="13" t="s">
        <v>104</v>
      </c>
      <c r="H72" s="13" t="s">
        <v>105</v>
      </c>
      <c r="I72" s="13">
        <v>57</v>
      </c>
      <c r="J72" s="13" t="s">
        <v>106</v>
      </c>
      <c r="K72" s="13" t="s">
        <v>107</v>
      </c>
      <c r="L72" s="13" t="s">
        <v>108</v>
      </c>
      <c r="M72" s="13" t="s">
        <v>122</v>
      </c>
      <c r="N72" s="13" t="s">
        <v>110</v>
      </c>
      <c r="O72" s="39"/>
      <c r="P72" s="39"/>
      <c r="Q72" s="39">
        <v>3</v>
      </c>
      <c r="R72" s="39">
        <v>3</v>
      </c>
      <c r="S72" s="39">
        <v>3</v>
      </c>
      <c r="T72" s="39">
        <v>0</v>
      </c>
      <c r="U72" s="39"/>
      <c r="V72" s="39"/>
      <c r="W72" s="39"/>
      <c r="X72" s="39"/>
      <c r="Y72" s="39"/>
      <c r="Z72" s="39"/>
      <c r="AA72" s="39"/>
      <c r="AB72" s="39"/>
      <c r="AC72" s="39"/>
      <c r="AD72" s="39"/>
      <c r="AE72" s="39"/>
      <c r="AF72" s="39"/>
      <c r="AG72" s="39"/>
      <c r="AH72" s="39"/>
      <c r="AI72" s="39"/>
      <c r="AJ72" s="39"/>
      <c r="AK72" s="39"/>
      <c r="AL72" s="39"/>
      <c r="AM72" s="39"/>
      <c r="AN72" s="39"/>
      <c r="AO72" s="39"/>
      <c r="AP72" s="39">
        <v>207321.42</v>
      </c>
      <c r="AQ72" s="39">
        <f>(O72+P72+Q72+R72+S72+T72+U72+V72+W72)*AP72</f>
        <v>1865892.78</v>
      </c>
      <c r="AR72" s="27">
        <f t="shared" si="0"/>
        <v>2089799.9136000003</v>
      </c>
      <c r="AS72" s="13" t="s">
        <v>111</v>
      </c>
      <c r="AT72" s="13" t="s">
        <v>114</v>
      </c>
      <c r="AU72" s="13"/>
    </row>
    <row r="73" spans="2:243" x14ac:dyDescent="0.25">
      <c r="B73" s="7" t="s">
        <v>124</v>
      </c>
      <c r="C73" s="7" t="s">
        <v>100</v>
      </c>
      <c r="D73" s="7" t="s">
        <v>101</v>
      </c>
      <c r="E73" s="7" t="s">
        <v>102</v>
      </c>
      <c r="F73" s="7" t="s">
        <v>103</v>
      </c>
      <c r="G73" s="7" t="s">
        <v>125</v>
      </c>
      <c r="H73" s="8" t="s">
        <v>105</v>
      </c>
      <c r="I73" s="9">
        <v>57</v>
      </c>
      <c r="J73" s="10" t="s">
        <v>106</v>
      </c>
      <c r="K73" s="8" t="s">
        <v>107</v>
      </c>
      <c r="L73" s="10" t="s">
        <v>108</v>
      </c>
      <c r="M73" s="10" t="s">
        <v>109</v>
      </c>
      <c r="N73" s="10" t="s">
        <v>110</v>
      </c>
      <c r="O73" s="74"/>
      <c r="P73" s="27">
        <v>105</v>
      </c>
      <c r="Q73" s="27">
        <v>105</v>
      </c>
      <c r="R73" s="27">
        <v>105</v>
      </c>
      <c r="S73" s="27">
        <v>105</v>
      </c>
      <c r="T73" s="27">
        <v>105</v>
      </c>
      <c r="U73" s="27"/>
      <c r="V73" s="27"/>
      <c r="W73" s="27"/>
      <c r="X73" s="27"/>
      <c r="Y73" s="27"/>
      <c r="Z73" s="27"/>
      <c r="AA73" s="27"/>
      <c r="AB73" s="27"/>
      <c r="AC73" s="27"/>
      <c r="AD73" s="27"/>
      <c r="AE73" s="27"/>
      <c r="AF73" s="27"/>
      <c r="AG73" s="27"/>
      <c r="AH73" s="27"/>
      <c r="AI73" s="27"/>
      <c r="AJ73" s="27"/>
      <c r="AK73" s="27"/>
      <c r="AL73" s="27"/>
      <c r="AM73" s="27"/>
      <c r="AN73" s="27"/>
      <c r="AO73" s="27"/>
      <c r="AP73" s="27">
        <v>291485</v>
      </c>
      <c r="AQ73" s="27">
        <v>0</v>
      </c>
      <c r="AR73" s="27">
        <f t="shared" si="0"/>
        <v>0</v>
      </c>
      <c r="AS73" s="10" t="s">
        <v>111</v>
      </c>
      <c r="AT73" s="88">
        <v>2013</v>
      </c>
      <c r="AU73" s="89" t="s">
        <v>112</v>
      </c>
    </row>
    <row r="74" spans="2:243" x14ac:dyDescent="0.2">
      <c r="B74" s="12" t="s">
        <v>126</v>
      </c>
      <c r="C74" s="7" t="s">
        <v>100</v>
      </c>
      <c r="D74" s="7" t="s">
        <v>101</v>
      </c>
      <c r="E74" s="7" t="s">
        <v>102</v>
      </c>
      <c r="F74" s="7" t="s">
        <v>103</v>
      </c>
      <c r="G74" s="7" t="s">
        <v>125</v>
      </c>
      <c r="H74" s="8" t="s">
        <v>105</v>
      </c>
      <c r="I74" s="9">
        <v>57</v>
      </c>
      <c r="J74" s="10" t="s">
        <v>106</v>
      </c>
      <c r="K74" s="8" t="s">
        <v>107</v>
      </c>
      <c r="L74" s="10" t="s">
        <v>108</v>
      </c>
      <c r="M74" s="10" t="s">
        <v>109</v>
      </c>
      <c r="N74" s="10" t="s">
        <v>110</v>
      </c>
      <c r="O74" s="74"/>
      <c r="P74" s="27">
        <v>105</v>
      </c>
      <c r="Q74" s="27">
        <v>105</v>
      </c>
      <c r="R74" s="27">
        <v>105</v>
      </c>
      <c r="S74" s="27">
        <v>105</v>
      </c>
      <c r="T74" s="27">
        <v>133</v>
      </c>
      <c r="U74" s="27">
        <v>133</v>
      </c>
      <c r="V74" s="27">
        <v>133</v>
      </c>
      <c r="W74" s="27"/>
      <c r="X74" s="27"/>
      <c r="Y74" s="27"/>
      <c r="Z74" s="27"/>
      <c r="AA74" s="27"/>
      <c r="AB74" s="27"/>
      <c r="AC74" s="27"/>
      <c r="AD74" s="27"/>
      <c r="AE74" s="27"/>
      <c r="AF74" s="27"/>
      <c r="AG74" s="27"/>
      <c r="AH74" s="27"/>
      <c r="AI74" s="27"/>
      <c r="AJ74" s="27"/>
      <c r="AK74" s="27"/>
      <c r="AL74" s="27"/>
      <c r="AM74" s="27"/>
      <c r="AN74" s="27"/>
      <c r="AO74" s="27"/>
      <c r="AP74" s="27">
        <v>291485</v>
      </c>
      <c r="AQ74" s="27">
        <v>0</v>
      </c>
      <c r="AR74" s="27">
        <f t="shared" si="0"/>
        <v>0</v>
      </c>
      <c r="AS74" s="10" t="s">
        <v>111</v>
      </c>
      <c r="AT74" s="43" t="s">
        <v>127</v>
      </c>
      <c r="AU74" s="13" t="s">
        <v>115</v>
      </c>
    </row>
    <row r="75" spans="2:243" x14ac:dyDescent="0.2">
      <c r="B75" s="13" t="s">
        <v>128</v>
      </c>
      <c r="C75" s="13" t="s">
        <v>100</v>
      </c>
      <c r="D75" s="13" t="s">
        <v>117</v>
      </c>
      <c r="E75" s="13" t="s">
        <v>118</v>
      </c>
      <c r="F75" s="13" t="s">
        <v>119</v>
      </c>
      <c r="G75" s="13" t="s">
        <v>125</v>
      </c>
      <c r="H75" s="13" t="s">
        <v>105</v>
      </c>
      <c r="I75" s="13">
        <v>57</v>
      </c>
      <c r="J75" s="13" t="s">
        <v>106</v>
      </c>
      <c r="K75" s="13" t="s">
        <v>107</v>
      </c>
      <c r="L75" s="13" t="s">
        <v>108</v>
      </c>
      <c r="M75" s="13" t="s">
        <v>109</v>
      </c>
      <c r="N75" s="13" t="s">
        <v>110</v>
      </c>
      <c r="O75" s="39"/>
      <c r="P75" s="39">
        <v>105</v>
      </c>
      <c r="Q75" s="39">
        <v>105</v>
      </c>
      <c r="R75" s="39">
        <v>105</v>
      </c>
      <c r="S75" s="39">
        <v>0</v>
      </c>
      <c r="T75" s="39">
        <v>72</v>
      </c>
      <c r="U75" s="39"/>
      <c r="V75" s="39"/>
      <c r="W75" s="39"/>
      <c r="X75" s="39"/>
      <c r="Y75" s="39"/>
      <c r="Z75" s="39"/>
      <c r="AA75" s="39"/>
      <c r="AB75" s="39"/>
      <c r="AC75" s="39"/>
      <c r="AD75" s="39"/>
      <c r="AE75" s="39"/>
      <c r="AF75" s="39"/>
      <c r="AG75" s="39"/>
      <c r="AH75" s="39"/>
      <c r="AI75" s="39"/>
      <c r="AJ75" s="39"/>
      <c r="AK75" s="39"/>
      <c r="AL75" s="39"/>
      <c r="AM75" s="39"/>
      <c r="AN75" s="39"/>
      <c r="AO75" s="39"/>
      <c r="AP75" s="39">
        <v>291485</v>
      </c>
      <c r="AQ75" s="39">
        <v>0</v>
      </c>
      <c r="AR75" s="27">
        <f t="shared" si="0"/>
        <v>0</v>
      </c>
      <c r="AS75" s="13" t="s">
        <v>111</v>
      </c>
      <c r="AT75" s="13" t="s">
        <v>127</v>
      </c>
      <c r="AU75" s="13">
        <v>14</v>
      </c>
    </row>
    <row r="76" spans="2:243" x14ac:dyDescent="0.2">
      <c r="B76" s="13" t="s">
        <v>129</v>
      </c>
      <c r="C76" s="13" t="s">
        <v>100</v>
      </c>
      <c r="D76" s="13" t="s">
        <v>117</v>
      </c>
      <c r="E76" s="13" t="s">
        <v>118</v>
      </c>
      <c r="F76" s="13" t="s">
        <v>119</v>
      </c>
      <c r="G76" s="13" t="s">
        <v>125</v>
      </c>
      <c r="H76" s="13" t="s">
        <v>105</v>
      </c>
      <c r="I76" s="13">
        <v>57</v>
      </c>
      <c r="J76" s="13" t="s">
        <v>106</v>
      </c>
      <c r="K76" s="13" t="s">
        <v>107</v>
      </c>
      <c r="L76" s="13" t="s">
        <v>108</v>
      </c>
      <c r="M76" s="13" t="s">
        <v>122</v>
      </c>
      <c r="N76" s="13" t="s">
        <v>110</v>
      </c>
      <c r="O76" s="39"/>
      <c r="P76" s="39">
        <v>105</v>
      </c>
      <c r="Q76" s="39">
        <v>105</v>
      </c>
      <c r="R76" s="39">
        <v>105</v>
      </c>
      <c r="S76" s="39">
        <v>72</v>
      </c>
      <c r="T76" s="39">
        <v>72</v>
      </c>
      <c r="U76" s="39"/>
      <c r="V76" s="39"/>
      <c r="W76" s="39"/>
      <c r="X76" s="39"/>
      <c r="Y76" s="39"/>
      <c r="Z76" s="39"/>
      <c r="AA76" s="39"/>
      <c r="AB76" s="39"/>
      <c r="AC76" s="39"/>
      <c r="AD76" s="39"/>
      <c r="AE76" s="39"/>
      <c r="AF76" s="39"/>
      <c r="AG76" s="39"/>
      <c r="AH76" s="39"/>
      <c r="AI76" s="39"/>
      <c r="AJ76" s="39"/>
      <c r="AK76" s="39"/>
      <c r="AL76" s="39"/>
      <c r="AM76" s="39"/>
      <c r="AN76" s="39"/>
      <c r="AO76" s="39"/>
      <c r="AP76" s="39">
        <v>291485</v>
      </c>
      <c r="AQ76" s="39">
        <v>0</v>
      </c>
      <c r="AR76" s="27">
        <f t="shared" si="0"/>
        <v>0</v>
      </c>
      <c r="AS76" s="13" t="s">
        <v>111</v>
      </c>
      <c r="AT76" s="13" t="s">
        <v>127</v>
      </c>
      <c r="AU76" s="10" t="s">
        <v>130</v>
      </c>
    </row>
    <row r="77" spans="2:243" x14ac:dyDescent="0.2">
      <c r="B77" s="13" t="s">
        <v>131</v>
      </c>
      <c r="C77" s="13" t="s">
        <v>100</v>
      </c>
      <c r="D77" s="13" t="s">
        <v>117</v>
      </c>
      <c r="E77" s="13" t="s">
        <v>118</v>
      </c>
      <c r="F77" s="13" t="s">
        <v>119</v>
      </c>
      <c r="G77" s="13" t="s">
        <v>125</v>
      </c>
      <c r="H77" s="13" t="s">
        <v>105</v>
      </c>
      <c r="I77" s="13">
        <v>57</v>
      </c>
      <c r="J77" s="13" t="s">
        <v>106</v>
      </c>
      <c r="K77" s="13" t="s">
        <v>107</v>
      </c>
      <c r="L77" s="13" t="s">
        <v>108</v>
      </c>
      <c r="M77" s="13" t="s">
        <v>122</v>
      </c>
      <c r="N77" s="13" t="s">
        <v>110</v>
      </c>
      <c r="O77" s="39"/>
      <c r="P77" s="39">
        <v>105</v>
      </c>
      <c r="Q77" s="39">
        <v>105</v>
      </c>
      <c r="R77" s="39">
        <v>105</v>
      </c>
      <c r="S77" s="39">
        <v>72</v>
      </c>
      <c r="T77" s="39">
        <v>0</v>
      </c>
      <c r="U77" s="39"/>
      <c r="V77" s="39"/>
      <c r="W77" s="39"/>
      <c r="X77" s="39"/>
      <c r="Y77" s="39"/>
      <c r="Z77" s="39"/>
      <c r="AA77" s="39"/>
      <c r="AB77" s="39"/>
      <c r="AC77" s="39"/>
      <c r="AD77" s="39"/>
      <c r="AE77" s="39"/>
      <c r="AF77" s="39"/>
      <c r="AG77" s="39"/>
      <c r="AH77" s="39"/>
      <c r="AI77" s="39"/>
      <c r="AJ77" s="39"/>
      <c r="AK77" s="39"/>
      <c r="AL77" s="39"/>
      <c r="AM77" s="39"/>
      <c r="AN77" s="39"/>
      <c r="AO77" s="39"/>
      <c r="AP77" s="82">
        <v>291485</v>
      </c>
      <c r="AQ77" s="27">
        <f>(P77+Q77+R77+S77+T77+U77+V77+W77)*AP77</f>
        <v>112804695</v>
      </c>
      <c r="AR77" s="27">
        <f t="shared" si="0"/>
        <v>126341258.40000001</v>
      </c>
      <c r="AS77" s="13" t="s">
        <v>111</v>
      </c>
      <c r="AT77" s="13" t="s">
        <v>132</v>
      </c>
      <c r="AU77" s="10"/>
    </row>
    <row r="78" spans="2:243" x14ac:dyDescent="0.25">
      <c r="B78" s="7" t="s">
        <v>133</v>
      </c>
      <c r="C78" s="7" t="s">
        <v>100</v>
      </c>
      <c r="D78" s="7" t="s">
        <v>101</v>
      </c>
      <c r="E78" s="7" t="s">
        <v>102</v>
      </c>
      <c r="F78" s="7" t="s">
        <v>103</v>
      </c>
      <c r="G78" s="7" t="s">
        <v>134</v>
      </c>
      <c r="H78" s="8" t="s">
        <v>105</v>
      </c>
      <c r="I78" s="9">
        <v>57</v>
      </c>
      <c r="J78" s="10" t="s">
        <v>106</v>
      </c>
      <c r="K78" s="8" t="s">
        <v>107</v>
      </c>
      <c r="L78" s="10" t="s">
        <v>108</v>
      </c>
      <c r="M78" s="10" t="s">
        <v>109</v>
      </c>
      <c r="N78" s="10" t="s">
        <v>110</v>
      </c>
      <c r="O78" s="74"/>
      <c r="P78" s="27">
        <v>30</v>
      </c>
      <c r="Q78" s="27">
        <v>40</v>
      </c>
      <c r="R78" s="27">
        <v>40</v>
      </c>
      <c r="S78" s="27">
        <v>40</v>
      </c>
      <c r="T78" s="27">
        <v>40</v>
      </c>
      <c r="U78" s="27"/>
      <c r="V78" s="27"/>
      <c r="W78" s="27"/>
      <c r="X78" s="27"/>
      <c r="Y78" s="27"/>
      <c r="Z78" s="27"/>
      <c r="AA78" s="27"/>
      <c r="AB78" s="27"/>
      <c r="AC78" s="27"/>
      <c r="AD78" s="27"/>
      <c r="AE78" s="27"/>
      <c r="AF78" s="27"/>
      <c r="AG78" s="27"/>
      <c r="AH78" s="27"/>
      <c r="AI78" s="27"/>
      <c r="AJ78" s="27"/>
      <c r="AK78" s="27"/>
      <c r="AL78" s="27"/>
      <c r="AM78" s="27"/>
      <c r="AN78" s="27"/>
      <c r="AO78" s="27"/>
      <c r="AP78" s="27">
        <v>291485</v>
      </c>
      <c r="AQ78" s="27">
        <v>0</v>
      </c>
      <c r="AR78" s="27">
        <f t="shared" si="0"/>
        <v>0</v>
      </c>
      <c r="AS78" s="10" t="s">
        <v>111</v>
      </c>
      <c r="AT78" s="88">
        <v>2013</v>
      </c>
      <c r="AU78" s="89" t="s">
        <v>112</v>
      </c>
    </row>
    <row r="79" spans="2:243" x14ac:dyDescent="0.2">
      <c r="B79" s="12" t="s">
        <v>135</v>
      </c>
      <c r="C79" s="7" t="s">
        <v>100</v>
      </c>
      <c r="D79" s="7" t="s">
        <v>101</v>
      </c>
      <c r="E79" s="7" t="s">
        <v>102</v>
      </c>
      <c r="F79" s="7" t="s">
        <v>103</v>
      </c>
      <c r="G79" s="7" t="s">
        <v>134</v>
      </c>
      <c r="H79" s="8" t="s">
        <v>105</v>
      </c>
      <c r="I79" s="9">
        <v>57</v>
      </c>
      <c r="J79" s="10" t="s">
        <v>106</v>
      </c>
      <c r="K79" s="8" t="s">
        <v>107</v>
      </c>
      <c r="L79" s="10" t="s">
        <v>108</v>
      </c>
      <c r="M79" s="10" t="s">
        <v>109</v>
      </c>
      <c r="N79" s="10" t="s">
        <v>110</v>
      </c>
      <c r="O79" s="74"/>
      <c r="P79" s="27">
        <v>30</v>
      </c>
      <c r="Q79" s="27">
        <v>40</v>
      </c>
      <c r="R79" s="27">
        <v>40</v>
      </c>
      <c r="S79" s="27">
        <v>40</v>
      </c>
      <c r="T79" s="27">
        <v>40</v>
      </c>
      <c r="U79" s="27">
        <v>40</v>
      </c>
      <c r="V79" s="27">
        <v>40</v>
      </c>
      <c r="W79" s="27"/>
      <c r="X79" s="27"/>
      <c r="Y79" s="27"/>
      <c r="Z79" s="27"/>
      <c r="AA79" s="27"/>
      <c r="AB79" s="27"/>
      <c r="AC79" s="27"/>
      <c r="AD79" s="27"/>
      <c r="AE79" s="27"/>
      <c r="AF79" s="27"/>
      <c r="AG79" s="27"/>
      <c r="AH79" s="27"/>
      <c r="AI79" s="27"/>
      <c r="AJ79" s="27"/>
      <c r="AK79" s="27"/>
      <c r="AL79" s="27"/>
      <c r="AM79" s="27"/>
      <c r="AN79" s="27"/>
      <c r="AO79" s="27"/>
      <c r="AP79" s="27">
        <v>291485</v>
      </c>
      <c r="AQ79" s="27">
        <v>0</v>
      </c>
      <c r="AR79" s="27">
        <f t="shared" si="0"/>
        <v>0</v>
      </c>
      <c r="AS79" s="10" t="s">
        <v>111</v>
      </c>
      <c r="AT79" s="43" t="s">
        <v>127</v>
      </c>
      <c r="AU79" s="13" t="s">
        <v>115</v>
      </c>
    </row>
    <row r="80" spans="2:243" x14ac:dyDescent="0.2">
      <c r="B80" s="13" t="s">
        <v>136</v>
      </c>
      <c r="C80" s="13" t="s">
        <v>100</v>
      </c>
      <c r="D80" s="13" t="s">
        <v>117</v>
      </c>
      <c r="E80" s="13" t="s">
        <v>118</v>
      </c>
      <c r="F80" s="13" t="s">
        <v>119</v>
      </c>
      <c r="G80" s="13" t="s">
        <v>134</v>
      </c>
      <c r="H80" s="13" t="s">
        <v>105</v>
      </c>
      <c r="I80" s="13">
        <v>57</v>
      </c>
      <c r="J80" s="13" t="s">
        <v>106</v>
      </c>
      <c r="K80" s="13" t="s">
        <v>107</v>
      </c>
      <c r="L80" s="13" t="s">
        <v>108</v>
      </c>
      <c r="M80" s="13" t="s">
        <v>109</v>
      </c>
      <c r="N80" s="13" t="s">
        <v>110</v>
      </c>
      <c r="O80" s="39"/>
      <c r="P80" s="39">
        <v>30</v>
      </c>
      <c r="Q80" s="39">
        <v>40</v>
      </c>
      <c r="R80" s="39">
        <v>40</v>
      </c>
      <c r="S80" s="39">
        <v>0</v>
      </c>
      <c r="T80" s="39">
        <v>0</v>
      </c>
      <c r="U80" s="39"/>
      <c r="V80" s="39"/>
      <c r="W80" s="39"/>
      <c r="X80" s="39"/>
      <c r="Y80" s="39"/>
      <c r="Z80" s="39"/>
      <c r="AA80" s="39"/>
      <c r="AB80" s="39"/>
      <c r="AC80" s="39"/>
      <c r="AD80" s="39"/>
      <c r="AE80" s="39"/>
      <c r="AF80" s="39"/>
      <c r="AG80" s="39"/>
      <c r="AH80" s="39"/>
      <c r="AI80" s="39"/>
      <c r="AJ80" s="39"/>
      <c r="AK80" s="39"/>
      <c r="AL80" s="39"/>
      <c r="AM80" s="39"/>
      <c r="AN80" s="39"/>
      <c r="AO80" s="39"/>
      <c r="AP80" s="39">
        <v>291485</v>
      </c>
      <c r="AQ80" s="39">
        <v>0</v>
      </c>
      <c r="AR80" s="27">
        <f t="shared" si="0"/>
        <v>0</v>
      </c>
      <c r="AS80" s="13" t="s">
        <v>111</v>
      </c>
      <c r="AT80" s="13" t="s">
        <v>127</v>
      </c>
      <c r="AU80" s="13">
        <v>14</v>
      </c>
    </row>
    <row r="81" spans="2:47" x14ac:dyDescent="0.2">
      <c r="B81" s="13" t="s">
        <v>137</v>
      </c>
      <c r="C81" s="13" t="s">
        <v>100</v>
      </c>
      <c r="D81" s="13" t="s">
        <v>117</v>
      </c>
      <c r="E81" s="13" t="s">
        <v>118</v>
      </c>
      <c r="F81" s="13" t="s">
        <v>119</v>
      </c>
      <c r="G81" s="13" t="s">
        <v>134</v>
      </c>
      <c r="H81" s="13" t="s">
        <v>105</v>
      </c>
      <c r="I81" s="13">
        <v>57</v>
      </c>
      <c r="J81" s="13" t="s">
        <v>106</v>
      </c>
      <c r="K81" s="13" t="s">
        <v>107</v>
      </c>
      <c r="L81" s="13" t="s">
        <v>108</v>
      </c>
      <c r="M81" s="13" t="s">
        <v>122</v>
      </c>
      <c r="N81" s="13" t="s">
        <v>110</v>
      </c>
      <c r="O81" s="39"/>
      <c r="P81" s="39">
        <v>30</v>
      </c>
      <c r="Q81" s="39">
        <v>40</v>
      </c>
      <c r="R81" s="39">
        <v>40</v>
      </c>
      <c r="S81" s="39">
        <v>0</v>
      </c>
      <c r="T81" s="39">
        <v>0</v>
      </c>
      <c r="U81" s="39"/>
      <c r="V81" s="39"/>
      <c r="W81" s="39"/>
      <c r="X81" s="39"/>
      <c r="Y81" s="39"/>
      <c r="Z81" s="39"/>
      <c r="AA81" s="39"/>
      <c r="AB81" s="39"/>
      <c r="AC81" s="39"/>
      <c r="AD81" s="39"/>
      <c r="AE81" s="39"/>
      <c r="AF81" s="39"/>
      <c r="AG81" s="39"/>
      <c r="AH81" s="39"/>
      <c r="AI81" s="39"/>
      <c r="AJ81" s="39"/>
      <c r="AK81" s="39"/>
      <c r="AL81" s="39"/>
      <c r="AM81" s="39"/>
      <c r="AN81" s="39"/>
      <c r="AO81" s="39"/>
      <c r="AP81" s="39">
        <v>291485</v>
      </c>
      <c r="AQ81" s="39">
        <v>0</v>
      </c>
      <c r="AR81" s="27">
        <f t="shared" si="0"/>
        <v>0</v>
      </c>
      <c r="AS81" s="13" t="s">
        <v>111</v>
      </c>
      <c r="AT81" s="13" t="s">
        <v>127</v>
      </c>
      <c r="AU81" s="10" t="s">
        <v>130</v>
      </c>
    </row>
    <row r="82" spans="2:47" x14ac:dyDescent="0.2">
      <c r="B82" s="13" t="s">
        <v>138</v>
      </c>
      <c r="C82" s="13" t="s">
        <v>100</v>
      </c>
      <c r="D82" s="13" t="s">
        <v>117</v>
      </c>
      <c r="E82" s="13" t="s">
        <v>118</v>
      </c>
      <c r="F82" s="13" t="s">
        <v>119</v>
      </c>
      <c r="G82" s="13" t="s">
        <v>134</v>
      </c>
      <c r="H82" s="13" t="s">
        <v>105</v>
      </c>
      <c r="I82" s="13">
        <v>57</v>
      </c>
      <c r="J82" s="13" t="s">
        <v>106</v>
      </c>
      <c r="K82" s="13" t="s">
        <v>107</v>
      </c>
      <c r="L82" s="13" t="s">
        <v>108</v>
      </c>
      <c r="M82" s="13" t="s">
        <v>122</v>
      </c>
      <c r="N82" s="13" t="s">
        <v>110</v>
      </c>
      <c r="O82" s="39"/>
      <c r="P82" s="39">
        <v>30</v>
      </c>
      <c r="Q82" s="39">
        <v>40</v>
      </c>
      <c r="R82" s="39">
        <v>40</v>
      </c>
      <c r="S82" s="39">
        <v>0</v>
      </c>
      <c r="T82" s="39">
        <v>0</v>
      </c>
      <c r="U82" s="39"/>
      <c r="V82" s="39"/>
      <c r="W82" s="39"/>
      <c r="X82" s="39"/>
      <c r="Y82" s="39"/>
      <c r="Z82" s="39"/>
      <c r="AA82" s="39"/>
      <c r="AB82" s="39"/>
      <c r="AC82" s="39"/>
      <c r="AD82" s="39"/>
      <c r="AE82" s="39"/>
      <c r="AF82" s="39"/>
      <c r="AG82" s="39"/>
      <c r="AH82" s="39"/>
      <c r="AI82" s="39"/>
      <c r="AJ82" s="39"/>
      <c r="AK82" s="39"/>
      <c r="AL82" s="39"/>
      <c r="AM82" s="39"/>
      <c r="AN82" s="39"/>
      <c r="AO82" s="39"/>
      <c r="AP82" s="82">
        <v>291485</v>
      </c>
      <c r="AQ82" s="27">
        <f t="shared" ref="AQ82" si="1">(P82+Q82+R82+S82+T82+U82+V82+W82)*AP82</f>
        <v>32063350</v>
      </c>
      <c r="AR82" s="27">
        <f t="shared" si="0"/>
        <v>35910952</v>
      </c>
      <c r="AS82" s="13" t="s">
        <v>111</v>
      </c>
      <c r="AT82" s="13" t="s">
        <v>132</v>
      </c>
      <c r="AU82" s="5"/>
    </row>
    <row r="83" spans="2:47" x14ac:dyDescent="0.25">
      <c r="B83" s="7" t="s">
        <v>139</v>
      </c>
      <c r="C83" s="7" t="s">
        <v>100</v>
      </c>
      <c r="D83" s="7" t="s">
        <v>101</v>
      </c>
      <c r="E83" s="7" t="s">
        <v>102</v>
      </c>
      <c r="F83" s="7" t="s">
        <v>103</v>
      </c>
      <c r="G83" s="7" t="s">
        <v>140</v>
      </c>
      <c r="H83" s="8" t="s">
        <v>105</v>
      </c>
      <c r="I83" s="9">
        <v>57</v>
      </c>
      <c r="J83" s="10" t="s">
        <v>106</v>
      </c>
      <c r="K83" s="8" t="s">
        <v>107</v>
      </c>
      <c r="L83" s="10" t="s">
        <v>108</v>
      </c>
      <c r="M83" s="10" t="s">
        <v>109</v>
      </c>
      <c r="N83" s="10" t="s">
        <v>110</v>
      </c>
      <c r="O83" s="74"/>
      <c r="P83" s="27">
        <v>1140</v>
      </c>
      <c r="Q83" s="27">
        <v>1140</v>
      </c>
      <c r="R83" s="27">
        <v>1140</v>
      </c>
      <c r="S83" s="27">
        <v>1140</v>
      </c>
      <c r="T83" s="27">
        <v>1140</v>
      </c>
      <c r="U83" s="27"/>
      <c r="V83" s="27"/>
      <c r="W83" s="27"/>
      <c r="X83" s="27"/>
      <c r="Y83" s="27"/>
      <c r="Z83" s="27"/>
      <c r="AA83" s="27"/>
      <c r="AB83" s="27"/>
      <c r="AC83" s="27"/>
      <c r="AD83" s="27"/>
      <c r="AE83" s="27"/>
      <c r="AF83" s="27"/>
      <c r="AG83" s="27"/>
      <c r="AH83" s="27"/>
      <c r="AI83" s="27"/>
      <c r="AJ83" s="27"/>
      <c r="AK83" s="27"/>
      <c r="AL83" s="27"/>
      <c r="AM83" s="27"/>
      <c r="AN83" s="27"/>
      <c r="AO83" s="27"/>
      <c r="AP83" s="27">
        <v>292746</v>
      </c>
      <c r="AQ83" s="27">
        <v>0</v>
      </c>
      <c r="AR83" s="27">
        <f t="shared" si="0"/>
        <v>0</v>
      </c>
      <c r="AS83" s="10" t="s">
        <v>111</v>
      </c>
      <c r="AT83" s="88">
        <v>2013</v>
      </c>
      <c r="AU83" s="89" t="s">
        <v>112</v>
      </c>
    </row>
    <row r="84" spans="2:47" x14ac:dyDescent="0.2">
      <c r="B84" s="12" t="s">
        <v>141</v>
      </c>
      <c r="C84" s="7" t="s">
        <v>100</v>
      </c>
      <c r="D84" s="7" t="s">
        <v>101</v>
      </c>
      <c r="E84" s="7" t="s">
        <v>102</v>
      </c>
      <c r="F84" s="7" t="s">
        <v>103</v>
      </c>
      <c r="G84" s="7" t="s">
        <v>142</v>
      </c>
      <c r="H84" s="8" t="s">
        <v>105</v>
      </c>
      <c r="I84" s="9">
        <v>57</v>
      </c>
      <c r="J84" s="10" t="s">
        <v>106</v>
      </c>
      <c r="K84" s="8" t="s">
        <v>107</v>
      </c>
      <c r="L84" s="10" t="s">
        <v>108</v>
      </c>
      <c r="M84" s="10" t="s">
        <v>109</v>
      </c>
      <c r="N84" s="10" t="s">
        <v>110</v>
      </c>
      <c r="O84" s="74"/>
      <c r="P84" s="27">
        <v>1140</v>
      </c>
      <c r="Q84" s="27">
        <v>1140</v>
      </c>
      <c r="R84" s="27">
        <v>1140</v>
      </c>
      <c r="S84" s="27">
        <v>1140</v>
      </c>
      <c r="T84" s="27">
        <v>1140</v>
      </c>
      <c r="U84" s="27">
        <v>1140</v>
      </c>
      <c r="V84" s="27">
        <v>1140</v>
      </c>
      <c r="W84" s="27"/>
      <c r="X84" s="27"/>
      <c r="Y84" s="27"/>
      <c r="Z84" s="27"/>
      <c r="AA84" s="27"/>
      <c r="AB84" s="27"/>
      <c r="AC84" s="27"/>
      <c r="AD84" s="27"/>
      <c r="AE84" s="27"/>
      <c r="AF84" s="27"/>
      <c r="AG84" s="27"/>
      <c r="AH84" s="27"/>
      <c r="AI84" s="27"/>
      <c r="AJ84" s="27"/>
      <c r="AK84" s="27"/>
      <c r="AL84" s="27"/>
      <c r="AM84" s="27"/>
      <c r="AN84" s="27"/>
      <c r="AO84" s="27"/>
      <c r="AP84" s="27">
        <v>292746</v>
      </c>
      <c r="AQ84" s="27">
        <v>0</v>
      </c>
      <c r="AR84" s="27">
        <f t="shared" si="0"/>
        <v>0</v>
      </c>
      <c r="AS84" s="10" t="s">
        <v>111</v>
      </c>
      <c r="AT84" s="43" t="s">
        <v>127</v>
      </c>
      <c r="AU84" s="13" t="s">
        <v>115</v>
      </c>
    </row>
    <row r="85" spans="2:47" x14ac:dyDescent="0.2">
      <c r="B85" s="13" t="s">
        <v>143</v>
      </c>
      <c r="C85" s="13" t="s">
        <v>100</v>
      </c>
      <c r="D85" s="13" t="s">
        <v>117</v>
      </c>
      <c r="E85" s="13" t="s">
        <v>118</v>
      </c>
      <c r="F85" s="13" t="s">
        <v>119</v>
      </c>
      <c r="G85" s="13" t="s">
        <v>142</v>
      </c>
      <c r="H85" s="13" t="s">
        <v>105</v>
      </c>
      <c r="I85" s="13">
        <v>57</v>
      </c>
      <c r="J85" s="13" t="s">
        <v>106</v>
      </c>
      <c r="K85" s="13" t="s">
        <v>107</v>
      </c>
      <c r="L85" s="13" t="s">
        <v>108</v>
      </c>
      <c r="M85" s="13" t="s">
        <v>109</v>
      </c>
      <c r="N85" s="13" t="s">
        <v>110</v>
      </c>
      <c r="O85" s="39"/>
      <c r="P85" s="39">
        <v>1140</v>
      </c>
      <c r="Q85" s="39">
        <v>1140</v>
      </c>
      <c r="R85" s="39">
        <v>1140</v>
      </c>
      <c r="S85" s="39">
        <v>0</v>
      </c>
      <c r="T85" s="39">
        <v>644</v>
      </c>
      <c r="U85" s="39"/>
      <c r="V85" s="39"/>
      <c r="W85" s="39"/>
      <c r="X85" s="39"/>
      <c r="Y85" s="39"/>
      <c r="Z85" s="39"/>
      <c r="AA85" s="39"/>
      <c r="AB85" s="39"/>
      <c r="AC85" s="39"/>
      <c r="AD85" s="39"/>
      <c r="AE85" s="39"/>
      <c r="AF85" s="39"/>
      <c r="AG85" s="39"/>
      <c r="AH85" s="39"/>
      <c r="AI85" s="39"/>
      <c r="AJ85" s="39"/>
      <c r="AK85" s="39"/>
      <c r="AL85" s="39"/>
      <c r="AM85" s="39"/>
      <c r="AN85" s="39"/>
      <c r="AO85" s="39"/>
      <c r="AP85" s="39">
        <v>292746</v>
      </c>
      <c r="AQ85" s="39">
        <v>0</v>
      </c>
      <c r="AR85" s="27">
        <f t="shared" si="0"/>
        <v>0</v>
      </c>
      <c r="AS85" s="13" t="s">
        <v>111</v>
      </c>
      <c r="AT85" s="13" t="s">
        <v>127</v>
      </c>
      <c r="AU85" s="13">
        <v>14</v>
      </c>
    </row>
    <row r="86" spans="2:47" x14ac:dyDescent="0.2">
      <c r="B86" s="13" t="s">
        <v>144</v>
      </c>
      <c r="C86" s="13" t="s">
        <v>100</v>
      </c>
      <c r="D86" s="13" t="s">
        <v>117</v>
      </c>
      <c r="E86" s="13" t="s">
        <v>118</v>
      </c>
      <c r="F86" s="13" t="s">
        <v>119</v>
      </c>
      <c r="G86" s="13" t="s">
        <v>142</v>
      </c>
      <c r="H86" s="13" t="s">
        <v>105</v>
      </c>
      <c r="I86" s="13">
        <v>57</v>
      </c>
      <c r="J86" s="13" t="s">
        <v>106</v>
      </c>
      <c r="K86" s="13" t="s">
        <v>107</v>
      </c>
      <c r="L86" s="13" t="s">
        <v>108</v>
      </c>
      <c r="M86" s="13" t="s">
        <v>122</v>
      </c>
      <c r="N86" s="13" t="s">
        <v>110</v>
      </c>
      <c r="O86" s="39"/>
      <c r="P86" s="39">
        <v>1140</v>
      </c>
      <c r="Q86" s="39">
        <v>1140</v>
      </c>
      <c r="R86" s="39">
        <v>940</v>
      </c>
      <c r="S86" s="39">
        <v>644</v>
      </c>
      <c r="T86" s="39">
        <v>644</v>
      </c>
      <c r="U86" s="39"/>
      <c r="V86" s="39"/>
      <c r="W86" s="39"/>
      <c r="X86" s="39"/>
      <c r="Y86" s="39"/>
      <c r="Z86" s="39"/>
      <c r="AA86" s="39"/>
      <c r="AB86" s="39"/>
      <c r="AC86" s="39"/>
      <c r="AD86" s="39"/>
      <c r="AE86" s="39"/>
      <c r="AF86" s="39"/>
      <c r="AG86" s="39"/>
      <c r="AH86" s="39"/>
      <c r="AI86" s="39"/>
      <c r="AJ86" s="39"/>
      <c r="AK86" s="39"/>
      <c r="AL86" s="39"/>
      <c r="AM86" s="39"/>
      <c r="AN86" s="39"/>
      <c r="AO86" s="39"/>
      <c r="AP86" s="39">
        <v>292746</v>
      </c>
      <c r="AQ86" s="39">
        <v>0</v>
      </c>
      <c r="AR86" s="27">
        <f t="shared" si="0"/>
        <v>0</v>
      </c>
      <c r="AS86" s="13" t="s">
        <v>111</v>
      </c>
      <c r="AT86" s="13" t="s">
        <v>127</v>
      </c>
      <c r="AU86" s="10" t="s">
        <v>130</v>
      </c>
    </row>
    <row r="87" spans="2:47" x14ac:dyDescent="0.2">
      <c r="B87" s="13" t="s">
        <v>145</v>
      </c>
      <c r="C87" s="13" t="s">
        <v>100</v>
      </c>
      <c r="D87" s="13" t="s">
        <v>117</v>
      </c>
      <c r="E87" s="13" t="s">
        <v>118</v>
      </c>
      <c r="F87" s="13" t="s">
        <v>119</v>
      </c>
      <c r="G87" s="13" t="s">
        <v>142</v>
      </c>
      <c r="H87" s="13" t="s">
        <v>105</v>
      </c>
      <c r="I87" s="13">
        <v>57</v>
      </c>
      <c r="J87" s="13" t="s">
        <v>106</v>
      </c>
      <c r="K87" s="13" t="s">
        <v>107</v>
      </c>
      <c r="L87" s="13" t="s">
        <v>108</v>
      </c>
      <c r="M87" s="13" t="s">
        <v>122</v>
      </c>
      <c r="N87" s="13" t="s">
        <v>110</v>
      </c>
      <c r="O87" s="39"/>
      <c r="P87" s="39">
        <v>1140</v>
      </c>
      <c r="Q87" s="39">
        <v>1140</v>
      </c>
      <c r="R87" s="39">
        <v>940</v>
      </c>
      <c r="S87" s="39">
        <v>644</v>
      </c>
      <c r="T87" s="39">
        <v>0</v>
      </c>
      <c r="U87" s="39"/>
      <c r="V87" s="39"/>
      <c r="W87" s="39"/>
      <c r="X87" s="39"/>
      <c r="Y87" s="39"/>
      <c r="Z87" s="39"/>
      <c r="AA87" s="39"/>
      <c r="AB87" s="39"/>
      <c r="AC87" s="39"/>
      <c r="AD87" s="39"/>
      <c r="AE87" s="39"/>
      <c r="AF87" s="39"/>
      <c r="AG87" s="39"/>
      <c r="AH87" s="39"/>
      <c r="AI87" s="39"/>
      <c r="AJ87" s="39"/>
      <c r="AK87" s="39"/>
      <c r="AL87" s="39"/>
      <c r="AM87" s="39"/>
      <c r="AN87" s="39"/>
      <c r="AO87" s="39"/>
      <c r="AP87" s="82">
        <v>292746</v>
      </c>
      <c r="AQ87" s="27">
        <f t="shared" ref="AQ87" si="2">(P87+Q87+R87+S87+T87+U87+V87+W87)*AP87</f>
        <v>1131170544</v>
      </c>
      <c r="AR87" s="27">
        <f t="shared" si="0"/>
        <v>1266911009.2800002</v>
      </c>
      <c r="AS87" s="13" t="s">
        <v>111</v>
      </c>
      <c r="AT87" s="13" t="s">
        <v>132</v>
      </c>
      <c r="AU87" s="5"/>
    </row>
    <row r="88" spans="2:47" x14ac:dyDescent="0.25">
      <c r="B88" s="7" t="s">
        <v>146</v>
      </c>
      <c r="C88" s="7" t="s">
        <v>100</v>
      </c>
      <c r="D88" s="7" t="s">
        <v>101</v>
      </c>
      <c r="E88" s="7" t="s">
        <v>102</v>
      </c>
      <c r="F88" s="7" t="s">
        <v>103</v>
      </c>
      <c r="G88" s="7" t="s">
        <v>147</v>
      </c>
      <c r="H88" s="8" t="s">
        <v>105</v>
      </c>
      <c r="I88" s="9">
        <v>57</v>
      </c>
      <c r="J88" s="10" t="s">
        <v>106</v>
      </c>
      <c r="K88" s="8" t="s">
        <v>107</v>
      </c>
      <c r="L88" s="10" t="s">
        <v>108</v>
      </c>
      <c r="M88" s="10" t="s">
        <v>109</v>
      </c>
      <c r="N88" s="10" t="s">
        <v>110</v>
      </c>
      <c r="O88" s="74"/>
      <c r="P88" s="27">
        <v>180</v>
      </c>
      <c r="Q88" s="27">
        <v>200</v>
      </c>
      <c r="R88" s="27">
        <v>200</v>
      </c>
      <c r="S88" s="27">
        <v>200</v>
      </c>
      <c r="T88" s="27">
        <v>200</v>
      </c>
      <c r="U88" s="27"/>
      <c r="V88" s="27"/>
      <c r="W88" s="27"/>
      <c r="X88" s="27"/>
      <c r="Y88" s="27"/>
      <c r="Z88" s="27"/>
      <c r="AA88" s="27"/>
      <c r="AB88" s="27"/>
      <c r="AC88" s="27"/>
      <c r="AD88" s="27"/>
      <c r="AE88" s="27"/>
      <c r="AF88" s="27"/>
      <c r="AG88" s="27"/>
      <c r="AH88" s="27"/>
      <c r="AI88" s="27"/>
      <c r="AJ88" s="27"/>
      <c r="AK88" s="27"/>
      <c r="AL88" s="27"/>
      <c r="AM88" s="27"/>
      <c r="AN88" s="27"/>
      <c r="AO88" s="27"/>
      <c r="AP88" s="27">
        <v>292746</v>
      </c>
      <c r="AQ88" s="27">
        <v>0</v>
      </c>
      <c r="AR88" s="27">
        <f t="shared" si="0"/>
        <v>0</v>
      </c>
      <c r="AS88" s="10" t="s">
        <v>111</v>
      </c>
      <c r="AT88" s="88">
        <v>2013</v>
      </c>
      <c r="AU88" s="89" t="s">
        <v>112</v>
      </c>
    </row>
    <row r="89" spans="2:47" x14ac:dyDescent="0.2">
      <c r="B89" s="12" t="s">
        <v>148</v>
      </c>
      <c r="C89" s="7" t="s">
        <v>100</v>
      </c>
      <c r="D89" s="7" t="s">
        <v>101</v>
      </c>
      <c r="E89" s="7" t="s">
        <v>102</v>
      </c>
      <c r="F89" s="7" t="s">
        <v>103</v>
      </c>
      <c r="G89" s="7" t="s">
        <v>147</v>
      </c>
      <c r="H89" s="8" t="s">
        <v>105</v>
      </c>
      <c r="I89" s="9">
        <v>57</v>
      </c>
      <c r="J89" s="10" t="s">
        <v>106</v>
      </c>
      <c r="K89" s="8" t="s">
        <v>107</v>
      </c>
      <c r="L89" s="10" t="s">
        <v>108</v>
      </c>
      <c r="M89" s="10" t="s">
        <v>109</v>
      </c>
      <c r="N89" s="10" t="s">
        <v>110</v>
      </c>
      <c r="O89" s="74"/>
      <c r="P89" s="27">
        <v>180</v>
      </c>
      <c r="Q89" s="27">
        <v>200</v>
      </c>
      <c r="R89" s="27">
        <v>200</v>
      </c>
      <c r="S89" s="27">
        <v>200</v>
      </c>
      <c r="T89" s="27">
        <v>200</v>
      </c>
      <c r="U89" s="27">
        <v>200</v>
      </c>
      <c r="V89" s="27">
        <v>200</v>
      </c>
      <c r="W89" s="27"/>
      <c r="X89" s="27"/>
      <c r="Y89" s="27"/>
      <c r="Z89" s="27"/>
      <c r="AA89" s="27"/>
      <c r="AB89" s="27"/>
      <c r="AC89" s="27"/>
      <c r="AD89" s="27"/>
      <c r="AE89" s="27"/>
      <c r="AF89" s="27"/>
      <c r="AG89" s="27"/>
      <c r="AH89" s="27"/>
      <c r="AI89" s="27"/>
      <c r="AJ89" s="27"/>
      <c r="AK89" s="27"/>
      <c r="AL89" s="27"/>
      <c r="AM89" s="27"/>
      <c r="AN89" s="27"/>
      <c r="AO89" s="27"/>
      <c r="AP89" s="27">
        <v>292746</v>
      </c>
      <c r="AQ89" s="27">
        <v>0</v>
      </c>
      <c r="AR89" s="27">
        <f t="shared" si="0"/>
        <v>0</v>
      </c>
      <c r="AS89" s="10" t="s">
        <v>111</v>
      </c>
      <c r="AT89" s="43" t="s">
        <v>127</v>
      </c>
      <c r="AU89" s="13" t="s">
        <v>115</v>
      </c>
    </row>
    <row r="90" spans="2:47" x14ac:dyDescent="0.2">
      <c r="B90" s="13" t="s">
        <v>149</v>
      </c>
      <c r="C90" s="13" t="s">
        <v>100</v>
      </c>
      <c r="D90" s="13" t="s">
        <v>117</v>
      </c>
      <c r="E90" s="13" t="s">
        <v>118</v>
      </c>
      <c r="F90" s="13" t="s">
        <v>119</v>
      </c>
      <c r="G90" s="13" t="s">
        <v>147</v>
      </c>
      <c r="H90" s="13" t="s">
        <v>105</v>
      </c>
      <c r="I90" s="13">
        <v>57</v>
      </c>
      <c r="J90" s="13" t="s">
        <v>106</v>
      </c>
      <c r="K90" s="13" t="s">
        <v>107</v>
      </c>
      <c r="L90" s="13" t="s">
        <v>108</v>
      </c>
      <c r="M90" s="13" t="s">
        <v>109</v>
      </c>
      <c r="N90" s="13" t="s">
        <v>110</v>
      </c>
      <c r="O90" s="39"/>
      <c r="P90" s="39">
        <v>180</v>
      </c>
      <c r="Q90" s="39">
        <v>200</v>
      </c>
      <c r="R90" s="39">
        <v>200</v>
      </c>
      <c r="S90" s="39">
        <v>301</v>
      </c>
      <c r="T90" s="39">
        <v>361</v>
      </c>
      <c r="U90" s="39"/>
      <c r="V90" s="39"/>
      <c r="W90" s="39"/>
      <c r="X90" s="39"/>
      <c r="Y90" s="39"/>
      <c r="Z90" s="39"/>
      <c r="AA90" s="39"/>
      <c r="AB90" s="39"/>
      <c r="AC90" s="39"/>
      <c r="AD90" s="39"/>
      <c r="AE90" s="39"/>
      <c r="AF90" s="39"/>
      <c r="AG90" s="39"/>
      <c r="AH90" s="39"/>
      <c r="AI90" s="39"/>
      <c r="AJ90" s="39"/>
      <c r="AK90" s="39"/>
      <c r="AL90" s="39"/>
      <c r="AM90" s="39"/>
      <c r="AN90" s="39"/>
      <c r="AO90" s="39"/>
      <c r="AP90" s="39">
        <v>292746</v>
      </c>
      <c r="AQ90" s="39">
        <v>0</v>
      </c>
      <c r="AR90" s="27">
        <f t="shared" si="0"/>
        <v>0</v>
      </c>
      <c r="AS90" s="13" t="s">
        <v>111</v>
      </c>
      <c r="AT90" s="13" t="s">
        <v>127</v>
      </c>
      <c r="AU90" s="13">
        <v>14</v>
      </c>
    </row>
    <row r="91" spans="2:47" x14ac:dyDescent="0.2">
      <c r="B91" s="13" t="s">
        <v>150</v>
      </c>
      <c r="C91" s="13" t="s">
        <v>100</v>
      </c>
      <c r="D91" s="13" t="s">
        <v>117</v>
      </c>
      <c r="E91" s="13" t="s">
        <v>118</v>
      </c>
      <c r="F91" s="13" t="s">
        <v>119</v>
      </c>
      <c r="G91" s="13" t="s">
        <v>147</v>
      </c>
      <c r="H91" s="13" t="s">
        <v>105</v>
      </c>
      <c r="I91" s="13">
        <v>57</v>
      </c>
      <c r="J91" s="13" t="s">
        <v>106</v>
      </c>
      <c r="K91" s="13" t="s">
        <v>107</v>
      </c>
      <c r="L91" s="13" t="s">
        <v>108</v>
      </c>
      <c r="M91" s="13" t="s">
        <v>109</v>
      </c>
      <c r="N91" s="13" t="s">
        <v>110</v>
      </c>
      <c r="O91" s="39"/>
      <c r="P91" s="39">
        <v>180</v>
      </c>
      <c r="Q91" s="39">
        <v>200</v>
      </c>
      <c r="R91" s="39">
        <v>200</v>
      </c>
      <c r="S91" s="39">
        <v>241</v>
      </c>
      <c r="T91" s="39">
        <v>361</v>
      </c>
      <c r="U91" s="39"/>
      <c r="V91" s="39"/>
      <c r="W91" s="39"/>
      <c r="X91" s="39"/>
      <c r="Y91" s="39"/>
      <c r="Z91" s="39"/>
      <c r="AA91" s="39"/>
      <c r="AB91" s="39"/>
      <c r="AC91" s="39"/>
      <c r="AD91" s="39"/>
      <c r="AE91" s="39"/>
      <c r="AF91" s="39"/>
      <c r="AG91" s="39"/>
      <c r="AH91" s="39"/>
      <c r="AI91" s="39"/>
      <c r="AJ91" s="39"/>
      <c r="AK91" s="39"/>
      <c r="AL91" s="39"/>
      <c r="AM91" s="39"/>
      <c r="AN91" s="39"/>
      <c r="AO91" s="39"/>
      <c r="AP91" s="39">
        <v>292746</v>
      </c>
      <c r="AQ91" s="39">
        <v>0</v>
      </c>
      <c r="AR91" s="27">
        <f t="shared" si="0"/>
        <v>0</v>
      </c>
      <c r="AS91" s="13" t="s">
        <v>111</v>
      </c>
      <c r="AT91" s="13" t="s">
        <v>127</v>
      </c>
      <c r="AU91" s="13">
        <v>14</v>
      </c>
    </row>
    <row r="92" spans="2:47" x14ac:dyDescent="0.2">
      <c r="B92" s="13" t="s">
        <v>151</v>
      </c>
      <c r="C92" s="13" t="s">
        <v>100</v>
      </c>
      <c r="D92" s="13" t="s">
        <v>117</v>
      </c>
      <c r="E92" s="13" t="s">
        <v>118</v>
      </c>
      <c r="F92" s="13" t="s">
        <v>119</v>
      </c>
      <c r="G92" s="13" t="s">
        <v>147</v>
      </c>
      <c r="H92" s="13" t="s">
        <v>105</v>
      </c>
      <c r="I92" s="13">
        <v>57</v>
      </c>
      <c r="J92" s="13" t="s">
        <v>106</v>
      </c>
      <c r="K92" s="13" t="s">
        <v>107</v>
      </c>
      <c r="L92" s="13" t="s">
        <v>108</v>
      </c>
      <c r="M92" s="13" t="s">
        <v>122</v>
      </c>
      <c r="N92" s="13" t="s">
        <v>110</v>
      </c>
      <c r="O92" s="39"/>
      <c r="P92" s="39">
        <v>180</v>
      </c>
      <c r="Q92" s="39">
        <v>200</v>
      </c>
      <c r="R92" s="39">
        <v>200</v>
      </c>
      <c r="S92" s="39">
        <v>200</v>
      </c>
      <c r="T92" s="39">
        <v>200</v>
      </c>
      <c r="U92" s="39"/>
      <c r="V92" s="39"/>
      <c r="W92" s="39"/>
      <c r="X92" s="39"/>
      <c r="Y92" s="39"/>
      <c r="Z92" s="39"/>
      <c r="AA92" s="39"/>
      <c r="AB92" s="39"/>
      <c r="AC92" s="39"/>
      <c r="AD92" s="39"/>
      <c r="AE92" s="39"/>
      <c r="AF92" s="39"/>
      <c r="AG92" s="39"/>
      <c r="AH92" s="39"/>
      <c r="AI92" s="39"/>
      <c r="AJ92" s="39"/>
      <c r="AK92" s="39"/>
      <c r="AL92" s="39"/>
      <c r="AM92" s="39"/>
      <c r="AN92" s="39"/>
      <c r="AO92" s="39"/>
      <c r="AP92" s="39">
        <v>292746</v>
      </c>
      <c r="AQ92" s="39">
        <v>0</v>
      </c>
      <c r="AR92" s="27">
        <f t="shared" si="0"/>
        <v>0</v>
      </c>
      <c r="AS92" s="13" t="s">
        <v>111</v>
      </c>
      <c r="AT92" s="13" t="s">
        <v>127</v>
      </c>
      <c r="AU92" s="10" t="s">
        <v>130</v>
      </c>
    </row>
    <row r="93" spans="2:47" x14ac:dyDescent="0.2">
      <c r="B93" s="13" t="s">
        <v>152</v>
      </c>
      <c r="C93" s="13" t="s">
        <v>100</v>
      </c>
      <c r="D93" s="13" t="s">
        <v>117</v>
      </c>
      <c r="E93" s="13" t="s">
        <v>118</v>
      </c>
      <c r="F93" s="13" t="s">
        <v>119</v>
      </c>
      <c r="G93" s="13" t="s">
        <v>147</v>
      </c>
      <c r="H93" s="13" t="s">
        <v>105</v>
      </c>
      <c r="I93" s="13">
        <v>57</v>
      </c>
      <c r="J93" s="13" t="s">
        <v>106</v>
      </c>
      <c r="K93" s="13" t="s">
        <v>107</v>
      </c>
      <c r="L93" s="13" t="s">
        <v>108</v>
      </c>
      <c r="M93" s="13" t="s">
        <v>122</v>
      </c>
      <c r="N93" s="13" t="s">
        <v>110</v>
      </c>
      <c r="O93" s="39"/>
      <c r="P93" s="39">
        <v>180</v>
      </c>
      <c r="Q93" s="39">
        <v>200</v>
      </c>
      <c r="R93" s="39">
        <v>200</v>
      </c>
      <c r="S93" s="39">
        <v>200</v>
      </c>
      <c r="T93" s="39">
        <v>0</v>
      </c>
      <c r="U93" s="39"/>
      <c r="V93" s="39"/>
      <c r="W93" s="39"/>
      <c r="X93" s="39"/>
      <c r="Y93" s="39"/>
      <c r="Z93" s="39"/>
      <c r="AA93" s="13"/>
      <c r="AB93" s="13"/>
      <c r="AC93" s="13"/>
      <c r="AD93" s="10"/>
      <c r="AE93" s="5"/>
      <c r="AF93" s="5"/>
      <c r="AG93" s="5"/>
      <c r="AH93" s="5"/>
      <c r="AI93" s="5"/>
      <c r="AJ93" s="5"/>
      <c r="AK93" s="5"/>
      <c r="AL93" s="5"/>
      <c r="AM93" s="5"/>
      <c r="AN93" s="5"/>
      <c r="AO93" s="5"/>
      <c r="AP93" s="82">
        <v>292746</v>
      </c>
      <c r="AQ93" s="27">
        <f t="shared" ref="AQ93" si="3">(P93+Q93+R93+S93+T93+U93+V93+W93)*AP93</f>
        <v>228341880</v>
      </c>
      <c r="AR93" s="27">
        <f t="shared" si="0"/>
        <v>255742905.60000002</v>
      </c>
      <c r="AS93" s="13" t="s">
        <v>111</v>
      </c>
      <c r="AT93" s="13" t="s">
        <v>132</v>
      </c>
      <c r="AU93" s="5"/>
    </row>
    <row r="94" spans="2:47" x14ac:dyDescent="0.25">
      <c r="B94" s="7" t="s">
        <v>153</v>
      </c>
      <c r="C94" s="7" t="s">
        <v>100</v>
      </c>
      <c r="D94" s="7" t="s">
        <v>101</v>
      </c>
      <c r="E94" s="7" t="s">
        <v>102</v>
      </c>
      <c r="F94" s="7" t="s">
        <v>103</v>
      </c>
      <c r="G94" s="7" t="s">
        <v>154</v>
      </c>
      <c r="H94" s="8" t="s">
        <v>105</v>
      </c>
      <c r="I94" s="9">
        <v>57</v>
      </c>
      <c r="J94" s="10" t="s">
        <v>106</v>
      </c>
      <c r="K94" s="8" t="s">
        <v>107</v>
      </c>
      <c r="L94" s="10" t="s">
        <v>108</v>
      </c>
      <c r="M94" s="10" t="s">
        <v>109</v>
      </c>
      <c r="N94" s="10" t="s">
        <v>110</v>
      </c>
      <c r="O94" s="74"/>
      <c r="P94" s="27">
        <v>50</v>
      </c>
      <c r="Q94" s="27">
        <v>60</v>
      </c>
      <c r="R94" s="27">
        <v>60</v>
      </c>
      <c r="S94" s="27">
        <v>60</v>
      </c>
      <c r="T94" s="27">
        <v>60</v>
      </c>
      <c r="U94" s="27"/>
      <c r="V94" s="27"/>
      <c r="W94" s="27"/>
      <c r="X94" s="27"/>
      <c r="Y94" s="27"/>
      <c r="Z94" s="27"/>
      <c r="AA94" s="27"/>
      <c r="AB94" s="27"/>
      <c r="AC94" s="27"/>
      <c r="AD94" s="27"/>
      <c r="AE94" s="27"/>
      <c r="AF94" s="27"/>
      <c r="AG94" s="27"/>
      <c r="AH94" s="27"/>
      <c r="AI94" s="27"/>
      <c r="AJ94" s="27"/>
      <c r="AK94" s="27"/>
      <c r="AL94" s="27"/>
      <c r="AM94" s="27"/>
      <c r="AN94" s="27"/>
      <c r="AO94" s="27"/>
      <c r="AP94" s="27">
        <v>376166</v>
      </c>
      <c r="AQ94" s="27">
        <v>0</v>
      </c>
      <c r="AR94" s="27">
        <f t="shared" si="0"/>
        <v>0</v>
      </c>
      <c r="AS94" s="10" t="s">
        <v>111</v>
      </c>
      <c r="AT94" s="88">
        <v>2013</v>
      </c>
      <c r="AU94" s="89" t="s">
        <v>112</v>
      </c>
    </row>
    <row r="95" spans="2:47" x14ac:dyDescent="0.2">
      <c r="B95" s="12" t="s">
        <v>155</v>
      </c>
      <c r="C95" s="7" t="s">
        <v>100</v>
      </c>
      <c r="D95" s="7" t="s">
        <v>101</v>
      </c>
      <c r="E95" s="7" t="s">
        <v>102</v>
      </c>
      <c r="F95" s="7" t="s">
        <v>103</v>
      </c>
      <c r="G95" s="7" t="s">
        <v>154</v>
      </c>
      <c r="H95" s="8" t="s">
        <v>105</v>
      </c>
      <c r="I95" s="9">
        <v>57</v>
      </c>
      <c r="J95" s="10" t="s">
        <v>106</v>
      </c>
      <c r="K95" s="8" t="s">
        <v>107</v>
      </c>
      <c r="L95" s="10" t="s">
        <v>108</v>
      </c>
      <c r="M95" s="10" t="s">
        <v>109</v>
      </c>
      <c r="N95" s="10" t="s">
        <v>110</v>
      </c>
      <c r="O95" s="74"/>
      <c r="P95" s="27">
        <v>50</v>
      </c>
      <c r="Q95" s="27">
        <v>60</v>
      </c>
      <c r="R95" s="27">
        <v>60</v>
      </c>
      <c r="S95" s="27">
        <v>60</v>
      </c>
      <c r="T95" s="27">
        <v>60</v>
      </c>
      <c r="U95" s="27">
        <v>60</v>
      </c>
      <c r="V95" s="27">
        <v>60</v>
      </c>
      <c r="W95" s="27"/>
      <c r="X95" s="27"/>
      <c r="Y95" s="27"/>
      <c r="Z95" s="27"/>
      <c r="AA95" s="27"/>
      <c r="AB95" s="27"/>
      <c r="AC95" s="27"/>
      <c r="AD95" s="27"/>
      <c r="AE95" s="27"/>
      <c r="AF95" s="27"/>
      <c r="AG95" s="27"/>
      <c r="AH95" s="27"/>
      <c r="AI95" s="27"/>
      <c r="AJ95" s="27"/>
      <c r="AK95" s="27"/>
      <c r="AL95" s="27"/>
      <c r="AM95" s="27"/>
      <c r="AN95" s="27"/>
      <c r="AO95" s="27"/>
      <c r="AP95" s="27">
        <v>376166</v>
      </c>
      <c r="AQ95" s="27">
        <v>0</v>
      </c>
      <c r="AR95" s="27">
        <f t="shared" si="0"/>
        <v>0</v>
      </c>
      <c r="AS95" s="10" t="s">
        <v>111</v>
      </c>
      <c r="AT95" s="43" t="s">
        <v>127</v>
      </c>
      <c r="AU95" s="13" t="s">
        <v>156</v>
      </c>
    </row>
    <row r="96" spans="2:47" x14ac:dyDescent="0.2">
      <c r="B96" s="13" t="s">
        <v>157</v>
      </c>
      <c r="C96" s="13" t="s">
        <v>100</v>
      </c>
      <c r="D96" s="13" t="s">
        <v>117</v>
      </c>
      <c r="E96" s="13" t="s">
        <v>118</v>
      </c>
      <c r="F96" s="13" t="s">
        <v>119</v>
      </c>
      <c r="G96" s="13" t="s">
        <v>154</v>
      </c>
      <c r="H96" s="13" t="s">
        <v>105</v>
      </c>
      <c r="I96" s="13">
        <v>57</v>
      </c>
      <c r="J96" s="13" t="s">
        <v>106</v>
      </c>
      <c r="K96" s="13" t="s">
        <v>107</v>
      </c>
      <c r="L96" s="13" t="s">
        <v>108</v>
      </c>
      <c r="M96" s="13" t="s">
        <v>109</v>
      </c>
      <c r="N96" s="13" t="s">
        <v>110</v>
      </c>
      <c r="O96" s="39"/>
      <c r="P96" s="39">
        <v>50</v>
      </c>
      <c r="Q96" s="39">
        <v>60</v>
      </c>
      <c r="R96" s="39">
        <v>60</v>
      </c>
      <c r="S96" s="39">
        <v>0</v>
      </c>
      <c r="T96" s="39">
        <v>31</v>
      </c>
      <c r="U96" s="39"/>
      <c r="V96" s="39"/>
      <c r="W96" s="39"/>
      <c r="X96" s="39"/>
      <c r="Y96" s="39"/>
      <c r="Z96" s="39"/>
      <c r="AA96" s="39"/>
      <c r="AB96" s="39"/>
      <c r="AC96" s="39"/>
      <c r="AD96" s="39"/>
      <c r="AE96" s="39"/>
      <c r="AF96" s="39"/>
      <c r="AG96" s="39"/>
      <c r="AH96" s="39"/>
      <c r="AI96" s="39"/>
      <c r="AJ96" s="39"/>
      <c r="AK96" s="39"/>
      <c r="AL96" s="39"/>
      <c r="AM96" s="39"/>
      <c r="AN96" s="39"/>
      <c r="AO96" s="39"/>
      <c r="AP96" s="39">
        <v>385509.48</v>
      </c>
      <c r="AQ96" s="39">
        <v>0</v>
      </c>
      <c r="AR96" s="27">
        <f t="shared" si="0"/>
        <v>0</v>
      </c>
      <c r="AS96" s="13" t="s">
        <v>111</v>
      </c>
      <c r="AT96" s="13" t="s">
        <v>127</v>
      </c>
      <c r="AU96" s="13">
        <v>14</v>
      </c>
    </row>
    <row r="97" spans="2:47" x14ac:dyDescent="0.2">
      <c r="B97" s="13" t="s">
        <v>158</v>
      </c>
      <c r="C97" s="13" t="s">
        <v>100</v>
      </c>
      <c r="D97" s="13" t="s">
        <v>117</v>
      </c>
      <c r="E97" s="13" t="s">
        <v>118</v>
      </c>
      <c r="F97" s="13" t="s">
        <v>119</v>
      </c>
      <c r="G97" s="13" t="s">
        <v>154</v>
      </c>
      <c r="H97" s="13" t="s">
        <v>105</v>
      </c>
      <c r="I97" s="13">
        <v>57</v>
      </c>
      <c r="J97" s="13" t="s">
        <v>106</v>
      </c>
      <c r="K97" s="13" t="s">
        <v>107</v>
      </c>
      <c r="L97" s="13" t="s">
        <v>108</v>
      </c>
      <c r="M97" s="13" t="s">
        <v>122</v>
      </c>
      <c r="N97" s="13" t="s">
        <v>110</v>
      </c>
      <c r="O97" s="39"/>
      <c r="P97" s="39">
        <v>50</v>
      </c>
      <c r="Q97" s="39">
        <v>60</v>
      </c>
      <c r="R97" s="39">
        <v>60</v>
      </c>
      <c r="S97" s="39">
        <v>31</v>
      </c>
      <c r="T97" s="39">
        <v>31</v>
      </c>
      <c r="U97" s="39"/>
      <c r="V97" s="39"/>
      <c r="W97" s="39"/>
      <c r="X97" s="39"/>
      <c r="Y97" s="39"/>
      <c r="Z97" s="39"/>
      <c r="AA97" s="39"/>
      <c r="AB97" s="39"/>
      <c r="AC97" s="39"/>
      <c r="AD97" s="39"/>
      <c r="AE97" s="39"/>
      <c r="AF97" s="39"/>
      <c r="AG97" s="39"/>
      <c r="AH97" s="39"/>
      <c r="AI97" s="39"/>
      <c r="AJ97" s="39"/>
      <c r="AK97" s="39"/>
      <c r="AL97" s="39"/>
      <c r="AM97" s="39"/>
      <c r="AN97" s="39"/>
      <c r="AO97" s="39"/>
      <c r="AP97" s="39">
        <v>385509.48</v>
      </c>
      <c r="AQ97" s="39">
        <v>0</v>
      </c>
      <c r="AR97" s="27">
        <f t="shared" si="0"/>
        <v>0</v>
      </c>
      <c r="AS97" s="13" t="s">
        <v>111</v>
      </c>
      <c r="AT97" s="13" t="s">
        <v>127</v>
      </c>
      <c r="AU97" s="10" t="s">
        <v>130</v>
      </c>
    </row>
    <row r="98" spans="2:47" x14ac:dyDescent="0.2">
      <c r="B98" s="13" t="s">
        <v>159</v>
      </c>
      <c r="C98" s="13" t="s">
        <v>100</v>
      </c>
      <c r="D98" s="13" t="s">
        <v>117</v>
      </c>
      <c r="E98" s="13" t="s">
        <v>118</v>
      </c>
      <c r="F98" s="13" t="s">
        <v>119</v>
      </c>
      <c r="G98" s="13" t="s">
        <v>154</v>
      </c>
      <c r="H98" s="13" t="s">
        <v>105</v>
      </c>
      <c r="I98" s="13">
        <v>57</v>
      </c>
      <c r="J98" s="13" t="s">
        <v>106</v>
      </c>
      <c r="K98" s="13" t="s">
        <v>107</v>
      </c>
      <c r="L98" s="13" t="s">
        <v>108</v>
      </c>
      <c r="M98" s="13" t="s">
        <v>122</v>
      </c>
      <c r="N98" s="13" t="s">
        <v>110</v>
      </c>
      <c r="O98" s="39"/>
      <c r="P98" s="39">
        <v>50</v>
      </c>
      <c r="Q98" s="39">
        <v>60</v>
      </c>
      <c r="R98" s="39">
        <v>60</v>
      </c>
      <c r="S98" s="39">
        <v>31</v>
      </c>
      <c r="T98" s="39">
        <v>0</v>
      </c>
      <c r="U98" s="39"/>
      <c r="V98" s="39"/>
      <c r="W98" s="39"/>
      <c r="X98" s="39"/>
      <c r="Y98" s="39"/>
      <c r="Z98" s="39"/>
      <c r="AA98" s="39"/>
      <c r="AB98" s="39"/>
      <c r="AC98" s="39"/>
      <c r="AD98" s="39"/>
      <c r="AE98" s="39"/>
      <c r="AF98" s="39"/>
      <c r="AG98" s="39"/>
      <c r="AH98" s="39"/>
      <c r="AI98" s="39"/>
      <c r="AJ98" s="39"/>
      <c r="AK98" s="39"/>
      <c r="AL98" s="39"/>
      <c r="AM98" s="39"/>
      <c r="AN98" s="39"/>
      <c r="AO98" s="39"/>
      <c r="AP98" s="82">
        <v>385509.48</v>
      </c>
      <c r="AQ98" s="27">
        <f t="shared" ref="AQ98" si="4">(P98+Q98+R98+S98+T98+U98+V98+W98)*AP98</f>
        <v>77487405.479999989</v>
      </c>
      <c r="AR98" s="27">
        <f t="shared" si="0"/>
        <v>86785894.13759999</v>
      </c>
      <c r="AS98" s="13" t="s">
        <v>111</v>
      </c>
      <c r="AT98" s="13" t="s">
        <v>132</v>
      </c>
      <c r="AU98" s="5"/>
    </row>
    <row r="99" spans="2:47" x14ac:dyDescent="0.25">
      <c r="B99" s="7" t="s">
        <v>160</v>
      </c>
      <c r="C99" s="7" t="s">
        <v>100</v>
      </c>
      <c r="D99" s="7" t="s">
        <v>101</v>
      </c>
      <c r="E99" s="7" t="s">
        <v>102</v>
      </c>
      <c r="F99" s="7" t="s">
        <v>103</v>
      </c>
      <c r="G99" s="7" t="s">
        <v>161</v>
      </c>
      <c r="H99" s="8" t="s">
        <v>105</v>
      </c>
      <c r="I99" s="9">
        <v>57</v>
      </c>
      <c r="J99" s="10" t="s">
        <v>106</v>
      </c>
      <c r="K99" s="8" t="s">
        <v>107</v>
      </c>
      <c r="L99" s="10" t="s">
        <v>108</v>
      </c>
      <c r="M99" s="10" t="s">
        <v>109</v>
      </c>
      <c r="N99" s="10" t="s">
        <v>110</v>
      </c>
      <c r="O99" s="74"/>
      <c r="P99" s="27">
        <v>24</v>
      </c>
      <c r="Q99" s="27">
        <v>20</v>
      </c>
      <c r="R99" s="27">
        <v>20</v>
      </c>
      <c r="S99" s="27">
        <v>20</v>
      </c>
      <c r="T99" s="27">
        <v>20</v>
      </c>
      <c r="U99" s="27"/>
      <c r="V99" s="27"/>
      <c r="W99" s="27"/>
      <c r="X99" s="27"/>
      <c r="Y99" s="27"/>
      <c r="Z99" s="27"/>
      <c r="AA99" s="27"/>
      <c r="AB99" s="27"/>
      <c r="AC99" s="27"/>
      <c r="AD99" s="27"/>
      <c r="AE99" s="27"/>
      <c r="AF99" s="27"/>
      <c r="AG99" s="27"/>
      <c r="AH99" s="27"/>
      <c r="AI99" s="27"/>
      <c r="AJ99" s="27"/>
      <c r="AK99" s="27"/>
      <c r="AL99" s="27"/>
      <c r="AM99" s="27"/>
      <c r="AN99" s="27"/>
      <c r="AO99" s="27"/>
      <c r="AP99" s="27">
        <v>536895</v>
      </c>
      <c r="AQ99" s="27">
        <v>0</v>
      </c>
      <c r="AR99" s="27">
        <f t="shared" si="0"/>
        <v>0</v>
      </c>
      <c r="AS99" s="10" t="s">
        <v>111</v>
      </c>
      <c r="AT99" s="88">
        <v>2013</v>
      </c>
      <c r="AU99" s="89" t="s">
        <v>112</v>
      </c>
    </row>
    <row r="100" spans="2:47" x14ac:dyDescent="0.2">
      <c r="B100" s="12" t="s">
        <v>162</v>
      </c>
      <c r="C100" s="7" t="s">
        <v>100</v>
      </c>
      <c r="D100" s="7" t="s">
        <v>101</v>
      </c>
      <c r="E100" s="7" t="s">
        <v>102</v>
      </c>
      <c r="F100" s="7" t="s">
        <v>103</v>
      </c>
      <c r="G100" s="7" t="s">
        <v>161</v>
      </c>
      <c r="H100" s="8" t="s">
        <v>105</v>
      </c>
      <c r="I100" s="9">
        <v>57</v>
      </c>
      <c r="J100" s="10" t="s">
        <v>106</v>
      </c>
      <c r="K100" s="8" t="s">
        <v>107</v>
      </c>
      <c r="L100" s="10" t="s">
        <v>108</v>
      </c>
      <c r="M100" s="10" t="s">
        <v>109</v>
      </c>
      <c r="N100" s="10" t="s">
        <v>110</v>
      </c>
      <c r="O100" s="74"/>
      <c r="P100" s="27">
        <v>24</v>
      </c>
      <c r="Q100" s="27">
        <v>20</v>
      </c>
      <c r="R100" s="27">
        <v>20</v>
      </c>
      <c r="S100" s="27">
        <v>20</v>
      </c>
      <c r="T100" s="27">
        <v>20</v>
      </c>
      <c r="U100" s="27">
        <v>20</v>
      </c>
      <c r="V100" s="27">
        <v>20</v>
      </c>
      <c r="W100" s="27"/>
      <c r="X100" s="27"/>
      <c r="Y100" s="27"/>
      <c r="Z100" s="27"/>
      <c r="AA100" s="27"/>
      <c r="AB100" s="27"/>
      <c r="AC100" s="27"/>
      <c r="AD100" s="27"/>
      <c r="AE100" s="27"/>
      <c r="AF100" s="27"/>
      <c r="AG100" s="27"/>
      <c r="AH100" s="27"/>
      <c r="AI100" s="27"/>
      <c r="AJ100" s="27"/>
      <c r="AK100" s="27"/>
      <c r="AL100" s="27"/>
      <c r="AM100" s="27"/>
      <c r="AN100" s="27"/>
      <c r="AO100" s="27"/>
      <c r="AP100" s="27">
        <v>536895</v>
      </c>
      <c r="AQ100" s="27">
        <v>0</v>
      </c>
      <c r="AR100" s="27">
        <f t="shared" si="0"/>
        <v>0</v>
      </c>
      <c r="AS100" s="10" t="s">
        <v>111</v>
      </c>
      <c r="AT100" s="43" t="s">
        <v>127</v>
      </c>
      <c r="AU100" s="13" t="s">
        <v>115</v>
      </c>
    </row>
    <row r="101" spans="2:47" x14ac:dyDescent="0.2">
      <c r="B101" s="13" t="s">
        <v>163</v>
      </c>
      <c r="C101" s="13" t="s">
        <v>100</v>
      </c>
      <c r="D101" s="13" t="s">
        <v>117</v>
      </c>
      <c r="E101" s="13" t="s">
        <v>118</v>
      </c>
      <c r="F101" s="13" t="s">
        <v>119</v>
      </c>
      <c r="G101" s="13" t="s">
        <v>161</v>
      </c>
      <c r="H101" s="13" t="s">
        <v>105</v>
      </c>
      <c r="I101" s="13">
        <v>57</v>
      </c>
      <c r="J101" s="13" t="s">
        <v>106</v>
      </c>
      <c r="K101" s="13" t="s">
        <v>107</v>
      </c>
      <c r="L101" s="13" t="s">
        <v>108</v>
      </c>
      <c r="M101" s="13" t="s">
        <v>109</v>
      </c>
      <c r="N101" s="13" t="s">
        <v>110</v>
      </c>
      <c r="O101" s="39"/>
      <c r="P101" s="39">
        <v>24</v>
      </c>
      <c r="Q101" s="39">
        <v>20</v>
      </c>
      <c r="R101" s="39">
        <v>20</v>
      </c>
      <c r="S101" s="39">
        <v>0</v>
      </c>
      <c r="T101" s="39">
        <v>11</v>
      </c>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v>536895</v>
      </c>
      <c r="AQ101" s="39">
        <v>0</v>
      </c>
      <c r="AR101" s="27">
        <f t="shared" si="0"/>
        <v>0</v>
      </c>
      <c r="AS101" s="13" t="s">
        <v>111</v>
      </c>
      <c r="AT101" s="13" t="s">
        <v>127</v>
      </c>
      <c r="AU101" s="13">
        <v>14</v>
      </c>
    </row>
    <row r="102" spans="2:47" x14ac:dyDescent="0.2">
      <c r="B102" s="13" t="s">
        <v>164</v>
      </c>
      <c r="C102" s="13" t="s">
        <v>100</v>
      </c>
      <c r="D102" s="13" t="s">
        <v>117</v>
      </c>
      <c r="E102" s="13" t="s">
        <v>118</v>
      </c>
      <c r="F102" s="13" t="s">
        <v>119</v>
      </c>
      <c r="G102" s="13" t="s">
        <v>161</v>
      </c>
      <c r="H102" s="13" t="s">
        <v>105</v>
      </c>
      <c r="I102" s="13">
        <v>57</v>
      </c>
      <c r="J102" s="13" t="s">
        <v>106</v>
      </c>
      <c r="K102" s="13" t="s">
        <v>107</v>
      </c>
      <c r="L102" s="13" t="s">
        <v>108</v>
      </c>
      <c r="M102" s="13" t="s">
        <v>122</v>
      </c>
      <c r="N102" s="13" t="s">
        <v>110</v>
      </c>
      <c r="O102" s="39"/>
      <c r="P102" s="39">
        <v>24</v>
      </c>
      <c r="Q102" s="39">
        <v>20</v>
      </c>
      <c r="R102" s="39">
        <v>20</v>
      </c>
      <c r="S102" s="39">
        <v>11</v>
      </c>
      <c r="T102" s="39">
        <v>11</v>
      </c>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v>536895</v>
      </c>
      <c r="AQ102" s="39">
        <v>0</v>
      </c>
      <c r="AR102" s="27">
        <f t="shared" si="0"/>
        <v>0</v>
      </c>
      <c r="AS102" s="13" t="s">
        <v>111</v>
      </c>
      <c r="AT102" s="13" t="s">
        <v>127</v>
      </c>
      <c r="AU102" s="10" t="s">
        <v>130</v>
      </c>
    </row>
    <row r="103" spans="2:47" x14ac:dyDescent="0.2">
      <c r="B103" s="13" t="s">
        <v>165</v>
      </c>
      <c r="C103" s="13" t="s">
        <v>100</v>
      </c>
      <c r="D103" s="13" t="s">
        <v>117</v>
      </c>
      <c r="E103" s="13" t="s">
        <v>118</v>
      </c>
      <c r="F103" s="13" t="s">
        <v>119</v>
      </c>
      <c r="G103" s="13" t="s">
        <v>161</v>
      </c>
      <c r="H103" s="13" t="s">
        <v>105</v>
      </c>
      <c r="I103" s="13">
        <v>57</v>
      </c>
      <c r="J103" s="13" t="s">
        <v>106</v>
      </c>
      <c r="K103" s="13" t="s">
        <v>107</v>
      </c>
      <c r="L103" s="13" t="s">
        <v>108</v>
      </c>
      <c r="M103" s="13" t="s">
        <v>122</v>
      </c>
      <c r="N103" s="13" t="s">
        <v>110</v>
      </c>
      <c r="O103" s="39"/>
      <c r="P103" s="39">
        <v>24</v>
      </c>
      <c r="Q103" s="39">
        <v>20</v>
      </c>
      <c r="R103" s="39">
        <v>20</v>
      </c>
      <c r="S103" s="39">
        <v>11</v>
      </c>
      <c r="T103" s="39">
        <v>0</v>
      </c>
      <c r="U103" s="39"/>
      <c r="V103" s="39"/>
      <c r="W103" s="39"/>
      <c r="X103" s="39"/>
      <c r="Y103" s="39"/>
      <c r="Z103" s="39"/>
      <c r="AA103" s="39"/>
      <c r="AB103" s="39"/>
      <c r="AC103" s="39"/>
      <c r="AD103" s="39"/>
      <c r="AE103" s="39"/>
      <c r="AF103" s="39"/>
      <c r="AG103" s="39"/>
      <c r="AH103" s="39"/>
      <c r="AI103" s="39"/>
      <c r="AJ103" s="39"/>
      <c r="AK103" s="39"/>
      <c r="AL103" s="39"/>
      <c r="AM103" s="39"/>
      <c r="AN103" s="39"/>
      <c r="AO103" s="39"/>
      <c r="AP103" s="82">
        <v>536895</v>
      </c>
      <c r="AQ103" s="27">
        <f t="shared" ref="AQ103" si="5">(P103+Q103+R103+S103+T103+U103+V103+W103)*AP103</f>
        <v>40267125</v>
      </c>
      <c r="AR103" s="27">
        <f t="shared" si="0"/>
        <v>45099180.000000007</v>
      </c>
      <c r="AS103" s="13" t="s">
        <v>111</v>
      </c>
      <c r="AT103" s="13" t="s">
        <v>132</v>
      </c>
      <c r="AU103" s="5"/>
    </row>
    <row r="104" spans="2:47" x14ac:dyDescent="0.25">
      <c r="B104" s="7" t="s">
        <v>166</v>
      </c>
      <c r="C104" s="7" t="s">
        <v>100</v>
      </c>
      <c r="D104" s="7" t="s">
        <v>101</v>
      </c>
      <c r="E104" s="7" t="s">
        <v>102</v>
      </c>
      <c r="F104" s="7" t="s">
        <v>103</v>
      </c>
      <c r="G104" s="7" t="s">
        <v>167</v>
      </c>
      <c r="H104" s="8" t="s">
        <v>105</v>
      </c>
      <c r="I104" s="9">
        <v>57</v>
      </c>
      <c r="J104" s="10" t="s">
        <v>106</v>
      </c>
      <c r="K104" s="8" t="s">
        <v>107</v>
      </c>
      <c r="L104" s="10" t="s">
        <v>108</v>
      </c>
      <c r="M104" s="10" t="s">
        <v>109</v>
      </c>
      <c r="N104" s="10" t="s">
        <v>110</v>
      </c>
      <c r="O104" s="74"/>
      <c r="P104" s="27">
        <v>80</v>
      </c>
      <c r="Q104" s="27">
        <v>80</v>
      </c>
      <c r="R104" s="27">
        <v>80</v>
      </c>
      <c r="S104" s="27">
        <v>80</v>
      </c>
      <c r="T104" s="27">
        <v>80</v>
      </c>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v>367533</v>
      </c>
      <c r="AQ104" s="27">
        <v>0</v>
      </c>
      <c r="AR104" s="27">
        <f t="shared" si="0"/>
        <v>0</v>
      </c>
      <c r="AS104" s="10" t="s">
        <v>111</v>
      </c>
      <c r="AT104" s="88">
        <v>2013</v>
      </c>
      <c r="AU104" s="89" t="s">
        <v>112</v>
      </c>
    </row>
    <row r="105" spans="2:47" x14ac:dyDescent="0.2">
      <c r="B105" s="12" t="s">
        <v>168</v>
      </c>
      <c r="C105" s="7" t="s">
        <v>100</v>
      </c>
      <c r="D105" s="7" t="s">
        <v>101</v>
      </c>
      <c r="E105" s="7" t="s">
        <v>102</v>
      </c>
      <c r="F105" s="7" t="s">
        <v>103</v>
      </c>
      <c r="G105" s="7" t="s">
        <v>169</v>
      </c>
      <c r="H105" s="8" t="s">
        <v>105</v>
      </c>
      <c r="I105" s="9">
        <v>57</v>
      </c>
      <c r="J105" s="10" t="s">
        <v>106</v>
      </c>
      <c r="K105" s="8" t="s">
        <v>107</v>
      </c>
      <c r="L105" s="10" t="s">
        <v>108</v>
      </c>
      <c r="M105" s="10" t="s">
        <v>109</v>
      </c>
      <c r="N105" s="10" t="s">
        <v>110</v>
      </c>
      <c r="O105" s="74"/>
      <c r="P105" s="27">
        <v>80</v>
      </c>
      <c r="Q105" s="27">
        <v>80</v>
      </c>
      <c r="R105" s="27">
        <v>80</v>
      </c>
      <c r="S105" s="27">
        <v>80</v>
      </c>
      <c r="T105" s="27">
        <v>80</v>
      </c>
      <c r="U105" s="27">
        <v>80</v>
      </c>
      <c r="V105" s="27">
        <v>80</v>
      </c>
      <c r="W105" s="27"/>
      <c r="X105" s="27"/>
      <c r="Y105" s="27"/>
      <c r="Z105" s="27"/>
      <c r="AA105" s="27"/>
      <c r="AB105" s="27"/>
      <c r="AC105" s="27"/>
      <c r="AD105" s="27"/>
      <c r="AE105" s="27"/>
      <c r="AF105" s="27"/>
      <c r="AG105" s="27"/>
      <c r="AH105" s="27"/>
      <c r="AI105" s="27"/>
      <c r="AJ105" s="27"/>
      <c r="AK105" s="27"/>
      <c r="AL105" s="27"/>
      <c r="AM105" s="27"/>
      <c r="AN105" s="27"/>
      <c r="AO105" s="27"/>
      <c r="AP105" s="27">
        <v>367533</v>
      </c>
      <c r="AQ105" s="27">
        <v>0</v>
      </c>
      <c r="AR105" s="27">
        <f t="shared" si="0"/>
        <v>0</v>
      </c>
      <c r="AS105" s="10" t="s">
        <v>111</v>
      </c>
      <c r="AT105" s="43" t="s">
        <v>127</v>
      </c>
      <c r="AU105" s="13" t="s">
        <v>115</v>
      </c>
    </row>
    <row r="106" spans="2:47" x14ac:dyDescent="0.2">
      <c r="B106" s="13" t="s">
        <v>170</v>
      </c>
      <c r="C106" s="13" t="s">
        <v>100</v>
      </c>
      <c r="D106" s="13" t="s">
        <v>117</v>
      </c>
      <c r="E106" s="13" t="s">
        <v>118</v>
      </c>
      <c r="F106" s="13" t="s">
        <v>119</v>
      </c>
      <c r="G106" s="13" t="s">
        <v>169</v>
      </c>
      <c r="H106" s="13" t="s">
        <v>105</v>
      </c>
      <c r="I106" s="13">
        <v>57</v>
      </c>
      <c r="J106" s="13" t="s">
        <v>106</v>
      </c>
      <c r="K106" s="13" t="s">
        <v>107</v>
      </c>
      <c r="L106" s="13" t="s">
        <v>108</v>
      </c>
      <c r="M106" s="13" t="s">
        <v>109</v>
      </c>
      <c r="N106" s="13" t="s">
        <v>110</v>
      </c>
      <c r="O106" s="39"/>
      <c r="P106" s="39">
        <v>80</v>
      </c>
      <c r="Q106" s="39">
        <v>80</v>
      </c>
      <c r="R106" s="39">
        <v>80</v>
      </c>
      <c r="S106" s="39">
        <v>0</v>
      </c>
      <c r="T106" s="39">
        <v>60</v>
      </c>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v>367533</v>
      </c>
      <c r="AQ106" s="39">
        <v>0</v>
      </c>
      <c r="AR106" s="27">
        <f t="shared" si="0"/>
        <v>0</v>
      </c>
      <c r="AS106" s="13" t="s">
        <v>111</v>
      </c>
      <c r="AT106" s="13" t="s">
        <v>127</v>
      </c>
      <c r="AU106" s="13">
        <v>14</v>
      </c>
    </row>
    <row r="107" spans="2:47" x14ac:dyDescent="0.2">
      <c r="B107" s="13" t="s">
        <v>171</v>
      </c>
      <c r="C107" s="13" t="s">
        <v>100</v>
      </c>
      <c r="D107" s="13" t="s">
        <v>117</v>
      </c>
      <c r="E107" s="13" t="s">
        <v>118</v>
      </c>
      <c r="F107" s="13" t="s">
        <v>119</v>
      </c>
      <c r="G107" s="13" t="s">
        <v>169</v>
      </c>
      <c r="H107" s="13" t="s">
        <v>105</v>
      </c>
      <c r="I107" s="13">
        <v>57</v>
      </c>
      <c r="J107" s="13" t="s">
        <v>106</v>
      </c>
      <c r="K107" s="13" t="s">
        <v>107</v>
      </c>
      <c r="L107" s="13" t="s">
        <v>108</v>
      </c>
      <c r="M107" s="13" t="s">
        <v>122</v>
      </c>
      <c r="N107" s="13" t="s">
        <v>110</v>
      </c>
      <c r="O107" s="39"/>
      <c r="P107" s="39">
        <v>80</v>
      </c>
      <c r="Q107" s="39">
        <v>80</v>
      </c>
      <c r="R107" s="39">
        <v>80</v>
      </c>
      <c r="S107" s="39">
        <v>60</v>
      </c>
      <c r="T107" s="39">
        <v>60</v>
      </c>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v>367533</v>
      </c>
      <c r="AQ107" s="39">
        <v>0</v>
      </c>
      <c r="AR107" s="27">
        <f t="shared" si="0"/>
        <v>0</v>
      </c>
      <c r="AS107" s="13" t="s">
        <v>111</v>
      </c>
      <c r="AT107" s="13" t="s">
        <v>127</v>
      </c>
      <c r="AU107" s="10" t="s">
        <v>130</v>
      </c>
    </row>
    <row r="108" spans="2:47" x14ac:dyDescent="0.2">
      <c r="B108" s="13" t="s">
        <v>172</v>
      </c>
      <c r="C108" s="13" t="s">
        <v>100</v>
      </c>
      <c r="D108" s="13" t="s">
        <v>117</v>
      </c>
      <c r="E108" s="13" t="s">
        <v>118</v>
      </c>
      <c r="F108" s="13" t="s">
        <v>119</v>
      </c>
      <c r="G108" s="13" t="s">
        <v>169</v>
      </c>
      <c r="H108" s="13" t="s">
        <v>105</v>
      </c>
      <c r="I108" s="13">
        <v>57</v>
      </c>
      <c r="J108" s="13" t="s">
        <v>106</v>
      </c>
      <c r="K108" s="13" t="s">
        <v>107</v>
      </c>
      <c r="L108" s="13" t="s">
        <v>108</v>
      </c>
      <c r="M108" s="13" t="s">
        <v>122</v>
      </c>
      <c r="N108" s="13" t="s">
        <v>110</v>
      </c>
      <c r="O108" s="39"/>
      <c r="P108" s="39">
        <v>80</v>
      </c>
      <c r="Q108" s="39">
        <v>80</v>
      </c>
      <c r="R108" s="39">
        <v>80</v>
      </c>
      <c r="S108" s="39">
        <v>60</v>
      </c>
      <c r="T108" s="39">
        <v>0</v>
      </c>
      <c r="U108" s="39"/>
      <c r="V108" s="39"/>
      <c r="W108" s="39"/>
      <c r="X108" s="39"/>
      <c r="Y108" s="39"/>
      <c r="Z108" s="39"/>
      <c r="AA108" s="39"/>
      <c r="AB108" s="39"/>
      <c r="AC108" s="39"/>
      <c r="AD108" s="39"/>
      <c r="AE108" s="39"/>
      <c r="AF108" s="39"/>
      <c r="AG108" s="39"/>
      <c r="AH108" s="39"/>
      <c r="AI108" s="39"/>
      <c r="AJ108" s="39"/>
      <c r="AK108" s="39"/>
      <c r="AL108" s="39"/>
      <c r="AM108" s="39"/>
      <c r="AN108" s="39"/>
      <c r="AO108" s="39"/>
      <c r="AP108" s="82">
        <v>367533</v>
      </c>
      <c r="AQ108" s="27">
        <f t="shared" ref="AQ108" si="6">(P108+Q108+R108+S108+T108+U108+V108+W108)*AP108</f>
        <v>110259900</v>
      </c>
      <c r="AR108" s="27">
        <f t="shared" si="0"/>
        <v>123491088.00000001</v>
      </c>
      <c r="AS108" s="13" t="s">
        <v>111</v>
      </c>
      <c r="AT108" s="13" t="s">
        <v>132</v>
      </c>
      <c r="AU108" s="5"/>
    </row>
    <row r="109" spans="2:47" x14ac:dyDescent="0.25">
      <c r="B109" s="7" t="s">
        <v>173</v>
      </c>
      <c r="C109" s="7" t="s">
        <v>100</v>
      </c>
      <c r="D109" s="7" t="s">
        <v>101</v>
      </c>
      <c r="E109" s="7" t="s">
        <v>102</v>
      </c>
      <c r="F109" s="7" t="s">
        <v>103</v>
      </c>
      <c r="G109" s="7" t="s">
        <v>174</v>
      </c>
      <c r="H109" s="8" t="s">
        <v>105</v>
      </c>
      <c r="I109" s="9">
        <v>57</v>
      </c>
      <c r="J109" s="10" t="s">
        <v>106</v>
      </c>
      <c r="K109" s="8" t="s">
        <v>107</v>
      </c>
      <c r="L109" s="10" t="s">
        <v>108</v>
      </c>
      <c r="M109" s="10" t="s">
        <v>109</v>
      </c>
      <c r="N109" s="10" t="s">
        <v>110</v>
      </c>
      <c r="O109" s="74"/>
      <c r="P109" s="27">
        <v>10</v>
      </c>
      <c r="Q109" s="27">
        <v>10</v>
      </c>
      <c r="R109" s="27">
        <v>10</v>
      </c>
      <c r="S109" s="27">
        <v>10</v>
      </c>
      <c r="T109" s="27">
        <v>10</v>
      </c>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v>292746</v>
      </c>
      <c r="AQ109" s="27">
        <v>0</v>
      </c>
      <c r="AR109" s="27">
        <f t="shared" si="0"/>
        <v>0</v>
      </c>
      <c r="AS109" s="10" t="s">
        <v>111</v>
      </c>
      <c r="AT109" s="88">
        <v>2013</v>
      </c>
      <c r="AU109" s="89" t="s">
        <v>112</v>
      </c>
    </row>
    <row r="110" spans="2:47" x14ac:dyDescent="0.2">
      <c r="B110" s="12" t="s">
        <v>175</v>
      </c>
      <c r="C110" s="7" t="s">
        <v>100</v>
      </c>
      <c r="D110" s="7" t="s">
        <v>101</v>
      </c>
      <c r="E110" s="7" t="s">
        <v>102</v>
      </c>
      <c r="F110" s="7" t="s">
        <v>103</v>
      </c>
      <c r="G110" s="7" t="s">
        <v>174</v>
      </c>
      <c r="H110" s="8" t="s">
        <v>105</v>
      </c>
      <c r="I110" s="9">
        <v>57</v>
      </c>
      <c r="J110" s="10" t="s">
        <v>106</v>
      </c>
      <c r="K110" s="8" t="s">
        <v>107</v>
      </c>
      <c r="L110" s="10" t="s">
        <v>108</v>
      </c>
      <c r="M110" s="10" t="s">
        <v>109</v>
      </c>
      <c r="N110" s="10" t="s">
        <v>110</v>
      </c>
      <c r="O110" s="74"/>
      <c r="P110" s="27">
        <v>10</v>
      </c>
      <c r="Q110" s="27">
        <v>10</v>
      </c>
      <c r="R110" s="27">
        <v>10</v>
      </c>
      <c r="S110" s="27">
        <v>10</v>
      </c>
      <c r="T110" s="27">
        <v>10</v>
      </c>
      <c r="U110" s="27">
        <v>10</v>
      </c>
      <c r="V110" s="27">
        <v>10</v>
      </c>
      <c r="W110" s="27"/>
      <c r="X110" s="27"/>
      <c r="Y110" s="27"/>
      <c r="Z110" s="27"/>
      <c r="AA110" s="27"/>
      <c r="AB110" s="27"/>
      <c r="AC110" s="27"/>
      <c r="AD110" s="27"/>
      <c r="AE110" s="27"/>
      <c r="AF110" s="27"/>
      <c r="AG110" s="27"/>
      <c r="AH110" s="27"/>
      <c r="AI110" s="27"/>
      <c r="AJ110" s="27"/>
      <c r="AK110" s="27"/>
      <c r="AL110" s="27"/>
      <c r="AM110" s="27"/>
      <c r="AN110" s="27"/>
      <c r="AO110" s="27"/>
      <c r="AP110" s="27">
        <v>292746</v>
      </c>
      <c r="AQ110" s="27">
        <v>0</v>
      </c>
      <c r="AR110" s="27">
        <f t="shared" si="0"/>
        <v>0</v>
      </c>
      <c r="AS110" s="10" t="s">
        <v>111</v>
      </c>
      <c r="AT110" s="43" t="s">
        <v>127</v>
      </c>
      <c r="AU110" s="13" t="s">
        <v>115</v>
      </c>
    </row>
    <row r="111" spans="2:47" x14ac:dyDescent="0.2">
      <c r="B111" s="13" t="s">
        <v>176</v>
      </c>
      <c r="C111" s="13" t="s">
        <v>100</v>
      </c>
      <c r="D111" s="13" t="s">
        <v>117</v>
      </c>
      <c r="E111" s="13" t="s">
        <v>118</v>
      </c>
      <c r="F111" s="13" t="s">
        <v>119</v>
      </c>
      <c r="G111" s="13" t="s">
        <v>174</v>
      </c>
      <c r="H111" s="13" t="s">
        <v>105</v>
      </c>
      <c r="I111" s="13">
        <v>57</v>
      </c>
      <c r="J111" s="13" t="s">
        <v>106</v>
      </c>
      <c r="K111" s="13" t="s">
        <v>107</v>
      </c>
      <c r="L111" s="13" t="s">
        <v>108</v>
      </c>
      <c r="M111" s="13" t="s">
        <v>109</v>
      </c>
      <c r="N111" s="13" t="s">
        <v>110</v>
      </c>
      <c r="O111" s="39"/>
      <c r="P111" s="39">
        <v>10</v>
      </c>
      <c r="Q111" s="39">
        <v>10</v>
      </c>
      <c r="R111" s="39">
        <v>10</v>
      </c>
      <c r="S111" s="39">
        <v>0</v>
      </c>
      <c r="T111" s="39">
        <v>0</v>
      </c>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v>292746</v>
      </c>
      <c r="AQ111" s="39">
        <v>0</v>
      </c>
      <c r="AR111" s="27">
        <f t="shared" si="0"/>
        <v>0</v>
      </c>
      <c r="AS111" s="13" t="s">
        <v>111</v>
      </c>
      <c r="AT111" s="13" t="s">
        <v>127</v>
      </c>
      <c r="AU111" s="13">
        <v>14</v>
      </c>
    </row>
    <row r="112" spans="2:47" x14ac:dyDescent="0.2">
      <c r="B112" s="13" t="s">
        <v>177</v>
      </c>
      <c r="C112" s="13" t="s">
        <v>100</v>
      </c>
      <c r="D112" s="13" t="s">
        <v>117</v>
      </c>
      <c r="E112" s="13" t="s">
        <v>118</v>
      </c>
      <c r="F112" s="13" t="s">
        <v>119</v>
      </c>
      <c r="G112" s="13" t="s">
        <v>174</v>
      </c>
      <c r="H112" s="13" t="s">
        <v>105</v>
      </c>
      <c r="I112" s="13">
        <v>57</v>
      </c>
      <c r="J112" s="13" t="s">
        <v>106</v>
      </c>
      <c r="K112" s="13" t="s">
        <v>107</v>
      </c>
      <c r="L112" s="13" t="s">
        <v>108</v>
      </c>
      <c r="M112" s="13" t="s">
        <v>122</v>
      </c>
      <c r="N112" s="13" t="s">
        <v>110</v>
      </c>
      <c r="O112" s="39"/>
      <c r="P112" s="39">
        <v>10</v>
      </c>
      <c r="Q112" s="39">
        <v>10</v>
      </c>
      <c r="R112" s="39">
        <v>10</v>
      </c>
      <c r="S112" s="39">
        <v>0</v>
      </c>
      <c r="T112" s="39">
        <v>0</v>
      </c>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v>292746</v>
      </c>
      <c r="AQ112" s="39">
        <v>0</v>
      </c>
      <c r="AR112" s="27">
        <f t="shared" si="0"/>
        <v>0</v>
      </c>
      <c r="AS112" s="13" t="s">
        <v>111</v>
      </c>
      <c r="AT112" s="13" t="s">
        <v>127</v>
      </c>
      <c r="AU112" s="10" t="s">
        <v>130</v>
      </c>
    </row>
    <row r="113" spans="2:47" x14ac:dyDescent="0.2">
      <c r="B113" s="13" t="s">
        <v>178</v>
      </c>
      <c r="C113" s="13" t="s">
        <v>100</v>
      </c>
      <c r="D113" s="13" t="s">
        <v>117</v>
      </c>
      <c r="E113" s="13" t="s">
        <v>118</v>
      </c>
      <c r="F113" s="13" t="s">
        <v>119</v>
      </c>
      <c r="G113" s="13" t="s">
        <v>174</v>
      </c>
      <c r="H113" s="13" t="s">
        <v>105</v>
      </c>
      <c r="I113" s="13">
        <v>57</v>
      </c>
      <c r="J113" s="13" t="s">
        <v>106</v>
      </c>
      <c r="K113" s="13" t="s">
        <v>107</v>
      </c>
      <c r="L113" s="13" t="s">
        <v>108</v>
      </c>
      <c r="M113" s="13" t="s">
        <v>122</v>
      </c>
      <c r="N113" s="13" t="s">
        <v>110</v>
      </c>
      <c r="O113" s="39"/>
      <c r="P113" s="39">
        <v>10</v>
      </c>
      <c r="Q113" s="39">
        <v>10</v>
      </c>
      <c r="R113" s="39">
        <v>10</v>
      </c>
      <c r="S113" s="39">
        <v>0</v>
      </c>
      <c r="T113" s="39">
        <v>0</v>
      </c>
      <c r="U113" s="39"/>
      <c r="V113" s="39"/>
      <c r="W113" s="39"/>
      <c r="X113" s="39"/>
      <c r="Y113" s="39"/>
      <c r="Z113" s="39"/>
      <c r="AA113" s="39"/>
      <c r="AB113" s="39"/>
      <c r="AC113" s="39"/>
      <c r="AD113" s="39"/>
      <c r="AE113" s="39"/>
      <c r="AF113" s="39"/>
      <c r="AG113" s="39"/>
      <c r="AH113" s="39"/>
      <c r="AI113" s="39"/>
      <c r="AJ113" s="39"/>
      <c r="AK113" s="39"/>
      <c r="AL113" s="39"/>
      <c r="AM113" s="39"/>
      <c r="AN113" s="39"/>
      <c r="AO113" s="39"/>
      <c r="AP113" s="82">
        <v>292746</v>
      </c>
      <c r="AQ113" s="27">
        <f t="shared" ref="AQ113" si="7">(P113+Q113+R113+S113+T113+U113+V113+W113)*AP113</f>
        <v>8782380</v>
      </c>
      <c r="AR113" s="27">
        <f t="shared" si="0"/>
        <v>9836265.6000000015</v>
      </c>
      <c r="AS113" s="13" t="s">
        <v>111</v>
      </c>
      <c r="AT113" s="13" t="s">
        <v>132</v>
      </c>
      <c r="AU113" s="5"/>
    </row>
    <row r="114" spans="2:47" x14ac:dyDescent="0.25">
      <c r="B114" s="7" t="s">
        <v>179</v>
      </c>
      <c r="C114" s="7" t="s">
        <v>100</v>
      </c>
      <c r="D114" s="7" t="s">
        <v>101</v>
      </c>
      <c r="E114" s="7" t="s">
        <v>102</v>
      </c>
      <c r="F114" s="7" t="s">
        <v>103</v>
      </c>
      <c r="G114" s="7" t="s">
        <v>180</v>
      </c>
      <c r="H114" s="8" t="s">
        <v>105</v>
      </c>
      <c r="I114" s="9">
        <v>57</v>
      </c>
      <c r="J114" s="10" t="s">
        <v>106</v>
      </c>
      <c r="K114" s="8" t="s">
        <v>107</v>
      </c>
      <c r="L114" s="10" t="s">
        <v>108</v>
      </c>
      <c r="M114" s="10" t="s">
        <v>109</v>
      </c>
      <c r="N114" s="10" t="s">
        <v>110</v>
      </c>
      <c r="O114" s="74"/>
      <c r="P114" s="27">
        <v>0</v>
      </c>
      <c r="Q114" s="27">
        <v>6</v>
      </c>
      <c r="R114" s="27">
        <v>6</v>
      </c>
      <c r="S114" s="27">
        <v>6</v>
      </c>
      <c r="T114" s="27">
        <v>6</v>
      </c>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v>279017.8571428571</v>
      </c>
      <c r="AQ114" s="27">
        <v>0</v>
      </c>
      <c r="AR114" s="27">
        <f t="shared" si="0"/>
        <v>0</v>
      </c>
      <c r="AS114" s="10" t="s">
        <v>111</v>
      </c>
      <c r="AT114" s="88">
        <v>2014</v>
      </c>
      <c r="AU114" s="89" t="s">
        <v>112</v>
      </c>
    </row>
    <row r="115" spans="2:47" x14ac:dyDescent="0.2">
      <c r="B115" s="12" t="s">
        <v>181</v>
      </c>
      <c r="C115" s="7" t="s">
        <v>100</v>
      </c>
      <c r="D115" s="7" t="s">
        <v>101</v>
      </c>
      <c r="E115" s="7" t="s">
        <v>102</v>
      </c>
      <c r="F115" s="7" t="s">
        <v>103</v>
      </c>
      <c r="G115" s="7" t="s">
        <v>180</v>
      </c>
      <c r="H115" s="8" t="s">
        <v>105</v>
      </c>
      <c r="I115" s="9">
        <v>57</v>
      </c>
      <c r="J115" s="10" t="s">
        <v>106</v>
      </c>
      <c r="K115" s="8" t="s">
        <v>107</v>
      </c>
      <c r="L115" s="10" t="s">
        <v>108</v>
      </c>
      <c r="M115" s="10" t="s">
        <v>109</v>
      </c>
      <c r="N115" s="10" t="s">
        <v>110</v>
      </c>
      <c r="O115" s="74"/>
      <c r="P115" s="27"/>
      <c r="Q115" s="27">
        <v>6</v>
      </c>
      <c r="R115" s="27">
        <v>6</v>
      </c>
      <c r="S115" s="27">
        <v>6</v>
      </c>
      <c r="T115" s="27">
        <v>6</v>
      </c>
      <c r="U115" s="27">
        <v>6</v>
      </c>
      <c r="V115" s="27">
        <v>6</v>
      </c>
      <c r="W115" s="27"/>
      <c r="X115" s="27"/>
      <c r="Y115" s="27"/>
      <c r="Z115" s="27"/>
      <c r="AA115" s="27"/>
      <c r="AB115" s="27"/>
      <c r="AC115" s="27"/>
      <c r="AD115" s="27"/>
      <c r="AE115" s="27"/>
      <c r="AF115" s="27"/>
      <c r="AG115" s="27"/>
      <c r="AH115" s="27"/>
      <c r="AI115" s="27"/>
      <c r="AJ115" s="27"/>
      <c r="AK115" s="27"/>
      <c r="AL115" s="27"/>
      <c r="AM115" s="27"/>
      <c r="AN115" s="27"/>
      <c r="AO115" s="27"/>
      <c r="AP115" s="27">
        <v>279017.8571428571</v>
      </c>
      <c r="AQ115" s="27">
        <v>0</v>
      </c>
      <c r="AR115" s="27">
        <f t="shared" si="0"/>
        <v>0</v>
      </c>
      <c r="AS115" s="10" t="s">
        <v>111</v>
      </c>
      <c r="AT115" s="43" t="s">
        <v>114</v>
      </c>
      <c r="AU115" s="13" t="s">
        <v>115</v>
      </c>
    </row>
    <row r="116" spans="2:47" x14ac:dyDescent="0.2">
      <c r="B116" s="13" t="s">
        <v>182</v>
      </c>
      <c r="C116" s="13" t="s">
        <v>100</v>
      </c>
      <c r="D116" s="13" t="s">
        <v>117</v>
      </c>
      <c r="E116" s="13" t="s">
        <v>118</v>
      </c>
      <c r="F116" s="13" t="s">
        <v>119</v>
      </c>
      <c r="G116" s="13" t="s">
        <v>180</v>
      </c>
      <c r="H116" s="13" t="s">
        <v>105</v>
      </c>
      <c r="I116" s="13">
        <v>57</v>
      </c>
      <c r="J116" s="13" t="s">
        <v>106</v>
      </c>
      <c r="K116" s="13" t="s">
        <v>107</v>
      </c>
      <c r="L116" s="13" t="s">
        <v>108</v>
      </c>
      <c r="M116" s="13" t="s">
        <v>109</v>
      </c>
      <c r="N116" s="13" t="s">
        <v>110</v>
      </c>
      <c r="O116" s="39"/>
      <c r="P116" s="39"/>
      <c r="Q116" s="39">
        <v>6</v>
      </c>
      <c r="R116" s="39">
        <v>6</v>
      </c>
      <c r="S116" s="39">
        <v>0</v>
      </c>
      <c r="T116" s="39">
        <v>0</v>
      </c>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v>279017.84999999998</v>
      </c>
      <c r="AQ116" s="39">
        <v>0</v>
      </c>
      <c r="AR116" s="27">
        <f t="shared" si="0"/>
        <v>0</v>
      </c>
      <c r="AS116" s="13" t="s">
        <v>111</v>
      </c>
      <c r="AT116" s="13" t="s">
        <v>114</v>
      </c>
      <c r="AU116" s="13">
        <v>14</v>
      </c>
    </row>
    <row r="117" spans="2:47" x14ac:dyDescent="0.2">
      <c r="B117" s="13" t="s">
        <v>183</v>
      </c>
      <c r="C117" s="13" t="s">
        <v>100</v>
      </c>
      <c r="D117" s="13" t="s">
        <v>117</v>
      </c>
      <c r="E117" s="13" t="s">
        <v>118</v>
      </c>
      <c r="F117" s="13" t="s">
        <v>119</v>
      </c>
      <c r="G117" s="13" t="s">
        <v>180</v>
      </c>
      <c r="H117" s="13" t="s">
        <v>105</v>
      </c>
      <c r="I117" s="13">
        <v>57</v>
      </c>
      <c r="J117" s="13" t="s">
        <v>106</v>
      </c>
      <c r="K117" s="13" t="s">
        <v>107</v>
      </c>
      <c r="L117" s="13" t="s">
        <v>108</v>
      </c>
      <c r="M117" s="13" t="s">
        <v>109</v>
      </c>
      <c r="N117" s="13" t="s">
        <v>110</v>
      </c>
      <c r="O117" s="39"/>
      <c r="P117" s="39"/>
      <c r="Q117" s="39">
        <v>6</v>
      </c>
      <c r="R117" s="39">
        <v>6</v>
      </c>
      <c r="S117" s="39">
        <v>0</v>
      </c>
      <c r="T117" s="39">
        <v>0</v>
      </c>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v>279017.84999999998</v>
      </c>
      <c r="AQ117" s="39">
        <v>0</v>
      </c>
      <c r="AR117" s="27">
        <f t="shared" si="0"/>
        <v>0</v>
      </c>
      <c r="AS117" s="13" t="s">
        <v>111</v>
      </c>
      <c r="AT117" s="13" t="s">
        <v>114</v>
      </c>
      <c r="AU117" s="13" t="s">
        <v>115</v>
      </c>
    </row>
    <row r="118" spans="2:47" x14ac:dyDescent="0.2">
      <c r="B118" s="13" t="s">
        <v>184</v>
      </c>
      <c r="C118" s="13" t="s">
        <v>100</v>
      </c>
      <c r="D118" s="13" t="s">
        <v>117</v>
      </c>
      <c r="E118" s="13" t="s">
        <v>118</v>
      </c>
      <c r="F118" s="13" t="s">
        <v>119</v>
      </c>
      <c r="G118" s="13" t="s">
        <v>180</v>
      </c>
      <c r="H118" s="13" t="s">
        <v>105</v>
      </c>
      <c r="I118" s="13">
        <v>57</v>
      </c>
      <c r="J118" s="13" t="s">
        <v>106</v>
      </c>
      <c r="K118" s="13" t="s">
        <v>107</v>
      </c>
      <c r="L118" s="13" t="s">
        <v>108</v>
      </c>
      <c r="M118" s="13" t="s">
        <v>122</v>
      </c>
      <c r="N118" s="13" t="s">
        <v>110</v>
      </c>
      <c r="O118" s="39"/>
      <c r="P118" s="39"/>
      <c r="Q118" s="39">
        <v>6</v>
      </c>
      <c r="R118" s="39">
        <v>6</v>
      </c>
      <c r="S118" s="39">
        <v>0</v>
      </c>
      <c r="T118" s="39">
        <v>6</v>
      </c>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v>279017.84999999998</v>
      </c>
      <c r="AQ118" s="39">
        <v>0</v>
      </c>
      <c r="AR118" s="27">
        <f t="shared" si="0"/>
        <v>0</v>
      </c>
      <c r="AS118" s="13" t="s">
        <v>111</v>
      </c>
      <c r="AT118" s="13" t="s">
        <v>114</v>
      </c>
      <c r="AU118" s="10" t="s">
        <v>130</v>
      </c>
    </row>
    <row r="119" spans="2:47" x14ac:dyDescent="0.2">
      <c r="B119" s="13" t="s">
        <v>185</v>
      </c>
      <c r="C119" s="13" t="s">
        <v>100</v>
      </c>
      <c r="D119" s="13" t="s">
        <v>117</v>
      </c>
      <c r="E119" s="13" t="s">
        <v>118</v>
      </c>
      <c r="F119" s="13" t="s">
        <v>119</v>
      </c>
      <c r="G119" s="13" t="s">
        <v>180</v>
      </c>
      <c r="H119" s="13" t="s">
        <v>105</v>
      </c>
      <c r="I119" s="13">
        <v>57</v>
      </c>
      <c r="J119" s="13" t="s">
        <v>106</v>
      </c>
      <c r="K119" s="13" t="s">
        <v>107</v>
      </c>
      <c r="L119" s="13" t="s">
        <v>108</v>
      </c>
      <c r="M119" s="13" t="s">
        <v>122</v>
      </c>
      <c r="N119" s="13" t="s">
        <v>110</v>
      </c>
      <c r="O119" s="39"/>
      <c r="P119" s="39"/>
      <c r="Q119" s="39">
        <v>6</v>
      </c>
      <c r="R119" s="39">
        <v>6</v>
      </c>
      <c r="S119" s="39">
        <v>0</v>
      </c>
      <c r="T119" s="39">
        <v>0</v>
      </c>
      <c r="U119" s="39"/>
      <c r="V119" s="39"/>
      <c r="W119" s="39"/>
      <c r="X119" s="39"/>
      <c r="Y119" s="39"/>
      <c r="Z119" s="39"/>
      <c r="AA119" s="39"/>
      <c r="AB119" s="39"/>
      <c r="AC119" s="39"/>
      <c r="AD119" s="39"/>
      <c r="AE119" s="39"/>
      <c r="AF119" s="39"/>
      <c r="AG119" s="39"/>
      <c r="AH119" s="39"/>
      <c r="AI119" s="39"/>
      <c r="AJ119" s="39"/>
      <c r="AK119" s="39"/>
      <c r="AL119" s="39"/>
      <c r="AM119" s="39"/>
      <c r="AN119" s="39"/>
      <c r="AO119" s="39"/>
      <c r="AP119" s="82">
        <v>279017.84999999998</v>
      </c>
      <c r="AQ119" s="27">
        <f t="shared" ref="AQ119" si="8">(P119+Q119+R119+S119+T119+U119+V119+W119)*AP119</f>
        <v>3348214.1999999997</v>
      </c>
      <c r="AR119" s="27">
        <f t="shared" si="0"/>
        <v>3749999.9040000001</v>
      </c>
      <c r="AS119" s="13" t="s">
        <v>111</v>
      </c>
      <c r="AT119" s="13" t="s">
        <v>132</v>
      </c>
      <c r="AU119" s="5"/>
    </row>
    <row r="120" spans="2:47" x14ac:dyDescent="0.25">
      <c r="B120" s="7" t="s">
        <v>186</v>
      </c>
      <c r="C120" s="7" t="s">
        <v>100</v>
      </c>
      <c r="D120" s="7" t="s">
        <v>101</v>
      </c>
      <c r="E120" s="7" t="s">
        <v>102</v>
      </c>
      <c r="F120" s="7" t="s">
        <v>103</v>
      </c>
      <c r="G120" s="7" t="s">
        <v>187</v>
      </c>
      <c r="H120" s="8" t="s">
        <v>105</v>
      </c>
      <c r="I120" s="9">
        <v>57</v>
      </c>
      <c r="J120" s="10" t="s">
        <v>106</v>
      </c>
      <c r="K120" s="8" t="s">
        <v>107</v>
      </c>
      <c r="L120" s="10" t="s">
        <v>108</v>
      </c>
      <c r="M120" s="10" t="s">
        <v>109</v>
      </c>
      <c r="N120" s="10" t="s">
        <v>110</v>
      </c>
      <c r="O120" s="74"/>
      <c r="P120" s="27">
        <v>0</v>
      </c>
      <c r="Q120" s="27">
        <v>6</v>
      </c>
      <c r="R120" s="27">
        <v>6</v>
      </c>
      <c r="S120" s="27">
        <v>6</v>
      </c>
      <c r="T120" s="27">
        <v>6</v>
      </c>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v>358737.24489795911</v>
      </c>
      <c r="AQ120" s="27">
        <v>0</v>
      </c>
      <c r="AR120" s="27">
        <f t="shared" si="0"/>
        <v>0</v>
      </c>
      <c r="AS120" s="10" t="s">
        <v>111</v>
      </c>
      <c r="AT120" s="88">
        <v>2014</v>
      </c>
      <c r="AU120" s="89" t="s">
        <v>112</v>
      </c>
    </row>
    <row r="121" spans="2:47" x14ac:dyDescent="0.2">
      <c r="B121" s="12" t="s">
        <v>188</v>
      </c>
      <c r="C121" s="7" t="s">
        <v>100</v>
      </c>
      <c r="D121" s="7" t="s">
        <v>101</v>
      </c>
      <c r="E121" s="7" t="s">
        <v>102</v>
      </c>
      <c r="F121" s="7" t="s">
        <v>103</v>
      </c>
      <c r="G121" s="7" t="s">
        <v>187</v>
      </c>
      <c r="H121" s="8" t="s">
        <v>105</v>
      </c>
      <c r="I121" s="9">
        <v>57</v>
      </c>
      <c r="J121" s="10" t="s">
        <v>106</v>
      </c>
      <c r="K121" s="8" t="s">
        <v>107</v>
      </c>
      <c r="L121" s="10" t="s">
        <v>108</v>
      </c>
      <c r="M121" s="10" t="s">
        <v>109</v>
      </c>
      <c r="N121" s="10" t="s">
        <v>110</v>
      </c>
      <c r="O121" s="74"/>
      <c r="P121" s="27"/>
      <c r="Q121" s="27">
        <v>6</v>
      </c>
      <c r="R121" s="27">
        <v>6</v>
      </c>
      <c r="S121" s="27">
        <v>6</v>
      </c>
      <c r="T121" s="27">
        <v>6</v>
      </c>
      <c r="U121" s="27">
        <v>6</v>
      </c>
      <c r="V121" s="27">
        <v>6</v>
      </c>
      <c r="W121" s="27"/>
      <c r="X121" s="27"/>
      <c r="Y121" s="27"/>
      <c r="Z121" s="27"/>
      <c r="AA121" s="27"/>
      <c r="AB121" s="27"/>
      <c r="AC121" s="27"/>
      <c r="AD121" s="27"/>
      <c r="AE121" s="27"/>
      <c r="AF121" s="27"/>
      <c r="AG121" s="27"/>
      <c r="AH121" s="27"/>
      <c r="AI121" s="27"/>
      <c r="AJ121" s="27"/>
      <c r="AK121" s="27"/>
      <c r="AL121" s="27"/>
      <c r="AM121" s="27"/>
      <c r="AN121" s="27"/>
      <c r="AO121" s="27"/>
      <c r="AP121" s="27">
        <v>358737.24489795911</v>
      </c>
      <c r="AQ121" s="27">
        <v>0</v>
      </c>
      <c r="AR121" s="27">
        <f t="shared" si="0"/>
        <v>0</v>
      </c>
      <c r="AS121" s="10" t="s">
        <v>111</v>
      </c>
      <c r="AT121" s="43" t="s">
        <v>114</v>
      </c>
      <c r="AU121" s="13" t="s">
        <v>115</v>
      </c>
    </row>
    <row r="122" spans="2:47" x14ac:dyDescent="0.2">
      <c r="B122" s="13" t="s">
        <v>189</v>
      </c>
      <c r="C122" s="13" t="s">
        <v>100</v>
      </c>
      <c r="D122" s="13" t="s">
        <v>117</v>
      </c>
      <c r="E122" s="13" t="s">
        <v>118</v>
      </c>
      <c r="F122" s="13" t="s">
        <v>119</v>
      </c>
      <c r="G122" s="13" t="s">
        <v>187</v>
      </c>
      <c r="H122" s="13" t="s">
        <v>105</v>
      </c>
      <c r="I122" s="13">
        <v>57</v>
      </c>
      <c r="J122" s="13" t="s">
        <v>106</v>
      </c>
      <c r="K122" s="13" t="s">
        <v>107</v>
      </c>
      <c r="L122" s="13" t="s">
        <v>108</v>
      </c>
      <c r="M122" s="13" t="s">
        <v>109</v>
      </c>
      <c r="N122" s="13" t="s">
        <v>110</v>
      </c>
      <c r="O122" s="39"/>
      <c r="P122" s="39"/>
      <c r="Q122" s="39">
        <v>6</v>
      </c>
      <c r="R122" s="39">
        <v>6</v>
      </c>
      <c r="S122" s="39">
        <v>0</v>
      </c>
      <c r="T122" s="39">
        <v>0</v>
      </c>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v>358737.24</v>
      </c>
      <c r="AQ122" s="39">
        <v>0</v>
      </c>
      <c r="AR122" s="27">
        <f t="shared" si="0"/>
        <v>0</v>
      </c>
      <c r="AS122" s="13" t="s">
        <v>111</v>
      </c>
      <c r="AT122" s="13" t="s">
        <v>114</v>
      </c>
      <c r="AU122" s="13">
        <v>14</v>
      </c>
    </row>
    <row r="123" spans="2:47" x14ac:dyDescent="0.2">
      <c r="B123" s="13" t="s">
        <v>190</v>
      </c>
      <c r="C123" s="13" t="s">
        <v>100</v>
      </c>
      <c r="D123" s="13" t="s">
        <v>117</v>
      </c>
      <c r="E123" s="13" t="s">
        <v>118</v>
      </c>
      <c r="F123" s="13" t="s">
        <v>119</v>
      </c>
      <c r="G123" s="13" t="s">
        <v>187</v>
      </c>
      <c r="H123" s="13" t="s">
        <v>105</v>
      </c>
      <c r="I123" s="13">
        <v>57</v>
      </c>
      <c r="J123" s="13" t="s">
        <v>106</v>
      </c>
      <c r="K123" s="13" t="s">
        <v>107</v>
      </c>
      <c r="L123" s="13" t="s">
        <v>108</v>
      </c>
      <c r="M123" s="13" t="s">
        <v>122</v>
      </c>
      <c r="N123" s="13" t="s">
        <v>110</v>
      </c>
      <c r="O123" s="39"/>
      <c r="P123" s="39"/>
      <c r="Q123" s="39">
        <v>6</v>
      </c>
      <c r="R123" s="39">
        <v>6</v>
      </c>
      <c r="S123" s="39">
        <v>0</v>
      </c>
      <c r="T123" s="39">
        <v>0</v>
      </c>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v>358737.24</v>
      </c>
      <c r="AQ123" s="39">
        <v>0</v>
      </c>
      <c r="AR123" s="27">
        <f t="shared" si="0"/>
        <v>0</v>
      </c>
      <c r="AS123" s="13" t="s">
        <v>111</v>
      </c>
      <c r="AT123" s="13" t="s">
        <v>114</v>
      </c>
      <c r="AU123" s="10" t="s">
        <v>130</v>
      </c>
    </row>
    <row r="124" spans="2:47" x14ac:dyDescent="0.2">
      <c r="B124" s="13" t="s">
        <v>191</v>
      </c>
      <c r="C124" s="13" t="s">
        <v>100</v>
      </c>
      <c r="D124" s="13" t="s">
        <v>117</v>
      </c>
      <c r="E124" s="13" t="s">
        <v>118</v>
      </c>
      <c r="F124" s="13" t="s">
        <v>119</v>
      </c>
      <c r="G124" s="13" t="s">
        <v>187</v>
      </c>
      <c r="H124" s="13" t="s">
        <v>105</v>
      </c>
      <c r="I124" s="13">
        <v>57</v>
      </c>
      <c r="J124" s="13" t="s">
        <v>106</v>
      </c>
      <c r="K124" s="13" t="s">
        <v>107</v>
      </c>
      <c r="L124" s="13" t="s">
        <v>108</v>
      </c>
      <c r="M124" s="13" t="s">
        <v>122</v>
      </c>
      <c r="N124" s="13" t="s">
        <v>110</v>
      </c>
      <c r="O124" s="39"/>
      <c r="P124" s="39"/>
      <c r="Q124" s="39">
        <v>6</v>
      </c>
      <c r="R124" s="39">
        <v>6</v>
      </c>
      <c r="S124" s="39">
        <v>0</v>
      </c>
      <c r="T124" s="39">
        <v>0</v>
      </c>
      <c r="U124" s="39"/>
      <c r="V124" s="39"/>
      <c r="W124" s="39"/>
      <c r="X124" s="39"/>
      <c r="Y124" s="39"/>
      <c r="Z124" s="39"/>
      <c r="AA124" s="39"/>
      <c r="AB124" s="39"/>
      <c r="AC124" s="39"/>
      <c r="AD124" s="39"/>
      <c r="AE124" s="39"/>
      <c r="AF124" s="39"/>
      <c r="AG124" s="39"/>
      <c r="AH124" s="39"/>
      <c r="AI124" s="39"/>
      <c r="AJ124" s="39"/>
      <c r="AK124" s="39"/>
      <c r="AL124" s="39"/>
      <c r="AM124" s="39"/>
      <c r="AN124" s="39"/>
      <c r="AO124" s="39"/>
      <c r="AP124" s="82">
        <v>358737.24</v>
      </c>
      <c r="AQ124" s="27">
        <f t="shared" ref="AQ124" si="9">(P124+Q124+R124+S124+T124+U124+V124+W124)*AP124</f>
        <v>4304846.88</v>
      </c>
      <c r="AR124" s="27">
        <f t="shared" si="0"/>
        <v>4821428.5056000007</v>
      </c>
      <c r="AS124" s="13" t="s">
        <v>111</v>
      </c>
      <c r="AT124" s="13" t="s">
        <v>132</v>
      </c>
      <c r="AU124" s="5"/>
    </row>
    <row r="125" spans="2:47" x14ac:dyDescent="0.25">
      <c r="B125" s="7" t="s">
        <v>192</v>
      </c>
      <c r="C125" s="7" t="s">
        <v>100</v>
      </c>
      <c r="D125" s="7" t="s">
        <v>193</v>
      </c>
      <c r="E125" s="7" t="s">
        <v>194</v>
      </c>
      <c r="F125" s="7" t="s">
        <v>195</v>
      </c>
      <c r="G125" s="7" t="s">
        <v>196</v>
      </c>
      <c r="H125" s="8" t="s">
        <v>197</v>
      </c>
      <c r="I125" s="9">
        <v>50</v>
      </c>
      <c r="J125" s="10" t="s">
        <v>106</v>
      </c>
      <c r="K125" s="8" t="s">
        <v>107</v>
      </c>
      <c r="L125" s="10" t="s">
        <v>108</v>
      </c>
      <c r="M125" s="10" t="s">
        <v>109</v>
      </c>
      <c r="N125" s="10" t="s">
        <v>110</v>
      </c>
      <c r="O125" s="74"/>
      <c r="P125" s="27">
        <v>5300</v>
      </c>
      <c r="Q125" s="27">
        <v>5300</v>
      </c>
      <c r="R125" s="27">
        <v>5300</v>
      </c>
      <c r="S125" s="27">
        <v>5300</v>
      </c>
      <c r="T125" s="27">
        <v>5300</v>
      </c>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v>9281.25</v>
      </c>
      <c r="AQ125" s="27">
        <v>0</v>
      </c>
      <c r="AR125" s="27">
        <f t="shared" si="0"/>
        <v>0</v>
      </c>
      <c r="AS125" s="10" t="s">
        <v>111</v>
      </c>
      <c r="AT125" s="88">
        <v>2013</v>
      </c>
      <c r="AU125" s="89" t="s">
        <v>198</v>
      </c>
    </row>
    <row r="126" spans="2:47" x14ac:dyDescent="0.25">
      <c r="B126" s="7" t="s">
        <v>199</v>
      </c>
      <c r="C126" s="7" t="s">
        <v>100</v>
      </c>
      <c r="D126" s="7" t="s">
        <v>193</v>
      </c>
      <c r="E126" s="7" t="s">
        <v>194</v>
      </c>
      <c r="F126" s="7" t="s">
        <v>195</v>
      </c>
      <c r="G126" s="7" t="s">
        <v>196</v>
      </c>
      <c r="H126" s="8" t="s">
        <v>197</v>
      </c>
      <c r="I126" s="9">
        <v>50</v>
      </c>
      <c r="J126" s="10" t="s">
        <v>200</v>
      </c>
      <c r="K126" s="8" t="s">
        <v>107</v>
      </c>
      <c r="L126" s="10" t="s">
        <v>108</v>
      </c>
      <c r="M126" s="10" t="s">
        <v>109</v>
      </c>
      <c r="N126" s="10" t="s">
        <v>110</v>
      </c>
      <c r="O126" s="74"/>
      <c r="P126" s="27">
        <v>5300</v>
      </c>
      <c r="Q126" s="27">
        <v>5300</v>
      </c>
      <c r="R126" s="27">
        <v>5300</v>
      </c>
      <c r="S126" s="27">
        <v>5300</v>
      </c>
      <c r="T126" s="27">
        <v>5300</v>
      </c>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v>9281.25</v>
      </c>
      <c r="AQ126" s="27">
        <v>0</v>
      </c>
      <c r="AR126" s="27">
        <f t="shared" si="0"/>
        <v>0</v>
      </c>
      <c r="AS126" s="10" t="s">
        <v>111</v>
      </c>
      <c r="AT126" s="88" t="s">
        <v>201</v>
      </c>
      <c r="AU126" s="89" t="s">
        <v>112</v>
      </c>
    </row>
    <row r="127" spans="2:47" x14ac:dyDescent="0.2">
      <c r="B127" s="12" t="s">
        <v>202</v>
      </c>
      <c r="C127" s="7" t="s">
        <v>100</v>
      </c>
      <c r="D127" s="7" t="s">
        <v>193</v>
      </c>
      <c r="E127" s="7" t="s">
        <v>194</v>
      </c>
      <c r="F127" s="7" t="s">
        <v>195</v>
      </c>
      <c r="G127" s="7" t="s">
        <v>196</v>
      </c>
      <c r="H127" s="8" t="s">
        <v>197</v>
      </c>
      <c r="I127" s="9">
        <v>50</v>
      </c>
      <c r="J127" s="10" t="s">
        <v>200</v>
      </c>
      <c r="K127" s="8" t="s">
        <v>107</v>
      </c>
      <c r="L127" s="10" t="s">
        <v>108</v>
      </c>
      <c r="M127" s="10" t="s">
        <v>109</v>
      </c>
      <c r="N127" s="10" t="s">
        <v>110</v>
      </c>
      <c r="O127" s="74"/>
      <c r="P127" s="27">
        <v>5300</v>
      </c>
      <c r="Q127" s="27">
        <v>5300</v>
      </c>
      <c r="R127" s="27">
        <v>5300</v>
      </c>
      <c r="S127" s="27">
        <v>5300</v>
      </c>
      <c r="T127" s="27">
        <v>5300</v>
      </c>
      <c r="U127" s="27">
        <v>5300</v>
      </c>
      <c r="V127" s="27">
        <v>5300</v>
      </c>
      <c r="W127" s="27"/>
      <c r="X127" s="27"/>
      <c r="Y127" s="27"/>
      <c r="Z127" s="27"/>
      <c r="AA127" s="27"/>
      <c r="AB127" s="27"/>
      <c r="AC127" s="27"/>
      <c r="AD127" s="27"/>
      <c r="AE127" s="27"/>
      <c r="AF127" s="27"/>
      <c r="AG127" s="27"/>
      <c r="AH127" s="27"/>
      <c r="AI127" s="27"/>
      <c r="AJ127" s="27"/>
      <c r="AK127" s="27"/>
      <c r="AL127" s="27"/>
      <c r="AM127" s="27"/>
      <c r="AN127" s="27"/>
      <c r="AO127" s="27"/>
      <c r="AP127" s="27">
        <v>9281.25</v>
      </c>
      <c r="AQ127" s="27">
        <v>0</v>
      </c>
      <c r="AR127" s="27">
        <f t="shared" si="0"/>
        <v>0</v>
      </c>
      <c r="AS127" s="10" t="s">
        <v>111</v>
      </c>
      <c r="AT127" s="43" t="s">
        <v>127</v>
      </c>
      <c r="AU127" s="13" t="s">
        <v>115</v>
      </c>
    </row>
    <row r="128" spans="2:47" x14ac:dyDescent="0.2">
      <c r="B128" s="13" t="s">
        <v>203</v>
      </c>
      <c r="C128" s="13" t="s">
        <v>100</v>
      </c>
      <c r="D128" s="13" t="s">
        <v>204</v>
      </c>
      <c r="E128" s="13" t="s">
        <v>194</v>
      </c>
      <c r="F128" s="13" t="s">
        <v>205</v>
      </c>
      <c r="G128" s="13" t="s">
        <v>196</v>
      </c>
      <c r="H128" s="13" t="s">
        <v>197</v>
      </c>
      <c r="I128" s="13">
        <v>50</v>
      </c>
      <c r="J128" s="13" t="s">
        <v>200</v>
      </c>
      <c r="K128" s="13" t="s">
        <v>107</v>
      </c>
      <c r="L128" s="13" t="s">
        <v>108</v>
      </c>
      <c r="M128" s="13" t="s">
        <v>109</v>
      </c>
      <c r="N128" s="13" t="s">
        <v>110</v>
      </c>
      <c r="O128" s="39"/>
      <c r="P128" s="39">
        <v>5300</v>
      </c>
      <c r="Q128" s="39">
        <v>5300</v>
      </c>
      <c r="R128" s="39">
        <v>5300</v>
      </c>
      <c r="S128" s="39">
        <v>4047</v>
      </c>
      <c r="T128" s="39">
        <v>4928</v>
      </c>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v>9280.9999999999982</v>
      </c>
      <c r="AQ128" s="39">
        <v>0</v>
      </c>
      <c r="AR128" s="27">
        <f t="shared" si="0"/>
        <v>0</v>
      </c>
      <c r="AS128" s="13" t="s">
        <v>111</v>
      </c>
      <c r="AT128" s="13" t="s">
        <v>127</v>
      </c>
      <c r="AU128" s="13">
        <v>14</v>
      </c>
    </row>
    <row r="129" spans="2:47" x14ac:dyDescent="0.2">
      <c r="B129" s="13" t="s">
        <v>206</v>
      </c>
      <c r="C129" s="13" t="s">
        <v>100</v>
      </c>
      <c r="D129" s="13" t="s">
        <v>204</v>
      </c>
      <c r="E129" s="13" t="s">
        <v>194</v>
      </c>
      <c r="F129" s="13" t="s">
        <v>205</v>
      </c>
      <c r="G129" s="13" t="s">
        <v>196</v>
      </c>
      <c r="H129" s="13" t="s">
        <v>197</v>
      </c>
      <c r="I129" s="13">
        <v>50</v>
      </c>
      <c r="J129" s="13" t="s">
        <v>200</v>
      </c>
      <c r="K129" s="13" t="s">
        <v>107</v>
      </c>
      <c r="L129" s="13" t="s">
        <v>108</v>
      </c>
      <c r="M129" s="13" t="s">
        <v>109</v>
      </c>
      <c r="N129" s="13" t="s">
        <v>110</v>
      </c>
      <c r="O129" s="39"/>
      <c r="P129" s="39">
        <v>5300</v>
      </c>
      <c r="Q129" s="39">
        <v>5300</v>
      </c>
      <c r="R129" s="39">
        <v>5300</v>
      </c>
      <c r="S129" s="39">
        <v>3166</v>
      </c>
      <c r="T129" s="39">
        <v>4928</v>
      </c>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v>9280.9999999999982</v>
      </c>
      <c r="AQ129" s="39">
        <v>0</v>
      </c>
      <c r="AR129" s="27">
        <f t="shared" si="0"/>
        <v>0</v>
      </c>
      <c r="AS129" s="13" t="s">
        <v>111</v>
      </c>
      <c r="AT129" s="13" t="s">
        <v>127</v>
      </c>
      <c r="AU129" s="13">
        <v>14</v>
      </c>
    </row>
    <row r="130" spans="2:47" x14ac:dyDescent="0.2">
      <c r="B130" s="13" t="s">
        <v>207</v>
      </c>
      <c r="C130" s="13" t="s">
        <v>100</v>
      </c>
      <c r="D130" s="13" t="s">
        <v>204</v>
      </c>
      <c r="E130" s="13" t="s">
        <v>194</v>
      </c>
      <c r="F130" s="13" t="s">
        <v>205</v>
      </c>
      <c r="G130" s="13" t="s">
        <v>196</v>
      </c>
      <c r="H130" s="13" t="s">
        <v>197</v>
      </c>
      <c r="I130" s="13">
        <v>50</v>
      </c>
      <c r="J130" s="13" t="s">
        <v>200</v>
      </c>
      <c r="K130" s="13" t="s">
        <v>107</v>
      </c>
      <c r="L130" s="13" t="s">
        <v>108</v>
      </c>
      <c r="M130" s="13" t="s">
        <v>109</v>
      </c>
      <c r="N130" s="13" t="s">
        <v>110</v>
      </c>
      <c r="O130" s="39"/>
      <c r="P130" s="39">
        <v>5300</v>
      </c>
      <c r="Q130" s="39">
        <v>5300</v>
      </c>
      <c r="R130" s="39">
        <v>5300</v>
      </c>
      <c r="S130" s="39">
        <v>4928</v>
      </c>
      <c r="T130" s="39">
        <v>4928</v>
      </c>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v>9280.9999999999982</v>
      </c>
      <c r="AQ130" s="39">
        <v>0</v>
      </c>
      <c r="AR130" s="27">
        <f t="shared" si="0"/>
        <v>0</v>
      </c>
      <c r="AS130" s="13" t="s">
        <v>111</v>
      </c>
      <c r="AT130" s="13" t="s">
        <v>127</v>
      </c>
      <c r="AU130" s="13" t="s">
        <v>115</v>
      </c>
    </row>
    <row r="131" spans="2:47" x14ac:dyDescent="0.2">
      <c r="B131" s="13" t="s">
        <v>208</v>
      </c>
      <c r="C131" s="13" t="s">
        <v>100</v>
      </c>
      <c r="D131" s="13" t="s">
        <v>204</v>
      </c>
      <c r="E131" s="13" t="s">
        <v>194</v>
      </c>
      <c r="F131" s="13" t="s">
        <v>205</v>
      </c>
      <c r="G131" s="13" t="s">
        <v>196</v>
      </c>
      <c r="H131" s="13" t="s">
        <v>197</v>
      </c>
      <c r="I131" s="13">
        <v>50</v>
      </c>
      <c r="J131" s="13" t="s">
        <v>200</v>
      </c>
      <c r="K131" s="13" t="s">
        <v>107</v>
      </c>
      <c r="L131" s="13" t="s">
        <v>108</v>
      </c>
      <c r="M131" s="13" t="s">
        <v>122</v>
      </c>
      <c r="N131" s="13" t="s">
        <v>110</v>
      </c>
      <c r="O131" s="39"/>
      <c r="P131" s="39">
        <v>5300</v>
      </c>
      <c r="Q131" s="39">
        <v>5300</v>
      </c>
      <c r="R131" s="39">
        <v>5300</v>
      </c>
      <c r="S131" s="39">
        <v>4928</v>
      </c>
      <c r="T131" s="39">
        <v>4620</v>
      </c>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v>9280.9999999999982</v>
      </c>
      <c r="AQ131" s="39">
        <v>0</v>
      </c>
      <c r="AR131" s="27">
        <f t="shared" si="0"/>
        <v>0</v>
      </c>
      <c r="AS131" s="13" t="s">
        <v>111</v>
      </c>
      <c r="AT131" s="13" t="s">
        <v>127</v>
      </c>
      <c r="AU131" s="13" t="s">
        <v>115</v>
      </c>
    </row>
    <row r="132" spans="2:47" x14ac:dyDescent="0.2">
      <c r="B132" s="13" t="s">
        <v>209</v>
      </c>
      <c r="C132" s="13" t="s">
        <v>100</v>
      </c>
      <c r="D132" s="13" t="s">
        <v>204</v>
      </c>
      <c r="E132" s="13" t="s">
        <v>194</v>
      </c>
      <c r="F132" s="13" t="s">
        <v>205</v>
      </c>
      <c r="G132" s="13" t="s">
        <v>196</v>
      </c>
      <c r="H132" s="13" t="s">
        <v>197</v>
      </c>
      <c r="I132" s="13">
        <v>50</v>
      </c>
      <c r="J132" s="13" t="s">
        <v>200</v>
      </c>
      <c r="K132" s="13" t="s">
        <v>107</v>
      </c>
      <c r="L132" s="13" t="s">
        <v>108</v>
      </c>
      <c r="M132" s="13" t="s">
        <v>122</v>
      </c>
      <c r="N132" s="13" t="s">
        <v>110</v>
      </c>
      <c r="O132" s="39"/>
      <c r="P132" s="39">
        <v>5300</v>
      </c>
      <c r="Q132" s="39">
        <v>5300</v>
      </c>
      <c r="R132" s="39">
        <v>5300</v>
      </c>
      <c r="S132" s="39">
        <v>5300</v>
      </c>
      <c r="T132" s="39">
        <v>4620</v>
      </c>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v>9280.9999999999982</v>
      </c>
      <c r="AQ132" s="39">
        <f>(O132+P132+Q132+R132+S132+T132+U132+V132+W132)*AP132</f>
        <v>239635419.99999994</v>
      </c>
      <c r="AR132" s="27">
        <f t="shared" ref="AR132:AR195" si="10">AQ132*1.12</f>
        <v>268391670.39999995</v>
      </c>
      <c r="AS132" s="13" t="s">
        <v>111</v>
      </c>
      <c r="AT132" s="13" t="s">
        <v>127</v>
      </c>
      <c r="AU132" s="13"/>
    </row>
    <row r="133" spans="2:47" x14ac:dyDescent="0.25">
      <c r="B133" s="7" t="s">
        <v>210</v>
      </c>
      <c r="C133" s="7" t="s">
        <v>100</v>
      </c>
      <c r="D133" s="7" t="s">
        <v>193</v>
      </c>
      <c r="E133" s="7" t="s">
        <v>194</v>
      </c>
      <c r="F133" s="7" t="s">
        <v>195</v>
      </c>
      <c r="G133" s="7" t="s">
        <v>211</v>
      </c>
      <c r="H133" s="8" t="s">
        <v>197</v>
      </c>
      <c r="I133" s="9">
        <v>50</v>
      </c>
      <c r="J133" s="10" t="s">
        <v>106</v>
      </c>
      <c r="K133" s="8" t="s">
        <v>107</v>
      </c>
      <c r="L133" s="10" t="s">
        <v>108</v>
      </c>
      <c r="M133" s="10" t="s">
        <v>109</v>
      </c>
      <c r="N133" s="10" t="s">
        <v>110</v>
      </c>
      <c r="O133" s="74"/>
      <c r="P133" s="27">
        <v>1750</v>
      </c>
      <c r="Q133" s="27">
        <v>1750</v>
      </c>
      <c r="R133" s="27">
        <v>1750</v>
      </c>
      <c r="S133" s="27">
        <v>1750</v>
      </c>
      <c r="T133" s="27">
        <v>1750</v>
      </c>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v>12214.285714285714</v>
      </c>
      <c r="AQ133" s="27">
        <v>0</v>
      </c>
      <c r="AR133" s="27">
        <f t="shared" si="10"/>
        <v>0</v>
      </c>
      <c r="AS133" s="10" t="s">
        <v>111</v>
      </c>
      <c r="AT133" s="88">
        <v>2013</v>
      </c>
      <c r="AU133" s="89" t="s">
        <v>212</v>
      </c>
    </row>
    <row r="134" spans="2:47" x14ac:dyDescent="0.25">
      <c r="B134" s="7" t="s">
        <v>213</v>
      </c>
      <c r="C134" s="7" t="s">
        <v>100</v>
      </c>
      <c r="D134" s="7" t="s">
        <v>193</v>
      </c>
      <c r="E134" s="7" t="s">
        <v>194</v>
      </c>
      <c r="F134" s="7" t="s">
        <v>195</v>
      </c>
      <c r="G134" s="7" t="s">
        <v>214</v>
      </c>
      <c r="H134" s="8" t="s">
        <v>197</v>
      </c>
      <c r="I134" s="9">
        <v>50</v>
      </c>
      <c r="J134" s="10" t="s">
        <v>106</v>
      </c>
      <c r="K134" s="8" t="s">
        <v>107</v>
      </c>
      <c r="L134" s="10" t="s">
        <v>108</v>
      </c>
      <c r="M134" s="10" t="s">
        <v>109</v>
      </c>
      <c r="N134" s="10" t="s">
        <v>110</v>
      </c>
      <c r="O134" s="74"/>
      <c r="P134" s="27">
        <v>2715</v>
      </c>
      <c r="Q134" s="27">
        <v>2715</v>
      </c>
      <c r="R134" s="27">
        <v>2715</v>
      </c>
      <c r="S134" s="27">
        <v>2715</v>
      </c>
      <c r="T134" s="27">
        <v>2715</v>
      </c>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v>11049.107142857141</v>
      </c>
      <c r="AQ134" s="27">
        <v>0</v>
      </c>
      <c r="AR134" s="27">
        <f t="shared" si="10"/>
        <v>0</v>
      </c>
      <c r="AS134" s="10" t="s">
        <v>111</v>
      </c>
      <c r="AT134" s="88">
        <v>2013</v>
      </c>
      <c r="AU134" s="10" t="s">
        <v>215</v>
      </c>
    </row>
    <row r="135" spans="2:47" x14ac:dyDescent="0.25">
      <c r="B135" s="7" t="s">
        <v>216</v>
      </c>
      <c r="C135" s="7" t="s">
        <v>100</v>
      </c>
      <c r="D135" s="7" t="s">
        <v>193</v>
      </c>
      <c r="E135" s="7" t="s">
        <v>194</v>
      </c>
      <c r="F135" s="7" t="s">
        <v>195</v>
      </c>
      <c r="G135" s="7" t="s">
        <v>214</v>
      </c>
      <c r="H135" s="8" t="s">
        <v>197</v>
      </c>
      <c r="I135" s="9">
        <v>50</v>
      </c>
      <c r="J135" s="10" t="s">
        <v>200</v>
      </c>
      <c r="K135" s="8" t="s">
        <v>107</v>
      </c>
      <c r="L135" s="10" t="s">
        <v>108</v>
      </c>
      <c r="M135" s="10" t="s">
        <v>109</v>
      </c>
      <c r="N135" s="10" t="s">
        <v>110</v>
      </c>
      <c r="O135" s="74"/>
      <c r="P135" s="27">
        <v>2715</v>
      </c>
      <c r="Q135" s="27">
        <v>2715</v>
      </c>
      <c r="R135" s="27">
        <v>2715</v>
      </c>
      <c r="S135" s="27">
        <v>2715</v>
      </c>
      <c r="T135" s="27">
        <v>2715</v>
      </c>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v>11049.107142857141</v>
      </c>
      <c r="AQ135" s="27">
        <v>0</v>
      </c>
      <c r="AR135" s="27">
        <f t="shared" si="10"/>
        <v>0</v>
      </c>
      <c r="AS135" s="10" t="s">
        <v>111</v>
      </c>
      <c r="AT135" s="88" t="s">
        <v>201</v>
      </c>
      <c r="AU135" s="89" t="s">
        <v>112</v>
      </c>
    </row>
    <row r="136" spans="2:47" x14ac:dyDescent="0.2">
      <c r="B136" s="12" t="s">
        <v>217</v>
      </c>
      <c r="C136" s="7" t="s">
        <v>100</v>
      </c>
      <c r="D136" s="7" t="s">
        <v>193</v>
      </c>
      <c r="E136" s="7" t="s">
        <v>194</v>
      </c>
      <c r="F136" s="7" t="s">
        <v>195</v>
      </c>
      <c r="G136" s="7" t="s">
        <v>214</v>
      </c>
      <c r="H136" s="8" t="s">
        <v>197</v>
      </c>
      <c r="I136" s="9">
        <v>50</v>
      </c>
      <c r="J136" s="10" t="s">
        <v>200</v>
      </c>
      <c r="K136" s="8" t="s">
        <v>107</v>
      </c>
      <c r="L136" s="10" t="s">
        <v>108</v>
      </c>
      <c r="M136" s="10" t="s">
        <v>109</v>
      </c>
      <c r="N136" s="10" t="s">
        <v>110</v>
      </c>
      <c r="O136" s="74"/>
      <c r="P136" s="27">
        <v>2715</v>
      </c>
      <c r="Q136" s="27">
        <v>2715</v>
      </c>
      <c r="R136" s="27">
        <v>2715</v>
      </c>
      <c r="S136" s="27">
        <v>2715</v>
      </c>
      <c r="T136" s="27">
        <v>2715</v>
      </c>
      <c r="U136" s="27">
        <v>2715</v>
      </c>
      <c r="V136" s="27">
        <v>2715</v>
      </c>
      <c r="W136" s="27"/>
      <c r="X136" s="27"/>
      <c r="Y136" s="27"/>
      <c r="Z136" s="27"/>
      <c r="AA136" s="27"/>
      <c r="AB136" s="27"/>
      <c r="AC136" s="27"/>
      <c r="AD136" s="27"/>
      <c r="AE136" s="27"/>
      <c r="AF136" s="27"/>
      <c r="AG136" s="27"/>
      <c r="AH136" s="27"/>
      <c r="AI136" s="27"/>
      <c r="AJ136" s="27"/>
      <c r="AK136" s="27"/>
      <c r="AL136" s="27"/>
      <c r="AM136" s="27"/>
      <c r="AN136" s="27"/>
      <c r="AO136" s="27"/>
      <c r="AP136" s="27">
        <v>11049.107142857141</v>
      </c>
      <c r="AQ136" s="27">
        <v>0</v>
      </c>
      <c r="AR136" s="27">
        <f t="shared" si="10"/>
        <v>0</v>
      </c>
      <c r="AS136" s="10" t="s">
        <v>111</v>
      </c>
      <c r="AT136" s="43" t="s">
        <v>127</v>
      </c>
      <c r="AU136" s="13" t="s">
        <v>115</v>
      </c>
    </row>
    <row r="137" spans="2:47" x14ac:dyDescent="0.2">
      <c r="B137" s="13" t="s">
        <v>218</v>
      </c>
      <c r="C137" s="13" t="s">
        <v>100</v>
      </c>
      <c r="D137" s="13" t="s">
        <v>204</v>
      </c>
      <c r="E137" s="13" t="s">
        <v>194</v>
      </c>
      <c r="F137" s="13" t="s">
        <v>205</v>
      </c>
      <c r="G137" s="13" t="s">
        <v>214</v>
      </c>
      <c r="H137" s="13" t="s">
        <v>197</v>
      </c>
      <c r="I137" s="13">
        <v>50</v>
      </c>
      <c r="J137" s="13" t="s">
        <v>200</v>
      </c>
      <c r="K137" s="13" t="s">
        <v>107</v>
      </c>
      <c r="L137" s="13" t="s">
        <v>108</v>
      </c>
      <c r="M137" s="13" t="s">
        <v>109</v>
      </c>
      <c r="N137" s="13" t="s">
        <v>110</v>
      </c>
      <c r="O137" s="39"/>
      <c r="P137" s="39">
        <v>2715</v>
      </c>
      <c r="Q137" s="39">
        <v>2715</v>
      </c>
      <c r="R137" s="39">
        <v>2715</v>
      </c>
      <c r="S137" s="39">
        <v>5005</v>
      </c>
      <c r="T137" s="39">
        <v>6916</v>
      </c>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v>11048.999999999998</v>
      </c>
      <c r="AQ137" s="39">
        <v>0</v>
      </c>
      <c r="AR137" s="27">
        <f t="shared" si="10"/>
        <v>0</v>
      </c>
      <c r="AS137" s="13" t="s">
        <v>111</v>
      </c>
      <c r="AT137" s="13" t="s">
        <v>127</v>
      </c>
      <c r="AU137" s="13">
        <v>14</v>
      </c>
    </row>
    <row r="138" spans="2:47" x14ac:dyDescent="0.2">
      <c r="B138" s="13" t="s">
        <v>219</v>
      </c>
      <c r="C138" s="13" t="s">
        <v>100</v>
      </c>
      <c r="D138" s="13" t="s">
        <v>204</v>
      </c>
      <c r="E138" s="13" t="s">
        <v>194</v>
      </c>
      <c r="F138" s="13" t="s">
        <v>205</v>
      </c>
      <c r="G138" s="13" t="s">
        <v>214</v>
      </c>
      <c r="H138" s="13" t="s">
        <v>197</v>
      </c>
      <c r="I138" s="13">
        <v>50</v>
      </c>
      <c r="J138" s="13" t="s">
        <v>200</v>
      </c>
      <c r="K138" s="13" t="s">
        <v>107</v>
      </c>
      <c r="L138" s="13" t="s">
        <v>108</v>
      </c>
      <c r="M138" s="13" t="s">
        <v>109</v>
      </c>
      <c r="N138" s="13" t="s">
        <v>110</v>
      </c>
      <c r="O138" s="39"/>
      <c r="P138" s="39">
        <v>2715</v>
      </c>
      <c r="Q138" s="39">
        <v>2715</v>
      </c>
      <c r="R138" s="39">
        <v>2715</v>
      </c>
      <c r="S138" s="39">
        <v>3094</v>
      </c>
      <c r="T138" s="39">
        <v>6916</v>
      </c>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v>11048.999999999998</v>
      </c>
      <c r="AQ138" s="39">
        <v>0</v>
      </c>
      <c r="AR138" s="27">
        <f t="shared" si="10"/>
        <v>0</v>
      </c>
      <c r="AS138" s="13" t="s">
        <v>111</v>
      </c>
      <c r="AT138" s="13" t="s">
        <v>127</v>
      </c>
      <c r="AU138" s="13">
        <v>14</v>
      </c>
    </row>
    <row r="139" spans="2:47" x14ac:dyDescent="0.2">
      <c r="B139" s="13" t="s">
        <v>220</v>
      </c>
      <c r="C139" s="13" t="s">
        <v>100</v>
      </c>
      <c r="D139" s="13" t="s">
        <v>204</v>
      </c>
      <c r="E139" s="13" t="s">
        <v>194</v>
      </c>
      <c r="F139" s="13" t="s">
        <v>205</v>
      </c>
      <c r="G139" s="13" t="s">
        <v>214</v>
      </c>
      <c r="H139" s="13" t="s">
        <v>197</v>
      </c>
      <c r="I139" s="13">
        <v>50</v>
      </c>
      <c r="J139" s="13" t="s">
        <v>200</v>
      </c>
      <c r="K139" s="13" t="s">
        <v>107</v>
      </c>
      <c r="L139" s="13" t="s">
        <v>108</v>
      </c>
      <c r="M139" s="13" t="s">
        <v>122</v>
      </c>
      <c r="N139" s="13" t="s">
        <v>110</v>
      </c>
      <c r="O139" s="39"/>
      <c r="P139" s="39">
        <v>2715</v>
      </c>
      <c r="Q139" s="39">
        <v>2715</v>
      </c>
      <c r="R139" s="39">
        <v>2715</v>
      </c>
      <c r="S139" s="39">
        <v>2715</v>
      </c>
      <c r="T139" s="39">
        <v>2715</v>
      </c>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v>11048.999999999998</v>
      </c>
      <c r="AQ139" s="39">
        <f>(O139+P139+Q139+R139+S139+T139+U139+V139+W139)*AP139</f>
        <v>149990174.99999997</v>
      </c>
      <c r="AR139" s="27">
        <f t="shared" si="10"/>
        <v>167988995.99999997</v>
      </c>
      <c r="AS139" s="13" t="s">
        <v>111</v>
      </c>
      <c r="AT139" s="13" t="s">
        <v>127</v>
      </c>
      <c r="AU139" s="13"/>
    </row>
    <row r="140" spans="2:47" x14ac:dyDescent="0.25">
      <c r="B140" s="7" t="s">
        <v>221</v>
      </c>
      <c r="C140" s="7" t="s">
        <v>100</v>
      </c>
      <c r="D140" s="7" t="s">
        <v>193</v>
      </c>
      <c r="E140" s="7" t="s">
        <v>194</v>
      </c>
      <c r="F140" s="7" t="s">
        <v>195</v>
      </c>
      <c r="G140" s="7" t="s">
        <v>222</v>
      </c>
      <c r="H140" s="8" t="s">
        <v>197</v>
      </c>
      <c r="I140" s="9">
        <v>50</v>
      </c>
      <c r="J140" s="10" t="s">
        <v>106</v>
      </c>
      <c r="K140" s="8" t="s">
        <v>107</v>
      </c>
      <c r="L140" s="10" t="s">
        <v>108</v>
      </c>
      <c r="M140" s="10" t="s">
        <v>109</v>
      </c>
      <c r="N140" s="10" t="s">
        <v>110</v>
      </c>
      <c r="O140" s="74"/>
      <c r="P140" s="27">
        <v>2000</v>
      </c>
      <c r="Q140" s="27">
        <v>2000</v>
      </c>
      <c r="R140" s="27">
        <v>2000</v>
      </c>
      <c r="S140" s="27">
        <v>2000</v>
      </c>
      <c r="T140" s="27">
        <v>2000</v>
      </c>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v>16071.428571428571</v>
      </c>
      <c r="AQ140" s="27">
        <v>0</v>
      </c>
      <c r="AR140" s="27">
        <f t="shared" si="10"/>
        <v>0</v>
      </c>
      <c r="AS140" s="10" t="s">
        <v>111</v>
      </c>
      <c r="AT140" s="88">
        <v>2013</v>
      </c>
      <c r="AU140" s="10" t="s">
        <v>223</v>
      </c>
    </row>
    <row r="141" spans="2:47" x14ac:dyDescent="0.25">
      <c r="B141" s="7" t="s">
        <v>224</v>
      </c>
      <c r="C141" s="7" t="s">
        <v>100</v>
      </c>
      <c r="D141" s="7" t="s">
        <v>193</v>
      </c>
      <c r="E141" s="7" t="s">
        <v>194</v>
      </c>
      <c r="F141" s="7" t="s">
        <v>195</v>
      </c>
      <c r="G141" s="7" t="s">
        <v>222</v>
      </c>
      <c r="H141" s="8" t="s">
        <v>197</v>
      </c>
      <c r="I141" s="9">
        <v>50</v>
      </c>
      <c r="J141" s="10" t="s">
        <v>200</v>
      </c>
      <c r="K141" s="8" t="s">
        <v>107</v>
      </c>
      <c r="L141" s="10" t="s">
        <v>108</v>
      </c>
      <c r="M141" s="10" t="s">
        <v>109</v>
      </c>
      <c r="N141" s="10" t="s">
        <v>110</v>
      </c>
      <c r="O141" s="74"/>
      <c r="P141" s="27">
        <v>2000</v>
      </c>
      <c r="Q141" s="27">
        <v>2000</v>
      </c>
      <c r="R141" s="27">
        <v>2000</v>
      </c>
      <c r="S141" s="27">
        <v>2000</v>
      </c>
      <c r="T141" s="27">
        <v>2000</v>
      </c>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v>13492.17</v>
      </c>
      <c r="AQ141" s="27">
        <v>0</v>
      </c>
      <c r="AR141" s="27">
        <f t="shared" si="10"/>
        <v>0</v>
      </c>
      <c r="AS141" s="10" t="s">
        <v>111</v>
      </c>
      <c r="AT141" s="88" t="s">
        <v>201</v>
      </c>
      <c r="AU141" s="89" t="s">
        <v>112</v>
      </c>
    </row>
    <row r="142" spans="2:47" x14ac:dyDescent="0.2">
      <c r="B142" s="12" t="s">
        <v>225</v>
      </c>
      <c r="C142" s="7" t="s">
        <v>100</v>
      </c>
      <c r="D142" s="7" t="s">
        <v>193</v>
      </c>
      <c r="E142" s="7" t="s">
        <v>194</v>
      </c>
      <c r="F142" s="7" t="s">
        <v>195</v>
      </c>
      <c r="G142" s="7" t="s">
        <v>222</v>
      </c>
      <c r="H142" s="8" t="s">
        <v>197</v>
      </c>
      <c r="I142" s="9">
        <v>50</v>
      </c>
      <c r="J142" s="10" t="s">
        <v>200</v>
      </c>
      <c r="K142" s="8" t="s">
        <v>107</v>
      </c>
      <c r="L142" s="10" t="s">
        <v>108</v>
      </c>
      <c r="M142" s="10" t="s">
        <v>109</v>
      </c>
      <c r="N142" s="10" t="s">
        <v>110</v>
      </c>
      <c r="O142" s="74"/>
      <c r="P142" s="27">
        <v>2000</v>
      </c>
      <c r="Q142" s="27">
        <v>2000</v>
      </c>
      <c r="R142" s="27">
        <v>2000</v>
      </c>
      <c r="S142" s="27">
        <v>2000</v>
      </c>
      <c r="T142" s="27">
        <v>2000</v>
      </c>
      <c r="U142" s="27">
        <v>2000</v>
      </c>
      <c r="V142" s="27">
        <v>2000</v>
      </c>
      <c r="W142" s="27"/>
      <c r="X142" s="27"/>
      <c r="Y142" s="27"/>
      <c r="Z142" s="27"/>
      <c r="AA142" s="27"/>
      <c r="AB142" s="27"/>
      <c r="AC142" s="27"/>
      <c r="AD142" s="27"/>
      <c r="AE142" s="27"/>
      <c r="AF142" s="27"/>
      <c r="AG142" s="27"/>
      <c r="AH142" s="27"/>
      <c r="AI142" s="27"/>
      <c r="AJ142" s="27"/>
      <c r="AK142" s="27"/>
      <c r="AL142" s="27"/>
      <c r="AM142" s="27"/>
      <c r="AN142" s="27"/>
      <c r="AO142" s="27"/>
      <c r="AP142" s="27">
        <v>13492.17</v>
      </c>
      <c r="AQ142" s="27">
        <v>0</v>
      </c>
      <c r="AR142" s="27">
        <f t="shared" si="10"/>
        <v>0</v>
      </c>
      <c r="AS142" s="10" t="s">
        <v>111</v>
      </c>
      <c r="AT142" s="43" t="s">
        <v>127</v>
      </c>
      <c r="AU142" s="13" t="s">
        <v>115</v>
      </c>
    </row>
    <row r="143" spans="2:47" x14ac:dyDescent="0.2">
      <c r="B143" s="13" t="s">
        <v>226</v>
      </c>
      <c r="C143" s="13" t="s">
        <v>100</v>
      </c>
      <c r="D143" s="13" t="s">
        <v>204</v>
      </c>
      <c r="E143" s="13" t="s">
        <v>194</v>
      </c>
      <c r="F143" s="13" t="s">
        <v>205</v>
      </c>
      <c r="G143" s="13" t="s">
        <v>222</v>
      </c>
      <c r="H143" s="13" t="s">
        <v>197</v>
      </c>
      <c r="I143" s="13">
        <v>50</v>
      </c>
      <c r="J143" s="13" t="s">
        <v>200</v>
      </c>
      <c r="K143" s="13" t="s">
        <v>107</v>
      </c>
      <c r="L143" s="13" t="s">
        <v>108</v>
      </c>
      <c r="M143" s="13" t="s">
        <v>109</v>
      </c>
      <c r="N143" s="13" t="s">
        <v>110</v>
      </c>
      <c r="O143" s="39"/>
      <c r="P143" s="39">
        <v>2000</v>
      </c>
      <c r="Q143" s="39">
        <v>2000</v>
      </c>
      <c r="R143" s="39">
        <v>2000</v>
      </c>
      <c r="S143" s="39">
        <v>0</v>
      </c>
      <c r="T143" s="39">
        <v>2100</v>
      </c>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v>13492.09</v>
      </c>
      <c r="AQ143" s="39">
        <v>0</v>
      </c>
      <c r="AR143" s="27">
        <f t="shared" si="10"/>
        <v>0</v>
      </c>
      <c r="AS143" s="13" t="s">
        <v>111</v>
      </c>
      <c r="AT143" s="13" t="s">
        <v>127</v>
      </c>
      <c r="AU143" s="13">
        <v>14</v>
      </c>
    </row>
    <row r="144" spans="2:47" x14ac:dyDescent="0.2">
      <c r="B144" s="13" t="s">
        <v>227</v>
      </c>
      <c r="C144" s="13" t="s">
        <v>100</v>
      </c>
      <c r="D144" s="13" t="s">
        <v>204</v>
      </c>
      <c r="E144" s="13" t="s">
        <v>194</v>
      </c>
      <c r="F144" s="13" t="s">
        <v>205</v>
      </c>
      <c r="G144" s="13" t="s">
        <v>222</v>
      </c>
      <c r="H144" s="13" t="s">
        <v>197</v>
      </c>
      <c r="I144" s="13">
        <v>50</v>
      </c>
      <c r="J144" s="13" t="s">
        <v>200</v>
      </c>
      <c r="K144" s="13" t="s">
        <v>107</v>
      </c>
      <c r="L144" s="13" t="s">
        <v>108</v>
      </c>
      <c r="M144" s="13" t="s">
        <v>122</v>
      </c>
      <c r="N144" s="13" t="s">
        <v>110</v>
      </c>
      <c r="O144" s="39"/>
      <c r="P144" s="39">
        <v>2000</v>
      </c>
      <c r="Q144" s="39">
        <v>2000</v>
      </c>
      <c r="R144" s="39">
        <v>2000</v>
      </c>
      <c r="S144" s="39">
        <v>2000</v>
      </c>
      <c r="T144" s="39">
        <v>2000</v>
      </c>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v>13492.09</v>
      </c>
      <c r="AQ144" s="39">
        <f>(O144+P144+Q144+R144+S144+T144+U144+V144+W144)*AP144</f>
        <v>134920900</v>
      </c>
      <c r="AR144" s="27">
        <f t="shared" si="10"/>
        <v>151111408</v>
      </c>
      <c r="AS144" s="13" t="s">
        <v>111</v>
      </c>
      <c r="AT144" s="13" t="s">
        <v>127</v>
      </c>
      <c r="AU144" s="13"/>
    </row>
    <row r="145" spans="2:47" x14ac:dyDescent="0.25">
      <c r="B145" s="7" t="s">
        <v>228</v>
      </c>
      <c r="C145" s="7" t="s">
        <v>100</v>
      </c>
      <c r="D145" s="7" t="s">
        <v>193</v>
      </c>
      <c r="E145" s="7" t="s">
        <v>194</v>
      </c>
      <c r="F145" s="7" t="s">
        <v>195</v>
      </c>
      <c r="G145" s="7" t="s">
        <v>229</v>
      </c>
      <c r="H145" s="8" t="s">
        <v>197</v>
      </c>
      <c r="I145" s="9">
        <v>50</v>
      </c>
      <c r="J145" s="10" t="s">
        <v>106</v>
      </c>
      <c r="K145" s="8" t="s">
        <v>107</v>
      </c>
      <c r="L145" s="10" t="s">
        <v>108</v>
      </c>
      <c r="M145" s="10" t="s">
        <v>109</v>
      </c>
      <c r="N145" s="10" t="s">
        <v>110</v>
      </c>
      <c r="O145" s="74"/>
      <c r="P145" s="27">
        <v>0</v>
      </c>
      <c r="Q145" s="27">
        <v>200</v>
      </c>
      <c r="R145" s="27">
        <v>200</v>
      </c>
      <c r="S145" s="27">
        <v>200</v>
      </c>
      <c r="T145" s="27">
        <v>200</v>
      </c>
      <c r="U145" s="27">
        <v>0</v>
      </c>
      <c r="V145" s="27"/>
      <c r="W145" s="27"/>
      <c r="X145" s="27"/>
      <c r="Y145" s="27"/>
      <c r="Z145" s="27"/>
      <c r="AA145" s="27"/>
      <c r="AB145" s="27"/>
      <c r="AC145" s="27"/>
      <c r="AD145" s="27"/>
      <c r="AE145" s="27"/>
      <c r="AF145" s="27"/>
      <c r="AG145" s="27"/>
      <c r="AH145" s="27"/>
      <c r="AI145" s="27"/>
      <c r="AJ145" s="27"/>
      <c r="AK145" s="27"/>
      <c r="AL145" s="27"/>
      <c r="AM145" s="27"/>
      <c r="AN145" s="27"/>
      <c r="AO145" s="27"/>
      <c r="AP145" s="27">
        <v>12214.285714285714</v>
      </c>
      <c r="AQ145" s="27">
        <v>0</v>
      </c>
      <c r="AR145" s="27">
        <f t="shared" si="10"/>
        <v>0</v>
      </c>
      <c r="AS145" s="10" t="s">
        <v>111</v>
      </c>
      <c r="AT145" s="88">
        <v>2013</v>
      </c>
      <c r="AU145" s="89"/>
    </row>
    <row r="146" spans="2:47" x14ac:dyDescent="0.25">
      <c r="B146" s="7" t="s">
        <v>230</v>
      </c>
      <c r="C146" s="7" t="s">
        <v>100</v>
      </c>
      <c r="D146" s="7" t="s">
        <v>193</v>
      </c>
      <c r="E146" s="7" t="s">
        <v>194</v>
      </c>
      <c r="F146" s="7" t="s">
        <v>195</v>
      </c>
      <c r="G146" s="7" t="s">
        <v>229</v>
      </c>
      <c r="H146" s="8" t="s">
        <v>197</v>
      </c>
      <c r="I146" s="9">
        <v>50</v>
      </c>
      <c r="J146" s="10" t="s">
        <v>231</v>
      </c>
      <c r="K146" s="8" t="s">
        <v>107</v>
      </c>
      <c r="L146" s="10" t="s">
        <v>108</v>
      </c>
      <c r="M146" s="10" t="s">
        <v>109</v>
      </c>
      <c r="N146" s="10" t="s">
        <v>110</v>
      </c>
      <c r="O146" s="74"/>
      <c r="P146" s="27">
        <v>0</v>
      </c>
      <c r="Q146" s="27">
        <v>200</v>
      </c>
      <c r="R146" s="27">
        <v>200</v>
      </c>
      <c r="S146" s="27">
        <v>186</v>
      </c>
      <c r="T146" s="27">
        <v>186</v>
      </c>
      <c r="U146" s="27">
        <v>186</v>
      </c>
      <c r="V146" s="27"/>
      <c r="W146" s="27"/>
      <c r="X146" s="27"/>
      <c r="Y146" s="27"/>
      <c r="Z146" s="27"/>
      <c r="AA146" s="27"/>
      <c r="AB146" s="27"/>
      <c r="AC146" s="27"/>
      <c r="AD146" s="27"/>
      <c r="AE146" s="27"/>
      <c r="AF146" s="27"/>
      <c r="AG146" s="27"/>
      <c r="AH146" s="27"/>
      <c r="AI146" s="27"/>
      <c r="AJ146" s="27"/>
      <c r="AK146" s="27"/>
      <c r="AL146" s="27"/>
      <c r="AM146" s="27"/>
      <c r="AN146" s="27"/>
      <c r="AO146" s="27"/>
      <c r="AP146" s="27">
        <v>12214.285714285714</v>
      </c>
      <c r="AQ146" s="27">
        <v>0</v>
      </c>
      <c r="AR146" s="27">
        <f t="shared" si="10"/>
        <v>0</v>
      </c>
      <c r="AS146" s="10" t="s">
        <v>111</v>
      </c>
      <c r="AT146" s="88" t="s">
        <v>232</v>
      </c>
      <c r="AU146" s="10" t="s">
        <v>233</v>
      </c>
    </row>
    <row r="147" spans="2:47" x14ac:dyDescent="0.25">
      <c r="B147" s="7" t="s">
        <v>234</v>
      </c>
      <c r="C147" s="7" t="s">
        <v>100</v>
      </c>
      <c r="D147" s="7" t="s">
        <v>193</v>
      </c>
      <c r="E147" s="7" t="s">
        <v>194</v>
      </c>
      <c r="F147" s="7" t="s">
        <v>195</v>
      </c>
      <c r="G147" s="7" t="s">
        <v>229</v>
      </c>
      <c r="H147" s="8" t="s">
        <v>105</v>
      </c>
      <c r="I147" s="9">
        <v>50</v>
      </c>
      <c r="J147" s="10" t="s">
        <v>235</v>
      </c>
      <c r="K147" s="8" t="s">
        <v>107</v>
      </c>
      <c r="L147" s="10" t="s">
        <v>108</v>
      </c>
      <c r="M147" s="10" t="s">
        <v>109</v>
      </c>
      <c r="N147" s="10" t="s">
        <v>110</v>
      </c>
      <c r="O147" s="74"/>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v>16964.28</v>
      </c>
      <c r="AQ147" s="27">
        <f>AP147*(Q147+R147+S147+T147+U147)</f>
        <v>0</v>
      </c>
      <c r="AR147" s="27">
        <f t="shared" si="10"/>
        <v>0</v>
      </c>
      <c r="AS147" s="10" t="s">
        <v>111</v>
      </c>
      <c r="AT147" s="88" t="s">
        <v>232</v>
      </c>
      <c r="AU147" s="10" t="s">
        <v>236</v>
      </c>
    </row>
    <row r="148" spans="2:47" x14ac:dyDescent="0.25">
      <c r="B148" s="7" t="s">
        <v>237</v>
      </c>
      <c r="C148" s="7" t="s">
        <v>100</v>
      </c>
      <c r="D148" s="7" t="s">
        <v>193</v>
      </c>
      <c r="E148" s="7" t="s">
        <v>194</v>
      </c>
      <c r="F148" s="7" t="s">
        <v>195</v>
      </c>
      <c r="G148" s="7" t="s">
        <v>229</v>
      </c>
      <c r="H148" s="8" t="s">
        <v>105</v>
      </c>
      <c r="I148" s="9">
        <v>50</v>
      </c>
      <c r="J148" s="10" t="s">
        <v>238</v>
      </c>
      <c r="K148" s="8" t="s">
        <v>107</v>
      </c>
      <c r="L148" s="10" t="s">
        <v>108</v>
      </c>
      <c r="M148" s="10" t="s">
        <v>109</v>
      </c>
      <c r="N148" s="10" t="s">
        <v>110</v>
      </c>
      <c r="O148" s="74"/>
      <c r="P148" s="27">
        <v>0</v>
      </c>
      <c r="Q148" s="27">
        <v>200</v>
      </c>
      <c r="R148" s="27">
        <v>200</v>
      </c>
      <c r="S148" s="27">
        <v>186</v>
      </c>
      <c r="T148" s="27">
        <v>186</v>
      </c>
      <c r="U148" s="27">
        <v>186</v>
      </c>
      <c r="V148" s="27"/>
      <c r="W148" s="27"/>
      <c r="X148" s="27"/>
      <c r="Y148" s="27"/>
      <c r="Z148" s="27"/>
      <c r="AA148" s="27"/>
      <c r="AB148" s="27"/>
      <c r="AC148" s="27"/>
      <c r="AD148" s="27"/>
      <c r="AE148" s="27"/>
      <c r="AF148" s="27"/>
      <c r="AG148" s="27"/>
      <c r="AH148" s="27"/>
      <c r="AI148" s="27"/>
      <c r="AJ148" s="27"/>
      <c r="AK148" s="27"/>
      <c r="AL148" s="27"/>
      <c r="AM148" s="27"/>
      <c r="AN148" s="27"/>
      <c r="AO148" s="27"/>
      <c r="AP148" s="27">
        <v>20268</v>
      </c>
      <c r="AQ148" s="27">
        <v>0</v>
      </c>
      <c r="AR148" s="27">
        <f t="shared" si="10"/>
        <v>0</v>
      </c>
      <c r="AS148" s="10" t="s">
        <v>111</v>
      </c>
      <c r="AT148" s="88" t="s">
        <v>232</v>
      </c>
      <c r="AU148" s="89" t="s">
        <v>239</v>
      </c>
    </row>
    <row r="149" spans="2:47" x14ac:dyDescent="0.25">
      <c r="B149" s="12" t="s">
        <v>240</v>
      </c>
      <c r="C149" s="7" t="s">
        <v>100</v>
      </c>
      <c r="D149" s="7" t="s">
        <v>193</v>
      </c>
      <c r="E149" s="7" t="s">
        <v>194</v>
      </c>
      <c r="F149" s="7" t="s">
        <v>195</v>
      </c>
      <c r="G149" s="7" t="s">
        <v>229</v>
      </c>
      <c r="H149" s="8" t="s">
        <v>105</v>
      </c>
      <c r="I149" s="9">
        <v>50</v>
      </c>
      <c r="J149" s="10" t="s">
        <v>106</v>
      </c>
      <c r="K149" s="8" t="s">
        <v>107</v>
      </c>
      <c r="L149" s="10" t="s">
        <v>108</v>
      </c>
      <c r="M149" s="10" t="s">
        <v>109</v>
      </c>
      <c r="N149" s="10" t="s">
        <v>110</v>
      </c>
      <c r="O149" s="74"/>
      <c r="P149" s="27"/>
      <c r="Q149" s="27"/>
      <c r="R149" s="27">
        <v>200</v>
      </c>
      <c r="S149" s="27">
        <v>200</v>
      </c>
      <c r="T149" s="27">
        <v>200</v>
      </c>
      <c r="U149" s="27">
        <v>200</v>
      </c>
      <c r="V149" s="27">
        <v>200</v>
      </c>
      <c r="W149" s="27"/>
      <c r="X149" s="27"/>
      <c r="Y149" s="27"/>
      <c r="Z149" s="27"/>
      <c r="AA149" s="27"/>
      <c r="AB149" s="27"/>
      <c r="AC149" s="27"/>
      <c r="AD149" s="27"/>
      <c r="AE149" s="27"/>
      <c r="AF149" s="27"/>
      <c r="AG149" s="27"/>
      <c r="AH149" s="27"/>
      <c r="AI149" s="27"/>
      <c r="AJ149" s="27"/>
      <c r="AK149" s="27"/>
      <c r="AL149" s="27"/>
      <c r="AM149" s="27"/>
      <c r="AN149" s="27"/>
      <c r="AO149" s="27"/>
      <c r="AP149" s="27">
        <v>20268</v>
      </c>
      <c r="AQ149" s="27">
        <v>0</v>
      </c>
      <c r="AR149" s="27">
        <f t="shared" si="10"/>
        <v>0</v>
      </c>
      <c r="AS149" s="10" t="s">
        <v>111</v>
      </c>
      <c r="AT149" s="43" t="s">
        <v>241</v>
      </c>
      <c r="AU149" s="43" t="s">
        <v>242</v>
      </c>
    </row>
    <row r="150" spans="2:47" x14ac:dyDescent="0.25">
      <c r="B150" s="12" t="s">
        <v>243</v>
      </c>
      <c r="C150" s="8" t="s">
        <v>100</v>
      </c>
      <c r="D150" s="8" t="s">
        <v>193</v>
      </c>
      <c r="E150" s="7" t="s">
        <v>194</v>
      </c>
      <c r="F150" s="8" t="s">
        <v>195</v>
      </c>
      <c r="G150" s="7" t="s">
        <v>229</v>
      </c>
      <c r="H150" s="8" t="s">
        <v>105</v>
      </c>
      <c r="I150" s="8">
        <v>50</v>
      </c>
      <c r="J150" s="8" t="s">
        <v>244</v>
      </c>
      <c r="K150" s="8" t="s">
        <v>107</v>
      </c>
      <c r="L150" s="8" t="s">
        <v>108</v>
      </c>
      <c r="M150" s="10" t="s">
        <v>109</v>
      </c>
      <c r="N150" s="8" t="s">
        <v>110</v>
      </c>
      <c r="O150" s="74"/>
      <c r="P150" s="27"/>
      <c r="Q150" s="27"/>
      <c r="R150" s="27">
        <v>200</v>
      </c>
      <c r="S150" s="27">
        <v>200</v>
      </c>
      <c r="T150" s="27">
        <v>200</v>
      </c>
      <c r="U150" s="27">
        <v>200</v>
      </c>
      <c r="V150" s="27">
        <v>200</v>
      </c>
      <c r="W150" s="27"/>
      <c r="X150" s="27"/>
      <c r="Y150" s="27"/>
      <c r="Z150" s="27"/>
      <c r="AA150" s="27"/>
      <c r="AB150" s="27"/>
      <c r="AC150" s="27"/>
      <c r="AD150" s="27"/>
      <c r="AE150" s="27"/>
      <c r="AF150" s="27"/>
      <c r="AG150" s="27"/>
      <c r="AH150" s="27"/>
      <c r="AI150" s="27"/>
      <c r="AJ150" s="27"/>
      <c r="AK150" s="27"/>
      <c r="AL150" s="27"/>
      <c r="AM150" s="27"/>
      <c r="AN150" s="27"/>
      <c r="AO150" s="27"/>
      <c r="AP150" s="27">
        <v>20268</v>
      </c>
      <c r="AQ150" s="27">
        <v>0</v>
      </c>
      <c r="AR150" s="27">
        <f t="shared" si="10"/>
        <v>0</v>
      </c>
      <c r="AS150" s="10" t="s">
        <v>111</v>
      </c>
      <c r="AT150" s="43" t="s">
        <v>241</v>
      </c>
      <c r="AU150" s="89" t="s">
        <v>212</v>
      </c>
    </row>
    <row r="151" spans="2:47" x14ac:dyDescent="0.25">
      <c r="B151" s="7" t="s">
        <v>245</v>
      </c>
      <c r="C151" s="7" t="s">
        <v>100</v>
      </c>
      <c r="D151" s="7" t="s">
        <v>193</v>
      </c>
      <c r="E151" s="7" t="s">
        <v>194</v>
      </c>
      <c r="F151" s="7" t="s">
        <v>195</v>
      </c>
      <c r="G151" s="7" t="s">
        <v>246</v>
      </c>
      <c r="H151" s="10" t="s">
        <v>197</v>
      </c>
      <c r="I151" s="10">
        <v>54</v>
      </c>
      <c r="J151" s="10" t="s">
        <v>247</v>
      </c>
      <c r="K151" s="10" t="s">
        <v>107</v>
      </c>
      <c r="L151" s="10" t="s">
        <v>108</v>
      </c>
      <c r="M151" s="10" t="s">
        <v>109</v>
      </c>
      <c r="N151" s="10" t="s">
        <v>110</v>
      </c>
      <c r="O151" s="74"/>
      <c r="P151" s="27">
        <v>5</v>
      </c>
      <c r="Q151" s="27">
        <v>5</v>
      </c>
      <c r="R151" s="27">
        <v>5</v>
      </c>
      <c r="S151" s="27">
        <v>5</v>
      </c>
      <c r="T151" s="27">
        <v>5</v>
      </c>
      <c r="U151" s="27">
        <v>0</v>
      </c>
      <c r="V151" s="27"/>
      <c r="W151" s="27"/>
      <c r="X151" s="27"/>
      <c r="Y151" s="27"/>
      <c r="Z151" s="27"/>
      <c r="AA151" s="27"/>
      <c r="AB151" s="27"/>
      <c r="AC151" s="27"/>
      <c r="AD151" s="27"/>
      <c r="AE151" s="27"/>
      <c r="AF151" s="27"/>
      <c r="AG151" s="27"/>
      <c r="AH151" s="27"/>
      <c r="AI151" s="27"/>
      <c r="AJ151" s="27"/>
      <c r="AK151" s="27"/>
      <c r="AL151" s="27"/>
      <c r="AM151" s="27"/>
      <c r="AN151" s="27"/>
      <c r="AO151" s="27"/>
      <c r="AP151" s="27">
        <v>5140000</v>
      </c>
      <c r="AQ151" s="27">
        <v>0</v>
      </c>
      <c r="AR151" s="27">
        <f t="shared" si="10"/>
        <v>0</v>
      </c>
      <c r="AS151" s="10" t="s">
        <v>111</v>
      </c>
      <c r="AT151" s="88">
        <v>2013</v>
      </c>
      <c r="AU151" s="89"/>
    </row>
    <row r="152" spans="2:47" x14ac:dyDescent="0.25">
      <c r="B152" s="7" t="s">
        <v>248</v>
      </c>
      <c r="C152" s="7" t="s">
        <v>100</v>
      </c>
      <c r="D152" s="7" t="s">
        <v>193</v>
      </c>
      <c r="E152" s="7" t="s">
        <v>194</v>
      </c>
      <c r="F152" s="7" t="s">
        <v>195</v>
      </c>
      <c r="G152" s="7" t="s">
        <v>246</v>
      </c>
      <c r="H152" s="10" t="s">
        <v>105</v>
      </c>
      <c r="I152" s="10">
        <v>54</v>
      </c>
      <c r="J152" s="10" t="s">
        <v>249</v>
      </c>
      <c r="K152" s="10" t="s">
        <v>107</v>
      </c>
      <c r="L152" s="10" t="s">
        <v>108</v>
      </c>
      <c r="M152" s="10" t="s">
        <v>109</v>
      </c>
      <c r="N152" s="10" t="s">
        <v>110</v>
      </c>
      <c r="O152" s="74"/>
      <c r="P152" s="27">
        <v>0</v>
      </c>
      <c r="Q152" s="27">
        <v>30</v>
      </c>
      <c r="R152" s="27">
        <v>28</v>
      </c>
      <c r="S152" s="27">
        <v>26</v>
      </c>
      <c r="T152" s="27">
        <v>21</v>
      </c>
      <c r="U152" s="27">
        <v>15</v>
      </c>
      <c r="V152" s="27"/>
      <c r="W152" s="27"/>
      <c r="X152" s="27"/>
      <c r="Y152" s="27"/>
      <c r="Z152" s="27"/>
      <c r="AA152" s="27"/>
      <c r="AB152" s="27"/>
      <c r="AC152" s="27"/>
      <c r="AD152" s="27"/>
      <c r="AE152" s="27"/>
      <c r="AF152" s="27"/>
      <c r="AG152" s="27"/>
      <c r="AH152" s="27"/>
      <c r="AI152" s="27"/>
      <c r="AJ152" s="27"/>
      <c r="AK152" s="27"/>
      <c r="AL152" s="27"/>
      <c r="AM152" s="27"/>
      <c r="AN152" s="27"/>
      <c r="AO152" s="27"/>
      <c r="AP152" s="27">
        <v>4600000</v>
      </c>
      <c r="AQ152" s="27">
        <v>0</v>
      </c>
      <c r="AR152" s="27">
        <f t="shared" si="10"/>
        <v>0</v>
      </c>
      <c r="AS152" s="10" t="s">
        <v>111</v>
      </c>
      <c r="AT152" s="88" t="s">
        <v>232</v>
      </c>
      <c r="AU152" s="89" t="s">
        <v>250</v>
      </c>
    </row>
    <row r="153" spans="2:47" x14ac:dyDescent="0.25">
      <c r="B153" s="7" t="s">
        <v>251</v>
      </c>
      <c r="C153" s="7" t="s">
        <v>100</v>
      </c>
      <c r="D153" s="7" t="s">
        <v>193</v>
      </c>
      <c r="E153" s="7" t="s">
        <v>194</v>
      </c>
      <c r="F153" s="7" t="s">
        <v>195</v>
      </c>
      <c r="G153" s="7" t="s">
        <v>246</v>
      </c>
      <c r="H153" s="10" t="s">
        <v>105</v>
      </c>
      <c r="I153" s="10">
        <v>54</v>
      </c>
      <c r="J153" s="10" t="s">
        <v>235</v>
      </c>
      <c r="K153" s="10" t="s">
        <v>107</v>
      </c>
      <c r="L153" s="10" t="s">
        <v>108</v>
      </c>
      <c r="M153" s="10" t="s">
        <v>109</v>
      </c>
      <c r="N153" s="10" t="s">
        <v>110</v>
      </c>
      <c r="O153" s="74"/>
      <c r="P153" s="27">
        <v>0</v>
      </c>
      <c r="Q153" s="27">
        <v>25</v>
      </c>
      <c r="R153" s="27">
        <v>28</v>
      </c>
      <c r="S153" s="27">
        <v>25</v>
      </c>
      <c r="T153" s="27">
        <v>20</v>
      </c>
      <c r="U153" s="27">
        <v>14</v>
      </c>
      <c r="V153" s="27"/>
      <c r="W153" s="27"/>
      <c r="X153" s="27"/>
      <c r="Y153" s="27"/>
      <c r="Z153" s="27"/>
      <c r="AA153" s="27"/>
      <c r="AB153" s="27"/>
      <c r="AC153" s="27"/>
      <c r="AD153" s="27"/>
      <c r="AE153" s="27"/>
      <c r="AF153" s="27"/>
      <c r="AG153" s="27"/>
      <c r="AH153" s="27"/>
      <c r="AI153" s="27"/>
      <c r="AJ153" s="27"/>
      <c r="AK153" s="27"/>
      <c r="AL153" s="27"/>
      <c r="AM153" s="27"/>
      <c r="AN153" s="27"/>
      <c r="AO153" s="27"/>
      <c r="AP153" s="27">
        <v>4600000</v>
      </c>
      <c r="AQ153" s="27">
        <v>0</v>
      </c>
      <c r="AR153" s="27">
        <f t="shared" si="10"/>
        <v>0</v>
      </c>
      <c r="AS153" s="10" t="s">
        <v>111</v>
      </c>
      <c r="AT153" s="88" t="s">
        <v>232</v>
      </c>
      <c r="AU153" s="89" t="s">
        <v>112</v>
      </c>
    </row>
    <row r="154" spans="2:47" x14ac:dyDescent="0.2">
      <c r="B154" s="12" t="s">
        <v>252</v>
      </c>
      <c r="C154" s="7" t="s">
        <v>100</v>
      </c>
      <c r="D154" s="7" t="s">
        <v>193</v>
      </c>
      <c r="E154" s="7" t="s">
        <v>194</v>
      </c>
      <c r="F154" s="7" t="s">
        <v>195</v>
      </c>
      <c r="G154" s="7" t="s">
        <v>246</v>
      </c>
      <c r="H154" s="8" t="s">
        <v>105</v>
      </c>
      <c r="I154" s="9">
        <v>54</v>
      </c>
      <c r="J154" s="10" t="s">
        <v>235</v>
      </c>
      <c r="K154" s="8" t="s">
        <v>107</v>
      </c>
      <c r="L154" s="10" t="s">
        <v>108</v>
      </c>
      <c r="M154" s="10" t="s">
        <v>109</v>
      </c>
      <c r="N154" s="10" t="s">
        <v>110</v>
      </c>
      <c r="O154" s="74"/>
      <c r="P154" s="27"/>
      <c r="Q154" s="27">
        <v>25</v>
      </c>
      <c r="R154" s="27">
        <v>28</v>
      </c>
      <c r="S154" s="27">
        <v>26</v>
      </c>
      <c r="T154" s="27">
        <v>21</v>
      </c>
      <c r="U154" s="27">
        <v>15</v>
      </c>
      <c r="V154" s="27"/>
      <c r="W154" s="27"/>
      <c r="X154" s="27"/>
      <c r="Y154" s="27"/>
      <c r="Z154" s="27"/>
      <c r="AA154" s="27"/>
      <c r="AB154" s="27"/>
      <c r="AC154" s="27"/>
      <c r="AD154" s="27"/>
      <c r="AE154" s="27"/>
      <c r="AF154" s="27"/>
      <c r="AG154" s="27"/>
      <c r="AH154" s="27"/>
      <c r="AI154" s="27"/>
      <c r="AJ154" s="27"/>
      <c r="AK154" s="27"/>
      <c r="AL154" s="27"/>
      <c r="AM154" s="27"/>
      <c r="AN154" s="27"/>
      <c r="AO154" s="27"/>
      <c r="AP154" s="27">
        <v>4600000</v>
      </c>
      <c r="AQ154" s="27">
        <v>0</v>
      </c>
      <c r="AR154" s="27">
        <f t="shared" si="10"/>
        <v>0</v>
      </c>
      <c r="AS154" s="10" t="s">
        <v>111</v>
      </c>
      <c r="AT154" s="43" t="s">
        <v>114</v>
      </c>
      <c r="AU154" s="13" t="s">
        <v>115</v>
      </c>
    </row>
    <row r="155" spans="2:47" x14ac:dyDescent="0.2">
      <c r="B155" s="13" t="s">
        <v>253</v>
      </c>
      <c r="C155" s="13" t="s">
        <v>100</v>
      </c>
      <c r="D155" s="13" t="s">
        <v>204</v>
      </c>
      <c r="E155" s="13" t="s">
        <v>194</v>
      </c>
      <c r="F155" s="13" t="s">
        <v>205</v>
      </c>
      <c r="G155" s="13" t="s">
        <v>246</v>
      </c>
      <c r="H155" s="13" t="s">
        <v>105</v>
      </c>
      <c r="I155" s="13">
        <v>54</v>
      </c>
      <c r="J155" s="13" t="s">
        <v>235</v>
      </c>
      <c r="K155" s="13" t="s">
        <v>107</v>
      </c>
      <c r="L155" s="13" t="s">
        <v>108</v>
      </c>
      <c r="M155" s="13" t="s">
        <v>109</v>
      </c>
      <c r="N155" s="13" t="s">
        <v>110</v>
      </c>
      <c r="O155" s="39"/>
      <c r="P155" s="39"/>
      <c r="Q155" s="39">
        <v>25</v>
      </c>
      <c r="R155" s="39">
        <v>28</v>
      </c>
      <c r="S155" s="39">
        <v>25</v>
      </c>
      <c r="T155" s="39">
        <v>25</v>
      </c>
      <c r="U155" s="39">
        <v>25</v>
      </c>
      <c r="V155" s="39"/>
      <c r="W155" s="39"/>
      <c r="X155" s="39"/>
      <c r="Y155" s="39"/>
      <c r="Z155" s="39"/>
      <c r="AA155" s="39"/>
      <c r="AB155" s="39"/>
      <c r="AC155" s="39"/>
      <c r="AD155" s="39"/>
      <c r="AE155" s="39"/>
      <c r="AF155" s="39"/>
      <c r="AG155" s="39"/>
      <c r="AH155" s="39"/>
      <c r="AI155" s="39"/>
      <c r="AJ155" s="39"/>
      <c r="AK155" s="39"/>
      <c r="AL155" s="39"/>
      <c r="AM155" s="39"/>
      <c r="AN155" s="39"/>
      <c r="AO155" s="39"/>
      <c r="AP155" s="39">
        <v>4600000</v>
      </c>
      <c r="AQ155" s="39">
        <v>0</v>
      </c>
      <c r="AR155" s="27">
        <f t="shared" si="10"/>
        <v>0</v>
      </c>
      <c r="AS155" s="13" t="s">
        <v>111</v>
      </c>
      <c r="AT155" s="13" t="s">
        <v>114</v>
      </c>
      <c r="AU155" s="13">
        <v>14</v>
      </c>
    </row>
    <row r="156" spans="2:47" x14ac:dyDescent="0.2">
      <c r="B156" s="13" t="s">
        <v>254</v>
      </c>
      <c r="C156" s="13" t="s">
        <v>100</v>
      </c>
      <c r="D156" s="13" t="s">
        <v>204</v>
      </c>
      <c r="E156" s="13" t="s">
        <v>194</v>
      </c>
      <c r="F156" s="13" t="s">
        <v>205</v>
      </c>
      <c r="G156" s="13" t="s">
        <v>246</v>
      </c>
      <c r="H156" s="13" t="s">
        <v>105</v>
      </c>
      <c r="I156" s="13">
        <v>54</v>
      </c>
      <c r="J156" s="13" t="s">
        <v>235</v>
      </c>
      <c r="K156" s="13" t="s">
        <v>107</v>
      </c>
      <c r="L156" s="13" t="s">
        <v>108</v>
      </c>
      <c r="M156" s="13" t="s">
        <v>109</v>
      </c>
      <c r="N156" s="13" t="s">
        <v>110</v>
      </c>
      <c r="O156" s="39"/>
      <c r="P156" s="39"/>
      <c r="Q156" s="39">
        <v>25</v>
      </c>
      <c r="R156" s="39">
        <v>28</v>
      </c>
      <c r="S156" s="39">
        <v>10</v>
      </c>
      <c r="T156" s="39">
        <v>25</v>
      </c>
      <c r="U156" s="39">
        <v>25</v>
      </c>
      <c r="V156" s="39"/>
      <c r="W156" s="39"/>
      <c r="X156" s="39"/>
      <c r="Y156" s="39"/>
      <c r="Z156" s="39"/>
      <c r="AA156" s="39"/>
      <c r="AB156" s="39"/>
      <c r="AC156" s="39"/>
      <c r="AD156" s="39"/>
      <c r="AE156" s="39"/>
      <c r="AF156" s="39"/>
      <c r="AG156" s="39"/>
      <c r="AH156" s="39"/>
      <c r="AI156" s="39"/>
      <c r="AJ156" s="39"/>
      <c r="AK156" s="39"/>
      <c r="AL156" s="39"/>
      <c r="AM156" s="39"/>
      <c r="AN156" s="39"/>
      <c r="AO156" s="39"/>
      <c r="AP156" s="39">
        <v>4600000</v>
      </c>
      <c r="AQ156" s="39">
        <v>0</v>
      </c>
      <c r="AR156" s="27">
        <f t="shared" si="10"/>
        <v>0</v>
      </c>
      <c r="AS156" s="13" t="s">
        <v>111</v>
      </c>
      <c r="AT156" s="13" t="s">
        <v>114</v>
      </c>
      <c r="AU156" s="13">
        <v>14</v>
      </c>
    </row>
    <row r="157" spans="2:47" x14ac:dyDescent="0.2">
      <c r="B157" s="13" t="s">
        <v>255</v>
      </c>
      <c r="C157" s="13" t="s">
        <v>100</v>
      </c>
      <c r="D157" s="13" t="s">
        <v>204</v>
      </c>
      <c r="E157" s="13" t="s">
        <v>194</v>
      </c>
      <c r="F157" s="13" t="s">
        <v>205</v>
      </c>
      <c r="G157" s="13" t="s">
        <v>246</v>
      </c>
      <c r="H157" s="13" t="s">
        <v>105</v>
      </c>
      <c r="I157" s="13">
        <v>54</v>
      </c>
      <c r="J157" s="13" t="s">
        <v>235</v>
      </c>
      <c r="K157" s="13" t="s">
        <v>107</v>
      </c>
      <c r="L157" s="13" t="s">
        <v>108</v>
      </c>
      <c r="M157" s="13" t="s">
        <v>122</v>
      </c>
      <c r="N157" s="13" t="s">
        <v>110</v>
      </c>
      <c r="O157" s="39"/>
      <c r="P157" s="39">
        <v>0</v>
      </c>
      <c r="Q157" s="39">
        <v>25</v>
      </c>
      <c r="R157" s="39">
        <v>28</v>
      </c>
      <c r="S157" s="39">
        <v>10</v>
      </c>
      <c r="T157" s="39">
        <v>20</v>
      </c>
      <c r="U157" s="39">
        <v>14</v>
      </c>
      <c r="V157" s="39"/>
      <c r="W157" s="39"/>
      <c r="X157" s="39"/>
      <c r="Y157" s="39"/>
      <c r="Z157" s="39"/>
      <c r="AA157" s="39"/>
      <c r="AB157" s="39"/>
      <c r="AC157" s="39"/>
      <c r="AD157" s="39"/>
      <c r="AE157" s="39"/>
      <c r="AF157" s="39"/>
      <c r="AG157" s="39"/>
      <c r="AH157" s="39"/>
      <c r="AI157" s="39"/>
      <c r="AJ157" s="39"/>
      <c r="AK157" s="39"/>
      <c r="AL157" s="39"/>
      <c r="AM157" s="39"/>
      <c r="AN157" s="39"/>
      <c r="AO157" s="39"/>
      <c r="AP157" s="39">
        <v>4600000</v>
      </c>
      <c r="AQ157" s="39">
        <f>(O157+P157+Q157+R157+S157+T157+U157+V157+W157)*AP157</f>
        <v>446200000</v>
      </c>
      <c r="AR157" s="27">
        <f t="shared" si="10"/>
        <v>499744000.00000006</v>
      </c>
      <c r="AS157" s="13" t="s">
        <v>111</v>
      </c>
      <c r="AT157" s="13" t="s">
        <v>114</v>
      </c>
      <c r="AU157" s="13"/>
    </row>
    <row r="158" spans="2:47" x14ac:dyDescent="0.25">
      <c r="B158" s="7" t="s">
        <v>256</v>
      </c>
      <c r="C158" s="7" t="s">
        <v>100</v>
      </c>
      <c r="D158" s="7" t="s">
        <v>257</v>
      </c>
      <c r="E158" s="7" t="s">
        <v>258</v>
      </c>
      <c r="F158" s="7" t="s">
        <v>259</v>
      </c>
      <c r="G158" s="7" t="s">
        <v>260</v>
      </c>
      <c r="H158" s="8" t="s">
        <v>197</v>
      </c>
      <c r="I158" s="9">
        <v>90</v>
      </c>
      <c r="J158" s="10" t="s">
        <v>106</v>
      </c>
      <c r="K158" s="8" t="s">
        <v>107</v>
      </c>
      <c r="L158" s="10" t="s">
        <v>108</v>
      </c>
      <c r="M158" s="10" t="s">
        <v>109</v>
      </c>
      <c r="N158" s="10" t="s">
        <v>261</v>
      </c>
      <c r="O158" s="74"/>
      <c r="P158" s="27">
        <v>40</v>
      </c>
      <c r="Q158" s="27">
        <v>40</v>
      </c>
      <c r="R158" s="27">
        <v>40</v>
      </c>
      <c r="S158" s="27">
        <v>40</v>
      </c>
      <c r="T158" s="27">
        <v>40</v>
      </c>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v>294642.8571428571</v>
      </c>
      <c r="AQ158" s="27">
        <v>0</v>
      </c>
      <c r="AR158" s="27">
        <f t="shared" si="10"/>
        <v>0</v>
      </c>
      <c r="AS158" s="10" t="s">
        <v>111</v>
      </c>
      <c r="AT158" s="88">
        <v>2013</v>
      </c>
      <c r="AU158" s="89" t="s">
        <v>236</v>
      </c>
    </row>
    <row r="159" spans="2:47" x14ac:dyDescent="0.25">
      <c r="B159" s="7" t="s">
        <v>262</v>
      </c>
      <c r="C159" s="7" t="s">
        <v>100</v>
      </c>
      <c r="D159" s="7" t="s">
        <v>257</v>
      </c>
      <c r="E159" s="7" t="s">
        <v>258</v>
      </c>
      <c r="F159" s="7" t="s">
        <v>259</v>
      </c>
      <c r="G159" s="7" t="s">
        <v>260</v>
      </c>
      <c r="H159" s="8" t="s">
        <v>197</v>
      </c>
      <c r="I159" s="9">
        <v>90</v>
      </c>
      <c r="J159" s="10" t="s">
        <v>263</v>
      </c>
      <c r="K159" s="8" t="s">
        <v>107</v>
      </c>
      <c r="L159" s="10" t="s">
        <v>108</v>
      </c>
      <c r="M159" s="10" t="s">
        <v>109</v>
      </c>
      <c r="N159" s="10" t="s">
        <v>261</v>
      </c>
      <c r="O159" s="74"/>
      <c r="P159" s="27">
        <v>40</v>
      </c>
      <c r="Q159" s="27">
        <v>40</v>
      </c>
      <c r="R159" s="27">
        <v>40</v>
      </c>
      <c r="S159" s="27">
        <v>40</v>
      </c>
      <c r="T159" s="27">
        <v>40</v>
      </c>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v>254464</v>
      </c>
      <c r="AQ159" s="27">
        <v>0</v>
      </c>
      <c r="AR159" s="27">
        <f t="shared" si="10"/>
        <v>0</v>
      </c>
      <c r="AS159" s="10" t="s">
        <v>111</v>
      </c>
      <c r="AT159" s="88" t="s">
        <v>201</v>
      </c>
      <c r="AU159" s="89" t="s">
        <v>112</v>
      </c>
    </row>
    <row r="160" spans="2:47" x14ac:dyDescent="0.2">
      <c r="B160" s="12" t="s">
        <v>264</v>
      </c>
      <c r="C160" s="7" t="s">
        <v>100</v>
      </c>
      <c r="D160" s="7" t="s">
        <v>257</v>
      </c>
      <c r="E160" s="7" t="s">
        <v>258</v>
      </c>
      <c r="F160" s="7" t="s">
        <v>259</v>
      </c>
      <c r="G160" s="7" t="s">
        <v>265</v>
      </c>
      <c r="H160" s="8" t="s">
        <v>197</v>
      </c>
      <c r="I160" s="9">
        <v>90</v>
      </c>
      <c r="J160" s="10" t="s">
        <v>263</v>
      </c>
      <c r="K160" s="8" t="s">
        <v>107</v>
      </c>
      <c r="L160" s="10" t="s">
        <v>108</v>
      </c>
      <c r="M160" s="10" t="s">
        <v>109</v>
      </c>
      <c r="N160" s="10" t="s">
        <v>261</v>
      </c>
      <c r="O160" s="74"/>
      <c r="P160" s="27">
        <v>40</v>
      </c>
      <c r="Q160" s="27">
        <v>40</v>
      </c>
      <c r="R160" s="27">
        <v>40</v>
      </c>
      <c r="S160" s="27">
        <v>40</v>
      </c>
      <c r="T160" s="27">
        <v>40</v>
      </c>
      <c r="U160" s="27">
        <v>40</v>
      </c>
      <c r="V160" s="27">
        <v>40</v>
      </c>
      <c r="W160" s="27"/>
      <c r="X160" s="27"/>
      <c r="Y160" s="27"/>
      <c r="Z160" s="27"/>
      <c r="AA160" s="27"/>
      <c r="AB160" s="27"/>
      <c r="AC160" s="27"/>
      <c r="AD160" s="27"/>
      <c r="AE160" s="27"/>
      <c r="AF160" s="27"/>
      <c r="AG160" s="27"/>
      <c r="AH160" s="27"/>
      <c r="AI160" s="27"/>
      <c r="AJ160" s="27"/>
      <c r="AK160" s="27"/>
      <c r="AL160" s="27"/>
      <c r="AM160" s="27"/>
      <c r="AN160" s="27"/>
      <c r="AO160" s="27"/>
      <c r="AP160" s="27">
        <v>254464</v>
      </c>
      <c r="AQ160" s="27">
        <v>0</v>
      </c>
      <c r="AR160" s="27">
        <f t="shared" si="10"/>
        <v>0</v>
      </c>
      <c r="AS160" s="10" t="s">
        <v>111</v>
      </c>
      <c r="AT160" s="43" t="s">
        <v>127</v>
      </c>
      <c r="AU160" s="13" t="s">
        <v>115</v>
      </c>
    </row>
    <row r="161" spans="2:47" x14ac:dyDescent="0.2">
      <c r="B161" s="13" t="s">
        <v>266</v>
      </c>
      <c r="C161" s="13" t="s">
        <v>100</v>
      </c>
      <c r="D161" s="13" t="s">
        <v>267</v>
      </c>
      <c r="E161" s="13" t="s">
        <v>258</v>
      </c>
      <c r="F161" s="13" t="s">
        <v>268</v>
      </c>
      <c r="G161" s="13" t="s">
        <v>265</v>
      </c>
      <c r="H161" s="13" t="s">
        <v>197</v>
      </c>
      <c r="I161" s="13">
        <v>90</v>
      </c>
      <c r="J161" s="13" t="s">
        <v>263</v>
      </c>
      <c r="K161" s="13" t="s">
        <v>107</v>
      </c>
      <c r="L161" s="13" t="s">
        <v>108</v>
      </c>
      <c r="M161" s="13" t="s">
        <v>109</v>
      </c>
      <c r="N161" s="13" t="s">
        <v>261</v>
      </c>
      <c r="O161" s="39"/>
      <c r="P161" s="39">
        <v>40</v>
      </c>
      <c r="Q161" s="39">
        <v>40</v>
      </c>
      <c r="R161" s="39">
        <v>40</v>
      </c>
      <c r="S161" s="39">
        <v>18</v>
      </c>
      <c r="T161" s="39">
        <v>18</v>
      </c>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v>254464</v>
      </c>
      <c r="AQ161" s="39">
        <v>0</v>
      </c>
      <c r="AR161" s="27">
        <f t="shared" si="10"/>
        <v>0</v>
      </c>
      <c r="AS161" s="13" t="s">
        <v>111</v>
      </c>
      <c r="AT161" s="13" t="s">
        <v>127</v>
      </c>
      <c r="AU161" s="13">
        <v>14</v>
      </c>
    </row>
    <row r="162" spans="2:47" x14ac:dyDescent="0.2">
      <c r="B162" s="13" t="s">
        <v>269</v>
      </c>
      <c r="C162" s="13" t="s">
        <v>100</v>
      </c>
      <c r="D162" s="13" t="s">
        <v>267</v>
      </c>
      <c r="E162" s="13" t="s">
        <v>258</v>
      </c>
      <c r="F162" s="13" t="s">
        <v>268</v>
      </c>
      <c r="G162" s="13" t="s">
        <v>265</v>
      </c>
      <c r="H162" s="13" t="s">
        <v>197</v>
      </c>
      <c r="I162" s="13">
        <v>90</v>
      </c>
      <c r="J162" s="13" t="s">
        <v>263</v>
      </c>
      <c r="K162" s="13" t="s">
        <v>107</v>
      </c>
      <c r="L162" s="13" t="s">
        <v>108</v>
      </c>
      <c r="M162" s="13" t="s">
        <v>109</v>
      </c>
      <c r="N162" s="13" t="s">
        <v>261</v>
      </c>
      <c r="O162" s="39"/>
      <c r="P162" s="39">
        <v>40</v>
      </c>
      <c r="Q162" s="39">
        <v>40</v>
      </c>
      <c r="R162" s="39">
        <v>40</v>
      </c>
      <c r="S162" s="39">
        <v>0</v>
      </c>
      <c r="T162" s="39">
        <v>18</v>
      </c>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v>254464</v>
      </c>
      <c r="AQ162" s="39">
        <v>0</v>
      </c>
      <c r="AR162" s="27">
        <f t="shared" si="10"/>
        <v>0</v>
      </c>
      <c r="AS162" s="13" t="s">
        <v>111</v>
      </c>
      <c r="AT162" s="13" t="s">
        <v>127</v>
      </c>
      <c r="AU162" s="13" t="s">
        <v>115</v>
      </c>
    </row>
    <row r="163" spans="2:47" x14ac:dyDescent="0.2">
      <c r="B163" s="13" t="s">
        <v>270</v>
      </c>
      <c r="C163" s="13" t="s">
        <v>100</v>
      </c>
      <c r="D163" s="13" t="s">
        <v>267</v>
      </c>
      <c r="E163" s="13" t="s">
        <v>258</v>
      </c>
      <c r="F163" s="13" t="s">
        <v>268</v>
      </c>
      <c r="G163" s="13" t="s">
        <v>265</v>
      </c>
      <c r="H163" s="13" t="s">
        <v>197</v>
      </c>
      <c r="I163" s="13">
        <v>90</v>
      </c>
      <c r="J163" s="13" t="s">
        <v>263</v>
      </c>
      <c r="K163" s="13" t="s">
        <v>107</v>
      </c>
      <c r="L163" s="13" t="s">
        <v>108</v>
      </c>
      <c r="M163" s="13" t="s">
        <v>122</v>
      </c>
      <c r="N163" s="13" t="s">
        <v>261</v>
      </c>
      <c r="O163" s="39"/>
      <c r="P163" s="39">
        <v>40</v>
      </c>
      <c r="Q163" s="39">
        <v>40</v>
      </c>
      <c r="R163" s="39">
        <v>40</v>
      </c>
      <c r="S163" s="39">
        <v>0</v>
      </c>
      <c r="T163" s="39">
        <v>20</v>
      </c>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v>254464</v>
      </c>
      <c r="AQ163" s="39">
        <f>(P163+Q163+R163+S163+T163+U163+V163+W163)*AP163</f>
        <v>35624960</v>
      </c>
      <c r="AR163" s="27">
        <f t="shared" si="10"/>
        <v>39899955.200000003</v>
      </c>
      <c r="AS163" s="13" t="s">
        <v>111</v>
      </c>
      <c r="AT163" s="13" t="s">
        <v>127</v>
      </c>
      <c r="AU163" s="13"/>
    </row>
    <row r="164" spans="2:47" x14ac:dyDescent="0.25">
      <c r="B164" s="7" t="s">
        <v>271</v>
      </c>
      <c r="C164" s="7" t="s">
        <v>100</v>
      </c>
      <c r="D164" s="7" t="s">
        <v>272</v>
      </c>
      <c r="E164" s="7" t="s">
        <v>258</v>
      </c>
      <c r="F164" s="7" t="s">
        <v>273</v>
      </c>
      <c r="G164" s="7" t="s">
        <v>274</v>
      </c>
      <c r="H164" s="8" t="s">
        <v>197</v>
      </c>
      <c r="I164" s="9">
        <v>90</v>
      </c>
      <c r="J164" s="10" t="s">
        <v>106</v>
      </c>
      <c r="K164" s="8" t="s">
        <v>107</v>
      </c>
      <c r="L164" s="10" t="s">
        <v>108</v>
      </c>
      <c r="M164" s="10" t="s">
        <v>109</v>
      </c>
      <c r="N164" s="10" t="s">
        <v>275</v>
      </c>
      <c r="O164" s="74"/>
      <c r="P164" s="27">
        <v>800</v>
      </c>
      <c r="Q164" s="27">
        <v>800</v>
      </c>
      <c r="R164" s="27">
        <v>800</v>
      </c>
      <c r="S164" s="27">
        <v>800</v>
      </c>
      <c r="T164" s="27">
        <v>800</v>
      </c>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v>240178.57</v>
      </c>
      <c r="AQ164" s="27">
        <v>0</v>
      </c>
      <c r="AR164" s="27">
        <f t="shared" si="10"/>
        <v>0</v>
      </c>
      <c r="AS164" s="10" t="s">
        <v>111</v>
      </c>
      <c r="AT164" s="88">
        <v>2013</v>
      </c>
      <c r="AU164" s="89" t="s">
        <v>276</v>
      </c>
    </row>
    <row r="165" spans="2:47" x14ac:dyDescent="0.25">
      <c r="B165" s="7" t="s">
        <v>277</v>
      </c>
      <c r="C165" s="7" t="s">
        <v>100</v>
      </c>
      <c r="D165" s="7" t="s">
        <v>272</v>
      </c>
      <c r="E165" s="7" t="s">
        <v>258</v>
      </c>
      <c r="F165" s="7" t="s">
        <v>273</v>
      </c>
      <c r="G165" s="7" t="s">
        <v>274</v>
      </c>
      <c r="H165" s="8" t="s">
        <v>197</v>
      </c>
      <c r="I165" s="9">
        <v>90</v>
      </c>
      <c r="J165" s="10" t="s">
        <v>263</v>
      </c>
      <c r="K165" s="8" t="s">
        <v>107</v>
      </c>
      <c r="L165" s="10" t="s">
        <v>108</v>
      </c>
      <c r="M165" s="10" t="s">
        <v>109</v>
      </c>
      <c r="N165" s="10" t="s">
        <v>275</v>
      </c>
      <c r="O165" s="74"/>
      <c r="P165" s="27">
        <v>800</v>
      </c>
      <c r="Q165" s="27">
        <v>800</v>
      </c>
      <c r="R165" s="27">
        <v>800</v>
      </c>
      <c r="S165" s="27">
        <v>800</v>
      </c>
      <c r="T165" s="27">
        <v>800</v>
      </c>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v>226786</v>
      </c>
      <c r="AQ165" s="27">
        <v>0</v>
      </c>
      <c r="AR165" s="27">
        <f t="shared" si="10"/>
        <v>0</v>
      </c>
      <c r="AS165" s="10" t="s">
        <v>111</v>
      </c>
      <c r="AT165" s="88" t="s">
        <v>201</v>
      </c>
      <c r="AU165" s="89" t="s">
        <v>112</v>
      </c>
    </row>
    <row r="166" spans="2:47" x14ac:dyDescent="0.2">
      <c r="B166" s="12" t="s">
        <v>278</v>
      </c>
      <c r="C166" s="7" t="s">
        <v>100</v>
      </c>
      <c r="D166" s="7" t="s">
        <v>272</v>
      </c>
      <c r="E166" s="7" t="s">
        <v>258</v>
      </c>
      <c r="F166" s="7" t="s">
        <v>273</v>
      </c>
      <c r="G166" s="7" t="s">
        <v>279</v>
      </c>
      <c r="H166" s="8" t="s">
        <v>197</v>
      </c>
      <c r="I166" s="9">
        <v>90</v>
      </c>
      <c r="J166" s="10" t="s">
        <v>263</v>
      </c>
      <c r="K166" s="8" t="s">
        <v>107</v>
      </c>
      <c r="L166" s="10" t="s">
        <v>108</v>
      </c>
      <c r="M166" s="10" t="s">
        <v>109</v>
      </c>
      <c r="N166" s="10" t="s">
        <v>275</v>
      </c>
      <c r="O166" s="74"/>
      <c r="P166" s="27">
        <v>800</v>
      </c>
      <c r="Q166" s="27">
        <v>800</v>
      </c>
      <c r="R166" s="27">
        <v>600</v>
      </c>
      <c r="S166" s="27">
        <v>800</v>
      </c>
      <c r="T166" s="27">
        <v>800</v>
      </c>
      <c r="U166" s="27">
        <v>800</v>
      </c>
      <c r="V166" s="27">
        <v>800</v>
      </c>
      <c r="W166" s="27"/>
      <c r="X166" s="27"/>
      <c r="Y166" s="27"/>
      <c r="Z166" s="27"/>
      <c r="AA166" s="27"/>
      <c r="AB166" s="27"/>
      <c r="AC166" s="27"/>
      <c r="AD166" s="27"/>
      <c r="AE166" s="27"/>
      <c r="AF166" s="27"/>
      <c r="AG166" s="27"/>
      <c r="AH166" s="27"/>
      <c r="AI166" s="27"/>
      <c r="AJ166" s="27"/>
      <c r="AK166" s="27"/>
      <c r="AL166" s="27"/>
      <c r="AM166" s="27"/>
      <c r="AN166" s="27"/>
      <c r="AO166" s="27"/>
      <c r="AP166" s="27">
        <v>226786</v>
      </c>
      <c r="AQ166" s="27">
        <v>0</v>
      </c>
      <c r="AR166" s="27">
        <f t="shared" si="10"/>
        <v>0</v>
      </c>
      <c r="AS166" s="10" t="s">
        <v>111</v>
      </c>
      <c r="AT166" s="43" t="s">
        <v>127</v>
      </c>
      <c r="AU166" s="13" t="s">
        <v>156</v>
      </c>
    </row>
    <row r="167" spans="2:47" x14ac:dyDescent="0.2">
      <c r="B167" s="13" t="s">
        <v>280</v>
      </c>
      <c r="C167" s="13" t="s">
        <v>100</v>
      </c>
      <c r="D167" s="13" t="s">
        <v>281</v>
      </c>
      <c r="E167" s="13" t="s">
        <v>258</v>
      </c>
      <c r="F167" s="13" t="s">
        <v>282</v>
      </c>
      <c r="G167" s="13" t="s">
        <v>279</v>
      </c>
      <c r="H167" s="13" t="s">
        <v>197</v>
      </c>
      <c r="I167" s="13">
        <v>90</v>
      </c>
      <c r="J167" s="13" t="s">
        <v>263</v>
      </c>
      <c r="K167" s="13" t="s">
        <v>107</v>
      </c>
      <c r="L167" s="13" t="s">
        <v>108</v>
      </c>
      <c r="M167" s="13" t="s">
        <v>109</v>
      </c>
      <c r="N167" s="13" t="s">
        <v>275</v>
      </c>
      <c r="O167" s="39"/>
      <c r="P167" s="39">
        <v>800</v>
      </c>
      <c r="Q167" s="39">
        <v>800</v>
      </c>
      <c r="R167" s="39">
        <v>600</v>
      </c>
      <c r="S167" s="39">
        <v>800</v>
      </c>
      <c r="T167" s="39">
        <v>800</v>
      </c>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v>240178.57</v>
      </c>
      <c r="AQ167" s="39">
        <v>0</v>
      </c>
      <c r="AR167" s="27">
        <f t="shared" si="10"/>
        <v>0</v>
      </c>
      <c r="AS167" s="13" t="s">
        <v>111</v>
      </c>
      <c r="AT167" s="13" t="s">
        <v>127</v>
      </c>
      <c r="AU167" s="13">
        <v>15</v>
      </c>
    </row>
    <row r="168" spans="2:47" x14ac:dyDescent="0.2">
      <c r="B168" s="13" t="s">
        <v>283</v>
      </c>
      <c r="C168" s="13" t="s">
        <v>100</v>
      </c>
      <c r="D168" s="13" t="s">
        <v>281</v>
      </c>
      <c r="E168" s="13" t="s">
        <v>258</v>
      </c>
      <c r="F168" s="13" t="s">
        <v>282</v>
      </c>
      <c r="G168" s="13" t="s">
        <v>279</v>
      </c>
      <c r="H168" s="13" t="s">
        <v>197</v>
      </c>
      <c r="I168" s="13">
        <v>90</v>
      </c>
      <c r="J168" s="13" t="s">
        <v>263</v>
      </c>
      <c r="K168" s="13" t="s">
        <v>107</v>
      </c>
      <c r="L168" s="13" t="s">
        <v>108</v>
      </c>
      <c r="M168" s="13" t="s">
        <v>109</v>
      </c>
      <c r="N168" s="13" t="s">
        <v>275</v>
      </c>
      <c r="O168" s="39"/>
      <c r="P168" s="39">
        <v>800</v>
      </c>
      <c r="Q168" s="39">
        <v>800</v>
      </c>
      <c r="R168" s="39">
        <v>600</v>
      </c>
      <c r="S168" s="39">
        <v>800</v>
      </c>
      <c r="T168" s="39">
        <v>800</v>
      </c>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v>226785.99999999997</v>
      </c>
      <c r="AQ168" s="39">
        <v>0</v>
      </c>
      <c r="AR168" s="27">
        <f t="shared" si="10"/>
        <v>0</v>
      </c>
      <c r="AS168" s="13" t="s">
        <v>111</v>
      </c>
      <c r="AT168" s="13" t="s">
        <v>127</v>
      </c>
      <c r="AU168" s="13">
        <v>14</v>
      </c>
    </row>
    <row r="169" spans="2:47" x14ac:dyDescent="0.2">
      <c r="B169" s="13" t="s">
        <v>284</v>
      </c>
      <c r="C169" s="13" t="s">
        <v>100</v>
      </c>
      <c r="D169" s="13" t="s">
        <v>281</v>
      </c>
      <c r="E169" s="13" t="s">
        <v>258</v>
      </c>
      <c r="F169" s="13" t="s">
        <v>282</v>
      </c>
      <c r="G169" s="13" t="s">
        <v>279</v>
      </c>
      <c r="H169" s="13" t="s">
        <v>197</v>
      </c>
      <c r="I169" s="13">
        <v>90</v>
      </c>
      <c r="J169" s="13" t="s">
        <v>263</v>
      </c>
      <c r="K169" s="13" t="s">
        <v>107</v>
      </c>
      <c r="L169" s="13" t="s">
        <v>108</v>
      </c>
      <c r="M169" s="13" t="s">
        <v>122</v>
      </c>
      <c r="N169" s="13" t="s">
        <v>275</v>
      </c>
      <c r="O169" s="39"/>
      <c r="P169" s="39">
        <v>800</v>
      </c>
      <c r="Q169" s="39">
        <v>800</v>
      </c>
      <c r="R169" s="39">
        <v>195</v>
      </c>
      <c r="S169" s="39">
        <v>800</v>
      </c>
      <c r="T169" s="39">
        <v>800</v>
      </c>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v>226785.99999999997</v>
      </c>
      <c r="AQ169" s="39">
        <v>0</v>
      </c>
      <c r="AR169" s="27">
        <f t="shared" si="10"/>
        <v>0</v>
      </c>
      <c r="AS169" s="13" t="s">
        <v>111</v>
      </c>
      <c r="AT169" s="13" t="s">
        <v>127</v>
      </c>
      <c r="AU169" s="13" t="s">
        <v>115</v>
      </c>
    </row>
    <row r="170" spans="2:47" x14ac:dyDescent="0.2">
      <c r="B170" s="13" t="s">
        <v>285</v>
      </c>
      <c r="C170" s="13" t="s">
        <v>100</v>
      </c>
      <c r="D170" s="13" t="s">
        <v>281</v>
      </c>
      <c r="E170" s="13" t="s">
        <v>258</v>
      </c>
      <c r="F170" s="13" t="s">
        <v>282</v>
      </c>
      <c r="G170" s="13" t="s">
        <v>279</v>
      </c>
      <c r="H170" s="13" t="s">
        <v>197</v>
      </c>
      <c r="I170" s="13">
        <v>90</v>
      </c>
      <c r="J170" s="13" t="s">
        <v>263</v>
      </c>
      <c r="K170" s="13" t="s">
        <v>107</v>
      </c>
      <c r="L170" s="13" t="s">
        <v>108</v>
      </c>
      <c r="M170" s="13" t="s">
        <v>122</v>
      </c>
      <c r="N170" s="13" t="s">
        <v>275</v>
      </c>
      <c r="O170" s="39"/>
      <c r="P170" s="39">
        <v>800</v>
      </c>
      <c r="Q170" s="39">
        <v>800</v>
      </c>
      <c r="R170" s="39">
        <v>195</v>
      </c>
      <c r="S170" s="39">
        <v>800</v>
      </c>
      <c r="T170" s="39">
        <v>140</v>
      </c>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v>226785.99999999997</v>
      </c>
      <c r="AQ170" s="39">
        <f>AP170*(P170+Q170+R170+S170+T170)</f>
        <v>620259709.99999988</v>
      </c>
      <c r="AR170" s="27">
        <f t="shared" si="10"/>
        <v>694690875.19999993</v>
      </c>
      <c r="AS170" s="13" t="s">
        <v>111</v>
      </c>
      <c r="AT170" s="13" t="s">
        <v>286</v>
      </c>
      <c r="AU170" s="13"/>
    </row>
    <row r="171" spans="2:47" x14ac:dyDescent="0.25">
      <c r="B171" s="7" t="s">
        <v>287</v>
      </c>
      <c r="C171" s="7" t="s">
        <v>100</v>
      </c>
      <c r="D171" s="7" t="s">
        <v>288</v>
      </c>
      <c r="E171" s="7" t="s">
        <v>258</v>
      </c>
      <c r="F171" s="7" t="s">
        <v>289</v>
      </c>
      <c r="G171" s="7" t="s">
        <v>290</v>
      </c>
      <c r="H171" s="8" t="s">
        <v>197</v>
      </c>
      <c r="I171" s="9">
        <v>90</v>
      </c>
      <c r="J171" s="10" t="s">
        <v>106</v>
      </c>
      <c r="K171" s="8" t="s">
        <v>107</v>
      </c>
      <c r="L171" s="10" t="s">
        <v>108</v>
      </c>
      <c r="M171" s="10" t="s">
        <v>109</v>
      </c>
      <c r="N171" s="10" t="s">
        <v>261</v>
      </c>
      <c r="O171" s="74"/>
      <c r="P171" s="27">
        <v>240</v>
      </c>
      <c r="Q171" s="27">
        <v>240</v>
      </c>
      <c r="R171" s="27">
        <v>240</v>
      </c>
      <c r="S171" s="27">
        <v>240</v>
      </c>
      <c r="T171" s="27">
        <v>240</v>
      </c>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v>308928.57</v>
      </c>
      <c r="AQ171" s="27">
        <v>0</v>
      </c>
      <c r="AR171" s="27">
        <f t="shared" si="10"/>
        <v>0</v>
      </c>
      <c r="AS171" s="10" t="s">
        <v>111</v>
      </c>
      <c r="AT171" s="88">
        <v>2013</v>
      </c>
      <c r="AU171" s="89" t="s">
        <v>291</v>
      </c>
    </row>
    <row r="172" spans="2:47" x14ac:dyDescent="0.2">
      <c r="B172" s="12" t="s">
        <v>292</v>
      </c>
      <c r="C172" s="7" t="s">
        <v>100</v>
      </c>
      <c r="D172" s="7" t="s">
        <v>288</v>
      </c>
      <c r="E172" s="7" t="s">
        <v>258</v>
      </c>
      <c r="F172" s="7" t="s">
        <v>289</v>
      </c>
      <c r="G172" s="7" t="s">
        <v>293</v>
      </c>
      <c r="H172" s="8" t="s">
        <v>105</v>
      </c>
      <c r="I172" s="9">
        <v>90</v>
      </c>
      <c r="J172" s="10" t="s">
        <v>106</v>
      </c>
      <c r="K172" s="8" t="s">
        <v>107</v>
      </c>
      <c r="L172" s="10" t="s">
        <v>108</v>
      </c>
      <c r="M172" s="10" t="s">
        <v>109</v>
      </c>
      <c r="N172" s="10" t="s">
        <v>261</v>
      </c>
      <c r="O172" s="74"/>
      <c r="P172" s="27">
        <v>240</v>
      </c>
      <c r="Q172" s="27">
        <v>240</v>
      </c>
      <c r="R172" s="27">
        <v>240</v>
      </c>
      <c r="S172" s="27">
        <v>240</v>
      </c>
      <c r="T172" s="27">
        <v>240</v>
      </c>
      <c r="U172" s="27">
        <v>240</v>
      </c>
      <c r="V172" s="27">
        <v>240</v>
      </c>
      <c r="W172" s="27"/>
      <c r="X172" s="27"/>
      <c r="Y172" s="27"/>
      <c r="Z172" s="27"/>
      <c r="AA172" s="27"/>
      <c r="AB172" s="27"/>
      <c r="AC172" s="27"/>
      <c r="AD172" s="27"/>
      <c r="AE172" s="27"/>
      <c r="AF172" s="27"/>
      <c r="AG172" s="27"/>
      <c r="AH172" s="27"/>
      <c r="AI172" s="27"/>
      <c r="AJ172" s="27"/>
      <c r="AK172" s="27"/>
      <c r="AL172" s="27"/>
      <c r="AM172" s="27"/>
      <c r="AN172" s="27"/>
      <c r="AO172" s="27"/>
      <c r="AP172" s="27">
        <v>308928.57</v>
      </c>
      <c r="AQ172" s="27">
        <v>0</v>
      </c>
      <c r="AR172" s="27">
        <f t="shared" si="10"/>
        <v>0</v>
      </c>
      <c r="AS172" s="10" t="s">
        <v>111</v>
      </c>
      <c r="AT172" s="43" t="s">
        <v>127</v>
      </c>
      <c r="AU172" s="13" t="s">
        <v>115</v>
      </c>
    </row>
    <row r="173" spans="2:47" x14ac:dyDescent="0.2">
      <c r="B173" s="13" t="s">
        <v>294</v>
      </c>
      <c r="C173" s="13" t="s">
        <v>100</v>
      </c>
      <c r="D173" s="13" t="s">
        <v>295</v>
      </c>
      <c r="E173" s="13" t="s">
        <v>258</v>
      </c>
      <c r="F173" s="13" t="s">
        <v>296</v>
      </c>
      <c r="G173" s="13" t="s">
        <v>293</v>
      </c>
      <c r="H173" s="13" t="s">
        <v>105</v>
      </c>
      <c r="I173" s="13">
        <v>90</v>
      </c>
      <c r="J173" s="13" t="s">
        <v>106</v>
      </c>
      <c r="K173" s="13" t="s">
        <v>107</v>
      </c>
      <c r="L173" s="13" t="s">
        <v>108</v>
      </c>
      <c r="M173" s="13" t="s">
        <v>122</v>
      </c>
      <c r="N173" s="13" t="s">
        <v>261</v>
      </c>
      <c r="O173" s="39"/>
      <c r="P173" s="39">
        <v>240</v>
      </c>
      <c r="Q173" s="39">
        <v>240</v>
      </c>
      <c r="R173" s="39">
        <v>240</v>
      </c>
      <c r="S173" s="39">
        <v>0</v>
      </c>
      <c r="T173" s="39">
        <v>240</v>
      </c>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v>308928.57</v>
      </c>
      <c r="AQ173" s="39">
        <v>0</v>
      </c>
      <c r="AR173" s="27">
        <f t="shared" si="10"/>
        <v>0</v>
      </c>
      <c r="AS173" s="13" t="s">
        <v>111</v>
      </c>
      <c r="AT173" s="13" t="s">
        <v>127</v>
      </c>
      <c r="AU173" s="13" t="s">
        <v>115</v>
      </c>
    </row>
    <row r="174" spans="2:47" x14ac:dyDescent="0.2">
      <c r="B174" s="13" t="s">
        <v>297</v>
      </c>
      <c r="C174" s="13" t="s">
        <v>100</v>
      </c>
      <c r="D174" s="13" t="s">
        <v>295</v>
      </c>
      <c r="E174" s="13" t="s">
        <v>258</v>
      </c>
      <c r="F174" s="13" t="s">
        <v>296</v>
      </c>
      <c r="G174" s="13" t="s">
        <v>293</v>
      </c>
      <c r="H174" s="13" t="s">
        <v>105</v>
      </c>
      <c r="I174" s="13">
        <v>90</v>
      </c>
      <c r="J174" s="13" t="s">
        <v>106</v>
      </c>
      <c r="K174" s="13" t="s">
        <v>107</v>
      </c>
      <c r="L174" s="13" t="s">
        <v>108</v>
      </c>
      <c r="M174" s="13" t="s">
        <v>122</v>
      </c>
      <c r="N174" s="13" t="s">
        <v>261</v>
      </c>
      <c r="O174" s="39"/>
      <c r="P174" s="39">
        <v>240</v>
      </c>
      <c r="Q174" s="39">
        <v>240</v>
      </c>
      <c r="R174" s="39">
        <v>240</v>
      </c>
      <c r="S174" s="39">
        <v>0</v>
      </c>
      <c r="T174" s="39">
        <v>0</v>
      </c>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v>308928.57</v>
      </c>
      <c r="AQ174" s="39">
        <f>AP174*(P174+Q174+R174+S174+T174)</f>
        <v>222428570.40000001</v>
      </c>
      <c r="AR174" s="27">
        <f t="shared" si="10"/>
        <v>249119998.84800002</v>
      </c>
      <c r="AS174" s="13" t="s">
        <v>111</v>
      </c>
      <c r="AT174" s="13" t="s">
        <v>286</v>
      </c>
      <c r="AU174" s="13"/>
    </row>
    <row r="175" spans="2:47" x14ac:dyDescent="0.25">
      <c r="B175" s="7" t="s">
        <v>298</v>
      </c>
      <c r="C175" s="7" t="s">
        <v>100</v>
      </c>
      <c r="D175" s="7" t="s">
        <v>288</v>
      </c>
      <c r="E175" s="7" t="s">
        <v>258</v>
      </c>
      <c r="F175" s="7" t="s">
        <v>289</v>
      </c>
      <c r="G175" s="7" t="s">
        <v>299</v>
      </c>
      <c r="H175" s="8" t="s">
        <v>197</v>
      </c>
      <c r="I175" s="9">
        <v>90</v>
      </c>
      <c r="J175" s="10" t="s">
        <v>106</v>
      </c>
      <c r="K175" s="8" t="s">
        <v>107</v>
      </c>
      <c r="L175" s="10" t="s">
        <v>108</v>
      </c>
      <c r="M175" s="10" t="s">
        <v>109</v>
      </c>
      <c r="N175" s="10" t="s">
        <v>261</v>
      </c>
      <c r="O175" s="74"/>
      <c r="P175" s="27">
        <v>100</v>
      </c>
      <c r="Q175" s="27">
        <v>100</v>
      </c>
      <c r="R175" s="27">
        <v>100</v>
      </c>
      <c r="S175" s="27">
        <v>100</v>
      </c>
      <c r="T175" s="27">
        <v>100</v>
      </c>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v>436071.42857142852</v>
      </c>
      <c r="AQ175" s="27">
        <v>0</v>
      </c>
      <c r="AR175" s="27">
        <f t="shared" si="10"/>
        <v>0</v>
      </c>
      <c r="AS175" s="10" t="s">
        <v>111</v>
      </c>
      <c r="AT175" s="88">
        <v>2013</v>
      </c>
      <c r="AU175" s="89" t="s">
        <v>236</v>
      </c>
    </row>
    <row r="176" spans="2:47" x14ac:dyDescent="0.25">
      <c r="B176" s="7" t="s">
        <v>300</v>
      </c>
      <c r="C176" s="7" t="s">
        <v>100</v>
      </c>
      <c r="D176" s="7" t="s">
        <v>288</v>
      </c>
      <c r="E176" s="7" t="s">
        <v>258</v>
      </c>
      <c r="F176" s="7" t="s">
        <v>289</v>
      </c>
      <c r="G176" s="7" t="s">
        <v>299</v>
      </c>
      <c r="H176" s="8" t="s">
        <v>197</v>
      </c>
      <c r="I176" s="9">
        <v>90</v>
      </c>
      <c r="J176" s="10" t="s">
        <v>263</v>
      </c>
      <c r="K176" s="8" t="s">
        <v>107</v>
      </c>
      <c r="L176" s="10" t="s">
        <v>108</v>
      </c>
      <c r="M176" s="10" t="s">
        <v>109</v>
      </c>
      <c r="N176" s="10" t="s">
        <v>261</v>
      </c>
      <c r="O176" s="74"/>
      <c r="P176" s="27">
        <v>100</v>
      </c>
      <c r="Q176" s="27">
        <v>100</v>
      </c>
      <c r="R176" s="27">
        <v>100</v>
      </c>
      <c r="S176" s="27">
        <v>100</v>
      </c>
      <c r="T176" s="27">
        <v>100</v>
      </c>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v>375893</v>
      </c>
      <c r="AQ176" s="27">
        <v>0</v>
      </c>
      <c r="AR176" s="27">
        <f t="shared" si="10"/>
        <v>0</v>
      </c>
      <c r="AS176" s="10" t="s">
        <v>111</v>
      </c>
      <c r="AT176" s="88" t="s">
        <v>201</v>
      </c>
      <c r="AU176" s="89" t="s">
        <v>291</v>
      </c>
    </row>
    <row r="177" spans="2:47" x14ac:dyDescent="0.2">
      <c r="B177" s="12" t="s">
        <v>301</v>
      </c>
      <c r="C177" s="7" t="s">
        <v>100</v>
      </c>
      <c r="D177" s="7" t="s">
        <v>288</v>
      </c>
      <c r="E177" s="7" t="s">
        <v>258</v>
      </c>
      <c r="F177" s="7" t="s">
        <v>289</v>
      </c>
      <c r="G177" s="7" t="s">
        <v>302</v>
      </c>
      <c r="H177" s="8" t="s">
        <v>105</v>
      </c>
      <c r="I177" s="9">
        <v>90</v>
      </c>
      <c r="J177" s="10" t="s">
        <v>263</v>
      </c>
      <c r="K177" s="8" t="s">
        <v>107</v>
      </c>
      <c r="L177" s="10" t="s">
        <v>108</v>
      </c>
      <c r="M177" s="10" t="s">
        <v>109</v>
      </c>
      <c r="N177" s="10" t="s">
        <v>261</v>
      </c>
      <c r="O177" s="74"/>
      <c r="P177" s="27">
        <v>100</v>
      </c>
      <c r="Q177" s="27">
        <v>100</v>
      </c>
      <c r="R177" s="27">
        <v>100</v>
      </c>
      <c r="S177" s="27">
        <v>100</v>
      </c>
      <c r="T177" s="27">
        <v>100</v>
      </c>
      <c r="U177" s="27">
        <v>100</v>
      </c>
      <c r="V177" s="27">
        <v>100</v>
      </c>
      <c r="W177" s="27"/>
      <c r="X177" s="27"/>
      <c r="Y177" s="27"/>
      <c r="Z177" s="27"/>
      <c r="AA177" s="27"/>
      <c r="AB177" s="27"/>
      <c r="AC177" s="27"/>
      <c r="AD177" s="27"/>
      <c r="AE177" s="27"/>
      <c r="AF177" s="27"/>
      <c r="AG177" s="27"/>
      <c r="AH177" s="27"/>
      <c r="AI177" s="27"/>
      <c r="AJ177" s="27"/>
      <c r="AK177" s="27"/>
      <c r="AL177" s="27"/>
      <c r="AM177" s="27"/>
      <c r="AN177" s="27"/>
      <c r="AO177" s="27"/>
      <c r="AP177" s="27">
        <v>375893</v>
      </c>
      <c r="AQ177" s="27">
        <v>0</v>
      </c>
      <c r="AR177" s="27">
        <f t="shared" si="10"/>
        <v>0</v>
      </c>
      <c r="AS177" s="10" t="s">
        <v>111</v>
      </c>
      <c r="AT177" s="43" t="s">
        <v>127</v>
      </c>
      <c r="AU177" s="13" t="s">
        <v>115</v>
      </c>
    </row>
    <row r="178" spans="2:47" x14ac:dyDescent="0.2">
      <c r="B178" s="13" t="s">
        <v>303</v>
      </c>
      <c r="C178" s="13" t="s">
        <v>100</v>
      </c>
      <c r="D178" s="13" t="s">
        <v>295</v>
      </c>
      <c r="E178" s="13" t="s">
        <v>258</v>
      </c>
      <c r="F178" s="13" t="s">
        <v>296</v>
      </c>
      <c r="G178" s="13" t="s">
        <v>302</v>
      </c>
      <c r="H178" s="13" t="s">
        <v>105</v>
      </c>
      <c r="I178" s="13">
        <v>90</v>
      </c>
      <c r="J178" s="13" t="s">
        <v>263</v>
      </c>
      <c r="K178" s="13" t="s">
        <v>107</v>
      </c>
      <c r="L178" s="13" t="s">
        <v>108</v>
      </c>
      <c r="M178" s="13" t="s">
        <v>109</v>
      </c>
      <c r="N178" s="13" t="s">
        <v>261</v>
      </c>
      <c r="O178" s="39"/>
      <c r="P178" s="39">
        <v>100</v>
      </c>
      <c r="Q178" s="39">
        <v>100</v>
      </c>
      <c r="R178" s="39">
        <v>100</v>
      </c>
      <c r="S178" s="39">
        <v>58.97</v>
      </c>
      <c r="T178" s="39">
        <v>150</v>
      </c>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v>375892.99999999994</v>
      </c>
      <c r="AQ178" s="39">
        <v>0</v>
      </c>
      <c r="AR178" s="27">
        <f t="shared" si="10"/>
        <v>0</v>
      </c>
      <c r="AS178" s="13" t="s">
        <v>111</v>
      </c>
      <c r="AT178" s="13" t="s">
        <v>127</v>
      </c>
      <c r="AU178" s="13">
        <v>14</v>
      </c>
    </row>
    <row r="179" spans="2:47" x14ac:dyDescent="0.2">
      <c r="B179" s="13" t="s">
        <v>304</v>
      </c>
      <c r="C179" s="13" t="s">
        <v>100</v>
      </c>
      <c r="D179" s="13" t="s">
        <v>295</v>
      </c>
      <c r="E179" s="13" t="s">
        <v>258</v>
      </c>
      <c r="F179" s="13" t="s">
        <v>296</v>
      </c>
      <c r="G179" s="13" t="s">
        <v>302</v>
      </c>
      <c r="H179" s="13" t="s">
        <v>105</v>
      </c>
      <c r="I179" s="13">
        <v>90</v>
      </c>
      <c r="J179" s="13" t="s">
        <v>263</v>
      </c>
      <c r="K179" s="13" t="s">
        <v>107</v>
      </c>
      <c r="L179" s="13" t="s">
        <v>108</v>
      </c>
      <c r="M179" s="13" t="s">
        <v>109</v>
      </c>
      <c r="N179" s="13" t="s">
        <v>261</v>
      </c>
      <c r="O179" s="39"/>
      <c r="P179" s="39">
        <v>100</v>
      </c>
      <c r="Q179" s="39">
        <v>100</v>
      </c>
      <c r="R179" s="39">
        <v>100</v>
      </c>
      <c r="S179" s="39">
        <v>0</v>
      </c>
      <c r="T179" s="39">
        <v>150</v>
      </c>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v>375892.99999999994</v>
      </c>
      <c r="AQ179" s="39">
        <v>0</v>
      </c>
      <c r="AR179" s="27">
        <f t="shared" si="10"/>
        <v>0</v>
      </c>
      <c r="AS179" s="13" t="s">
        <v>111</v>
      </c>
      <c r="AT179" s="13" t="s">
        <v>127</v>
      </c>
      <c r="AU179" s="13">
        <v>14</v>
      </c>
    </row>
    <row r="180" spans="2:47" x14ac:dyDescent="0.2">
      <c r="B180" s="13" t="s">
        <v>305</v>
      </c>
      <c r="C180" s="13" t="s">
        <v>100</v>
      </c>
      <c r="D180" s="13" t="s">
        <v>295</v>
      </c>
      <c r="E180" s="13" t="s">
        <v>258</v>
      </c>
      <c r="F180" s="13" t="s">
        <v>296</v>
      </c>
      <c r="G180" s="13" t="s">
        <v>302</v>
      </c>
      <c r="H180" s="13" t="s">
        <v>105</v>
      </c>
      <c r="I180" s="13">
        <v>90</v>
      </c>
      <c r="J180" s="13" t="s">
        <v>263</v>
      </c>
      <c r="K180" s="13" t="s">
        <v>107</v>
      </c>
      <c r="L180" s="13" t="s">
        <v>108</v>
      </c>
      <c r="M180" s="13" t="s">
        <v>109</v>
      </c>
      <c r="N180" s="13" t="s">
        <v>261</v>
      </c>
      <c r="O180" s="39"/>
      <c r="P180" s="39">
        <v>100</v>
      </c>
      <c r="Q180" s="39">
        <v>100</v>
      </c>
      <c r="R180" s="39">
        <v>100</v>
      </c>
      <c r="S180" s="39">
        <v>0</v>
      </c>
      <c r="T180" s="39">
        <v>100</v>
      </c>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v>375892.99999999994</v>
      </c>
      <c r="AQ180" s="39">
        <v>0</v>
      </c>
      <c r="AR180" s="27">
        <f t="shared" si="10"/>
        <v>0</v>
      </c>
      <c r="AS180" s="13" t="s">
        <v>111</v>
      </c>
      <c r="AT180" s="13" t="s">
        <v>127</v>
      </c>
      <c r="AU180" s="13" t="s">
        <v>115</v>
      </c>
    </row>
    <row r="181" spans="2:47" x14ac:dyDescent="0.2">
      <c r="B181" s="13" t="s">
        <v>306</v>
      </c>
      <c r="C181" s="13" t="s">
        <v>100</v>
      </c>
      <c r="D181" s="13" t="s">
        <v>295</v>
      </c>
      <c r="E181" s="13" t="s">
        <v>258</v>
      </c>
      <c r="F181" s="13" t="s">
        <v>296</v>
      </c>
      <c r="G181" s="13" t="s">
        <v>302</v>
      </c>
      <c r="H181" s="13" t="s">
        <v>105</v>
      </c>
      <c r="I181" s="13">
        <v>90</v>
      </c>
      <c r="J181" s="13" t="s">
        <v>263</v>
      </c>
      <c r="K181" s="13" t="s">
        <v>107</v>
      </c>
      <c r="L181" s="13" t="s">
        <v>108</v>
      </c>
      <c r="M181" s="13" t="s">
        <v>122</v>
      </c>
      <c r="N181" s="13" t="s">
        <v>261</v>
      </c>
      <c r="O181" s="39"/>
      <c r="P181" s="39">
        <v>100</v>
      </c>
      <c r="Q181" s="39">
        <v>100</v>
      </c>
      <c r="R181" s="39">
        <v>100</v>
      </c>
      <c r="S181" s="39">
        <v>0</v>
      </c>
      <c r="T181" s="39">
        <v>97</v>
      </c>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v>375892.99999999994</v>
      </c>
      <c r="AQ181" s="39">
        <v>0</v>
      </c>
      <c r="AR181" s="27">
        <f t="shared" si="10"/>
        <v>0</v>
      </c>
      <c r="AS181" s="13" t="s">
        <v>111</v>
      </c>
      <c r="AT181" s="13" t="s">
        <v>127</v>
      </c>
      <c r="AU181" s="13" t="s">
        <v>115</v>
      </c>
    </row>
    <row r="182" spans="2:47" x14ac:dyDescent="0.2">
      <c r="B182" s="13" t="s">
        <v>307</v>
      </c>
      <c r="C182" s="13" t="s">
        <v>100</v>
      </c>
      <c r="D182" s="13" t="s">
        <v>295</v>
      </c>
      <c r="E182" s="13" t="s">
        <v>258</v>
      </c>
      <c r="F182" s="13" t="s">
        <v>296</v>
      </c>
      <c r="G182" s="13" t="s">
        <v>302</v>
      </c>
      <c r="H182" s="13" t="s">
        <v>105</v>
      </c>
      <c r="I182" s="13">
        <v>90</v>
      </c>
      <c r="J182" s="13" t="s">
        <v>263</v>
      </c>
      <c r="K182" s="13" t="s">
        <v>107</v>
      </c>
      <c r="L182" s="13" t="s">
        <v>108</v>
      </c>
      <c r="M182" s="13" t="s">
        <v>122</v>
      </c>
      <c r="N182" s="13" t="s">
        <v>261</v>
      </c>
      <c r="O182" s="39"/>
      <c r="P182" s="39">
        <v>100</v>
      </c>
      <c r="Q182" s="39">
        <v>100</v>
      </c>
      <c r="R182" s="39">
        <v>100</v>
      </c>
      <c r="S182" s="39">
        <v>0</v>
      </c>
      <c r="T182" s="39">
        <v>75</v>
      </c>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v>375892.99999999994</v>
      </c>
      <c r="AQ182" s="39">
        <f>AP182*(P182+Q182+R182+S182+T182)</f>
        <v>140959874.99999997</v>
      </c>
      <c r="AR182" s="27">
        <f t="shared" si="10"/>
        <v>157875059.99999997</v>
      </c>
      <c r="AS182" s="13" t="s">
        <v>111</v>
      </c>
      <c r="AT182" s="13" t="s">
        <v>286</v>
      </c>
      <c r="AU182" s="13"/>
    </row>
    <row r="183" spans="2:47" x14ac:dyDescent="0.25">
      <c r="B183" s="7" t="s">
        <v>308</v>
      </c>
      <c r="C183" s="7" t="s">
        <v>100</v>
      </c>
      <c r="D183" s="7" t="s">
        <v>309</v>
      </c>
      <c r="E183" s="7" t="s">
        <v>258</v>
      </c>
      <c r="F183" s="7" t="s">
        <v>310</v>
      </c>
      <c r="G183" s="7" t="s">
        <v>311</v>
      </c>
      <c r="H183" s="8" t="s">
        <v>197</v>
      </c>
      <c r="I183" s="9">
        <v>90</v>
      </c>
      <c r="J183" s="10" t="s">
        <v>106</v>
      </c>
      <c r="K183" s="8" t="s">
        <v>107</v>
      </c>
      <c r="L183" s="10" t="s">
        <v>108</v>
      </c>
      <c r="M183" s="10" t="s">
        <v>109</v>
      </c>
      <c r="N183" s="10" t="s">
        <v>261</v>
      </c>
      <c r="O183" s="74"/>
      <c r="P183" s="27">
        <v>130</v>
      </c>
      <c r="Q183" s="27">
        <v>180</v>
      </c>
      <c r="R183" s="27">
        <v>180</v>
      </c>
      <c r="S183" s="27">
        <v>180</v>
      </c>
      <c r="T183" s="27">
        <v>180</v>
      </c>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v>294642.8571428571</v>
      </c>
      <c r="AQ183" s="27">
        <v>0</v>
      </c>
      <c r="AR183" s="27">
        <f t="shared" si="10"/>
        <v>0</v>
      </c>
      <c r="AS183" s="10" t="s">
        <v>111</v>
      </c>
      <c r="AT183" s="88">
        <v>2013</v>
      </c>
      <c r="AU183" s="89" t="s">
        <v>236</v>
      </c>
    </row>
    <row r="184" spans="2:47" x14ac:dyDescent="0.25">
      <c r="B184" s="7" t="s">
        <v>312</v>
      </c>
      <c r="C184" s="7" t="s">
        <v>100</v>
      </c>
      <c r="D184" s="7" t="s">
        <v>309</v>
      </c>
      <c r="E184" s="7" t="s">
        <v>258</v>
      </c>
      <c r="F184" s="7" t="s">
        <v>310</v>
      </c>
      <c r="G184" s="7" t="s">
        <v>311</v>
      </c>
      <c r="H184" s="8" t="s">
        <v>197</v>
      </c>
      <c r="I184" s="9">
        <v>90</v>
      </c>
      <c r="J184" s="10" t="s">
        <v>263</v>
      </c>
      <c r="K184" s="8" t="s">
        <v>107</v>
      </c>
      <c r="L184" s="10" t="s">
        <v>108</v>
      </c>
      <c r="M184" s="10" t="s">
        <v>109</v>
      </c>
      <c r="N184" s="10" t="s">
        <v>261</v>
      </c>
      <c r="O184" s="74"/>
      <c r="P184" s="27">
        <v>130</v>
      </c>
      <c r="Q184" s="27">
        <v>180</v>
      </c>
      <c r="R184" s="27">
        <v>180</v>
      </c>
      <c r="S184" s="27">
        <v>180</v>
      </c>
      <c r="T184" s="27">
        <v>180</v>
      </c>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v>254464</v>
      </c>
      <c r="AQ184" s="27">
        <v>0</v>
      </c>
      <c r="AR184" s="27">
        <f t="shared" si="10"/>
        <v>0</v>
      </c>
      <c r="AS184" s="10" t="s">
        <v>111</v>
      </c>
      <c r="AT184" s="88" t="s">
        <v>201</v>
      </c>
      <c r="AU184" s="89" t="s">
        <v>291</v>
      </c>
    </row>
    <row r="185" spans="2:47" x14ac:dyDescent="0.2">
      <c r="B185" s="12" t="s">
        <v>313</v>
      </c>
      <c r="C185" s="7" t="s">
        <v>100</v>
      </c>
      <c r="D185" s="7" t="s">
        <v>309</v>
      </c>
      <c r="E185" s="7" t="s">
        <v>258</v>
      </c>
      <c r="F185" s="7" t="s">
        <v>310</v>
      </c>
      <c r="G185" s="7" t="s">
        <v>311</v>
      </c>
      <c r="H185" s="8" t="s">
        <v>105</v>
      </c>
      <c r="I185" s="9">
        <v>90</v>
      </c>
      <c r="J185" s="10" t="s">
        <v>263</v>
      </c>
      <c r="K185" s="8" t="s">
        <v>107</v>
      </c>
      <c r="L185" s="10" t="s">
        <v>108</v>
      </c>
      <c r="M185" s="10" t="s">
        <v>109</v>
      </c>
      <c r="N185" s="10" t="s">
        <v>261</v>
      </c>
      <c r="O185" s="74"/>
      <c r="P185" s="27">
        <v>130</v>
      </c>
      <c r="Q185" s="27">
        <v>180</v>
      </c>
      <c r="R185" s="27">
        <v>120</v>
      </c>
      <c r="S185" s="27">
        <v>180</v>
      </c>
      <c r="T185" s="27">
        <v>180</v>
      </c>
      <c r="U185" s="27">
        <v>180</v>
      </c>
      <c r="V185" s="27">
        <v>180</v>
      </c>
      <c r="W185" s="27"/>
      <c r="X185" s="27"/>
      <c r="Y185" s="27"/>
      <c r="Z185" s="27"/>
      <c r="AA185" s="27"/>
      <c r="AB185" s="27"/>
      <c r="AC185" s="27"/>
      <c r="AD185" s="27"/>
      <c r="AE185" s="27"/>
      <c r="AF185" s="27"/>
      <c r="AG185" s="27"/>
      <c r="AH185" s="27"/>
      <c r="AI185" s="27"/>
      <c r="AJ185" s="27"/>
      <c r="AK185" s="27"/>
      <c r="AL185" s="27"/>
      <c r="AM185" s="27"/>
      <c r="AN185" s="27"/>
      <c r="AO185" s="27"/>
      <c r="AP185" s="27">
        <v>254464</v>
      </c>
      <c r="AQ185" s="27">
        <v>0</v>
      </c>
      <c r="AR185" s="27">
        <f t="shared" si="10"/>
        <v>0</v>
      </c>
      <c r="AS185" s="10" t="s">
        <v>111</v>
      </c>
      <c r="AT185" s="43" t="s">
        <v>127</v>
      </c>
      <c r="AU185" s="13" t="s">
        <v>115</v>
      </c>
    </row>
    <row r="186" spans="2:47" x14ac:dyDescent="0.2">
      <c r="B186" s="13" t="s">
        <v>314</v>
      </c>
      <c r="C186" s="13" t="s">
        <v>100</v>
      </c>
      <c r="D186" s="13" t="s">
        <v>315</v>
      </c>
      <c r="E186" s="13" t="s">
        <v>258</v>
      </c>
      <c r="F186" s="13" t="s">
        <v>316</v>
      </c>
      <c r="G186" s="13" t="s">
        <v>311</v>
      </c>
      <c r="H186" s="13" t="s">
        <v>105</v>
      </c>
      <c r="I186" s="13">
        <v>90</v>
      </c>
      <c r="J186" s="13" t="s">
        <v>263</v>
      </c>
      <c r="K186" s="13" t="s">
        <v>107</v>
      </c>
      <c r="L186" s="13" t="s">
        <v>108</v>
      </c>
      <c r="M186" s="13" t="s">
        <v>109</v>
      </c>
      <c r="N186" s="13" t="s">
        <v>261</v>
      </c>
      <c r="O186" s="39"/>
      <c r="P186" s="39">
        <v>130</v>
      </c>
      <c r="Q186" s="39">
        <v>180</v>
      </c>
      <c r="R186" s="39">
        <v>120</v>
      </c>
      <c r="S186" s="39">
        <v>180</v>
      </c>
      <c r="T186" s="39">
        <v>180</v>
      </c>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v>254464</v>
      </c>
      <c r="AQ186" s="39">
        <v>0</v>
      </c>
      <c r="AR186" s="27">
        <f t="shared" si="10"/>
        <v>0</v>
      </c>
      <c r="AS186" s="13" t="s">
        <v>111</v>
      </c>
      <c r="AT186" s="13" t="s">
        <v>127</v>
      </c>
      <c r="AU186" s="13">
        <v>14.15</v>
      </c>
    </row>
    <row r="187" spans="2:47" x14ac:dyDescent="0.2">
      <c r="B187" s="13" t="s">
        <v>317</v>
      </c>
      <c r="C187" s="13" t="s">
        <v>100</v>
      </c>
      <c r="D187" s="13" t="s">
        <v>315</v>
      </c>
      <c r="E187" s="13" t="s">
        <v>258</v>
      </c>
      <c r="F187" s="13" t="s">
        <v>316</v>
      </c>
      <c r="G187" s="13" t="s">
        <v>311</v>
      </c>
      <c r="H187" s="13" t="s">
        <v>105</v>
      </c>
      <c r="I187" s="13">
        <v>90</v>
      </c>
      <c r="J187" s="13" t="s">
        <v>263</v>
      </c>
      <c r="K187" s="13" t="s">
        <v>107</v>
      </c>
      <c r="L187" s="13" t="s">
        <v>108</v>
      </c>
      <c r="M187" s="13" t="s">
        <v>109</v>
      </c>
      <c r="N187" s="13" t="s">
        <v>261</v>
      </c>
      <c r="O187" s="39"/>
      <c r="P187" s="39">
        <v>130</v>
      </c>
      <c r="Q187" s="39">
        <v>180</v>
      </c>
      <c r="R187" s="39">
        <v>120</v>
      </c>
      <c r="S187" s="39">
        <v>426</v>
      </c>
      <c r="T187" s="39">
        <v>180</v>
      </c>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v>241741.07142857139</v>
      </c>
      <c r="AQ187" s="39">
        <v>0</v>
      </c>
      <c r="AR187" s="27">
        <f t="shared" si="10"/>
        <v>0</v>
      </c>
      <c r="AS187" s="13" t="s">
        <v>111</v>
      </c>
      <c r="AT187" s="13" t="s">
        <v>127</v>
      </c>
      <c r="AU187" s="13">
        <v>14</v>
      </c>
    </row>
    <row r="188" spans="2:47" x14ac:dyDescent="0.2">
      <c r="B188" s="13" t="s">
        <v>318</v>
      </c>
      <c r="C188" s="13" t="s">
        <v>100</v>
      </c>
      <c r="D188" s="13" t="s">
        <v>315</v>
      </c>
      <c r="E188" s="13" t="s">
        <v>258</v>
      </c>
      <c r="F188" s="13" t="s">
        <v>316</v>
      </c>
      <c r="G188" s="13" t="s">
        <v>311</v>
      </c>
      <c r="H188" s="13" t="s">
        <v>105</v>
      </c>
      <c r="I188" s="13">
        <v>90</v>
      </c>
      <c r="J188" s="13" t="s">
        <v>263</v>
      </c>
      <c r="K188" s="13" t="s">
        <v>107</v>
      </c>
      <c r="L188" s="13" t="s">
        <v>108</v>
      </c>
      <c r="M188" s="13" t="s">
        <v>109</v>
      </c>
      <c r="N188" s="13" t="s">
        <v>261</v>
      </c>
      <c r="O188" s="39"/>
      <c r="P188" s="39">
        <v>130</v>
      </c>
      <c r="Q188" s="39">
        <v>180</v>
      </c>
      <c r="R188" s="39">
        <v>120</v>
      </c>
      <c r="S188" s="39">
        <v>180</v>
      </c>
      <c r="T188" s="39">
        <v>180</v>
      </c>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v>241741.07142857139</v>
      </c>
      <c r="AQ188" s="39">
        <v>0</v>
      </c>
      <c r="AR188" s="27">
        <f t="shared" si="10"/>
        <v>0</v>
      </c>
      <c r="AS188" s="13" t="s">
        <v>111</v>
      </c>
      <c r="AT188" s="13" t="s">
        <v>127</v>
      </c>
      <c r="AU188" s="13">
        <v>15</v>
      </c>
    </row>
    <row r="189" spans="2:47" x14ac:dyDescent="0.2">
      <c r="B189" s="13" t="s">
        <v>319</v>
      </c>
      <c r="C189" s="13" t="s">
        <v>100</v>
      </c>
      <c r="D189" s="13" t="s">
        <v>315</v>
      </c>
      <c r="E189" s="13" t="s">
        <v>258</v>
      </c>
      <c r="F189" s="13" t="s">
        <v>316</v>
      </c>
      <c r="G189" s="13" t="s">
        <v>311</v>
      </c>
      <c r="H189" s="13" t="s">
        <v>105</v>
      </c>
      <c r="I189" s="13">
        <v>90</v>
      </c>
      <c r="J189" s="13" t="s">
        <v>263</v>
      </c>
      <c r="K189" s="13" t="s">
        <v>107</v>
      </c>
      <c r="L189" s="13" t="s">
        <v>108</v>
      </c>
      <c r="M189" s="13" t="s">
        <v>122</v>
      </c>
      <c r="N189" s="13" t="s">
        <v>261</v>
      </c>
      <c r="O189" s="39"/>
      <c r="P189" s="39">
        <v>130</v>
      </c>
      <c r="Q189" s="39">
        <v>180</v>
      </c>
      <c r="R189" s="39">
        <v>120</v>
      </c>
      <c r="S189" s="39">
        <v>180</v>
      </c>
      <c r="T189" s="39">
        <v>180</v>
      </c>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v>254463.99999999997</v>
      </c>
      <c r="AQ189" s="39">
        <v>0</v>
      </c>
      <c r="AR189" s="27">
        <f t="shared" si="10"/>
        <v>0</v>
      </c>
      <c r="AS189" s="13" t="s">
        <v>111</v>
      </c>
      <c r="AT189" s="13" t="s">
        <v>127</v>
      </c>
      <c r="AU189" s="13" t="s">
        <v>115</v>
      </c>
    </row>
    <row r="190" spans="2:47" x14ac:dyDescent="0.2">
      <c r="B190" s="13" t="s">
        <v>320</v>
      </c>
      <c r="C190" s="13" t="s">
        <v>100</v>
      </c>
      <c r="D190" s="13" t="s">
        <v>315</v>
      </c>
      <c r="E190" s="13" t="s">
        <v>258</v>
      </c>
      <c r="F190" s="13" t="s">
        <v>316</v>
      </c>
      <c r="G190" s="13" t="s">
        <v>311</v>
      </c>
      <c r="H190" s="13" t="s">
        <v>105</v>
      </c>
      <c r="I190" s="13">
        <v>90</v>
      </c>
      <c r="J190" s="13" t="s">
        <v>263</v>
      </c>
      <c r="K190" s="13" t="s">
        <v>107</v>
      </c>
      <c r="L190" s="13" t="s">
        <v>108</v>
      </c>
      <c r="M190" s="13" t="s">
        <v>122</v>
      </c>
      <c r="N190" s="13" t="s">
        <v>261</v>
      </c>
      <c r="O190" s="39"/>
      <c r="P190" s="39">
        <v>130</v>
      </c>
      <c r="Q190" s="39">
        <v>180</v>
      </c>
      <c r="R190" s="39">
        <v>120</v>
      </c>
      <c r="S190" s="39">
        <v>180</v>
      </c>
      <c r="T190" s="39">
        <v>180</v>
      </c>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v>254463.99999999997</v>
      </c>
      <c r="AQ190" s="39">
        <f>AP190*(P190+Q190+R190+S190+T190)</f>
        <v>201026559.99999997</v>
      </c>
      <c r="AR190" s="27">
        <f t="shared" si="10"/>
        <v>225149747.19999999</v>
      </c>
      <c r="AS190" s="13" t="s">
        <v>111</v>
      </c>
      <c r="AT190" s="13" t="s">
        <v>286</v>
      </c>
      <c r="AU190" s="13"/>
    </row>
    <row r="191" spans="2:47" x14ac:dyDescent="0.25">
      <c r="B191" s="7" t="s">
        <v>321</v>
      </c>
      <c r="C191" s="7" t="s">
        <v>100</v>
      </c>
      <c r="D191" s="7" t="s">
        <v>322</v>
      </c>
      <c r="E191" s="7" t="s">
        <v>258</v>
      </c>
      <c r="F191" s="7" t="s">
        <v>323</v>
      </c>
      <c r="G191" s="7" t="s">
        <v>324</v>
      </c>
      <c r="H191" s="8" t="s">
        <v>197</v>
      </c>
      <c r="I191" s="9">
        <v>90</v>
      </c>
      <c r="J191" s="10" t="s">
        <v>106</v>
      </c>
      <c r="K191" s="8" t="s">
        <v>107</v>
      </c>
      <c r="L191" s="10" t="s">
        <v>108</v>
      </c>
      <c r="M191" s="10" t="s">
        <v>109</v>
      </c>
      <c r="N191" s="10" t="s">
        <v>275</v>
      </c>
      <c r="O191" s="74"/>
      <c r="P191" s="27">
        <v>10</v>
      </c>
      <c r="Q191" s="27">
        <v>20</v>
      </c>
      <c r="R191" s="27">
        <v>20</v>
      </c>
      <c r="S191" s="27">
        <v>20</v>
      </c>
      <c r="T191" s="27">
        <v>20</v>
      </c>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v>294642.8571428571</v>
      </c>
      <c r="AQ191" s="27">
        <v>0</v>
      </c>
      <c r="AR191" s="27">
        <f t="shared" si="10"/>
        <v>0</v>
      </c>
      <c r="AS191" s="10" t="s">
        <v>111</v>
      </c>
      <c r="AT191" s="88">
        <v>2013</v>
      </c>
      <c r="AU191" s="89" t="s">
        <v>236</v>
      </c>
    </row>
    <row r="192" spans="2:47" x14ac:dyDescent="0.2">
      <c r="B192" s="7" t="s">
        <v>325</v>
      </c>
      <c r="C192" s="7" t="s">
        <v>100</v>
      </c>
      <c r="D192" s="7" t="s">
        <v>322</v>
      </c>
      <c r="E192" s="7" t="s">
        <v>258</v>
      </c>
      <c r="F192" s="7" t="s">
        <v>323</v>
      </c>
      <c r="G192" s="7" t="s">
        <v>326</v>
      </c>
      <c r="H192" s="8" t="s">
        <v>197</v>
      </c>
      <c r="I192" s="9">
        <v>90</v>
      </c>
      <c r="J192" s="10" t="s">
        <v>263</v>
      </c>
      <c r="K192" s="8" t="s">
        <v>107</v>
      </c>
      <c r="L192" s="10" t="s">
        <v>108</v>
      </c>
      <c r="M192" s="10" t="s">
        <v>109</v>
      </c>
      <c r="N192" s="10" t="s">
        <v>275</v>
      </c>
      <c r="O192" s="74"/>
      <c r="P192" s="27">
        <v>10</v>
      </c>
      <c r="Q192" s="27">
        <v>20</v>
      </c>
      <c r="R192" s="27">
        <v>20</v>
      </c>
      <c r="S192" s="27">
        <v>20</v>
      </c>
      <c r="T192" s="27">
        <v>20</v>
      </c>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v>254464</v>
      </c>
      <c r="AQ192" s="27">
        <v>0</v>
      </c>
      <c r="AR192" s="27">
        <f t="shared" si="10"/>
        <v>0</v>
      </c>
      <c r="AS192" s="10" t="s">
        <v>111</v>
      </c>
      <c r="AT192" s="88" t="s">
        <v>201</v>
      </c>
      <c r="AU192" s="13" t="s">
        <v>115</v>
      </c>
    </row>
    <row r="193" spans="2:47" x14ac:dyDescent="0.2">
      <c r="B193" s="13" t="s">
        <v>327</v>
      </c>
      <c r="C193" s="13" t="s">
        <v>100</v>
      </c>
      <c r="D193" s="13" t="s">
        <v>328</v>
      </c>
      <c r="E193" s="13" t="s">
        <v>258</v>
      </c>
      <c r="F193" s="13" t="s">
        <v>329</v>
      </c>
      <c r="G193" s="13" t="s">
        <v>326</v>
      </c>
      <c r="H193" s="13" t="s">
        <v>197</v>
      </c>
      <c r="I193" s="13">
        <v>90</v>
      </c>
      <c r="J193" s="13" t="s">
        <v>263</v>
      </c>
      <c r="K193" s="13" t="s">
        <v>107</v>
      </c>
      <c r="L193" s="13" t="s">
        <v>108</v>
      </c>
      <c r="M193" s="13" t="s">
        <v>109</v>
      </c>
      <c r="N193" s="13" t="s">
        <v>275</v>
      </c>
      <c r="O193" s="39"/>
      <c r="P193" s="39">
        <v>10</v>
      </c>
      <c r="Q193" s="39">
        <v>20</v>
      </c>
      <c r="R193" s="39">
        <v>20</v>
      </c>
      <c r="S193" s="39">
        <v>0</v>
      </c>
      <c r="T193" s="39">
        <v>7</v>
      </c>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v>254463.99999999997</v>
      </c>
      <c r="AQ193" s="39">
        <v>0</v>
      </c>
      <c r="AR193" s="27">
        <f t="shared" si="10"/>
        <v>0</v>
      </c>
      <c r="AS193" s="13" t="s">
        <v>111</v>
      </c>
      <c r="AT193" s="13" t="s">
        <v>201</v>
      </c>
      <c r="AU193" s="13" t="s">
        <v>115</v>
      </c>
    </row>
    <row r="194" spans="2:47" x14ac:dyDescent="0.2">
      <c r="B194" s="13" t="s">
        <v>330</v>
      </c>
      <c r="C194" s="13" t="s">
        <v>100</v>
      </c>
      <c r="D194" s="13" t="s">
        <v>328</v>
      </c>
      <c r="E194" s="13" t="s">
        <v>258</v>
      </c>
      <c r="F194" s="13" t="s">
        <v>329</v>
      </c>
      <c r="G194" s="13" t="s">
        <v>326</v>
      </c>
      <c r="H194" s="13" t="s">
        <v>197</v>
      </c>
      <c r="I194" s="13">
        <v>90</v>
      </c>
      <c r="J194" s="13" t="s">
        <v>263</v>
      </c>
      <c r="K194" s="13" t="s">
        <v>107</v>
      </c>
      <c r="L194" s="13" t="s">
        <v>108</v>
      </c>
      <c r="M194" s="13" t="s">
        <v>122</v>
      </c>
      <c r="N194" s="13" t="s">
        <v>275</v>
      </c>
      <c r="O194" s="39"/>
      <c r="P194" s="39">
        <v>10</v>
      </c>
      <c r="Q194" s="39">
        <v>20</v>
      </c>
      <c r="R194" s="39">
        <v>20</v>
      </c>
      <c r="S194" s="39">
        <v>0</v>
      </c>
      <c r="T194" s="39">
        <v>0</v>
      </c>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v>254463.99999999997</v>
      </c>
      <c r="AQ194" s="39">
        <v>0</v>
      </c>
      <c r="AR194" s="27">
        <f t="shared" si="10"/>
        <v>0</v>
      </c>
      <c r="AS194" s="13" t="s">
        <v>111</v>
      </c>
      <c r="AT194" s="13" t="s">
        <v>201</v>
      </c>
      <c r="AU194" s="13" t="s">
        <v>115</v>
      </c>
    </row>
    <row r="195" spans="2:47" x14ac:dyDescent="0.2">
      <c r="B195" s="13" t="s">
        <v>331</v>
      </c>
      <c r="C195" s="13" t="s">
        <v>100</v>
      </c>
      <c r="D195" s="13" t="s">
        <v>328</v>
      </c>
      <c r="E195" s="13" t="s">
        <v>258</v>
      </c>
      <c r="F195" s="13" t="s">
        <v>329</v>
      </c>
      <c r="G195" s="13" t="s">
        <v>326</v>
      </c>
      <c r="H195" s="13" t="s">
        <v>197</v>
      </c>
      <c r="I195" s="13">
        <v>90</v>
      </c>
      <c r="J195" s="13" t="s">
        <v>263</v>
      </c>
      <c r="K195" s="13" t="s">
        <v>107</v>
      </c>
      <c r="L195" s="13" t="s">
        <v>108</v>
      </c>
      <c r="M195" s="13" t="s">
        <v>122</v>
      </c>
      <c r="N195" s="13" t="s">
        <v>275</v>
      </c>
      <c r="O195" s="39"/>
      <c r="P195" s="39">
        <v>10</v>
      </c>
      <c r="Q195" s="39">
        <v>20</v>
      </c>
      <c r="R195" s="39">
        <v>20</v>
      </c>
      <c r="S195" s="39">
        <v>0</v>
      </c>
      <c r="T195" s="39">
        <v>0</v>
      </c>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v>254463.99999999997</v>
      </c>
      <c r="AQ195" s="39">
        <f>AP195*(P195+Q195+R195+S195+T195)</f>
        <v>12723199.999999998</v>
      </c>
      <c r="AR195" s="27">
        <f t="shared" si="10"/>
        <v>14249984</v>
      </c>
      <c r="AS195" s="13" t="s">
        <v>111</v>
      </c>
      <c r="AT195" s="13" t="s">
        <v>286</v>
      </c>
      <c r="AU195" s="13"/>
    </row>
    <row r="196" spans="2:47" x14ac:dyDescent="0.25">
      <c r="B196" s="7" t="s">
        <v>332</v>
      </c>
      <c r="C196" s="7" t="s">
        <v>100</v>
      </c>
      <c r="D196" s="7" t="s">
        <v>333</v>
      </c>
      <c r="E196" s="7" t="s">
        <v>258</v>
      </c>
      <c r="F196" s="7" t="s">
        <v>334</v>
      </c>
      <c r="G196" s="7" t="s">
        <v>335</v>
      </c>
      <c r="H196" s="8" t="s">
        <v>197</v>
      </c>
      <c r="I196" s="10">
        <v>92</v>
      </c>
      <c r="J196" s="10" t="s">
        <v>106</v>
      </c>
      <c r="K196" s="8" t="s">
        <v>107</v>
      </c>
      <c r="L196" s="10" t="s">
        <v>108</v>
      </c>
      <c r="M196" s="10" t="s">
        <v>109</v>
      </c>
      <c r="N196" s="10" t="s">
        <v>261</v>
      </c>
      <c r="O196" s="74"/>
      <c r="P196" s="27">
        <v>2</v>
      </c>
      <c r="Q196" s="27">
        <v>4</v>
      </c>
      <c r="R196" s="27">
        <v>4</v>
      </c>
      <c r="S196" s="27">
        <v>4</v>
      </c>
      <c r="T196" s="27">
        <v>4</v>
      </c>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v>276964.28571428568</v>
      </c>
      <c r="AQ196" s="27">
        <v>0</v>
      </c>
      <c r="AR196" s="27">
        <f t="shared" ref="AR196:AR259" si="11">AQ196*1.12</f>
        <v>0</v>
      </c>
      <c r="AS196" s="10" t="s">
        <v>111</v>
      </c>
      <c r="AT196" s="88">
        <v>2013</v>
      </c>
      <c r="AU196" s="89"/>
    </row>
    <row r="197" spans="2:47" x14ac:dyDescent="0.25">
      <c r="B197" s="7" t="s">
        <v>336</v>
      </c>
      <c r="C197" s="7" t="s">
        <v>100</v>
      </c>
      <c r="D197" s="7" t="s">
        <v>333</v>
      </c>
      <c r="E197" s="7" t="s">
        <v>258</v>
      </c>
      <c r="F197" s="7" t="s">
        <v>334</v>
      </c>
      <c r="G197" s="7" t="s">
        <v>335</v>
      </c>
      <c r="H197" s="10" t="s">
        <v>197</v>
      </c>
      <c r="I197" s="10">
        <v>92</v>
      </c>
      <c r="J197" s="10" t="s">
        <v>263</v>
      </c>
      <c r="K197" s="10" t="s">
        <v>107</v>
      </c>
      <c r="L197" s="8" t="s">
        <v>108</v>
      </c>
      <c r="M197" s="9" t="s">
        <v>337</v>
      </c>
      <c r="N197" s="10" t="s">
        <v>261</v>
      </c>
      <c r="O197" s="90"/>
      <c r="P197" s="27">
        <v>2</v>
      </c>
      <c r="Q197" s="27">
        <v>4</v>
      </c>
      <c r="R197" s="27">
        <v>4</v>
      </c>
      <c r="S197" s="74">
        <v>4</v>
      </c>
      <c r="T197" s="27">
        <v>4</v>
      </c>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v>276964.28571428568</v>
      </c>
      <c r="AQ197" s="27">
        <v>0</v>
      </c>
      <c r="AR197" s="27">
        <f t="shared" si="11"/>
        <v>0</v>
      </c>
      <c r="AS197" s="28"/>
      <c r="AT197" s="88">
        <v>2013</v>
      </c>
      <c r="AU197" s="91" t="s">
        <v>212</v>
      </c>
    </row>
    <row r="198" spans="2:47" x14ac:dyDescent="0.25">
      <c r="B198" s="7" t="s">
        <v>338</v>
      </c>
      <c r="C198" s="7" t="s">
        <v>100</v>
      </c>
      <c r="D198" s="7" t="s">
        <v>339</v>
      </c>
      <c r="E198" s="7" t="s">
        <v>258</v>
      </c>
      <c r="F198" s="7" t="s">
        <v>340</v>
      </c>
      <c r="G198" s="7" t="s">
        <v>341</v>
      </c>
      <c r="H198" s="8" t="s">
        <v>197</v>
      </c>
      <c r="I198" s="10">
        <v>92</v>
      </c>
      <c r="J198" s="10" t="s">
        <v>106</v>
      </c>
      <c r="K198" s="8" t="s">
        <v>107</v>
      </c>
      <c r="L198" s="10" t="s">
        <v>108</v>
      </c>
      <c r="M198" s="10" t="s">
        <v>109</v>
      </c>
      <c r="N198" s="10" t="s">
        <v>261</v>
      </c>
      <c r="O198" s="74"/>
      <c r="P198" s="27">
        <v>44</v>
      </c>
      <c r="Q198" s="27">
        <v>48</v>
      </c>
      <c r="R198" s="27">
        <v>48</v>
      </c>
      <c r="S198" s="27">
        <v>48</v>
      </c>
      <c r="T198" s="27">
        <v>48</v>
      </c>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v>276964.28571428568</v>
      </c>
      <c r="AQ198" s="27">
        <v>0</v>
      </c>
      <c r="AR198" s="27">
        <f t="shared" si="11"/>
        <v>0</v>
      </c>
      <c r="AS198" s="10" t="s">
        <v>111</v>
      </c>
      <c r="AT198" s="88">
        <v>2013</v>
      </c>
      <c r="AU198" s="89" t="s">
        <v>236</v>
      </c>
    </row>
    <row r="199" spans="2:47" x14ac:dyDescent="0.25">
      <c r="B199" s="7" t="s">
        <v>342</v>
      </c>
      <c r="C199" s="7" t="s">
        <v>100</v>
      </c>
      <c r="D199" s="7" t="s">
        <v>339</v>
      </c>
      <c r="E199" s="7" t="s">
        <v>258</v>
      </c>
      <c r="F199" s="7" t="s">
        <v>340</v>
      </c>
      <c r="G199" s="7" t="s">
        <v>341</v>
      </c>
      <c r="H199" s="8" t="s">
        <v>197</v>
      </c>
      <c r="I199" s="10">
        <v>92</v>
      </c>
      <c r="J199" s="10" t="s">
        <v>263</v>
      </c>
      <c r="K199" s="8" t="s">
        <v>107</v>
      </c>
      <c r="L199" s="10" t="s">
        <v>108</v>
      </c>
      <c r="M199" s="10" t="s">
        <v>109</v>
      </c>
      <c r="N199" s="10" t="s">
        <v>261</v>
      </c>
      <c r="O199" s="74"/>
      <c r="P199" s="27">
        <v>44</v>
      </c>
      <c r="Q199" s="27">
        <v>48</v>
      </c>
      <c r="R199" s="27">
        <v>48</v>
      </c>
      <c r="S199" s="27">
        <v>48</v>
      </c>
      <c r="T199" s="27">
        <v>48</v>
      </c>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v>239196.4</v>
      </c>
      <c r="AQ199" s="27">
        <v>0</v>
      </c>
      <c r="AR199" s="27">
        <f t="shared" si="11"/>
        <v>0</v>
      </c>
      <c r="AS199" s="10" t="s">
        <v>111</v>
      </c>
      <c r="AT199" s="88" t="s">
        <v>201</v>
      </c>
      <c r="AU199" s="89" t="s">
        <v>112</v>
      </c>
    </row>
    <row r="200" spans="2:47" x14ac:dyDescent="0.2">
      <c r="B200" s="12" t="s">
        <v>343</v>
      </c>
      <c r="C200" s="7" t="s">
        <v>100</v>
      </c>
      <c r="D200" s="7" t="s">
        <v>339</v>
      </c>
      <c r="E200" s="7" t="s">
        <v>258</v>
      </c>
      <c r="F200" s="7" t="s">
        <v>340</v>
      </c>
      <c r="G200" s="7" t="s">
        <v>341</v>
      </c>
      <c r="H200" s="8" t="s">
        <v>197</v>
      </c>
      <c r="I200" s="9">
        <v>92</v>
      </c>
      <c r="J200" s="10" t="s">
        <v>263</v>
      </c>
      <c r="K200" s="8" t="s">
        <v>107</v>
      </c>
      <c r="L200" s="10" t="s">
        <v>108</v>
      </c>
      <c r="M200" s="10" t="s">
        <v>109</v>
      </c>
      <c r="N200" s="10" t="s">
        <v>261</v>
      </c>
      <c r="O200" s="74"/>
      <c r="P200" s="27">
        <v>44</v>
      </c>
      <c r="Q200" s="27">
        <v>48</v>
      </c>
      <c r="R200" s="27">
        <v>32</v>
      </c>
      <c r="S200" s="27">
        <v>48</v>
      </c>
      <c r="T200" s="27">
        <v>48</v>
      </c>
      <c r="U200" s="27">
        <v>48</v>
      </c>
      <c r="V200" s="27">
        <v>48</v>
      </c>
      <c r="W200" s="27"/>
      <c r="X200" s="27"/>
      <c r="Y200" s="27"/>
      <c r="Z200" s="27"/>
      <c r="AA200" s="27"/>
      <c r="AB200" s="27"/>
      <c r="AC200" s="27"/>
      <c r="AD200" s="27"/>
      <c r="AE200" s="27"/>
      <c r="AF200" s="27"/>
      <c r="AG200" s="27"/>
      <c r="AH200" s="27"/>
      <c r="AI200" s="27"/>
      <c r="AJ200" s="27"/>
      <c r="AK200" s="27"/>
      <c r="AL200" s="27"/>
      <c r="AM200" s="27"/>
      <c r="AN200" s="27"/>
      <c r="AO200" s="27"/>
      <c r="AP200" s="27">
        <v>239196.4</v>
      </c>
      <c r="AQ200" s="27">
        <v>0</v>
      </c>
      <c r="AR200" s="27">
        <f t="shared" si="11"/>
        <v>0</v>
      </c>
      <c r="AS200" s="10" t="s">
        <v>111</v>
      </c>
      <c r="AT200" s="43" t="s">
        <v>127</v>
      </c>
      <c r="AU200" s="13" t="s">
        <v>115</v>
      </c>
    </row>
    <row r="201" spans="2:47" x14ac:dyDescent="0.2">
      <c r="B201" s="13" t="s">
        <v>344</v>
      </c>
      <c r="C201" s="13" t="s">
        <v>100</v>
      </c>
      <c r="D201" s="13" t="s">
        <v>345</v>
      </c>
      <c r="E201" s="13" t="s">
        <v>258</v>
      </c>
      <c r="F201" s="13" t="s">
        <v>346</v>
      </c>
      <c r="G201" s="13" t="s">
        <v>341</v>
      </c>
      <c r="H201" s="13" t="s">
        <v>197</v>
      </c>
      <c r="I201" s="13">
        <v>92</v>
      </c>
      <c r="J201" s="13" t="s">
        <v>263</v>
      </c>
      <c r="K201" s="13" t="s">
        <v>107</v>
      </c>
      <c r="L201" s="13" t="s">
        <v>108</v>
      </c>
      <c r="M201" s="13" t="s">
        <v>109</v>
      </c>
      <c r="N201" s="13" t="s">
        <v>261</v>
      </c>
      <c r="O201" s="39"/>
      <c r="P201" s="39">
        <v>44</v>
      </c>
      <c r="Q201" s="39">
        <v>48</v>
      </c>
      <c r="R201" s="39">
        <v>32</v>
      </c>
      <c r="S201" s="39">
        <v>22.83</v>
      </c>
      <c r="T201" s="39">
        <v>22.83</v>
      </c>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v>239196.35</v>
      </c>
      <c r="AQ201" s="39">
        <v>0</v>
      </c>
      <c r="AR201" s="27">
        <f t="shared" si="11"/>
        <v>0</v>
      </c>
      <c r="AS201" s="13" t="s">
        <v>111</v>
      </c>
      <c r="AT201" s="13" t="s">
        <v>127</v>
      </c>
      <c r="AU201" s="13" t="s">
        <v>115</v>
      </c>
    </row>
    <row r="202" spans="2:47" x14ac:dyDescent="0.2">
      <c r="B202" s="13" t="s">
        <v>347</v>
      </c>
      <c r="C202" s="13" t="s">
        <v>100</v>
      </c>
      <c r="D202" s="13" t="s">
        <v>345</v>
      </c>
      <c r="E202" s="13" t="s">
        <v>258</v>
      </c>
      <c r="F202" s="13" t="s">
        <v>346</v>
      </c>
      <c r="G202" s="13" t="s">
        <v>341</v>
      </c>
      <c r="H202" s="13" t="s">
        <v>197</v>
      </c>
      <c r="I202" s="13">
        <v>92</v>
      </c>
      <c r="J202" s="13" t="s">
        <v>263</v>
      </c>
      <c r="K202" s="13" t="s">
        <v>107</v>
      </c>
      <c r="L202" s="13" t="s">
        <v>108</v>
      </c>
      <c r="M202" s="13" t="s">
        <v>122</v>
      </c>
      <c r="N202" s="13" t="s">
        <v>261</v>
      </c>
      <c r="O202" s="39"/>
      <c r="P202" s="39">
        <v>44</v>
      </c>
      <c r="Q202" s="39">
        <v>48</v>
      </c>
      <c r="R202" s="39">
        <v>32</v>
      </c>
      <c r="S202" s="39">
        <v>48</v>
      </c>
      <c r="T202" s="39">
        <v>33.81</v>
      </c>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v>239196.35</v>
      </c>
      <c r="AQ202" s="39">
        <v>0</v>
      </c>
      <c r="AR202" s="27">
        <f t="shared" si="11"/>
        <v>0</v>
      </c>
      <c r="AS202" s="13" t="s">
        <v>111</v>
      </c>
      <c r="AT202" s="13" t="s">
        <v>127</v>
      </c>
      <c r="AU202" s="13" t="s">
        <v>115</v>
      </c>
    </row>
    <row r="203" spans="2:47" x14ac:dyDescent="0.2">
      <c r="B203" s="13" t="s">
        <v>348</v>
      </c>
      <c r="C203" s="13" t="s">
        <v>100</v>
      </c>
      <c r="D203" s="13" t="s">
        <v>345</v>
      </c>
      <c r="E203" s="13" t="s">
        <v>258</v>
      </c>
      <c r="F203" s="13" t="s">
        <v>346</v>
      </c>
      <c r="G203" s="13" t="s">
        <v>341</v>
      </c>
      <c r="H203" s="13" t="s">
        <v>197</v>
      </c>
      <c r="I203" s="13">
        <v>92</v>
      </c>
      <c r="J203" s="13" t="s">
        <v>263</v>
      </c>
      <c r="K203" s="13" t="s">
        <v>107</v>
      </c>
      <c r="L203" s="13" t="s">
        <v>108</v>
      </c>
      <c r="M203" s="13" t="s">
        <v>122</v>
      </c>
      <c r="N203" s="13" t="s">
        <v>261</v>
      </c>
      <c r="O203" s="39"/>
      <c r="P203" s="39">
        <v>44</v>
      </c>
      <c r="Q203" s="39">
        <v>48</v>
      </c>
      <c r="R203" s="39">
        <v>32</v>
      </c>
      <c r="S203" s="39">
        <v>48</v>
      </c>
      <c r="T203" s="39">
        <v>0</v>
      </c>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v>239196.35</v>
      </c>
      <c r="AQ203" s="39">
        <f>AP203*(P203+Q203+R203+S203+T203)</f>
        <v>41141772.200000003</v>
      </c>
      <c r="AR203" s="27">
        <f t="shared" si="11"/>
        <v>46078784.864000008</v>
      </c>
      <c r="AS203" s="13" t="s">
        <v>111</v>
      </c>
      <c r="AT203" s="13" t="s">
        <v>286</v>
      </c>
      <c r="AU203" s="13"/>
    </row>
    <row r="204" spans="2:47" x14ac:dyDescent="0.25">
      <c r="B204" s="7" t="s">
        <v>349</v>
      </c>
      <c r="C204" s="7" t="s">
        <v>100</v>
      </c>
      <c r="D204" s="7" t="s">
        <v>350</v>
      </c>
      <c r="E204" s="7" t="s">
        <v>258</v>
      </c>
      <c r="F204" s="7" t="s">
        <v>351</v>
      </c>
      <c r="G204" s="7" t="s">
        <v>352</v>
      </c>
      <c r="H204" s="8" t="s">
        <v>197</v>
      </c>
      <c r="I204" s="10">
        <v>92</v>
      </c>
      <c r="J204" s="10" t="s">
        <v>106</v>
      </c>
      <c r="K204" s="8" t="s">
        <v>107</v>
      </c>
      <c r="L204" s="10" t="s">
        <v>108</v>
      </c>
      <c r="M204" s="10" t="s">
        <v>109</v>
      </c>
      <c r="N204" s="10" t="s">
        <v>261</v>
      </c>
      <c r="O204" s="74" t="s">
        <v>353</v>
      </c>
      <c r="P204" s="27">
        <v>0</v>
      </c>
      <c r="Q204" s="27">
        <v>48</v>
      </c>
      <c r="R204" s="27">
        <v>48</v>
      </c>
      <c r="S204" s="27">
        <v>48</v>
      </c>
      <c r="T204" s="27">
        <v>48</v>
      </c>
      <c r="U204" s="27">
        <v>0</v>
      </c>
      <c r="V204" s="27"/>
      <c r="W204" s="27"/>
      <c r="X204" s="27"/>
      <c r="Y204" s="27"/>
      <c r="Z204" s="27"/>
      <c r="AA204" s="27"/>
      <c r="AB204" s="27"/>
      <c r="AC204" s="27"/>
      <c r="AD204" s="27"/>
      <c r="AE204" s="27"/>
      <c r="AF204" s="27"/>
      <c r="AG204" s="27"/>
      <c r="AH204" s="27"/>
      <c r="AI204" s="27"/>
      <c r="AJ204" s="27"/>
      <c r="AK204" s="27"/>
      <c r="AL204" s="27"/>
      <c r="AM204" s="27"/>
      <c r="AN204" s="27"/>
      <c r="AO204" s="27"/>
      <c r="AP204" s="27">
        <v>276964.28571428568</v>
      </c>
      <c r="AQ204" s="27">
        <v>0</v>
      </c>
      <c r="AR204" s="27">
        <f t="shared" si="11"/>
        <v>0</v>
      </c>
      <c r="AS204" s="10" t="s">
        <v>111</v>
      </c>
      <c r="AT204" s="88">
        <v>2013</v>
      </c>
      <c r="AU204" s="89"/>
    </row>
    <row r="205" spans="2:47" x14ac:dyDescent="0.25">
      <c r="B205" s="7" t="s">
        <v>354</v>
      </c>
      <c r="C205" s="7" t="s">
        <v>100</v>
      </c>
      <c r="D205" s="7" t="s">
        <v>350</v>
      </c>
      <c r="E205" s="7" t="s">
        <v>258</v>
      </c>
      <c r="F205" s="7" t="s">
        <v>351</v>
      </c>
      <c r="G205" s="7" t="s">
        <v>352</v>
      </c>
      <c r="H205" s="8" t="s">
        <v>197</v>
      </c>
      <c r="I205" s="10">
        <v>92</v>
      </c>
      <c r="J205" s="10" t="s">
        <v>231</v>
      </c>
      <c r="K205" s="8" t="s">
        <v>107</v>
      </c>
      <c r="L205" s="10" t="s">
        <v>108</v>
      </c>
      <c r="M205" s="10" t="s">
        <v>109</v>
      </c>
      <c r="N205" s="10" t="s">
        <v>261</v>
      </c>
      <c r="O205" s="74" t="s">
        <v>353</v>
      </c>
      <c r="P205" s="27">
        <v>0</v>
      </c>
      <c r="Q205" s="27">
        <v>40</v>
      </c>
      <c r="R205" s="27">
        <v>20</v>
      </c>
      <c r="S205" s="27">
        <v>18</v>
      </c>
      <c r="T205" s="27">
        <v>18</v>
      </c>
      <c r="U205" s="27">
        <v>18</v>
      </c>
      <c r="V205" s="27"/>
      <c r="W205" s="27"/>
      <c r="X205" s="27"/>
      <c r="Y205" s="27"/>
      <c r="Z205" s="27"/>
      <c r="AA205" s="27"/>
      <c r="AB205" s="27"/>
      <c r="AC205" s="27"/>
      <c r="AD205" s="27"/>
      <c r="AE205" s="27"/>
      <c r="AF205" s="27"/>
      <c r="AG205" s="27"/>
      <c r="AH205" s="27"/>
      <c r="AI205" s="27"/>
      <c r="AJ205" s="27"/>
      <c r="AK205" s="27"/>
      <c r="AL205" s="27"/>
      <c r="AM205" s="27"/>
      <c r="AN205" s="27"/>
      <c r="AO205" s="27"/>
      <c r="AP205" s="27">
        <v>233000</v>
      </c>
      <c r="AQ205" s="27">
        <v>0</v>
      </c>
      <c r="AR205" s="27">
        <f t="shared" si="11"/>
        <v>0</v>
      </c>
      <c r="AS205" s="10" t="s">
        <v>111</v>
      </c>
      <c r="AT205" s="88" t="s">
        <v>232</v>
      </c>
      <c r="AU205" s="7" t="s">
        <v>355</v>
      </c>
    </row>
    <row r="206" spans="2:47" x14ac:dyDescent="0.25">
      <c r="B206" s="7" t="s">
        <v>356</v>
      </c>
      <c r="C206" s="7" t="s">
        <v>100</v>
      </c>
      <c r="D206" s="7" t="s">
        <v>350</v>
      </c>
      <c r="E206" s="7" t="s">
        <v>258</v>
      </c>
      <c r="F206" s="7" t="s">
        <v>351</v>
      </c>
      <c r="G206" s="7" t="s">
        <v>352</v>
      </c>
      <c r="H206" s="8" t="s">
        <v>105</v>
      </c>
      <c r="I206" s="10">
        <v>92</v>
      </c>
      <c r="J206" s="7" t="s">
        <v>235</v>
      </c>
      <c r="K206" s="8" t="s">
        <v>107</v>
      </c>
      <c r="L206" s="10" t="s">
        <v>108</v>
      </c>
      <c r="M206" s="10" t="s">
        <v>109</v>
      </c>
      <c r="N206" s="10" t="s">
        <v>261</v>
      </c>
      <c r="O206" s="74" t="s">
        <v>353</v>
      </c>
      <c r="P206" s="27">
        <v>0</v>
      </c>
      <c r="Q206" s="27">
        <v>40</v>
      </c>
      <c r="R206" s="27">
        <v>20</v>
      </c>
      <c r="S206" s="27">
        <v>18</v>
      </c>
      <c r="T206" s="27">
        <v>18</v>
      </c>
      <c r="U206" s="27">
        <v>18</v>
      </c>
      <c r="V206" s="27"/>
      <c r="W206" s="27"/>
      <c r="X206" s="27"/>
      <c r="Y206" s="27"/>
      <c r="Z206" s="27"/>
      <c r="AA206" s="27"/>
      <c r="AB206" s="27"/>
      <c r="AC206" s="27"/>
      <c r="AD206" s="27"/>
      <c r="AE206" s="27"/>
      <c r="AF206" s="27"/>
      <c r="AG206" s="27"/>
      <c r="AH206" s="27"/>
      <c r="AI206" s="27"/>
      <c r="AJ206" s="27"/>
      <c r="AK206" s="27"/>
      <c r="AL206" s="27"/>
      <c r="AM206" s="27"/>
      <c r="AN206" s="27"/>
      <c r="AO206" s="27"/>
      <c r="AP206" s="27">
        <v>233000</v>
      </c>
      <c r="AQ206" s="27">
        <v>0</v>
      </c>
      <c r="AR206" s="27">
        <f t="shared" si="11"/>
        <v>0</v>
      </c>
      <c r="AS206" s="10" t="s">
        <v>111</v>
      </c>
      <c r="AT206" s="88" t="s">
        <v>232</v>
      </c>
      <c r="AU206" s="89" t="s">
        <v>357</v>
      </c>
    </row>
    <row r="207" spans="2:47" x14ac:dyDescent="0.25">
      <c r="B207" s="12" t="s">
        <v>358</v>
      </c>
      <c r="C207" s="7" t="s">
        <v>100</v>
      </c>
      <c r="D207" s="7" t="s">
        <v>350</v>
      </c>
      <c r="E207" s="7" t="s">
        <v>258</v>
      </c>
      <c r="F207" s="7" t="s">
        <v>351</v>
      </c>
      <c r="G207" s="7" t="s">
        <v>352</v>
      </c>
      <c r="H207" s="8" t="s">
        <v>105</v>
      </c>
      <c r="I207" s="9">
        <v>92</v>
      </c>
      <c r="J207" s="10" t="s">
        <v>106</v>
      </c>
      <c r="K207" s="8" t="s">
        <v>107</v>
      </c>
      <c r="L207" s="10" t="s">
        <v>108</v>
      </c>
      <c r="M207" s="10" t="s">
        <v>109</v>
      </c>
      <c r="N207" s="10" t="s">
        <v>261</v>
      </c>
      <c r="O207" s="74"/>
      <c r="P207" s="27"/>
      <c r="Q207" s="27"/>
      <c r="R207" s="27">
        <v>32</v>
      </c>
      <c r="S207" s="27">
        <v>48</v>
      </c>
      <c r="T207" s="27">
        <v>48</v>
      </c>
      <c r="U207" s="27">
        <v>48</v>
      </c>
      <c r="V207" s="27">
        <v>48</v>
      </c>
      <c r="W207" s="27"/>
      <c r="X207" s="27"/>
      <c r="Y207" s="27"/>
      <c r="Z207" s="27"/>
      <c r="AA207" s="27"/>
      <c r="AB207" s="27"/>
      <c r="AC207" s="27"/>
      <c r="AD207" s="27"/>
      <c r="AE207" s="27"/>
      <c r="AF207" s="27"/>
      <c r="AG207" s="27"/>
      <c r="AH207" s="27"/>
      <c r="AI207" s="27"/>
      <c r="AJ207" s="27"/>
      <c r="AK207" s="27"/>
      <c r="AL207" s="27"/>
      <c r="AM207" s="27"/>
      <c r="AN207" s="27"/>
      <c r="AO207" s="27"/>
      <c r="AP207" s="27">
        <v>233000</v>
      </c>
      <c r="AQ207" s="27">
        <v>0</v>
      </c>
      <c r="AR207" s="27">
        <f t="shared" si="11"/>
        <v>0</v>
      </c>
      <c r="AS207" s="10" t="s">
        <v>111</v>
      </c>
      <c r="AT207" s="43" t="s">
        <v>241</v>
      </c>
      <c r="AU207" s="43" t="s">
        <v>359</v>
      </c>
    </row>
    <row r="208" spans="2:47" x14ac:dyDescent="0.25">
      <c r="B208" s="12" t="s">
        <v>360</v>
      </c>
      <c r="C208" s="8" t="s">
        <v>100</v>
      </c>
      <c r="D208" s="8" t="s">
        <v>350</v>
      </c>
      <c r="E208" s="7" t="s">
        <v>258</v>
      </c>
      <c r="F208" s="8" t="s">
        <v>351</v>
      </c>
      <c r="G208" s="7" t="s">
        <v>352</v>
      </c>
      <c r="H208" s="8" t="s">
        <v>105</v>
      </c>
      <c r="I208" s="9">
        <v>92</v>
      </c>
      <c r="J208" s="8" t="s">
        <v>244</v>
      </c>
      <c r="K208" s="8" t="s">
        <v>107</v>
      </c>
      <c r="L208" s="8" t="s">
        <v>108</v>
      </c>
      <c r="M208" s="10" t="s">
        <v>109</v>
      </c>
      <c r="N208" s="10" t="s">
        <v>261</v>
      </c>
      <c r="O208" s="74"/>
      <c r="P208" s="27"/>
      <c r="Q208" s="27"/>
      <c r="R208" s="27">
        <v>12</v>
      </c>
      <c r="S208" s="27">
        <v>18</v>
      </c>
      <c r="T208" s="27">
        <v>18</v>
      </c>
      <c r="U208" s="27">
        <v>18</v>
      </c>
      <c r="V208" s="27">
        <v>0</v>
      </c>
      <c r="W208" s="27"/>
      <c r="X208" s="27"/>
      <c r="Y208" s="27"/>
      <c r="Z208" s="27"/>
      <c r="AA208" s="27"/>
      <c r="AB208" s="27"/>
      <c r="AC208" s="27"/>
      <c r="AD208" s="27"/>
      <c r="AE208" s="27"/>
      <c r="AF208" s="27"/>
      <c r="AG208" s="27"/>
      <c r="AH208" s="27"/>
      <c r="AI208" s="27"/>
      <c r="AJ208" s="27"/>
      <c r="AK208" s="27"/>
      <c r="AL208" s="27"/>
      <c r="AM208" s="27"/>
      <c r="AN208" s="27"/>
      <c r="AO208" s="27"/>
      <c r="AP208" s="27">
        <v>179464.29</v>
      </c>
      <c r="AQ208" s="27">
        <v>0</v>
      </c>
      <c r="AR208" s="27">
        <f t="shared" si="11"/>
        <v>0</v>
      </c>
      <c r="AS208" s="10" t="s">
        <v>111</v>
      </c>
      <c r="AT208" s="43" t="s">
        <v>241</v>
      </c>
      <c r="AU208" s="89" t="s">
        <v>212</v>
      </c>
    </row>
    <row r="209" spans="2:47" x14ac:dyDescent="0.25">
      <c r="B209" s="7" t="s">
        <v>361</v>
      </c>
      <c r="C209" s="7" t="s">
        <v>100</v>
      </c>
      <c r="D209" s="7" t="s">
        <v>350</v>
      </c>
      <c r="E209" s="7" t="s">
        <v>258</v>
      </c>
      <c r="F209" s="7" t="s">
        <v>351</v>
      </c>
      <c r="G209" s="7" t="s">
        <v>362</v>
      </c>
      <c r="H209" s="8" t="s">
        <v>197</v>
      </c>
      <c r="I209" s="10">
        <v>92</v>
      </c>
      <c r="J209" s="10" t="s">
        <v>106</v>
      </c>
      <c r="K209" s="8" t="s">
        <v>107</v>
      </c>
      <c r="L209" s="10" t="s">
        <v>108</v>
      </c>
      <c r="M209" s="10" t="s">
        <v>109</v>
      </c>
      <c r="N209" s="10" t="s">
        <v>261</v>
      </c>
      <c r="O209" s="74"/>
      <c r="P209" s="27">
        <v>58.097999999999999</v>
      </c>
      <c r="Q209" s="27">
        <v>40</v>
      </c>
      <c r="R209" s="27">
        <v>40</v>
      </c>
      <c r="S209" s="27">
        <v>40</v>
      </c>
      <c r="T209" s="27">
        <v>40</v>
      </c>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v>276964.28571428568</v>
      </c>
      <c r="AQ209" s="27">
        <v>0</v>
      </c>
      <c r="AR209" s="27">
        <f t="shared" si="11"/>
        <v>0</v>
      </c>
      <c r="AS209" s="10" t="s">
        <v>111</v>
      </c>
      <c r="AT209" s="88">
        <v>2013</v>
      </c>
      <c r="AU209" s="89" t="s">
        <v>236</v>
      </c>
    </row>
    <row r="210" spans="2:47" x14ac:dyDescent="0.25">
      <c r="B210" s="7" t="s">
        <v>363</v>
      </c>
      <c r="C210" s="7" t="s">
        <v>100</v>
      </c>
      <c r="D210" s="7" t="s">
        <v>350</v>
      </c>
      <c r="E210" s="7" t="s">
        <v>258</v>
      </c>
      <c r="F210" s="7" t="s">
        <v>351</v>
      </c>
      <c r="G210" s="7" t="s">
        <v>362</v>
      </c>
      <c r="H210" s="8" t="s">
        <v>197</v>
      </c>
      <c r="I210" s="10">
        <v>92</v>
      </c>
      <c r="J210" s="10" t="s">
        <v>263</v>
      </c>
      <c r="K210" s="8" t="s">
        <v>107</v>
      </c>
      <c r="L210" s="10" t="s">
        <v>108</v>
      </c>
      <c r="M210" s="10" t="s">
        <v>109</v>
      </c>
      <c r="N210" s="10" t="s">
        <v>261</v>
      </c>
      <c r="O210" s="74"/>
      <c r="P210" s="27">
        <v>58.097999999999999</v>
      </c>
      <c r="Q210" s="27">
        <v>40</v>
      </c>
      <c r="R210" s="27">
        <v>40</v>
      </c>
      <c r="S210" s="27">
        <v>40</v>
      </c>
      <c r="T210" s="27">
        <v>40</v>
      </c>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v>239196.4</v>
      </c>
      <c r="AQ210" s="27">
        <v>0</v>
      </c>
      <c r="AR210" s="27">
        <f t="shared" si="11"/>
        <v>0</v>
      </c>
      <c r="AS210" s="10" t="s">
        <v>111</v>
      </c>
      <c r="AT210" s="88" t="s">
        <v>201</v>
      </c>
      <c r="AU210" s="89" t="s">
        <v>112</v>
      </c>
    </row>
    <row r="211" spans="2:47" x14ac:dyDescent="0.2">
      <c r="B211" s="12" t="s">
        <v>364</v>
      </c>
      <c r="C211" s="7" t="s">
        <v>100</v>
      </c>
      <c r="D211" s="7" t="s">
        <v>350</v>
      </c>
      <c r="E211" s="7" t="s">
        <v>258</v>
      </c>
      <c r="F211" s="7" t="s">
        <v>351</v>
      </c>
      <c r="G211" s="7" t="s">
        <v>362</v>
      </c>
      <c r="H211" s="8" t="s">
        <v>197</v>
      </c>
      <c r="I211" s="9">
        <v>92</v>
      </c>
      <c r="J211" s="10" t="s">
        <v>263</v>
      </c>
      <c r="K211" s="8" t="s">
        <v>107</v>
      </c>
      <c r="L211" s="10" t="s">
        <v>108</v>
      </c>
      <c r="M211" s="10" t="s">
        <v>109</v>
      </c>
      <c r="N211" s="10" t="s">
        <v>261</v>
      </c>
      <c r="O211" s="74"/>
      <c r="P211" s="27">
        <v>58.097999999999999</v>
      </c>
      <c r="Q211" s="27">
        <v>40</v>
      </c>
      <c r="R211" s="27">
        <v>30</v>
      </c>
      <c r="S211" s="27">
        <v>40</v>
      </c>
      <c r="T211" s="27">
        <v>40</v>
      </c>
      <c r="U211" s="27">
        <v>40</v>
      </c>
      <c r="V211" s="27">
        <v>40</v>
      </c>
      <c r="W211" s="27"/>
      <c r="X211" s="27"/>
      <c r="Y211" s="27"/>
      <c r="Z211" s="27"/>
      <c r="AA211" s="27"/>
      <c r="AB211" s="27"/>
      <c r="AC211" s="27"/>
      <c r="AD211" s="27"/>
      <c r="AE211" s="27"/>
      <c r="AF211" s="27"/>
      <c r="AG211" s="27"/>
      <c r="AH211" s="27"/>
      <c r="AI211" s="27"/>
      <c r="AJ211" s="27"/>
      <c r="AK211" s="27"/>
      <c r="AL211" s="27"/>
      <c r="AM211" s="27"/>
      <c r="AN211" s="27"/>
      <c r="AO211" s="27"/>
      <c r="AP211" s="27">
        <v>239196.4</v>
      </c>
      <c r="AQ211" s="27">
        <v>0</v>
      </c>
      <c r="AR211" s="27">
        <f t="shared" si="11"/>
        <v>0</v>
      </c>
      <c r="AS211" s="10" t="s">
        <v>111</v>
      </c>
      <c r="AT211" s="43" t="s">
        <v>127</v>
      </c>
      <c r="AU211" s="13" t="s">
        <v>115</v>
      </c>
    </row>
    <row r="212" spans="2:47" x14ac:dyDescent="0.2">
      <c r="B212" s="13" t="s">
        <v>365</v>
      </c>
      <c r="C212" s="13" t="s">
        <v>100</v>
      </c>
      <c r="D212" s="13" t="s">
        <v>366</v>
      </c>
      <c r="E212" s="13" t="s">
        <v>258</v>
      </c>
      <c r="F212" s="13" t="s">
        <v>367</v>
      </c>
      <c r="G212" s="13" t="s">
        <v>362</v>
      </c>
      <c r="H212" s="13" t="s">
        <v>197</v>
      </c>
      <c r="I212" s="13">
        <v>92</v>
      </c>
      <c r="J212" s="13" t="s">
        <v>263</v>
      </c>
      <c r="K212" s="13" t="s">
        <v>107</v>
      </c>
      <c r="L212" s="13" t="s">
        <v>108</v>
      </c>
      <c r="M212" s="13" t="s">
        <v>109</v>
      </c>
      <c r="N212" s="13" t="s">
        <v>261</v>
      </c>
      <c r="O212" s="39"/>
      <c r="P212" s="39">
        <v>58.097999999999999</v>
      </c>
      <c r="Q212" s="39">
        <v>40</v>
      </c>
      <c r="R212" s="39">
        <v>30</v>
      </c>
      <c r="S212" s="39">
        <v>86.49199999999999</v>
      </c>
      <c r="T212" s="39">
        <v>86.49199999999999</v>
      </c>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v>239196.33</v>
      </c>
      <c r="AQ212" s="39">
        <v>0</v>
      </c>
      <c r="AR212" s="27">
        <f t="shared" si="11"/>
        <v>0</v>
      </c>
      <c r="AS212" s="13" t="s">
        <v>111</v>
      </c>
      <c r="AT212" s="13" t="s">
        <v>127</v>
      </c>
      <c r="AU212" s="13">
        <v>14</v>
      </c>
    </row>
    <row r="213" spans="2:47" x14ac:dyDescent="0.2">
      <c r="B213" s="13" t="s">
        <v>368</v>
      </c>
      <c r="C213" s="13" t="s">
        <v>100</v>
      </c>
      <c r="D213" s="13" t="s">
        <v>366</v>
      </c>
      <c r="E213" s="13" t="s">
        <v>258</v>
      </c>
      <c r="F213" s="13" t="s">
        <v>367</v>
      </c>
      <c r="G213" s="13" t="s">
        <v>362</v>
      </c>
      <c r="H213" s="13" t="s">
        <v>197</v>
      </c>
      <c r="I213" s="13">
        <v>92</v>
      </c>
      <c r="J213" s="13" t="s">
        <v>263</v>
      </c>
      <c r="K213" s="13" t="s">
        <v>107</v>
      </c>
      <c r="L213" s="13" t="s">
        <v>108</v>
      </c>
      <c r="M213" s="13" t="s">
        <v>122</v>
      </c>
      <c r="N213" s="13" t="s">
        <v>261</v>
      </c>
      <c r="O213" s="39"/>
      <c r="P213" s="39">
        <v>58.097999999999999</v>
      </c>
      <c r="Q213" s="39">
        <v>40</v>
      </c>
      <c r="R213" s="39">
        <v>30</v>
      </c>
      <c r="S213" s="39">
        <v>40</v>
      </c>
      <c r="T213" s="39">
        <v>40</v>
      </c>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v>239196.33</v>
      </c>
      <c r="AQ213" s="39">
        <v>0</v>
      </c>
      <c r="AR213" s="27">
        <f t="shared" si="11"/>
        <v>0</v>
      </c>
      <c r="AS213" s="13" t="s">
        <v>111</v>
      </c>
      <c r="AT213" s="13" t="s">
        <v>127</v>
      </c>
      <c r="AU213" s="13" t="s">
        <v>115</v>
      </c>
    </row>
    <row r="214" spans="2:47" x14ac:dyDescent="0.2">
      <c r="B214" s="13" t="s">
        <v>369</v>
      </c>
      <c r="C214" s="13" t="s">
        <v>100</v>
      </c>
      <c r="D214" s="13" t="s">
        <v>366</v>
      </c>
      <c r="E214" s="13" t="s">
        <v>258</v>
      </c>
      <c r="F214" s="13" t="s">
        <v>367</v>
      </c>
      <c r="G214" s="13" t="s">
        <v>362</v>
      </c>
      <c r="H214" s="13" t="s">
        <v>197</v>
      </c>
      <c r="I214" s="13">
        <v>92</v>
      </c>
      <c r="J214" s="13" t="s">
        <v>263</v>
      </c>
      <c r="K214" s="13" t="s">
        <v>107</v>
      </c>
      <c r="L214" s="13" t="s">
        <v>108</v>
      </c>
      <c r="M214" s="13" t="s">
        <v>122</v>
      </c>
      <c r="N214" s="13" t="s">
        <v>261</v>
      </c>
      <c r="O214" s="39"/>
      <c r="P214" s="39">
        <v>58.097999999999999</v>
      </c>
      <c r="Q214" s="39">
        <v>40</v>
      </c>
      <c r="R214" s="39">
        <v>30</v>
      </c>
      <c r="S214" s="39">
        <v>40</v>
      </c>
      <c r="T214" s="39">
        <v>40</v>
      </c>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v>239196.33</v>
      </c>
      <c r="AQ214" s="39">
        <f>AP214*(P214+Q214+R214+S214+T214)</f>
        <v>49776277.880340002</v>
      </c>
      <c r="AR214" s="27">
        <f t="shared" si="11"/>
        <v>55749431.225980811</v>
      </c>
      <c r="AS214" s="13" t="s">
        <v>111</v>
      </c>
      <c r="AT214" s="13" t="s">
        <v>286</v>
      </c>
      <c r="AU214" s="13"/>
    </row>
    <row r="215" spans="2:47" x14ac:dyDescent="0.25">
      <c r="B215" s="7" t="s">
        <v>370</v>
      </c>
      <c r="C215" s="7" t="s">
        <v>100</v>
      </c>
      <c r="D215" s="7" t="s">
        <v>371</v>
      </c>
      <c r="E215" s="7" t="s">
        <v>258</v>
      </c>
      <c r="F215" s="7" t="s">
        <v>372</v>
      </c>
      <c r="G215" s="7" t="s">
        <v>373</v>
      </c>
      <c r="H215" s="8" t="s">
        <v>197</v>
      </c>
      <c r="I215" s="10">
        <v>92</v>
      </c>
      <c r="J215" s="10" t="s">
        <v>106</v>
      </c>
      <c r="K215" s="8" t="s">
        <v>107</v>
      </c>
      <c r="L215" s="10" t="s">
        <v>108</v>
      </c>
      <c r="M215" s="10" t="s">
        <v>109</v>
      </c>
      <c r="N215" s="10" t="s">
        <v>261</v>
      </c>
      <c r="O215" s="74" t="s">
        <v>353</v>
      </c>
      <c r="P215" s="27">
        <v>0</v>
      </c>
      <c r="Q215" s="27">
        <v>10</v>
      </c>
      <c r="R215" s="27">
        <v>10</v>
      </c>
      <c r="S215" s="27">
        <v>10</v>
      </c>
      <c r="T215" s="27">
        <v>10</v>
      </c>
      <c r="U215" s="27">
        <v>0</v>
      </c>
      <c r="V215" s="27"/>
      <c r="W215" s="27"/>
      <c r="X215" s="27"/>
      <c r="Y215" s="27"/>
      <c r="Z215" s="27"/>
      <c r="AA215" s="27"/>
      <c r="AB215" s="27"/>
      <c r="AC215" s="27"/>
      <c r="AD215" s="27"/>
      <c r="AE215" s="27"/>
      <c r="AF215" s="27"/>
      <c r="AG215" s="27"/>
      <c r="AH215" s="27"/>
      <c r="AI215" s="27"/>
      <c r="AJ215" s="27"/>
      <c r="AK215" s="27"/>
      <c r="AL215" s="27"/>
      <c r="AM215" s="27"/>
      <c r="AN215" s="27"/>
      <c r="AO215" s="27"/>
      <c r="AP215" s="27">
        <v>276964.28571428568</v>
      </c>
      <c r="AQ215" s="27">
        <v>0</v>
      </c>
      <c r="AR215" s="27">
        <f t="shared" si="11"/>
        <v>0</v>
      </c>
      <c r="AS215" s="10" t="s">
        <v>111</v>
      </c>
      <c r="AT215" s="88">
        <v>2013</v>
      </c>
      <c r="AU215" s="89"/>
    </row>
    <row r="216" spans="2:47" x14ac:dyDescent="0.25">
      <c r="B216" s="7" t="s">
        <v>374</v>
      </c>
      <c r="C216" s="7" t="s">
        <v>100</v>
      </c>
      <c r="D216" s="7" t="s">
        <v>371</v>
      </c>
      <c r="E216" s="7" t="s">
        <v>258</v>
      </c>
      <c r="F216" s="7" t="s">
        <v>372</v>
      </c>
      <c r="G216" s="7" t="s">
        <v>373</v>
      </c>
      <c r="H216" s="8" t="s">
        <v>197</v>
      </c>
      <c r="I216" s="10">
        <v>92</v>
      </c>
      <c r="J216" s="10" t="s">
        <v>231</v>
      </c>
      <c r="K216" s="8" t="s">
        <v>107</v>
      </c>
      <c r="L216" s="10" t="s">
        <v>108</v>
      </c>
      <c r="M216" s="10" t="s">
        <v>109</v>
      </c>
      <c r="N216" s="10" t="s">
        <v>261</v>
      </c>
      <c r="O216" s="74" t="s">
        <v>353</v>
      </c>
      <c r="P216" s="27">
        <v>0</v>
      </c>
      <c r="Q216" s="27">
        <v>10</v>
      </c>
      <c r="R216" s="27">
        <v>10</v>
      </c>
      <c r="S216" s="27">
        <v>9</v>
      </c>
      <c r="T216" s="27">
        <v>9</v>
      </c>
      <c r="U216" s="27">
        <v>9</v>
      </c>
      <c r="V216" s="27"/>
      <c r="W216" s="27"/>
      <c r="X216" s="27"/>
      <c r="Y216" s="27"/>
      <c r="Z216" s="27"/>
      <c r="AA216" s="27"/>
      <c r="AB216" s="27"/>
      <c r="AC216" s="27"/>
      <c r="AD216" s="27"/>
      <c r="AE216" s="27"/>
      <c r="AF216" s="27"/>
      <c r="AG216" s="27"/>
      <c r="AH216" s="27"/>
      <c r="AI216" s="27"/>
      <c r="AJ216" s="27"/>
      <c r="AK216" s="27"/>
      <c r="AL216" s="27"/>
      <c r="AM216" s="27"/>
      <c r="AN216" s="27"/>
      <c r="AO216" s="27"/>
      <c r="AP216" s="27">
        <v>233000</v>
      </c>
      <c r="AQ216" s="27">
        <v>0</v>
      </c>
      <c r="AR216" s="27">
        <f t="shared" si="11"/>
        <v>0</v>
      </c>
      <c r="AS216" s="10" t="s">
        <v>111</v>
      </c>
      <c r="AT216" s="7" t="s">
        <v>375</v>
      </c>
      <c r="AU216" s="7" t="s">
        <v>355</v>
      </c>
    </row>
    <row r="217" spans="2:47" x14ac:dyDescent="0.25">
      <c r="B217" s="7" t="s">
        <v>376</v>
      </c>
      <c r="C217" s="7" t="s">
        <v>100</v>
      </c>
      <c r="D217" s="7" t="s">
        <v>371</v>
      </c>
      <c r="E217" s="7" t="s">
        <v>258</v>
      </c>
      <c r="F217" s="7" t="s">
        <v>372</v>
      </c>
      <c r="G217" s="7" t="s">
        <v>373</v>
      </c>
      <c r="H217" s="7" t="s">
        <v>105</v>
      </c>
      <c r="I217" s="14">
        <v>92</v>
      </c>
      <c r="J217" s="7" t="s">
        <v>235</v>
      </c>
      <c r="K217" s="7" t="s">
        <v>107</v>
      </c>
      <c r="L217" s="7" t="s">
        <v>108</v>
      </c>
      <c r="M217" s="7" t="s">
        <v>109</v>
      </c>
      <c r="N217" s="7" t="s">
        <v>261</v>
      </c>
      <c r="O217" s="39">
        <v>0</v>
      </c>
      <c r="P217" s="39">
        <v>0</v>
      </c>
      <c r="Q217" s="39">
        <v>10</v>
      </c>
      <c r="R217" s="39">
        <v>10</v>
      </c>
      <c r="S217" s="39">
        <v>9</v>
      </c>
      <c r="T217" s="39">
        <v>9</v>
      </c>
      <c r="U217" s="39">
        <v>9</v>
      </c>
      <c r="V217" s="39"/>
      <c r="W217" s="39"/>
      <c r="X217" s="39"/>
      <c r="Y217" s="39"/>
      <c r="Z217" s="39"/>
      <c r="AA217" s="39"/>
      <c r="AB217" s="39"/>
      <c r="AC217" s="39"/>
      <c r="AD217" s="39"/>
      <c r="AE217" s="39"/>
      <c r="AF217" s="39"/>
      <c r="AG217" s="39"/>
      <c r="AH217" s="39"/>
      <c r="AI217" s="39"/>
      <c r="AJ217" s="39"/>
      <c r="AK217" s="39"/>
      <c r="AL217" s="39"/>
      <c r="AM217" s="39"/>
      <c r="AN217" s="39"/>
      <c r="AO217" s="39"/>
      <c r="AP217" s="39">
        <v>233000</v>
      </c>
      <c r="AQ217" s="27">
        <v>0</v>
      </c>
      <c r="AR217" s="27">
        <f t="shared" si="11"/>
        <v>0</v>
      </c>
      <c r="AS217" s="7" t="s">
        <v>111</v>
      </c>
      <c r="AT217" s="7" t="s">
        <v>375</v>
      </c>
      <c r="AU217" s="89" t="s">
        <v>212</v>
      </c>
    </row>
    <row r="218" spans="2:47" x14ac:dyDescent="0.25">
      <c r="B218" s="7" t="s">
        <v>377</v>
      </c>
      <c r="C218" s="7" t="s">
        <v>100</v>
      </c>
      <c r="D218" s="7" t="s">
        <v>378</v>
      </c>
      <c r="E218" s="7" t="s">
        <v>258</v>
      </c>
      <c r="F218" s="7" t="s">
        <v>379</v>
      </c>
      <c r="G218" s="7" t="s">
        <v>380</v>
      </c>
      <c r="H218" s="8" t="s">
        <v>197</v>
      </c>
      <c r="I218" s="10">
        <v>92</v>
      </c>
      <c r="J218" s="10" t="s">
        <v>106</v>
      </c>
      <c r="K218" s="8" t="s">
        <v>107</v>
      </c>
      <c r="L218" s="10" t="s">
        <v>108</v>
      </c>
      <c r="M218" s="10" t="s">
        <v>109</v>
      </c>
      <c r="N218" s="10" t="s">
        <v>261</v>
      </c>
      <c r="O218" s="74"/>
      <c r="P218" s="27">
        <v>61.6</v>
      </c>
      <c r="Q218" s="27">
        <v>60</v>
      </c>
      <c r="R218" s="27">
        <v>60</v>
      </c>
      <c r="S218" s="27">
        <v>60</v>
      </c>
      <c r="T218" s="27">
        <v>60</v>
      </c>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v>276964.28571428568</v>
      </c>
      <c r="AQ218" s="27">
        <v>0</v>
      </c>
      <c r="AR218" s="27">
        <f t="shared" si="11"/>
        <v>0</v>
      </c>
      <c r="AS218" s="10" t="s">
        <v>111</v>
      </c>
      <c r="AT218" s="88">
        <v>2013</v>
      </c>
      <c r="AU218" s="89" t="s">
        <v>236</v>
      </c>
    </row>
    <row r="219" spans="2:47" x14ac:dyDescent="0.25">
      <c r="B219" s="7" t="s">
        <v>381</v>
      </c>
      <c r="C219" s="7" t="s">
        <v>100</v>
      </c>
      <c r="D219" s="7" t="s">
        <v>378</v>
      </c>
      <c r="E219" s="7" t="s">
        <v>258</v>
      </c>
      <c r="F219" s="7" t="s">
        <v>379</v>
      </c>
      <c r="G219" s="7" t="s">
        <v>380</v>
      </c>
      <c r="H219" s="8" t="s">
        <v>197</v>
      </c>
      <c r="I219" s="10">
        <v>92</v>
      </c>
      <c r="J219" s="10" t="s">
        <v>263</v>
      </c>
      <c r="K219" s="8" t="s">
        <v>107</v>
      </c>
      <c r="L219" s="10" t="s">
        <v>108</v>
      </c>
      <c r="M219" s="10" t="s">
        <v>109</v>
      </c>
      <c r="N219" s="10" t="s">
        <v>261</v>
      </c>
      <c r="O219" s="74"/>
      <c r="P219" s="27">
        <v>61.6</v>
      </c>
      <c r="Q219" s="27">
        <v>60</v>
      </c>
      <c r="R219" s="27">
        <v>60</v>
      </c>
      <c r="S219" s="27">
        <v>60</v>
      </c>
      <c r="T219" s="27">
        <v>60</v>
      </c>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v>239196.4</v>
      </c>
      <c r="AQ219" s="27">
        <v>0</v>
      </c>
      <c r="AR219" s="27">
        <f t="shared" si="11"/>
        <v>0</v>
      </c>
      <c r="AS219" s="10" t="s">
        <v>111</v>
      </c>
      <c r="AT219" s="88" t="s">
        <v>201</v>
      </c>
      <c r="AU219" s="89" t="s">
        <v>112</v>
      </c>
    </row>
    <row r="220" spans="2:47" x14ac:dyDescent="0.2">
      <c r="B220" s="12" t="s">
        <v>382</v>
      </c>
      <c r="C220" s="7" t="s">
        <v>100</v>
      </c>
      <c r="D220" s="7" t="s">
        <v>378</v>
      </c>
      <c r="E220" s="7" t="s">
        <v>258</v>
      </c>
      <c r="F220" s="7" t="s">
        <v>379</v>
      </c>
      <c r="G220" s="7" t="s">
        <v>380</v>
      </c>
      <c r="H220" s="8" t="s">
        <v>197</v>
      </c>
      <c r="I220" s="9">
        <v>92</v>
      </c>
      <c r="J220" s="10" t="s">
        <v>263</v>
      </c>
      <c r="K220" s="8" t="s">
        <v>107</v>
      </c>
      <c r="L220" s="10" t="s">
        <v>108</v>
      </c>
      <c r="M220" s="10" t="s">
        <v>109</v>
      </c>
      <c r="N220" s="10" t="s">
        <v>261</v>
      </c>
      <c r="O220" s="74"/>
      <c r="P220" s="27">
        <v>61.6</v>
      </c>
      <c r="Q220" s="27">
        <v>60</v>
      </c>
      <c r="R220" s="27">
        <v>40</v>
      </c>
      <c r="S220" s="27">
        <v>60</v>
      </c>
      <c r="T220" s="27">
        <v>60</v>
      </c>
      <c r="U220" s="27">
        <v>60</v>
      </c>
      <c r="V220" s="27">
        <v>60</v>
      </c>
      <c r="W220" s="27"/>
      <c r="X220" s="27"/>
      <c r="Y220" s="27"/>
      <c r="Z220" s="27"/>
      <c r="AA220" s="27"/>
      <c r="AB220" s="27"/>
      <c r="AC220" s="27"/>
      <c r="AD220" s="27"/>
      <c r="AE220" s="27"/>
      <c r="AF220" s="27"/>
      <c r="AG220" s="27"/>
      <c r="AH220" s="27"/>
      <c r="AI220" s="27"/>
      <c r="AJ220" s="27"/>
      <c r="AK220" s="27"/>
      <c r="AL220" s="27"/>
      <c r="AM220" s="27"/>
      <c r="AN220" s="27"/>
      <c r="AO220" s="27"/>
      <c r="AP220" s="27">
        <v>239196.4</v>
      </c>
      <c r="AQ220" s="27">
        <v>0</v>
      </c>
      <c r="AR220" s="27">
        <f t="shared" si="11"/>
        <v>0</v>
      </c>
      <c r="AS220" s="10" t="s">
        <v>111</v>
      </c>
      <c r="AT220" s="43" t="s">
        <v>127</v>
      </c>
      <c r="AU220" s="13" t="s">
        <v>115</v>
      </c>
    </row>
    <row r="221" spans="2:47" x14ac:dyDescent="0.2">
      <c r="B221" s="13" t="s">
        <v>383</v>
      </c>
      <c r="C221" s="13" t="s">
        <v>100</v>
      </c>
      <c r="D221" s="13" t="s">
        <v>384</v>
      </c>
      <c r="E221" s="13" t="s">
        <v>258</v>
      </c>
      <c r="F221" s="13" t="s">
        <v>385</v>
      </c>
      <c r="G221" s="13" t="s">
        <v>380</v>
      </c>
      <c r="H221" s="13" t="s">
        <v>197</v>
      </c>
      <c r="I221" s="13">
        <v>92</v>
      </c>
      <c r="J221" s="13" t="s">
        <v>263</v>
      </c>
      <c r="K221" s="13" t="s">
        <v>107</v>
      </c>
      <c r="L221" s="13" t="s">
        <v>108</v>
      </c>
      <c r="M221" s="13" t="s">
        <v>109</v>
      </c>
      <c r="N221" s="13" t="s">
        <v>261</v>
      </c>
      <c r="O221" s="39"/>
      <c r="P221" s="39">
        <v>61.6</v>
      </c>
      <c r="Q221" s="39">
        <v>60</v>
      </c>
      <c r="R221" s="39">
        <v>40</v>
      </c>
      <c r="S221" s="39">
        <v>95.036000000000001</v>
      </c>
      <c r="T221" s="39">
        <v>95.036000000000001</v>
      </c>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v>239196.4</v>
      </c>
      <c r="AQ221" s="39">
        <v>0</v>
      </c>
      <c r="AR221" s="27">
        <f t="shared" si="11"/>
        <v>0</v>
      </c>
      <c r="AS221" s="13" t="s">
        <v>111</v>
      </c>
      <c r="AT221" s="13" t="s">
        <v>127</v>
      </c>
      <c r="AU221" s="13">
        <v>14</v>
      </c>
    </row>
    <row r="222" spans="2:47" x14ac:dyDescent="0.2">
      <c r="B222" s="13" t="s">
        <v>386</v>
      </c>
      <c r="C222" s="13" t="s">
        <v>100</v>
      </c>
      <c r="D222" s="13" t="s">
        <v>384</v>
      </c>
      <c r="E222" s="13" t="s">
        <v>258</v>
      </c>
      <c r="F222" s="13" t="s">
        <v>385</v>
      </c>
      <c r="G222" s="13" t="s">
        <v>380</v>
      </c>
      <c r="H222" s="13" t="s">
        <v>197</v>
      </c>
      <c r="I222" s="13">
        <v>92</v>
      </c>
      <c r="J222" s="13" t="s">
        <v>263</v>
      </c>
      <c r="K222" s="13" t="s">
        <v>107</v>
      </c>
      <c r="L222" s="13" t="s">
        <v>108</v>
      </c>
      <c r="M222" s="13" t="s">
        <v>122</v>
      </c>
      <c r="N222" s="13" t="s">
        <v>261</v>
      </c>
      <c r="O222" s="39"/>
      <c r="P222" s="39">
        <v>61.6</v>
      </c>
      <c r="Q222" s="39">
        <v>60</v>
      </c>
      <c r="R222" s="39">
        <v>40</v>
      </c>
      <c r="S222" s="39">
        <v>60</v>
      </c>
      <c r="T222" s="39">
        <v>60</v>
      </c>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v>239196.4</v>
      </c>
      <c r="AQ222" s="39">
        <v>0</v>
      </c>
      <c r="AR222" s="27">
        <f t="shared" si="11"/>
        <v>0</v>
      </c>
      <c r="AS222" s="13" t="s">
        <v>111</v>
      </c>
      <c r="AT222" s="13" t="s">
        <v>127</v>
      </c>
      <c r="AU222" s="13" t="s">
        <v>115</v>
      </c>
    </row>
    <row r="223" spans="2:47" x14ac:dyDescent="0.2">
      <c r="B223" s="13" t="s">
        <v>387</v>
      </c>
      <c r="C223" s="13" t="s">
        <v>100</v>
      </c>
      <c r="D223" s="13" t="s">
        <v>384</v>
      </c>
      <c r="E223" s="13" t="s">
        <v>258</v>
      </c>
      <c r="F223" s="13" t="s">
        <v>385</v>
      </c>
      <c r="G223" s="13" t="s">
        <v>380</v>
      </c>
      <c r="H223" s="13" t="s">
        <v>197</v>
      </c>
      <c r="I223" s="13">
        <v>92</v>
      </c>
      <c r="J223" s="13" t="s">
        <v>263</v>
      </c>
      <c r="K223" s="13" t="s">
        <v>107</v>
      </c>
      <c r="L223" s="13" t="s">
        <v>108</v>
      </c>
      <c r="M223" s="13" t="s">
        <v>122</v>
      </c>
      <c r="N223" s="13" t="s">
        <v>261</v>
      </c>
      <c r="O223" s="39"/>
      <c r="P223" s="39">
        <v>61.6</v>
      </c>
      <c r="Q223" s="39">
        <v>60</v>
      </c>
      <c r="R223" s="39">
        <v>40</v>
      </c>
      <c r="S223" s="39">
        <v>60</v>
      </c>
      <c r="T223" s="39">
        <v>55</v>
      </c>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v>239196.4</v>
      </c>
      <c r="AQ223" s="39">
        <f>AP223*(P223+Q223+R223+S223+T223)</f>
        <v>66161724.240000002</v>
      </c>
      <c r="AR223" s="27">
        <f t="shared" si="11"/>
        <v>74101131.148800015</v>
      </c>
      <c r="AS223" s="13" t="s">
        <v>111</v>
      </c>
      <c r="AT223" s="13" t="s">
        <v>286</v>
      </c>
      <c r="AU223" s="13"/>
    </row>
    <row r="224" spans="2:47" x14ac:dyDescent="0.25">
      <c r="B224" s="7" t="s">
        <v>388</v>
      </c>
      <c r="C224" s="7" t="s">
        <v>100</v>
      </c>
      <c r="D224" s="7" t="s">
        <v>389</v>
      </c>
      <c r="E224" s="7" t="s">
        <v>258</v>
      </c>
      <c r="F224" s="7" t="s">
        <v>390</v>
      </c>
      <c r="G224" s="7" t="s">
        <v>391</v>
      </c>
      <c r="H224" s="8" t="s">
        <v>197</v>
      </c>
      <c r="I224" s="10">
        <v>92</v>
      </c>
      <c r="J224" s="10" t="s">
        <v>106</v>
      </c>
      <c r="K224" s="8" t="s">
        <v>107</v>
      </c>
      <c r="L224" s="10" t="s">
        <v>108</v>
      </c>
      <c r="M224" s="10" t="s">
        <v>109</v>
      </c>
      <c r="N224" s="10" t="s">
        <v>261</v>
      </c>
      <c r="O224" s="74"/>
      <c r="P224" s="27">
        <v>37</v>
      </c>
      <c r="Q224" s="27">
        <v>80</v>
      </c>
      <c r="R224" s="27">
        <v>80</v>
      </c>
      <c r="S224" s="27">
        <v>80</v>
      </c>
      <c r="T224" s="27">
        <v>80</v>
      </c>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v>276964.28571428568</v>
      </c>
      <c r="AQ224" s="27">
        <v>0</v>
      </c>
      <c r="AR224" s="27">
        <f t="shared" si="11"/>
        <v>0</v>
      </c>
      <c r="AS224" s="10" t="s">
        <v>111</v>
      </c>
      <c r="AT224" s="88">
        <v>2013</v>
      </c>
      <c r="AU224" s="89" t="s">
        <v>236</v>
      </c>
    </row>
    <row r="225" spans="2:47" x14ac:dyDescent="0.25">
      <c r="B225" s="7" t="s">
        <v>392</v>
      </c>
      <c r="C225" s="7" t="s">
        <v>100</v>
      </c>
      <c r="D225" s="7" t="s">
        <v>389</v>
      </c>
      <c r="E225" s="7" t="s">
        <v>258</v>
      </c>
      <c r="F225" s="7" t="s">
        <v>390</v>
      </c>
      <c r="G225" s="7" t="s">
        <v>391</v>
      </c>
      <c r="H225" s="8" t="s">
        <v>197</v>
      </c>
      <c r="I225" s="10">
        <v>92</v>
      </c>
      <c r="J225" s="10" t="s">
        <v>263</v>
      </c>
      <c r="K225" s="8" t="s">
        <v>107</v>
      </c>
      <c r="L225" s="10" t="s">
        <v>108</v>
      </c>
      <c r="M225" s="10" t="s">
        <v>109</v>
      </c>
      <c r="N225" s="10" t="s">
        <v>261</v>
      </c>
      <c r="O225" s="74"/>
      <c r="P225" s="27">
        <v>37</v>
      </c>
      <c r="Q225" s="27">
        <v>80</v>
      </c>
      <c r="R225" s="27">
        <v>80</v>
      </c>
      <c r="S225" s="27">
        <v>80</v>
      </c>
      <c r="T225" s="27">
        <v>80</v>
      </c>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v>239196.4</v>
      </c>
      <c r="AQ225" s="27">
        <v>0</v>
      </c>
      <c r="AR225" s="27">
        <f t="shared" si="11"/>
        <v>0</v>
      </c>
      <c r="AS225" s="10" t="s">
        <v>111</v>
      </c>
      <c r="AT225" s="88" t="s">
        <v>201</v>
      </c>
      <c r="AU225" s="89" t="s">
        <v>112</v>
      </c>
    </row>
    <row r="226" spans="2:47" x14ac:dyDescent="0.2">
      <c r="B226" s="12" t="s">
        <v>393</v>
      </c>
      <c r="C226" s="7" t="s">
        <v>100</v>
      </c>
      <c r="D226" s="7" t="s">
        <v>389</v>
      </c>
      <c r="E226" s="7" t="s">
        <v>258</v>
      </c>
      <c r="F226" s="7" t="s">
        <v>390</v>
      </c>
      <c r="G226" s="7" t="s">
        <v>391</v>
      </c>
      <c r="H226" s="8" t="s">
        <v>197</v>
      </c>
      <c r="I226" s="9">
        <v>92</v>
      </c>
      <c r="J226" s="10" t="s">
        <v>263</v>
      </c>
      <c r="K226" s="8" t="s">
        <v>107</v>
      </c>
      <c r="L226" s="10" t="s">
        <v>108</v>
      </c>
      <c r="M226" s="10" t="s">
        <v>109</v>
      </c>
      <c r="N226" s="10" t="s">
        <v>261</v>
      </c>
      <c r="O226" s="74"/>
      <c r="P226" s="27">
        <v>37</v>
      </c>
      <c r="Q226" s="27">
        <v>80</v>
      </c>
      <c r="R226" s="27">
        <v>60</v>
      </c>
      <c r="S226" s="27">
        <v>80</v>
      </c>
      <c r="T226" s="27">
        <v>80</v>
      </c>
      <c r="U226" s="27">
        <v>80</v>
      </c>
      <c r="V226" s="27">
        <v>80</v>
      </c>
      <c r="W226" s="27"/>
      <c r="X226" s="27"/>
      <c r="Y226" s="27"/>
      <c r="Z226" s="27"/>
      <c r="AA226" s="27"/>
      <c r="AB226" s="27"/>
      <c r="AC226" s="27"/>
      <c r="AD226" s="27"/>
      <c r="AE226" s="27"/>
      <c r="AF226" s="27"/>
      <c r="AG226" s="27"/>
      <c r="AH226" s="27"/>
      <c r="AI226" s="27"/>
      <c r="AJ226" s="27"/>
      <c r="AK226" s="27"/>
      <c r="AL226" s="27"/>
      <c r="AM226" s="27"/>
      <c r="AN226" s="27"/>
      <c r="AO226" s="27"/>
      <c r="AP226" s="27">
        <v>239196.4</v>
      </c>
      <c r="AQ226" s="27">
        <v>0</v>
      </c>
      <c r="AR226" s="27">
        <f t="shared" si="11"/>
        <v>0</v>
      </c>
      <c r="AS226" s="10" t="s">
        <v>111</v>
      </c>
      <c r="AT226" s="43" t="s">
        <v>127</v>
      </c>
      <c r="AU226" s="13" t="s">
        <v>115</v>
      </c>
    </row>
    <row r="227" spans="2:47" x14ac:dyDescent="0.2">
      <c r="B227" s="13" t="s">
        <v>394</v>
      </c>
      <c r="C227" s="13" t="s">
        <v>100</v>
      </c>
      <c r="D227" s="13" t="s">
        <v>395</v>
      </c>
      <c r="E227" s="13" t="s">
        <v>258</v>
      </c>
      <c r="F227" s="13" t="s">
        <v>396</v>
      </c>
      <c r="G227" s="13" t="s">
        <v>391</v>
      </c>
      <c r="H227" s="13" t="s">
        <v>197</v>
      </c>
      <c r="I227" s="13">
        <v>92</v>
      </c>
      <c r="J227" s="13" t="s">
        <v>263</v>
      </c>
      <c r="K227" s="13" t="s">
        <v>107</v>
      </c>
      <c r="L227" s="13" t="s">
        <v>108</v>
      </c>
      <c r="M227" s="13" t="s">
        <v>109</v>
      </c>
      <c r="N227" s="13" t="s">
        <v>261</v>
      </c>
      <c r="O227" s="39"/>
      <c r="P227" s="39">
        <v>37</v>
      </c>
      <c r="Q227" s="39">
        <v>80</v>
      </c>
      <c r="R227" s="39">
        <v>60</v>
      </c>
      <c r="S227" s="39">
        <v>64.397999999999996</v>
      </c>
      <c r="T227" s="39">
        <v>64.397999999999996</v>
      </c>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v>239196.4</v>
      </c>
      <c r="AQ227" s="39">
        <v>0</v>
      </c>
      <c r="AR227" s="27">
        <f t="shared" si="11"/>
        <v>0</v>
      </c>
      <c r="AS227" s="13" t="s">
        <v>111</v>
      </c>
      <c r="AT227" s="13" t="s">
        <v>127</v>
      </c>
      <c r="AU227" s="13">
        <v>14</v>
      </c>
    </row>
    <row r="228" spans="2:47" x14ac:dyDescent="0.2">
      <c r="B228" s="13" t="s">
        <v>397</v>
      </c>
      <c r="C228" s="13" t="s">
        <v>100</v>
      </c>
      <c r="D228" s="13" t="s">
        <v>395</v>
      </c>
      <c r="E228" s="13" t="s">
        <v>258</v>
      </c>
      <c r="F228" s="13" t="s">
        <v>396</v>
      </c>
      <c r="G228" s="13" t="s">
        <v>391</v>
      </c>
      <c r="H228" s="13" t="s">
        <v>197</v>
      </c>
      <c r="I228" s="13">
        <v>92</v>
      </c>
      <c r="J228" s="13" t="s">
        <v>263</v>
      </c>
      <c r="K228" s="13" t="s">
        <v>107</v>
      </c>
      <c r="L228" s="13" t="s">
        <v>108</v>
      </c>
      <c r="M228" s="13" t="s">
        <v>109</v>
      </c>
      <c r="N228" s="13" t="s">
        <v>261</v>
      </c>
      <c r="O228" s="39"/>
      <c r="P228" s="39">
        <v>37</v>
      </c>
      <c r="Q228" s="39">
        <v>80</v>
      </c>
      <c r="R228" s="39">
        <v>80</v>
      </c>
      <c r="S228" s="39">
        <v>64.397999999999996</v>
      </c>
      <c r="T228" s="39">
        <v>64.397999999999996</v>
      </c>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v>239196.4</v>
      </c>
      <c r="AQ228" s="39">
        <v>0</v>
      </c>
      <c r="AR228" s="27">
        <f t="shared" si="11"/>
        <v>0</v>
      </c>
      <c r="AS228" s="13" t="s">
        <v>111</v>
      </c>
      <c r="AT228" s="13" t="s">
        <v>127</v>
      </c>
      <c r="AU228" s="13" t="s">
        <v>115</v>
      </c>
    </row>
    <row r="229" spans="2:47" x14ac:dyDescent="0.2">
      <c r="B229" s="13" t="s">
        <v>398</v>
      </c>
      <c r="C229" s="13" t="s">
        <v>100</v>
      </c>
      <c r="D229" s="13" t="s">
        <v>395</v>
      </c>
      <c r="E229" s="13" t="s">
        <v>258</v>
      </c>
      <c r="F229" s="13" t="s">
        <v>396</v>
      </c>
      <c r="G229" s="13" t="s">
        <v>391</v>
      </c>
      <c r="H229" s="13" t="s">
        <v>197</v>
      </c>
      <c r="I229" s="13">
        <v>92</v>
      </c>
      <c r="J229" s="13" t="s">
        <v>263</v>
      </c>
      <c r="K229" s="13" t="s">
        <v>107</v>
      </c>
      <c r="L229" s="13" t="s">
        <v>108</v>
      </c>
      <c r="M229" s="13" t="s">
        <v>122</v>
      </c>
      <c r="N229" s="13" t="s">
        <v>261</v>
      </c>
      <c r="O229" s="39"/>
      <c r="P229" s="39">
        <v>37</v>
      </c>
      <c r="Q229" s="39">
        <v>80</v>
      </c>
      <c r="R229" s="39">
        <v>80</v>
      </c>
      <c r="S229" s="39">
        <v>80</v>
      </c>
      <c r="T229" s="92">
        <v>43.249000000000002</v>
      </c>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v>239196.4</v>
      </c>
      <c r="AQ229" s="39">
        <v>0</v>
      </c>
      <c r="AR229" s="27">
        <f t="shared" si="11"/>
        <v>0</v>
      </c>
      <c r="AS229" s="13" t="s">
        <v>111</v>
      </c>
      <c r="AT229" s="13" t="s">
        <v>127</v>
      </c>
      <c r="AU229" s="13" t="s">
        <v>115</v>
      </c>
    </row>
    <row r="230" spans="2:47" x14ac:dyDescent="0.2">
      <c r="B230" s="13" t="s">
        <v>399</v>
      </c>
      <c r="C230" s="13" t="s">
        <v>100</v>
      </c>
      <c r="D230" s="13" t="s">
        <v>395</v>
      </c>
      <c r="E230" s="13" t="s">
        <v>258</v>
      </c>
      <c r="F230" s="13" t="s">
        <v>396</v>
      </c>
      <c r="G230" s="13" t="s">
        <v>391</v>
      </c>
      <c r="H230" s="13" t="s">
        <v>197</v>
      </c>
      <c r="I230" s="13">
        <v>92</v>
      </c>
      <c r="J230" s="13" t="s">
        <v>263</v>
      </c>
      <c r="K230" s="13" t="s">
        <v>107</v>
      </c>
      <c r="L230" s="13" t="s">
        <v>108</v>
      </c>
      <c r="M230" s="13" t="s">
        <v>122</v>
      </c>
      <c r="N230" s="13" t="s">
        <v>261</v>
      </c>
      <c r="O230" s="39"/>
      <c r="P230" s="39">
        <v>37</v>
      </c>
      <c r="Q230" s="39">
        <v>80</v>
      </c>
      <c r="R230" s="39">
        <v>80</v>
      </c>
      <c r="S230" s="39">
        <v>80</v>
      </c>
      <c r="T230" s="92">
        <v>0</v>
      </c>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v>239196.4</v>
      </c>
      <c r="AQ230" s="39">
        <f>AP230*(P230+Q230+R230+S230+T230)</f>
        <v>66257402.799999997</v>
      </c>
      <c r="AR230" s="27">
        <f t="shared" si="11"/>
        <v>74208291.136000007</v>
      </c>
      <c r="AS230" s="13" t="s">
        <v>111</v>
      </c>
      <c r="AT230" s="13" t="s">
        <v>286</v>
      </c>
      <c r="AU230" s="13"/>
    </row>
    <row r="231" spans="2:47" x14ac:dyDescent="0.25">
      <c r="B231" s="7" t="s">
        <v>400</v>
      </c>
      <c r="C231" s="7" t="s">
        <v>100</v>
      </c>
      <c r="D231" s="7" t="s">
        <v>401</v>
      </c>
      <c r="E231" s="7" t="s">
        <v>258</v>
      </c>
      <c r="F231" s="7" t="s">
        <v>402</v>
      </c>
      <c r="G231" s="7" t="s">
        <v>403</v>
      </c>
      <c r="H231" s="8" t="s">
        <v>197</v>
      </c>
      <c r="I231" s="10">
        <v>92</v>
      </c>
      <c r="J231" s="10" t="s">
        <v>106</v>
      </c>
      <c r="K231" s="8" t="s">
        <v>107</v>
      </c>
      <c r="L231" s="10" t="s">
        <v>108</v>
      </c>
      <c r="M231" s="10" t="s">
        <v>109</v>
      </c>
      <c r="N231" s="10" t="s">
        <v>261</v>
      </c>
      <c r="O231" s="74"/>
      <c r="P231" s="27">
        <v>28.2</v>
      </c>
      <c r="Q231" s="27">
        <v>30</v>
      </c>
      <c r="R231" s="27">
        <v>30</v>
      </c>
      <c r="S231" s="27">
        <v>30</v>
      </c>
      <c r="T231" s="27">
        <v>30</v>
      </c>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v>276964.28571428568</v>
      </c>
      <c r="AQ231" s="27">
        <v>0</v>
      </c>
      <c r="AR231" s="27">
        <f t="shared" si="11"/>
        <v>0</v>
      </c>
      <c r="AS231" s="10" t="s">
        <v>111</v>
      </c>
      <c r="AT231" s="88">
        <v>2013</v>
      </c>
      <c r="AU231" s="89"/>
    </row>
    <row r="232" spans="2:47" x14ac:dyDescent="0.25">
      <c r="B232" s="7" t="s">
        <v>404</v>
      </c>
      <c r="C232" s="7" t="s">
        <v>100</v>
      </c>
      <c r="D232" s="7" t="s">
        <v>401</v>
      </c>
      <c r="E232" s="7" t="s">
        <v>258</v>
      </c>
      <c r="F232" s="7" t="s">
        <v>402</v>
      </c>
      <c r="G232" s="7" t="s">
        <v>403</v>
      </c>
      <c r="H232" s="8" t="s">
        <v>197</v>
      </c>
      <c r="I232" s="10">
        <v>92</v>
      </c>
      <c r="J232" s="10" t="s">
        <v>263</v>
      </c>
      <c r="K232" s="8" t="s">
        <v>107</v>
      </c>
      <c r="L232" s="10" t="s">
        <v>108</v>
      </c>
      <c r="M232" s="10" t="s">
        <v>337</v>
      </c>
      <c r="N232" s="10" t="s">
        <v>261</v>
      </c>
      <c r="O232" s="74"/>
      <c r="P232" s="27">
        <v>28.2</v>
      </c>
      <c r="Q232" s="27">
        <v>30</v>
      </c>
      <c r="R232" s="27">
        <v>30</v>
      </c>
      <c r="S232" s="27">
        <v>30</v>
      </c>
      <c r="T232" s="27">
        <v>30</v>
      </c>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v>276964.28571428568</v>
      </c>
      <c r="AQ232" s="27">
        <v>0</v>
      </c>
      <c r="AR232" s="27">
        <f t="shared" si="11"/>
        <v>0</v>
      </c>
      <c r="AS232" s="10"/>
      <c r="AT232" s="88">
        <v>2013</v>
      </c>
      <c r="AU232" s="89" t="s">
        <v>212</v>
      </c>
    </row>
    <row r="233" spans="2:47" x14ac:dyDescent="0.25">
      <c r="B233" s="7" t="s">
        <v>405</v>
      </c>
      <c r="C233" s="7" t="s">
        <v>100</v>
      </c>
      <c r="D233" s="7" t="s">
        <v>406</v>
      </c>
      <c r="E233" s="7" t="s">
        <v>407</v>
      </c>
      <c r="F233" s="7" t="s">
        <v>408</v>
      </c>
      <c r="G233" s="7" t="s">
        <v>409</v>
      </c>
      <c r="H233" s="8" t="s">
        <v>197</v>
      </c>
      <c r="I233" s="10">
        <v>35</v>
      </c>
      <c r="J233" s="10" t="s">
        <v>106</v>
      </c>
      <c r="K233" s="8" t="s">
        <v>107</v>
      </c>
      <c r="L233" s="10" t="s">
        <v>108</v>
      </c>
      <c r="M233" s="10" t="s">
        <v>109</v>
      </c>
      <c r="N233" s="10" t="s">
        <v>261</v>
      </c>
      <c r="O233" s="74"/>
      <c r="P233" s="27">
        <v>100</v>
      </c>
      <c r="Q233" s="27">
        <v>100</v>
      </c>
      <c r="R233" s="27">
        <v>100</v>
      </c>
      <c r="S233" s="27">
        <v>100</v>
      </c>
      <c r="T233" s="27">
        <v>100</v>
      </c>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v>1310040.6428571427</v>
      </c>
      <c r="AQ233" s="27">
        <v>0</v>
      </c>
      <c r="AR233" s="27">
        <f t="shared" si="11"/>
        <v>0</v>
      </c>
      <c r="AS233" s="10" t="s">
        <v>111</v>
      </c>
      <c r="AT233" s="88">
        <v>2013</v>
      </c>
      <c r="AU233" s="89"/>
    </row>
    <row r="234" spans="2:47" x14ac:dyDescent="0.25">
      <c r="B234" s="7" t="s">
        <v>410</v>
      </c>
      <c r="C234" s="7" t="s">
        <v>100</v>
      </c>
      <c r="D234" s="7" t="s">
        <v>406</v>
      </c>
      <c r="E234" s="7" t="s">
        <v>407</v>
      </c>
      <c r="F234" s="7" t="s">
        <v>408</v>
      </c>
      <c r="G234" s="7" t="s">
        <v>409</v>
      </c>
      <c r="H234" s="8" t="s">
        <v>197</v>
      </c>
      <c r="I234" s="10">
        <v>35</v>
      </c>
      <c r="J234" s="10" t="s">
        <v>200</v>
      </c>
      <c r="K234" s="8" t="s">
        <v>107</v>
      </c>
      <c r="L234" s="10" t="s">
        <v>108</v>
      </c>
      <c r="M234" s="10" t="s">
        <v>109</v>
      </c>
      <c r="N234" s="10" t="s">
        <v>261</v>
      </c>
      <c r="O234" s="74"/>
      <c r="P234" s="27">
        <v>0</v>
      </c>
      <c r="Q234" s="27">
        <v>100</v>
      </c>
      <c r="R234" s="27">
        <v>100</v>
      </c>
      <c r="S234" s="27">
        <v>100</v>
      </c>
      <c r="T234" s="27">
        <v>100</v>
      </c>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v>1310040.6428571427</v>
      </c>
      <c r="AQ234" s="27">
        <v>0</v>
      </c>
      <c r="AR234" s="27">
        <f t="shared" si="11"/>
        <v>0</v>
      </c>
      <c r="AS234" s="10" t="s">
        <v>111</v>
      </c>
      <c r="AT234" s="88" t="s">
        <v>201</v>
      </c>
      <c r="AU234" s="10" t="s">
        <v>411</v>
      </c>
    </row>
    <row r="235" spans="2:47" x14ac:dyDescent="0.25">
      <c r="B235" s="7" t="s">
        <v>412</v>
      </c>
      <c r="C235" s="7" t="s">
        <v>100</v>
      </c>
      <c r="D235" s="7" t="s">
        <v>406</v>
      </c>
      <c r="E235" s="7" t="s">
        <v>407</v>
      </c>
      <c r="F235" s="7" t="s">
        <v>408</v>
      </c>
      <c r="G235" s="7" t="s">
        <v>409</v>
      </c>
      <c r="H235" s="8" t="s">
        <v>197</v>
      </c>
      <c r="I235" s="10">
        <v>35</v>
      </c>
      <c r="J235" s="10" t="s">
        <v>263</v>
      </c>
      <c r="K235" s="8" t="s">
        <v>107</v>
      </c>
      <c r="L235" s="10" t="s">
        <v>108</v>
      </c>
      <c r="M235" s="10" t="s">
        <v>109</v>
      </c>
      <c r="N235" s="10" t="s">
        <v>261</v>
      </c>
      <c r="O235" s="74"/>
      <c r="P235" s="27">
        <v>0</v>
      </c>
      <c r="Q235" s="27">
        <v>100</v>
      </c>
      <c r="R235" s="27">
        <v>100</v>
      </c>
      <c r="S235" s="27">
        <v>100</v>
      </c>
      <c r="T235" s="27">
        <v>100</v>
      </c>
      <c r="U235" s="27">
        <v>0</v>
      </c>
      <c r="V235" s="27"/>
      <c r="W235" s="27"/>
      <c r="X235" s="27"/>
      <c r="Y235" s="27"/>
      <c r="Z235" s="27"/>
      <c r="AA235" s="27"/>
      <c r="AB235" s="27"/>
      <c r="AC235" s="27"/>
      <c r="AD235" s="27"/>
      <c r="AE235" s="27"/>
      <c r="AF235" s="27"/>
      <c r="AG235" s="27"/>
      <c r="AH235" s="27"/>
      <c r="AI235" s="27"/>
      <c r="AJ235" s="27"/>
      <c r="AK235" s="27"/>
      <c r="AL235" s="27"/>
      <c r="AM235" s="27"/>
      <c r="AN235" s="27"/>
      <c r="AO235" s="27"/>
      <c r="AP235" s="27">
        <v>1306618</v>
      </c>
      <c r="AQ235" s="27">
        <v>0</v>
      </c>
      <c r="AR235" s="27">
        <f t="shared" si="11"/>
        <v>0</v>
      </c>
      <c r="AS235" s="10" t="s">
        <v>111</v>
      </c>
      <c r="AT235" s="88">
        <v>2013</v>
      </c>
      <c r="AU235" s="89"/>
    </row>
    <row r="236" spans="2:47" x14ac:dyDescent="0.25">
      <c r="B236" s="7" t="s">
        <v>413</v>
      </c>
      <c r="C236" s="7" t="s">
        <v>100</v>
      </c>
      <c r="D236" s="7" t="s">
        <v>406</v>
      </c>
      <c r="E236" s="7" t="s">
        <v>407</v>
      </c>
      <c r="F236" s="7" t="s">
        <v>408</v>
      </c>
      <c r="G236" s="7" t="s">
        <v>409</v>
      </c>
      <c r="H236" s="8" t="s">
        <v>197</v>
      </c>
      <c r="I236" s="10">
        <v>35</v>
      </c>
      <c r="J236" s="10" t="s">
        <v>231</v>
      </c>
      <c r="K236" s="8" t="s">
        <v>107</v>
      </c>
      <c r="L236" s="10" t="s">
        <v>108</v>
      </c>
      <c r="M236" s="10" t="s">
        <v>109</v>
      </c>
      <c r="N236" s="10" t="s">
        <v>261</v>
      </c>
      <c r="O236" s="74" t="s">
        <v>353</v>
      </c>
      <c r="P236" s="27">
        <v>0</v>
      </c>
      <c r="Q236" s="27">
        <v>103</v>
      </c>
      <c r="R236" s="27">
        <v>90</v>
      </c>
      <c r="S236" s="27">
        <v>72</v>
      </c>
      <c r="T236" s="27">
        <v>70</v>
      </c>
      <c r="U236" s="27">
        <v>70</v>
      </c>
      <c r="V236" s="27"/>
      <c r="W236" s="27"/>
      <c r="X236" s="27"/>
      <c r="Y236" s="27"/>
      <c r="Z236" s="27"/>
      <c r="AA236" s="27"/>
      <c r="AB236" s="27"/>
      <c r="AC236" s="27"/>
      <c r="AD236" s="27"/>
      <c r="AE236" s="27"/>
      <c r="AF236" s="27"/>
      <c r="AG236" s="27"/>
      <c r="AH236" s="27"/>
      <c r="AI236" s="27"/>
      <c r="AJ236" s="27"/>
      <c r="AK236" s="27"/>
      <c r="AL236" s="27"/>
      <c r="AM236" s="27"/>
      <c r="AN236" s="27"/>
      <c r="AO236" s="27"/>
      <c r="AP236" s="27">
        <v>1306618</v>
      </c>
      <c r="AQ236" s="27">
        <v>0</v>
      </c>
      <c r="AR236" s="27">
        <f t="shared" si="11"/>
        <v>0</v>
      </c>
      <c r="AS236" s="10" t="s">
        <v>111</v>
      </c>
      <c r="AT236" s="88" t="s">
        <v>232</v>
      </c>
      <c r="AU236" s="89" t="s">
        <v>212</v>
      </c>
    </row>
    <row r="237" spans="2:47" x14ac:dyDescent="0.25">
      <c r="B237" s="7" t="s">
        <v>414</v>
      </c>
      <c r="C237" s="7" t="s">
        <v>100</v>
      </c>
      <c r="D237" s="7" t="s">
        <v>406</v>
      </c>
      <c r="E237" s="7" t="s">
        <v>407</v>
      </c>
      <c r="F237" s="7" t="s">
        <v>408</v>
      </c>
      <c r="G237" s="7" t="s">
        <v>415</v>
      </c>
      <c r="H237" s="8" t="s">
        <v>197</v>
      </c>
      <c r="I237" s="10">
        <v>35</v>
      </c>
      <c r="J237" s="10" t="s">
        <v>106</v>
      </c>
      <c r="K237" s="8" t="s">
        <v>107</v>
      </c>
      <c r="L237" s="10" t="s">
        <v>108</v>
      </c>
      <c r="M237" s="10" t="s">
        <v>109</v>
      </c>
      <c r="N237" s="10" t="s">
        <v>261</v>
      </c>
      <c r="O237" s="74"/>
      <c r="P237" s="27">
        <v>22</v>
      </c>
      <c r="Q237" s="27">
        <v>22</v>
      </c>
      <c r="R237" s="27">
        <v>22</v>
      </c>
      <c r="S237" s="27">
        <v>22</v>
      </c>
      <c r="T237" s="27">
        <v>22</v>
      </c>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v>1210634.919642857</v>
      </c>
      <c r="AQ237" s="27">
        <v>0</v>
      </c>
      <c r="AR237" s="27">
        <f t="shared" si="11"/>
        <v>0</v>
      </c>
      <c r="AS237" s="10" t="s">
        <v>111</v>
      </c>
      <c r="AT237" s="88">
        <v>2013</v>
      </c>
      <c r="AU237" s="89"/>
    </row>
    <row r="238" spans="2:47" x14ac:dyDescent="0.25">
      <c r="B238" s="7" t="s">
        <v>416</v>
      </c>
      <c r="C238" s="7" t="s">
        <v>100</v>
      </c>
      <c r="D238" s="7" t="s">
        <v>406</v>
      </c>
      <c r="E238" s="7" t="s">
        <v>407</v>
      </c>
      <c r="F238" s="7" t="s">
        <v>408</v>
      </c>
      <c r="G238" s="7" t="s">
        <v>415</v>
      </c>
      <c r="H238" s="8" t="s">
        <v>197</v>
      </c>
      <c r="I238" s="10">
        <v>35</v>
      </c>
      <c r="J238" s="10" t="s">
        <v>263</v>
      </c>
      <c r="K238" s="8" t="s">
        <v>107</v>
      </c>
      <c r="L238" s="10" t="s">
        <v>108</v>
      </c>
      <c r="M238" s="10" t="s">
        <v>109</v>
      </c>
      <c r="N238" s="10" t="s">
        <v>261</v>
      </c>
      <c r="O238" s="74"/>
      <c r="P238" s="27">
        <v>22</v>
      </c>
      <c r="Q238" s="27">
        <v>22</v>
      </c>
      <c r="R238" s="27">
        <v>22</v>
      </c>
      <c r="S238" s="27">
        <v>22</v>
      </c>
      <c r="T238" s="27">
        <v>22</v>
      </c>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v>1207702</v>
      </c>
      <c r="AQ238" s="27">
        <v>0</v>
      </c>
      <c r="AR238" s="27">
        <f t="shared" si="11"/>
        <v>0</v>
      </c>
      <c r="AS238" s="10" t="s">
        <v>111</v>
      </c>
      <c r="AT238" s="88" t="s">
        <v>201</v>
      </c>
      <c r="AU238" s="89" t="s">
        <v>236</v>
      </c>
    </row>
    <row r="239" spans="2:47" x14ac:dyDescent="0.25">
      <c r="B239" s="7" t="s">
        <v>417</v>
      </c>
      <c r="C239" s="7" t="s">
        <v>100</v>
      </c>
      <c r="D239" s="7" t="s">
        <v>406</v>
      </c>
      <c r="E239" s="7" t="s">
        <v>407</v>
      </c>
      <c r="F239" s="7" t="s">
        <v>408</v>
      </c>
      <c r="G239" s="7" t="s">
        <v>415</v>
      </c>
      <c r="H239" s="8" t="s">
        <v>197</v>
      </c>
      <c r="I239" s="10">
        <v>35</v>
      </c>
      <c r="J239" s="10" t="s">
        <v>249</v>
      </c>
      <c r="K239" s="8" t="s">
        <v>107</v>
      </c>
      <c r="L239" s="10" t="s">
        <v>108</v>
      </c>
      <c r="M239" s="10" t="s">
        <v>109</v>
      </c>
      <c r="N239" s="10" t="s">
        <v>261</v>
      </c>
      <c r="O239" s="27">
        <v>0</v>
      </c>
      <c r="P239" s="27">
        <v>0</v>
      </c>
      <c r="Q239" s="27">
        <v>22</v>
      </c>
      <c r="R239" s="27">
        <v>22</v>
      </c>
      <c r="S239" s="27">
        <v>22</v>
      </c>
      <c r="T239" s="27">
        <v>22</v>
      </c>
      <c r="U239" s="27">
        <v>22</v>
      </c>
      <c r="V239" s="27"/>
      <c r="W239" s="27"/>
      <c r="X239" s="27"/>
      <c r="Y239" s="27"/>
      <c r="Z239" s="27"/>
      <c r="AA239" s="27"/>
      <c r="AB239" s="27"/>
      <c r="AC239" s="27"/>
      <c r="AD239" s="27"/>
      <c r="AE239" s="27"/>
      <c r="AF239" s="27"/>
      <c r="AG239" s="27"/>
      <c r="AH239" s="27"/>
      <c r="AI239" s="27"/>
      <c r="AJ239" s="27"/>
      <c r="AK239" s="27"/>
      <c r="AL239" s="27"/>
      <c r="AM239" s="27"/>
      <c r="AN239" s="27"/>
      <c r="AO239" s="27"/>
      <c r="AP239" s="27">
        <v>1207702</v>
      </c>
      <c r="AQ239" s="27">
        <v>0</v>
      </c>
      <c r="AR239" s="27">
        <f t="shared" si="11"/>
        <v>0</v>
      </c>
      <c r="AS239" s="10" t="s">
        <v>111</v>
      </c>
      <c r="AT239" s="88" t="s">
        <v>418</v>
      </c>
      <c r="AU239" s="10" t="s">
        <v>212</v>
      </c>
    </row>
    <row r="240" spans="2:47" x14ac:dyDescent="0.25">
      <c r="B240" s="7" t="s">
        <v>419</v>
      </c>
      <c r="C240" s="7" t="s">
        <v>100</v>
      </c>
      <c r="D240" s="7" t="s">
        <v>406</v>
      </c>
      <c r="E240" s="7" t="s">
        <v>407</v>
      </c>
      <c r="F240" s="7" t="s">
        <v>408</v>
      </c>
      <c r="G240" s="7" t="s">
        <v>420</v>
      </c>
      <c r="H240" s="8" t="s">
        <v>197</v>
      </c>
      <c r="I240" s="10">
        <v>64</v>
      </c>
      <c r="J240" s="10" t="s">
        <v>106</v>
      </c>
      <c r="K240" s="8" t="s">
        <v>107</v>
      </c>
      <c r="L240" s="10" t="s">
        <v>108</v>
      </c>
      <c r="M240" s="10" t="s">
        <v>109</v>
      </c>
      <c r="N240" s="10" t="s">
        <v>261</v>
      </c>
      <c r="O240" s="74"/>
      <c r="P240" s="27">
        <v>142</v>
      </c>
      <c r="Q240" s="27">
        <v>142</v>
      </c>
      <c r="R240" s="27">
        <v>142</v>
      </c>
      <c r="S240" s="27">
        <v>142</v>
      </c>
      <c r="T240" s="27">
        <v>142</v>
      </c>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v>1174176.3392857141</v>
      </c>
      <c r="AQ240" s="27">
        <v>0</v>
      </c>
      <c r="AR240" s="27">
        <f t="shared" si="11"/>
        <v>0</v>
      </c>
      <c r="AS240" s="10" t="s">
        <v>111</v>
      </c>
      <c r="AT240" s="88">
        <v>2013</v>
      </c>
      <c r="AU240" s="89"/>
    </row>
    <row r="241" spans="2:47" x14ac:dyDescent="0.25">
      <c r="B241" s="7" t="s">
        <v>421</v>
      </c>
      <c r="C241" s="7" t="s">
        <v>100</v>
      </c>
      <c r="D241" s="7" t="s">
        <v>406</v>
      </c>
      <c r="E241" s="7" t="s">
        <v>407</v>
      </c>
      <c r="F241" s="7" t="s">
        <v>408</v>
      </c>
      <c r="G241" s="7" t="s">
        <v>420</v>
      </c>
      <c r="H241" s="8" t="s">
        <v>197</v>
      </c>
      <c r="I241" s="10">
        <v>64</v>
      </c>
      <c r="J241" s="10" t="s">
        <v>200</v>
      </c>
      <c r="K241" s="8" t="s">
        <v>107</v>
      </c>
      <c r="L241" s="10" t="s">
        <v>108</v>
      </c>
      <c r="M241" s="10" t="s">
        <v>109</v>
      </c>
      <c r="N241" s="10" t="s">
        <v>261</v>
      </c>
      <c r="O241" s="74"/>
      <c r="P241" s="27">
        <v>0</v>
      </c>
      <c r="Q241" s="27">
        <v>142</v>
      </c>
      <c r="R241" s="27">
        <v>142</v>
      </c>
      <c r="S241" s="27">
        <v>142</v>
      </c>
      <c r="T241" s="27">
        <v>142</v>
      </c>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v>1174176.3392857141</v>
      </c>
      <c r="AQ241" s="27">
        <v>0</v>
      </c>
      <c r="AR241" s="27">
        <f t="shared" si="11"/>
        <v>0</v>
      </c>
      <c r="AS241" s="10" t="s">
        <v>111</v>
      </c>
      <c r="AT241" s="88" t="s">
        <v>201</v>
      </c>
      <c r="AU241" s="89" t="s">
        <v>411</v>
      </c>
    </row>
    <row r="242" spans="2:47" x14ac:dyDescent="0.25">
      <c r="B242" s="7" t="s">
        <v>422</v>
      </c>
      <c r="C242" s="7" t="s">
        <v>100</v>
      </c>
      <c r="D242" s="7" t="s">
        <v>406</v>
      </c>
      <c r="E242" s="7" t="s">
        <v>407</v>
      </c>
      <c r="F242" s="7" t="s">
        <v>408</v>
      </c>
      <c r="G242" s="7" t="s">
        <v>420</v>
      </c>
      <c r="H242" s="8" t="s">
        <v>197</v>
      </c>
      <c r="I242" s="10">
        <v>64</v>
      </c>
      <c r="J242" s="10" t="s">
        <v>263</v>
      </c>
      <c r="K242" s="8" t="s">
        <v>107</v>
      </c>
      <c r="L242" s="10" t="s">
        <v>108</v>
      </c>
      <c r="M242" s="10" t="s">
        <v>109</v>
      </c>
      <c r="N242" s="10" t="s">
        <v>261</v>
      </c>
      <c r="O242" s="74" t="s">
        <v>353</v>
      </c>
      <c r="P242" s="27">
        <v>0</v>
      </c>
      <c r="Q242" s="27">
        <v>142</v>
      </c>
      <c r="R242" s="27">
        <v>142</v>
      </c>
      <c r="S242" s="27">
        <v>142</v>
      </c>
      <c r="T242" s="27">
        <v>142</v>
      </c>
      <c r="U242" s="27">
        <v>0</v>
      </c>
      <c r="V242" s="27"/>
      <c r="W242" s="27"/>
      <c r="X242" s="27"/>
      <c r="Y242" s="27"/>
      <c r="Z242" s="27"/>
      <c r="AA242" s="27"/>
      <c r="AB242" s="27"/>
      <c r="AC242" s="27"/>
      <c r="AD242" s="27"/>
      <c r="AE242" s="27"/>
      <c r="AF242" s="27"/>
      <c r="AG242" s="27"/>
      <c r="AH242" s="27"/>
      <c r="AI242" s="27"/>
      <c r="AJ242" s="27"/>
      <c r="AK242" s="27"/>
      <c r="AL242" s="27"/>
      <c r="AM242" s="27"/>
      <c r="AN242" s="27"/>
      <c r="AO242" s="27"/>
      <c r="AP242" s="27">
        <v>1171885</v>
      </c>
      <c r="AQ242" s="27">
        <v>0</v>
      </c>
      <c r="AR242" s="27">
        <f t="shared" si="11"/>
        <v>0</v>
      </c>
      <c r="AS242" s="10" t="s">
        <v>111</v>
      </c>
      <c r="AT242" s="88" t="s">
        <v>201</v>
      </c>
      <c r="AU242" s="89"/>
    </row>
    <row r="243" spans="2:47" x14ac:dyDescent="0.25">
      <c r="B243" s="7" t="s">
        <v>423</v>
      </c>
      <c r="C243" s="7" t="s">
        <v>100</v>
      </c>
      <c r="D243" s="7" t="s">
        <v>406</v>
      </c>
      <c r="E243" s="7" t="s">
        <v>407</v>
      </c>
      <c r="F243" s="7" t="s">
        <v>408</v>
      </c>
      <c r="G243" s="7" t="s">
        <v>420</v>
      </c>
      <c r="H243" s="8" t="s">
        <v>197</v>
      </c>
      <c r="I243" s="10">
        <v>64</v>
      </c>
      <c r="J243" s="10" t="s">
        <v>231</v>
      </c>
      <c r="K243" s="8" t="s">
        <v>107</v>
      </c>
      <c r="L243" s="10" t="s">
        <v>108</v>
      </c>
      <c r="M243" s="10" t="s">
        <v>109</v>
      </c>
      <c r="N243" s="10" t="s">
        <v>261</v>
      </c>
      <c r="O243" s="74" t="s">
        <v>353</v>
      </c>
      <c r="P243" s="27">
        <v>0</v>
      </c>
      <c r="Q243" s="27">
        <v>142</v>
      </c>
      <c r="R243" s="27">
        <v>100</v>
      </c>
      <c r="S243" s="27">
        <v>80</v>
      </c>
      <c r="T243" s="27">
        <v>80</v>
      </c>
      <c r="U243" s="27">
        <v>80</v>
      </c>
      <c r="V243" s="27"/>
      <c r="W243" s="27"/>
      <c r="X243" s="27"/>
      <c r="Y243" s="27"/>
      <c r="Z243" s="27"/>
      <c r="AA243" s="27"/>
      <c r="AB243" s="27"/>
      <c r="AC243" s="27"/>
      <c r="AD243" s="27"/>
      <c r="AE243" s="27"/>
      <c r="AF243" s="27"/>
      <c r="AG243" s="27"/>
      <c r="AH243" s="27"/>
      <c r="AI243" s="27"/>
      <c r="AJ243" s="27"/>
      <c r="AK243" s="27"/>
      <c r="AL243" s="27"/>
      <c r="AM243" s="27"/>
      <c r="AN243" s="27"/>
      <c r="AO243" s="27"/>
      <c r="AP243" s="27">
        <v>1171885</v>
      </c>
      <c r="AQ243" s="27">
        <v>0</v>
      </c>
      <c r="AR243" s="27">
        <f t="shared" si="11"/>
        <v>0</v>
      </c>
      <c r="AS243" s="10" t="s">
        <v>111</v>
      </c>
      <c r="AT243" s="88" t="s">
        <v>232</v>
      </c>
      <c r="AU243" s="89" t="s">
        <v>212</v>
      </c>
    </row>
    <row r="244" spans="2:47" x14ac:dyDescent="0.25">
      <c r="B244" s="7" t="s">
        <v>424</v>
      </c>
      <c r="C244" s="7" t="s">
        <v>100</v>
      </c>
      <c r="D244" s="7" t="s">
        <v>406</v>
      </c>
      <c r="E244" s="7" t="s">
        <v>407</v>
      </c>
      <c r="F244" s="7" t="s">
        <v>408</v>
      </c>
      <c r="G244" s="7" t="s">
        <v>425</v>
      </c>
      <c r="H244" s="8" t="s">
        <v>197</v>
      </c>
      <c r="I244" s="10">
        <v>65</v>
      </c>
      <c r="J244" s="10" t="s">
        <v>106</v>
      </c>
      <c r="K244" s="8" t="s">
        <v>107</v>
      </c>
      <c r="L244" s="10" t="s">
        <v>108</v>
      </c>
      <c r="M244" s="10" t="s">
        <v>109</v>
      </c>
      <c r="N244" s="10" t="s">
        <v>261</v>
      </c>
      <c r="O244" s="74"/>
      <c r="P244" s="27">
        <v>100</v>
      </c>
      <c r="Q244" s="27">
        <v>142</v>
      </c>
      <c r="R244" s="27">
        <v>142</v>
      </c>
      <c r="S244" s="27">
        <v>142</v>
      </c>
      <c r="T244" s="27">
        <v>142</v>
      </c>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v>1129464.2857142857</v>
      </c>
      <c r="AQ244" s="27">
        <v>0</v>
      </c>
      <c r="AR244" s="27">
        <f t="shared" si="11"/>
        <v>0</v>
      </c>
      <c r="AS244" s="10" t="s">
        <v>111</v>
      </c>
      <c r="AT244" s="88">
        <v>2013</v>
      </c>
      <c r="AU244" s="89" t="s">
        <v>236</v>
      </c>
    </row>
    <row r="245" spans="2:47" x14ac:dyDescent="0.25">
      <c r="B245" s="7" t="s">
        <v>426</v>
      </c>
      <c r="C245" s="7" t="s">
        <v>100</v>
      </c>
      <c r="D245" s="7" t="s">
        <v>406</v>
      </c>
      <c r="E245" s="7" t="s">
        <v>407</v>
      </c>
      <c r="F245" s="7" t="s">
        <v>408</v>
      </c>
      <c r="G245" s="7" t="s">
        <v>425</v>
      </c>
      <c r="H245" s="8" t="s">
        <v>197</v>
      </c>
      <c r="I245" s="10">
        <v>65</v>
      </c>
      <c r="J245" s="10" t="s">
        <v>263</v>
      </c>
      <c r="K245" s="8" t="s">
        <v>107</v>
      </c>
      <c r="L245" s="10" t="s">
        <v>108</v>
      </c>
      <c r="M245" s="10" t="s">
        <v>109</v>
      </c>
      <c r="N245" s="10" t="s">
        <v>261</v>
      </c>
      <c r="O245" s="74"/>
      <c r="P245" s="27">
        <v>100</v>
      </c>
      <c r="Q245" s="27">
        <v>142</v>
      </c>
      <c r="R245" s="27">
        <v>142</v>
      </c>
      <c r="S245" s="27">
        <v>142</v>
      </c>
      <c r="T245" s="27">
        <v>142</v>
      </c>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v>1126330</v>
      </c>
      <c r="AQ245" s="27">
        <v>0</v>
      </c>
      <c r="AR245" s="27">
        <f t="shared" si="11"/>
        <v>0</v>
      </c>
      <c r="AS245" s="10" t="s">
        <v>111</v>
      </c>
      <c r="AT245" s="88" t="s">
        <v>201</v>
      </c>
      <c r="AU245" s="89" t="s">
        <v>112</v>
      </c>
    </row>
    <row r="246" spans="2:47" x14ac:dyDescent="0.2">
      <c r="B246" s="12" t="s">
        <v>427</v>
      </c>
      <c r="C246" s="7" t="s">
        <v>100</v>
      </c>
      <c r="D246" s="13" t="s">
        <v>428</v>
      </c>
      <c r="E246" s="13" t="s">
        <v>429</v>
      </c>
      <c r="F246" s="13" t="s">
        <v>430</v>
      </c>
      <c r="G246" s="7" t="s">
        <v>425</v>
      </c>
      <c r="H246" s="8" t="s">
        <v>197</v>
      </c>
      <c r="I246" s="9">
        <v>65</v>
      </c>
      <c r="J246" s="10" t="s">
        <v>263</v>
      </c>
      <c r="K246" s="8" t="s">
        <v>107</v>
      </c>
      <c r="L246" s="10" t="s">
        <v>108</v>
      </c>
      <c r="M246" s="10" t="s">
        <v>109</v>
      </c>
      <c r="N246" s="10" t="s">
        <v>261</v>
      </c>
      <c r="O246" s="74"/>
      <c r="P246" s="27">
        <v>100</v>
      </c>
      <c r="Q246" s="27">
        <v>142</v>
      </c>
      <c r="R246" s="27">
        <v>142</v>
      </c>
      <c r="S246" s="27">
        <v>142</v>
      </c>
      <c r="T246" s="27">
        <v>142</v>
      </c>
      <c r="U246" s="27">
        <v>142</v>
      </c>
      <c r="V246" s="27">
        <v>142</v>
      </c>
      <c r="W246" s="27"/>
      <c r="X246" s="27"/>
      <c r="Y246" s="27"/>
      <c r="Z246" s="27"/>
      <c r="AA246" s="27"/>
      <c r="AB246" s="27"/>
      <c r="AC246" s="27"/>
      <c r="AD246" s="27"/>
      <c r="AE246" s="27"/>
      <c r="AF246" s="27"/>
      <c r="AG246" s="27"/>
      <c r="AH246" s="27"/>
      <c r="AI246" s="27"/>
      <c r="AJ246" s="27"/>
      <c r="AK246" s="27"/>
      <c r="AL246" s="27"/>
      <c r="AM246" s="27"/>
      <c r="AN246" s="27"/>
      <c r="AO246" s="27"/>
      <c r="AP246" s="27">
        <v>1126330</v>
      </c>
      <c r="AQ246" s="27">
        <v>0</v>
      </c>
      <c r="AR246" s="27">
        <f t="shared" si="11"/>
        <v>0</v>
      </c>
      <c r="AS246" s="10" t="s">
        <v>111</v>
      </c>
      <c r="AT246" s="43" t="s">
        <v>127</v>
      </c>
      <c r="AU246" s="13" t="s">
        <v>431</v>
      </c>
    </row>
    <row r="247" spans="2:47" x14ac:dyDescent="0.2">
      <c r="B247" s="13" t="s">
        <v>432</v>
      </c>
      <c r="C247" s="13" t="s">
        <v>100</v>
      </c>
      <c r="D247" s="13" t="s">
        <v>428</v>
      </c>
      <c r="E247" s="13" t="s">
        <v>429</v>
      </c>
      <c r="F247" s="13" t="s">
        <v>430</v>
      </c>
      <c r="G247" s="13" t="s">
        <v>425</v>
      </c>
      <c r="H247" s="13" t="s">
        <v>197</v>
      </c>
      <c r="I247" s="13">
        <v>65</v>
      </c>
      <c r="J247" s="13" t="s">
        <v>263</v>
      </c>
      <c r="K247" s="13" t="s">
        <v>107</v>
      </c>
      <c r="L247" s="13" t="s">
        <v>108</v>
      </c>
      <c r="M247" s="13" t="s">
        <v>109</v>
      </c>
      <c r="N247" s="13" t="s">
        <v>261</v>
      </c>
      <c r="O247" s="39"/>
      <c r="P247" s="39">
        <v>100</v>
      </c>
      <c r="Q247" s="39">
        <v>142</v>
      </c>
      <c r="R247" s="39">
        <v>142</v>
      </c>
      <c r="S247" s="39">
        <v>107.16000000000003</v>
      </c>
      <c r="T247" s="39">
        <v>179.08</v>
      </c>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v>1355280</v>
      </c>
      <c r="AQ247" s="39">
        <v>0</v>
      </c>
      <c r="AR247" s="27">
        <f t="shared" si="11"/>
        <v>0</v>
      </c>
      <c r="AS247" s="13" t="s">
        <v>111</v>
      </c>
      <c r="AT247" s="13" t="s">
        <v>127</v>
      </c>
      <c r="AU247" s="13">
        <v>14</v>
      </c>
    </row>
    <row r="248" spans="2:47" x14ac:dyDescent="0.2">
      <c r="B248" s="13" t="s">
        <v>433</v>
      </c>
      <c r="C248" s="13" t="s">
        <v>100</v>
      </c>
      <c r="D248" s="13" t="s">
        <v>428</v>
      </c>
      <c r="E248" s="13" t="s">
        <v>429</v>
      </c>
      <c r="F248" s="13" t="s">
        <v>430</v>
      </c>
      <c r="G248" s="13" t="s">
        <v>425</v>
      </c>
      <c r="H248" s="13" t="s">
        <v>197</v>
      </c>
      <c r="I248" s="13">
        <v>65</v>
      </c>
      <c r="J248" s="13" t="s">
        <v>263</v>
      </c>
      <c r="K248" s="13" t="s">
        <v>107</v>
      </c>
      <c r="L248" s="13" t="s">
        <v>108</v>
      </c>
      <c r="M248" s="13" t="s">
        <v>109</v>
      </c>
      <c r="N248" s="13" t="s">
        <v>261</v>
      </c>
      <c r="O248" s="39"/>
      <c r="P248" s="39">
        <v>100</v>
      </c>
      <c r="Q248" s="39">
        <v>142</v>
      </c>
      <c r="R248" s="39">
        <v>142</v>
      </c>
      <c r="S248" s="39">
        <v>35.240000000000038</v>
      </c>
      <c r="T248" s="39">
        <v>179.08</v>
      </c>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v>1355280</v>
      </c>
      <c r="AQ248" s="39">
        <v>0</v>
      </c>
      <c r="AR248" s="27">
        <f t="shared" si="11"/>
        <v>0</v>
      </c>
      <c r="AS248" s="13" t="s">
        <v>111</v>
      </c>
      <c r="AT248" s="13" t="s">
        <v>127</v>
      </c>
      <c r="AU248" s="13">
        <v>14</v>
      </c>
    </row>
    <row r="249" spans="2:47" x14ac:dyDescent="0.2">
      <c r="B249" s="13" t="s">
        <v>434</v>
      </c>
      <c r="C249" s="13" t="s">
        <v>100</v>
      </c>
      <c r="D249" s="13" t="s">
        <v>428</v>
      </c>
      <c r="E249" s="13" t="s">
        <v>429</v>
      </c>
      <c r="F249" s="13" t="s">
        <v>430</v>
      </c>
      <c r="G249" s="13" t="s">
        <v>425</v>
      </c>
      <c r="H249" s="13" t="s">
        <v>197</v>
      </c>
      <c r="I249" s="13">
        <v>65</v>
      </c>
      <c r="J249" s="13" t="s">
        <v>263</v>
      </c>
      <c r="K249" s="13" t="s">
        <v>107</v>
      </c>
      <c r="L249" s="13" t="s">
        <v>108</v>
      </c>
      <c r="M249" s="13" t="s">
        <v>122</v>
      </c>
      <c r="N249" s="13" t="s">
        <v>261</v>
      </c>
      <c r="O249" s="39"/>
      <c r="P249" s="39">
        <v>100</v>
      </c>
      <c r="Q249" s="39">
        <v>142</v>
      </c>
      <c r="R249" s="39">
        <v>142</v>
      </c>
      <c r="S249" s="39">
        <v>142</v>
      </c>
      <c r="T249" s="39">
        <v>142</v>
      </c>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v>1355280</v>
      </c>
      <c r="AQ249" s="39">
        <f>(O249+P249+Q249+R249+S249+T249+U249+V249+W249)*AP249</f>
        <v>905327040</v>
      </c>
      <c r="AR249" s="27">
        <f t="shared" si="11"/>
        <v>1013966284.8000001</v>
      </c>
      <c r="AS249" s="13" t="s">
        <v>111</v>
      </c>
      <c r="AT249" s="13" t="s">
        <v>127</v>
      </c>
      <c r="AU249" s="13"/>
    </row>
    <row r="250" spans="2:47" x14ac:dyDescent="0.25">
      <c r="B250" s="7" t="s">
        <v>435</v>
      </c>
      <c r="C250" s="7" t="s">
        <v>100</v>
      </c>
      <c r="D250" s="7" t="s">
        <v>406</v>
      </c>
      <c r="E250" s="7" t="s">
        <v>407</v>
      </c>
      <c r="F250" s="7" t="s">
        <v>408</v>
      </c>
      <c r="G250" s="7" t="s">
        <v>436</v>
      </c>
      <c r="H250" s="8" t="s">
        <v>197</v>
      </c>
      <c r="I250" s="10">
        <v>68</v>
      </c>
      <c r="J250" s="10" t="s">
        <v>106</v>
      </c>
      <c r="K250" s="8" t="s">
        <v>107</v>
      </c>
      <c r="L250" s="10" t="s">
        <v>108</v>
      </c>
      <c r="M250" s="10" t="s">
        <v>109</v>
      </c>
      <c r="N250" s="10" t="s">
        <v>261</v>
      </c>
      <c r="O250" s="74"/>
      <c r="P250" s="27">
        <v>6</v>
      </c>
      <c r="Q250" s="27">
        <v>6</v>
      </c>
      <c r="R250" s="27">
        <v>6</v>
      </c>
      <c r="S250" s="27">
        <v>6</v>
      </c>
      <c r="T250" s="27">
        <v>6</v>
      </c>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v>1210491.0714285714</v>
      </c>
      <c r="AQ250" s="27">
        <v>0</v>
      </c>
      <c r="AR250" s="27">
        <f t="shared" si="11"/>
        <v>0</v>
      </c>
      <c r="AS250" s="10" t="s">
        <v>111</v>
      </c>
      <c r="AT250" s="88">
        <v>2013</v>
      </c>
      <c r="AU250" s="89"/>
    </row>
    <row r="251" spans="2:47" x14ac:dyDescent="0.25">
      <c r="B251" s="7" t="s">
        <v>437</v>
      </c>
      <c r="C251" s="7" t="s">
        <v>100</v>
      </c>
      <c r="D251" s="7" t="s">
        <v>406</v>
      </c>
      <c r="E251" s="7" t="s">
        <v>407</v>
      </c>
      <c r="F251" s="7" t="s">
        <v>408</v>
      </c>
      <c r="G251" s="7" t="s">
        <v>436</v>
      </c>
      <c r="H251" s="8" t="s">
        <v>197</v>
      </c>
      <c r="I251" s="10">
        <v>68</v>
      </c>
      <c r="J251" s="10" t="s">
        <v>263</v>
      </c>
      <c r="K251" s="8" t="s">
        <v>107</v>
      </c>
      <c r="L251" s="10" t="s">
        <v>108</v>
      </c>
      <c r="M251" s="10" t="s">
        <v>109</v>
      </c>
      <c r="N251" s="10" t="s">
        <v>261</v>
      </c>
      <c r="O251" s="74"/>
      <c r="P251" s="27">
        <v>6</v>
      </c>
      <c r="Q251" s="27">
        <v>6</v>
      </c>
      <c r="R251" s="27">
        <v>6</v>
      </c>
      <c r="S251" s="27">
        <v>6</v>
      </c>
      <c r="T251" s="27">
        <v>6</v>
      </c>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v>1205857.1399999999</v>
      </c>
      <c r="AQ251" s="27">
        <v>0</v>
      </c>
      <c r="AR251" s="27">
        <f t="shared" si="11"/>
        <v>0</v>
      </c>
      <c r="AS251" s="10" t="s">
        <v>111</v>
      </c>
      <c r="AT251" s="88" t="s">
        <v>201</v>
      </c>
      <c r="AU251" s="89" t="s">
        <v>236</v>
      </c>
    </row>
    <row r="252" spans="2:47" x14ac:dyDescent="0.25">
      <c r="B252" s="7" t="s">
        <v>438</v>
      </c>
      <c r="C252" s="7" t="s">
        <v>100</v>
      </c>
      <c r="D252" s="7" t="s">
        <v>406</v>
      </c>
      <c r="E252" s="7" t="s">
        <v>407</v>
      </c>
      <c r="F252" s="7" t="s">
        <v>408</v>
      </c>
      <c r="G252" s="7" t="s">
        <v>439</v>
      </c>
      <c r="H252" s="8" t="s">
        <v>197</v>
      </c>
      <c r="I252" s="10">
        <v>68</v>
      </c>
      <c r="J252" s="10" t="s">
        <v>249</v>
      </c>
      <c r="K252" s="8" t="s">
        <v>107</v>
      </c>
      <c r="L252" s="10" t="s">
        <v>108</v>
      </c>
      <c r="M252" s="10" t="s">
        <v>109</v>
      </c>
      <c r="N252" s="10" t="s">
        <v>261</v>
      </c>
      <c r="O252" s="27"/>
      <c r="P252" s="27">
        <v>0</v>
      </c>
      <c r="Q252" s="27">
        <v>5</v>
      </c>
      <c r="R252" s="27">
        <v>5</v>
      </c>
      <c r="S252" s="27">
        <v>5</v>
      </c>
      <c r="T252" s="27">
        <v>5</v>
      </c>
      <c r="U252" s="27">
        <v>5</v>
      </c>
      <c r="V252" s="27"/>
      <c r="W252" s="27"/>
      <c r="X252" s="27"/>
      <c r="Y252" s="27"/>
      <c r="Z252" s="27"/>
      <c r="AA252" s="27"/>
      <c r="AB252" s="27"/>
      <c r="AC252" s="27"/>
      <c r="AD252" s="27"/>
      <c r="AE252" s="27"/>
      <c r="AF252" s="27"/>
      <c r="AG252" s="27"/>
      <c r="AH252" s="27"/>
      <c r="AI252" s="27"/>
      <c r="AJ252" s="27"/>
      <c r="AK252" s="27"/>
      <c r="AL252" s="27"/>
      <c r="AM252" s="27"/>
      <c r="AN252" s="27"/>
      <c r="AO252" s="27"/>
      <c r="AP252" s="27">
        <v>1210480</v>
      </c>
      <c r="AQ252" s="27">
        <v>0</v>
      </c>
      <c r="AR252" s="27">
        <f t="shared" si="11"/>
        <v>0</v>
      </c>
      <c r="AS252" s="10" t="s">
        <v>111</v>
      </c>
      <c r="AT252" s="88" t="s">
        <v>418</v>
      </c>
      <c r="AU252" s="10" t="s">
        <v>212</v>
      </c>
    </row>
    <row r="253" spans="2:47" x14ac:dyDescent="0.25">
      <c r="B253" s="7" t="s">
        <v>440</v>
      </c>
      <c r="C253" s="7" t="s">
        <v>100</v>
      </c>
      <c r="D253" s="7" t="s">
        <v>441</v>
      </c>
      <c r="E253" s="7" t="s">
        <v>442</v>
      </c>
      <c r="F253" s="7" t="s">
        <v>443</v>
      </c>
      <c r="G253" s="7" t="s">
        <v>444</v>
      </c>
      <c r="H253" s="10" t="s">
        <v>197</v>
      </c>
      <c r="I253" s="9">
        <v>82</v>
      </c>
      <c r="J253" s="10" t="s">
        <v>106</v>
      </c>
      <c r="K253" s="10" t="s">
        <v>107</v>
      </c>
      <c r="L253" s="10" t="s">
        <v>108</v>
      </c>
      <c r="M253" s="10" t="s">
        <v>109</v>
      </c>
      <c r="N253" s="10" t="s">
        <v>110</v>
      </c>
      <c r="O253" s="74"/>
      <c r="P253" s="93">
        <v>5</v>
      </c>
      <c r="Q253" s="27">
        <v>5</v>
      </c>
      <c r="R253" s="27">
        <v>5</v>
      </c>
      <c r="S253" s="27">
        <v>5</v>
      </c>
      <c r="T253" s="27">
        <v>5</v>
      </c>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v>13392857.142857142</v>
      </c>
      <c r="AQ253" s="27">
        <v>0</v>
      </c>
      <c r="AR253" s="27">
        <f t="shared" si="11"/>
        <v>0</v>
      </c>
      <c r="AS253" s="10" t="s">
        <v>111</v>
      </c>
      <c r="AT253" s="88">
        <v>2013</v>
      </c>
      <c r="AU253" s="10" t="s">
        <v>445</v>
      </c>
    </row>
    <row r="254" spans="2:47" x14ac:dyDescent="0.25">
      <c r="B254" s="7" t="s">
        <v>446</v>
      </c>
      <c r="C254" s="7" t="s">
        <v>100</v>
      </c>
      <c r="D254" s="7" t="s">
        <v>441</v>
      </c>
      <c r="E254" s="7" t="s">
        <v>442</v>
      </c>
      <c r="F254" s="7" t="s">
        <v>443</v>
      </c>
      <c r="G254" s="7" t="s">
        <v>444</v>
      </c>
      <c r="H254" s="10" t="s">
        <v>197</v>
      </c>
      <c r="I254" s="9">
        <v>82</v>
      </c>
      <c r="J254" s="10" t="s">
        <v>106</v>
      </c>
      <c r="K254" s="10" t="s">
        <v>107</v>
      </c>
      <c r="L254" s="10" t="s">
        <v>108</v>
      </c>
      <c r="M254" s="10" t="s">
        <v>109</v>
      </c>
      <c r="N254" s="10" t="s">
        <v>110</v>
      </c>
      <c r="O254" s="74"/>
      <c r="P254" s="93">
        <v>5</v>
      </c>
      <c r="Q254" s="27">
        <v>5</v>
      </c>
      <c r="R254" s="27">
        <v>5</v>
      </c>
      <c r="S254" s="27">
        <v>5</v>
      </c>
      <c r="T254" s="27">
        <v>5</v>
      </c>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v>20238228</v>
      </c>
      <c r="AQ254" s="27">
        <v>0</v>
      </c>
      <c r="AR254" s="27">
        <f t="shared" si="11"/>
        <v>0</v>
      </c>
      <c r="AS254" s="10" t="s">
        <v>111</v>
      </c>
      <c r="AT254" s="88" t="s">
        <v>201</v>
      </c>
      <c r="AU254" s="10" t="s">
        <v>447</v>
      </c>
    </row>
    <row r="255" spans="2:47" x14ac:dyDescent="0.25">
      <c r="B255" s="7" t="s">
        <v>448</v>
      </c>
      <c r="C255" s="7" t="s">
        <v>100</v>
      </c>
      <c r="D255" s="7" t="s">
        <v>449</v>
      </c>
      <c r="E255" s="7" t="s">
        <v>442</v>
      </c>
      <c r="F255" s="7" t="s">
        <v>450</v>
      </c>
      <c r="G255" s="7" t="s">
        <v>444</v>
      </c>
      <c r="H255" s="8" t="s">
        <v>197</v>
      </c>
      <c r="I255" s="9">
        <v>82</v>
      </c>
      <c r="J255" s="10" t="s">
        <v>249</v>
      </c>
      <c r="K255" s="10" t="s">
        <v>107</v>
      </c>
      <c r="L255" s="10" t="s">
        <v>108</v>
      </c>
      <c r="M255" s="10" t="s">
        <v>109</v>
      </c>
      <c r="N255" s="10" t="s">
        <v>110</v>
      </c>
      <c r="O255" s="27"/>
      <c r="P255" s="27">
        <v>0</v>
      </c>
      <c r="Q255" s="93">
        <v>4</v>
      </c>
      <c r="R255" s="27">
        <v>4</v>
      </c>
      <c r="S255" s="27">
        <v>3</v>
      </c>
      <c r="T255" s="27">
        <v>2</v>
      </c>
      <c r="U255" s="27">
        <v>3</v>
      </c>
      <c r="V255" s="27"/>
      <c r="W255" s="27"/>
      <c r="X255" s="27"/>
      <c r="Y255" s="27"/>
      <c r="Z255" s="27"/>
      <c r="AA255" s="27"/>
      <c r="AB255" s="27"/>
      <c r="AC255" s="27"/>
      <c r="AD255" s="27"/>
      <c r="AE255" s="27"/>
      <c r="AF255" s="27"/>
      <c r="AG255" s="27"/>
      <c r="AH255" s="27"/>
      <c r="AI255" s="27"/>
      <c r="AJ255" s="27"/>
      <c r="AK255" s="27"/>
      <c r="AL255" s="27"/>
      <c r="AM255" s="27"/>
      <c r="AN255" s="27"/>
      <c r="AO255" s="27"/>
      <c r="AP255" s="27">
        <v>20238228</v>
      </c>
      <c r="AQ255" s="27">
        <v>0</v>
      </c>
      <c r="AR255" s="27">
        <f t="shared" si="11"/>
        <v>0</v>
      </c>
      <c r="AS255" s="10" t="s">
        <v>111</v>
      </c>
      <c r="AT255" s="88" t="s">
        <v>418</v>
      </c>
      <c r="AU255" s="10" t="s">
        <v>236</v>
      </c>
    </row>
    <row r="256" spans="2:47" x14ac:dyDescent="0.25">
      <c r="B256" s="7" t="s">
        <v>451</v>
      </c>
      <c r="C256" s="7" t="s">
        <v>100</v>
      </c>
      <c r="D256" s="7" t="s">
        <v>441</v>
      </c>
      <c r="E256" s="7" t="s">
        <v>442</v>
      </c>
      <c r="F256" s="7" t="s">
        <v>443</v>
      </c>
      <c r="G256" s="7" t="s">
        <v>444</v>
      </c>
      <c r="H256" s="8" t="s">
        <v>197</v>
      </c>
      <c r="I256" s="9">
        <v>82</v>
      </c>
      <c r="J256" s="10" t="s">
        <v>235</v>
      </c>
      <c r="K256" s="10" t="s">
        <v>107</v>
      </c>
      <c r="L256" s="10" t="s">
        <v>108</v>
      </c>
      <c r="M256" s="10" t="s">
        <v>109</v>
      </c>
      <c r="N256" s="10" t="s">
        <v>110</v>
      </c>
      <c r="O256" s="27"/>
      <c r="P256" s="27"/>
      <c r="Q256" s="93">
        <v>4</v>
      </c>
      <c r="R256" s="27">
        <v>4</v>
      </c>
      <c r="S256" s="27">
        <v>3</v>
      </c>
      <c r="T256" s="27">
        <v>2</v>
      </c>
      <c r="U256" s="27">
        <v>3</v>
      </c>
      <c r="V256" s="27"/>
      <c r="W256" s="27"/>
      <c r="X256" s="27"/>
      <c r="Y256" s="27"/>
      <c r="Z256" s="27"/>
      <c r="AA256" s="27"/>
      <c r="AB256" s="27"/>
      <c r="AC256" s="27"/>
      <c r="AD256" s="27"/>
      <c r="AE256" s="27"/>
      <c r="AF256" s="27"/>
      <c r="AG256" s="27"/>
      <c r="AH256" s="27"/>
      <c r="AI256" s="27"/>
      <c r="AJ256" s="27"/>
      <c r="AK256" s="27"/>
      <c r="AL256" s="27"/>
      <c r="AM256" s="27"/>
      <c r="AN256" s="27"/>
      <c r="AO256" s="27"/>
      <c r="AP256" s="27">
        <v>19007940</v>
      </c>
      <c r="AQ256" s="27">
        <v>0</v>
      </c>
      <c r="AR256" s="27">
        <f t="shared" si="11"/>
        <v>0</v>
      </c>
      <c r="AS256" s="10" t="s">
        <v>111</v>
      </c>
      <c r="AT256" s="88" t="s">
        <v>375</v>
      </c>
      <c r="AU256" s="89" t="s">
        <v>112</v>
      </c>
    </row>
    <row r="257" spans="2:47" x14ac:dyDescent="0.25">
      <c r="B257" s="12" t="s">
        <v>452</v>
      </c>
      <c r="C257" s="7" t="s">
        <v>100</v>
      </c>
      <c r="D257" s="7" t="s">
        <v>441</v>
      </c>
      <c r="E257" s="7" t="s">
        <v>442</v>
      </c>
      <c r="F257" s="7" t="s">
        <v>443</v>
      </c>
      <c r="G257" s="7" t="s">
        <v>453</v>
      </c>
      <c r="H257" s="8" t="s">
        <v>197</v>
      </c>
      <c r="I257" s="9">
        <v>82</v>
      </c>
      <c r="J257" s="10" t="s">
        <v>235</v>
      </c>
      <c r="K257" s="8" t="s">
        <v>107</v>
      </c>
      <c r="L257" s="10" t="s">
        <v>108</v>
      </c>
      <c r="M257" s="10" t="s">
        <v>109</v>
      </c>
      <c r="N257" s="10" t="s">
        <v>110</v>
      </c>
      <c r="O257" s="74"/>
      <c r="P257" s="27"/>
      <c r="Q257" s="27">
        <v>4</v>
      </c>
      <c r="R257" s="27">
        <v>4</v>
      </c>
      <c r="S257" s="27">
        <v>3</v>
      </c>
      <c r="T257" s="27">
        <v>2</v>
      </c>
      <c r="U257" s="27">
        <v>3</v>
      </c>
      <c r="V257" s="27">
        <v>4</v>
      </c>
      <c r="W257" s="27"/>
      <c r="X257" s="27"/>
      <c r="Y257" s="27"/>
      <c r="Z257" s="27"/>
      <c r="AA257" s="27"/>
      <c r="AB257" s="27"/>
      <c r="AC257" s="27"/>
      <c r="AD257" s="27"/>
      <c r="AE257" s="27"/>
      <c r="AF257" s="27"/>
      <c r="AG257" s="27"/>
      <c r="AH257" s="27"/>
      <c r="AI257" s="27"/>
      <c r="AJ257" s="27"/>
      <c r="AK257" s="27"/>
      <c r="AL257" s="27"/>
      <c r="AM257" s="27"/>
      <c r="AN257" s="27"/>
      <c r="AO257" s="27"/>
      <c r="AP257" s="27">
        <v>19007940</v>
      </c>
      <c r="AQ257" s="27">
        <v>0</v>
      </c>
      <c r="AR257" s="27">
        <f t="shared" si="11"/>
        <v>0</v>
      </c>
      <c r="AS257" s="10" t="s">
        <v>111</v>
      </c>
      <c r="AT257" s="43" t="s">
        <v>114</v>
      </c>
      <c r="AU257" s="19" t="s">
        <v>454</v>
      </c>
    </row>
    <row r="258" spans="2:47" x14ac:dyDescent="0.2">
      <c r="B258" s="7" t="s">
        <v>455</v>
      </c>
      <c r="C258" s="7" t="s">
        <v>100</v>
      </c>
      <c r="D258" s="15" t="s">
        <v>456</v>
      </c>
      <c r="E258" s="7" t="s">
        <v>442</v>
      </c>
      <c r="F258" s="7" t="s">
        <v>457</v>
      </c>
      <c r="G258" s="7" t="s">
        <v>453</v>
      </c>
      <c r="H258" s="7" t="s">
        <v>197</v>
      </c>
      <c r="I258" s="9">
        <v>82</v>
      </c>
      <c r="J258" s="10" t="s">
        <v>235</v>
      </c>
      <c r="K258" s="8" t="s">
        <v>107</v>
      </c>
      <c r="L258" s="10" t="s">
        <v>108</v>
      </c>
      <c r="M258" s="10" t="s">
        <v>109</v>
      </c>
      <c r="N258" s="10" t="s">
        <v>110</v>
      </c>
      <c r="O258" s="39"/>
      <c r="P258" s="39"/>
      <c r="Q258" s="39">
        <v>4</v>
      </c>
      <c r="R258" s="39">
        <v>4</v>
      </c>
      <c r="S258" s="39">
        <v>4</v>
      </c>
      <c r="T258" s="39">
        <v>4</v>
      </c>
      <c r="U258" s="39">
        <v>4</v>
      </c>
      <c r="V258" s="39"/>
      <c r="W258" s="39"/>
      <c r="X258" s="39"/>
      <c r="Y258" s="39"/>
      <c r="Z258" s="39"/>
      <c r="AA258" s="39"/>
      <c r="AB258" s="39"/>
      <c r="AC258" s="39"/>
      <c r="AD258" s="39"/>
      <c r="AE258" s="39"/>
      <c r="AF258" s="39"/>
      <c r="AG258" s="39"/>
      <c r="AH258" s="39"/>
      <c r="AI258" s="39"/>
      <c r="AJ258" s="39"/>
      <c r="AK258" s="39"/>
      <c r="AL258" s="39"/>
      <c r="AM258" s="39"/>
      <c r="AN258" s="39"/>
      <c r="AO258" s="39"/>
      <c r="AP258" s="39">
        <v>21020470</v>
      </c>
      <c r="AQ258" s="27">
        <v>0</v>
      </c>
      <c r="AR258" s="27">
        <f t="shared" si="11"/>
        <v>0</v>
      </c>
      <c r="AS258" s="10" t="s">
        <v>111</v>
      </c>
      <c r="AT258" s="43" t="s">
        <v>375</v>
      </c>
      <c r="AU258" s="13" t="s">
        <v>458</v>
      </c>
    </row>
    <row r="259" spans="2:47" x14ac:dyDescent="0.2">
      <c r="B259" s="13" t="s">
        <v>459</v>
      </c>
      <c r="C259" s="13" t="s">
        <v>100</v>
      </c>
      <c r="D259" s="13" t="s">
        <v>456</v>
      </c>
      <c r="E259" s="13" t="s">
        <v>460</v>
      </c>
      <c r="F259" s="13" t="s">
        <v>457</v>
      </c>
      <c r="G259" s="13" t="s">
        <v>453</v>
      </c>
      <c r="H259" s="13" t="s">
        <v>197</v>
      </c>
      <c r="I259" s="13">
        <v>82</v>
      </c>
      <c r="J259" s="13" t="s">
        <v>235</v>
      </c>
      <c r="K259" s="13" t="s">
        <v>107</v>
      </c>
      <c r="L259" s="13" t="s">
        <v>108</v>
      </c>
      <c r="M259" s="13" t="s">
        <v>109</v>
      </c>
      <c r="N259" s="13" t="s">
        <v>110</v>
      </c>
      <c r="O259" s="39"/>
      <c r="P259" s="39"/>
      <c r="Q259" s="39">
        <v>4</v>
      </c>
      <c r="R259" s="39">
        <v>4</v>
      </c>
      <c r="S259" s="39">
        <v>4</v>
      </c>
      <c r="T259" s="39">
        <v>4</v>
      </c>
      <c r="U259" s="39">
        <v>4</v>
      </c>
      <c r="V259" s="39"/>
      <c r="W259" s="39"/>
      <c r="X259" s="39"/>
      <c r="Y259" s="39"/>
      <c r="Z259" s="39"/>
      <c r="AA259" s="39"/>
      <c r="AB259" s="39"/>
      <c r="AC259" s="39"/>
      <c r="AD259" s="39"/>
      <c r="AE259" s="39"/>
      <c r="AF259" s="39"/>
      <c r="AG259" s="39"/>
      <c r="AH259" s="39"/>
      <c r="AI259" s="39"/>
      <c r="AJ259" s="39"/>
      <c r="AK259" s="39"/>
      <c r="AL259" s="39"/>
      <c r="AM259" s="39"/>
      <c r="AN259" s="39"/>
      <c r="AO259" s="39"/>
      <c r="AP259" s="39">
        <v>19250000</v>
      </c>
      <c r="AQ259" s="39">
        <v>0</v>
      </c>
      <c r="AR259" s="27">
        <f t="shared" si="11"/>
        <v>0</v>
      </c>
      <c r="AS259" s="13" t="s">
        <v>111</v>
      </c>
      <c r="AT259" s="13">
        <v>2014</v>
      </c>
      <c r="AU259" s="13">
        <v>14</v>
      </c>
    </row>
    <row r="260" spans="2:47" x14ac:dyDescent="0.2">
      <c r="B260" s="13" t="s">
        <v>461</v>
      </c>
      <c r="C260" s="13" t="s">
        <v>100</v>
      </c>
      <c r="D260" s="13" t="s">
        <v>456</v>
      </c>
      <c r="E260" s="13" t="s">
        <v>460</v>
      </c>
      <c r="F260" s="13" t="s">
        <v>457</v>
      </c>
      <c r="G260" s="13" t="s">
        <v>453</v>
      </c>
      <c r="H260" s="13" t="s">
        <v>197</v>
      </c>
      <c r="I260" s="13">
        <v>82</v>
      </c>
      <c r="J260" s="13" t="s">
        <v>462</v>
      </c>
      <c r="K260" s="13" t="s">
        <v>107</v>
      </c>
      <c r="L260" s="13" t="s">
        <v>108</v>
      </c>
      <c r="M260" s="13" t="s">
        <v>109</v>
      </c>
      <c r="N260" s="13" t="s">
        <v>110</v>
      </c>
      <c r="O260" s="39"/>
      <c r="P260" s="39"/>
      <c r="Q260" s="39">
        <v>4</v>
      </c>
      <c r="R260" s="39">
        <v>4</v>
      </c>
      <c r="S260" s="39">
        <v>2</v>
      </c>
      <c r="T260" s="39">
        <v>4</v>
      </c>
      <c r="U260" s="39">
        <v>4</v>
      </c>
      <c r="V260" s="39"/>
      <c r="W260" s="39"/>
      <c r="X260" s="39"/>
      <c r="Y260" s="39"/>
      <c r="Z260" s="39"/>
      <c r="AA260" s="39"/>
      <c r="AB260" s="39"/>
      <c r="AC260" s="39"/>
      <c r="AD260" s="39"/>
      <c r="AE260" s="39"/>
      <c r="AF260" s="39"/>
      <c r="AG260" s="39"/>
      <c r="AH260" s="39"/>
      <c r="AI260" s="39"/>
      <c r="AJ260" s="39"/>
      <c r="AK260" s="39"/>
      <c r="AL260" s="39"/>
      <c r="AM260" s="39"/>
      <c r="AN260" s="39"/>
      <c r="AO260" s="39"/>
      <c r="AP260" s="39">
        <v>19250000</v>
      </c>
      <c r="AQ260" s="39">
        <v>0</v>
      </c>
      <c r="AR260" s="27">
        <f t="shared" ref="AR260:AR324" si="12">AQ260*1.12</f>
        <v>0</v>
      </c>
      <c r="AS260" s="13" t="s">
        <v>111</v>
      </c>
      <c r="AT260" s="13">
        <v>2014</v>
      </c>
      <c r="AU260" s="13">
        <v>14</v>
      </c>
    </row>
    <row r="261" spans="2:47" x14ac:dyDescent="0.2">
      <c r="B261" s="13" t="s">
        <v>463</v>
      </c>
      <c r="C261" s="13" t="s">
        <v>100</v>
      </c>
      <c r="D261" s="13" t="s">
        <v>456</v>
      </c>
      <c r="E261" s="13" t="s">
        <v>460</v>
      </c>
      <c r="F261" s="13" t="s">
        <v>457</v>
      </c>
      <c r="G261" s="13" t="s">
        <v>453</v>
      </c>
      <c r="H261" s="13" t="s">
        <v>197</v>
      </c>
      <c r="I261" s="13">
        <v>82</v>
      </c>
      <c r="J261" s="13" t="s">
        <v>235</v>
      </c>
      <c r="K261" s="13" t="s">
        <v>107</v>
      </c>
      <c r="L261" s="13" t="s">
        <v>108</v>
      </c>
      <c r="M261" s="13" t="s">
        <v>122</v>
      </c>
      <c r="N261" s="13" t="s">
        <v>110</v>
      </c>
      <c r="O261" s="39"/>
      <c r="P261" s="39"/>
      <c r="Q261" s="39">
        <v>4</v>
      </c>
      <c r="R261" s="39">
        <v>4</v>
      </c>
      <c r="S261" s="39">
        <v>2</v>
      </c>
      <c r="T261" s="39">
        <v>1</v>
      </c>
      <c r="U261" s="39">
        <v>2</v>
      </c>
      <c r="V261" s="39"/>
      <c r="W261" s="39"/>
      <c r="X261" s="39"/>
      <c r="Y261" s="39"/>
      <c r="Z261" s="39"/>
      <c r="AA261" s="39"/>
      <c r="AB261" s="39"/>
      <c r="AC261" s="39"/>
      <c r="AD261" s="39"/>
      <c r="AE261" s="39"/>
      <c r="AF261" s="39"/>
      <c r="AG261" s="39"/>
      <c r="AH261" s="39"/>
      <c r="AI261" s="39"/>
      <c r="AJ261" s="39"/>
      <c r="AK261" s="39"/>
      <c r="AL261" s="39"/>
      <c r="AM261" s="39"/>
      <c r="AN261" s="39"/>
      <c r="AO261" s="39"/>
      <c r="AP261" s="39">
        <v>19250000</v>
      </c>
      <c r="AQ261" s="39">
        <f>(O261+P261+Q261+R261+S261+T261+U261+V261+W261)*AP261</f>
        <v>250250000</v>
      </c>
      <c r="AR261" s="27">
        <f t="shared" si="12"/>
        <v>280280000</v>
      </c>
      <c r="AS261" s="13" t="s">
        <v>111</v>
      </c>
      <c r="AT261" s="13">
        <v>2014</v>
      </c>
      <c r="AU261" s="13"/>
    </row>
    <row r="262" spans="2:47" x14ac:dyDescent="0.25">
      <c r="B262" s="7" t="s">
        <v>464</v>
      </c>
      <c r="C262" s="7" t="s">
        <v>100</v>
      </c>
      <c r="D262" s="7" t="s">
        <v>441</v>
      </c>
      <c r="E262" s="7" t="s">
        <v>442</v>
      </c>
      <c r="F262" s="7" t="s">
        <v>443</v>
      </c>
      <c r="G262" s="7" t="s">
        <v>465</v>
      </c>
      <c r="H262" s="10" t="s">
        <v>197</v>
      </c>
      <c r="I262" s="9">
        <v>92</v>
      </c>
      <c r="J262" s="10" t="s">
        <v>106</v>
      </c>
      <c r="K262" s="10" t="s">
        <v>107</v>
      </c>
      <c r="L262" s="10" t="s">
        <v>108</v>
      </c>
      <c r="M262" s="10" t="s">
        <v>109</v>
      </c>
      <c r="N262" s="10" t="s">
        <v>110</v>
      </c>
      <c r="O262" s="74"/>
      <c r="P262" s="93">
        <v>1</v>
      </c>
      <c r="Q262" s="27">
        <v>1</v>
      </c>
      <c r="R262" s="27">
        <v>1</v>
      </c>
      <c r="S262" s="27">
        <v>1</v>
      </c>
      <c r="T262" s="27">
        <v>1</v>
      </c>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v>56249999.999999993</v>
      </c>
      <c r="AQ262" s="27">
        <v>0</v>
      </c>
      <c r="AR262" s="27">
        <f t="shared" si="12"/>
        <v>0</v>
      </c>
      <c r="AS262" s="10" t="s">
        <v>111</v>
      </c>
      <c r="AT262" s="88">
        <v>2013</v>
      </c>
      <c r="AU262" s="89"/>
    </row>
    <row r="263" spans="2:47" x14ac:dyDescent="0.25">
      <c r="B263" s="7" t="s">
        <v>466</v>
      </c>
      <c r="C263" s="7" t="s">
        <v>100</v>
      </c>
      <c r="D263" s="7" t="s">
        <v>467</v>
      </c>
      <c r="E263" s="7" t="s">
        <v>468</v>
      </c>
      <c r="F263" s="7" t="s">
        <v>469</v>
      </c>
      <c r="G263" s="7" t="s">
        <v>465</v>
      </c>
      <c r="H263" s="8" t="s">
        <v>197</v>
      </c>
      <c r="I263" s="9">
        <v>92</v>
      </c>
      <c r="J263" s="10" t="s">
        <v>249</v>
      </c>
      <c r="K263" s="10" t="s">
        <v>107</v>
      </c>
      <c r="L263" s="10" t="s">
        <v>108</v>
      </c>
      <c r="M263" s="10" t="s">
        <v>109</v>
      </c>
      <c r="N263" s="10" t="s">
        <v>110</v>
      </c>
      <c r="O263" s="27">
        <v>0</v>
      </c>
      <c r="P263" s="27">
        <v>0</v>
      </c>
      <c r="Q263" s="93">
        <v>1</v>
      </c>
      <c r="R263" s="27">
        <v>1</v>
      </c>
      <c r="S263" s="27">
        <v>1</v>
      </c>
      <c r="T263" s="27">
        <v>1</v>
      </c>
      <c r="U263" s="27">
        <v>1</v>
      </c>
      <c r="V263" s="27"/>
      <c r="W263" s="27"/>
      <c r="X263" s="27"/>
      <c r="Y263" s="27"/>
      <c r="Z263" s="27"/>
      <c r="AA263" s="27"/>
      <c r="AB263" s="27"/>
      <c r="AC263" s="27"/>
      <c r="AD263" s="27"/>
      <c r="AE263" s="27"/>
      <c r="AF263" s="27"/>
      <c r="AG263" s="27"/>
      <c r="AH263" s="27"/>
      <c r="AI263" s="27"/>
      <c r="AJ263" s="27"/>
      <c r="AK263" s="27"/>
      <c r="AL263" s="27"/>
      <c r="AM263" s="27"/>
      <c r="AN263" s="27"/>
      <c r="AO263" s="27"/>
      <c r="AP263" s="27">
        <v>55240180</v>
      </c>
      <c r="AQ263" s="27">
        <v>0</v>
      </c>
      <c r="AR263" s="27">
        <f t="shared" si="12"/>
        <v>0</v>
      </c>
      <c r="AS263" s="10" t="s">
        <v>111</v>
      </c>
      <c r="AT263" s="88" t="s">
        <v>418</v>
      </c>
      <c r="AU263" s="7" t="s">
        <v>236</v>
      </c>
    </row>
    <row r="264" spans="2:47" x14ac:dyDescent="0.25">
      <c r="B264" s="7" t="s">
        <v>470</v>
      </c>
      <c r="C264" s="7" t="s">
        <v>100</v>
      </c>
      <c r="D264" s="7" t="s">
        <v>441</v>
      </c>
      <c r="E264" s="7" t="s">
        <v>442</v>
      </c>
      <c r="F264" s="7" t="s">
        <v>443</v>
      </c>
      <c r="G264" s="7" t="s">
        <v>465</v>
      </c>
      <c r="H264" s="7" t="s">
        <v>197</v>
      </c>
      <c r="I264" s="14">
        <v>92</v>
      </c>
      <c r="J264" s="7" t="s">
        <v>235</v>
      </c>
      <c r="K264" s="7" t="s">
        <v>107</v>
      </c>
      <c r="L264" s="7" t="s">
        <v>108</v>
      </c>
      <c r="M264" s="7" t="s">
        <v>109</v>
      </c>
      <c r="N264" s="7" t="s">
        <v>110</v>
      </c>
      <c r="O264" s="39">
        <v>0</v>
      </c>
      <c r="P264" s="39">
        <v>0</v>
      </c>
      <c r="Q264" s="39">
        <v>1</v>
      </c>
      <c r="R264" s="39">
        <v>1</v>
      </c>
      <c r="S264" s="39">
        <v>1</v>
      </c>
      <c r="T264" s="39">
        <v>1</v>
      </c>
      <c r="U264" s="39">
        <v>1</v>
      </c>
      <c r="V264" s="39"/>
      <c r="W264" s="39"/>
      <c r="X264" s="39"/>
      <c r="Y264" s="39"/>
      <c r="Z264" s="39"/>
      <c r="AA264" s="39"/>
      <c r="AB264" s="39"/>
      <c r="AC264" s="39"/>
      <c r="AD264" s="39"/>
      <c r="AE264" s="39"/>
      <c r="AF264" s="39"/>
      <c r="AG264" s="39"/>
      <c r="AH264" s="39"/>
      <c r="AI264" s="39"/>
      <c r="AJ264" s="39"/>
      <c r="AK264" s="39"/>
      <c r="AL264" s="39"/>
      <c r="AM264" s="39"/>
      <c r="AN264" s="39"/>
      <c r="AO264" s="39"/>
      <c r="AP264" s="39">
        <v>51860975</v>
      </c>
      <c r="AQ264" s="27">
        <v>0</v>
      </c>
      <c r="AR264" s="27">
        <f t="shared" si="12"/>
        <v>0</v>
      </c>
      <c r="AS264" s="7" t="s">
        <v>111</v>
      </c>
      <c r="AT264" s="7" t="s">
        <v>375</v>
      </c>
      <c r="AU264" s="89" t="s">
        <v>112</v>
      </c>
    </row>
    <row r="265" spans="2:47" x14ac:dyDescent="0.2">
      <c r="B265" s="12" t="s">
        <v>471</v>
      </c>
      <c r="C265" s="7" t="s">
        <v>100</v>
      </c>
      <c r="D265" s="7" t="s">
        <v>441</v>
      </c>
      <c r="E265" s="7" t="s">
        <v>442</v>
      </c>
      <c r="F265" s="7" t="s">
        <v>443</v>
      </c>
      <c r="G265" s="7" t="s">
        <v>472</v>
      </c>
      <c r="H265" s="8" t="s">
        <v>197</v>
      </c>
      <c r="I265" s="9">
        <v>92</v>
      </c>
      <c r="J265" s="10" t="s">
        <v>235</v>
      </c>
      <c r="K265" s="8" t="s">
        <v>107</v>
      </c>
      <c r="L265" s="10" t="s">
        <v>108</v>
      </c>
      <c r="M265" s="10" t="s">
        <v>109</v>
      </c>
      <c r="N265" s="10" t="s">
        <v>110</v>
      </c>
      <c r="O265" s="74"/>
      <c r="P265" s="27"/>
      <c r="Q265" s="27">
        <v>1</v>
      </c>
      <c r="R265" s="27">
        <v>1</v>
      </c>
      <c r="S265" s="27">
        <v>1</v>
      </c>
      <c r="T265" s="27">
        <v>1</v>
      </c>
      <c r="U265" s="27">
        <v>1</v>
      </c>
      <c r="V265" s="27">
        <v>1</v>
      </c>
      <c r="W265" s="27"/>
      <c r="X265" s="27"/>
      <c r="Y265" s="27"/>
      <c r="Z265" s="27"/>
      <c r="AA265" s="27"/>
      <c r="AB265" s="27"/>
      <c r="AC265" s="27"/>
      <c r="AD265" s="27"/>
      <c r="AE265" s="27"/>
      <c r="AF265" s="27"/>
      <c r="AG265" s="27"/>
      <c r="AH265" s="27"/>
      <c r="AI265" s="27"/>
      <c r="AJ265" s="27"/>
      <c r="AK265" s="27"/>
      <c r="AL265" s="27"/>
      <c r="AM265" s="27"/>
      <c r="AN265" s="27"/>
      <c r="AO265" s="27"/>
      <c r="AP265" s="27">
        <v>51860975</v>
      </c>
      <c r="AQ265" s="27">
        <v>0</v>
      </c>
      <c r="AR265" s="27">
        <f t="shared" si="12"/>
        <v>0</v>
      </c>
      <c r="AS265" s="10" t="s">
        <v>111</v>
      </c>
      <c r="AT265" s="43" t="s">
        <v>114</v>
      </c>
      <c r="AU265" s="13" t="s">
        <v>156</v>
      </c>
    </row>
    <row r="266" spans="2:47" x14ac:dyDescent="0.2">
      <c r="B266" s="13" t="s">
        <v>473</v>
      </c>
      <c r="C266" s="13" t="s">
        <v>100</v>
      </c>
      <c r="D266" s="13" t="s">
        <v>456</v>
      </c>
      <c r="E266" s="13" t="s">
        <v>460</v>
      </c>
      <c r="F266" s="13" t="s">
        <v>457</v>
      </c>
      <c r="G266" s="13" t="s">
        <v>472</v>
      </c>
      <c r="H266" s="13" t="s">
        <v>197</v>
      </c>
      <c r="I266" s="13">
        <v>92</v>
      </c>
      <c r="J266" s="13" t="s">
        <v>235</v>
      </c>
      <c r="K266" s="13" t="s">
        <v>107</v>
      </c>
      <c r="L266" s="13" t="s">
        <v>108</v>
      </c>
      <c r="M266" s="13" t="s">
        <v>122</v>
      </c>
      <c r="N266" s="13" t="s">
        <v>110</v>
      </c>
      <c r="O266" s="39"/>
      <c r="P266" s="39"/>
      <c r="Q266" s="39">
        <v>1</v>
      </c>
      <c r="R266" s="39">
        <v>1</v>
      </c>
      <c r="S266" s="39">
        <v>1</v>
      </c>
      <c r="T266" s="39">
        <v>1</v>
      </c>
      <c r="U266" s="39">
        <v>1</v>
      </c>
      <c r="V266" s="39"/>
      <c r="W266" s="39"/>
      <c r="X266" s="39"/>
      <c r="Y266" s="39"/>
      <c r="Z266" s="39"/>
      <c r="AA266" s="39"/>
      <c r="AB266" s="39"/>
      <c r="AC266" s="39"/>
      <c r="AD266" s="39"/>
      <c r="AE266" s="39"/>
      <c r="AF266" s="39"/>
      <c r="AG266" s="39"/>
      <c r="AH266" s="39"/>
      <c r="AI266" s="39"/>
      <c r="AJ266" s="39"/>
      <c r="AK266" s="39"/>
      <c r="AL266" s="39"/>
      <c r="AM266" s="39"/>
      <c r="AN266" s="39"/>
      <c r="AO266" s="39"/>
      <c r="AP266" s="39">
        <v>56249999.999999993</v>
      </c>
      <c r="AQ266" s="39">
        <v>0</v>
      </c>
      <c r="AR266" s="27">
        <f t="shared" si="12"/>
        <v>0</v>
      </c>
      <c r="AS266" s="13" t="s">
        <v>111</v>
      </c>
      <c r="AT266" s="13" t="s">
        <v>114</v>
      </c>
      <c r="AU266" s="13" t="s">
        <v>738</v>
      </c>
    </row>
    <row r="267" spans="2:47" x14ac:dyDescent="0.2">
      <c r="B267" s="13" t="s">
        <v>7265</v>
      </c>
      <c r="C267" s="13" t="s">
        <v>100</v>
      </c>
      <c r="D267" s="13" t="s">
        <v>456</v>
      </c>
      <c r="E267" s="13" t="s">
        <v>460</v>
      </c>
      <c r="F267" s="13" t="s">
        <v>457</v>
      </c>
      <c r="G267" s="13" t="s">
        <v>472</v>
      </c>
      <c r="H267" s="13" t="s">
        <v>197</v>
      </c>
      <c r="I267" s="13">
        <v>92</v>
      </c>
      <c r="J267" s="13" t="s">
        <v>235</v>
      </c>
      <c r="K267" s="13" t="s">
        <v>107</v>
      </c>
      <c r="L267" s="13" t="s">
        <v>108</v>
      </c>
      <c r="M267" s="13" t="s">
        <v>122</v>
      </c>
      <c r="N267" s="13" t="s">
        <v>110</v>
      </c>
      <c r="O267" s="39"/>
      <c r="P267" s="39"/>
      <c r="Q267" s="39">
        <v>1</v>
      </c>
      <c r="R267" s="39">
        <v>1</v>
      </c>
      <c r="S267" s="39">
        <v>1</v>
      </c>
      <c r="T267" s="39">
        <v>1</v>
      </c>
      <c r="U267" s="39">
        <v>1</v>
      </c>
      <c r="V267" s="39"/>
      <c r="W267" s="39"/>
      <c r="X267" s="39"/>
      <c r="Y267" s="39"/>
      <c r="Z267" s="39"/>
      <c r="AA267" s="39"/>
      <c r="AB267" s="39"/>
      <c r="AC267" s="39"/>
      <c r="AD267" s="39"/>
      <c r="AE267" s="39"/>
      <c r="AF267" s="39"/>
      <c r="AG267" s="39"/>
      <c r="AH267" s="39"/>
      <c r="AI267" s="39"/>
      <c r="AJ267" s="39"/>
      <c r="AK267" s="39"/>
      <c r="AL267" s="39"/>
      <c r="AM267" s="39"/>
      <c r="AN267" s="39"/>
      <c r="AO267" s="39"/>
      <c r="AP267" s="39">
        <v>74293127.680000007</v>
      </c>
      <c r="AQ267" s="39">
        <f>(O267+P267+Q267+R267+S267+T267+U267+V267+W267)*AP267</f>
        <v>371465638.40000004</v>
      </c>
      <c r="AR267" s="27">
        <f t="shared" si="12"/>
        <v>416041515.00800008</v>
      </c>
      <c r="AS267" s="13" t="s">
        <v>111</v>
      </c>
      <c r="AT267" s="13" t="s">
        <v>7266</v>
      </c>
      <c r="AU267" s="13" t="s">
        <v>7267</v>
      </c>
    </row>
    <row r="268" spans="2:47" x14ac:dyDescent="0.25">
      <c r="B268" s="7" t="s">
        <v>474</v>
      </c>
      <c r="C268" s="7" t="s">
        <v>100</v>
      </c>
      <c r="D268" s="7" t="s">
        <v>193</v>
      </c>
      <c r="E268" s="7" t="s">
        <v>194</v>
      </c>
      <c r="F268" s="7" t="s">
        <v>195</v>
      </c>
      <c r="G268" s="7" t="s">
        <v>475</v>
      </c>
      <c r="H268" s="8" t="s">
        <v>197</v>
      </c>
      <c r="I268" s="9">
        <v>50</v>
      </c>
      <c r="J268" s="10" t="s">
        <v>200</v>
      </c>
      <c r="K268" s="8" t="s">
        <v>107</v>
      </c>
      <c r="L268" s="10" t="s">
        <v>108</v>
      </c>
      <c r="M268" s="10" t="s">
        <v>109</v>
      </c>
      <c r="N268" s="10" t="s">
        <v>110</v>
      </c>
      <c r="O268" s="74"/>
      <c r="P268" s="27">
        <v>1500</v>
      </c>
      <c r="Q268" s="27">
        <v>1500</v>
      </c>
      <c r="R268" s="27">
        <v>1500</v>
      </c>
      <c r="S268" s="27">
        <v>1500</v>
      </c>
      <c r="T268" s="27">
        <v>1500</v>
      </c>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v>17142.849999999999</v>
      </c>
      <c r="AQ268" s="27">
        <v>0</v>
      </c>
      <c r="AR268" s="27">
        <f t="shared" si="12"/>
        <v>0</v>
      </c>
      <c r="AS268" s="10" t="s">
        <v>111</v>
      </c>
      <c r="AT268" s="88">
        <v>2013</v>
      </c>
      <c r="AU268" s="89"/>
    </row>
    <row r="269" spans="2:47" x14ac:dyDescent="0.25">
      <c r="B269" s="7" t="s">
        <v>476</v>
      </c>
      <c r="C269" s="7" t="s">
        <v>100</v>
      </c>
      <c r="D269" s="7" t="s">
        <v>193</v>
      </c>
      <c r="E269" s="7" t="s">
        <v>194</v>
      </c>
      <c r="F269" s="7" t="s">
        <v>195</v>
      </c>
      <c r="G269" s="7" t="s">
        <v>475</v>
      </c>
      <c r="H269" s="10" t="s">
        <v>197</v>
      </c>
      <c r="I269" s="10">
        <v>45</v>
      </c>
      <c r="J269" s="10" t="s">
        <v>231</v>
      </c>
      <c r="K269" s="8" t="s">
        <v>107</v>
      </c>
      <c r="L269" s="10" t="s">
        <v>108</v>
      </c>
      <c r="M269" s="10" t="s">
        <v>109</v>
      </c>
      <c r="N269" s="10" t="s">
        <v>110</v>
      </c>
      <c r="O269" s="27"/>
      <c r="P269" s="27">
        <v>0</v>
      </c>
      <c r="Q269" s="27">
        <v>8712</v>
      </c>
      <c r="R269" s="27">
        <v>8712</v>
      </c>
      <c r="S269" s="27">
        <v>8712</v>
      </c>
      <c r="T269" s="27">
        <v>8479</v>
      </c>
      <c r="U269" s="27">
        <v>8479</v>
      </c>
      <c r="V269" s="27"/>
      <c r="W269" s="27"/>
      <c r="X269" s="27"/>
      <c r="Y269" s="27"/>
      <c r="Z269" s="27"/>
      <c r="AA269" s="27"/>
      <c r="AB269" s="27"/>
      <c r="AC269" s="27"/>
      <c r="AD269" s="27"/>
      <c r="AE269" s="27"/>
      <c r="AF269" s="27"/>
      <c r="AG269" s="27"/>
      <c r="AH269" s="27"/>
      <c r="AI269" s="27"/>
      <c r="AJ269" s="27"/>
      <c r="AK269" s="27"/>
      <c r="AL269" s="27"/>
      <c r="AM269" s="27"/>
      <c r="AN269" s="27"/>
      <c r="AO269" s="27"/>
      <c r="AP269" s="27">
        <v>13014.93</v>
      </c>
      <c r="AQ269" s="27">
        <v>0</v>
      </c>
      <c r="AR269" s="27">
        <f t="shared" si="12"/>
        <v>0</v>
      </c>
      <c r="AS269" s="10" t="s">
        <v>111</v>
      </c>
      <c r="AT269" s="88" t="s">
        <v>232</v>
      </c>
      <c r="AU269" s="89" t="s">
        <v>355</v>
      </c>
    </row>
    <row r="270" spans="2:47" x14ac:dyDescent="0.25">
      <c r="B270" s="10" t="s">
        <v>477</v>
      </c>
      <c r="C270" s="16" t="s">
        <v>100</v>
      </c>
      <c r="D270" s="7" t="s">
        <v>193</v>
      </c>
      <c r="E270" s="7" t="s">
        <v>194</v>
      </c>
      <c r="F270" s="7" t="s">
        <v>195</v>
      </c>
      <c r="G270" s="7" t="s">
        <v>475</v>
      </c>
      <c r="H270" s="10" t="s">
        <v>105</v>
      </c>
      <c r="I270" s="10">
        <v>45</v>
      </c>
      <c r="J270" s="10" t="s">
        <v>478</v>
      </c>
      <c r="K270" s="8" t="s">
        <v>107</v>
      </c>
      <c r="L270" s="10" t="s">
        <v>108</v>
      </c>
      <c r="M270" s="10" t="s">
        <v>109</v>
      </c>
      <c r="N270" s="10" t="s">
        <v>110</v>
      </c>
      <c r="O270" s="27">
        <v>0</v>
      </c>
      <c r="P270" s="27">
        <v>0</v>
      </c>
      <c r="Q270" s="27">
        <v>8712</v>
      </c>
      <c r="R270" s="27">
        <v>8712</v>
      </c>
      <c r="S270" s="27">
        <v>8712</v>
      </c>
      <c r="T270" s="27">
        <v>8479</v>
      </c>
      <c r="U270" s="27">
        <v>8479</v>
      </c>
      <c r="V270" s="27"/>
      <c r="W270" s="27"/>
      <c r="X270" s="27"/>
      <c r="Y270" s="27"/>
      <c r="Z270" s="27"/>
      <c r="AA270" s="27"/>
      <c r="AB270" s="27"/>
      <c r="AC270" s="27"/>
      <c r="AD270" s="27"/>
      <c r="AE270" s="27"/>
      <c r="AF270" s="27"/>
      <c r="AG270" s="27"/>
      <c r="AH270" s="27"/>
      <c r="AI270" s="27"/>
      <c r="AJ270" s="27"/>
      <c r="AK270" s="27"/>
      <c r="AL270" s="27"/>
      <c r="AM270" s="27"/>
      <c r="AN270" s="27"/>
      <c r="AO270" s="27"/>
      <c r="AP270" s="27">
        <v>13014.93</v>
      </c>
      <c r="AQ270" s="27">
        <v>0</v>
      </c>
      <c r="AR270" s="27">
        <f t="shared" si="12"/>
        <v>0</v>
      </c>
      <c r="AS270" s="10" t="s">
        <v>111</v>
      </c>
      <c r="AT270" s="88" t="s">
        <v>232</v>
      </c>
      <c r="AU270" s="89" t="s">
        <v>291</v>
      </c>
    </row>
    <row r="271" spans="2:47" x14ac:dyDescent="0.2">
      <c r="B271" s="12" t="s">
        <v>479</v>
      </c>
      <c r="C271" s="7" t="s">
        <v>100</v>
      </c>
      <c r="D271" s="7" t="s">
        <v>193</v>
      </c>
      <c r="E271" s="7" t="s">
        <v>194</v>
      </c>
      <c r="F271" s="7" t="s">
        <v>195</v>
      </c>
      <c r="G271" s="7" t="s">
        <v>475</v>
      </c>
      <c r="H271" s="8" t="s">
        <v>197</v>
      </c>
      <c r="I271" s="9">
        <v>45</v>
      </c>
      <c r="J271" s="10" t="s">
        <v>478</v>
      </c>
      <c r="K271" s="8" t="s">
        <v>107</v>
      </c>
      <c r="L271" s="10" t="s">
        <v>108</v>
      </c>
      <c r="M271" s="10" t="s">
        <v>109</v>
      </c>
      <c r="N271" s="10" t="s">
        <v>110</v>
      </c>
      <c r="O271" s="74"/>
      <c r="P271" s="27"/>
      <c r="Q271" s="27">
        <v>8712</v>
      </c>
      <c r="R271" s="27">
        <v>8712</v>
      </c>
      <c r="S271" s="27">
        <v>8479</v>
      </c>
      <c r="T271" s="27">
        <v>8479</v>
      </c>
      <c r="U271" s="27">
        <v>8479</v>
      </c>
      <c r="V271" s="27">
        <v>8712</v>
      </c>
      <c r="W271" s="27"/>
      <c r="X271" s="27"/>
      <c r="Y271" s="27"/>
      <c r="Z271" s="27"/>
      <c r="AA271" s="27"/>
      <c r="AB271" s="27"/>
      <c r="AC271" s="27"/>
      <c r="AD271" s="27"/>
      <c r="AE271" s="27"/>
      <c r="AF271" s="27"/>
      <c r="AG271" s="27"/>
      <c r="AH271" s="27"/>
      <c r="AI271" s="27"/>
      <c r="AJ271" s="27"/>
      <c r="AK271" s="27"/>
      <c r="AL271" s="27"/>
      <c r="AM271" s="27"/>
      <c r="AN271" s="27"/>
      <c r="AO271" s="27"/>
      <c r="AP271" s="27">
        <v>13014.93</v>
      </c>
      <c r="AQ271" s="27">
        <v>0</v>
      </c>
      <c r="AR271" s="27">
        <f t="shared" si="12"/>
        <v>0</v>
      </c>
      <c r="AS271" s="10" t="s">
        <v>111</v>
      </c>
      <c r="AT271" s="43" t="s">
        <v>114</v>
      </c>
      <c r="AU271" s="13" t="s">
        <v>115</v>
      </c>
    </row>
    <row r="272" spans="2:47" x14ac:dyDescent="0.2">
      <c r="B272" s="13" t="s">
        <v>480</v>
      </c>
      <c r="C272" s="13" t="s">
        <v>100</v>
      </c>
      <c r="D272" s="13" t="s">
        <v>204</v>
      </c>
      <c r="E272" s="13" t="s">
        <v>194</v>
      </c>
      <c r="F272" s="13" t="s">
        <v>205</v>
      </c>
      <c r="G272" s="13" t="s">
        <v>475</v>
      </c>
      <c r="H272" s="13" t="s">
        <v>197</v>
      </c>
      <c r="I272" s="13">
        <v>45</v>
      </c>
      <c r="J272" s="13" t="s">
        <v>478</v>
      </c>
      <c r="K272" s="13" t="s">
        <v>107</v>
      </c>
      <c r="L272" s="13" t="s">
        <v>108</v>
      </c>
      <c r="M272" s="13" t="s">
        <v>122</v>
      </c>
      <c r="N272" s="13" t="s">
        <v>110</v>
      </c>
      <c r="O272" s="39"/>
      <c r="P272" s="39"/>
      <c r="Q272" s="39">
        <v>8712</v>
      </c>
      <c r="R272" s="39">
        <v>8712</v>
      </c>
      <c r="S272" s="39">
        <v>4581</v>
      </c>
      <c r="T272" s="39">
        <v>4581</v>
      </c>
      <c r="U272" s="39">
        <v>4581</v>
      </c>
      <c r="V272" s="39"/>
      <c r="W272" s="39"/>
      <c r="X272" s="39"/>
      <c r="Y272" s="39"/>
      <c r="Z272" s="39"/>
      <c r="AA272" s="39"/>
      <c r="AB272" s="39"/>
      <c r="AC272" s="39"/>
      <c r="AD272" s="39"/>
      <c r="AE272" s="39"/>
      <c r="AF272" s="39"/>
      <c r="AG272" s="39"/>
      <c r="AH272" s="39"/>
      <c r="AI272" s="39"/>
      <c r="AJ272" s="39"/>
      <c r="AK272" s="39"/>
      <c r="AL272" s="39"/>
      <c r="AM272" s="39"/>
      <c r="AN272" s="39"/>
      <c r="AO272" s="39"/>
      <c r="AP272" s="39">
        <v>13014.9</v>
      </c>
      <c r="AQ272" s="39">
        <f>(O272+P272+Q272+R272+S272+T272+U272+V272+W272)*AP272</f>
        <v>405635388.30000001</v>
      </c>
      <c r="AR272" s="27">
        <f t="shared" si="12"/>
        <v>454311634.89600003</v>
      </c>
      <c r="AS272" s="13" t="s">
        <v>111</v>
      </c>
      <c r="AT272" s="13" t="s">
        <v>114</v>
      </c>
      <c r="AU272" s="13"/>
    </row>
    <row r="273" spans="2:47" x14ac:dyDescent="0.25">
      <c r="B273" s="7" t="s">
        <v>481</v>
      </c>
      <c r="C273" s="7" t="s">
        <v>100</v>
      </c>
      <c r="D273" s="7" t="s">
        <v>482</v>
      </c>
      <c r="E273" s="7" t="s">
        <v>483</v>
      </c>
      <c r="F273" s="7" t="s">
        <v>484</v>
      </c>
      <c r="G273" s="7" t="s">
        <v>485</v>
      </c>
      <c r="H273" s="8" t="s">
        <v>197</v>
      </c>
      <c r="I273" s="9">
        <v>50</v>
      </c>
      <c r="J273" s="10" t="s">
        <v>486</v>
      </c>
      <c r="K273" s="8" t="s">
        <v>107</v>
      </c>
      <c r="L273" s="10" t="s">
        <v>108</v>
      </c>
      <c r="M273" s="10" t="s">
        <v>109</v>
      </c>
      <c r="N273" s="10" t="s">
        <v>110</v>
      </c>
      <c r="O273" s="27">
        <v>0</v>
      </c>
      <c r="P273" s="27">
        <v>0</v>
      </c>
      <c r="Q273" s="27">
        <v>6</v>
      </c>
      <c r="R273" s="27">
        <v>4</v>
      </c>
      <c r="S273" s="27">
        <v>4</v>
      </c>
      <c r="T273" s="27">
        <v>4</v>
      </c>
      <c r="U273" s="27">
        <v>4</v>
      </c>
      <c r="V273" s="27"/>
      <c r="W273" s="27"/>
      <c r="X273" s="27"/>
      <c r="Y273" s="27"/>
      <c r="Z273" s="27"/>
      <c r="AA273" s="27"/>
      <c r="AB273" s="27"/>
      <c r="AC273" s="27"/>
      <c r="AD273" s="27"/>
      <c r="AE273" s="27"/>
      <c r="AF273" s="27"/>
      <c r="AG273" s="27"/>
      <c r="AH273" s="27"/>
      <c r="AI273" s="27"/>
      <c r="AJ273" s="27"/>
      <c r="AK273" s="27"/>
      <c r="AL273" s="27"/>
      <c r="AM273" s="27"/>
      <c r="AN273" s="27"/>
      <c r="AO273" s="27"/>
      <c r="AP273" s="27">
        <v>559079.99999999988</v>
      </c>
      <c r="AQ273" s="27">
        <v>0</v>
      </c>
      <c r="AR273" s="27">
        <f t="shared" si="12"/>
        <v>0</v>
      </c>
      <c r="AS273" s="10" t="s">
        <v>111</v>
      </c>
      <c r="AT273" s="88">
        <v>2014</v>
      </c>
      <c r="AU273" s="7" t="s">
        <v>198</v>
      </c>
    </row>
    <row r="274" spans="2:47" x14ac:dyDescent="0.25">
      <c r="B274" s="7" t="s">
        <v>487</v>
      </c>
      <c r="C274" s="7" t="s">
        <v>100</v>
      </c>
      <c r="D274" s="7" t="s">
        <v>482</v>
      </c>
      <c r="E274" s="7" t="s">
        <v>483</v>
      </c>
      <c r="F274" s="7" t="s">
        <v>484</v>
      </c>
      <c r="G274" s="7" t="s">
        <v>485</v>
      </c>
      <c r="H274" s="7" t="s">
        <v>197</v>
      </c>
      <c r="I274" s="14">
        <v>50</v>
      </c>
      <c r="J274" s="7" t="s">
        <v>488</v>
      </c>
      <c r="K274" s="7" t="s">
        <v>107</v>
      </c>
      <c r="L274" s="7" t="s">
        <v>108</v>
      </c>
      <c r="M274" s="7" t="s">
        <v>109</v>
      </c>
      <c r="N274" s="10" t="s">
        <v>110</v>
      </c>
      <c r="O274" s="39">
        <v>0</v>
      </c>
      <c r="P274" s="39">
        <v>0</v>
      </c>
      <c r="Q274" s="39">
        <v>6</v>
      </c>
      <c r="R274" s="39">
        <v>4</v>
      </c>
      <c r="S274" s="39">
        <v>4</v>
      </c>
      <c r="T274" s="39">
        <v>4</v>
      </c>
      <c r="U274" s="39">
        <v>4</v>
      </c>
      <c r="V274" s="39"/>
      <c r="W274" s="39"/>
      <c r="X274" s="39"/>
      <c r="Y274" s="39"/>
      <c r="Z274" s="39"/>
      <c r="AA274" s="39"/>
      <c r="AB274" s="39"/>
      <c r="AC274" s="39"/>
      <c r="AD274" s="39"/>
      <c r="AE274" s="39"/>
      <c r="AF274" s="39"/>
      <c r="AG274" s="39"/>
      <c r="AH274" s="39"/>
      <c r="AI274" s="39"/>
      <c r="AJ274" s="39"/>
      <c r="AK274" s="39"/>
      <c r="AL274" s="39"/>
      <c r="AM274" s="39"/>
      <c r="AN274" s="39"/>
      <c r="AO274" s="39"/>
      <c r="AP274" s="39">
        <v>559080</v>
      </c>
      <c r="AQ274" s="39">
        <v>0</v>
      </c>
      <c r="AR274" s="27">
        <f t="shared" si="12"/>
        <v>0</v>
      </c>
      <c r="AS274" s="7" t="s">
        <v>111</v>
      </c>
      <c r="AT274" s="7" t="s">
        <v>375</v>
      </c>
      <c r="AU274" s="7" t="s">
        <v>212</v>
      </c>
    </row>
    <row r="275" spans="2:47" x14ac:dyDescent="0.25">
      <c r="B275" s="7" t="s">
        <v>489</v>
      </c>
      <c r="C275" s="7" t="s">
        <v>100</v>
      </c>
      <c r="D275" s="7" t="s">
        <v>482</v>
      </c>
      <c r="E275" s="7" t="s">
        <v>483</v>
      </c>
      <c r="F275" s="7" t="s">
        <v>484</v>
      </c>
      <c r="G275" s="7" t="s">
        <v>490</v>
      </c>
      <c r="H275" s="8" t="s">
        <v>197</v>
      </c>
      <c r="I275" s="9">
        <v>50</v>
      </c>
      <c r="J275" s="10" t="s">
        <v>486</v>
      </c>
      <c r="K275" s="8" t="s">
        <v>107</v>
      </c>
      <c r="L275" s="10" t="s">
        <v>108</v>
      </c>
      <c r="M275" s="10" t="s">
        <v>109</v>
      </c>
      <c r="N275" s="10" t="s">
        <v>110</v>
      </c>
      <c r="O275" s="27">
        <v>0</v>
      </c>
      <c r="P275" s="27">
        <v>0</v>
      </c>
      <c r="Q275" s="27">
        <v>2</v>
      </c>
      <c r="R275" s="27">
        <v>2</v>
      </c>
      <c r="S275" s="27">
        <v>2</v>
      </c>
      <c r="T275" s="27">
        <v>2</v>
      </c>
      <c r="U275" s="27">
        <v>2</v>
      </c>
      <c r="V275" s="27"/>
      <c r="W275" s="27"/>
      <c r="X275" s="27"/>
      <c r="Y275" s="27"/>
      <c r="Z275" s="27"/>
      <c r="AA275" s="27"/>
      <c r="AB275" s="27"/>
      <c r="AC275" s="27"/>
      <c r="AD275" s="27"/>
      <c r="AE275" s="27"/>
      <c r="AF275" s="27"/>
      <c r="AG275" s="27"/>
      <c r="AH275" s="27"/>
      <c r="AI275" s="27"/>
      <c r="AJ275" s="27"/>
      <c r="AK275" s="27"/>
      <c r="AL275" s="27"/>
      <c r="AM275" s="27"/>
      <c r="AN275" s="27"/>
      <c r="AO275" s="27"/>
      <c r="AP275" s="27">
        <v>578902.26403061219</v>
      </c>
      <c r="AQ275" s="27">
        <v>0</v>
      </c>
      <c r="AR275" s="27">
        <f t="shared" si="12"/>
        <v>0</v>
      </c>
      <c r="AS275" s="10" t="s">
        <v>111</v>
      </c>
      <c r="AT275" s="88">
        <v>2014</v>
      </c>
      <c r="AU275" s="7" t="s">
        <v>198</v>
      </c>
    </row>
    <row r="276" spans="2:47" x14ac:dyDescent="0.25">
      <c r="B276" s="7" t="s">
        <v>491</v>
      </c>
      <c r="C276" s="7" t="s">
        <v>100</v>
      </c>
      <c r="D276" s="7" t="s">
        <v>482</v>
      </c>
      <c r="E276" s="7" t="s">
        <v>483</v>
      </c>
      <c r="F276" s="7" t="s">
        <v>484</v>
      </c>
      <c r="G276" s="7" t="s">
        <v>490</v>
      </c>
      <c r="H276" s="7" t="s">
        <v>197</v>
      </c>
      <c r="I276" s="14">
        <v>50</v>
      </c>
      <c r="J276" s="7" t="s">
        <v>488</v>
      </c>
      <c r="K276" s="7" t="s">
        <v>107</v>
      </c>
      <c r="L276" s="7" t="s">
        <v>108</v>
      </c>
      <c r="M276" s="7" t="s">
        <v>109</v>
      </c>
      <c r="N276" s="10" t="s">
        <v>110</v>
      </c>
      <c r="O276" s="39">
        <v>0</v>
      </c>
      <c r="P276" s="39">
        <v>0</v>
      </c>
      <c r="Q276" s="39">
        <v>2</v>
      </c>
      <c r="R276" s="39">
        <v>2</v>
      </c>
      <c r="S276" s="39">
        <v>2</v>
      </c>
      <c r="T276" s="39">
        <v>2</v>
      </c>
      <c r="U276" s="39">
        <v>2</v>
      </c>
      <c r="V276" s="39"/>
      <c r="W276" s="39"/>
      <c r="X276" s="39"/>
      <c r="Y276" s="39"/>
      <c r="Z276" s="39"/>
      <c r="AA276" s="39"/>
      <c r="AB276" s="39"/>
      <c r="AC276" s="39"/>
      <c r="AD276" s="39"/>
      <c r="AE276" s="39"/>
      <c r="AF276" s="39"/>
      <c r="AG276" s="39"/>
      <c r="AH276" s="39"/>
      <c r="AI276" s="39"/>
      <c r="AJ276" s="39"/>
      <c r="AK276" s="39"/>
      <c r="AL276" s="39"/>
      <c r="AM276" s="39"/>
      <c r="AN276" s="39"/>
      <c r="AO276" s="39"/>
      <c r="AP276" s="39">
        <v>578902.26399999997</v>
      </c>
      <c r="AQ276" s="39">
        <v>0</v>
      </c>
      <c r="AR276" s="27">
        <f t="shared" si="12"/>
        <v>0</v>
      </c>
      <c r="AS276" s="7" t="s">
        <v>111</v>
      </c>
      <c r="AT276" s="7" t="s">
        <v>375</v>
      </c>
      <c r="AU276" s="7" t="s">
        <v>212</v>
      </c>
    </row>
    <row r="277" spans="2:47" x14ac:dyDescent="0.25">
      <c r="B277" s="7" t="s">
        <v>492</v>
      </c>
      <c r="C277" s="7" t="s">
        <v>100</v>
      </c>
      <c r="D277" s="7" t="s">
        <v>482</v>
      </c>
      <c r="E277" s="7" t="s">
        <v>483</v>
      </c>
      <c r="F277" s="7" t="s">
        <v>484</v>
      </c>
      <c r="G277" s="7" t="s">
        <v>493</v>
      </c>
      <c r="H277" s="8" t="s">
        <v>197</v>
      </c>
      <c r="I277" s="9">
        <v>50</v>
      </c>
      <c r="J277" s="10" t="s">
        <v>486</v>
      </c>
      <c r="K277" s="8" t="s">
        <v>107</v>
      </c>
      <c r="L277" s="10" t="s">
        <v>108</v>
      </c>
      <c r="M277" s="10" t="s">
        <v>109</v>
      </c>
      <c r="N277" s="10" t="s">
        <v>110</v>
      </c>
      <c r="O277" s="27">
        <v>0</v>
      </c>
      <c r="P277" s="27">
        <v>0</v>
      </c>
      <c r="Q277" s="27">
        <v>6</v>
      </c>
      <c r="R277" s="27">
        <v>4</v>
      </c>
      <c r="S277" s="27">
        <v>4</v>
      </c>
      <c r="T277" s="27">
        <v>4</v>
      </c>
      <c r="U277" s="27">
        <v>4</v>
      </c>
      <c r="V277" s="27"/>
      <c r="W277" s="27"/>
      <c r="X277" s="27"/>
      <c r="Y277" s="27"/>
      <c r="Z277" s="27"/>
      <c r="AA277" s="27"/>
      <c r="AB277" s="27"/>
      <c r="AC277" s="27"/>
      <c r="AD277" s="27"/>
      <c r="AE277" s="27"/>
      <c r="AF277" s="27"/>
      <c r="AG277" s="27"/>
      <c r="AH277" s="27"/>
      <c r="AI277" s="27"/>
      <c r="AJ277" s="27"/>
      <c r="AK277" s="27"/>
      <c r="AL277" s="27"/>
      <c r="AM277" s="27"/>
      <c r="AN277" s="27"/>
      <c r="AO277" s="27"/>
      <c r="AP277" s="27">
        <v>578902.26403061219</v>
      </c>
      <c r="AQ277" s="27">
        <v>0</v>
      </c>
      <c r="AR277" s="27">
        <f t="shared" si="12"/>
        <v>0</v>
      </c>
      <c r="AS277" s="10" t="s">
        <v>111</v>
      </c>
      <c r="AT277" s="88">
        <v>2014</v>
      </c>
      <c r="AU277" s="7" t="s">
        <v>198</v>
      </c>
    </row>
    <row r="278" spans="2:47" x14ac:dyDescent="0.25">
      <c r="B278" s="7" t="s">
        <v>494</v>
      </c>
      <c r="C278" s="7" t="s">
        <v>100</v>
      </c>
      <c r="D278" s="7" t="s">
        <v>482</v>
      </c>
      <c r="E278" s="7" t="s">
        <v>483</v>
      </c>
      <c r="F278" s="7" t="s">
        <v>484</v>
      </c>
      <c r="G278" s="7" t="s">
        <v>493</v>
      </c>
      <c r="H278" s="7" t="s">
        <v>197</v>
      </c>
      <c r="I278" s="14">
        <v>50</v>
      </c>
      <c r="J278" s="7" t="s">
        <v>488</v>
      </c>
      <c r="K278" s="7" t="s">
        <v>107</v>
      </c>
      <c r="L278" s="7" t="s">
        <v>108</v>
      </c>
      <c r="M278" s="7" t="s">
        <v>109</v>
      </c>
      <c r="N278" s="10" t="s">
        <v>110</v>
      </c>
      <c r="O278" s="39">
        <v>0</v>
      </c>
      <c r="P278" s="39">
        <v>0</v>
      </c>
      <c r="Q278" s="39">
        <v>6</v>
      </c>
      <c r="R278" s="39">
        <v>4</v>
      </c>
      <c r="S278" s="39">
        <v>4</v>
      </c>
      <c r="T278" s="39">
        <v>4</v>
      </c>
      <c r="U278" s="39">
        <v>4</v>
      </c>
      <c r="V278" s="39"/>
      <c r="W278" s="39"/>
      <c r="X278" s="39"/>
      <c r="Y278" s="39"/>
      <c r="Z278" s="39"/>
      <c r="AA278" s="39"/>
      <c r="AB278" s="39"/>
      <c r="AC278" s="39"/>
      <c r="AD278" s="39"/>
      <c r="AE278" s="39"/>
      <c r="AF278" s="39"/>
      <c r="AG278" s="39"/>
      <c r="AH278" s="39"/>
      <c r="AI278" s="39"/>
      <c r="AJ278" s="39"/>
      <c r="AK278" s="39"/>
      <c r="AL278" s="39"/>
      <c r="AM278" s="39"/>
      <c r="AN278" s="39"/>
      <c r="AO278" s="39"/>
      <c r="AP278" s="39">
        <v>578902.26399999997</v>
      </c>
      <c r="AQ278" s="39">
        <v>0</v>
      </c>
      <c r="AR278" s="27">
        <f t="shared" si="12"/>
        <v>0</v>
      </c>
      <c r="AS278" s="7" t="s">
        <v>111</v>
      </c>
      <c r="AT278" s="7" t="s">
        <v>375</v>
      </c>
      <c r="AU278" s="7" t="s">
        <v>212</v>
      </c>
    </row>
    <row r="279" spans="2:47" x14ac:dyDescent="0.25">
      <c r="B279" s="7" t="s">
        <v>495</v>
      </c>
      <c r="C279" s="7" t="s">
        <v>100</v>
      </c>
      <c r="D279" s="7" t="s">
        <v>482</v>
      </c>
      <c r="E279" s="7" t="s">
        <v>483</v>
      </c>
      <c r="F279" s="7" t="s">
        <v>484</v>
      </c>
      <c r="G279" s="7" t="s">
        <v>496</v>
      </c>
      <c r="H279" s="8" t="s">
        <v>197</v>
      </c>
      <c r="I279" s="9">
        <v>50</v>
      </c>
      <c r="J279" s="10" t="s">
        <v>486</v>
      </c>
      <c r="K279" s="8" t="s">
        <v>107</v>
      </c>
      <c r="L279" s="10" t="s">
        <v>108</v>
      </c>
      <c r="M279" s="10" t="s">
        <v>109</v>
      </c>
      <c r="N279" s="10" t="s">
        <v>110</v>
      </c>
      <c r="O279" s="27">
        <v>0</v>
      </c>
      <c r="P279" s="27">
        <v>0</v>
      </c>
      <c r="Q279" s="27">
        <v>2</v>
      </c>
      <c r="R279" s="27">
        <v>2</v>
      </c>
      <c r="S279" s="27">
        <v>2</v>
      </c>
      <c r="T279" s="27">
        <v>2</v>
      </c>
      <c r="U279" s="27">
        <v>2</v>
      </c>
      <c r="V279" s="27"/>
      <c r="W279" s="27"/>
      <c r="X279" s="27"/>
      <c r="Y279" s="27"/>
      <c r="Z279" s="27"/>
      <c r="AA279" s="27"/>
      <c r="AB279" s="27"/>
      <c r="AC279" s="27"/>
      <c r="AD279" s="27"/>
      <c r="AE279" s="27"/>
      <c r="AF279" s="27"/>
      <c r="AG279" s="27"/>
      <c r="AH279" s="27"/>
      <c r="AI279" s="27"/>
      <c r="AJ279" s="27"/>
      <c r="AK279" s="27"/>
      <c r="AL279" s="27"/>
      <c r="AM279" s="27"/>
      <c r="AN279" s="27"/>
      <c r="AO279" s="27"/>
      <c r="AP279" s="27">
        <v>578902.26403061219</v>
      </c>
      <c r="AQ279" s="27">
        <v>0</v>
      </c>
      <c r="AR279" s="27">
        <f t="shared" si="12"/>
        <v>0</v>
      </c>
      <c r="AS279" s="10" t="s">
        <v>111</v>
      </c>
      <c r="AT279" s="88">
        <v>2014</v>
      </c>
      <c r="AU279" s="7" t="s">
        <v>198</v>
      </c>
    </row>
    <row r="280" spans="2:47" x14ac:dyDescent="0.25">
      <c r="B280" s="7" t="s">
        <v>497</v>
      </c>
      <c r="C280" s="7" t="s">
        <v>100</v>
      </c>
      <c r="D280" s="7" t="s">
        <v>482</v>
      </c>
      <c r="E280" s="7" t="s">
        <v>483</v>
      </c>
      <c r="F280" s="7" t="s">
        <v>484</v>
      </c>
      <c r="G280" s="7" t="s">
        <v>496</v>
      </c>
      <c r="H280" s="7" t="s">
        <v>197</v>
      </c>
      <c r="I280" s="14">
        <v>50</v>
      </c>
      <c r="J280" s="7" t="s">
        <v>488</v>
      </c>
      <c r="K280" s="7" t="s">
        <v>107</v>
      </c>
      <c r="L280" s="7" t="s">
        <v>108</v>
      </c>
      <c r="M280" s="7" t="s">
        <v>109</v>
      </c>
      <c r="N280" s="10" t="s">
        <v>110</v>
      </c>
      <c r="O280" s="39">
        <v>0</v>
      </c>
      <c r="P280" s="39">
        <v>0</v>
      </c>
      <c r="Q280" s="39">
        <v>2</v>
      </c>
      <c r="R280" s="39">
        <v>2</v>
      </c>
      <c r="S280" s="39">
        <v>2</v>
      </c>
      <c r="T280" s="39">
        <v>2</v>
      </c>
      <c r="U280" s="39">
        <v>2</v>
      </c>
      <c r="V280" s="39"/>
      <c r="W280" s="39"/>
      <c r="X280" s="39"/>
      <c r="Y280" s="39"/>
      <c r="Z280" s="39"/>
      <c r="AA280" s="39"/>
      <c r="AB280" s="39"/>
      <c r="AC280" s="39"/>
      <c r="AD280" s="39"/>
      <c r="AE280" s="39"/>
      <c r="AF280" s="39"/>
      <c r="AG280" s="39"/>
      <c r="AH280" s="39"/>
      <c r="AI280" s="39"/>
      <c r="AJ280" s="39"/>
      <c r="AK280" s="39"/>
      <c r="AL280" s="39"/>
      <c r="AM280" s="39"/>
      <c r="AN280" s="39"/>
      <c r="AO280" s="39"/>
      <c r="AP280" s="39">
        <v>578902.26399999997</v>
      </c>
      <c r="AQ280" s="39">
        <v>0</v>
      </c>
      <c r="AR280" s="27">
        <f t="shared" si="12"/>
        <v>0</v>
      </c>
      <c r="AS280" s="7" t="s">
        <v>111</v>
      </c>
      <c r="AT280" s="7" t="s">
        <v>375</v>
      </c>
      <c r="AU280" s="7" t="s">
        <v>212</v>
      </c>
    </row>
    <row r="281" spans="2:47" x14ac:dyDescent="0.25">
      <c r="B281" s="7" t="s">
        <v>498</v>
      </c>
      <c r="C281" s="7" t="s">
        <v>100</v>
      </c>
      <c r="D281" s="7" t="s">
        <v>499</v>
      </c>
      <c r="E281" s="7" t="s">
        <v>500</v>
      </c>
      <c r="F281" s="7" t="s">
        <v>501</v>
      </c>
      <c r="G281" s="7" t="s">
        <v>502</v>
      </c>
      <c r="H281" s="8" t="s">
        <v>197</v>
      </c>
      <c r="I281" s="9">
        <v>50</v>
      </c>
      <c r="J281" s="10" t="s">
        <v>486</v>
      </c>
      <c r="K281" s="8" t="s">
        <v>107</v>
      </c>
      <c r="L281" s="10" t="s">
        <v>108</v>
      </c>
      <c r="M281" s="10" t="s">
        <v>109</v>
      </c>
      <c r="N281" s="10" t="s">
        <v>110</v>
      </c>
      <c r="O281" s="27">
        <v>0</v>
      </c>
      <c r="P281" s="27">
        <v>0</v>
      </c>
      <c r="Q281" s="27">
        <v>10</v>
      </c>
      <c r="R281" s="27">
        <v>5</v>
      </c>
      <c r="S281" s="27">
        <v>4</v>
      </c>
      <c r="T281" s="27">
        <v>4</v>
      </c>
      <c r="U281" s="27">
        <v>4</v>
      </c>
      <c r="V281" s="27"/>
      <c r="W281" s="27"/>
      <c r="X281" s="27"/>
      <c r="Y281" s="27"/>
      <c r="Z281" s="27"/>
      <c r="AA281" s="27"/>
      <c r="AB281" s="27"/>
      <c r="AC281" s="27"/>
      <c r="AD281" s="27"/>
      <c r="AE281" s="27"/>
      <c r="AF281" s="27"/>
      <c r="AG281" s="27"/>
      <c r="AH281" s="27"/>
      <c r="AI281" s="27"/>
      <c r="AJ281" s="27"/>
      <c r="AK281" s="27"/>
      <c r="AL281" s="27"/>
      <c r="AM281" s="27"/>
      <c r="AN281" s="27"/>
      <c r="AO281" s="27"/>
      <c r="AP281" s="27">
        <v>2201924.1071428568</v>
      </c>
      <c r="AQ281" s="27">
        <v>0</v>
      </c>
      <c r="AR281" s="27">
        <f t="shared" si="12"/>
        <v>0</v>
      </c>
      <c r="AS281" s="10" t="s">
        <v>111</v>
      </c>
      <c r="AT281" s="88">
        <v>2014</v>
      </c>
      <c r="AU281" s="7" t="s">
        <v>250</v>
      </c>
    </row>
    <row r="282" spans="2:47" x14ac:dyDescent="0.25">
      <c r="B282" s="7" t="s">
        <v>503</v>
      </c>
      <c r="C282" s="7" t="s">
        <v>100</v>
      </c>
      <c r="D282" s="7" t="s">
        <v>499</v>
      </c>
      <c r="E282" s="7" t="s">
        <v>500</v>
      </c>
      <c r="F282" s="7" t="s">
        <v>501</v>
      </c>
      <c r="G282" s="7" t="s">
        <v>502</v>
      </c>
      <c r="H282" s="7" t="s">
        <v>197</v>
      </c>
      <c r="I282" s="14">
        <v>50</v>
      </c>
      <c r="J282" s="7" t="s">
        <v>488</v>
      </c>
      <c r="K282" s="7" t="s">
        <v>107</v>
      </c>
      <c r="L282" s="7" t="s">
        <v>108</v>
      </c>
      <c r="M282" s="7" t="s">
        <v>109</v>
      </c>
      <c r="N282" s="10" t="s">
        <v>110</v>
      </c>
      <c r="O282" s="39">
        <v>0</v>
      </c>
      <c r="P282" s="39">
        <v>0</v>
      </c>
      <c r="Q282" s="39">
        <v>10</v>
      </c>
      <c r="R282" s="39">
        <v>18</v>
      </c>
      <c r="S282" s="39">
        <v>17</v>
      </c>
      <c r="T282" s="39">
        <v>16</v>
      </c>
      <c r="U282" s="39">
        <v>13</v>
      </c>
      <c r="V282" s="39"/>
      <c r="W282" s="39"/>
      <c r="X282" s="39"/>
      <c r="Y282" s="39"/>
      <c r="Z282" s="39"/>
      <c r="AA282" s="39"/>
      <c r="AB282" s="39"/>
      <c r="AC282" s="39"/>
      <c r="AD282" s="39"/>
      <c r="AE282" s="39"/>
      <c r="AF282" s="39"/>
      <c r="AG282" s="39"/>
      <c r="AH282" s="39"/>
      <c r="AI282" s="39"/>
      <c r="AJ282" s="39"/>
      <c r="AK282" s="39"/>
      <c r="AL282" s="39"/>
      <c r="AM282" s="39"/>
      <c r="AN282" s="39"/>
      <c r="AO282" s="39"/>
      <c r="AP282" s="39">
        <v>2201924.1069999998</v>
      </c>
      <c r="AQ282" s="27">
        <v>0</v>
      </c>
      <c r="AR282" s="27">
        <f t="shared" si="12"/>
        <v>0</v>
      </c>
      <c r="AS282" s="7" t="s">
        <v>111</v>
      </c>
      <c r="AT282" s="7" t="s">
        <v>375</v>
      </c>
      <c r="AU282" s="7" t="s">
        <v>504</v>
      </c>
    </row>
    <row r="283" spans="2:47" x14ac:dyDescent="0.2">
      <c r="B283" s="7" t="s">
        <v>505</v>
      </c>
      <c r="C283" s="7" t="s">
        <v>100</v>
      </c>
      <c r="D283" s="15" t="s">
        <v>506</v>
      </c>
      <c r="E283" s="7" t="s">
        <v>500</v>
      </c>
      <c r="F283" s="7" t="s">
        <v>501</v>
      </c>
      <c r="G283" s="7" t="s">
        <v>502</v>
      </c>
      <c r="H283" s="7" t="s">
        <v>197</v>
      </c>
      <c r="I283" s="14">
        <v>50</v>
      </c>
      <c r="J283" s="7" t="s">
        <v>488</v>
      </c>
      <c r="K283" s="8" t="s">
        <v>107</v>
      </c>
      <c r="L283" s="10" t="s">
        <v>108</v>
      </c>
      <c r="M283" s="10" t="s">
        <v>109</v>
      </c>
      <c r="N283" s="10" t="s">
        <v>110</v>
      </c>
      <c r="O283" s="39"/>
      <c r="P283" s="39"/>
      <c r="Q283" s="39">
        <v>10</v>
      </c>
      <c r="R283" s="39">
        <v>18</v>
      </c>
      <c r="S283" s="39">
        <v>17</v>
      </c>
      <c r="T283" s="39">
        <v>17</v>
      </c>
      <c r="U283" s="39">
        <v>17</v>
      </c>
      <c r="V283" s="39"/>
      <c r="W283" s="39"/>
      <c r="X283" s="39"/>
      <c r="Y283" s="39"/>
      <c r="Z283" s="39"/>
      <c r="AA283" s="39"/>
      <c r="AB283" s="39"/>
      <c r="AC283" s="39"/>
      <c r="AD283" s="39"/>
      <c r="AE283" s="39"/>
      <c r="AF283" s="39"/>
      <c r="AG283" s="39"/>
      <c r="AH283" s="39"/>
      <c r="AI283" s="39"/>
      <c r="AJ283" s="39"/>
      <c r="AK283" s="39"/>
      <c r="AL283" s="39"/>
      <c r="AM283" s="39"/>
      <c r="AN283" s="39"/>
      <c r="AO283" s="39"/>
      <c r="AP283" s="39">
        <v>2328859.17</v>
      </c>
      <c r="AQ283" s="27">
        <v>0</v>
      </c>
      <c r="AR283" s="27">
        <f t="shared" si="12"/>
        <v>0</v>
      </c>
      <c r="AS283" s="7" t="s">
        <v>111</v>
      </c>
      <c r="AT283" s="43" t="s">
        <v>375</v>
      </c>
      <c r="AU283" s="13" t="s">
        <v>458</v>
      </c>
    </row>
    <row r="284" spans="2:47" x14ac:dyDescent="0.2">
      <c r="B284" s="13" t="s">
        <v>507</v>
      </c>
      <c r="C284" s="13" t="s">
        <v>100</v>
      </c>
      <c r="D284" s="13" t="s">
        <v>506</v>
      </c>
      <c r="E284" s="13" t="s">
        <v>500</v>
      </c>
      <c r="F284" s="13" t="s">
        <v>501</v>
      </c>
      <c r="G284" s="13" t="s">
        <v>502</v>
      </c>
      <c r="H284" s="13" t="s">
        <v>197</v>
      </c>
      <c r="I284" s="13">
        <v>50</v>
      </c>
      <c r="J284" s="13" t="s">
        <v>488</v>
      </c>
      <c r="K284" s="13" t="s">
        <v>107</v>
      </c>
      <c r="L284" s="13" t="s">
        <v>108</v>
      </c>
      <c r="M284" s="13" t="s">
        <v>109</v>
      </c>
      <c r="N284" s="13" t="s">
        <v>110</v>
      </c>
      <c r="O284" s="39"/>
      <c r="P284" s="39"/>
      <c r="Q284" s="39">
        <v>10</v>
      </c>
      <c r="R284" s="39">
        <v>18</v>
      </c>
      <c r="S284" s="39">
        <v>17</v>
      </c>
      <c r="T284" s="39">
        <v>17</v>
      </c>
      <c r="U284" s="39">
        <v>17</v>
      </c>
      <c r="V284" s="39"/>
      <c r="W284" s="39"/>
      <c r="X284" s="39"/>
      <c r="Y284" s="39"/>
      <c r="Z284" s="39"/>
      <c r="AA284" s="39"/>
      <c r="AB284" s="39"/>
      <c r="AC284" s="39"/>
      <c r="AD284" s="39"/>
      <c r="AE284" s="39"/>
      <c r="AF284" s="39"/>
      <c r="AG284" s="39"/>
      <c r="AH284" s="39"/>
      <c r="AI284" s="39"/>
      <c r="AJ284" s="39"/>
      <c r="AK284" s="39"/>
      <c r="AL284" s="39"/>
      <c r="AM284" s="39"/>
      <c r="AN284" s="39"/>
      <c r="AO284" s="39"/>
      <c r="AP284" s="39">
        <v>1943749.9999999998</v>
      </c>
      <c r="AQ284" s="39">
        <v>0</v>
      </c>
      <c r="AR284" s="27">
        <f t="shared" si="12"/>
        <v>0</v>
      </c>
      <c r="AS284" s="13" t="s">
        <v>111</v>
      </c>
      <c r="AT284" s="13">
        <v>2014</v>
      </c>
      <c r="AU284" s="13">
        <v>14</v>
      </c>
    </row>
    <row r="285" spans="2:47" x14ac:dyDescent="0.2">
      <c r="B285" s="13" t="s">
        <v>508</v>
      </c>
      <c r="C285" s="13" t="s">
        <v>100</v>
      </c>
      <c r="D285" s="13" t="s">
        <v>506</v>
      </c>
      <c r="E285" s="13" t="s">
        <v>500</v>
      </c>
      <c r="F285" s="13" t="s">
        <v>501</v>
      </c>
      <c r="G285" s="13" t="s">
        <v>502</v>
      </c>
      <c r="H285" s="13" t="s">
        <v>197</v>
      </c>
      <c r="I285" s="13">
        <v>50</v>
      </c>
      <c r="J285" s="13" t="s">
        <v>488</v>
      </c>
      <c r="K285" s="13" t="s">
        <v>107</v>
      </c>
      <c r="L285" s="13" t="s">
        <v>108</v>
      </c>
      <c r="M285" s="13" t="s">
        <v>109</v>
      </c>
      <c r="N285" s="13" t="s">
        <v>110</v>
      </c>
      <c r="O285" s="39"/>
      <c r="P285" s="39"/>
      <c r="Q285" s="39">
        <v>10</v>
      </c>
      <c r="R285" s="39">
        <v>18</v>
      </c>
      <c r="S285" s="39">
        <v>0</v>
      </c>
      <c r="T285" s="39">
        <v>17</v>
      </c>
      <c r="U285" s="39">
        <v>17</v>
      </c>
      <c r="V285" s="39"/>
      <c r="W285" s="39"/>
      <c r="X285" s="39"/>
      <c r="Y285" s="39"/>
      <c r="Z285" s="39"/>
      <c r="AA285" s="39"/>
      <c r="AB285" s="39"/>
      <c r="AC285" s="39"/>
      <c r="AD285" s="39"/>
      <c r="AE285" s="39"/>
      <c r="AF285" s="39"/>
      <c r="AG285" s="39"/>
      <c r="AH285" s="39"/>
      <c r="AI285" s="39"/>
      <c r="AJ285" s="39"/>
      <c r="AK285" s="39"/>
      <c r="AL285" s="39"/>
      <c r="AM285" s="39"/>
      <c r="AN285" s="39"/>
      <c r="AO285" s="39"/>
      <c r="AP285" s="39">
        <v>1943749.9999999998</v>
      </c>
      <c r="AQ285" s="39">
        <v>0</v>
      </c>
      <c r="AR285" s="27">
        <f t="shared" si="12"/>
        <v>0</v>
      </c>
      <c r="AS285" s="13" t="s">
        <v>111</v>
      </c>
      <c r="AT285" s="13">
        <v>2014</v>
      </c>
      <c r="AU285" s="13">
        <v>14</v>
      </c>
    </row>
    <row r="286" spans="2:47" x14ac:dyDescent="0.2">
      <c r="B286" s="13" t="s">
        <v>509</v>
      </c>
      <c r="C286" s="13" t="s">
        <v>100</v>
      </c>
      <c r="D286" s="13" t="s">
        <v>506</v>
      </c>
      <c r="E286" s="13" t="s">
        <v>500</v>
      </c>
      <c r="F286" s="13" t="s">
        <v>501</v>
      </c>
      <c r="G286" s="13" t="s">
        <v>502</v>
      </c>
      <c r="H286" s="13" t="s">
        <v>197</v>
      </c>
      <c r="I286" s="13">
        <v>50</v>
      </c>
      <c r="J286" s="13" t="s">
        <v>488</v>
      </c>
      <c r="K286" s="13" t="s">
        <v>107</v>
      </c>
      <c r="L286" s="13" t="s">
        <v>108</v>
      </c>
      <c r="M286" s="13" t="s">
        <v>109</v>
      </c>
      <c r="N286" s="13" t="s">
        <v>110</v>
      </c>
      <c r="O286" s="39"/>
      <c r="P286" s="39"/>
      <c r="Q286" s="39">
        <v>10</v>
      </c>
      <c r="R286" s="39">
        <v>18</v>
      </c>
      <c r="S286" s="39">
        <v>0</v>
      </c>
      <c r="T286" s="39">
        <v>16</v>
      </c>
      <c r="U286" s="39">
        <v>13</v>
      </c>
      <c r="V286" s="39"/>
      <c r="W286" s="39"/>
      <c r="X286" s="39"/>
      <c r="Y286" s="39"/>
      <c r="Z286" s="39"/>
      <c r="AA286" s="39"/>
      <c r="AB286" s="39"/>
      <c r="AC286" s="39"/>
      <c r="AD286" s="39"/>
      <c r="AE286" s="39"/>
      <c r="AF286" s="39"/>
      <c r="AG286" s="39"/>
      <c r="AH286" s="39"/>
      <c r="AI286" s="39"/>
      <c r="AJ286" s="39"/>
      <c r="AK286" s="39"/>
      <c r="AL286" s="39"/>
      <c r="AM286" s="39"/>
      <c r="AN286" s="39"/>
      <c r="AO286" s="39"/>
      <c r="AP286" s="39">
        <v>1943749.9999999998</v>
      </c>
      <c r="AQ286" s="39">
        <v>0</v>
      </c>
      <c r="AR286" s="27">
        <f t="shared" si="12"/>
        <v>0</v>
      </c>
      <c r="AS286" s="13" t="s">
        <v>111</v>
      </c>
      <c r="AT286" s="13">
        <v>2014</v>
      </c>
      <c r="AU286" s="13" t="s">
        <v>115</v>
      </c>
    </row>
    <row r="287" spans="2:47" x14ac:dyDescent="0.2">
      <c r="B287" s="13" t="s">
        <v>510</v>
      </c>
      <c r="C287" s="13" t="s">
        <v>100</v>
      </c>
      <c r="D287" s="13" t="s">
        <v>506</v>
      </c>
      <c r="E287" s="13" t="s">
        <v>500</v>
      </c>
      <c r="F287" s="13" t="s">
        <v>501</v>
      </c>
      <c r="G287" s="13" t="s">
        <v>502</v>
      </c>
      <c r="H287" s="13" t="s">
        <v>197</v>
      </c>
      <c r="I287" s="13">
        <v>50</v>
      </c>
      <c r="J287" s="13" t="s">
        <v>488</v>
      </c>
      <c r="K287" s="13" t="s">
        <v>107</v>
      </c>
      <c r="L287" s="13" t="s">
        <v>108</v>
      </c>
      <c r="M287" s="13" t="s">
        <v>122</v>
      </c>
      <c r="N287" s="13" t="s">
        <v>110</v>
      </c>
      <c r="O287" s="39"/>
      <c r="P287" s="39"/>
      <c r="Q287" s="39">
        <v>10</v>
      </c>
      <c r="R287" s="39">
        <v>18</v>
      </c>
      <c r="S287" s="39">
        <v>0</v>
      </c>
      <c r="T287" s="39">
        <v>0</v>
      </c>
      <c r="U287" s="39">
        <v>0</v>
      </c>
      <c r="V287" s="39"/>
      <c r="W287" s="39"/>
      <c r="X287" s="39"/>
      <c r="Y287" s="39"/>
      <c r="Z287" s="39"/>
      <c r="AA287" s="39"/>
      <c r="AB287" s="39"/>
      <c r="AC287" s="39"/>
      <c r="AD287" s="39"/>
      <c r="AE287" s="39"/>
      <c r="AF287" s="39"/>
      <c r="AG287" s="39"/>
      <c r="AH287" s="39"/>
      <c r="AI287" s="39"/>
      <c r="AJ287" s="39"/>
      <c r="AK287" s="39"/>
      <c r="AL287" s="39"/>
      <c r="AM287" s="39"/>
      <c r="AN287" s="39"/>
      <c r="AO287" s="39"/>
      <c r="AP287" s="39">
        <v>1943749.9999999998</v>
      </c>
      <c r="AQ287" s="39">
        <f>(P287+Q287+R287+S287+T287+U287+V287+W287)*AP287</f>
        <v>54424999.999999993</v>
      </c>
      <c r="AR287" s="27">
        <f t="shared" si="12"/>
        <v>60956000</v>
      </c>
      <c r="AS287" s="13" t="s">
        <v>111</v>
      </c>
      <c r="AT287" s="13">
        <v>2014</v>
      </c>
      <c r="AU287" s="13"/>
    </row>
    <row r="288" spans="2:47" x14ac:dyDescent="0.25">
      <c r="B288" s="7" t="s">
        <v>511</v>
      </c>
      <c r="C288" s="7" t="s">
        <v>100</v>
      </c>
      <c r="D288" s="7" t="s">
        <v>499</v>
      </c>
      <c r="E288" s="7" t="s">
        <v>500</v>
      </c>
      <c r="F288" s="7" t="s">
        <v>501</v>
      </c>
      <c r="G288" s="7" t="s">
        <v>512</v>
      </c>
      <c r="H288" s="8" t="s">
        <v>197</v>
      </c>
      <c r="I288" s="9">
        <v>50</v>
      </c>
      <c r="J288" s="10" t="s">
        <v>486</v>
      </c>
      <c r="K288" s="8" t="s">
        <v>107</v>
      </c>
      <c r="L288" s="10" t="s">
        <v>108</v>
      </c>
      <c r="M288" s="10" t="s">
        <v>109</v>
      </c>
      <c r="N288" s="10" t="s">
        <v>110</v>
      </c>
      <c r="O288" s="27">
        <v>0</v>
      </c>
      <c r="P288" s="27">
        <v>0</v>
      </c>
      <c r="Q288" s="27">
        <v>7</v>
      </c>
      <c r="R288" s="27">
        <v>5</v>
      </c>
      <c r="S288" s="27">
        <v>4</v>
      </c>
      <c r="T288" s="27">
        <v>4</v>
      </c>
      <c r="U288" s="27">
        <v>4</v>
      </c>
      <c r="V288" s="27"/>
      <c r="W288" s="27"/>
      <c r="X288" s="27"/>
      <c r="Y288" s="27"/>
      <c r="Z288" s="27"/>
      <c r="AA288" s="27"/>
      <c r="AB288" s="27"/>
      <c r="AC288" s="27"/>
      <c r="AD288" s="27"/>
      <c r="AE288" s="27"/>
      <c r="AF288" s="27"/>
      <c r="AG288" s="27"/>
      <c r="AH288" s="27"/>
      <c r="AI288" s="27"/>
      <c r="AJ288" s="27"/>
      <c r="AK288" s="27"/>
      <c r="AL288" s="27"/>
      <c r="AM288" s="27"/>
      <c r="AN288" s="27"/>
      <c r="AO288" s="27"/>
      <c r="AP288" s="27">
        <v>1906504.4642857141</v>
      </c>
      <c r="AQ288" s="27">
        <v>0</v>
      </c>
      <c r="AR288" s="27">
        <f t="shared" si="12"/>
        <v>0</v>
      </c>
      <c r="AS288" s="10" t="s">
        <v>111</v>
      </c>
      <c r="AT288" s="88">
        <v>2014</v>
      </c>
      <c r="AU288" s="7" t="s">
        <v>198</v>
      </c>
    </row>
    <row r="289" spans="2:47" x14ac:dyDescent="0.25">
      <c r="B289" s="7" t="s">
        <v>513</v>
      </c>
      <c r="C289" s="7" t="s">
        <v>100</v>
      </c>
      <c r="D289" s="7" t="s">
        <v>499</v>
      </c>
      <c r="E289" s="7" t="s">
        <v>500</v>
      </c>
      <c r="F289" s="7" t="s">
        <v>501</v>
      </c>
      <c r="G289" s="7" t="s">
        <v>512</v>
      </c>
      <c r="H289" s="7" t="s">
        <v>197</v>
      </c>
      <c r="I289" s="14">
        <v>50</v>
      </c>
      <c r="J289" s="7" t="s">
        <v>488</v>
      </c>
      <c r="K289" s="7" t="s">
        <v>107</v>
      </c>
      <c r="L289" s="7" t="s">
        <v>108</v>
      </c>
      <c r="M289" s="7" t="s">
        <v>109</v>
      </c>
      <c r="N289" s="10" t="s">
        <v>110</v>
      </c>
      <c r="O289" s="39">
        <v>0</v>
      </c>
      <c r="P289" s="39">
        <v>0</v>
      </c>
      <c r="Q289" s="39">
        <v>7</v>
      </c>
      <c r="R289" s="39">
        <v>5</v>
      </c>
      <c r="S289" s="39">
        <v>4</v>
      </c>
      <c r="T289" s="39">
        <v>4</v>
      </c>
      <c r="U289" s="39">
        <v>4</v>
      </c>
      <c r="V289" s="39"/>
      <c r="W289" s="39"/>
      <c r="X289" s="39"/>
      <c r="Y289" s="39"/>
      <c r="Z289" s="39"/>
      <c r="AA289" s="39"/>
      <c r="AB289" s="39"/>
      <c r="AC289" s="39"/>
      <c r="AD289" s="39"/>
      <c r="AE289" s="39"/>
      <c r="AF289" s="39"/>
      <c r="AG289" s="39"/>
      <c r="AH289" s="39"/>
      <c r="AI289" s="39"/>
      <c r="AJ289" s="39"/>
      <c r="AK289" s="39"/>
      <c r="AL289" s="39"/>
      <c r="AM289" s="39"/>
      <c r="AN289" s="39"/>
      <c r="AO289" s="39"/>
      <c r="AP289" s="39">
        <v>1906504.4639999999</v>
      </c>
      <c r="AQ289" s="39">
        <v>0</v>
      </c>
      <c r="AR289" s="27">
        <f t="shared" si="12"/>
        <v>0</v>
      </c>
      <c r="AS289" s="7" t="s">
        <v>111</v>
      </c>
      <c r="AT289" s="7" t="s">
        <v>375</v>
      </c>
      <c r="AU289" s="7" t="s">
        <v>212</v>
      </c>
    </row>
    <row r="290" spans="2:47" x14ac:dyDescent="0.25">
      <c r="B290" s="7" t="s">
        <v>514</v>
      </c>
      <c r="C290" s="7" t="s">
        <v>100</v>
      </c>
      <c r="D290" s="7" t="s">
        <v>499</v>
      </c>
      <c r="E290" s="7" t="s">
        <v>500</v>
      </c>
      <c r="F290" s="7" t="s">
        <v>501</v>
      </c>
      <c r="G290" s="7" t="s">
        <v>515</v>
      </c>
      <c r="H290" s="8" t="s">
        <v>197</v>
      </c>
      <c r="I290" s="9">
        <v>50</v>
      </c>
      <c r="J290" s="10" t="s">
        <v>486</v>
      </c>
      <c r="K290" s="8" t="s">
        <v>107</v>
      </c>
      <c r="L290" s="10" t="s">
        <v>108</v>
      </c>
      <c r="M290" s="10" t="s">
        <v>109</v>
      </c>
      <c r="N290" s="10" t="s">
        <v>110</v>
      </c>
      <c r="O290" s="27">
        <v>0</v>
      </c>
      <c r="P290" s="27">
        <v>0</v>
      </c>
      <c r="Q290" s="27">
        <v>5</v>
      </c>
      <c r="R290" s="27">
        <v>3</v>
      </c>
      <c r="S290" s="27">
        <v>3</v>
      </c>
      <c r="T290" s="27">
        <v>3</v>
      </c>
      <c r="U290" s="27">
        <v>3</v>
      </c>
      <c r="V290" s="27"/>
      <c r="W290" s="27"/>
      <c r="X290" s="27"/>
      <c r="Y290" s="27"/>
      <c r="Z290" s="27"/>
      <c r="AA290" s="27"/>
      <c r="AB290" s="27"/>
      <c r="AC290" s="27"/>
      <c r="AD290" s="27"/>
      <c r="AE290" s="27"/>
      <c r="AF290" s="27"/>
      <c r="AG290" s="27"/>
      <c r="AH290" s="27"/>
      <c r="AI290" s="27"/>
      <c r="AJ290" s="27"/>
      <c r="AK290" s="27"/>
      <c r="AL290" s="27"/>
      <c r="AM290" s="27"/>
      <c r="AN290" s="27"/>
      <c r="AO290" s="27"/>
      <c r="AP290" s="27">
        <v>1906504.4642857141</v>
      </c>
      <c r="AQ290" s="27">
        <v>0</v>
      </c>
      <c r="AR290" s="27">
        <f t="shared" si="12"/>
        <v>0</v>
      </c>
      <c r="AS290" s="10" t="s">
        <v>111</v>
      </c>
      <c r="AT290" s="88">
        <v>2014</v>
      </c>
      <c r="AU290" s="7" t="s">
        <v>198</v>
      </c>
    </row>
    <row r="291" spans="2:47" x14ac:dyDescent="0.25">
      <c r="B291" s="7" t="s">
        <v>516</v>
      </c>
      <c r="C291" s="7" t="s">
        <v>100</v>
      </c>
      <c r="D291" s="7" t="s">
        <v>499</v>
      </c>
      <c r="E291" s="7" t="s">
        <v>500</v>
      </c>
      <c r="F291" s="7" t="s">
        <v>501</v>
      </c>
      <c r="G291" s="7" t="s">
        <v>515</v>
      </c>
      <c r="H291" s="7" t="s">
        <v>197</v>
      </c>
      <c r="I291" s="14">
        <v>50</v>
      </c>
      <c r="J291" s="7" t="s">
        <v>488</v>
      </c>
      <c r="K291" s="7" t="s">
        <v>107</v>
      </c>
      <c r="L291" s="7" t="s">
        <v>108</v>
      </c>
      <c r="M291" s="7" t="s">
        <v>109</v>
      </c>
      <c r="N291" s="10" t="s">
        <v>110</v>
      </c>
      <c r="O291" s="39">
        <v>0</v>
      </c>
      <c r="P291" s="39">
        <v>0</v>
      </c>
      <c r="Q291" s="39">
        <v>5</v>
      </c>
      <c r="R291" s="39">
        <v>3</v>
      </c>
      <c r="S291" s="39">
        <v>3</v>
      </c>
      <c r="T291" s="39">
        <v>3</v>
      </c>
      <c r="U291" s="39">
        <v>3</v>
      </c>
      <c r="V291" s="39"/>
      <c r="W291" s="39"/>
      <c r="X291" s="39"/>
      <c r="Y291" s="39"/>
      <c r="Z291" s="39"/>
      <c r="AA291" s="39"/>
      <c r="AB291" s="39"/>
      <c r="AC291" s="39"/>
      <c r="AD291" s="39"/>
      <c r="AE291" s="39"/>
      <c r="AF291" s="39"/>
      <c r="AG291" s="39"/>
      <c r="AH291" s="39"/>
      <c r="AI291" s="39"/>
      <c r="AJ291" s="39"/>
      <c r="AK291" s="39"/>
      <c r="AL291" s="39"/>
      <c r="AM291" s="39"/>
      <c r="AN291" s="39"/>
      <c r="AO291" s="39"/>
      <c r="AP291" s="39">
        <v>1906504.4639999999</v>
      </c>
      <c r="AQ291" s="39">
        <v>0</v>
      </c>
      <c r="AR291" s="27">
        <f t="shared" si="12"/>
        <v>0</v>
      </c>
      <c r="AS291" s="7" t="s">
        <v>111</v>
      </c>
      <c r="AT291" s="7" t="s">
        <v>375</v>
      </c>
      <c r="AU291" s="7" t="s">
        <v>212</v>
      </c>
    </row>
    <row r="292" spans="2:47" x14ac:dyDescent="0.25">
      <c r="B292" s="7" t="s">
        <v>517</v>
      </c>
      <c r="C292" s="7" t="s">
        <v>100</v>
      </c>
      <c r="D292" s="7" t="s">
        <v>518</v>
      </c>
      <c r="E292" s="7" t="s">
        <v>500</v>
      </c>
      <c r="F292" s="7" t="s">
        <v>519</v>
      </c>
      <c r="G292" s="7" t="s">
        <v>520</v>
      </c>
      <c r="H292" s="8" t="s">
        <v>197</v>
      </c>
      <c r="I292" s="9">
        <v>50</v>
      </c>
      <c r="J292" s="10" t="s">
        <v>486</v>
      </c>
      <c r="K292" s="8" t="s">
        <v>107</v>
      </c>
      <c r="L292" s="10" t="s">
        <v>108</v>
      </c>
      <c r="M292" s="10" t="s">
        <v>109</v>
      </c>
      <c r="N292" s="10" t="s">
        <v>110</v>
      </c>
      <c r="O292" s="27">
        <v>0</v>
      </c>
      <c r="P292" s="27">
        <v>0</v>
      </c>
      <c r="Q292" s="27">
        <v>1</v>
      </c>
      <c r="R292" s="27">
        <v>1</v>
      </c>
      <c r="S292" s="27">
        <v>1</v>
      </c>
      <c r="T292" s="27">
        <v>1</v>
      </c>
      <c r="U292" s="27">
        <v>1</v>
      </c>
      <c r="V292" s="27"/>
      <c r="W292" s="27"/>
      <c r="X292" s="27"/>
      <c r="Y292" s="27"/>
      <c r="Z292" s="27"/>
      <c r="AA292" s="27"/>
      <c r="AB292" s="27"/>
      <c r="AC292" s="27"/>
      <c r="AD292" s="27"/>
      <c r="AE292" s="27"/>
      <c r="AF292" s="27"/>
      <c r="AG292" s="27"/>
      <c r="AH292" s="27"/>
      <c r="AI292" s="27"/>
      <c r="AJ292" s="27"/>
      <c r="AK292" s="27"/>
      <c r="AL292" s="27"/>
      <c r="AM292" s="27"/>
      <c r="AN292" s="27"/>
      <c r="AO292" s="27"/>
      <c r="AP292" s="27">
        <v>2023084.8214285711</v>
      </c>
      <c r="AQ292" s="27">
        <v>0</v>
      </c>
      <c r="AR292" s="27">
        <f t="shared" si="12"/>
        <v>0</v>
      </c>
      <c r="AS292" s="10" t="s">
        <v>111</v>
      </c>
      <c r="AT292" s="88">
        <v>2014</v>
      </c>
      <c r="AU292" s="7" t="s">
        <v>198</v>
      </c>
    </row>
    <row r="293" spans="2:47" x14ac:dyDescent="0.25">
      <c r="B293" s="7" t="s">
        <v>521</v>
      </c>
      <c r="C293" s="7" t="s">
        <v>100</v>
      </c>
      <c r="D293" s="7" t="s">
        <v>518</v>
      </c>
      <c r="E293" s="7" t="s">
        <v>500</v>
      </c>
      <c r="F293" s="7" t="s">
        <v>519</v>
      </c>
      <c r="G293" s="7" t="s">
        <v>520</v>
      </c>
      <c r="H293" s="7" t="s">
        <v>197</v>
      </c>
      <c r="I293" s="14">
        <v>50</v>
      </c>
      <c r="J293" s="7" t="s">
        <v>488</v>
      </c>
      <c r="K293" s="7" t="s">
        <v>107</v>
      </c>
      <c r="L293" s="7" t="s">
        <v>108</v>
      </c>
      <c r="M293" s="7" t="s">
        <v>109</v>
      </c>
      <c r="N293" s="10" t="s">
        <v>110</v>
      </c>
      <c r="O293" s="39">
        <v>0</v>
      </c>
      <c r="P293" s="39">
        <v>0</v>
      </c>
      <c r="Q293" s="39">
        <v>1</v>
      </c>
      <c r="R293" s="39">
        <v>1</v>
      </c>
      <c r="S293" s="39">
        <v>1</v>
      </c>
      <c r="T293" s="39">
        <v>1</v>
      </c>
      <c r="U293" s="39">
        <v>1</v>
      </c>
      <c r="V293" s="39"/>
      <c r="W293" s="39"/>
      <c r="X293" s="39"/>
      <c r="Y293" s="39"/>
      <c r="Z293" s="39"/>
      <c r="AA293" s="39"/>
      <c r="AB293" s="39"/>
      <c r="AC293" s="39"/>
      <c r="AD293" s="39"/>
      <c r="AE293" s="39"/>
      <c r="AF293" s="39"/>
      <c r="AG293" s="39"/>
      <c r="AH293" s="39"/>
      <c r="AI293" s="39"/>
      <c r="AJ293" s="39"/>
      <c r="AK293" s="39"/>
      <c r="AL293" s="39"/>
      <c r="AM293" s="39"/>
      <c r="AN293" s="39"/>
      <c r="AO293" s="39"/>
      <c r="AP293" s="39">
        <v>2023084.821</v>
      </c>
      <c r="AQ293" s="39">
        <v>0</v>
      </c>
      <c r="AR293" s="27">
        <f t="shared" si="12"/>
        <v>0</v>
      </c>
      <c r="AS293" s="7" t="s">
        <v>111</v>
      </c>
      <c r="AT293" s="7" t="s">
        <v>375</v>
      </c>
      <c r="AU293" s="7" t="s">
        <v>212</v>
      </c>
    </row>
    <row r="294" spans="2:47" x14ac:dyDescent="0.25">
      <c r="B294" s="7" t="s">
        <v>522</v>
      </c>
      <c r="C294" s="7" t="s">
        <v>100</v>
      </c>
      <c r="D294" s="7" t="s">
        <v>518</v>
      </c>
      <c r="E294" s="7" t="s">
        <v>500</v>
      </c>
      <c r="F294" s="7" t="s">
        <v>519</v>
      </c>
      <c r="G294" s="7" t="s">
        <v>523</v>
      </c>
      <c r="H294" s="8" t="s">
        <v>197</v>
      </c>
      <c r="I294" s="9">
        <v>50</v>
      </c>
      <c r="J294" s="10" t="s">
        <v>486</v>
      </c>
      <c r="K294" s="8" t="s">
        <v>107</v>
      </c>
      <c r="L294" s="10" t="s">
        <v>108</v>
      </c>
      <c r="M294" s="10" t="s">
        <v>109</v>
      </c>
      <c r="N294" s="10" t="s">
        <v>110</v>
      </c>
      <c r="O294" s="27">
        <v>0</v>
      </c>
      <c r="P294" s="27">
        <v>0</v>
      </c>
      <c r="Q294" s="27">
        <v>3</v>
      </c>
      <c r="R294" s="27">
        <v>3</v>
      </c>
      <c r="S294" s="27">
        <v>3</v>
      </c>
      <c r="T294" s="27">
        <v>3</v>
      </c>
      <c r="U294" s="27">
        <v>3</v>
      </c>
      <c r="V294" s="27"/>
      <c r="W294" s="27"/>
      <c r="X294" s="27"/>
      <c r="Y294" s="27"/>
      <c r="Z294" s="27"/>
      <c r="AA294" s="27"/>
      <c r="AB294" s="27"/>
      <c r="AC294" s="27"/>
      <c r="AD294" s="27"/>
      <c r="AE294" s="27"/>
      <c r="AF294" s="27"/>
      <c r="AG294" s="27"/>
      <c r="AH294" s="27"/>
      <c r="AI294" s="27"/>
      <c r="AJ294" s="27"/>
      <c r="AK294" s="27"/>
      <c r="AL294" s="27"/>
      <c r="AM294" s="27"/>
      <c r="AN294" s="27"/>
      <c r="AO294" s="27"/>
      <c r="AP294" s="27">
        <v>2023084.8214285711</v>
      </c>
      <c r="AQ294" s="27">
        <v>0</v>
      </c>
      <c r="AR294" s="27">
        <f t="shared" si="12"/>
        <v>0</v>
      </c>
      <c r="AS294" s="10" t="s">
        <v>111</v>
      </c>
      <c r="AT294" s="88">
        <v>2014</v>
      </c>
      <c r="AU294" s="7" t="s">
        <v>198</v>
      </c>
    </row>
    <row r="295" spans="2:47" x14ac:dyDescent="0.25">
      <c r="B295" s="7" t="s">
        <v>524</v>
      </c>
      <c r="C295" s="7" t="s">
        <v>100</v>
      </c>
      <c r="D295" s="7" t="s">
        <v>518</v>
      </c>
      <c r="E295" s="7" t="s">
        <v>500</v>
      </c>
      <c r="F295" s="7" t="s">
        <v>519</v>
      </c>
      <c r="G295" s="7" t="s">
        <v>523</v>
      </c>
      <c r="H295" s="7" t="s">
        <v>197</v>
      </c>
      <c r="I295" s="14">
        <v>50</v>
      </c>
      <c r="J295" s="7" t="s">
        <v>488</v>
      </c>
      <c r="K295" s="7" t="s">
        <v>107</v>
      </c>
      <c r="L295" s="7" t="s">
        <v>108</v>
      </c>
      <c r="M295" s="7" t="s">
        <v>109</v>
      </c>
      <c r="N295" s="10" t="s">
        <v>110</v>
      </c>
      <c r="O295" s="39">
        <v>0</v>
      </c>
      <c r="P295" s="39">
        <v>0</v>
      </c>
      <c r="Q295" s="39">
        <v>3</v>
      </c>
      <c r="R295" s="39">
        <v>3</v>
      </c>
      <c r="S295" s="39">
        <v>3</v>
      </c>
      <c r="T295" s="39">
        <v>3</v>
      </c>
      <c r="U295" s="39">
        <v>3</v>
      </c>
      <c r="V295" s="39"/>
      <c r="W295" s="39"/>
      <c r="X295" s="39"/>
      <c r="Y295" s="39"/>
      <c r="Z295" s="39"/>
      <c r="AA295" s="39"/>
      <c r="AB295" s="39"/>
      <c r="AC295" s="39"/>
      <c r="AD295" s="39"/>
      <c r="AE295" s="39"/>
      <c r="AF295" s="39"/>
      <c r="AG295" s="39"/>
      <c r="AH295" s="39"/>
      <c r="AI295" s="39"/>
      <c r="AJ295" s="39"/>
      <c r="AK295" s="39"/>
      <c r="AL295" s="39"/>
      <c r="AM295" s="39"/>
      <c r="AN295" s="39"/>
      <c r="AO295" s="39"/>
      <c r="AP295" s="39">
        <v>2023084.821</v>
      </c>
      <c r="AQ295" s="39">
        <v>0</v>
      </c>
      <c r="AR295" s="27">
        <f t="shared" si="12"/>
        <v>0</v>
      </c>
      <c r="AS295" s="7" t="s">
        <v>111</v>
      </c>
      <c r="AT295" s="7" t="s">
        <v>375</v>
      </c>
      <c r="AU295" s="7" t="s">
        <v>212</v>
      </c>
    </row>
    <row r="296" spans="2:47" x14ac:dyDescent="0.25">
      <c r="B296" s="7" t="s">
        <v>525</v>
      </c>
      <c r="C296" s="7" t="s">
        <v>100</v>
      </c>
      <c r="D296" s="7" t="s">
        <v>526</v>
      </c>
      <c r="E296" s="7" t="s">
        <v>500</v>
      </c>
      <c r="F296" s="7" t="s">
        <v>527</v>
      </c>
      <c r="G296" s="7" t="s">
        <v>528</v>
      </c>
      <c r="H296" s="8" t="s">
        <v>197</v>
      </c>
      <c r="I296" s="9">
        <v>50</v>
      </c>
      <c r="J296" s="10" t="s">
        <v>486</v>
      </c>
      <c r="K296" s="8" t="s">
        <v>107</v>
      </c>
      <c r="L296" s="10" t="s">
        <v>108</v>
      </c>
      <c r="M296" s="10" t="s">
        <v>109</v>
      </c>
      <c r="N296" s="10" t="s">
        <v>110</v>
      </c>
      <c r="O296" s="27">
        <v>0</v>
      </c>
      <c r="P296" s="27">
        <v>0</v>
      </c>
      <c r="Q296" s="27">
        <v>6</v>
      </c>
      <c r="R296" s="27">
        <v>6</v>
      </c>
      <c r="S296" s="27">
        <v>6</v>
      </c>
      <c r="T296" s="27">
        <v>6</v>
      </c>
      <c r="U296" s="27">
        <v>6</v>
      </c>
      <c r="V296" s="27"/>
      <c r="W296" s="27"/>
      <c r="X296" s="27"/>
      <c r="Y296" s="27"/>
      <c r="Z296" s="27"/>
      <c r="AA296" s="27"/>
      <c r="AB296" s="27"/>
      <c r="AC296" s="27"/>
      <c r="AD296" s="27"/>
      <c r="AE296" s="27"/>
      <c r="AF296" s="27"/>
      <c r="AG296" s="27"/>
      <c r="AH296" s="27"/>
      <c r="AI296" s="27"/>
      <c r="AJ296" s="27"/>
      <c r="AK296" s="27"/>
      <c r="AL296" s="27"/>
      <c r="AM296" s="27"/>
      <c r="AN296" s="27"/>
      <c r="AO296" s="27"/>
      <c r="AP296" s="27">
        <v>3396620.0892857141</v>
      </c>
      <c r="AQ296" s="27">
        <v>0</v>
      </c>
      <c r="AR296" s="27">
        <f t="shared" si="12"/>
        <v>0</v>
      </c>
      <c r="AS296" s="10" t="s">
        <v>111</v>
      </c>
      <c r="AT296" s="88">
        <v>2014</v>
      </c>
      <c r="AU296" s="7" t="s">
        <v>198</v>
      </c>
    </row>
    <row r="297" spans="2:47" x14ac:dyDescent="0.25">
      <c r="B297" s="7" t="s">
        <v>529</v>
      </c>
      <c r="C297" s="7" t="s">
        <v>100</v>
      </c>
      <c r="D297" s="7" t="s">
        <v>526</v>
      </c>
      <c r="E297" s="7" t="s">
        <v>500</v>
      </c>
      <c r="F297" s="7" t="s">
        <v>527</v>
      </c>
      <c r="G297" s="7" t="s">
        <v>528</v>
      </c>
      <c r="H297" s="7" t="s">
        <v>197</v>
      </c>
      <c r="I297" s="14">
        <v>50</v>
      </c>
      <c r="J297" s="7" t="s">
        <v>488</v>
      </c>
      <c r="K297" s="7" t="s">
        <v>107</v>
      </c>
      <c r="L297" s="7" t="s">
        <v>108</v>
      </c>
      <c r="M297" s="7" t="s">
        <v>109</v>
      </c>
      <c r="N297" s="7" t="s">
        <v>110</v>
      </c>
      <c r="O297" s="39">
        <v>0</v>
      </c>
      <c r="P297" s="39">
        <v>0</v>
      </c>
      <c r="Q297" s="39">
        <v>6</v>
      </c>
      <c r="R297" s="39">
        <v>6</v>
      </c>
      <c r="S297" s="39">
        <v>6</v>
      </c>
      <c r="T297" s="39">
        <v>6</v>
      </c>
      <c r="U297" s="39">
        <v>6</v>
      </c>
      <c r="V297" s="39"/>
      <c r="W297" s="39"/>
      <c r="X297" s="39"/>
      <c r="Y297" s="39"/>
      <c r="Z297" s="39"/>
      <c r="AA297" s="39"/>
      <c r="AB297" s="39"/>
      <c r="AC297" s="39"/>
      <c r="AD297" s="39"/>
      <c r="AE297" s="39"/>
      <c r="AF297" s="39"/>
      <c r="AG297" s="39"/>
      <c r="AH297" s="39"/>
      <c r="AI297" s="39"/>
      <c r="AJ297" s="39"/>
      <c r="AK297" s="39"/>
      <c r="AL297" s="39"/>
      <c r="AM297" s="39"/>
      <c r="AN297" s="39"/>
      <c r="AO297" s="39"/>
      <c r="AP297" s="39">
        <v>3057142.86</v>
      </c>
      <c r="AQ297" s="39">
        <v>0</v>
      </c>
      <c r="AR297" s="27">
        <f t="shared" si="12"/>
        <v>0</v>
      </c>
      <c r="AS297" s="7" t="s">
        <v>111</v>
      </c>
      <c r="AT297" s="7" t="s">
        <v>375</v>
      </c>
      <c r="AU297" s="7" t="s">
        <v>212</v>
      </c>
    </row>
    <row r="298" spans="2:47" x14ac:dyDescent="0.25">
      <c r="B298" s="7" t="s">
        <v>530</v>
      </c>
      <c r="C298" s="7" t="s">
        <v>100</v>
      </c>
      <c r="D298" s="7" t="s">
        <v>531</v>
      </c>
      <c r="E298" s="7" t="s">
        <v>532</v>
      </c>
      <c r="F298" s="7" t="s">
        <v>533</v>
      </c>
      <c r="G298" s="7" t="s">
        <v>534</v>
      </c>
      <c r="H298" s="8" t="s">
        <v>197</v>
      </c>
      <c r="I298" s="9">
        <v>50</v>
      </c>
      <c r="J298" s="10" t="s">
        <v>106</v>
      </c>
      <c r="K298" s="8" t="s">
        <v>107</v>
      </c>
      <c r="L298" s="10" t="s">
        <v>108</v>
      </c>
      <c r="M298" s="10" t="s">
        <v>109</v>
      </c>
      <c r="N298" s="10" t="s">
        <v>110</v>
      </c>
      <c r="O298" s="27">
        <v>0</v>
      </c>
      <c r="P298" s="27">
        <v>0</v>
      </c>
      <c r="Q298" s="27">
        <v>2</v>
      </c>
      <c r="R298" s="27">
        <v>0</v>
      </c>
      <c r="S298" s="27">
        <v>1</v>
      </c>
      <c r="T298" s="27">
        <v>0</v>
      </c>
      <c r="U298" s="27">
        <v>1</v>
      </c>
      <c r="V298" s="27"/>
      <c r="W298" s="27"/>
      <c r="X298" s="27"/>
      <c r="Y298" s="27"/>
      <c r="Z298" s="27"/>
      <c r="AA298" s="27"/>
      <c r="AB298" s="27"/>
      <c r="AC298" s="27"/>
      <c r="AD298" s="27"/>
      <c r="AE298" s="27"/>
      <c r="AF298" s="27"/>
      <c r="AG298" s="27"/>
      <c r="AH298" s="27"/>
      <c r="AI298" s="27"/>
      <c r="AJ298" s="27"/>
      <c r="AK298" s="27"/>
      <c r="AL298" s="27"/>
      <c r="AM298" s="27"/>
      <c r="AN298" s="27"/>
      <c r="AO298" s="27"/>
      <c r="AP298" s="27">
        <v>4500000</v>
      </c>
      <c r="AQ298" s="27">
        <v>0</v>
      </c>
      <c r="AR298" s="27">
        <f t="shared" si="12"/>
        <v>0</v>
      </c>
      <c r="AS298" s="10" t="s">
        <v>111</v>
      </c>
      <c r="AT298" s="88">
        <v>2014</v>
      </c>
      <c r="AU298" s="89" t="s">
        <v>212</v>
      </c>
    </row>
    <row r="299" spans="2:47" x14ac:dyDescent="0.25">
      <c r="B299" s="7" t="s">
        <v>535</v>
      </c>
      <c r="C299" s="7" t="s">
        <v>100</v>
      </c>
      <c r="D299" s="7" t="s">
        <v>536</v>
      </c>
      <c r="E299" s="7" t="s">
        <v>532</v>
      </c>
      <c r="F299" s="7" t="s">
        <v>537</v>
      </c>
      <c r="G299" s="7" t="s">
        <v>538</v>
      </c>
      <c r="H299" s="8" t="s">
        <v>197</v>
      </c>
      <c r="I299" s="9">
        <v>50</v>
      </c>
      <c r="J299" s="10" t="s">
        <v>106</v>
      </c>
      <c r="K299" s="8" t="s">
        <v>107</v>
      </c>
      <c r="L299" s="10" t="s">
        <v>108</v>
      </c>
      <c r="M299" s="10" t="s">
        <v>109</v>
      </c>
      <c r="N299" s="10" t="s">
        <v>110</v>
      </c>
      <c r="O299" s="27">
        <v>0</v>
      </c>
      <c r="P299" s="27">
        <v>0</v>
      </c>
      <c r="Q299" s="27">
        <v>29</v>
      </c>
      <c r="R299" s="27">
        <v>6</v>
      </c>
      <c r="S299" s="27">
        <v>8</v>
      </c>
      <c r="T299" s="27">
        <v>7</v>
      </c>
      <c r="U299" s="27">
        <v>6</v>
      </c>
      <c r="V299" s="27"/>
      <c r="W299" s="27"/>
      <c r="X299" s="27"/>
      <c r="Y299" s="27"/>
      <c r="Z299" s="27"/>
      <c r="AA299" s="27"/>
      <c r="AB299" s="27"/>
      <c r="AC299" s="27"/>
      <c r="AD299" s="27"/>
      <c r="AE299" s="27"/>
      <c r="AF299" s="27"/>
      <c r="AG299" s="27"/>
      <c r="AH299" s="27"/>
      <c r="AI299" s="27"/>
      <c r="AJ299" s="27"/>
      <c r="AK299" s="27"/>
      <c r="AL299" s="27"/>
      <c r="AM299" s="27"/>
      <c r="AN299" s="27"/>
      <c r="AO299" s="27"/>
      <c r="AP299" s="27">
        <v>4500000</v>
      </c>
      <c r="AQ299" s="27">
        <v>0</v>
      </c>
      <c r="AR299" s="27">
        <f t="shared" si="12"/>
        <v>0</v>
      </c>
      <c r="AS299" s="10" t="s">
        <v>111</v>
      </c>
      <c r="AT299" s="88">
        <v>2014</v>
      </c>
      <c r="AU299" s="89" t="s">
        <v>212</v>
      </c>
    </row>
    <row r="300" spans="2:47" x14ac:dyDescent="0.25">
      <c r="B300" s="7" t="s">
        <v>539</v>
      </c>
      <c r="C300" s="7" t="s">
        <v>100</v>
      </c>
      <c r="D300" s="7" t="s">
        <v>531</v>
      </c>
      <c r="E300" s="7" t="s">
        <v>532</v>
      </c>
      <c r="F300" s="7" t="s">
        <v>533</v>
      </c>
      <c r="G300" s="7" t="s">
        <v>540</v>
      </c>
      <c r="H300" s="8" t="s">
        <v>197</v>
      </c>
      <c r="I300" s="9">
        <v>50</v>
      </c>
      <c r="J300" s="10" t="s">
        <v>106</v>
      </c>
      <c r="K300" s="8" t="s">
        <v>107</v>
      </c>
      <c r="L300" s="10" t="s">
        <v>108</v>
      </c>
      <c r="M300" s="10" t="s">
        <v>109</v>
      </c>
      <c r="N300" s="10" t="s">
        <v>110</v>
      </c>
      <c r="O300" s="27">
        <v>0</v>
      </c>
      <c r="P300" s="27">
        <v>0</v>
      </c>
      <c r="Q300" s="27">
        <v>3</v>
      </c>
      <c r="R300" s="27">
        <v>1</v>
      </c>
      <c r="S300" s="27">
        <v>0</v>
      </c>
      <c r="T300" s="27">
        <v>0</v>
      </c>
      <c r="U300" s="27">
        <v>0</v>
      </c>
      <c r="V300" s="27"/>
      <c r="W300" s="27"/>
      <c r="X300" s="27"/>
      <c r="Y300" s="27"/>
      <c r="Z300" s="27"/>
      <c r="AA300" s="27"/>
      <c r="AB300" s="27"/>
      <c r="AC300" s="27"/>
      <c r="AD300" s="27"/>
      <c r="AE300" s="27"/>
      <c r="AF300" s="27"/>
      <c r="AG300" s="27"/>
      <c r="AH300" s="27"/>
      <c r="AI300" s="27"/>
      <c r="AJ300" s="27"/>
      <c r="AK300" s="27"/>
      <c r="AL300" s="27"/>
      <c r="AM300" s="27"/>
      <c r="AN300" s="27"/>
      <c r="AO300" s="27"/>
      <c r="AP300" s="27">
        <v>76441964.285714284</v>
      </c>
      <c r="AQ300" s="27">
        <v>0</v>
      </c>
      <c r="AR300" s="27">
        <f t="shared" si="12"/>
        <v>0</v>
      </c>
      <c r="AS300" s="10" t="s">
        <v>111</v>
      </c>
      <c r="AT300" s="88">
        <v>2014</v>
      </c>
      <c r="AU300" s="89" t="s">
        <v>212</v>
      </c>
    </row>
    <row r="301" spans="2:47" x14ac:dyDescent="0.25">
      <c r="B301" s="7" t="s">
        <v>541</v>
      </c>
      <c r="C301" s="7" t="s">
        <v>100</v>
      </c>
      <c r="D301" s="7" t="s">
        <v>531</v>
      </c>
      <c r="E301" s="7" t="s">
        <v>532</v>
      </c>
      <c r="F301" s="7" t="s">
        <v>533</v>
      </c>
      <c r="G301" s="7" t="s">
        <v>542</v>
      </c>
      <c r="H301" s="8" t="s">
        <v>197</v>
      </c>
      <c r="I301" s="9">
        <v>50</v>
      </c>
      <c r="J301" s="10" t="s">
        <v>106</v>
      </c>
      <c r="K301" s="8" t="s">
        <v>107</v>
      </c>
      <c r="L301" s="10" t="s">
        <v>108</v>
      </c>
      <c r="M301" s="10" t="s">
        <v>109</v>
      </c>
      <c r="N301" s="10" t="s">
        <v>110</v>
      </c>
      <c r="O301" s="27">
        <v>0</v>
      </c>
      <c r="P301" s="27">
        <v>0</v>
      </c>
      <c r="Q301" s="27">
        <v>4</v>
      </c>
      <c r="R301" s="27">
        <v>0</v>
      </c>
      <c r="S301" s="27">
        <v>1</v>
      </c>
      <c r="T301" s="27">
        <v>1</v>
      </c>
      <c r="U301" s="27">
        <v>1</v>
      </c>
      <c r="V301" s="27"/>
      <c r="W301" s="27"/>
      <c r="X301" s="27"/>
      <c r="Y301" s="27"/>
      <c r="Z301" s="27"/>
      <c r="AA301" s="27"/>
      <c r="AB301" s="27"/>
      <c r="AC301" s="27"/>
      <c r="AD301" s="27"/>
      <c r="AE301" s="27"/>
      <c r="AF301" s="27"/>
      <c r="AG301" s="27"/>
      <c r="AH301" s="27"/>
      <c r="AI301" s="27"/>
      <c r="AJ301" s="27"/>
      <c r="AK301" s="27"/>
      <c r="AL301" s="27"/>
      <c r="AM301" s="27"/>
      <c r="AN301" s="27"/>
      <c r="AO301" s="27"/>
      <c r="AP301" s="27">
        <v>13570000</v>
      </c>
      <c r="AQ301" s="27">
        <v>0</v>
      </c>
      <c r="AR301" s="27">
        <f t="shared" si="12"/>
        <v>0</v>
      </c>
      <c r="AS301" s="10" t="s">
        <v>111</v>
      </c>
      <c r="AT301" s="88">
        <v>2014</v>
      </c>
      <c r="AU301" s="89" t="s">
        <v>212</v>
      </c>
    </row>
    <row r="302" spans="2:47" x14ac:dyDescent="0.25">
      <c r="B302" s="7" t="s">
        <v>543</v>
      </c>
      <c r="C302" s="7" t="s">
        <v>100</v>
      </c>
      <c r="D302" s="7" t="s">
        <v>531</v>
      </c>
      <c r="E302" s="7" t="s">
        <v>532</v>
      </c>
      <c r="F302" s="7" t="s">
        <v>533</v>
      </c>
      <c r="G302" s="7" t="s">
        <v>544</v>
      </c>
      <c r="H302" s="8" t="s">
        <v>197</v>
      </c>
      <c r="I302" s="9">
        <v>50</v>
      </c>
      <c r="J302" s="10" t="s">
        <v>106</v>
      </c>
      <c r="K302" s="8" t="s">
        <v>107</v>
      </c>
      <c r="L302" s="10" t="s">
        <v>108</v>
      </c>
      <c r="M302" s="10" t="s">
        <v>109</v>
      </c>
      <c r="N302" s="10" t="s">
        <v>110</v>
      </c>
      <c r="O302" s="27">
        <v>0</v>
      </c>
      <c r="P302" s="27">
        <v>0</v>
      </c>
      <c r="Q302" s="27">
        <v>1</v>
      </c>
      <c r="R302" s="27">
        <v>1</v>
      </c>
      <c r="S302" s="27">
        <v>1</v>
      </c>
      <c r="T302" s="27">
        <v>1</v>
      </c>
      <c r="U302" s="27">
        <v>1</v>
      </c>
      <c r="V302" s="27"/>
      <c r="W302" s="27"/>
      <c r="X302" s="27"/>
      <c r="Y302" s="27"/>
      <c r="Z302" s="27"/>
      <c r="AA302" s="27"/>
      <c r="AB302" s="27"/>
      <c r="AC302" s="27"/>
      <c r="AD302" s="27"/>
      <c r="AE302" s="27"/>
      <c r="AF302" s="27"/>
      <c r="AG302" s="27"/>
      <c r="AH302" s="27"/>
      <c r="AI302" s="27"/>
      <c r="AJ302" s="27"/>
      <c r="AK302" s="27"/>
      <c r="AL302" s="27"/>
      <c r="AM302" s="27"/>
      <c r="AN302" s="27"/>
      <c r="AO302" s="27"/>
      <c r="AP302" s="27">
        <v>30229999.999999996</v>
      </c>
      <c r="AQ302" s="27">
        <v>0</v>
      </c>
      <c r="AR302" s="27">
        <f t="shared" si="12"/>
        <v>0</v>
      </c>
      <c r="AS302" s="10" t="s">
        <v>111</v>
      </c>
      <c r="AT302" s="88">
        <v>2014</v>
      </c>
      <c r="AU302" s="89" t="s">
        <v>212</v>
      </c>
    </row>
    <row r="303" spans="2:47" x14ac:dyDescent="0.25">
      <c r="B303" s="7" t="s">
        <v>545</v>
      </c>
      <c r="C303" s="7" t="s">
        <v>100</v>
      </c>
      <c r="D303" s="7" t="s">
        <v>531</v>
      </c>
      <c r="E303" s="7" t="s">
        <v>532</v>
      </c>
      <c r="F303" s="7" t="s">
        <v>533</v>
      </c>
      <c r="G303" s="7" t="s">
        <v>546</v>
      </c>
      <c r="H303" s="8" t="s">
        <v>197</v>
      </c>
      <c r="I303" s="9">
        <v>50</v>
      </c>
      <c r="J303" s="10" t="s">
        <v>106</v>
      </c>
      <c r="K303" s="8" t="s">
        <v>107</v>
      </c>
      <c r="L303" s="10" t="s">
        <v>108</v>
      </c>
      <c r="M303" s="10" t="s">
        <v>109</v>
      </c>
      <c r="N303" s="10" t="s">
        <v>110</v>
      </c>
      <c r="O303" s="27">
        <v>0</v>
      </c>
      <c r="P303" s="27">
        <v>0</v>
      </c>
      <c r="Q303" s="27">
        <v>2</v>
      </c>
      <c r="R303" s="27">
        <v>0</v>
      </c>
      <c r="S303" s="27">
        <v>1</v>
      </c>
      <c r="T303" s="27">
        <v>0</v>
      </c>
      <c r="U303" s="27">
        <v>0</v>
      </c>
      <c r="V303" s="27"/>
      <c r="W303" s="27"/>
      <c r="X303" s="27"/>
      <c r="Y303" s="27"/>
      <c r="Z303" s="27"/>
      <c r="AA303" s="27"/>
      <c r="AB303" s="27"/>
      <c r="AC303" s="27"/>
      <c r="AD303" s="27"/>
      <c r="AE303" s="27"/>
      <c r="AF303" s="27"/>
      <c r="AG303" s="27"/>
      <c r="AH303" s="27"/>
      <c r="AI303" s="27"/>
      <c r="AJ303" s="27"/>
      <c r="AK303" s="27"/>
      <c r="AL303" s="27"/>
      <c r="AM303" s="27"/>
      <c r="AN303" s="27"/>
      <c r="AO303" s="27"/>
      <c r="AP303" s="27">
        <v>1785714.2857142854</v>
      </c>
      <c r="AQ303" s="27">
        <v>0</v>
      </c>
      <c r="AR303" s="27">
        <f t="shared" si="12"/>
        <v>0</v>
      </c>
      <c r="AS303" s="10" t="s">
        <v>111</v>
      </c>
      <c r="AT303" s="88">
        <v>2014</v>
      </c>
      <c r="AU303" s="89" t="s">
        <v>212</v>
      </c>
    </row>
    <row r="304" spans="2:47" x14ac:dyDescent="0.25">
      <c r="B304" s="7" t="s">
        <v>547</v>
      </c>
      <c r="C304" s="7" t="s">
        <v>100</v>
      </c>
      <c r="D304" s="7" t="s">
        <v>548</v>
      </c>
      <c r="E304" s="7" t="s">
        <v>549</v>
      </c>
      <c r="F304" s="7" t="s">
        <v>550</v>
      </c>
      <c r="G304" s="7" t="s">
        <v>551</v>
      </c>
      <c r="H304" s="8" t="s">
        <v>105</v>
      </c>
      <c r="I304" s="9">
        <v>50</v>
      </c>
      <c r="J304" s="10" t="s">
        <v>231</v>
      </c>
      <c r="K304" s="8" t="s">
        <v>107</v>
      </c>
      <c r="L304" s="10" t="s">
        <v>108</v>
      </c>
      <c r="M304" s="10" t="s">
        <v>109</v>
      </c>
      <c r="N304" s="10" t="s">
        <v>110</v>
      </c>
      <c r="O304" s="27">
        <v>0</v>
      </c>
      <c r="P304" s="27">
        <v>0</v>
      </c>
      <c r="Q304" s="27">
        <v>345</v>
      </c>
      <c r="R304" s="27">
        <v>345</v>
      </c>
      <c r="S304" s="27">
        <v>299</v>
      </c>
      <c r="T304" s="27">
        <v>299</v>
      </c>
      <c r="U304" s="27">
        <v>299</v>
      </c>
      <c r="V304" s="27"/>
      <c r="W304" s="27"/>
      <c r="X304" s="27"/>
      <c r="Y304" s="27"/>
      <c r="Z304" s="27"/>
      <c r="AA304" s="27"/>
      <c r="AB304" s="27"/>
      <c r="AC304" s="27"/>
      <c r="AD304" s="27"/>
      <c r="AE304" s="27"/>
      <c r="AF304" s="27"/>
      <c r="AG304" s="27"/>
      <c r="AH304" s="27"/>
      <c r="AI304" s="27"/>
      <c r="AJ304" s="27"/>
      <c r="AK304" s="27"/>
      <c r="AL304" s="27"/>
      <c r="AM304" s="27"/>
      <c r="AN304" s="27"/>
      <c r="AO304" s="27"/>
      <c r="AP304" s="27">
        <v>3674.9999999999995</v>
      </c>
      <c r="AQ304" s="27">
        <v>0</v>
      </c>
      <c r="AR304" s="27">
        <f t="shared" si="12"/>
        <v>0</v>
      </c>
      <c r="AS304" s="10" t="s">
        <v>111</v>
      </c>
      <c r="AT304" s="88">
        <v>2014</v>
      </c>
      <c r="AU304" s="7" t="s">
        <v>198</v>
      </c>
    </row>
    <row r="305" spans="2:47" x14ac:dyDescent="0.25">
      <c r="B305" s="7" t="s">
        <v>552</v>
      </c>
      <c r="C305" s="7" t="s">
        <v>100</v>
      </c>
      <c r="D305" s="7" t="s">
        <v>548</v>
      </c>
      <c r="E305" s="7" t="s">
        <v>549</v>
      </c>
      <c r="F305" s="7" t="s">
        <v>550</v>
      </c>
      <c r="G305" s="7" t="s">
        <v>551</v>
      </c>
      <c r="H305" s="7" t="s">
        <v>105</v>
      </c>
      <c r="I305" s="14">
        <v>50</v>
      </c>
      <c r="J305" s="7" t="s">
        <v>235</v>
      </c>
      <c r="K305" s="7" t="s">
        <v>107</v>
      </c>
      <c r="L305" s="7" t="s">
        <v>108</v>
      </c>
      <c r="M305" s="7" t="s">
        <v>109</v>
      </c>
      <c r="N305" s="7" t="s">
        <v>110</v>
      </c>
      <c r="O305" s="39">
        <v>0</v>
      </c>
      <c r="P305" s="39">
        <v>0</v>
      </c>
      <c r="Q305" s="39">
        <v>345</v>
      </c>
      <c r="R305" s="39">
        <v>345</v>
      </c>
      <c r="S305" s="39">
        <v>299</v>
      </c>
      <c r="T305" s="39">
        <v>299</v>
      </c>
      <c r="U305" s="39">
        <v>299</v>
      </c>
      <c r="V305" s="39"/>
      <c r="W305" s="39"/>
      <c r="X305" s="39"/>
      <c r="Y305" s="39"/>
      <c r="Z305" s="39"/>
      <c r="AA305" s="39"/>
      <c r="AB305" s="39"/>
      <c r="AC305" s="39"/>
      <c r="AD305" s="39"/>
      <c r="AE305" s="39"/>
      <c r="AF305" s="39"/>
      <c r="AG305" s="39"/>
      <c r="AH305" s="39"/>
      <c r="AI305" s="39"/>
      <c r="AJ305" s="39"/>
      <c r="AK305" s="39"/>
      <c r="AL305" s="39"/>
      <c r="AM305" s="39"/>
      <c r="AN305" s="39"/>
      <c r="AO305" s="39"/>
      <c r="AP305" s="39">
        <v>3675</v>
      </c>
      <c r="AQ305" s="39">
        <v>0</v>
      </c>
      <c r="AR305" s="27">
        <f t="shared" si="12"/>
        <v>0</v>
      </c>
      <c r="AS305" s="7" t="s">
        <v>111</v>
      </c>
      <c r="AT305" s="7" t="s">
        <v>375</v>
      </c>
      <c r="AU305" s="7" t="s">
        <v>198</v>
      </c>
    </row>
    <row r="306" spans="2:47" x14ac:dyDescent="0.25">
      <c r="B306" s="7" t="s">
        <v>553</v>
      </c>
      <c r="C306" s="7" t="s">
        <v>100</v>
      </c>
      <c r="D306" s="7" t="s">
        <v>548</v>
      </c>
      <c r="E306" s="7" t="s">
        <v>549</v>
      </c>
      <c r="F306" s="7" t="s">
        <v>550</v>
      </c>
      <c r="G306" s="7" t="s">
        <v>551</v>
      </c>
      <c r="H306" s="7" t="s">
        <v>105</v>
      </c>
      <c r="I306" s="14">
        <v>50</v>
      </c>
      <c r="J306" s="7" t="s">
        <v>263</v>
      </c>
      <c r="K306" s="7" t="s">
        <v>107</v>
      </c>
      <c r="L306" s="7" t="s">
        <v>108</v>
      </c>
      <c r="M306" s="7" t="s">
        <v>109</v>
      </c>
      <c r="N306" s="7" t="s">
        <v>110</v>
      </c>
      <c r="O306" s="39">
        <v>0</v>
      </c>
      <c r="P306" s="39">
        <v>0</v>
      </c>
      <c r="Q306" s="39">
        <v>345</v>
      </c>
      <c r="R306" s="39">
        <v>345</v>
      </c>
      <c r="S306" s="39">
        <v>299</v>
      </c>
      <c r="T306" s="39">
        <v>299</v>
      </c>
      <c r="U306" s="39">
        <v>299</v>
      </c>
      <c r="V306" s="39"/>
      <c r="W306" s="39"/>
      <c r="X306" s="39"/>
      <c r="Y306" s="39"/>
      <c r="Z306" s="39"/>
      <c r="AA306" s="39"/>
      <c r="AB306" s="39"/>
      <c r="AC306" s="39"/>
      <c r="AD306" s="39"/>
      <c r="AE306" s="39"/>
      <c r="AF306" s="39"/>
      <c r="AG306" s="39"/>
      <c r="AH306" s="39"/>
      <c r="AI306" s="39"/>
      <c r="AJ306" s="39"/>
      <c r="AK306" s="39"/>
      <c r="AL306" s="39"/>
      <c r="AM306" s="39"/>
      <c r="AN306" s="39"/>
      <c r="AO306" s="39"/>
      <c r="AP306" s="39">
        <v>3675</v>
      </c>
      <c r="AQ306" s="27">
        <v>0</v>
      </c>
      <c r="AR306" s="27">
        <f t="shared" si="12"/>
        <v>0</v>
      </c>
      <c r="AS306" s="7" t="s">
        <v>111</v>
      </c>
      <c r="AT306" s="7" t="s">
        <v>375</v>
      </c>
      <c r="AU306" s="89" t="s">
        <v>291</v>
      </c>
    </row>
    <row r="307" spans="2:47" x14ac:dyDescent="0.2">
      <c r="B307" s="12" t="s">
        <v>554</v>
      </c>
      <c r="C307" s="7" t="s">
        <v>100</v>
      </c>
      <c r="D307" s="7" t="s">
        <v>548</v>
      </c>
      <c r="E307" s="7" t="s">
        <v>549</v>
      </c>
      <c r="F307" s="7" t="s">
        <v>550</v>
      </c>
      <c r="G307" s="7" t="s">
        <v>551</v>
      </c>
      <c r="H307" s="8" t="s">
        <v>197</v>
      </c>
      <c r="I307" s="9">
        <v>50</v>
      </c>
      <c r="J307" s="10" t="s">
        <v>263</v>
      </c>
      <c r="K307" s="8" t="s">
        <v>107</v>
      </c>
      <c r="L307" s="10" t="s">
        <v>108</v>
      </c>
      <c r="M307" s="10" t="s">
        <v>109</v>
      </c>
      <c r="N307" s="10" t="s">
        <v>110</v>
      </c>
      <c r="O307" s="74"/>
      <c r="P307" s="27"/>
      <c r="Q307" s="27">
        <v>345</v>
      </c>
      <c r="R307" s="27">
        <v>1433</v>
      </c>
      <c r="S307" s="27"/>
      <c r="T307" s="27">
        <v>1433</v>
      </c>
      <c r="U307" s="27"/>
      <c r="V307" s="27">
        <v>1433</v>
      </c>
      <c r="W307" s="27"/>
      <c r="X307" s="27"/>
      <c r="Y307" s="27"/>
      <c r="Z307" s="27"/>
      <c r="AA307" s="27"/>
      <c r="AB307" s="27"/>
      <c r="AC307" s="27"/>
      <c r="AD307" s="27"/>
      <c r="AE307" s="27"/>
      <c r="AF307" s="27"/>
      <c r="AG307" s="27"/>
      <c r="AH307" s="27"/>
      <c r="AI307" s="27"/>
      <c r="AJ307" s="27"/>
      <c r="AK307" s="27"/>
      <c r="AL307" s="27"/>
      <c r="AM307" s="27"/>
      <c r="AN307" s="27"/>
      <c r="AO307" s="27"/>
      <c r="AP307" s="27">
        <v>3675</v>
      </c>
      <c r="AQ307" s="27">
        <v>0</v>
      </c>
      <c r="AR307" s="27">
        <f t="shared" si="12"/>
        <v>0</v>
      </c>
      <c r="AS307" s="10" t="s">
        <v>111</v>
      </c>
      <c r="AT307" s="43" t="s">
        <v>114</v>
      </c>
      <c r="AU307" s="13" t="s">
        <v>156</v>
      </c>
    </row>
    <row r="308" spans="2:47" x14ac:dyDescent="0.2">
      <c r="B308" s="13" t="s">
        <v>555</v>
      </c>
      <c r="C308" s="13" t="s">
        <v>100</v>
      </c>
      <c r="D308" s="13" t="s">
        <v>556</v>
      </c>
      <c r="E308" s="13" t="s">
        <v>557</v>
      </c>
      <c r="F308" s="13" t="s">
        <v>558</v>
      </c>
      <c r="G308" s="13" t="s">
        <v>551</v>
      </c>
      <c r="H308" s="13" t="s">
        <v>197</v>
      </c>
      <c r="I308" s="13">
        <v>50</v>
      </c>
      <c r="J308" s="13" t="s">
        <v>263</v>
      </c>
      <c r="K308" s="13" t="s">
        <v>107</v>
      </c>
      <c r="L308" s="13" t="s">
        <v>108</v>
      </c>
      <c r="M308" s="13" t="s">
        <v>109</v>
      </c>
      <c r="N308" s="13" t="s">
        <v>110</v>
      </c>
      <c r="O308" s="39"/>
      <c r="P308" s="39"/>
      <c r="Q308" s="39">
        <v>4016</v>
      </c>
      <c r="R308" s="39">
        <v>4016</v>
      </c>
      <c r="S308" s="39">
        <v>116</v>
      </c>
      <c r="T308" s="39">
        <v>116</v>
      </c>
      <c r="U308" s="39">
        <v>116</v>
      </c>
      <c r="V308" s="39"/>
      <c r="W308" s="39"/>
      <c r="X308" s="39"/>
      <c r="Y308" s="39"/>
      <c r="Z308" s="39"/>
      <c r="AA308" s="39"/>
      <c r="AB308" s="39"/>
      <c r="AC308" s="39"/>
      <c r="AD308" s="39"/>
      <c r="AE308" s="39"/>
      <c r="AF308" s="39"/>
      <c r="AG308" s="39"/>
      <c r="AH308" s="39"/>
      <c r="AI308" s="39"/>
      <c r="AJ308" s="39"/>
      <c r="AK308" s="39"/>
      <c r="AL308" s="39"/>
      <c r="AM308" s="39"/>
      <c r="AN308" s="39"/>
      <c r="AO308" s="39"/>
      <c r="AP308" s="39">
        <v>12757.14</v>
      </c>
      <c r="AQ308" s="39">
        <v>0</v>
      </c>
      <c r="AR308" s="27">
        <f t="shared" si="12"/>
        <v>0</v>
      </c>
      <c r="AS308" s="13" t="s">
        <v>111</v>
      </c>
      <c r="AT308" s="13" t="s">
        <v>114</v>
      </c>
      <c r="AU308" s="89" t="s">
        <v>212</v>
      </c>
    </row>
    <row r="309" spans="2:47" x14ac:dyDescent="0.25">
      <c r="B309" s="7" t="s">
        <v>559</v>
      </c>
      <c r="C309" s="7" t="s">
        <v>100</v>
      </c>
      <c r="D309" s="7" t="s">
        <v>560</v>
      </c>
      <c r="E309" s="7" t="s">
        <v>561</v>
      </c>
      <c r="F309" s="7" t="s">
        <v>562</v>
      </c>
      <c r="G309" s="7" t="s">
        <v>563</v>
      </c>
      <c r="H309" s="8" t="s">
        <v>105</v>
      </c>
      <c r="I309" s="9">
        <v>50</v>
      </c>
      <c r="J309" s="10" t="s">
        <v>231</v>
      </c>
      <c r="K309" s="8" t="s">
        <v>107</v>
      </c>
      <c r="L309" s="10" t="s">
        <v>108</v>
      </c>
      <c r="M309" s="10" t="s">
        <v>109</v>
      </c>
      <c r="N309" s="10" t="s">
        <v>564</v>
      </c>
      <c r="O309" s="27">
        <v>0</v>
      </c>
      <c r="P309" s="27">
        <v>0</v>
      </c>
      <c r="Q309" s="27">
        <v>325</v>
      </c>
      <c r="R309" s="27">
        <v>325</v>
      </c>
      <c r="S309" s="27">
        <v>307</v>
      </c>
      <c r="T309" s="27">
        <v>307</v>
      </c>
      <c r="U309" s="27">
        <v>307</v>
      </c>
      <c r="V309" s="27"/>
      <c r="W309" s="27"/>
      <c r="X309" s="27"/>
      <c r="Y309" s="27"/>
      <c r="Z309" s="27"/>
      <c r="AA309" s="27"/>
      <c r="AB309" s="27"/>
      <c r="AC309" s="27"/>
      <c r="AD309" s="27"/>
      <c r="AE309" s="27"/>
      <c r="AF309" s="27"/>
      <c r="AG309" s="27"/>
      <c r="AH309" s="27"/>
      <c r="AI309" s="27"/>
      <c r="AJ309" s="27"/>
      <c r="AK309" s="27"/>
      <c r="AL309" s="27"/>
      <c r="AM309" s="27"/>
      <c r="AN309" s="27"/>
      <c r="AO309" s="27"/>
      <c r="AP309" s="27">
        <v>6937.5</v>
      </c>
      <c r="AQ309" s="27">
        <v>0</v>
      </c>
      <c r="AR309" s="27">
        <f t="shared" si="12"/>
        <v>0</v>
      </c>
      <c r="AS309" s="10" t="s">
        <v>111</v>
      </c>
      <c r="AT309" s="88">
        <v>2014</v>
      </c>
      <c r="AU309" s="7" t="s">
        <v>198</v>
      </c>
    </row>
    <row r="310" spans="2:47" x14ac:dyDescent="0.25">
      <c r="B310" s="7" t="s">
        <v>565</v>
      </c>
      <c r="C310" s="7" t="s">
        <v>100</v>
      </c>
      <c r="D310" s="7" t="s">
        <v>560</v>
      </c>
      <c r="E310" s="7" t="s">
        <v>561</v>
      </c>
      <c r="F310" s="7" t="s">
        <v>562</v>
      </c>
      <c r="G310" s="7" t="s">
        <v>563</v>
      </c>
      <c r="H310" s="7" t="s">
        <v>105</v>
      </c>
      <c r="I310" s="14">
        <v>50</v>
      </c>
      <c r="J310" s="7" t="s">
        <v>235</v>
      </c>
      <c r="K310" s="7" t="s">
        <v>107</v>
      </c>
      <c r="L310" s="7" t="s">
        <v>108</v>
      </c>
      <c r="M310" s="7" t="s">
        <v>109</v>
      </c>
      <c r="N310" s="7" t="s">
        <v>564</v>
      </c>
      <c r="O310" s="39">
        <v>0</v>
      </c>
      <c r="P310" s="39">
        <v>0</v>
      </c>
      <c r="Q310" s="39">
        <v>325</v>
      </c>
      <c r="R310" s="39">
        <v>325</v>
      </c>
      <c r="S310" s="39">
        <v>307</v>
      </c>
      <c r="T310" s="39">
        <v>307</v>
      </c>
      <c r="U310" s="39">
        <v>307</v>
      </c>
      <c r="V310" s="39"/>
      <c r="W310" s="39"/>
      <c r="X310" s="39"/>
      <c r="Y310" s="39"/>
      <c r="Z310" s="39"/>
      <c r="AA310" s="39"/>
      <c r="AB310" s="39"/>
      <c r="AC310" s="39"/>
      <c r="AD310" s="39"/>
      <c r="AE310" s="39"/>
      <c r="AF310" s="39"/>
      <c r="AG310" s="39"/>
      <c r="AH310" s="39"/>
      <c r="AI310" s="39"/>
      <c r="AJ310" s="39"/>
      <c r="AK310" s="39"/>
      <c r="AL310" s="39"/>
      <c r="AM310" s="39"/>
      <c r="AN310" s="39"/>
      <c r="AO310" s="39"/>
      <c r="AP310" s="39">
        <v>6937.5</v>
      </c>
      <c r="AQ310" s="27">
        <v>0</v>
      </c>
      <c r="AR310" s="27">
        <f t="shared" si="12"/>
        <v>0</v>
      </c>
      <c r="AS310" s="7" t="s">
        <v>111</v>
      </c>
      <c r="AT310" s="7" t="s">
        <v>375</v>
      </c>
      <c r="AU310" s="89" t="s">
        <v>291</v>
      </c>
    </row>
    <row r="311" spans="2:47" x14ac:dyDescent="0.2">
      <c r="B311" s="12" t="s">
        <v>566</v>
      </c>
      <c r="C311" s="7" t="s">
        <v>100</v>
      </c>
      <c r="D311" s="7" t="s">
        <v>560</v>
      </c>
      <c r="E311" s="7" t="s">
        <v>561</v>
      </c>
      <c r="F311" s="7" t="s">
        <v>562</v>
      </c>
      <c r="G311" s="7" t="s">
        <v>563</v>
      </c>
      <c r="H311" s="8" t="s">
        <v>197</v>
      </c>
      <c r="I311" s="9">
        <v>50</v>
      </c>
      <c r="J311" s="10" t="s">
        <v>235</v>
      </c>
      <c r="K311" s="8" t="s">
        <v>107</v>
      </c>
      <c r="L311" s="10" t="s">
        <v>108</v>
      </c>
      <c r="M311" s="10" t="s">
        <v>109</v>
      </c>
      <c r="N311" s="10" t="s">
        <v>564</v>
      </c>
      <c r="O311" s="74"/>
      <c r="P311" s="27"/>
      <c r="Q311" s="27">
        <v>325</v>
      </c>
      <c r="R311" s="27">
        <v>315</v>
      </c>
      <c r="S311" s="27">
        <v>336</v>
      </c>
      <c r="T311" s="27">
        <v>336</v>
      </c>
      <c r="U311" s="27">
        <v>336</v>
      </c>
      <c r="V311" s="27">
        <v>336</v>
      </c>
      <c r="W311" s="27"/>
      <c r="X311" s="27"/>
      <c r="Y311" s="27"/>
      <c r="Z311" s="27"/>
      <c r="AA311" s="27"/>
      <c r="AB311" s="27"/>
      <c r="AC311" s="27"/>
      <c r="AD311" s="27"/>
      <c r="AE311" s="27"/>
      <c r="AF311" s="27"/>
      <c r="AG311" s="27"/>
      <c r="AH311" s="27"/>
      <c r="AI311" s="27"/>
      <c r="AJ311" s="27"/>
      <c r="AK311" s="27"/>
      <c r="AL311" s="27"/>
      <c r="AM311" s="27"/>
      <c r="AN311" s="27"/>
      <c r="AO311" s="27"/>
      <c r="AP311" s="27">
        <v>6937.5</v>
      </c>
      <c r="AQ311" s="27">
        <v>0</v>
      </c>
      <c r="AR311" s="27">
        <f t="shared" si="12"/>
        <v>0</v>
      </c>
      <c r="AS311" s="10" t="s">
        <v>111</v>
      </c>
      <c r="AT311" s="43" t="s">
        <v>114</v>
      </c>
      <c r="AU311" s="13" t="s">
        <v>115</v>
      </c>
    </row>
    <row r="312" spans="2:47" x14ac:dyDescent="0.2">
      <c r="B312" s="13" t="s">
        <v>567</v>
      </c>
      <c r="C312" s="13" t="s">
        <v>100</v>
      </c>
      <c r="D312" s="13" t="s">
        <v>568</v>
      </c>
      <c r="E312" s="13" t="s">
        <v>569</v>
      </c>
      <c r="F312" s="13" t="s">
        <v>570</v>
      </c>
      <c r="G312" s="13" t="s">
        <v>563</v>
      </c>
      <c r="H312" s="13" t="s">
        <v>197</v>
      </c>
      <c r="I312" s="13">
        <v>50</v>
      </c>
      <c r="J312" s="13" t="s">
        <v>235</v>
      </c>
      <c r="K312" s="13" t="s">
        <v>107</v>
      </c>
      <c r="L312" s="13" t="s">
        <v>108</v>
      </c>
      <c r="M312" s="13" t="s">
        <v>109</v>
      </c>
      <c r="N312" s="13" t="s">
        <v>564</v>
      </c>
      <c r="O312" s="39"/>
      <c r="P312" s="39"/>
      <c r="Q312" s="39">
        <v>7770</v>
      </c>
      <c r="R312" s="39">
        <v>7770</v>
      </c>
      <c r="S312" s="39">
        <v>213</v>
      </c>
      <c r="T312" s="39">
        <v>213</v>
      </c>
      <c r="U312" s="39">
        <v>213</v>
      </c>
      <c r="V312" s="39"/>
      <c r="W312" s="39"/>
      <c r="X312" s="39"/>
      <c r="Y312" s="39"/>
      <c r="Z312" s="39"/>
      <c r="AA312" s="39"/>
      <c r="AB312" s="39"/>
      <c r="AC312" s="39"/>
      <c r="AD312" s="39"/>
      <c r="AE312" s="39"/>
      <c r="AF312" s="39"/>
      <c r="AG312" s="39"/>
      <c r="AH312" s="39"/>
      <c r="AI312" s="39"/>
      <c r="AJ312" s="39"/>
      <c r="AK312" s="39"/>
      <c r="AL312" s="39"/>
      <c r="AM312" s="39"/>
      <c r="AN312" s="39"/>
      <c r="AO312" s="39"/>
      <c r="AP312" s="39">
        <v>6937.5</v>
      </c>
      <c r="AQ312" s="39">
        <v>0</v>
      </c>
      <c r="AR312" s="27">
        <f t="shared" si="12"/>
        <v>0</v>
      </c>
      <c r="AS312" s="13" t="s">
        <v>111</v>
      </c>
      <c r="AT312" s="13" t="s">
        <v>114</v>
      </c>
      <c r="AU312" s="89" t="s">
        <v>212</v>
      </c>
    </row>
    <row r="313" spans="2:47" x14ac:dyDescent="0.25">
      <c r="B313" s="7" t="s">
        <v>571</v>
      </c>
      <c r="C313" s="7" t="s">
        <v>100</v>
      </c>
      <c r="D313" s="7" t="s">
        <v>572</v>
      </c>
      <c r="E313" s="7" t="s">
        <v>573</v>
      </c>
      <c r="F313" s="7" t="s">
        <v>574</v>
      </c>
      <c r="G313" s="7" t="s">
        <v>575</v>
      </c>
      <c r="H313" s="8" t="s">
        <v>197</v>
      </c>
      <c r="I313" s="9">
        <v>50</v>
      </c>
      <c r="J313" s="10" t="s">
        <v>231</v>
      </c>
      <c r="K313" s="8" t="s">
        <v>107</v>
      </c>
      <c r="L313" s="10" t="s">
        <v>108</v>
      </c>
      <c r="M313" s="10" t="s">
        <v>109</v>
      </c>
      <c r="N313" s="10" t="s">
        <v>564</v>
      </c>
      <c r="O313" s="27">
        <v>0</v>
      </c>
      <c r="P313" s="27">
        <v>0</v>
      </c>
      <c r="Q313" s="27">
        <v>32</v>
      </c>
      <c r="R313" s="27">
        <v>32</v>
      </c>
      <c r="S313" s="27">
        <v>24</v>
      </c>
      <c r="T313" s="27">
        <v>24</v>
      </c>
      <c r="U313" s="27">
        <v>24</v>
      </c>
      <c r="V313" s="27"/>
      <c r="W313" s="27"/>
      <c r="X313" s="27"/>
      <c r="Y313" s="27"/>
      <c r="Z313" s="27"/>
      <c r="AA313" s="27"/>
      <c r="AB313" s="27"/>
      <c r="AC313" s="27"/>
      <c r="AD313" s="27"/>
      <c r="AE313" s="27"/>
      <c r="AF313" s="27"/>
      <c r="AG313" s="27"/>
      <c r="AH313" s="27"/>
      <c r="AI313" s="27"/>
      <c r="AJ313" s="27"/>
      <c r="AK313" s="27"/>
      <c r="AL313" s="27"/>
      <c r="AM313" s="27"/>
      <c r="AN313" s="27"/>
      <c r="AO313" s="27"/>
      <c r="AP313" s="27">
        <v>66964.28571428571</v>
      </c>
      <c r="AQ313" s="27">
        <v>0</v>
      </c>
      <c r="AR313" s="27">
        <f t="shared" si="12"/>
        <v>0</v>
      </c>
      <c r="AS313" s="10" t="s">
        <v>111</v>
      </c>
      <c r="AT313" s="88">
        <v>2014</v>
      </c>
      <c r="AU313" s="7" t="s">
        <v>198</v>
      </c>
    </row>
    <row r="314" spans="2:47" x14ac:dyDescent="0.25">
      <c r="B314" s="7" t="s">
        <v>576</v>
      </c>
      <c r="C314" s="7" t="s">
        <v>100</v>
      </c>
      <c r="D314" s="7" t="s">
        <v>572</v>
      </c>
      <c r="E314" s="7" t="s">
        <v>573</v>
      </c>
      <c r="F314" s="7" t="s">
        <v>574</v>
      </c>
      <c r="G314" s="7" t="s">
        <v>575</v>
      </c>
      <c r="H314" s="7" t="s">
        <v>197</v>
      </c>
      <c r="I314" s="14">
        <v>50</v>
      </c>
      <c r="J314" s="7" t="s">
        <v>235</v>
      </c>
      <c r="K314" s="7" t="s">
        <v>107</v>
      </c>
      <c r="L314" s="7" t="s">
        <v>108</v>
      </c>
      <c r="M314" s="7" t="s">
        <v>109</v>
      </c>
      <c r="N314" s="7" t="s">
        <v>564</v>
      </c>
      <c r="O314" s="39">
        <v>0</v>
      </c>
      <c r="P314" s="39">
        <v>0</v>
      </c>
      <c r="Q314" s="39">
        <v>32</v>
      </c>
      <c r="R314" s="39">
        <v>32</v>
      </c>
      <c r="S314" s="39">
        <v>24</v>
      </c>
      <c r="T314" s="39">
        <v>24</v>
      </c>
      <c r="U314" s="39">
        <v>24</v>
      </c>
      <c r="V314" s="39"/>
      <c r="W314" s="39"/>
      <c r="X314" s="39"/>
      <c r="Y314" s="39"/>
      <c r="Z314" s="39"/>
      <c r="AA314" s="39"/>
      <c r="AB314" s="39"/>
      <c r="AC314" s="39"/>
      <c r="AD314" s="39"/>
      <c r="AE314" s="39"/>
      <c r="AF314" s="39"/>
      <c r="AG314" s="39"/>
      <c r="AH314" s="39"/>
      <c r="AI314" s="39"/>
      <c r="AJ314" s="39"/>
      <c r="AK314" s="39"/>
      <c r="AL314" s="39"/>
      <c r="AM314" s="39"/>
      <c r="AN314" s="39"/>
      <c r="AO314" s="39"/>
      <c r="AP314" s="39">
        <v>66924.289999999994</v>
      </c>
      <c r="AQ314" s="39">
        <v>0</v>
      </c>
      <c r="AR314" s="27">
        <f t="shared" si="12"/>
        <v>0</v>
      </c>
      <c r="AS314" s="7" t="s">
        <v>111</v>
      </c>
      <c r="AT314" s="7" t="s">
        <v>375</v>
      </c>
      <c r="AU314" s="7" t="s">
        <v>198</v>
      </c>
    </row>
    <row r="315" spans="2:47" x14ac:dyDescent="0.25">
      <c r="B315" s="15" t="s">
        <v>577</v>
      </c>
      <c r="C315" s="16" t="s">
        <v>100</v>
      </c>
      <c r="D315" s="15" t="s">
        <v>572</v>
      </c>
      <c r="E315" s="15" t="s">
        <v>573</v>
      </c>
      <c r="F315" s="15" t="s">
        <v>574</v>
      </c>
      <c r="G315" s="17" t="s">
        <v>575</v>
      </c>
      <c r="H315" s="15" t="s">
        <v>197</v>
      </c>
      <c r="I315" s="15">
        <v>50</v>
      </c>
      <c r="J315" s="15" t="s">
        <v>263</v>
      </c>
      <c r="K315" s="15" t="s">
        <v>107</v>
      </c>
      <c r="L315" s="15" t="s">
        <v>108</v>
      </c>
      <c r="M315" s="18" t="s">
        <v>109</v>
      </c>
      <c r="N315" s="15" t="s">
        <v>564</v>
      </c>
      <c r="O315" s="39">
        <v>0</v>
      </c>
      <c r="P315" s="39">
        <v>0</v>
      </c>
      <c r="Q315" s="39">
        <v>32</v>
      </c>
      <c r="R315" s="39">
        <v>32</v>
      </c>
      <c r="S315" s="39">
        <v>24</v>
      </c>
      <c r="T315" s="39">
        <v>24</v>
      </c>
      <c r="U315" s="39">
        <v>24</v>
      </c>
      <c r="V315" s="39"/>
      <c r="W315" s="39"/>
      <c r="X315" s="39"/>
      <c r="Y315" s="39"/>
      <c r="Z315" s="39"/>
      <c r="AA315" s="39"/>
      <c r="AB315" s="39"/>
      <c r="AC315" s="39"/>
      <c r="AD315" s="39"/>
      <c r="AE315" s="39"/>
      <c r="AF315" s="39"/>
      <c r="AG315" s="39"/>
      <c r="AH315" s="39"/>
      <c r="AI315" s="39"/>
      <c r="AJ315" s="39"/>
      <c r="AK315" s="39"/>
      <c r="AL315" s="39"/>
      <c r="AM315" s="39"/>
      <c r="AN315" s="39"/>
      <c r="AO315" s="39"/>
      <c r="AP315" s="39">
        <v>66924.289999999994</v>
      </c>
      <c r="AQ315" s="27">
        <v>0</v>
      </c>
      <c r="AR315" s="27">
        <f t="shared" si="12"/>
        <v>0</v>
      </c>
      <c r="AS315" s="15" t="s">
        <v>111</v>
      </c>
      <c r="AT315" s="7" t="s">
        <v>375</v>
      </c>
      <c r="AU315" s="89" t="s">
        <v>239</v>
      </c>
    </row>
    <row r="316" spans="2:47" x14ac:dyDescent="0.25">
      <c r="B316" s="12" t="s">
        <v>578</v>
      </c>
      <c r="C316" s="7" t="s">
        <v>100</v>
      </c>
      <c r="D316" s="7" t="s">
        <v>572</v>
      </c>
      <c r="E316" s="7" t="s">
        <v>573</v>
      </c>
      <c r="F316" s="7" t="s">
        <v>574</v>
      </c>
      <c r="G316" s="7" t="s">
        <v>575</v>
      </c>
      <c r="H316" s="8" t="s">
        <v>197</v>
      </c>
      <c r="I316" s="9">
        <v>50</v>
      </c>
      <c r="J316" s="10" t="s">
        <v>579</v>
      </c>
      <c r="K316" s="8" t="s">
        <v>107</v>
      </c>
      <c r="L316" s="10" t="s">
        <v>108</v>
      </c>
      <c r="M316" s="10" t="s">
        <v>109</v>
      </c>
      <c r="N316" s="10" t="s">
        <v>564</v>
      </c>
      <c r="O316" s="74"/>
      <c r="P316" s="27"/>
      <c r="Q316" s="27"/>
      <c r="R316" s="27">
        <v>62</v>
      </c>
      <c r="S316" s="27"/>
      <c r="T316" s="27">
        <v>62</v>
      </c>
      <c r="U316" s="27"/>
      <c r="V316" s="27">
        <v>62</v>
      </c>
      <c r="W316" s="27"/>
      <c r="X316" s="27"/>
      <c r="Y316" s="27"/>
      <c r="Z316" s="27"/>
      <c r="AA316" s="27"/>
      <c r="AB316" s="27"/>
      <c r="AC316" s="27"/>
      <c r="AD316" s="27"/>
      <c r="AE316" s="27"/>
      <c r="AF316" s="27"/>
      <c r="AG316" s="27"/>
      <c r="AH316" s="27"/>
      <c r="AI316" s="27"/>
      <c r="AJ316" s="27"/>
      <c r="AK316" s="27"/>
      <c r="AL316" s="27"/>
      <c r="AM316" s="27"/>
      <c r="AN316" s="27"/>
      <c r="AO316" s="27"/>
      <c r="AP316" s="27">
        <v>66924.289999999994</v>
      </c>
      <c r="AQ316" s="27">
        <v>0</v>
      </c>
      <c r="AR316" s="27">
        <f t="shared" si="12"/>
        <v>0</v>
      </c>
      <c r="AS316" s="10" t="s">
        <v>111</v>
      </c>
      <c r="AT316" s="43" t="s">
        <v>241</v>
      </c>
      <c r="AU316" s="88" t="s">
        <v>212</v>
      </c>
    </row>
    <row r="317" spans="2:47" x14ac:dyDescent="0.25">
      <c r="B317" s="7" t="s">
        <v>580</v>
      </c>
      <c r="C317" s="7" t="s">
        <v>100</v>
      </c>
      <c r="D317" s="7" t="s">
        <v>581</v>
      </c>
      <c r="E317" s="7" t="s">
        <v>582</v>
      </c>
      <c r="F317" s="7" t="s">
        <v>583</v>
      </c>
      <c r="G317" s="7" t="s">
        <v>584</v>
      </c>
      <c r="H317" s="8" t="s">
        <v>197</v>
      </c>
      <c r="I317" s="9">
        <v>50</v>
      </c>
      <c r="J317" s="10" t="s">
        <v>106</v>
      </c>
      <c r="K317" s="8" t="s">
        <v>107</v>
      </c>
      <c r="L317" s="10" t="s">
        <v>108</v>
      </c>
      <c r="M317" s="10" t="s">
        <v>109</v>
      </c>
      <c r="N317" s="10" t="s">
        <v>564</v>
      </c>
      <c r="O317" s="27">
        <v>0</v>
      </c>
      <c r="P317" s="27">
        <v>0</v>
      </c>
      <c r="Q317" s="27">
        <v>22</v>
      </c>
      <c r="R317" s="27">
        <v>12</v>
      </c>
      <c r="S317" s="27">
        <v>9</v>
      </c>
      <c r="T317" s="27">
        <v>9</v>
      </c>
      <c r="U317" s="27">
        <v>9</v>
      </c>
      <c r="V317" s="27"/>
      <c r="W317" s="27"/>
      <c r="X317" s="27"/>
      <c r="Y317" s="27"/>
      <c r="Z317" s="27"/>
      <c r="AA317" s="27"/>
      <c r="AB317" s="27"/>
      <c r="AC317" s="27"/>
      <c r="AD317" s="27"/>
      <c r="AE317" s="27"/>
      <c r="AF317" s="27"/>
      <c r="AG317" s="27"/>
      <c r="AH317" s="27"/>
      <c r="AI317" s="27"/>
      <c r="AJ317" s="27"/>
      <c r="AK317" s="27"/>
      <c r="AL317" s="27"/>
      <c r="AM317" s="27"/>
      <c r="AN317" s="27"/>
      <c r="AO317" s="27"/>
      <c r="AP317" s="27">
        <v>160714.28571428571</v>
      </c>
      <c r="AQ317" s="27">
        <v>0</v>
      </c>
      <c r="AR317" s="27">
        <f t="shared" si="12"/>
        <v>0</v>
      </c>
      <c r="AS317" s="10" t="s">
        <v>111</v>
      </c>
      <c r="AT317" s="88">
        <v>2014</v>
      </c>
      <c r="AU317" s="7" t="s">
        <v>198</v>
      </c>
    </row>
    <row r="318" spans="2:47" x14ac:dyDescent="0.25">
      <c r="B318" s="15" t="s">
        <v>585</v>
      </c>
      <c r="C318" s="16" t="s">
        <v>100</v>
      </c>
      <c r="D318" s="15" t="s">
        <v>581</v>
      </c>
      <c r="E318" s="15" t="s">
        <v>582</v>
      </c>
      <c r="F318" s="15" t="s">
        <v>583</v>
      </c>
      <c r="G318" s="17" t="s">
        <v>584</v>
      </c>
      <c r="H318" s="15" t="s">
        <v>197</v>
      </c>
      <c r="I318" s="15">
        <v>50</v>
      </c>
      <c r="J318" s="15" t="s">
        <v>263</v>
      </c>
      <c r="K318" s="15" t="s">
        <v>107</v>
      </c>
      <c r="L318" s="15" t="s">
        <v>108</v>
      </c>
      <c r="M318" s="18" t="s">
        <v>109</v>
      </c>
      <c r="N318" s="15" t="s">
        <v>564</v>
      </c>
      <c r="O318" s="39">
        <v>0</v>
      </c>
      <c r="P318" s="39">
        <v>0</v>
      </c>
      <c r="Q318" s="39">
        <v>22</v>
      </c>
      <c r="R318" s="39">
        <v>12</v>
      </c>
      <c r="S318" s="39">
        <v>9</v>
      </c>
      <c r="T318" s="39">
        <v>9</v>
      </c>
      <c r="U318" s="39">
        <v>9</v>
      </c>
      <c r="V318" s="39"/>
      <c r="W318" s="39"/>
      <c r="X318" s="39"/>
      <c r="Y318" s="39"/>
      <c r="Z318" s="39"/>
      <c r="AA318" s="39"/>
      <c r="AB318" s="39"/>
      <c r="AC318" s="39"/>
      <c r="AD318" s="39"/>
      <c r="AE318" s="39"/>
      <c r="AF318" s="39"/>
      <c r="AG318" s="39"/>
      <c r="AH318" s="39"/>
      <c r="AI318" s="39"/>
      <c r="AJ318" s="39"/>
      <c r="AK318" s="39"/>
      <c r="AL318" s="39"/>
      <c r="AM318" s="39"/>
      <c r="AN318" s="39"/>
      <c r="AO318" s="39"/>
      <c r="AP318" s="39">
        <v>160714.28599999999</v>
      </c>
      <c r="AQ318" s="27">
        <v>0</v>
      </c>
      <c r="AR318" s="27">
        <f t="shared" si="12"/>
        <v>0</v>
      </c>
      <c r="AS318" s="15" t="s">
        <v>111</v>
      </c>
      <c r="AT318" s="7" t="s">
        <v>375</v>
      </c>
      <c r="AU318" s="89" t="s">
        <v>239</v>
      </c>
    </row>
    <row r="319" spans="2:47" x14ac:dyDescent="0.25">
      <c r="B319" s="12" t="s">
        <v>586</v>
      </c>
      <c r="C319" s="7" t="s">
        <v>100</v>
      </c>
      <c r="D319" s="7" t="s">
        <v>581</v>
      </c>
      <c r="E319" s="7" t="s">
        <v>582</v>
      </c>
      <c r="F319" s="7" t="s">
        <v>583</v>
      </c>
      <c r="G319" s="7" t="s">
        <v>584</v>
      </c>
      <c r="H319" s="8" t="s">
        <v>197</v>
      </c>
      <c r="I319" s="9">
        <v>50</v>
      </c>
      <c r="J319" s="10" t="s">
        <v>579</v>
      </c>
      <c r="K319" s="8" t="s">
        <v>107</v>
      </c>
      <c r="L319" s="10" t="s">
        <v>108</v>
      </c>
      <c r="M319" s="10" t="s">
        <v>109</v>
      </c>
      <c r="N319" s="10" t="s">
        <v>564</v>
      </c>
      <c r="O319" s="74"/>
      <c r="P319" s="27"/>
      <c r="Q319" s="27"/>
      <c r="R319" s="27">
        <v>23</v>
      </c>
      <c r="S319" s="27"/>
      <c r="T319" s="27"/>
      <c r="U319" s="27">
        <v>23</v>
      </c>
      <c r="V319" s="27"/>
      <c r="W319" s="27"/>
      <c r="X319" s="27"/>
      <c r="Y319" s="27"/>
      <c r="Z319" s="27"/>
      <c r="AA319" s="27"/>
      <c r="AB319" s="27"/>
      <c r="AC319" s="27"/>
      <c r="AD319" s="27"/>
      <c r="AE319" s="27"/>
      <c r="AF319" s="27"/>
      <c r="AG319" s="27"/>
      <c r="AH319" s="27"/>
      <c r="AI319" s="27"/>
      <c r="AJ319" s="27"/>
      <c r="AK319" s="27"/>
      <c r="AL319" s="27"/>
      <c r="AM319" s="27"/>
      <c r="AN319" s="27"/>
      <c r="AO319" s="27"/>
      <c r="AP319" s="27">
        <v>160714.28599999999</v>
      </c>
      <c r="AQ319" s="27">
        <v>0</v>
      </c>
      <c r="AR319" s="27">
        <f t="shared" si="12"/>
        <v>0</v>
      </c>
      <c r="AS319" s="10" t="s">
        <v>111</v>
      </c>
      <c r="AT319" s="43" t="s">
        <v>241</v>
      </c>
      <c r="AU319" s="88" t="s">
        <v>212</v>
      </c>
    </row>
    <row r="320" spans="2:47" x14ac:dyDescent="0.25">
      <c r="B320" s="7" t="s">
        <v>587</v>
      </c>
      <c r="C320" s="7" t="s">
        <v>100</v>
      </c>
      <c r="D320" s="7" t="s">
        <v>588</v>
      </c>
      <c r="E320" s="7" t="s">
        <v>589</v>
      </c>
      <c r="F320" s="7" t="s">
        <v>590</v>
      </c>
      <c r="G320" s="7" t="s">
        <v>591</v>
      </c>
      <c r="H320" s="8" t="s">
        <v>105</v>
      </c>
      <c r="I320" s="9">
        <v>50</v>
      </c>
      <c r="J320" s="10" t="s">
        <v>231</v>
      </c>
      <c r="K320" s="8" t="s">
        <v>107</v>
      </c>
      <c r="L320" s="10" t="s">
        <v>108</v>
      </c>
      <c r="M320" s="10" t="s">
        <v>109</v>
      </c>
      <c r="N320" s="10" t="s">
        <v>110</v>
      </c>
      <c r="O320" s="27">
        <v>0</v>
      </c>
      <c r="P320" s="27">
        <v>0</v>
      </c>
      <c r="Q320" s="27">
        <v>41</v>
      </c>
      <c r="R320" s="27">
        <v>41</v>
      </c>
      <c r="S320" s="27">
        <v>41</v>
      </c>
      <c r="T320" s="27">
        <v>41</v>
      </c>
      <c r="U320" s="27">
        <v>41</v>
      </c>
      <c r="V320" s="27"/>
      <c r="W320" s="27"/>
      <c r="X320" s="27"/>
      <c r="Y320" s="27"/>
      <c r="Z320" s="27"/>
      <c r="AA320" s="27"/>
      <c r="AB320" s="27"/>
      <c r="AC320" s="27"/>
      <c r="AD320" s="27"/>
      <c r="AE320" s="27"/>
      <c r="AF320" s="27"/>
      <c r="AG320" s="27"/>
      <c r="AH320" s="27"/>
      <c r="AI320" s="27"/>
      <c r="AJ320" s="27"/>
      <c r="AK320" s="27"/>
      <c r="AL320" s="27"/>
      <c r="AM320" s="27"/>
      <c r="AN320" s="27"/>
      <c r="AO320" s="27"/>
      <c r="AP320" s="27">
        <v>525</v>
      </c>
      <c r="AQ320" s="27">
        <v>0</v>
      </c>
      <c r="AR320" s="27">
        <f t="shared" si="12"/>
        <v>0</v>
      </c>
      <c r="AS320" s="10" t="s">
        <v>111</v>
      </c>
      <c r="AT320" s="88">
        <v>2014</v>
      </c>
      <c r="AU320" s="7" t="s">
        <v>198</v>
      </c>
    </row>
    <row r="321" spans="2:47" x14ac:dyDescent="0.25">
      <c r="B321" s="7" t="s">
        <v>592</v>
      </c>
      <c r="C321" s="7" t="s">
        <v>100</v>
      </c>
      <c r="D321" s="7" t="s">
        <v>588</v>
      </c>
      <c r="E321" s="7" t="s">
        <v>589</v>
      </c>
      <c r="F321" s="7" t="s">
        <v>590</v>
      </c>
      <c r="G321" s="7" t="s">
        <v>591</v>
      </c>
      <c r="H321" s="7" t="s">
        <v>105</v>
      </c>
      <c r="I321" s="14">
        <v>50</v>
      </c>
      <c r="J321" s="7" t="s">
        <v>235</v>
      </c>
      <c r="K321" s="7" t="s">
        <v>107</v>
      </c>
      <c r="L321" s="7" t="s">
        <v>108</v>
      </c>
      <c r="M321" s="7" t="s">
        <v>109</v>
      </c>
      <c r="N321" s="7" t="s">
        <v>110</v>
      </c>
      <c r="O321" s="39">
        <v>0</v>
      </c>
      <c r="P321" s="39">
        <v>0</v>
      </c>
      <c r="Q321" s="39">
        <v>41</v>
      </c>
      <c r="R321" s="39">
        <v>41</v>
      </c>
      <c r="S321" s="39">
        <v>41</v>
      </c>
      <c r="T321" s="39">
        <v>41</v>
      </c>
      <c r="U321" s="39">
        <v>41</v>
      </c>
      <c r="V321" s="39"/>
      <c r="W321" s="39"/>
      <c r="X321" s="39"/>
      <c r="Y321" s="39"/>
      <c r="Z321" s="39"/>
      <c r="AA321" s="39"/>
      <c r="AB321" s="39"/>
      <c r="AC321" s="39"/>
      <c r="AD321" s="39"/>
      <c r="AE321" s="39"/>
      <c r="AF321" s="39"/>
      <c r="AG321" s="39"/>
      <c r="AH321" s="39"/>
      <c r="AI321" s="39"/>
      <c r="AJ321" s="39"/>
      <c r="AK321" s="39"/>
      <c r="AL321" s="39"/>
      <c r="AM321" s="39"/>
      <c r="AN321" s="39"/>
      <c r="AO321" s="39"/>
      <c r="AP321" s="39">
        <v>525</v>
      </c>
      <c r="AQ321" s="39">
        <v>0</v>
      </c>
      <c r="AR321" s="27">
        <f t="shared" si="12"/>
        <v>0</v>
      </c>
      <c r="AS321" s="7" t="s">
        <v>111</v>
      </c>
      <c r="AT321" s="7" t="s">
        <v>375</v>
      </c>
      <c r="AU321" s="7" t="s">
        <v>212</v>
      </c>
    </row>
    <row r="322" spans="2:47" x14ac:dyDescent="0.25">
      <c r="B322" s="7" t="s">
        <v>593</v>
      </c>
      <c r="C322" s="7" t="s">
        <v>100</v>
      </c>
      <c r="D322" s="7" t="s">
        <v>594</v>
      </c>
      <c r="E322" s="7" t="s">
        <v>582</v>
      </c>
      <c r="F322" s="7" t="s">
        <v>595</v>
      </c>
      <c r="G322" s="7" t="s">
        <v>596</v>
      </c>
      <c r="H322" s="8" t="s">
        <v>197</v>
      </c>
      <c r="I322" s="9">
        <v>50</v>
      </c>
      <c r="J322" s="10" t="s">
        <v>231</v>
      </c>
      <c r="K322" s="8" t="s">
        <v>107</v>
      </c>
      <c r="L322" s="10" t="s">
        <v>108</v>
      </c>
      <c r="M322" s="10" t="s">
        <v>109</v>
      </c>
      <c r="N322" s="10" t="s">
        <v>564</v>
      </c>
      <c r="O322" s="27">
        <v>0</v>
      </c>
      <c r="P322" s="27">
        <v>0</v>
      </c>
      <c r="Q322" s="27">
        <v>134</v>
      </c>
      <c r="R322" s="27">
        <v>134</v>
      </c>
      <c r="S322" s="27">
        <v>134</v>
      </c>
      <c r="T322" s="27">
        <v>134</v>
      </c>
      <c r="U322" s="27">
        <v>134</v>
      </c>
      <c r="V322" s="27"/>
      <c r="W322" s="27"/>
      <c r="X322" s="27"/>
      <c r="Y322" s="27"/>
      <c r="Z322" s="27"/>
      <c r="AA322" s="27"/>
      <c r="AB322" s="27"/>
      <c r="AC322" s="27"/>
      <c r="AD322" s="27"/>
      <c r="AE322" s="27"/>
      <c r="AF322" s="27"/>
      <c r="AG322" s="27"/>
      <c r="AH322" s="27"/>
      <c r="AI322" s="27"/>
      <c r="AJ322" s="27"/>
      <c r="AK322" s="27"/>
      <c r="AL322" s="27"/>
      <c r="AM322" s="27"/>
      <c r="AN322" s="27"/>
      <c r="AO322" s="27"/>
      <c r="AP322" s="27">
        <v>20800</v>
      </c>
      <c r="AQ322" s="27">
        <v>0</v>
      </c>
      <c r="AR322" s="27">
        <f t="shared" si="12"/>
        <v>0</v>
      </c>
      <c r="AS322" s="10" t="s">
        <v>111</v>
      </c>
      <c r="AT322" s="88">
        <v>2014</v>
      </c>
      <c r="AU322" s="7" t="s">
        <v>597</v>
      </c>
    </row>
    <row r="323" spans="2:47" x14ac:dyDescent="0.25">
      <c r="B323" s="7" t="s">
        <v>598</v>
      </c>
      <c r="C323" s="7" t="s">
        <v>100</v>
      </c>
      <c r="D323" s="7" t="s">
        <v>594</v>
      </c>
      <c r="E323" s="7" t="s">
        <v>582</v>
      </c>
      <c r="F323" s="7" t="s">
        <v>595</v>
      </c>
      <c r="G323" s="7" t="s">
        <v>596</v>
      </c>
      <c r="H323" s="7" t="s">
        <v>105</v>
      </c>
      <c r="I323" s="14">
        <v>50</v>
      </c>
      <c r="J323" s="7" t="s">
        <v>235</v>
      </c>
      <c r="K323" s="7" t="s">
        <v>107</v>
      </c>
      <c r="L323" s="7" t="s">
        <v>108</v>
      </c>
      <c r="M323" s="7" t="s">
        <v>109</v>
      </c>
      <c r="N323" s="7" t="s">
        <v>564</v>
      </c>
      <c r="O323" s="39">
        <v>0</v>
      </c>
      <c r="P323" s="39">
        <v>0</v>
      </c>
      <c r="Q323" s="39">
        <v>225</v>
      </c>
      <c r="R323" s="39">
        <v>134</v>
      </c>
      <c r="S323" s="39">
        <v>134</v>
      </c>
      <c r="T323" s="39">
        <v>134</v>
      </c>
      <c r="U323" s="39">
        <v>134</v>
      </c>
      <c r="V323" s="39"/>
      <c r="W323" s="39"/>
      <c r="X323" s="39"/>
      <c r="Y323" s="39"/>
      <c r="Z323" s="39"/>
      <c r="AA323" s="39"/>
      <c r="AB323" s="39"/>
      <c r="AC323" s="39"/>
      <c r="AD323" s="39"/>
      <c r="AE323" s="39"/>
      <c r="AF323" s="39"/>
      <c r="AG323" s="39"/>
      <c r="AH323" s="39"/>
      <c r="AI323" s="39"/>
      <c r="AJ323" s="39"/>
      <c r="AK323" s="39"/>
      <c r="AL323" s="39"/>
      <c r="AM323" s="39"/>
      <c r="AN323" s="39"/>
      <c r="AO323" s="39"/>
      <c r="AP323" s="39">
        <v>9898.81</v>
      </c>
      <c r="AQ323" s="39">
        <v>0</v>
      </c>
      <c r="AR323" s="27">
        <f t="shared" si="12"/>
        <v>0</v>
      </c>
      <c r="AS323" s="7" t="s">
        <v>111</v>
      </c>
      <c r="AT323" s="7" t="s">
        <v>375</v>
      </c>
      <c r="AU323" s="7" t="s">
        <v>198</v>
      </c>
    </row>
    <row r="324" spans="2:47" x14ac:dyDescent="0.25">
      <c r="B324" s="15" t="s">
        <v>599</v>
      </c>
      <c r="C324" s="16" t="s">
        <v>100</v>
      </c>
      <c r="D324" s="15" t="s">
        <v>594</v>
      </c>
      <c r="E324" s="15" t="s">
        <v>582</v>
      </c>
      <c r="F324" s="15" t="s">
        <v>595</v>
      </c>
      <c r="G324" s="17" t="s">
        <v>596</v>
      </c>
      <c r="H324" s="15" t="s">
        <v>105</v>
      </c>
      <c r="I324" s="15">
        <v>50</v>
      </c>
      <c r="J324" s="15" t="s">
        <v>600</v>
      </c>
      <c r="K324" s="15" t="s">
        <v>107</v>
      </c>
      <c r="L324" s="15" t="s">
        <v>108</v>
      </c>
      <c r="M324" s="18" t="s">
        <v>109</v>
      </c>
      <c r="N324" s="15" t="s">
        <v>564</v>
      </c>
      <c r="O324" s="39">
        <v>0</v>
      </c>
      <c r="P324" s="39">
        <v>0</v>
      </c>
      <c r="Q324" s="39">
        <v>225</v>
      </c>
      <c r="R324" s="39">
        <v>134</v>
      </c>
      <c r="S324" s="39">
        <v>134</v>
      </c>
      <c r="T324" s="39">
        <v>134</v>
      </c>
      <c r="U324" s="39">
        <v>134</v>
      </c>
      <c r="V324" s="39"/>
      <c r="W324" s="39"/>
      <c r="X324" s="39"/>
      <c r="Y324" s="39"/>
      <c r="Z324" s="39"/>
      <c r="AA324" s="39"/>
      <c r="AB324" s="39"/>
      <c r="AC324" s="39"/>
      <c r="AD324" s="39"/>
      <c r="AE324" s="39"/>
      <c r="AF324" s="39"/>
      <c r="AG324" s="39"/>
      <c r="AH324" s="39"/>
      <c r="AI324" s="39"/>
      <c r="AJ324" s="39"/>
      <c r="AK324" s="39"/>
      <c r="AL324" s="39"/>
      <c r="AM324" s="39"/>
      <c r="AN324" s="39"/>
      <c r="AO324" s="39"/>
      <c r="AP324" s="39">
        <v>9898.81</v>
      </c>
      <c r="AQ324" s="27">
        <v>0</v>
      </c>
      <c r="AR324" s="27">
        <f t="shared" si="12"/>
        <v>0</v>
      </c>
      <c r="AS324" s="15" t="s">
        <v>111</v>
      </c>
      <c r="AT324" s="7" t="s">
        <v>375</v>
      </c>
      <c r="AU324" s="89" t="s">
        <v>291</v>
      </c>
    </row>
    <row r="325" spans="2:47" x14ac:dyDescent="0.25">
      <c r="B325" s="12" t="s">
        <v>601</v>
      </c>
      <c r="C325" s="7" t="s">
        <v>100</v>
      </c>
      <c r="D325" s="7" t="s">
        <v>594</v>
      </c>
      <c r="E325" s="7" t="s">
        <v>582</v>
      </c>
      <c r="F325" s="7" t="s">
        <v>595</v>
      </c>
      <c r="G325" s="7" t="s">
        <v>596</v>
      </c>
      <c r="H325" s="8" t="s">
        <v>197</v>
      </c>
      <c r="I325" s="9">
        <v>50</v>
      </c>
      <c r="J325" s="10" t="s">
        <v>600</v>
      </c>
      <c r="K325" s="8" t="s">
        <v>107</v>
      </c>
      <c r="L325" s="10" t="s">
        <v>108</v>
      </c>
      <c r="M325" s="10" t="s">
        <v>109</v>
      </c>
      <c r="N325" s="10" t="s">
        <v>564</v>
      </c>
      <c r="O325" s="74"/>
      <c r="P325" s="27"/>
      <c r="Q325" s="27">
        <v>225</v>
      </c>
      <c r="R325" s="27">
        <v>63</v>
      </c>
      <c r="S325" s="27">
        <v>323</v>
      </c>
      <c r="T325" s="27">
        <v>323</v>
      </c>
      <c r="U325" s="27">
        <v>323</v>
      </c>
      <c r="V325" s="27">
        <v>323</v>
      </c>
      <c r="W325" s="27"/>
      <c r="X325" s="27"/>
      <c r="Y325" s="27"/>
      <c r="Z325" s="27"/>
      <c r="AA325" s="27"/>
      <c r="AB325" s="27"/>
      <c r="AC325" s="27"/>
      <c r="AD325" s="27"/>
      <c r="AE325" s="27"/>
      <c r="AF325" s="27"/>
      <c r="AG325" s="27"/>
      <c r="AH325" s="27"/>
      <c r="AI325" s="27"/>
      <c r="AJ325" s="27"/>
      <c r="AK325" s="27"/>
      <c r="AL325" s="27"/>
      <c r="AM325" s="27"/>
      <c r="AN325" s="27"/>
      <c r="AO325" s="27"/>
      <c r="AP325" s="27">
        <v>9898.81</v>
      </c>
      <c r="AQ325" s="27">
        <v>0</v>
      </c>
      <c r="AR325" s="27">
        <f t="shared" ref="AR325:AR388" si="13">AQ325*1.12</f>
        <v>0</v>
      </c>
      <c r="AS325" s="10" t="s">
        <v>111</v>
      </c>
      <c r="AT325" s="43" t="s">
        <v>114</v>
      </c>
      <c r="AU325" s="88" t="s">
        <v>212</v>
      </c>
    </row>
    <row r="326" spans="2:47" x14ac:dyDescent="0.25">
      <c r="B326" s="7" t="s">
        <v>602</v>
      </c>
      <c r="C326" s="7" t="s">
        <v>100</v>
      </c>
      <c r="D326" s="7" t="s">
        <v>603</v>
      </c>
      <c r="E326" s="7" t="s">
        <v>604</v>
      </c>
      <c r="F326" s="7" t="s">
        <v>605</v>
      </c>
      <c r="G326" s="7" t="s">
        <v>606</v>
      </c>
      <c r="H326" s="8" t="s">
        <v>105</v>
      </c>
      <c r="I326" s="9">
        <v>50</v>
      </c>
      <c r="J326" s="10" t="s">
        <v>231</v>
      </c>
      <c r="K326" s="8" t="s">
        <v>107</v>
      </c>
      <c r="L326" s="10" t="s">
        <v>108</v>
      </c>
      <c r="M326" s="10" t="s">
        <v>109</v>
      </c>
      <c r="N326" s="10" t="s">
        <v>110</v>
      </c>
      <c r="O326" s="27">
        <v>0</v>
      </c>
      <c r="P326" s="27">
        <v>0</v>
      </c>
      <c r="Q326" s="27">
        <v>5</v>
      </c>
      <c r="R326" s="27">
        <v>5</v>
      </c>
      <c r="S326" s="27">
        <v>5</v>
      </c>
      <c r="T326" s="27">
        <v>5</v>
      </c>
      <c r="U326" s="27">
        <v>5</v>
      </c>
      <c r="V326" s="27"/>
      <c r="W326" s="27"/>
      <c r="X326" s="27"/>
      <c r="Y326" s="27"/>
      <c r="Z326" s="27"/>
      <c r="AA326" s="27"/>
      <c r="AB326" s="27"/>
      <c r="AC326" s="27"/>
      <c r="AD326" s="27"/>
      <c r="AE326" s="27"/>
      <c r="AF326" s="27"/>
      <c r="AG326" s="27"/>
      <c r="AH326" s="27"/>
      <c r="AI326" s="27"/>
      <c r="AJ326" s="27"/>
      <c r="AK326" s="27"/>
      <c r="AL326" s="27"/>
      <c r="AM326" s="27"/>
      <c r="AN326" s="27"/>
      <c r="AO326" s="27"/>
      <c r="AP326" s="27">
        <v>12757.14</v>
      </c>
      <c r="AQ326" s="27">
        <v>0</v>
      </c>
      <c r="AR326" s="27">
        <f t="shared" si="13"/>
        <v>0</v>
      </c>
      <c r="AS326" s="10" t="s">
        <v>111</v>
      </c>
      <c r="AT326" s="88">
        <v>2014</v>
      </c>
      <c r="AU326" s="7" t="s">
        <v>198</v>
      </c>
    </row>
    <row r="327" spans="2:47" x14ac:dyDescent="0.25">
      <c r="B327" s="7" t="s">
        <v>607</v>
      </c>
      <c r="C327" s="7" t="s">
        <v>100</v>
      </c>
      <c r="D327" s="7" t="s">
        <v>603</v>
      </c>
      <c r="E327" s="7" t="s">
        <v>604</v>
      </c>
      <c r="F327" s="7" t="s">
        <v>605</v>
      </c>
      <c r="G327" s="7" t="s">
        <v>606</v>
      </c>
      <c r="H327" s="7" t="s">
        <v>105</v>
      </c>
      <c r="I327" s="14">
        <v>50</v>
      </c>
      <c r="J327" s="7" t="s">
        <v>235</v>
      </c>
      <c r="K327" s="7" t="s">
        <v>107</v>
      </c>
      <c r="L327" s="7" t="s">
        <v>108</v>
      </c>
      <c r="M327" s="7" t="s">
        <v>109</v>
      </c>
      <c r="N327" s="7" t="s">
        <v>110</v>
      </c>
      <c r="O327" s="39">
        <v>0</v>
      </c>
      <c r="P327" s="39">
        <v>0</v>
      </c>
      <c r="Q327" s="39">
        <v>5</v>
      </c>
      <c r="R327" s="39">
        <v>5</v>
      </c>
      <c r="S327" s="39">
        <v>5</v>
      </c>
      <c r="T327" s="39">
        <v>5</v>
      </c>
      <c r="U327" s="39">
        <v>5</v>
      </c>
      <c r="V327" s="39"/>
      <c r="W327" s="39"/>
      <c r="X327" s="39"/>
      <c r="Y327" s="39"/>
      <c r="Z327" s="39"/>
      <c r="AA327" s="39"/>
      <c r="AB327" s="39"/>
      <c r="AC327" s="39"/>
      <c r="AD327" s="39"/>
      <c r="AE327" s="39"/>
      <c r="AF327" s="39"/>
      <c r="AG327" s="39"/>
      <c r="AH327" s="39"/>
      <c r="AI327" s="39"/>
      <c r="AJ327" s="39"/>
      <c r="AK327" s="39"/>
      <c r="AL327" s="39"/>
      <c r="AM327" s="39"/>
      <c r="AN327" s="39"/>
      <c r="AO327" s="39"/>
      <c r="AP327" s="39">
        <v>12757.14</v>
      </c>
      <c r="AQ327" s="39">
        <v>0</v>
      </c>
      <c r="AR327" s="27">
        <f t="shared" si="13"/>
        <v>0</v>
      </c>
      <c r="AS327" s="7" t="s">
        <v>111</v>
      </c>
      <c r="AT327" s="7" t="s">
        <v>375</v>
      </c>
      <c r="AU327" s="7" t="s">
        <v>198</v>
      </c>
    </row>
    <row r="328" spans="2:47" x14ac:dyDescent="0.25">
      <c r="B328" s="15" t="s">
        <v>608</v>
      </c>
      <c r="C328" s="16" t="s">
        <v>100</v>
      </c>
      <c r="D328" s="15" t="s">
        <v>603</v>
      </c>
      <c r="E328" s="15" t="s">
        <v>604</v>
      </c>
      <c r="F328" s="15" t="s">
        <v>605</v>
      </c>
      <c r="G328" s="17" t="s">
        <v>606</v>
      </c>
      <c r="H328" s="15" t="s">
        <v>105</v>
      </c>
      <c r="I328" s="15">
        <v>50</v>
      </c>
      <c r="J328" s="15" t="s">
        <v>263</v>
      </c>
      <c r="K328" s="15" t="s">
        <v>107</v>
      </c>
      <c r="L328" s="15" t="s">
        <v>108</v>
      </c>
      <c r="M328" s="18" t="s">
        <v>109</v>
      </c>
      <c r="N328" s="15" t="s">
        <v>110</v>
      </c>
      <c r="O328" s="39">
        <v>0</v>
      </c>
      <c r="P328" s="39">
        <v>0</v>
      </c>
      <c r="Q328" s="39">
        <v>5</v>
      </c>
      <c r="R328" s="39">
        <v>5</v>
      </c>
      <c r="S328" s="39">
        <v>5</v>
      </c>
      <c r="T328" s="39">
        <v>5</v>
      </c>
      <c r="U328" s="39">
        <v>5</v>
      </c>
      <c r="V328" s="39"/>
      <c r="W328" s="39"/>
      <c r="X328" s="39"/>
      <c r="Y328" s="39"/>
      <c r="Z328" s="39"/>
      <c r="AA328" s="39"/>
      <c r="AB328" s="39"/>
      <c r="AC328" s="39"/>
      <c r="AD328" s="39"/>
      <c r="AE328" s="39"/>
      <c r="AF328" s="39"/>
      <c r="AG328" s="39"/>
      <c r="AH328" s="39"/>
      <c r="AI328" s="39"/>
      <c r="AJ328" s="39"/>
      <c r="AK328" s="39"/>
      <c r="AL328" s="39"/>
      <c r="AM328" s="39"/>
      <c r="AN328" s="39"/>
      <c r="AO328" s="39"/>
      <c r="AP328" s="39">
        <v>12757.14</v>
      </c>
      <c r="AQ328" s="27">
        <v>0</v>
      </c>
      <c r="AR328" s="27">
        <f t="shared" si="13"/>
        <v>0</v>
      </c>
      <c r="AS328" s="15" t="s">
        <v>111</v>
      </c>
      <c r="AT328" s="7" t="s">
        <v>375</v>
      </c>
      <c r="AU328" s="89" t="s">
        <v>291</v>
      </c>
    </row>
    <row r="329" spans="2:47" x14ac:dyDescent="0.2">
      <c r="B329" s="12" t="s">
        <v>609</v>
      </c>
      <c r="C329" s="7" t="s">
        <v>100</v>
      </c>
      <c r="D329" s="7" t="s">
        <v>603</v>
      </c>
      <c r="E329" s="7" t="s">
        <v>604</v>
      </c>
      <c r="F329" s="7" t="s">
        <v>605</v>
      </c>
      <c r="G329" s="7" t="s">
        <v>606</v>
      </c>
      <c r="H329" s="8" t="s">
        <v>197</v>
      </c>
      <c r="I329" s="9">
        <v>50</v>
      </c>
      <c r="J329" s="10" t="s">
        <v>263</v>
      </c>
      <c r="K329" s="8" t="s">
        <v>107</v>
      </c>
      <c r="L329" s="10" t="s">
        <v>108</v>
      </c>
      <c r="M329" s="10" t="s">
        <v>109</v>
      </c>
      <c r="N329" s="10" t="s">
        <v>110</v>
      </c>
      <c r="O329" s="74"/>
      <c r="P329" s="27"/>
      <c r="Q329" s="27">
        <v>5</v>
      </c>
      <c r="R329" s="27">
        <v>72</v>
      </c>
      <c r="S329" s="27">
        <v>49</v>
      </c>
      <c r="T329" s="27">
        <v>49</v>
      </c>
      <c r="U329" s="27">
        <v>49</v>
      </c>
      <c r="V329" s="27">
        <v>49</v>
      </c>
      <c r="W329" s="27"/>
      <c r="X329" s="27"/>
      <c r="Y329" s="27"/>
      <c r="Z329" s="27"/>
      <c r="AA329" s="27"/>
      <c r="AB329" s="27"/>
      <c r="AC329" s="27"/>
      <c r="AD329" s="27"/>
      <c r="AE329" s="27"/>
      <c r="AF329" s="27"/>
      <c r="AG329" s="27"/>
      <c r="AH329" s="27"/>
      <c r="AI329" s="27"/>
      <c r="AJ329" s="27"/>
      <c r="AK329" s="27"/>
      <c r="AL329" s="27"/>
      <c r="AM329" s="27"/>
      <c r="AN329" s="27"/>
      <c r="AO329" s="27"/>
      <c r="AP329" s="27">
        <v>12757.14</v>
      </c>
      <c r="AQ329" s="27">
        <v>0</v>
      </c>
      <c r="AR329" s="27">
        <f t="shared" si="13"/>
        <v>0</v>
      </c>
      <c r="AS329" s="10" t="s">
        <v>111</v>
      </c>
      <c r="AT329" s="43" t="s">
        <v>114</v>
      </c>
      <c r="AU329" s="13" t="s">
        <v>610</v>
      </c>
    </row>
    <row r="330" spans="2:47" x14ac:dyDescent="0.2">
      <c r="B330" s="13" t="s">
        <v>611</v>
      </c>
      <c r="C330" s="13" t="s">
        <v>100</v>
      </c>
      <c r="D330" s="13" t="s">
        <v>612</v>
      </c>
      <c r="E330" s="13" t="s">
        <v>569</v>
      </c>
      <c r="F330" s="13" t="s">
        <v>613</v>
      </c>
      <c r="G330" s="13" t="s">
        <v>606</v>
      </c>
      <c r="H330" s="13" t="s">
        <v>105</v>
      </c>
      <c r="I330" s="13">
        <v>50</v>
      </c>
      <c r="J330" s="13" t="s">
        <v>614</v>
      </c>
      <c r="K330" s="13" t="s">
        <v>107</v>
      </c>
      <c r="L330" s="13" t="s">
        <v>108</v>
      </c>
      <c r="M330" s="13" t="s">
        <v>109</v>
      </c>
      <c r="N330" s="13" t="s">
        <v>110</v>
      </c>
      <c r="O330" s="39"/>
      <c r="P330" s="39"/>
      <c r="Q330" s="39"/>
      <c r="R330" s="39"/>
      <c r="S330" s="39">
        <v>4</v>
      </c>
      <c r="T330" s="39">
        <v>4</v>
      </c>
      <c r="U330" s="39">
        <v>4</v>
      </c>
      <c r="V330" s="39">
        <v>4</v>
      </c>
      <c r="W330" s="39">
        <v>4</v>
      </c>
      <c r="X330" s="39"/>
      <c r="Y330" s="39"/>
      <c r="Z330" s="39"/>
      <c r="AA330" s="39"/>
      <c r="AB330" s="39"/>
      <c r="AC330" s="39"/>
      <c r="AD330" s="39"/>
      <c r="AE330" s="39"/>
      <c r="AF330" s="39"/>
      <c r="AG330" s="39"/>
      <c r="AH330" s="39"/>
      <c r="AI330" s="39"/>
      <c r="AJ330" s="39"/>
      <c r="AK330" s="39"/>
      <c r="AL330" s="39"/>
      <c r="AM330" s="39"/>
      <c r="AN330" s="39"/>
      <c r="AO330" s="39"/>
      <c r="AP330" s="39">
        <v>14330.35</v>
      </c>
      <c r="AQ330" s="39">
        <v>0</v>
      </c>
      <c r="AR330" s="27">
        <f t="shared" si="13"/>
        <v>0</v>
      </c>
      <c r="AS330" s="13" t="s">
        <v>111</v>
      </c>
      <c r="AT330" s="13">
        <v>2016</v>
      </c>
      <c r="AU330" s="13" t="s">
        <v>212</v>
      </c>
    </row>
    <row r="331" spans="2:47" x14ac:dyDescent="0.25">
      <c r="B331" s="7" t="s">
        <v>615</v>
      </c>
      <c r="C331" s="7" t="s">
        <v>100</v>
      </c>
      <c r="D331" s="7" t="s">
        <v>603</v>
      </c>
      <c r="E331" s="7" t="s">
        <v>604</v>
      </c>
      <c r="F331" s="7" t="s">
        <v>605</v>
      </c>
      <c r="G331" s="7" t="s">
        <v>616</v>
      </c>
      <c r="H331" s="8" t="s">
        <v>105</v>
      </c>
      <c r="I331" s="9">
        <v>50</v>
      </c>
      <c r="J331" s="10" t="s">
        <v>231</v>
      </c>
      <c r="K331" s="8" t="s">
        <v>107</v>
      </c>
      <c r="L331" s="10" t="s">
        <v>108</v>
      </c>
      <c r="M331" s="10" t="s">
        <v>109</v>
      </c>
      <c r="N331" s="10" t="s">
        <v>110</v>
      </c>
      <c r="O331" s="27">
        <v>0</v>
      </c>
      <c r="P331" s="27">
        <v>0</v>
      </c>
      <c r="Q331" s="27">
        <v>41</v>
      </c>
      <c r="R331" s="27">
        <v>41</v>
      </c>
      <c r="S331" s="27">
        <v>41</v>
      </c>
      <c r="T331" s="27">
        <v>41</v>
      </c>
      <c r="U331" s="27">
        <v>41</v>
      </c>
      <c r="V331" s="27"/>
      <c r="W331" s="27"/>
      <c r="X331" s="27"/>
      <c r="Y331" s="27"/>
      <c r="Z331" s="27"/>
      <c r="AA331" s="27"/>
      <c r="AB331" s="27"/>
      <c r="AC331" s="27"/>
      <c r="AD331" s="27"/>
      <c r="AE331" s="27"/>
      <c r="AF331" s="27"/>
      <c r="AG331" s="27"/>
      <c r="AH331" s="27"/>
      <c r="AI331" s="27"/>
      <c r="AJ331" s="27"/>
      <c r="AK331" s="27"/>
      <c r="AL331" s="27"/>
      <c r="AM331" s="27"/>
      <c r="AN331" s="27"/>
      <c r="AO331" s="27"/>
      <c r="AP331" s="27">
        <v>7499.9999999999991</v>
      </c>
      <c r="AQ331" s="27">
        <v>0</v>
      </c>
      <c r="AR331" s="27">
        <f t="shared" si="13"/>
        <v>0</v>
      </c>
      <c r="AS331" s="10" t="s">
        <v>111</v>
      </c>
      <c r="AT331" s="88">
        <v>2014</v>
      </c>
      <c r="AU331" s="7" t="s">
        <v>198</v>
      </c>
    </row>
    <row r="332" spans="2:47" x14ac:dyDescent="0.25">
      <c r="B332" s="7" t="s">
        <v>617</v>
      </c>
      <c r="C332" s="7" t="s">
        <v>100</v>
      </c>
      <c r="D332" s="7" t="s">
        <v>603</v>
      </c>
      <c r="E332" s="7" t="s">
        <v>604</v>
      </c>
      <c r="F332" s="7" t="s">
        <v>605</v>
      </c>
      <c r="G332" s="7" t="s">
        <v>616</v>
      </c>
      <c r="H332" s="7" t="s">
        <v>105</v>
      </c>
      <c r="I332" s="14">
        <v>50</v>
      </c>
      <c r="J332" s="7" t="s">
        <v>235</v>
      </c>
      <c r="K332" s="7" t="s">
        <v>107</v>
      </c>
      <c r="L332" s="7" t="s">
        <v>108</v>
      </c>
      <c r="M332" s="7" t="s">
        <v>109</v>
      </c>
      <c r="N332" s="7" t="s">
        <v>110</v>
      </c>
      <c r="O332" s="39">
        <v>0</v>
      </c>
      <c r="P332" s="39">
        <v>0</v>
      </c>
      <c r="Q332" s="39">
        <v>41</v>
      </c>
      <c r="R332" s="39">
        <v>41</v>
      </c>
      <c r="S332" s="39">
        <v>41</v>
      </c>
      <c r="T332" s="39">
        <v>41</v>
      </c>
      <c r="U332" s="39">
        <v>41</v>
      </c>
      <c r="V332" s="39"/>
      <c r="W332" s="39"/>
      <c r="X332" s="39"/>
      <c r="Y332" s="39"/>
      <c r="Z332" s="39"/>
      <c r="AA332" s="39"/>
      <c r="AB332" s="39"/>
      <c r="AC332" s="39"/>
      <c r="AD332" s="39"/>
      <c r="AE332" s="39"/>
      <c r="AF332" s="39"/>
      <c r="AG332" s="39"/>
      <c r="AH332" s="39"/>
      <c r="AI332" s="39"/>
      <c r="AJ332" s="39"/>
      <c r="AK332" s="39"/>
      <c r="AL332" s="39"/>
      <c r="AM332" s="39"/>
      <c r="AN332" s="39"/>
      <c r="AO332" s="39"/>
      <c r="AP332" s="39">
        <v>7500</v>
      </c>
      <c r="AQ332" s="39">
        <v>0</v>
      </c>
      <c r="AR332" s="27">
        <f t="shared" si="13"/>
        <v>0</v>
      </c>
      <c r="AS332" s="7" t="s">
        <v>111</v>
      </c>
      <c r="AT332" s="7" t="s">
        <v>375</v>
      </c>
      <c r="AU332" s="7" t="s">
        <v>198</v>
      </c>
    </row>
    <row r="333" spans="2:47" x14ac:dyDescent="0.25">
      <c r="B333" s="15" t="s">
        <v>618</v>
      </c>
      <c r="C333" s="16" t="s">
        <v>100</v>
      </c>
      <c r="D333" s="15" t="s">
        <v>603</v>
      </c>
      <c r="E333" s="15" t="s">
        <v>604</v>
      </c>
      <c r="F333" s="15" t="s">
        <v>605</v>
      </c>
      <c r="G333" s="17" t="s">
        <v>616</v>
      </c>
      <c r="H333" s="15" t="s">
        <v>105</v>
      </c>
      <c r="I333" s="15">
        <v>50</v>
      </c>
      <c r="J333" s="15" t="s">
        <v>263</v>
      </c>
      <c r="K333" s="15" t="s">
        <v>107</v>
      </c>
      <c r="L333" s="15" t="s">
        <v>108</v>
      </c>
      <c r="M333" s="18" t="s">
        <v>109</v>
      </c>
      <c r="N333" s="15" t="s">
        <v>110</v>
      </c>
      <c r="O333" s="39">
        <v>0</v>
      </c>
      <c r="P333" s="39">
        <v>0</v>
      </c>
      <c r="Q333" s="39">
        <v>41</v>
      </c>
      <c r="R333" s="39">
        <v>41</v>
      </c>
      <c r="S333" s="39">
        <v>41</v>
      </c>
      <c r="T333" s="39">
        <v>41</v>
      </c>
      <c r="U333" s="39">
        <v>41</v>
      </c>
      <c r="V333" s="39"/>
      <c r="W333" s="39"/>
      <c r="X333" s="39"/>
      <c r="Y333" s="39"/>
      <c r="Z333" s="39"/>
      <c r="AA333" s="39"/>
      <c r="AB333" s="39"/>
      <c r="AC333" s="39"/>
      <c r="AD333" s="39"/>
      <c r="AE333" s="39"/>
      <c r="AF333" s="39"/>
      <c r="AG333" s="39"/>
      <c r="AH333" s="39"/>
      <c r="AI333" s="39"/>
      <c r="AJ333" s="39"/>
      <c r="AK333" s="39"/>
      <c r="AL333" s="39"/>
      <c r="AM333" s="39"/>
      <c r="AN333" s="39"/>
      <c r="AO333" s="39"/>
      <c r="AP333" s="39">
        <v>7500</v>
      </c>
      <c r="AQ333" s="27">
        <v>0</v>
      </c>
      <c r="AR333" s="27">
        <f t="shared" si="13"/>
        <v>0</v>
      </c>
      <c r="AS333" s="15" t="s">
        <v>111</v>
      </c>
      <c r="AT333" s="7" t="s">
        <v>375</v>
      </c>
      <c r="AU333" s="89" t="s">
        <v>291</v>
      </c>
    </row>
    <row r="334" spans="2:47" x14ac:dyDescent="0.2">
      <c r="B334" s="12" t="s">
        <v>619</v>
      </c>
      <c r="C334" s="7" t="s">
        <v>100</v>
      </c>
      <c r="D334" s="7" t="s">
        <v>603</v>
      </c>
      <c r="E334" s="7" t="s">
        <v>604</v>
      </c>
      <c r="F334" s="7" t="s">
        <v>605</v>
      </c>
      <c r="G334" s="7" t="s">
        <v>616</v>
      </c>
      <c r="H334" s="8" t="s">
        <v>197</v>
      </c>
      <c r="I334" s="9">
        <v>50</v>
      </c>
      <c r="J334" s="10" t="s">
        <v>263</v>
      </c>
      <c r="K334" s="8" t="s">
        <v>107</v>
      </c>
      <c r="L334" s="10" t="s">
        <v>108</v>
      </c>
      <c r="M334" s="10" t="s">
        <v>109</v>
      </c>
      <c r="N334" s="10" t="s">
        <v>110</v>
      </c>
      <c r="O334" s="74"/>
      <c r="P334" s="27"/>
      <c r="Q334" s="27">
        <v>41</v>
      </c>
      <c r="R334" s="27">
        <v>41</v>
      </c>
      <c r="S334" s="27">
        <v>35</v>
      </c>
      <c r="T334" s="27">
        <v>35</v>
      </c>
      <c r="U334" s="27">
        <v>35</v>
      </c>
      <c r="V334" s="27">
        <v>35</v>
      </c>
      <c r="W334" s="27"/>
      <c r="X334" s="27"/>
      <c r="Y334" s="27"/>
      <c r="Z334" s="27"/>
      <c r="AA334" s="27"/>
      <c r="AB334" s="27"/>
      <c r="AC334" s="27"/>
      <c r="AD334" s="27"/>
      <c r="AE334" s="27"/>
      <c r="AF334" s="27"/>
      <c r="AG334" s="27"/>
      <c r="AH334" s="27"/>
      <c r="AI334" s="27"/>
      <c r="AJ334" s="27"/>
      <c r="AK334" s="27"/>
      <c r="AL334" s="27"/>
      <c r="AM334" s="27"/>
      <c r="AN334" s="27"/>
      <c r="AO334" s="27"/>
      <c r="AP334" s="27">
        <v>7500</v>
      </c>
      <c r="AQ334" s="27">
        <v>0</v>
      </c>
      <c r="AR334" s="27">
        <f t="shared" si="13"/>
        <v>0</v>
      </c>
      <c r="AS334" s="10" t="s">
        <v>111</v>
      </c>
      <c r="AT334" s="43" t="s">
        <v>114</v>
      </c>
      <c r="AU334" s="13" t="s">
        <v>156</v>
      </c>
    </row>
    <row r="335" spans="2:47" x14ac:dyDescent="0.2">
      <c r="B335" s="13" t="s">
        <v>620</v>
      </c>
      <c r="C335" s="13" t="s">
        <v>100</v>
      </c>
      <c r="D335" s="13" t="s">
        <v>621</v>
      </c>
      <c r="E335" s="13" t="s">
        <v>569</v>
      </c>
      <c r="F335" s="13" t="s">
        <v>622</v>
      </c>
      <c r="G335" s="13" t="s">
        <v>616</v>
      </c>
      <c r="H335" s="13" t="s">
        <v>197</v>
      </c>
      <c r="I335" s="13">
        <v>50</v>
      </c>
      <c r="J335" s="13" t="s">
        <v>263</v>
      </c>
      <c r="K335" s="13" t="s">
        <v>107</v>
      </c>
      <c r="L335" s="13" t="s">
        <v>108</v>
      </c>
      <c r="M335" s="13" t="s">
        <v>109</v>
      </c>
      <c r="N335" s="13" t="s">
        <v>110</v>
      </c>
      <c r="O335" s="39"/>
      <c r="P335" s="39"/>
      <c r="Q335" s="39">
        <v>41</v>
      </c>
      <c r="R335" s="39">
        <v>41</v>
      </c>
      <c r="S335" s="39">
        <v>3</v>
      </c>
      <c r="T335" s="39">
        <v>3</v>
      </c>
      <c r="U335" s="39">
        <v>3</v>
      </c>
      <c r="V335" s="39"/>
      <c r="W335" s="39"/>
      <c r="X335" s="39"/>
      <c r="Y335" s="39"/>
      <c r="Z335" s="39"/>
      <c r="AA335" s="39"/>
      <c r="AB335" s="39"/>
      <c r="AC335" s="39"/>
      <c r="AD335" s="39"/>
      <c r="AE335" s="39"/>
      <c r="AF335" s="39"/>
      <c r="AG335" s="39"/>
      <c r="AH335" s="39"/>
      <c r="AI335" s="39"/>
      <c r="AJ335" s="39"/>
      <c r="AK335" s="39"/>
      <c r="AL335" s="39"/>
      <c r="AM335" s="39"/>
      <c r="AN335" s="39"/>
      <c r="AO335" s="39"/>
      <c r="AP335" s="39">
        <v>9599.9999999999982</v>
      </c>
      <c r="AQ335" s="39">
        <v>0</v>
      </c>
      <c r="AR335" s="27">
        <f t="shared" si="13"/>
        <v>0</v>
      </c>
      <c r="AS335" s="13" t="s">
        <v>111</v>
      </c>
      <c r="AT335" s="13" t="s">
        <v>114</v>
      </c>
      <c r="AU335" s="13" t="s">
        <v>115</v>
      </c>
    </row>
    <row r="336" spans="2:47" x14ac:dyDescent="0.2">
      <c r="B336" s="13" t="s">
        <v>623</v>
      </c>
      <c r="C336" s="13" t="s">
        <v>100</v>
      </c>
      <c r="D336" s="13" t="s">
        <v>621</v>
      </c>
      <c r="E336" s="13" t="s">
        <v>569</v>
      </c>
      <c r="F336" s="13" t="s">
        <v>622</v>
      </c>
      <c r="G336" s="13" t="s">
        <v>616</v>
      </c>
      <c r="H336" s="13" t="s">
        <v>197</v>
      </c>
      <c r="I336" s="13">
        <v>50</v>
      </c>
      <c r="J336" s="13" t="s">
        <v>263</v>
      </c>
      <c r="K336" s="13" t="s">
        <v>107</v>
      </c>
      <c r="L336" s="13" t="s">
        <v>108</v>
      </c>
      <c r="M336" s="13" t="s">
        <v>122</v>
      </c>
      <c r="N336" s="13" t="s">
        <v>110</v>
      </c>
      <c r="O336" s="39"/>
      <c r="P336" s="39"/>
      <c r="Q336" s="39">
        <v>41</v>
      </c>
      <c r="R336" s="39">
        <v>41</v>
      </c>
      <c r="S336" s="39">
        <v>5</v>
      </c>
      <c r="T336" s="39">
        <v>2</v>
      </c>
      <c r="U336" s="39">
        <v>3</v>
      </c>
      <c r="V336" s="39"/>
      <c r="W336" s="39"/>
      <c r="X336" s="39"/>
      <c r="Y336" s="39"/>
      <c r="Z336" s="39"/>
      <c r="AA336" s="39"/>
      <c r="AB336" s="39"/>
      <c r="AC336" s="39"/>
      <c r="AD336" s="39"/>
      <c r="AE336" s="39"/>
      <c r="AF336" s="39"/>
      <c r="AG336" s="39"/>
      <c r="AH336" s="39"/>
      <c r="AI336" s="39"/>
      <c r="AJ336" s="39"/>
      <c r="AK336" s="39"/>
      <c r="AL336" s="39"/>
      <c r="AM336" s="39"/>
      <c r="AN336" s="39"/>
      <c r="AO336" s="39"/>
      <c r="AP336" s="39">
        <v>9599.9999999999982</v>
      </c>
      <c r="AQ336" s="39">
        <f>(P336+Q336+R336+S336+T336+U336+V336+W336)*AP336</f>
        <v>883199.99999999988</v>
      </c>
      <c r="AR336" s="27">
        <f t="shared" si="13"/>
        <v>989184</v>
      </c>
      <c r="AS336" s="13" t="s">
        <v>111</v>
      </c>
      <c r="AT336" s="13" t="s">
        <v>114</v>
      </c>
      <c r="AU336" s="13"/>
    </row>
    <row r="337" spans="2:47" x14ac:dyDescent="0.25">
      <c r="B337" s="7" t="s">
        <v>624</v>
      </c>
      <c r="C337" s="7" t="s">
        <v>100</v>
      </c>
      <c r="D337" s="7" t="s">
        <v>625</v>
      </c>
      <c r="E337" s="7" t="s">
        <v>626</v>
      </c>
      <c r="F337" s="7" t="s">
        <v>627</v>
      </c>
      <c r="G337" s="7" t="s">
        <v>628</v>
      </c>
      <c r="H337" s="8" t="s">
        <v>105</v>
      </c>
      <c r="I337" s="9">
        <v>50</v>
      </c>
      <c r="J337" s="10" t="s">
        <v>231</v>
      </c>
      <c r="K337" s="8" t="s">
        <v>107</v>
      </c>
      <c r="L337" s="10" t="s">
        <v>108</v>
      </c>
      <c r="M337" s="10" t="s">
        <v>109</v>
      </c>
      <c r="N337" s="10" t="s">
        <v>110</v>
      </c>
      <c r="O337" s="27">
        <v>0</v>
      </c>
      <c r="P337" s="27">
        <v>0</v>
      </c>
      <c r="Q337" s="27">
        <v>82</v>
      </c>
      <c r="R337" s="27">
        <v>82</v>
      </c>
      <c r="S337" s="27">
        <v>82</v>
      </c>
      <c r="T337" s="27">
        <v>82</v>
      </c>
      <c r="U337" s="27">
        <v>82</v>
      </c>
      <c r="V337" s="27"/>
      <c r="W337" s="27"/>
      <c r="X337" s="27"/>
      <c r="Y337" s="27"/>
      <c r="Z337" s="27"/>
      <c r="AA337" s="27"/>
      <c r="AB337" s="27"/>
      <c r="AC337" s="27"/>
      <c r="AD337" s="27"/>
      <c r="AE337" s="27"/>
      <c r="AF337" s="27"/>
      <c r="AG337" s="27"/>
      <c r="AH337" s="27"/>
      <c r="AI337" s="27"/>
      <c r="AJ337" s="27"/>
      <c r="AK337" s="27"/>
      <c r="AL337" s="27"/>
      <c r="AM337" s="27"/>
      <c r="AN337" s="27"/>
      <c r="AO337" s="27"/>
      <c r="AP337" s="27">
        <v>2312.5</v>
      </c>
      <c r="AQ337" s="27">
        <v>0</v>
      </c>
      <c r="AR337" s="27">
        <f t="shared" si="13"/>
        <v>0</v>
      </c>
      <c r="AS337" s="10" t="s">
        <v>111</v>
      </c>
      <c r="AT337" s="88">
        <v>2014</v>
      </c>
      <c r="AU337" s="7" t="s">
        <v>198</v>
      </c>
    </row>
    <row r="338" spans="2:47" x14ac:dyDescent="0.25">
      <c r="B338" s="7" t="s">
        <v>629</v>
      </c>
      <c r="C338" s="7" t="s">
        <v>100</v>
      </c>
      <c r="D338" s="7" t="s">
        <v>625</v>
      </c>
      <c r="E338" s="7" t="s">
        <v>626</v>
      </c>
      <c r="F338" s="7" t="s">
        <v>627</v>
      </c>
      <c r="G338" s="7" t="s">
        <v>628</v>
      </c>
      <c r="H338" s="7" t="s">
        <v>105</v>
      </c>
      <c r="I338" s="14">
        <v>50</v>
      </c>
      <c r="J338" s="7" t="s">
        <v>235</v>
      </c>
      <c r="K338" s="7" t="s">
        <v>107</v>
      </c>
      <c r="L338" s="7" t="s">
        <v>108</v>
      </c>
      <c r="M338" s="7" t="s">
        <v>109</v>
      </c>
      <c r="N338" s="7" t="s">
        <v>110</v>
      </c>
      <c r="O338" s="39">
        <v>0</v>
      </c>
      <c r="P338" s="39">
        <v>0</v>
      </c>
      <c r="Q338" s="39">
        <v>82</v>
      </c>
      <c r="R338" s="39">
        <v>82</v>
      </c>
      <c r="S338" s="39">
        <v>82</v>
      </c>
      <c r="T338" s="39">
        <v>82</v>
      </c>
      <c r="U338" s="39">
        <v>82</v>
      </c>
      <c r="V338" s="39"/>
      <c r="W338" s="39"/>
      <c r="X338" s="39"/>
      <c r="Y338" s="39"/>
      <c r="Z338" s="39"/>
      <c r="AA338" s="39"/>
      <c r="AB338" s="39"/>
      <c r="AC338" s="39"/>
      <c r="AD338" s="39"/>
      <c r="AE338" s="39"/>
      <c r="AF338" s="39"/>
      <c r="AG338" s="39"/>
      <c r="AH338" s="39"/>
      <c r="AI338" s="39"/>
      <c r="AJ338" s="39"/>
      <c r="AK338" s="39"/>
      <c r="AL338" s="39"/>
      <c r="AM338" s="39"/>
      <c r="AN338" s="39"/>
      <c r="AO338" s="39"/>
      <c r="AP338" s="39">
        <v>2312.5</v>
      </c>
      <c r="AQ338" s="39">
        <v>0</v>
      </c>
      <c r="AR338" s="27">
        <f t="shared" si="13"/>
        <v>0</v>
      </c>
      <c r="AS338" s="7" t="s">
        <v>111</v>
      </c>
      <c r="AT338" s="7" t="s">
        <v>375</v>
      </c>
      <c r="AU338" s="7" t="s">
        <v>198</v>
      </c>
    </row>
    <row r="339" spans="2:47" x14ac:dyDescent="0.25">
      <c r="B339" s="15" t="s">
        <v>630</v>
      </c>
      <c r="C339" s="16" t="s">
        <v>100</v>
      </c>
      <c r="D339" s="15" t="s">
        <v>625</v>
      </c>
      <c r="E339" s="15" t="s">
        <v>626</v>
      </c>
      <c r="F339" s="15" t="s">
        <v>627</v>
      </c>
      <c r="G339" s="17" t="s">
        <v>628</v>
      </c>
      <c r="H339" s="15" t="s">
        <v>105</v>
      </c>
      <c r="I339" s="15">
        <v>50</v>
      </c>
      <c r="J339" s="15" t="s">
        <v>263</v>
      </c>
      <c r="K339" s="15" t="s">
        <v>107</v>
      </c>
      <c r="L339" s="15" t="s">
        <v>108</v>
      </c>
      <c r="M339" s="18" t="s">
        <v>109</v>
      </c>
      <c r="N339" s="15" t="s">
        <v>110</v>
      </c>
      <c r="O339" s="39">
        <v>0</v>
      </c>
      <c r="P339" s="39">
        <v>0</v>
      </c>
      <c r="Q339" s="39">
        <v>82</v>
      </c>
      <c r="R339" s="39">
        <v>82</v>
      </c>
      <c r="S339" s="39">
        <v>82</v>
      </c>
      <c r="T339" s="39">
        <v>82</v>
      </c>
      <c r="U339" s="39">
        <v>82</v>
      </c>
      <c r="V339" s="39"/>
      <c r="W339" s="39"/>
      <c r="X339" s="39"/>
      <c r="Y339" s="39"/>
      <c r="Z339" s="39"/>
      <c r="AA339" s="39"/>
      <c r="AB339" s="39"/>
      <c r="AC339" s="39"/>
      <c r="AD339" s="39"/>
      <c r="AE339" s="39"/>
      <c r="AF339" s="39"/>
      <c r="AG339" s="39"/>
      <c r="AH339" s="39"/>
      <c r="AI339" s="39"/>
      <c r="AJ339" s="39"/>
      <c r="AK339" s="39"/>
      <c r="AL339" s="39"/>
      <c r="AM339" s="39"/>
      <c r="AN339" s="39"/>
      <c r="AO339" s="39"/>
      <c r="AP339" s="39">
        <v>2312.5</v>
      </c>
      <c r="AQ339" s="27">
        <v>0</v>
      </c>
      <c r="AR339" s="27">
        <f t="shared" si="13"/>
        <v>0</v>
      </c>
      <c r="AS339" s="15" t="s">
        <v>111</v>
      </c>
      <c r="AT339" s="7" t="s">
        <v>375</v>
      </c>
      <c r="AU339" s="89" t="s">
        <v>291</v>
      </c>
    </row>
    <row r="340" spans="2:47" x14ac:dyDescent="0.2">
      <c r="B340" s="12" t="s">
        <v>631</v>
      </c>
      <c r="C340" s="7" t="s">
        <v>100</v>
      </c>
      <c r="D340" s="7" t="s">
        <v>625</v>
      </c>
      <c r="E340" s="7" t="s">
        <v>626</v>
      </c>
      <c r="F340" s="7" t="s">
        <v>627</v>
      </c>
      <c r="G340" s="7" t="s">
        <v>628</v>
      </c>
      <c r="H340" s="8" t="s">
        <v>197</v>
      </c>
      <c r="I340" s="9">
        <v>50</v>
      </c>
      <c r="J340" s="10" t="s">
        <v>263</v>
      </c>
      <c r="K340" s="8" t="s">
        <v>107</v>
      </c>
      <c r="L340" s="10" t="s">
        <v>108</v>
      </c>
      <c r="M340" s="10" t="s">
        <v>109</v>
      </c>
      <c r="N340" s="10" t="s">
        <v>110</v>
      </c>
      <c r="O340" s="74"/>
      <c r="P340" s="27"/>
      <c r="Q340" s="27">
        <v>82</v>
      </c>
      <c r="R340" s="27">
        <v>82</v>
      </c>
      <c r="S340" s="27">
        <v>72</v>
      </c>
      <c r="T340" s="27">
        <v>72</v>
      </c>
      <c r="U340" s="27">
        <v>72</v>
      </c>
      <c r="V340" s="27">
        <v>72</v>
      </c>
      <c r="W340" s="27"/>
      <c r="X340" s="27"/>
      <c r="Y340" s="27"/>
      <c r="Z340" s="27"/>
      <c r="AA340" s="27"/>
      <c r="AB340" s="27"/>
      <c r="AC340" s="27"/>
      <c r="AD340" s="27"/>
      <c r="AE340" s="27"/>
      <c r="AF340" s="27"/>
      <c r="AG340" s="27"/>
      <c r="AH340" s="27"/>
      <c r="AI340" s="27"/>
      <c r="AJ340" s="27"/>
      <c r="AK340" s="27"/>
      <c r="AL340" s="27"/>
      <c r="AM340" s="27"/>
      <c r="AN340" s="27"/>
      <c r="AO340" s="27"/>
      <c r="AP340" s="27">
        <v>2312.5</v>
      </c>
      <c r="AQ340" s="27">
        <v>0</v>
      </c>
      <c r="AR340" s="27">
        <f t="shared" si="13"/>
        <v>0</v>
      </c>
      <c r="AS340" s="10" t="s">
        <v>111</v>
      </c>
      <c r="AT340" s="43" t="s">
        <v>114</v>
      </c>
      <c r="AU340" s="13" t="s">
        <v>115</v>
      </c>
    </row>
    <row r="341" spans="2:47" x14ac:dyDescent="0.2">
      <c r="B341" s="13" t="s">
        <v>632</v>
      </c>
      <c r="C341" s="13" t="s">
        <v>100</v>
      </c>
      <c r="D341" s="13" t="s">
        <v>633</v>
      </c>
      <c r="E341" s="13" t="s">
        <v>634</v>
      </c>
      <c r="F341" s="13" t="s">
        <v>635</v>
      </c>
      <c r="G341" s="13" t="s">
        <v>628</v>
      </c>
      <c r="H341" s="13" t="s">
        <v>197</v>
      </c>
      <c r="I341" s="13">
        <v>50</v>
      </c>
      <c r="J341" s="13" t="s">
        <v>263</v>
      </c>
      <c r="K341" s="13" t="s">
        <v>107</v>
      </c>
      <c r="L341" s="13" t="s">
        <v>108</v>
      </c>
      <c r="M341" s="13" t="s">
        <v>109</v>
      </c>
      <c r="N341" s="13" t="s">
        <v>110</v>
      </c>
      <c r="O341" s="39"/>
      <c r="P341" s="39"/>
      <c r="Q341" s="39">
        <v>82</v>
      </c>
      <c r="R341" s="39">
        <v>82</v>
      </c>
      <c r="S341" s="39">
        <v>72</v>
      </c>
      <c r="T341" s="39">
        <v>72</v>
      </c>
      <c r="U341" s="39">
        <v>72</v>
      </c>
      <c r="V341" s="39"/>
      <c r="W341" s="39"/>
      <c r="X341" s="39"/>
      <c r="Y341" s="39"/>
      <c r="Z341" s="39"/>
      <c r="AA341" s="39"/>
      <c r="AB341" s="39"/>
      <c r="AC341" s="39"/>
      <c r="AD341" s="39"/>
      <c r="AE341" s="39"/>
      <c r="AF341" s="39"/>
      <c r="AG341" s="39"/>
      <c r="AH341" s="39"/>
      <c r="AI341" s="39"/>
      <c r="AJ341" s="39"/>
      <c r="AK341" s="39"/>
      <c r="AL341" s="39"/>
      <c r="AM341" s="39"/>
      <c r="AN341" s="39"/>
      <c r="AO341" s="39"/>
      <c r="AP341" s="39">
        <v>2312.5</v>
      </c>
      <c r="AQ341" s="39">
        <v>0</v>
      </c>
      <c r="AR341" s="27">
        <f t="shared" si="13"/>
        <v>0</v>
      </c>
      <c r="AS341" s="13" t="s">
        <v>111</v>
      </c>
      <c r="AT341" s="13" t="s">
        <v>114</v>
      </c>
      <c r="AU341" s="13" t="s">
        <v>115</v>
      </c>
    </row>
    <row r="342" spans="2:47" x14ac:dyDescent="0.2">
      <c r="B342" s="13" t="s">
        <v>636</v>
      </c>
      <c r="C342" s="13" t="s">
        <v>100</v>
      </c>
      <c r="D342" s="13" t="s">
        <v>633</v>
      </c>
      <c r="E342" s="13" t="s">
        <v>634</v>
      </c>
      <c r="F342" s="13" t="s">
        <v>635</v>
      </c>
      <c r="G342" s="13" t="s">
        <v>628</v>
      </c>
      <c r="H342" s="13" t="s">
        <v>197</v>
      </c>
      <c r="I342" s="13">
        <v>50</v>
      </c>
      <c r="J342" s="13" t="s">
        <v>263</v>
      </c>
      <c r="K342" s="13" t="s">
        <v>107</v>
      </c>
      <c r="L342" s="13" t="s">
        <v>108</v>
      </c>
      <c r="M342" s="13" t="s">
        <v>122</v>
      </c>
      <c r="N342" s="13" t="s">
        <v>110</v>
      </c>
      <c r="O342" s="39"/>
      <c r="P342" s="39"/>
      <c r="Q342" s="39">
        <v>82</v>
      </c>
      <c r="R342" s="39">
        <v>82</v>
      </c>
      <c r="S342" s="39">
        <v>82</v>
      </c>
      <c r="T342" s="39">
        <v>62</v>
      </c>
      <c r="U342" s="39">
        <v>72</v>
      </c>
      <c r="V342" s="39"/>
      <c r="W342" s="39"/>
      <c r="X342" s="39"/>
      <c r="Y342" s="39"/>
      <c r="Z342" s="39"/>
      <c r="AA342" s="39"/>
      <c r="AB342" s="39"/>
      <c r="AC342" s="39"/>
      <c r="AD342" s="39"/>
      <c r="AE342" s="39"/>
      <c r="AF342" s="39"/>
      <c r="AG342" s="39"/>
      <c r="AH342" s="39"/>
      <c r="AI342" s="39"/>
      <c r="AJ342" s="39"/>
      <c r="AK342" s="39"/>
      <c r="AL342" s="39"/>
      <c r="AM342" s="39"/>
      <c r="AN342" s="39"/>
      <c r="AO342" s="39"/>
      <c r="AP342" s="39">
        <v>2312.5</v>
      </c>
      <c r="AQ342" s="39">
        <f>(P342+Q342+R342+S342+T342+U342+V342+W342)*AP342</f>
        <v>878750</v>
      </c>
      <c r="AR342" s="27">
        <f t="shared" si="13"/>
        <v>984200.00000000012</v>
      </c>
      <c r="AS342" s="13" t="s">
        <v>111</v>
      </c>
      <c r="AT342" s="13" t="s">
        <v>114</v>
      </c>
      <c r="AU342" s="13"/>
    </row>
    <row r="343" spans="2:47" x14ac:dyDescent="0.25">
      <c r="B343" s="7" t="s">
        <v>637</v>
      </c>
      <c r="C343" s="7" t="s">
        <v>100</v>
      </c>
      <c r="D343" s="7" t="s">
        <v>638</v>
      </c>
      <c r="E343" s="7" t="s">
        <v>582</v>
      </c>
      <c r="F343" s="7" t="s">
        <v>639</v>
      </c>
      <c r="G343" s="7" t="s">
        <v>640</v>
      </c>
      <c r="H343" s="8" t="s">
        <v>197</v>
      </c>
      <c r="I343" s="9">
        <v>50</v>
      </c>
      <c r="J343" s="10" t="s">
        <v>231</v>
      </c>
      <c r="K343" s="8" t="s">
        <v>107</v>
      </c>
      <c r="L343" s="10" t="s">
        <v>108</v>
      </c>
      <c r="M343" s="10" t="s">
        <v>109</v>
      </c>
      <c r="N343" s="10" t="s">
        <v>564</v>
      </c>
      <c r="O343" s="27">
        <v>0</v>
      </c>
      <c r="P343" s="27">
        <v>0</v>
      </c>
      <c r="Q343" s="27">
        <v>2123</v>
      </c>
      <c r="R343" s="27">
        <v>1743</v>
      </c>
      <c r="S343" s="27">
        <v>1132</v>
      </c>
      <c r="T343" s="27">
        <v>1132</v>
      </c>
      <c r="U343" s="27">
        <v>1134</v>
      </c>
      <c r="V343" s="27"/>
      <c r="W343" s="27"/>
      <c r="X343" s="27"/>
      <c r="Y343" s="27"/>
      <c r="Z343" s="27"/>
      <c r="AA343" s="27"/>
      <c r="AB343" s="27"/>
      <c r="AC343" s="27"/>
      <c r="AD343" s="27"/>
      <c r="AE343" s="27"/>
      <c r="AF343" s="27"/>
      <c r="AG343" s="27"/>
      <c r="AH343" s="27"/>
      <c r="AI343" s="27"/>
      <c r="AJ343" s="27"/>
      <c r="AK343" s="27"/>
      <c r="AL343" s="27"/>
      <c r="AM343" s="27"/>
      <c r="AN343" s="27"/>
      <c r="AO343" s="27"/>
      <c r="AP343" s="27">
        <v>38399.999999999993</v>
      </c>
      <c r="AQ343" s="27">
        <v>0</v>
      </c>
      <c r="AR343" s="27">
        <f t="shared" si="13"/>
        <v>0</v>
      </c>
      <c r="AS343" s="10" t="s">
        <v>111</v>
      </c>
      <c r="AT343" s="88">
        <v>2014</v>
      </c>
      <c r="AU343" s="7" t="s">
        <v>597</v>
      </c>
    </row>
    <row r="344" spans="2:47" x14ac:dyDescent="0.25">
      <c r="B344" s="7" t="s">
        <v>641</v>
      </c>
      <c r="C344" s="7" t="s">
        <v>100</v>
      </c>
      <c r="D344" s="7" t="s">
        <v>638</v>
      </c>
      <c r="E344" s="7" t="s">
        <v>582</v>
      </c>
      <c r="F344" s="7" t="s">
        <v>639</v>
      </c>
      <c r="G344" s="7" t="s">
        <v>640</v>
      </c>
      <c r="H344" s="7" t="s">
        <v>105</v>
      </c>
      <c r="I344" s="14">
        <v>50</v>
      </c>
      <c r="J344" s="7" t="s">
        <v>235</v>
      </c>
      <c r="K344" s="7" t="s">
        <v>107</v>
      </c>
      <c r="L344" s="7" t="s">
        <v>108</v>
      </c>
      <c r="M344" s="7" t="s">
        <v>109</v>
      </c>
      <c r="N344" s="7" t="s">
        <v>564</v>
      </c>
      <c r="O344" s="39">
        <v>0</v>
      </c>
      <c r="P344" s="39">
        <v>0</v>
      </c>
      <c r="Q344" s="39">
        <v>2916</v>
      </c>
      <c r="R344" s="39">
        <v>1743</v>
      </c>
      <c r="S344" s="39">
        <v>1132</v>
      </c>
      <c r="T344" s="39">
        <v>1132</v>
      </c>
      <c r="U344" s="39">
        <v>1134</v>
      </c>
      <c r="V344" s="39"/>
      <c r="W344" s="39"/>
      <c r="X344" s="39"/>
      <c r="Y344" s="39"/>
      <c r="Z344" s="39"/>
      <c r="AA344" s="39"/>
      <c r="AB344" s="39"/>
      <c r="AC344" s="39"/>
      <c r="AD344" s="39"/>
      <c r="AE344" s="39"/>
      <c r="AF344" s="39"/>
      <c r="AG344" s="39"/>
      <c r="AH344" s="39"/>
      <c r="AI344" s="39"/>
      <c r="AJ344" s="39"/>
      <c r="AK344" s="39"/>
      <c r="AL344" s="39"/>
      <c r="AM344" s="39"/>
      <c r="AN344" s="39"/>
      <c r="AO344" s="39"/>
      <c r="AP344" s="39">
        <v>38400</v>
      </c>
      <c r="AQ344" s="39">
        <v>0</v>
      </c>
      <c r="AR344" s="27">
        <f t="shared" si="13"/>
        <v>0</v>
      </c>
      <c r="AS344" s="7" t="s">
        <v>111</v>
      </c>
      <c r="AT344" s="7" t="s">
        <v>375</v>
      </c>
      <c r="AU344" s="7" t="s">
        <v>198</v>
      </c>
    </row>
    <row r="345" spans="2:47" x14ac:dyDescent="0.25">
      <c r="B345" s="15" t="s">
        <v>642</v>
      </c>
      <c r="C345" s="16" t="s">
        <v>100</v>
      </c>
      <c r="D345" s="15" t="s">
        <v>638</v>
      </c>
      <c r="E345" s="15" t="s">
        <v>582</v>
      </c>
      <c r="F345" s="15" t="s">
        <v>639</v>
      </c>
      <c r="G345" s="17" t="s">
        <v>640</v>
      </c>
      <c r="H345" s="15" t="s">
        <v>105</v>
      </c>
      <c r="I345" s="15">
        <v>50</v>
      </c>
      <c r="J345" s="15" t="s">
        <v>263</v>
      </c>
      <c r="K345" s="15" t="s">
        <v>107</v>
      </c>
      <c r="L345" s="15" t="s">
        <v>108</v>
      </c>
      <c r="M345" s="18" t="s">
        <v>109</v>
      </c>
      <c r="N345" s="15" t="s">
        <v>564</v>
      </c>
      <c r="O345" s="39">
        <v>0</v>
      </c>
      <c r="P345" s="39">
        <v>0</v>
      </c>
      <c r="Q345" s="39">
        <v>2916</v>
      </c>
      <c r="R345" s="39">
        <v>1743</v>
      </c>
      <c r="S345" s="39">
        <v>1132</v>
      </c>
      <c r="T345" s="39">
        <v>1132</v>
      </c>
      <c r="U345" s="39">
        <v>1134</v>
      </c>
      <c r="V345" s="39"/>
      <c r="W345" s="39"/>
      <c r="X345" s="39"/>
      <c r="Y345" s="39"/>
      <c r="Z345" s="39"/>
      <c r="AA345" s="39"/>
      <c r="AB345" s="39"/>
      <c r="AC345" s="39"/>
      <c r="AD345" s="39"/>
      <c r="AE345" s="39"/>
      <c r="AF345" s="39"/>
      <c r="AG345" s="39"/>
      <c r="AH345" s="39"/>
      <c r="AI345" s="39"/>
      <c r="AJ345" s="39"/>
      <c r="AK345" s="39"/>
      <c r="AL345" s="39"/>
      <c r="AM345" s="39"/>
      <c r="AN345" s="39"/>
      <c r="AO345" s="39"/>
      <c r="AP345" s="39">
        <v>38400</v>
      </c>
      <c r="AQ345" s="27">
        <v>0</v>
      </c>
      <c r="AR345" s="27">
        <f t="shared" si="13"/>
        <v>0</v>
      </c>
      <c r="AS345" s="15" t="s">
        <v>111</v>
      </c>
      <c r="AT345" s="7" t="s">
        <v>375</v>
      </c>
      <c r="AU345" s="89" t="s">
        <v>291</v>
      </c>
    </row>
    <row r="346" spans="2:47" x14ac:dyDescent="0.25">
      <c r="B346" s="12" t="s">
        <v>643</v>
      </c>
      <c r="C346" s="7" t="s">
        <v>100</v>
      </c>
      <c r="D346" s="7" t="s">
        <v>638</v>
      </c>
      <c r="E346" s="7" t="s">
        <v>582</v>
      </c>
      <c r="F346" s="7" t="s">
        <v>639</v>
      </c>
      <c r="G346" s="7" t="s">
        <v>640</v>
      </c>
      <c r="H346" s="8" t="s">
        <v>197</v>
      </c>
      <c r="I346" s="9">
        <v>50</v>
      </c>
      <c r="J346" s="10" t="s">
        <v>263</v>
      </c>
      <c r="K346" s="8" t="s">
        <v>107</v>
      </c>
      <c r="L346" s="10" t="s">
        <v>108</v>
      </c>
      <c r="M346" s="10" t="s">
        <v>109</v>
      </c>
      <c r="N346" s="10" t="s">
        <v>564</v>
      </c>
      <c r="O346" s="74"/>
      <c r="P346" s="27"/>
      <c r="Q346" s="27">
        <v>2916</v>
      </c>
      <c r="R346" s="27">
        <v>1724</v>
      </c>
      <c r="S346" s="27">
        <v>2751</v>
      </c>
      <c r="T346" s="27">
        <v>2751</v>
      </c>
      <c r="U346" s="27">
        <v>2751</v>
      </c>
      <c r="V346" s="27">
        <v>2751</v>
      </c>
      <c r="W346" s="27"/>
      <c r="X346" s="27"/>
      <c r="Y346" s="27"/>
      <c r="Z346" s="27"/>
      <c r="AA346" s="27"/>
      <c r="AB346" s="27"/>
      <c r="AC346" s="27"/>
      <c r="AD346" s="27"/>
      <c r="AE346" s="27"/>
      <c r="AF346" s="27"/>
      <c r="AG346" s="27"/>
      <c r="AH346" s="27"/>
      <c r="AI346" s="27"/>
      <c r="AJ346" s="27"/>
      <c r="AK346" s="27"/>
      <c r="AL346" s="27"/>
      <c r="AM346" s="27"/>
      <c r="AN346" s="27"/>
      <c r="AO346" s="27"/>
      <c r="AP346" s="27">
        <v>38400</v>
      </c>
      <c r="AQ346" s="27">
        <v>0</v>
      </c>
      <c r="AR346" s="27">
        <f t="shared" si="13"/>
        <v>0</v>
      </c>
      <c r="AS346" s="10" t="s">
        <v>111</v>
      </c>
      <c r="AT346" s="43" t="s">
        <v>114</v>
      </c>
      <c r="AU346" s="88" t="s">
        <v>644</v>
      </c>
    </row>
    <row r="347" spans="2:47" x14ac:dyDescent="0.2">
      <c r="B347" s="12" t="s">
        <v>645</v>
      </c>
      <c r="C347" s="7" t="s">
        <v>100</v>
      </c>
      <c r="D347" s="7" t="s">
        <v>638</v>
      </c>
      <c r="E347" s="7" t="s">
        <v>582</v>
      </c>
      <c r="F347" s="7" t="s">
        <v>639</v>
      </c>
      <c r="G347" s="7" t="s">
        <v>646</v>
      </c>
      <c r="H347" s="8" t="s">
        <v>105</v>
      </c>
      <c r="I347" s="7">
        <v>50</v>
      </c>
      <c r="J347" s="7" t="s">
        <v>263</v>
      </c>
      <c r="K347" s="7" t="s">
        <v>107</v>
      </c>
      <c r="L347" s="7" t="s">
        <v>108</v>
      </c>
      <c r="M347" s="7" t="s">
        <v>109</v>
      </c>
      <c r="N347" s="7" t="s">
        <v>564</v>
      </c>
      <c r="O347" s="39"/>
      <c r="P347" s="39"/>
      <c r="Q347" s="39"/>
      <c r="R347" s="39">
        <v>1743</v>
      </c>
      <c r="S347" s="39">
        <v>1742</v>
      </c>
      <c r="T347" s="39">
        <v>1742</v>
      </c>
      <c r="U347" s="39">
        <v>1742</v>
      </c>
      <c r="V347" s="39">
        <v>1742</v>
      </c>
      <c r="W347" s="39"/>
      <c r="X347" s="39"/>
      <c r="Y347" s="39"/>
      <c r="Z347" s="39"/>
      <c r="AA347" s="39"/>
      <c r="AB347" s="39"/>
      <c r="AC347" s="39"/>
      <c r="AD347" s="39"/>
      <c r="AE347" s="39"/>
      <c r="AF347" s="39"/>
      <c r="AG347" s="39"/>
      <c r="AH347" s="39"/>
      <c r="AI347" s="39"/>
      <c r="AJ347" s="39"/>
      <c r="AK347" s="39"/>
      <c r="AL347" s="39"/>
      <c r="AM347" s="39"/>
      <c r="AN347" s="39"/>
      <c r="AO347" s="39"/>
      <c r="AP347" s="27">
        <v>38400</v>
      </c>
      <c r="AQ347" s="27">
        <v>0</v>
      </c>
      <c r="AR347" s="27">
        <f t="shared" si="13"/>
        <v>0</v>
      </c>
      <c r="AS347" s="10" t="s">
        <v>111</v>
      </c>
      <c r="AT347" s="43" t="s">
        <v>114</v>
      </c>
      <c r="AU347" s="13" t="s">
        <v>156</v>
      </c>
    </row>
    <row r="348" spans="2:47" x14ac:dyDescent="0.2">
      <c r="B348" s="13" t="s">
        <v>647</v>
      </c>
      <c r="C348" s="13" t="s">
        <v>100</v>
      </c>
      <c r="D348" s="13" t="s">
        <v>648</v>
      </c>
      <c r="E348" s="13" t="s">
        <v>569</v>
      </c>
      <c r="F348" s="13" t="s">
        <v>649</v>
      </c>
      <c r="G348" s="13" t="s">
        <v>640</v>
      </c>
      <c r="H348" s="13" t="s">
        <v>105</v>
      </c>
      <c r="I348" s="13">
        <v>50</v>
      </c>
      <c r="J348" s="13" t="s">
        <v>263</v>
      </c>
      <c r="K348" s="13" t="s">
        <v>107</v>
      </c>
      <c r="L348" s="13" t="s">
        <v>108</v>
      </c>
      <c r="M348" s="13" t="s">
        <v>109</v>
      </c>
      <c r="N348" s="13" t="s">
        <v>564</v>
      </c>
      <c r="O348" s="39"/>
      <c r="P348" s="39"/>
      <c r="Q348" s="39">
        <v>0</v>
      </c>
      <c r="R348" s="39">
        <v>1743</v>
      </c>
      <c r="S348" s="39">
        <v>300</v>
      </c>
      <c r="T348" s="39">
        <v>300</v>
      </c>
      <c r="U348" s="39">
        <v>300</v>
      </c>
      <c r="V348" s="39"/>
      <c r="W348" s="39"/>
      <c r="X348" s="39"/>
      <c r="Y348" s="39"/>
      <c r="Z348" s="39"/>
      <c r="AA348" s="39"/>
      <c r="AB348" s="39"/>
      <c r="AC348" s="39"/>
      <c r="AD348" s="39"/>
      <c r="AE348" s="39"/>
      <c r="AF348" s="39"/>
      <c r="AG348" s="39"/>
      <c r="AH348" s="39"/>
      <c r="AI348" s="39"/>
      <c r="AJ348" s="39"/>
      <c r="AK348" s="39"/>
      <c r="AL348" s="39"/>
      <c r="AM348" s="39"/>
      <c r="AN348" s="39"/>
      <c r="AO348" s="39"/>
      <c r="AP348" s="39">
        <v>34285.71</v>
      </c>
      <c r="AQ348" s="39">
        <v>0</v>
      </c>
      <c r="AR348" s="27">
        <f t="shared" si="13"/>
        <v>0</v>
      </c>
      <c r="AS348" s="13" t="s">
        <v>111</v>
      </c>
      <c r="AT348" s="13" t="s">
        <v>114</v>
      </c>
      <c r="AU348" s="13">
        <v>14</v>
      </c>
    </row>
    <row r="349" spans="2:47" x14ac:dyDescent="0.2">
      <c r="B349" s="13" t="s">
        <v>650</v>
      </c>
      <c r="C349" s="13" t="s">
        <v>100</v>
      </c>
      <c r="D349" s="13" t="s">
        <v>648</v>
      </c>
      <c r="E349" s="13" t="s">
        <v>569</v>
      </c>
      <c r="F349" s="13" t="s">
        <v>649</v>
      </c>
      <c r="G349" s="13" t="s">
        <v>640</v>
      </c>
      <c r="H349" s="13" t="s">
        <v>105</v>
      </c>
      <c r="I349" s="13">
        <v>50</v>
      </c>
      <c r="J349" s="13" t="s">
        <v>263</v>
      </c>
      <c r="K349" s="13" t="s">
        <v>107</v>
      </c>
      <c r="L349" s="13" t="s">
        <v>108</v>
      </c>
      <c r="M349" s="13" t="s">
        <v>109</v>
      </c>
      <c r="N349" s="13" t="s">
        <v>564</v>
      </c>
      <c r="O349" s="39"/>
      <c r="P349" s="39"/>
      <c r="Q349" s="39"/>
      <c r="R349" s="39">
        <v>1743</v>
      </c>
      <c r="S349" s="39">
        <v>94</v>
      </c>
      <c r="T349" s="39">
        <v>300</v>
      </c>
      <c r="U349" s="39">
        <v>300</v>
      </c>
      <c r="V349" s="39"/>
      <c r="W349" s="39"/>
      <c r="X349" s="39"/>
      <c r="Y349" s="39"/>
      <c r="Z349" s="39"/>
      <c r="AA349" s="39"/>
      <c r="AB349" s="39"/>
      <c r="AC349" s="39"/>
      <c r="AD349" s="39"/>
      <c r="AE349" s="39"/>
      <c r="AF349" s="39"/>
      <c r="AG349" s="39"/>
      <c r="AH349" s="39"/>
      <c r="AI349" s="39"/>
      <c r="AJ349" s="39"/>
      <c r="AK349" s="39"/>
      <c r="AL349" s="39"/>
      <c r="AM349" s="39"/>
      <c r="AN349" s="39"/>
      <c r="AO349" s="39"/>
      <c r="AP349" s="39">
        <v>34285.71</v>
      </c>
      <c r="AQ349" s="39">
        <v>0</v>
      </c>
      <c r="AR349" s="27">
        <f t="shared" si="13"/>
        <v>0</v>
      </c>
      <c r="AS349" s="13" t="s">
        <v>111</v>
      </c>
      <c r="AT349" s="13" t="s">
        <v>114</v>
      </c>
      <c r="AU349" s="13">
        <v>14</v>
      </c>
    </row>
    <row r="350" spans="2:47" x14ac:dyDescent="0.2">
      <c r="B350" s="13" t="s">
        <v>651</v>
      </c>
      <c r="C350" s="13" t="s">
        <v>100</v>
      </c>
      <c r="D350" s="13" t="s">
        <v>648</v>
      </c>
      <c r="E350" s="13" t="s">
        <v>569</v>
      </c>
      <c r="F350" s="13" t="s">
        <v>649</v>
      </c>
      <c r="G350" s="13" t="s">
        <v>640</v>
      </c>
      <c r="H350" s="13" t="s">
        <v>105</v>
      </c>
      <c r="I350" s="13">
        <v>50</v>
      </c>
      <c r="J350" s="13" t="s">
        <v>263</v>
      </c>
      <c r="K350" s="13" t="s">
        <v>107</v>
      </c>
      <c r="L350" s="13" t="s">
        <v>108</v>
      </c>
      <c r="M350" s="13" t="s">
        <v>109</v>
      </c>
      <c r="N350" s="13" t="s">
        <v>564</v>
      </c>
      <c r="O350" s="39"/>
      <c r="P350" s="39"/>
      <c r="Q350" s="39">
        <v>2916</v>
      </c>
      <c r="R350" s="39">
        <v>1743</v>
      </c>
      <c r="S350" s="39">
        <v>94</v>
      </c>
      <c r="T350" s="39">
        <v>300</v>
      </c>
      <c r="U350" s="39">
        <v>300</v>
      </c>
      <c r="V350" s="39"/>
      <c r="W350" s="39"/>
      <c r="X350" s="39"/>
      <c r="Y350" s="39"/>
      <c r="Z350" s="39"/>
      <c r="AA350" s="39"/>
      <c r="AB350" s="39"/>
      <c r="AC350" s="39"/>
      <c r="AD350" s="39"/>
      <c r="AE350" s="39"/>
      <c r="AF350" s="39"/>
      <c r="AG350" s="39"/>
      <c r="AH350" s="39"/>
      <c r="AI350" s="39"/>
      <c r="AJ350" s="39"/>
      <c r="AK350" s="39"/>
      <c r="AL350" s="39"/>
      <c r="AM350" s="39"/>
      <c r="AN350" s="39"/>
      <c r="AO350" s="39"/>
      <c r="AP350" s="39">
        <v>34285.71</v>
      </c>
      <c r="AQ350" s="39">
        <v>0</v>
      </c>
      <c r="AR350" s="27">
        <f t="shared" si="13"/>
        <v>0</v>
      </c>
      <c r="AS350" s="13" t="s">
        <v>111</v>
      </c>
      <c r="AT350" s="13" t="s">
        <v>114</v>
      </c>
      <c r="AU350" s="13" t="s">
        <v>115</v>
      </c>
    </row>
    <row r="351" spans="2:47" x14ac:dyDescent="0.2">
      <c r="B351" s="13" t="s">
        <v>652</v>
      </c>
      <c r="C351" s="13" t="s">
        <v>100</v>
      </c>
      <c r="D351" s="13" t="s">
        <v>648</v>
      </c>
      <c r="E351" s="13" t="s">
        <v>569</v>
      </c>
      <c r="F351" s="13" t="s">
        <v>649</v>
      </c>
      <c r="G351" s="13" t="s">
        <v>640</v>
      </c>
      <c r="H351" s="13" t="s">
        <v>105</v>
      </c>
      <c r="I351" s="13">
        <v>50</v>
      </c>
      <c r="J351" s="13" t="s">
        <v>263</v>
      </c>
      <c r="K351" s="13" t="s">
        <v>107</v>
      </c>
      <c r="L351" s="13" t="s">
        <v>108</v>
      </c>
      <c r="M351" s="13" t="s">
        <v>122</v>
      </c>
      <c r="N351" s="13" t="s">
        <v>564</v>
      </c>
      <c r="O351" s="39"/>
      <c r="P351" s="39"/>
      <c r="Q351" s="39">
        <v>2916</v>
      </c>
      <c r="R351" s="39">
        <v>1743</v>
      </c>
      <c r="S351" s="39">
        <v>200</v>
      </c>
      <c r="T351" s="39">
        <v>226</v>
      </c>
      <c r="U351" s="39">
        <v>300</v>
      </c>
      <c r="V351" s="39"/>
      <c r="W351" s="39"/>
      <c r="X351" s="39"/>
      <c r="Y351" s="39"/>
      <c r="Z351" s="39"/>
      <c r="AA351" s="39"/>
      <c r="AB351" s="39"/>
      <c r="AC351" s="39"/>
      <c r="AD351" s="39"/>
      <c r="AE351" s="39"/>
      <c r="AF351" s="39"/>
      <c r="AG351" s="39"/>
      <c r="AH351" s="39"/>
      <c r="AI351" s="39"/>
      <c r="AJ351" s="39"/>
      <c r="AK351" s="39"/>
      <c r="AL351" s="39"/>
      <c r="AM351" s="39"/>
      <c r="AN351" s="39"/>
      <c r="AO351" s="39"/>
      <c r="AP351" s="39">
        <v>34285.71</v>
      </c>
      <c r="AQ351" s="39">
        <v>0</v>
      </c>
      <c r="AR351" s="27">
        <f t="shared" si="13"/>
        <v>0</v>
      </c>
      <c r="AS351" s="13" t="s">
        <v>111</v>
      </c>
      <c r="AT351" s="13" t="s">
        <v>114</v>
      </c>
      <c r="AU351" s="13" t="s">
        <v>458</v>
      </c>
    </row>
    <row r="352" spans="2:47" x14ac:dyDescent="0.2">
      <c r="B352" s="13" t="s">
        <v>653</v>
      </c>
      <c r="C352" s="13" t="s">
        <v>100</v>
      </c>
      <c r="D352" s="13" t="s">
        <v>648</v>
      </c>
      <c r="E352" s="13" t="s">
        <v>569</v>
      </c>
      <c r="F352" s="13" t="s">
        <v>649</v>
      </c>
      <c r="G352" s="13" t="s">
        <v>640</v>
      </c>
      <c r="H352" s="13" t="s">
        <v>105</v>
      </c>
      <c r="I352" s="13">
        <v>50</v>
      </c>
      <c r="J352" s="13" t="s">
        <v>263</v>
      </c>
      <c r="K352" s="13" t="s">
        <v>107</v>
      </c>
      <c r="L352" s="13" t="s">
        <v>108</v>
      </c>
      <c r="M352" s="13" t="s">
        <v>122</v>
      </c>
      <c r="N352" s="13" t="s">
        <v>564</v>
      </c>
      <c r="O352" s="39"/>
      <c r="P352" s="39"/>
      <c r="Q352" s="39">
        <v>2916</v>
      </c>
      <c r="R352" s="39">
        <v>1743</v>
      </c>
      <c r="S352" s="39">
        <v>200</v>
      </c>
      <c r="T352" s="39">
        <v>226</v>
      </c>
      <c r="U352" s="39">
        <v>300</v>
      </c>
      <c r="V352" s="39"/>
      <c r="W352" s="39"/>
      <c r="X352" s="39"/>
      <c r="Y352" s="39"/>
      <c r="Z352" s="39"/>
      <c r="AA352" s="39"/>
      <c r="AB352" s="39"/>
      <c r="AC352" s="39"/>
      <c r="AD352" s="39"/>
      <c r="AE352" s="39"/>
      <c r="AF352" s="39"/>
      <c r="AG352" s="39"/>
      <c r="AH352" s="39"/>
      <c r="AI352" s="39"/>
      <c r="AJ352" s="39"/>
      <c r="AK352" s="39"/>
      <c r="AL352" s="39"/>
      <c r="AM352" s="39"/>
      <c r="AN352" s="39"/>
      <c r="AO352" s="39"/>
      <c r="AP352" s="39">
        <v>34285.71</v>
      </c>
      <c r="AQ352" s="39">
        <f>(O352+P352+Q352+R352+S352+T352+U352+V352+W352)*AP352</f>
        <v>184628548.34999999</v>
      </c>
      <c r="AR352" s="27">
        <f t="shared" si="13"/>
        <v>206783974.15200001</v>
      </c>
      <c r="AS352" s="13" t="s">
        <v>111</v>
      </c>
      <c r="AT352" s="13" t="s">
        <v>114</v>
      </c>
      <c r="AU352" s="13"/>
    </row>
    <row r="353" spans="2:47" x14ac:dyDescent="0.25">
      <c r="B353" s="7" t="s">
        <v>654</v>
      </c>
      <c r="C353" s="7" t="s">
        <v>100</v>
      </c>
      <c r="D353" s="7" t="s">
        <v>655</v>
      </c>
      <c r="E353" s="7" t="s">
        <v>656</v>
      </c>
      <c r="F353" s="7" t="s">
        <v>656</v>
      </c>
      <c r="G353" s="7" t="s">
        <v>657</v>
      </c>
      <c r="H353" s="8" t="s">
        <v>197</v>
      </c>
      <c r="I353" s="9">
        <v>50</v>
      </c>
      <c r="J353" s="10" t="s">
        <v>231</v>
      </c>
      <c r="K353" s="8" t="s">
        <v>107</v>
      </c>
      <c r="L353" s="10" t="s">
        <v>108</v>
      </c>
      <c r="M353" s="10" t="s">
        <v>109</v>
      </c>
      <c r="N353" s="10" t="s">
        <v>110</v>
      </c>
      <c r="O353" s="27">
        <v>0</v>
      </c>
      <c r="P353" s="27">
        <v>0</v>
      </c>
      <c r="Q353" s="27">
        <v>15340</v>
      </c>
      <c r="R353" s="27">
        <v>12500</v>
      </c>
      <c r="S353" s="27">
        <v>11000</v>
      </c>
      <c r="T353" s="27">
        <v>11000</v>
      </c>
      <c r="U353" s="27">
        <v>11000</v>
      </c>
      <c r="V353" s="27"/>
      <c r="W353" s="27"/>
      <c r="X353" s="27"/>
      <c r="Y353" s="27"/>
      <c r="Z353" s="27"/>
      <c r="AA353" s="27"/>
      <c r="AB353" s="27"/>
      <c r="AC353" s="27"/>
      <c r="AD353" s="27"/>
      <c r="AE353" s="27"/>
      <c r="AF353" s="27"/>
      <c r="AG353" s="27"/>
      <c r="AH353" s="27"/>
      <c r="AI353" s="27"/>
      <c r="AJ353" s="27"/>
      <c r="AK353" s="27"/>
      <c r="AL353" s="27"/>
      <c r="AM353" s="27"/>
      <c r="AN353" s="27"/>
      <c r="AO353" s="27"/>
      <c r="AP353" s="27">
        <v>1205.3571428571427</v>
      </c>
      <c r="AQ353" s="27">
        <v>0</v>
      </c>
      <c r="AR353" s="27">
        <f t="shared" si="13"/>
        <v>0</v>
      </c>
      <c r="AS353" s="10" t="s">
        <v>111</v>
      </c>
      <c r="AT353" s="88">
        <v>2014</v>
      </c>
      <c r="AU353" s="7" t="s">
        <v>236</v>
      </c>
    </row>
    <row r="354" spans="2:47" x14ac:dyDescent="0.25">
      <c r="B354" s="7" t="s">
        <v>658</v>
      </c>
      <c r="C354" s="7" t="s">
        <v>100</v>
      </c>
      <c r="D354" s="7" t="s">
        <v>655</v>
      </c>
      <c r="E354" s="7" t="s">
        <v>656</v>
      </c>
      <c r="F354" s="7" t="s">
        <v>656</v>
      </c>
      <c r="G354" s="7" t="s">
        <v>657</v>
      </c>
      <c r="H354" s="7" t="s">
        <v>197</v>
      </c>
      <c r="I354" s="14">
        <v>50</v>
      </c>
      <c r="J354" s="7" t="s">
        <v>235</v>
      </c>
      <c r="K354" s="7" t="s">
        <v>107</v>
      </c>
      <c r="L354" s="7" t="s">
        <v>108</v>
      </c>
      <c r="M354" s="7" t="s">
        <v>109</v>
      </c>
      <c r="N354" s="7" t="s">
        <v>110</v>
      </c>
      <c r="O354" s="39">
        <v>0</v>
      </c>
      <c r="P354" s="39">
        <v>0</v>
      </c>
      <c r="Q354" s="39">
        <v>15340</v>
      </c>
      <c r="R354" s="39">
        <v>12500</v>
      </c>
      <c r="S354" s="39">
        <v>11000</v>
      </c>
      <c r="T354" s="39">
        <v>11000</v>
      </c>
      <c r="U354" s="39">
        <v>11000</v>
      </c>
      <c r="V354" s="39"/>
      <c r="W354" s="39"/>
      <c r="X354" s="39"/>
      <c r="Y354" s="39"/>
      <c r="Z354" s="39"/>
      <c r="AA354" s="39"/>
      <c r="AB354" s="39"/>
      <c r="AC354" s="39"/>
      <c r="AD354" s="39"/>
      <c r="AE354" s="39"/>
      <c r="AF354" s="39"/>
      <c r="AG354" s="39"/>
      <c r="AH354" s="39"/>
      <c r="AI354" s="39"/>
      <c r="AJ354" s="39"/>
      <c r="AK354" s="39"/>
      <c r="AL354" s="39"/>
      <c r="AM354" s="39"/>
      <c r="AN354" s="39"/>
      <c r="AO354" s="39"/>
      <c r="AP354" s="39">
        <v>1200.58</v>
      </c>
      <c r="AQ354" s="39">
        <v>0</v>
      </c>
      <c r="AR354" s="27">
        <f t="shared" si="13"/>
        <v>0</v>
      </c>
      <c r="AS354" s="7" t="s">
        <v>111</v>
      </c>
      <c r="AT354" s="7" t="s">
        <v>375</v>
      </c>
      <c r="AU354" s="7" t="s">
        <v>198</v>
      </c>
    </row>
    <row r="355" spans="2:47" x14ac:dyDescent="0.25">
      <c r="B355" s="15" t="s">
        <v>659</v>
      </c>
      <c r="C355" s="16" t="s">
        <v>100</v>
      </c>
      <c r="D355" s="15" t="s">
        <v>655</v>
      </c>
      <c r="E355" s="15" t="s">
        <v>656</v>
      </c>
      <c r="F355" s="15" t="s">
        <v>656</v>
      </c>
      <c r="G355" s="17" t="s">
        <v>657</v>
      </c>
      <c r="H355" s="15" t="s">
        <v>197</v>
      </c>
      <c r="I355" s="15">
        <v>50</v>
      </c>
      <c r="J355" s="15" t="s">
        <v>263</v>
      </c>
      <c r="K355" s="15" t="s">
        <v>107</v>
      </c>
      <c r="L355" s="15" t="s">
        <v>108</v>
      </c>
      <c r="M355" s="18" t="s">
        <v>109</v>
      </c>
      <c r="N355" s="15" t="s">
        <v>110</v>
      </c>
      <c r="O355" s="39">
        <v>0</v>
      </c>
      <c r="P355" s="39">
        <v>0</v>
      </c>
      <c r="Q355" s="39">
        <v>15340</v>
      </c>
      <c r="R355" s="39">
        <v>12500</v>
      </c>
      <c r="S355" s="39">
        <v>11000</v>
      </c>
      <c r="T355" s="39">
        <v>11000</v>
      </c>
      <c r="U355" s="39">
        <v>11000</v>
      </c>
      <c r="V355" s="39"/>
      <c r="W355" s="39"/>
      <c r="X355" s="39"/>
      <c r="Y355" s="39"/>
      <c r="Z355" s="39"/>
      <c r="AA355" s="39"/>
      <c r="AB355" s="39"/>
      <c r="AC355" s="39"/>
      <c r="AD355" s="39"/>
      <c r="AE355" s="39"/>
      <c r="AF355" s="39"/>
      <c r="AG355" s="39"/>
      <c r="AH355" s="39"/>
      <c r="AI355" s="39"/>
      <c r="AJ355" s="39"/>
      <c r="AK355" s="39"/>
      <c r="AL355" s="39"/>
      <c r="AM355" s="39"/>
      <c r="AN355" s="39"/>
      <c r="AO355" s="39"/>
      <c r="AP355" s="39">
        <v>1200.58</v>
      </c>
      <c r="AQ355" s="27">
        <v>0</v>
      </c>
      <c r="AR355" s="27">
        <f t="shared" si="13"/>
        <v>0</v>
      </c>
      <c r="AS355" s="15" t="s">
        <v>111</v>
      </c>
      <c r="AT355" s="7" t="s">
        <v>375</v>
      </c>
      <c r="AU355" s="89" t="s">
        <v>112</v>
      </c>
    </row>
    <row r="356" spans="2:47" x14ac:dyDescent="0.25">
      <c r="B356" s="12" t="s">
        <v>660</v>
      </c>
      <c r="C356" s="7" t="s">
        <v>100</v>
      </c>
      <c r="D356" s="7" t="s">
        <v>655</v>
      </c>
      <c r="E356" s="7" t="s">
        <v>656</v>
      </c>
      <c r="F356" s="7" t="s">
        <v>656</v>
      </c>
      <c r="G356" s="7" t="s">
        <v>657</v>
      </c>
      <c r="H356" s="8" t="s">
        <v>197</v>
      </c>
      <c r="I356" s="9">
        <v>50</v>
      </c>
      <c r="J356" s="10" t="s">
        <v>263</v>
      </c>
      <c r="K356" s="8" t="s">
        <v>107</v>
      </c>
      <c r="L356" s="10" t="s">
        <v>108</v>
      </c>
      <c r="M356" s="10" t="s">
        <v>109</v>
      </c>
      <c r="N356" s="10" t="s">
        <v>110</v>
      </c>
      <c r="O356" s="74"/>
      <c r="P356" s="27"/>
      <c r="Q356" s="27">
        <v>15340</v>
      </c>
      <c r="R356" s="27">
        <v>5700</v>
      </c>
      <c r="S356" s="27">
        <v>5700</v>
      </c>
      <c r="T356" s="27">
        <v>5700</v>
      </c>
      <c r="U356" s="27">
        <v>5700</v>
      </c>
      <c r="V356" s="27">
        <v>5700</v>
      </c>
      <c r="W356" s="27"/>
      <c r="X356" s="27"/>
      <c r="Y356" s="27"/>
      <c r="Z356" s="27"/>
      <c r="AA356" s="27"/>
      <c r="AB356" s="27"/>
      <c r="AC356" s="27"/>
      <c r="AD356" s="27"/>
      <c r="AE356" s="27"/>
      <c r="AF356" s="27"/>
      <c r="AG356" s="27"/>
      <c r="AH356" s="27"/>
      <c r="AI356" s="27"/>
      <c r="AJ356" s="27"/>
      <c r="AK356" s="27"/>
      <c r="AL356" s="27"/>
      <c r="AM356" s="27"/>
      <c r="AN356" s="27"/>
      <c r="AO356" s="27"/>
      <c r="AP356" s="27">
        <v>1200.58</v>
      </c>
      <c r="AQ356" s="27">
        <v>0</v>
      </c>
      <c r="AR356" s="27">
        <f t="shared" si="13"/>
        <v>0</v>
      </c>
      <c r="AS356" s="10" t="s">
        <v>111</v>
      </c>
      <c r="AT356" s="43" t="s">
        <v>114</v>
      </c>
      <c r="AU356" s="89" t="s">
        <v>661</v>
      </c>
    </row>
    <row r="357" spans="2:47" x14ac:dyDescent="0.2">
      <c r="B357" s="12" t="s">
        <v>662</v>
      </c>
      <c r="C357" s="7" t="s">
        <v>100</v>
      </c>
      <c r="D357" s="7" t="s">
        <v>655</v>
      </c>
      <c r="E357" s="7" t="s">
        <v>656</v>
      </c>
      <c r="F357" s="7" t="s">
        <v>656</v>
      </c>
      <c r="G357" s="10" t="s">
        <v>663</v>
      </c>
      <c r="H357" s="8" t="s">
        <v>197</v>
      </c>
      <c r="I357" s="15">
        <v>45</v>
      </c>
      <c r="J357" s="10" t="s">
        <v>200</v>
      </c>
      <c r="K357" s="8" t="s">
        <v>107</v>
      </c>
      <c r="L357" s="10" t="s">
        <v>108</v>
      </c>
      <c r="M357" s="10" t="s">
        <v>109</v>
      </c>
      <c r="N357" s="10" t="s">
        <v>664</v>
      </c>
      <c r="O357" s="39"/>
      <c r="P357" s="39"/>
      <c r="Q357" s="39"/>
      <c r="R357" s="27">
        <v>19600</v>
      </c>
      <c r="S357" s="27">
        <v>19600</v>
      </c>
      <c r="T357" s="27">
        <v>19600</v>
      </c>
      <c r="U357" s="27">
        <v>19600</v>
      </c>
      <c r="V357" s="27">
        <v>19600</v>
      </c>
      <c r="W357" s="27"/>
      <c r="X357" s="27"/>
      <c r="Y357" s="27"/>
      <c r="Z357" s="27"/>
      <c r="AA357" s="27"/>
      <c r="AB357" s="27"/>
      <c r="AC357" s="27"/>
      <c r="AD357" s="27"/>
      <c r="AE357" s="27"/>
      <c r="AF357" s="27"/>
      <c r="AG357" s="27"/>
      <c r="AH357" s="27"/>
      <c r="AI357" s="27"/>
      <c r="AJ357" s="27"/>
      <c r="AK357" s="27"/>
      <c r="AL357" s="27"/>
      <c r="AM357" s="27"/>
      <c r="AN357" s="27"/>
      <c r="AO357" s="27"/>
      <c r="AP357" s="27">
        <v>1160.7142857142856</v>
      </c>
      <c r="AQ357" s="27">
        <v>0</v>
      </c>
      <c r="AR357" s="27">
        <f t="shared" si="13"/>
        <v>0</v>
      </c>
      <c r="AS357" s="10" t="s">
        <v>111</v>
      </c>
      <c r="AT357" s="43" t="s">
        <v>241</v>
      </c>
      <c r="AU357" s="13" t="s">
        <v>115</v>
      </c>
    </row>
    <row r="358" spans="2:47" x14ac:dyDescent="0.2">
      <c r="B358" s="13" t="s">
        <v>665</v>
      </c>
      <c r="C358" s="13" t="s">
        <v>100</v>
      </c>
      <c r="D358" s="13" t="s">
        <v>666</v>
      </c>
      <c r="E358" s="13" t="s">
        <v>667</v>
      </c>
      <c r="F358" s="13" t="s">
        <v>668</v>
      </c>
      <c r="G358" s="13" t="s">
        <v>663</v>
      </c>
      <c r="H358" s="13" t="s">
        <v>105</v>
      </c>
      <c r="I358" s="13">
        <v>45</v>
      </c>
      <c r="J358" s="13" t="s">
        <v>200</v>
      </c>
      <c r="K358" s="13" t="s">
        <v>107</v>
      </c>
      <c r="L358" s="13" t="s">
        <v>108</v>
      </c>
      <c r="M358" s="13" t="s">
        <v>109</v>
      </c>
      <c r="N358" s="13" t="s">
        <v>664</v>
      </c>
      <c r="O358" s="39"/>
      <c r="P358" s="39"/>
      <c r="Q358" s="39"/>
      <c r="R358" s="39"/>
      <c r="S358" s="39">
        <v>7518</v>
      </c>
      <c r="T358" s="39">
        <v>7520</v>
      </c>
      <c r="U358" s="39">
        <v>7520</v>
      </c>
      <c r="V358" s="39">
        <v>7520</v>
      </c>
      <c r="W358" s="39">
        <v>7520</v>
      </c>
      <c r="X358" s="39"/>
      <c r="Y358" s="39"/>
      <c r="Z358" s="39"/>
      <c r="AA358" s="39"/>
      <c r="AB358" s="39"/>
      <c r="AC358" s="39"/>
      <c r="AD358" s="39"/>
      <c r="AE358" s="39"/>
      <c r="AF358" s="39"/>
      <c r="AG358" s="39"/>
      <c r="AH358" s="39"/>
      <c r="AI358" s="39"/>
      <c r="AJ358" s="39"/>
      <c r="AK358" s="39"/>
      <c r="AL358" s="39"/>
      <c r="AM358" s="39"/>
      <c r="AN358" s="39"/>
      <c r="AO358" s="39"/>
      <c r="AP358" s="39">
        <v>1160.71</v>
      </c>
      <c r="AQ358" s="39">
        <v>0</v>
      </c>
      <c r="AR358" s="27">
        <f t="shared" si="13"/>
        <v>0</v>
      </c>
      <c r="AS358" s="13" t="s">
        <v>111</v>
      </c>
      <c r="AT358" s="13">
        <v>2015</v>
      </c>
      <c r="AU358" s="13">
        <v>14.19</v>
      </c>
    </row>
    <row r="359" spans="2:47" x14ac:dyDescent="0.2">
      <c r="B359" s="13" t="s">
        <v>669</v>
      </c>
      <c r="C359" s="13" t="s">
        <v>100</v>
      </c>
      <c r="D359" s="13" t="s">
        <v>666</v>
      </c>
      <c r="E359" s="13" t="s">
        <v>667</v>
      </c>
      <c r="F359" s="13" t="s">
        <v>668</v>
      </c>
      <c r="G359" s="13" t="s">
        <v>663</v>
      </c>
      <c r="H359" s="13" t="s">
        <v>197</v>
      </c>
      <c r="I359" s="13">
        <v>45</v>
      </c>
      <c r="J359" s="13" t="s">
        <v>200</v>
      </c>
      <c r="K359" s="13" t="s">
        <v>107</v>
      </c>
      <c r="L359" s="13" t="s">
        <v>108</v>
      </c>
      <c r="M359" s="13" t="s">
        <v>109</v>
      </c>
      <c r="N359" s="13" t="s">
        <v>664</v>
      </c>
      <c r="O359" s="39"/>
      <c r="P359" s="39"/>
      <c r="Q359" s="39">
        <v>9790</v>
      </c>
      <c r="R359" s="39">
        <v>19600</v>
      </c>
      <c r="S359" s="39">
        <v>19767</v>
      </c>
      <c r="T359" s="39">
        <v>19767</v>
      </c>
      <c r="U359" s="39">
        <v>19767</v>
      </c>
      <c r="V359" s="39"/>
      <c r="W359" s="39"/>
      <c r="X359" s="39"/>
      <c r="Y359" s="39"/>
      <c r="Z359" s="39"/>
      <c r="AA359" s="39"/>
      <c r="AB359" s="39"/>
      <c r="AC359" s="39"/>
      <c r="AD359" s="39"/>
      <c r="AE359" s="39"/>
      <c r="AF359" s="39"/>
      <c r="AG359" s="39"/>
      <c r="AH359" s="39"/>
      <c r="AI359" s="39"/>
      <c r="AJ359" s="39"/>
      <c r="AK359" s="39"/>
      <c r="AL359" s="39"/>
      <c r="AM359" s="39"/>
      <c r="AN359" s="39"/>
      <c r="AO359" s="39"/>
      <c r="AP359" s="39">
        <v>1160.71</v>
      </c>
      <c r="AQ359" s="39">
        <v>0</v>
      </c>
      <c r="AR359" s="27">
        <f t="shared" si="13"/>
        <v>0</v>
      </c>
      <c r="AS359" s="13" t="s">
        <v>111</v>
      </c>
      <c r="AT359" s="13">
        <v>2014</v>
      </c>
      <c r="AU359" s="13">
        <v>14.15</v>
      </c>
    </row>
    <row r="360" spans="2:47" x14ac:dyDescent="0.2">
      <c r="B360" s="13" t="s">
        <v>670</v>
      </c>
      <c r="C360" s="13" t="s">
        <v>100</v>
      </c>
      <c r="D360" s="13" t="s">
        <v>666</v>
      </c>
      <c r="E360" s="13" t="s">
        <v>667</v>
      </c>
      <c r="F360" s="13" t="s">
        <v>668</v>
      </c>
      <c r="G360" s="13" t="s">
        <v>663</v>
      </c>
      <c r="H360" s="13" t="s">
        <v>197</v>
      </c>
      <c r="I360" s="13">
        <v>45</v>
      </c>
      <c r="J360" s="13" t="s">
        <v>200</v>
      </c>
      <c r="K360" s="13" t="s">
        <v>107</v>
      </c>
      <c r="L360" s="13" t="s">
        <v>108</v>
      </c>
      <c r="M360" s="13" t="s">
        <v>109</v>
      </c>
      <c r="N360" s="13" t="s">
        <v>664</v>
      </c>
      <c r="O360" s="39"/>
      <c r="P360" s="39"/>
      <c r="Q360" s="39">
        <v>9790</v>
      </c>
      <c r="R360" s="39">
        <v>19600</v>
      </c>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v>1874.9999999999998</v>
      </c>
      <c r="AQ360" s="39">
        <v>0</v>
      </c>
      <c r="AR360" s="27">
        <f t="shared" si="13"/>
        <v>0</v>
      </c>
      <c r="AS360" s="13" t="s">
        <v>111</v>
      </c>
      <c r="AT360" s="13">
        <v>2014</v>
      </c>
      <c r="AU360" s="13">
        <v>14</v>
      </c>
    </row>
    <row r="361" spans="2:47" x14ac:dyDescent="0.2">
      <c r="B361" s="13" t="s">
        <v>671</v>
      </c>
      <c r="C361" s="13" t="s">
        <v>100</v>
      </c>
      <c r="D361" s="13" t="s">
        <v>666</v>
      </c>
      <c r="E361" s="13" t="s">
        <v>667</v>
      </c>
      <c r="F361" s="13" t="s">
        <v>668</v>
      </c>
      <c r="G361" s="13" t="s">
        <v>663</v>
      </c>
      <c r="H361" s="13" t="s">
        <v>197</v>
      </c>
      <c r="I361" s="13">
        <v>45</v>
      </c>
      <c r="J361" s="13" t="s">
        <v>200</v>
      </c>
      <c r="K361" s="13" t="s">
        <v>107</v>
      </c>
      <c r="L361" s="13" t="s">
        <v>108</v>
      </c>
      <c r="M361" s="13" t="s">
        <v>122</v>
      </c>
      <c r="N361" s="13" t="s">
        <v>664</v>
      </c>
      <c r="O361" s="39"/>
      <c r="P361" s="39"/>
      <c r="Q361" s="39">
        <v>9840</v>
      </c>
      <c r="R361" s="39">
        <v>4300</v>
      </c>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v>1874.9999999999998</v>
      </c>
      <c r="AQ361" s="39">
        <f>(O361+P361+Q361+R361+S361+T361+U361+V361+W361)*AP361</f>
        <v>26512499.999999996</v>
      </c>
      <c r="AR361" s="27">
        <f t="shared" si="13"/>
        <v>29694000</v>
      </c>
      <c r="AS361" s="13" t="s">
        <v>111</v>
      </c>
      <c r="AT361" s="13">
        <v>2014</v>
      </c>
      <c r="AU361" s="13"/>
    </row>
    <row r="362" spans="2:47" x14ac:dyDescent="0.25">
      <c r="B362" s="7" t="s">
        <v>672</v>
      </c>
      <c r="C362" s="7" t="s">
        <v>100</v>
      </c>
      <c r="D362" s="7" t="s">
        <v>673</v>
      </c>
      <c r="E362" s="7" t="s">
        <v>674</v>
      </c>
      <c r="F362" s="7" t="s">
        <v>675</v>
      </c>
      <c r="G362" s="7" t="s">
        <v>676</v>
      </c>
      <c r="H362" s="8" t="s">
        <v>197</v>
      </c>
      <c r="I362" s="9">
        <v>50</v>
      </c>
      <c r="J362" s="10" t="s">
        <v>231</v>
      </c>
      <c r="K362" s="8" t="s">
        <v>107</v>
      </c>
      <c r="L362" s="10" t="s">
        <v>108</v>
      </c>
      <c r="M362" s="10" t="s">
        <v>109</v>
      </c>
      <c r="N362" s="10" t="s">
        <v>110</v>
      </c>
      <c r="O362" s="27">
        <v>0</v>
      </c>
      <c r="P362" s="27">
        <v>0</v>
      </c>
      <c r="Q362" s="27">
        <v>449</v>
      </c>
      <c r="R362" s="27">
        <v>500</v>
      </c>
      <c r="S362" s="27">
        <v>350</v>
      </c>
      <c r="T362" s="27">
        <v>350</v>
      </c>
      <c r="U362" s="27">
        <v>500</v>
      </c>
      <c r="V362" s="27"/>
      <c r="W362" s="27"/>
      <c r="X362" s="27"/>
      <c r="Y362" s="27"/>
      <c r="Z362" s="27"/>
      <c r="AA362" s="27"/>
      <c r="AB362" s="27"/>
      <c r="AC362" s="27"/>
      <c r="AD362" s="27"/>
      <c r="AE362" s="27"/>
      <c r="AF362" s="27"/>
      <c r="AG362" s="27"/>
      <c r="AH362" s="27"/>
      <c r="AI362" s="27"/>
      <c r="AJ362" s="27"/>
      <c r="AK362" s="27"/>
      <c r="AL362" s="27"/>
      <c r="AM362" s="27"/>
      <c r="AN362" s="27"/>
      <c r="AO362" s="27"/>
      <c r="AP362" s="27">
        <v>14309.633928571429</v>
      </c>
      <c r="AQ362" s="27">
        <v>0</v>
      </c>
      <c r="AR362" s="27">
        <f t="shared" si="13"/>
        <v>0</v>
      </c>
      <c r="AS362" s="10" t="s">
        <v>111</v>
      </c>
      <c r="AT362" s="88">
        <v>2014</v>
      </c>
      <c r="AU362" s="7" t="s">
        <v>236</v>
      </c>
    </row>
    <row r="363" spans="2:47" x14ac:dyDescent="0.25">
      <c r="B363" s="7" t="s">
        <v>677</v>
      </c>
      <c r="C363" s="7" t="s">
        <v>100</v>
      </c>
      <c r="D363" s="7" t="s">
        <v>673</v>
      </c>
      <c r="E363" s="7" t="s">
        <v>674</v>
      </c>
      <c r="F363" s="7" t="s">
        <v>675</v>
      </c>
      <c r="G363" s="7" t="s">
        <v>676</v>
      </c>
      <c r="H363" s="7" t="s">
        <v>197</v>
      </c>
      <c r="I363" s="14">
        <v>50</v>
      </c>
      <c r="J363" s="7" t="s">
        <v>235</v>
      </c>
      <c r="K363" s="7" t="s">
        <v>107</v>
      </c>
      <c r="L363" s="7" t="s">
        <v>108</v>
      </c>
      <c r="M363" s="7" t="s">
        <v>109</v>
      </c>
      <c r="N363" s="7" t="s">
        <v>110</v>
      </c>
      <c r="O363" s="39">
        <v>0</v>
      </c>
      <c r="P363" s="39">
        <v>0</v>
      </c>
      <c r="Q363" s="39">
        <v>449</v>
      </c>
      <c r="R363" s="39">
        <v>500</v>
      </c>
      <c r="S363" s="39">
        <v>350</v>
      </c>
      <c r="T363" s="39">
        <v>350</v>
      </c>
      <c r="U363" s="39">
        <v>500</v>
      </c>
      <c r="V363" s="39"/>
      <c r="W363" s="39"/>
      <c r="X363" s="39"/>
      <c r="Y363" s="39"/>
      <c r="Z363" s="39"/>
      <c r="AA363" s="39"/>
      <c r="AB363" s="39"/>
      <c r="AC363" s="39"/>
      <c r="AD363" s="39"/>
      <c r="AE363" s="39"/>
      <c r="AF363" s="39"/>
      <c r="AG363" s="39"/>
      <c r="AH363" s="39"/>
      <c r="AI363" s="39"/>
      <c r="AJ363" s="39"/>
      <c r="AK363" s="39"/>
      <c r="AL363" s="39"/>
      <c r="AM363" s="39"/>
      <c r="AN363" s="39"/>
      <c r="AO363" s="39"/>
      <c r="AP363" s="39">
        <v>6665.75</v>
      </c>
      <c r="AQ363" s="39">
        <v>0</v>
      </c>
      <c r="AR363" s="27">
        <f t="shared" si="13"/>
        <v>0</v>
      </c>
      <c r="AS363" s="7" t="s">
        <v>111</v>
      </c>
      <c r="AT363" s="7" t="s">
        <v>375</v>
      </c>
      <c r="AU363" s="7" t="s">
        <v>198</v>
      </c>
    </row>
    <row r="364" spans="2:47" x14ac:dyDescent="0.25">
      <c r="B364" s="15" t="s">
        <v>678</v>
      </c>
      <c r="C364" s="16" t="s">
        <v>100</v>
      </c>
      <c r="D364" s="15" t="s">
        <v>673</v>
      </c>
      <c r="E364" s="15" t="s">
        <v>674</v>
      </c>
      <c r="F364" s="15" t="s">
        <v>675</v>
      </c>
      <c r="G364" s="17" t="s">
        <v>676</v>
      </c>
      <c r="H364" s="15" t="s">
        <v>197</v>
      </c>
      <c r="I364" s="15">
        <v>50</v>
      </c>
      <c r="J364" s="15" t="s">
        <v>263</v>
      </c>
      <c r="K364" s="15" t="s">
        <v>107</v>
      </c>
      <c r="L364" s="15" t="s">
        <v>108</v>
      </c>
      <c r="M364" s="18" t="s">
        <v>109</v>
      </c>
      <c r="N364" s="15" t="s">
        <v>110</v>
      </c>
      <c r="O364" s="39">
        <v>0</v>
      </c>
      <c r="P364" s="39">
        <v>0</v>
      </c>
      <c r="Q364" s="39">
        <v>342</v>
      </c>
      <c r="R364" s="39">
        <v>500</v>
      </c>
      <c r="S364" s="39">
        <v>350</v>
      </c>
      <c r="T364" s="39">
        <v>350</v>
      </c>
      <c r="U364" s="39">
        <v>500</v>
      </c>
      <c r="V364" s="39"/>
      <c r="W364" s="39"/>
      <c r="X364" s="39"/>
      <c r="Y364" s="39"/>
      <c r="Z364" s="39"/>
      <c r="AA364" s="39"/>
      <c r="AB364" s="39"/>
      <c r="AC364" s="39"/>
      <c r="AD364" s="39"/>
      <c r="AE364" s="39"/>
      <c r="AF364" s="39"/>
      <c r="AG364" s="39"/>
      <c r="AH364" s="39"/>
      <c r="AI364" s="39"/>
      <c r="AJ364" s="39"/>
      <c r="AK364" s="39"/>
      <c r="AL364" s="39"/>
      <c r="AM364" s="39"/>
      <c r="AN364" s="39"/>
      <c r="AO364" s="39"/>
      <c r="AP364" s="39">
        <v>6665.75</v>
      </c>
      <c r="AQ364" s="27">
        <v>0</v>
      </c>
      <c r="AR364" s="27">
        <f t="shared" si="13"/>
        <v>0</v>
      </c>
      <c r="AS364" s="15" t="s">
        <v>111</v>
      </c>
      <c r="AT364" s="7" t="s">
        <v>375</v>
      </c>
      <c r="AU364" s="89" t="s">
        <v>112</v>
      </c>
    </row>
    <row r="365" spans="2:47" x14ac:dyDescent="0.2">
      <c r="B365" s="12" t="s">
        <v>679</v>
      </c>
      <c r="C365" s="7" t="s">
        <v>100</v>
      </c>
      <c r="D365" s="7" t="s">
        <v>673</v>
      </c>
      <c r="E365" s="7" t="s">
        <v>674</v>
      </c>
      <c r="F365" s="7" t="s">
        <v>675</v>
      </c>
      <c r="G365" s="7" t="s">
        <v>676</v>
      </c>
      <c r="H365" s="8" t="s">
        <v>197</v>
      </c>
      <c r="I365" s="9">
        <v>50</v>
      </c>
      <c r="J365" s="10" t="s">
        <v>263</v>
      </c>
      <c r="K365" s="8" t="s">
        <v>107</v>
      </c>
      <c r="L365" s="10" t="s">
        <v>108</v>
      </c>
      <c r="M365" s="10" t="s">
        <v>109</v>
      </c>
      <c r="N365" s="10" t="s">
        <v>110</v>
      </c>
      <c r="O365" s="74"/>
      <c r="P365" s="27"/>
      <c r="Q365" s="27">
        <v>342</v>
      </c>
      <c r="R365" s="27">
        <v>587</v>
      </c>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v>6665.75</v>
      </c>
      <c r="AQ365" s="27">
        <v>0</v>
      </c>
      <c r="AR365" s="27">
        <f t="shared" si="13"/>
        <v>0</v>
      </c>
      <c r="AS365" s="10" t="s">
        <v>111</v>
      </c>
      <c r="AT365" s="43" t="s">
        <v>114</v>
      </c>
      <c r="AU365" s="13">
        <v>14</v>
      </c>
    </row>
    <row r="366" spans="2:47" x14ac:dyDescent="0.2">
      <c r="B366" s="12" t="s">
        <v>680</v>
      </c>
      <c r="C366" s="7" t="s">
        <v>100</v>
      </c>
      <c r="D366" s="7" t="s">
        <v>673</v>
      </c>
      <c r="E366" s="7" t="s">
        <v>674</v>
      </c>
      <c r="F366" s="7" t="s">
        <v>675</v>
      </c>
      <c r="G366" s="7" t="s">
        <v>676</v>
      </c>
      <c r="H366" s="8" t="s">
        <v>197</v>
      </c>
      <c r="I366" s="9">
        <v>50</v>
      </c>
      <c r="J366" s="10" t="s">
        <v>263</v>
      </c>
      <c r="K366" s="8" t="s">
        <v>107</v>
      </c>
      <c r="L366" s="10" t="s">
        <v>108</v>
      </c>
      <c r="M366" s="13" t="s">
        <v>122</v>
      </c>
      <c r="N366" s="10" t="s">
        <v>110</v>
      </c>
      <c r="O366" s="74"/>
      <c r="P366" s="27"/>
      <c r="Q366" s="27">
        <v>449</v>
      </c>
      <c r="R366" s="27">
        <v>500</v>
      </c>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v>6665.75</v>
      </c>
      <c r="AQ366" s="39">
        <v>0</v>
      </c>
      <c r="AR366" s="27">
        <f t="shared" si="13"/>
        <v>0</v>
      </c>
      <c r="AS366" s="10" t="s">
        <v>111</v>
      </c>
      <c r="AT366" s="43" t="s">
        <v>114</v>
      </c>
      <c r="AU366" s="13" t="s">
        <v>115</v>
      </c>
    </row>
    <row r="367" spans="2:47" x14ac:dyDescent="0.2">
      <c r="B367" s="12" t="s">
        <v>681</v>
      </c>
      <c r="C367" s="7" t="s">
        <v>100</v>
      </c>
      <c r="D367" s="7" t="s">
        <v>673</v>
      </c>
      <c r="E367" s="7" t="s">
        <v>674</v>
      </c>
      <c r="F367" s="7" t="s">
        <v>675</v>
      </c>
      <c r="G367" s="7" t="s">
        <v>676</v>
      </c>
      <c r="H367" s="8" t="s">
        <v>197</v>
      </c>
      <c r="I367" s="9">
        <v>50</v>
      </c>
      <c r="J367" s="10" t="s">
        <v>263</v>
      </c>
      <c r="K367" s="8" t="s">
        <v>107</v>
      </c>
      <c r="L367" s="10" t="s">
        <v>108</v>
      </c>
      <c r="M367" s="13" t="s">
        <v>122</v>
      </c>
      <c r="N367" s="10" t="s">
        <v>110</v>
      </c>
      <c r="O367" s="74"/>
      <c r="P367" s="27"/>
      <c r="Q367" s="27">
        <v>449</v>
      </c>
      <c r="R367" s="27">
        <v>400</v>
      </c>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v>6665.75</v>
      </c>
      <c r="AQ367" s="39">
        <f>(O367+P367+Q367+R367+S367+T367+U367+V367+W367)*AP367</f>
        <v>5659221.75</v>
      </c>
      <c r="AR367" s="27">
        <f t="shared" si="13"/>
        <v>6338328.3600000003</v>
      </c>
      <c r="AS367" s="10" t="s">
        <v>111</v>
      </c>
      <c r="AT367" s="43" t="s">
        <v>114</v>
      </c>
      <c r="AU367" s="88"/>
    </row>
    <row r="368" spans="2:47" x14ac:dyDescent="0.25">
      <c r="B368" s="7" t="s">
        <v>682</v>
      </c>
      <c r="C368" s="7" t="s">
        <v>100</v>
      </c>
      <c r="D368" s="7" t="s">
        <v>683</v>
      </c>
      <c r="E368" s="7" t="s">
        <v>684</v>
      </c>
      <c r="F368" s="7" t="s">
        <v>685</v>
      </c>
      <c r="G368" s="7" t="s">
        <v>686</v>
      </c>
      <c r="H368" s="8" t="s">
        <v>105</v>
      </c>
      <c r="I368" s="9">
        <v>50</v>
      </c>
      <c r="J368" s="10" t="s">
        <v>231</v>
      </c>
      <c r="K368" s="8" t="s">
        <v>107</v>
      </c>
      <c r="L368" s="10" t="s">
        <v>108</v>
      </c>
      <c r="M368" s="10" t="s">
        <v>109</v>
      </c>
      <c r="N368" s="10" t="s">
        <v>110</v>
      </c>
      <c r="O368" s="27">
        <v>0</v>
      </c>
      <c r="P368" s="27">
        <v>0</v>
      </c>
      <c r="Q368" s="27">
        <v>41</v>
      </c>
      <c r="R368" s="27">
        <v>45</v>
      </c>
      <c r="S368" s="27">
        <v>40</v>
      </c>
      <c r="T368" s="27">
        <v>40</v>
      </c>
      <c r="U368" s="27">
        <v>40</v>
      </c>
      <c r="V368" s="27"/>
      <c r="W368" s="27"/>
      <c r="X368" s="27"/>
      <c r="Y368" s="27"/>
      <c r="Z368" s="27"/>
      <c r="AA368" s="27"/>
      <c r="AB368" s="27"/>
      <c r="AC368" s="27"/>
      <c r="AD368" s="27"/>
      <c r="AE368" s="27"/>
      <c r="AF368" s="27"/>
      <c r="AG368" s="27"/>
      <c r="AH368" s="27"/>
      <c r="AI368" s="27"/>
      <c r="AJ368" s="27"/>
      <c r="AK368" s="27"/>
      <c r="AL368" s="27"/>
      <c r="AM368" s="27"/>
      <c r="AN368" s="27"/>
      <c r="AO368" s="27"/>
      <c r="AP368" s="27">
        <v>2087.5</v>
      </c>
      <c r="AQ368" s="27">
        <v>0</v>
      </c>
      <c r="AR368" s="27">
        <f t="shared" si="13"/>
        <v>0</v>
      </c>
      <c r="AS368" s="10" t="s">
        <v>111</v>
      </c>
      <c r="AT368" s="88">
        <v>2014</v>
      </c>
      <c r="AU368" s="7" t="s">
        <v>198</v>
      </c>
    </row>
    <row r="369" spans="2:47" x14ac:dyDescent="0.25">
      <c r="B369" s="7" t="s">
        <v>687</v>
      </c>
      <c r="C369" s="7" t="s">
        <v>100</v>
      </c>
      <c r="D369" s="7" t="s">
        <v>683</v>
      </c>
      <c r="E369" s="7" t="s">
        <v>684</v>
      </c>
      <c r="F369" s="7" t="s">
        <v>685</v>
      </c>
      <c r="G369" s="7" t="s">
        <v>686</v>
      </c>
      <c r="H369" s="7" t="s">
        <v>105</v>
      </c>
      <c r="I369" s="14">
        <v>50</v>
      </c>
      <c r="J369" s="7" t="s">
        <v>235</v>
      </c>
      <c r="K369" s="7" t="s">
        <v>107</v>
      </c>
      <c r="L369" s="7" t="s">
        <v>108</v>
      </c>
      <c r="M369" s="7" t="s">
        <v>109</v>
      </c>
      <c r="N369" s="7" t="s">
        <v>110</v>
      </c>
      <c r="O369" s="39">
        <v>0</v>
      </c>
      <c r="P369" s="39">
        <v>0</v>
      </c>
      <c r="Q369" s="39">
        <v>41</v>
      </c>
      <c r="R369" s="39">
        <v>45</v>
      </c>
      <c r="S369" s="39">
        <v>40</v>
      </c>
      <c r="T369" s="39">
        <v>40</v>
      </c>
      <c r="U369" s="39">
        <v>40</v>
      </c>
      <c r="V369" s="39"/>
      <c r="W369" s="39"/>
      <c r="X369" s="39"/>
      <c r="Y369" s="39"/>
      <c r="Z369" s="39"/>
      <c r="AA369" s="39"/>
      <c r="AB369" s="39"/>
      <c r="AC369" s="39"/>
      <c r="AD369" s="39"/>
      <c r="AE369" s="39"/>
      <c r="AF369" s="39"/>
      <c r="AG369" s="39"/>
      <c r="AH369" s="39"/>
      <c r="AI369" s="39"/>
      <c r="AJ369" s="39"/>
      <c r="AK369" s="39"/>
      <c r="AL369" s="39"/>
      <c r="AM369" s="39"/>
      <c r="AN369" s="39"/>
      <c r="AO369" s="39"/>
      <c r="AP369" s="39">
        <v>2087.5</v>
      </c>
      <c r="AQ369" s="39">
        <v>0</v>
      </c>
      <c r="AR369" s="27">
        <f t="shared" si="13"/>
        <v>0</v>
      </c>
      <c r="AS369" s="7" t="s">
        <v>111</v>
      </c>
      <c r="AT369" s="7" t="s">
        <v>375</v>
      </c>
      <c r="AU369" s="7" t="s">
        <v>198</v>
      </c>
    </row>
    <row r="370" spans="2:47" x14ac:dyDescent="0.25">
      <c r="B370" s="15" t="s">
        <v>688</v>
      </c>
      <c r="C370" s="16" t="s">
        <v>100</v>
      </c>
      <c r="D370" s="15" t="s">
        <v>683</v>
      </c>
      <c r="E370" s="15" t="s">
        <v>684</v>
      </c>
      <c r="F370" s="15" t="s">
        <v>685</v>
      </c>
      <c r="G370" s="17" t="s">
        <v>686</v>
      </c>
      <c r="H370" s="15" t="s">
        <v>105</v>
      </c>
      <c r="I370" s="15">
        <v>50</v>
      </c>
      <c r="J370" s="15" t="s">
        <v>263</v>
      </c>
      <c r="K370" s="15" t="s">
        <v>107</v>
      </c>
      <c r="L370" s="15" t="s">
        <v>108</v>
      </c>
      <c r="M370" s="18" t="s">
        <v>109</v>
      </c>
      <c r="N370" s="15" t="s">
        <v>110</v>
      </c>
      <c r="O370" s="39">
        <v>0</v>
      </c>
      <c r="P370" s="39">
        <v>0</v>
      </c>
      <c r="Q370" s="39">
        <v>41</v>
      </c>
      <c r="R370" s="39">
        <v>45</v>
      </c>
      <c r="S370" s="39">
        <v>40</v>
      </c>
      <c r="T370" s="39">
        <v>40</v>
      </c>
      <c r="U370" s="39">
        <v>40</v>
      </c>
      <c r="V370" s="39"/>
      <c r="W370" s="39"/>
      <c r="X370" s="39"/>
      <c r="Y370" s="39"/>
      <c r="Z370" s="39"/>
      <c r="AA370" s="39"/>
      <c r="AB370" s="39"/>
      <c r="AC370" s="39"/>
      <c r="AD370" s="39"/>
      <c r="AE370" s="39"/>
      <c r="AF370" s="39"/>
      <c r="AG370" s="39"/>
      <c r="AH370" s="39"/>
      <c r="AI370" s="39"/>
      <c r="AJ370" s="39"/>
      <c r="AK370" s="39"/>
      <c r="AL370" s="39"/>
      <c r="AM370" s="39"/>
      <c r="AN370" s="39"/>
      <c r="AO370" s="39"/>
      <c r="AP370" s="39">
        <v>2087.5</v>
      </c>
      <c r="AQ370" s="27">
        <v>0</v>
      </c>
      <c r="AR370" s="27">
        <f t="shared" si="13"/>
        <v>0</v>
      </c>
      <c r="AS370" s="15" t="s">
        <v>111</v>
      </c>
      <c r="AT370" s="7" t="s">
        <v>375</v>
      </c>
      <c r="AU370" s="89" t="s">
        <v>291</v>
      </c>
    </row>
    <row r="371" spans="2:47" x14ac:dyDescent="0.2">
      <c r="B371" s="12" t="s">
        <v>689</v>
      </c>
      <c r="C371" s="7" t="s">
        <v>100</v>
      </c>
      <c r="D371" s="7" t="s">
        <v>683</v>
      </c>
      <c r="E371" s="7" t="s">
        <v>684</v>
      </c>
      <c r="F371" s="7" t="s">
        <v>685</v>
      </c>
      <c r="G371" s="7" t="s">
        <v>686</v>
      </c>
      <c r="H371" s="8" t="s">
        <v>197</v>
      </c>
      <c r="I371" s="9">
        <v>50</v>
      </c>
      <c r="J371" s="10" t="s">
        <v>263</v>
      </c>
      <c r="K371" s="8" t="s">
        <v>107</v>
      </c>
      <c r="L371" s="10" t="s">
        <v>108</v>
      </c>
      <c r="M371" s="10" t="s">
        <v>109</v>
      </c>
      <c r="N371" s="10" t="s">
        <v>110</v>
      </c>
      <c r="O371" s="74"/>
      <c r="P371" s="27"/>
      <c r="Q371" s="27">
        <v>41</v>
      </c>
      <c r="R371" s="27">
        <v>45</v>
      </c>
      <c r="S371" s="27">
        <v>45</v>
      </c>
      <c r="T371" s="27">
        <v>45</v>
      </c>
      <c r="U371" s="27">
        <v>45</v>
      </c>
      <c r="V371" s="27">
        <v>45</v>
      </c>
      <c r="W371" s="27"/>
      <c r="X371" s="27"/>
      <c r="Y371" s="27"/>
      <c r="Z371" s="27"/>
      <c r="AA371" s="27"/>
      <c r="AB371" s="27"/>
      <c r="AC371" s="27"/>
      <c r="AD371" s="27"/>
      <c r="AE371" s="27"/>
      <c r="AF371" s="27"/>
      <c r="AG371" s="27"/>
      <c r="AH371" s="27"/>
      <c r="AI371" s="27"/>
      <c r="AJ371" s="27"/>
      <c r="AK371" s="27"/>
      <c r="AL371" s="27"/>
      <c r="AM371" s="27"/>
      <c r="AN371" s="27"/>
      <c r="AO371" s="27"/>
      <c r="AP371" s="27">
        <v>2087.5</v>
      </c>
      <c r="AQ371" s="27">
        <v>0</v>
      </c>
      <c r="AR371" s="27">
        <f t="shared" si="13"/>
        <v>0</v>
      </c>
      <c r="AS371" s="10" t="s">
        <v>111</v>
      </c>
      <c r="AT371" s="43" t="s">
        <v>114</v>
      </c>
      <c r="AU371" s="13" t="s">
        <v>115</v>
      </c>
    </row>
    <row r="372" spans="2:47" x14ac:dyDescent="0.2">
      <c r="B372" s="13" t="s">
        <v>690</v>
      </c>
      <c r="C372" s="13" t="s">
        <v>100</v>
      </c>
      <c r="D372" s="13" t="s">
        <v>683</v>
      </c>
      <c r="E372" s="13" t="s">
        <v>684</v>
      </c>
      <c r="F372" s="13" t="s">
        <v>685</v>
      </c>
      <c r="G372" s="13" t="s">
        <v>686</v>
      </c>
      <c r="H372" s="13" t="s">
        <v>197</v>
      </c>
      <c r="I372" s="13">
        <v>50</v>
      </c>
      <c r="J372" s="13" t="s">
        <v>263</v>
      </c>
      <c r="K372" s="13" t="s">
        <v>107</v>
      </c>
      <c r="L372" s="13" t="s">
        <v>108</v>
      </c>
      <c r="M372" s="13" t="s">
        <v>109</v>
      </c>
      <c r="N372" s="13" t="s">
        <v>110</v>
      </c>
      <c r="O372" s="39"/>
      <c r="P372" s="39"/>
      <c r="Q372" s="39">
        <v>41</v>
      </c>
      <c r="R372" s="39">
        <v>45</v>
      </c>
      <c r="S372" s="39">
        <v>37</v>
      </c>
      <c r="T372" s="39">
        <v>37</v>
      </c>
      <c r="U372" s="39">
        <v>37</v>
      </c>
      <c r="V372" s="39"/>
      <c r="W372" s="39"/>
      <c r="X372" s="39"/>
      <c r="Y372" s="39"/>
      <c r="Z372" s="39"/>
      <c r="AA372" s="39"/>
      <c r="AB372" s="39"/>
      <c r="AC372" s="39"/>
      <c r="AD372" s="39"/>
      <c r="AE372" s="39"/>
      <c r="AF372" s="39"/>
      <c r="AG372" s="39"/>
      <c r="AH372" s="39"/>
      <c r="AI372" s="39"/>
      <c r="AJ372" s="39"/>
      <c r="AK372" s="39"/>
      <c r="AL372" s="39"/>
      <c r="AM372" s="39"/>
      <c r="AN372" s="39"/>
      <c r="AO372" s="39"/>
      <c r="AP372" s="39">
        <v>2087.5</v>
      </c>
      <c r="AQ372" s="39">
        <v>0</v>
      </c>
      <c r="AR372" s="27">
        <f t="shared" si="13"/>
        <v>0</v>
      </c>
      <c r="AS372" s="13" t="s">
        <v>111</v>
      </c>
      <c r="AT372" s="13" t="s">
        <v>114</v>
      </c>
      <c r="AU372" s="13" t="s">
        <v>115</v>
      </c>
    </row>
    <row r="373" spans="2:47" x14ac:dyDescent="0.2">
      <c r="B373" s="13" t="s">
        <v>691</v>
      </c>
      <c r="C373" s="13" t="s">
        <v>100</v>
      </c>
      <c r="D373" s="13" t="s">
        <v>683</v>
      </c>
      <c r="E373" s="13" t="s">
        <v>684</v>
      </c>
      <c r="F373" s="13" t="s">
        <v>685</v>
      </c>
      <c r="G373" s="13" t="s">
        <v>686</v>
      </c>
      <c r="H373" s="13" t="s">
        <v>197</v>
      </c>
      <c r="I373" s="13">
        <v>50</v>
      </c>
      <c r="J373" s="13" t="s">
        <v>263</v>
      </c>
      <c r="K373" s="13" t="s">
        <v>107</v>
      </c>
      <c r="L373" s="13" t="s">
        <v>108</v>
      </c>
      <c r="M373" s="13" t="s">
        <v>122</v>
      </c>
      <c r="N373" s="13" t="s">
        <v>110</v>
      </c>
      <c r="O373" s="39"/>
      <c r="P373" s="39"/>
      <c r="Q373" s="39">
        <v>41</v>
      </c>
      <c r="R373" s="39">
        <v>45</v>
      </c>
      <c r="S373" s="39">
        <v>40</v>
      </c>
      <c r="T373" s="39">
        <v>31</v>
      </c>
      <c r="U373" s="39">
        <v>37</v>
      </c>
      <c r="V373" s="39"/>
      <c r="W373" s="39"/>
      <c r="X373" s="39"/>
      <c r="Y373" s="39"/>
      <c r="Z373" s="39"/>
      <c r="AA373" s="39"/>
      <c r="AB373" s="39"/>
      <c r="AC373" s="39"/>
      <c r="AD373" s="39"/>
      <c r="AE373" s="39"/>
      <c r="AF373" s="39"/>
      <c r="AG373" s="39"/>
      <c r="AH373" s="39"/>
      <c r="AI373" s="39"/>
      <c r="AJ373" s="39"/>
      <c r="AK373" s="39"/>
      <c r="AL373" s="39"/>
      <c r="AM373" s="39"/>
      <c r="AN373" s="39"/>
      <c r="AO373" s="39"/>
      <c r="AP373" s="39">
        <v>2087.5</v>
      </c>
      <c r="AQ373" s="39">
        <f>(P373+Q373+R373+S373+T373+U373+V373+W373)*AP373</f>
        <v>404975</v>
      </c>
      <c r="AR373" s="27">
        <f t="shared" si="13"/>
        <v>453572.00000000006</v>
      </c>
      <c r="AS373" s="13" t="s">
        <v>111</v>
      </c>
      <c r="AT373" s="13" t="s">
        <v>114</v>
      </c>
      <c r="AU373" s="13"/>
    </row>
    <row r="374" spans="2:47" x14ac:dyDescent="0.25">
      <c r="B374" s="7" t="s">
        <v>692</v>
      </c>
      <c r="C374" s="7" t="s">
        <v>100</v>
      </c>
      <c r="D374" s="7" t="s">
        <v>683</v>
      </c>
      <c r="E374" s="7" t="s">
        <v>684</v>
      </c>
      <c r="F374" s="7" t="s">
        <v>685</v>
      </c>
      <c r="G374" s="7" t="s">
        <v>693</v>
      </c>
      <c r="H374" s="8" t="s">
        <v>197</v>
      </c>
      <c r="I374" s="9">
        <v>50</v>
      </c>
      <c r="J374" s="10" t="s">
        <v>231</v>
      </c>
      <c r="K374" s="8" t="s">
        <v>107</v>
      </c>
      <c r="L374" s="10" t="s">
        <v>108</v>
      </c>
      <c r="M374" s="10" t="s">
        <v>109</v>
      </c>
      <c r="N374" s="10" t="s">
        <v>110</v>
      </c>
      <c r="O374" s="27">
        <v>0</v>
      </c>
      <c r="P374" s="27">
        <v>0</v>
      </c>
      <c r="Q374" s="27">
        <v>5899</v>
      </c>
      <c r="R374" s="27">
        <v>5000</v>
      </c>
      <c r="S374" s="27">
        <v>3000</v>
      </c>
      <c r="T374" s="27">
        <v>3000</v>
      </c>
      <c r="U374" s="27">
        <v>5000</v>
      </c>
      <c r="V374" s="27"/>
      <c r="W374" s="27"/>
      <c r="X374" s="27"/>
      <c r="Y374" s="27"/>
      <c r="Z374" s="27"/>
      <c r="AA374" s="27"/>
      <c r="AB374" s="27"/>
      <c r="AC374" s="27"/>
      <c r="AD374" s="27"/>
      <c r="AE374" s="27"/>
      <c r="AF374" s="27"/>
      <c r="AG374" s="27"/>
      <c r="AH374" s="27"/>
      <c r="AI374" s="27"/>
      <c r="AJ374" s="27"/>
      <c r="AK374" s="27"/>
      <c r="AL374" s="27"/>
      <c r="AM374" s="27"/>
      <c r="AN374" s="27"/>
      <c r="AO374" s="27"/>
      <c r="AP374" s="27">
        <v>1858.2589285714284</v>
      </c>
      <c r="AQ374" s="27">
        <v>0</v>
      </c>
      <c r="AR374" s="27">
        <f t="shared" si="13"/>
        <v>0</v>
      </c>
      <c r="AS374" s="10" t="s">
        <v>111</v>
      </c>
      <c r="AT374" s="88">
        <v>2014</v>
      </c>
      <c r="AU374" s="7" t="s">
        <v>236</v>
      </c>
    </row>
    <row r="375" spans="2:47" x14ac:dyDescent="0.25">
      <c r="B375" s="7" t="s">
        <v>694</v>
      </c>
      <c r="C375" s="7" t="s">
        <v>100</v>
      </c>
      <c r="D375" s="7" t="s">
        <v>683</v>
      </c>
      <c r="E375" s="7" t="s">
        <v>684</v>
      </c>
      <c r="F375" s="7" t="s">
        <v>685</v>
      </c>
      <c r="G375" s="7" t="s">
        <v>693</v>
      </c>
      <c r="H375" s="7" t="s">
        <v>197</v>
      </c>
      <c r="I375" s="14">
        <v>50</v>
      </c>
      <c r="J375" s="7" t="s">
        <v>235</v>
      </c>
      <c r="K375" s="7" t="s">
        <v>107</v>
      </c>
      <c r="L375" s="7" t="s">
        <v>108</v>
      </c>
      <c r="M375" s="7" t="s">
        <v>109</v>
      </c>
      <c r="N375" s="7" t="s">
        <v>110</v>
      </c>
      <c r="O375" s="39">
        <v>0</v>
      </c>
      <c r="P375" s="39">
        <v>0</v>
      </c>
      <c r="Q375" s="39">
        <v>5899</v>
      </c>
      <c r="R375" s="39">
        <v>5000</v>
      </c>
      <c r="S375" s="39">
        <v>3000</v>
      </c>
      <c r="T375" s="39">
        <v>3000</v>
      </c>
      <c r="U375" s="39">
        <v>5000</v>
      </c>
      <c r="V375" s="39"/>
      <c r="W375" s="39"/>
      <c r="X375" s="39"/>
      <c r="Y375" s="39"/>
      <c r="Z375" s="39"/>
      <c r="AA375" s="39"/>
      <c r="AB375" s="39"/>
      <c r="AC375" s="39"/>
      <c r="AD375" s="39"/>
      <c r="AE375" s="39"/>
      <c r="AF375" s="39"/>
      <c r="AG375" s="39"/>
      <c r="AH375" s="39"/>
      <c r="AI375" s="39"/>
      <c r="AJ375" s="39"/>
      <c r="AK375" s="39"/>
      <c r="AL375" s="39"/>
      <c r="AM375" s="39"/>
      <c r="AN375" s="39"/>
      <c r="AO375" s="39"/>
      <c r="AP375" s="39">
        <v>910.71</v>
      </c>
      <c r="AQ375" s="39">
        <v>0</v>
      </c>
      <c r="AR375" s="27">
        <f t="shared" si="13"/>
        <v>0</v>
      </c>
      <c r="AS375" s="7" t="s">
        <v>111</v>
      </c>
      <c r="AT375" s="7" t="s">
        <v>375</v>
      </c>
      <c r="AU375" s="7" t="s">
        <v>198</v>
      </c>
    </row>
    <row r="376" spans="2:47" x14ac:dyDescent="0.25">
      <c r="B376" s="15" t="s">
        <v>695</v>
      </c>
      <c r="C376" s="16" t="s">
        <v>100</v>
      </c>
      <c r="D376" s="15" t="s">
        <v>683</v>
      </c>
      <c r="E376" s="15" t="s">
        <v>684</v>
      </c>
      <c r="F376" s="15" t="s">
        <v>685</v>
      </c>
      <c r="G376" s="17" t="s">
        <v>693</v>
      </c>
      <c r="H376" s="15" t="s">
        <v>197</v>
      </c>
      <c r="I376" s="15">
        <v>50</v>
      </c>
      <c r="J376" s="15" t="s">
        <v>263</v>
      </c>
      <c r="K376" s="15" t="s">
        <v>107</v>
      </c>
      <c r="L376" s="15" t="s">
        <v>108</v>
      </c>
      <c r="M376" s="18" t="s">
        <v>109</v>
      </c>
      <c r="N376" s="15" t="s">
        <v>110</v>
      </c>
      <c r="O376" s="39">
        <v>0</v>
      </c>
      <c r="P376" s="39">
        <v>0</v>
      </c>
      <c r="Q376" s="39">
        <v>5899</v>
      </c>
      <c r="R376" s="39">
        <v>5000</v>
      </c>
      <c r="S376" s="39">
        <v>3000</v>
      </c>
      <c r="T376" s="39">
        <v>3000</v>
      </c>
      <c r="U376" s="39">
        <v>5000</v>
      </c>
      <c r="V376" s="39"/>
      <c r="W376" s="39"/>
      <c r="X376" s="39"/>
      <c r="Y376" s="39"/>
      <c r="Z376" s="39"/>
      <c r="AA376" s="39"/>
      <c r="AB376" s="39"/>
      <c r="AC376" s="39"/>
      <c r="AD376" s="39"/>
      <c r="AE376" s="39"/>
      <c r="AF376" s="39"/>
      <c r="AG376" s="39"/>
      <c r="AH376" s="39"/>
      <c r="AI376" s="39"/>
      <c r="AJ376" s="39"/>
      <c r="AK376" s="39"/>
      <c r="AL376" s="39"/>
      <c r="AM376" s="39"/>
      <c r="AN376" s="39"/>
      <c r="AO376" s="39"/>
      <c r="AP376" s="39">
        <v>910.71</v>
      </c>
      <c r="AQ376" s="27">
        <v>0</v>
      </c>
      <c r="AR376" s="27">
        <f t="shared" si="13"/>
        <v>0</v>
      </c>
      <c r="AS376" s="15" t="s">
        <v>111</v>
      </c>
      <c r="AT376" s="7" t="s">
        <v>375</v>
      </c>
      <c r="AU376" s="89" t="s">
        <v>112</v>
      </c>
    </row>
    <row r="377" spans="2:47" x14ac:dyDescent="0.2">
      <c r="B377" s="12" t="s">
        <v>696</v>
      </c>
      <c r="C377" s="7" t="s">
        <v>100</v>
      </c>
      <c r="D377" s="7" t="s">
        <v>683</v>
      </c>
      <c r="E377" s="7" t="s">
        <v>684</v>
      </c>
      <c r="F377" s="7" t="s">
        <v>685</v>
      </c>
      <c r="G377" s="7" t="s">
        <v>693</v>
      </c>
      <c r="H377" s="8" t="s">
        <v>197</v>
      </c>
      <c r="I377" s="9">
        <v>50</v>
      </c>
      <c r="J377" s="10" t="s">
        <v>263</v>
      </c>
      <c r="K377" s="8" t="s">
        <v>107</v>
      </c>
      <c r="L377" s="10" t="s">
        <v>108</v>
      </c>
      <c r="M377" s="10" t="s">
        <v>109</v>
      </c>
      <c r="N377" s="10" t="s">
        <v>110</v>
      </c>
      <c r="O377" s="74"/>
      <c r="P377" s="27"/>
      <c r="Q377" s="27">
        <v>5899</v>
      </c>
      <c r="R377" s="27">
        <v>6084</v>
      </c>
      <c r="S377" s="27">
        <v>6084</v>
      </c>
      <c r="T377" s="27">
        <v>6084</v>
      </c>
      <c r="U377" s="27">
        <v>6084</v>
      </c>
      <c r="V377" s="27">
        <v>6084</v>
      </c>
      <c r="W377" s="27"/>
      <c r="X377" s="27"/>
      <c r="Y377" s="27"/>
      <c r="Z377" s="27"/>
      <c r="AA377" s="27"/>
      <c r="AB377" s="27"/>
      <c r="AC377" s="27"/>
      <c r="AD377" s="27"/>
      <c r="AE377" s="27"/>
      <c r="AF377" s="27"/>
      <c r="AG377" s="27"/>
      <c r="AH377" s="27"/>
      <c r="AI377" s="27"/>
      <c r="AJ377" s="27"/>
      <c r="AK377" s="27"/>
      <c r="AL377" s="27"/>
      <c r="AM377" s="27"/>
      <c r="AN377" s="27"/>
      <c r="AO377" s="27"/>
      <c r="AP377" s="27">
        <v>910.71</v>
      </c>
      <c r="AQ377" s="27">
        <v>0</v>
      </c>
      <c r="AR377" s="27">
        <f t="shared" si="13"/>
        <v>0</v>
      </c>
      <c r="AS377" s="10" t="s">
        <v>111</v>
      </c>
      <c r="AT377" s="43" t="s">
        <v>114</v>
      </c>
      <c r="AU377" s="13" t="s">
        <v>156</v>
      </c>
    </row>
    <row r="378" spans="2:47" x14ac:dyDescent="0.2">
      <c r="B378" s="13" t="s">
        <v>697</v>
      </c>
      <c r="C378" s="13" t="s">
        <v>100</v>
      </c>
      <c r="D378" s="13" t="s">
        <v>683</v>
      </c>
      <c r="E378" s="13" t="s">
        <v>684</v>
      </c>
      <c r="F378" s="13" t="s">
        <v>685</v>
      </c>
      <c r="G378" s="13" t="s">
        <v>693</v>
      </c>
      <c r="H378" s="13" t="s">
        <v>197</v>
      </c>
      <c r="I378" s="13">
        <v>50</v>
      </c>
      <c r="J378" s="13" t="s">
        <v>263</v>
      </c>
      <c r="K378" s="13" t="s">
        <v>107</v>
      </c>
      <c r="L378" s="13" t="s">
        <v>108</v>
      </c>
      <c r="M378" s="13" t="s">
        <v>109</v>
      </c>
      <c r="N378" s="13" t="s">
        <v>110</v>
      </c>
      <c r="O378" s="39"/>
      <c r="P378" s="39"/>
      <c r="Q378" s="39">
        <v>5899</v>
      </c>
      <c r="R378" s="39">
        <v>6084</v>
      </c>
      <c r="S378" s="39">
        <v>5270</v>
      </c>
      <c r="T378" s="39">
        <v>5373</v>
      </c>
      <c r="U378" s="39">
        <v>5373</v>
      </c>
      <c r="V378" s="39"/>
      <c r="W378" s="39"/>
      <c r="X378" s="39"/>
      <c r="Y378" s="39"/>
      <c r="Z378" s="39"/>
      <c r="AA378" s="39"/>
      <c r="AB378" s="39"/>
      <c r="AC378" s="39"/>
      <c r="AD378" s="39"/>
      <c r="AE378" s="39"/>
      <c r="AF378" s="39"/>
      <c r="AG378" s="39"/>
      <c r="AH378" s="39"/>
      <c r="AI378" s="39"/>
      <c r="AJ378" s="39"/>
      <c r="AK378" s="39"/>
      <c r="AL378" s="39"/>
      <c r="AM378" s="39"/>
      <c r="AN378" s="39"/>
      <c r="AO378" s="39"/>
      <c r="AP378" s="39">
        <v>903.57</v>
      </c>
      <c r="AQ378" s="39">
        <v>0</v>
      </c>
      <c r="AR378" s="27">
        <f t="shared" si="13"/>
        <v>0</v>
      </c>
      <c r="AS378" s="13" t="s">
        <v>111</v>
      </c>
      <c r="AT378" s="13" t="s">
        <v>114</v>
      </c>
      <c r="AU378" s="13">
        <v>14</v>
      </c>
    </row>
    <row r="379" spans="2:47" x14ac:dyDescent="0.2">
      <c r="B379" s="13" t="s">
        <v>698</v>
      </c>
      <c r="C379" s="13" t="s">
        <v>100</v>
      </c>
      <c r="D379" s="13" t="s">
        <v>683</v>
      </c>
      <c r="E379" s="13" t="s">
        <v>684</v>
      </c>
      <c r="F379" s="13" t="s">
        <v>685</v>
      </c>
      <c r="G379" s="13" t="s">
        <v>693</v>
      </c>
      <c r="H379" s="13" t="s">
        <v>197</v>
      </c>
      <c r="I379" s="13">
        <v>50</v>
      </c>
      <c r="J379" s="13" t="s">
        <v>263</v>
      </c>
      <c r="K379" s="13" t="s">
        <v>107</v>
      </c>
      <c r="L379" s="13" t="s">
        <v>108</v>
      </c>
      <c r="M379" s="13" t="s">
        <v>109</v>
      </c>
      <c r="N379" s="13" t="s">
        <v>110</v>
      </c>
      <c r="O379" s="39"/>
      <c r="P379" s="39"/>
      <c r="Q379" s="39">
        <v>5899</v>
      </c>
      <c r="R379" s="39">
        <v>6084</v>
      </c>
      <c r="S379" s="39">
        <v>5167</v>
      </c>
      <c r="T379" s="39">
        <v>5373</v>
      </c>
      <c r="U379" s="39">
        <v>5373</v>
      </c>
      <c r="V379" s="39"/>
      <c r="W379" s="39"/>
      <c r="X379" s="39"/>
      <c r="Y379" s="39"/>
      <c r="Z379" s="39"/>
      <c r="AA379" s="39"/>
      <c r="AB379" s="39"/>
      <c r="AC379" s="39"/>
      <c r="AD379" s="39"/>
      <c r="AE379" s="39"/>
      <c r="AF379" s="39"/>
      <c r="AG379" s="39"/>
      <c r="AH379" s="39"/>
      <c r="AI379" s="39"/>
      <c r="AJ379" s="39"/>
      <c r="AK379" s="39"/>
      <c r="AL379" s="39"/>
      <c r="AM379" s="39"/>
      <c r="AN379" s="39"/>
      <c r="AO379" s="39"/>
      <c r="AP379" s="39">
        <v>903.57</v>
      </c>
      <c r="AQ379" s="39">
        <v>0</v>
      </c>
      <c r="AR379" s="27">
        <f t="shared" si="13"/>
        <v>0</v>
      </c>
      <c r="AS379" s="13" t="s">
        <v>111</v>
      </c>
      <c r="AT379" s="13" t="s">
        <v>114</v>
      </c>
      <c r="AU379" s="13">
        <v>14</v>
      </c>
    </row>
    <row r="380" spans="2:47" x14ac:dyDescent="0.2">
      <c r="B380" s="13" t="s">
        <v>699</v>
      </c>
      <c r="C380" s="13" t="s">
        <v>100</v>
      </c>
      <c r="D380" s="13" t="s">
        <v>700</v>
      </c>
      <c r="E380" s="13" t="s">
        <v>684</v>
      </c>
      <c r="F380" s="15" t="s">
        <v>701</v>
      </c>
      <c r="G380" s="13" t="s">
        <v>693</v>
      </c>
      <c r="H380" s="13" t="s">
        <v>197</v>
      </c>
      <c r="I380" s="13">
        <v>50</v>
      </c>
      <c r="J380" s="13" t="s">
        <v>263</v>
      </c>
      <c r="K380" s="13" t="s">
        <v>107</v>
      </c>
      <c r="L380" s="13" t="s">
        <v>108</v>
      </c>
      <c r="M380" s="13" t="s">
        <v>109</v>
      </c>
      <c r="N380" s="13" t="s">
        <v>110</v>
      </c>
      <c r="O380" s="39"/>
      <c r="P380" s="39"/>
      <c r="Q380" s="39">
        <v>5899</v>
      </c>
      <c r="R380" s="39">
        <v>6084</v>
      </c>
      <c r="S380" s="39">
        <v>2345</v>
      </c>
      <c r="T380" s="39">
        <v>5373</v>
      </c>
      <c r="U380" s="39">
        <v>5373</v>
      </c>
      <c r="V380" s="39"/>
      <c r="W380" s="39"/>
      <c r="X380" s="39"/>
      <c r="Y380" s="39"/>
      <c r="Z380" s="39"/>
      <c r="AA380" s="39"/>
      <c r="AB380" s="39"/>
      <c r="AC380" s="39"/>
      <c r="AD380" s="39"/>
      <c r="AE380" s="39"/>
      <c r="AF380" s="39"/>
      <c r="AG380" s="39"/>
      <c r="AH380" s="39"/>
      <c r="AI380" s="39"/>
      <c r="AJ380" s="39"/>
      <c r="AK380" s="39"/>
      <c r="AL380" s="39"/>
      <c r="AM380" s="39"/>
      <c r="AN380" s="39"/>
      <c r="AO380" s="39"/>
      <c r="AP380" s="39">
        <v>903.57</v>
      </c>
      <c r="AQ380" s="39">
        <v>0</v>
      </c>
      <c r="AR380" s="27">
        <f t="shared" si="13"/>
        <v>0</v>
      </c>
      <c r="AS380" s="13" t="s">
        <v>111</v>
      </c>
      <c r="AT380" s="13" t="s">
        <v>114</v>
      </c>
      <c r="AU380" s="13">
        <v>14</v>
      </c>
    </row>
    <row r="381" spans="2:47" x14ac:dyDescent="0.2">
      <c r="B381" s="13" t="s">
        <v>702</v>
      </c>
      <c r="C381" s="13" t="s">
        <v>100</v>
      </c>
      <c r="D381" s="13" t="s">
        <v>700</v>
      </c>
      <c r="E381" s="13" t="s">
        <v>684</v>
      </c>
      <c r="F381" s="15" t="s">
        <v>701</v>
      </c>
      <c r="G381" s="13" t="s">
        <v>693</v>
      </c>
      <c r="H381" s="13" t="s">
        <v>197</v>
      </c>
      <c r="I381" s="13">
        <v>50</v>
      </c>
      <c r="J381" s="13" t="s">
        <v>263</v>
      </c>
      <c r="K381" s="13" t="s">
        <v>107</v>
      </c>
      <c r="L381" s="13" t="s">
        <v>108</v>
      </c>
      <c r="M381" s="13" t="s">
        <v>109</v>
      </c>
      <c r="N381" s="13" t="s">
        <v>110</v>
      </c>
      <c r="O381" s="39"/>
      <c r="P381" s="39"/>
      <c r="Q381" s="39">
        <v>5899</v>
      </c>
      <c r="R381" s="39">
        <v>4000</v>
      </c>
      <c r="S381" s="39">
        <v>2345</v>
      </c>
      <c r="T381" s="39">
        <v>3000</v>
      </c>
      <c r="U381" s="39">
        <v>5000</v>
      </c>
      <c r="V381" s="39"/>
      <c r="W381" s="39"/>
      <c r="X381" s="39"/>
      <c r="Y381" s="39"/>
      <c r="Z381" s="39"/>
      <c r="AA381" s="39"/>
      <c r="AB381" s="39"/>
      <c r="AC381" s="39"/>
      <c r="AD381" s="39"/>
      <c r="AE381" s="39"/>
      <c r="AF381" s="39"/>
      <c r="AG381" s="39"/>
      <c r="AH381" s="39"/>
      <c r="AI381" s="39"/>
      <c r="AJ381" s="39"/>
      <c r="AK381" s="39"/>
      <c r="AL381" s="39"/>
      <c r="AM381" s="39"/>
      <c r="AN381" s="39"/>
      <c r="AO381" s="39"/>
      <c r="AP381" s="39">
        <v>903.57</v>
      </c>
      <c r="AQ381" s="39">
        <v>0</v>
      </c>
      <c r="AR381" s="27">
        <f t="shared" si="13"/>
        <v>0</v>
      </c>
      <c r="AS381" s="13" t="s">
        <v>111</v>
      </c>
      <c r="AT381" s="13" t="s">
        <v>114</v>
      </c>
      <c r="AU381" s="13">
        <v>14</v>
      </c>
    </row>
    <row r="382" spans="2:47" x14ac:dyDescent="0.2">
      <c r="B382" s="13" t="s">
        <v>703</v>
      </c>
      <c r="C382" s="13" t="s">
        <v>100</v>
      </c>
      <c r="D382" s="13" t="s">
        <v>700</v>
      </c>
      <c r="E382" s="13" t="s">
        <v>684</v>
      </c>
      <c r="F382" s="15" t="s">
        <v>701</v>
      </c>
      <c r="G382" s="13" t="s">
        <v>693</v>
      </c>
      <c r="H382" s="13" t="s">
        <v>197</v>
      </c>
      <c r="I382" s="13">
        <v>50</v>
      </c>
      <c r="J382" s="13" t="s">
        <v>263</v>
      </c>
      <c r="K382" s="13" t="s">
        <v>107</v>
      </c>
      <c r="L382" s="13" t="s">
        <v>108</v>
      </c>
      <c r="M382" s="13" t="s">
        <v>122</v>
      </c>
      <c r="N382" s="13" t="s">
        <v>110</v>
      </c>
      <c r="O382" s="39"/>
      <c r="P382" s="39"/>
      <c r="Q382" s="39">
        <v>5899</v>
      </c>
      <c r="R382" s="39">
        <v>4000</v>
      </c>
      <c r="S382" s="39">
        <v>2317</v>
      </c>
      <c r="T382" s="39">
        <v>3000</v>
      </c>
      <c r="U382" s="39">
        <v>5000</v>
      </c>
      <c r="V382" s="39"/>
      <c r="W382" s="39"/>
      <c r="X382" s="39"/>
      <c r="Y382" s="39"/>
      <c r="Z382" s="39"/>
      <c r="AA382" s="39"/>
      <c r="AB382" s="39"/>
      <c r="AC382" s="39"/>
      <c r="AD382" s="39"/>
      <c r="AE382" s="39"/>
      <c r="AF382" s="39"/>
      <c r="AG382" s="39"/>
      <c r="AH382" s="39"/>
      <c r="AI382" s="39"/>
      <c r="AJ382" s="39"/>
      <c r="AK382" s="39"/>
      <c r="AL382" s="39"/>
      <c r="AM382" s="39"/>
      <c r="AN382" s="39"/>
      <c r="AO382" s="39"/>
      <c r="AP382" s="39">
        <v>903.57</v>
      </c>
      <c r="AQ382" s="39">
        <v>0</v>
      </c>
      <c r="AR382" s="27">
        <f t="shared" si="13"/>
        <v>0</v>
      </c>
      <c r="AS382" s="13" t="s">
        <v>111</v>
      </c>
      <c r="AT382" s="13" t="s">
        <v>114</v>
      </c>
      <c r="AU382" s="13" t="s">
        <v>115</v>
      </c>
    </row>
    <row r="383" spans="2:47" x14ac:dyDescent="0.2">
      <c r="B383" s="13" t="s">
        <v>704</v>
      </c>
      <c r="C383" s="13" t="s">
        <v>100</v>
      </c>
      <c r="D383" s="13" t="s">
        <v>700</v>
      </c>
      <c r="E383" s="13" t="s">
        <v>684</v>
      </c>
      <c r="F383" s="15" t="s">
        <v>701</v>
      </c>
      <c r="G383" s="13" t="s">
        <v>693</v>
      </c>
      <c r="H383" s="13" t="s">
        <v>197</v>
      </c>
      <c r="I383" s="13">
        <v>50</v>
      </c>
      <c r="J383" s="13" t="s">
        <v>263</v>
      </c>
      <c r="K383" s="13" t="s">
        <v>107</v>
      </c>
      <c r="L383" s="13" t="s">
        <v>108</v>
      </c>
      <c r="M383" s="13" t="s">
        <v>122</v>
      </c>
      <c r="N383" s="13" t="s">
        <v>110</v>
      </c>
      <c r="O383" s="39"/>
      <c r="P383" s="39"/>
      <c r="Q383" s="39">
        <v>5899</v>
      </c>
      <c r="R383" s="39">
        <v>4000</v>
      </c>
      <c r="S383" s="39">
        <v>1500</v>
      </c>
      <c r="T383" s="39">
        <v>3000</v>
      </c>
      <c r="U383" s="39">
        <v>5000</v>
      </c>
      <c r="V383" s="39"/>
      <c r="W383" s="39"/>
      <c r="X383" s="39"/>
      <c r="Y383" s="39"/>
      <c r="Z383" s="39"/>
      <c r="AA383" s="39"/>
      <c r="AB383" s="39"/>
      <c r="AC383" s="39"/>
      <c r="AD383" s="39"/>
      <c r="AE383" s="39"/>
      <c r="AF383" s="39"/>
      <c r="AG383" s="39"/>
      <c r="AH383" s="39"/>
      <c r="AI383" s="39"/>
      <c r="AJ383" s="39"/>
      <c r="AK383" s="39"/>
      <c r="AL383" s="39"/>
      <c r="AM383" s="39"/>
      <c r="AN383" s="39"/>
      <c r="AO383" s="39"/>
      <c r="AP383" s="39">
        <v>903.57</v>
      </c>
      <c r="AQ383" s="39">
        <f>(O383+P383+Q383+R383+S383+T383+U383+V383+W383)*AP383</f>
        <v>17528354.43</v>
      </c>
      <c r="AR383" s="27">
        <f t="shared" si="13"/>
        <v>19631756.961600002</v>
      </c>
      <c r="AS383" s="13" t="s">
        <v>111</v>
      </c>
      <c r="AT383" s="13" t="s">
        <v>114</v>
      </c>
      <c r="AU383" s="13"/>
    </row>
    <row r="384" spans="2:47" x14ac:dyDescent="0.25">
      <c r="B384" s="7" t="s">
        <v>705</v>
      </c>
      <c r="C384" s="7" t="s">
        <v>100</v>
      </c>
      <c r="D384" s="7" t="s">
        <v>706</v>
      </c>
      <c r="E384" s="7" t="s">
        <v>707</v>
      </c>
      <c r="F384" s="7" t="s">
        <v>708</v>
      </c>
      <c r="G384" s="7" t="s">
        <v>709</v>
      </c>
      <c r="H384" s="8" t="s">
        <v>197</v>
      </c>
      <c r="I384" s="9">
        <v>50</v>
      </c>
      <c r="J384" s="10" t="s">
        <v>231</v>
      </c>
      <c r="K384" s="8" t="s">
        <v>107</v>
      </c>
      <c r="L384" s="10" t="s">
        <v>108</v>
      </c>
      <c r="M384" s="10" t="s">
        <v>109</v>
      </c>
      <c r="N384" s="10" t="s">
        <v>110</v>
      </c>
      <c r="O384" s="27">
        <v>0</v>
      </c>
      <c r="P384" s="27">
        <v>0</v>
      </c>
      <c r="Q384" s="27">
        <v>5299</v>
      </c>
      <c r="R384" s="27">
        <v>4000</v>
      </c>
      <c r="S384" s="27">
        <v>3000</v>
      </c>
      <c r="T384" s="27">
        <v>3000</v>
      </c>
      <c r="U384" s="27">
        <v>4000</v>
      </c>
      <c r="V384" s="27"/>
      <c r="W384" s="27"/>
      <c r="X384" s="27"/>
      <c r="Y384" s="27"/>
      <c r="Z384" s="27"/>
      <c r="AA384" s="27"/>
      <c r="AB384" s="27"/>
      <c r="AC384" s="27"/>
      <c r="AD384" s="27"/>
      <c r="AE384" s="27"/>
      <c r="AF384" s="27"/>
      <c r="AG384" s="27"/>
      <c r="AH384" s="27"/>
      <c r="AI384" s="27"/>
      <c r="AJ384" s="27"/>
      <c r="AK384" s="27"/>
      <c r="AL384" s="27"/>
      <c r="AM384" s="27"/>
      <c r="AN384" s="27"/>
      <c r="AO384" s="27"/>
      <c r="AP384" s="27">
        <v>3442.6</v>
      </c>
      <c r="AQ384" s="27">
        <v>0</v>
      </c>
      <c r="AR384" s="27">
        <f t="shared" si="13"/>
        <v>0</v>
      </c>
      <c r="AS384" s="10" t="s">
        <v>111</v>
      </c>
      <c r="AT384" s="88">
        <v>2014</v>
      </c>
      <c r="AU384" s="7" t="s">
        <v>236</v>
      </c>
    </row>
    <row r="385" spans="2:47" x14ac:dyDescent="0.25">
      <c r="B385" s="7" t="s">
        <v>710</v>
      </c>
      <c r="C385" s="7" t="s">
        <v>100</v>
      </c>
      <c r="D385" s="7" t="s">
        <v>706</v>
      </c>
      <c r="E385" s="7" t="s">
        <v>707</v>
      </c>
      <c r="F385" s="7" t="s">
        <v>708</v>
      </c>
      <c r="G385" s="7" t="s">
        <v>709</v>
      </c>
      <c r="H385" s="7" t="s">
        <v>197</v>
      </c>
      <c r="I385" s="14">
        <v>50</v>
      </c>
      <c r="J385" s="7" t="s">
        <v>235</v>
      </c>
      <c r="K385" s="7" t="s">
        <v>107</v>
      </c>
      <c r="L385" s="7" t="s">
        <v>108</v>
      </c>
      <c r="M385" s="7" t="s">
        <v>109</v>
      </c>
      <c r="N385" s="7" t="s">
        <v>110</v>
      </c>
      <c r="O385" s="39">
        <v>0</v>
      </c>
      <c r="P385" s="39">
        <v>0</v>
      </c>
      <c r="Q385" s="39">
        <v>5299</v>
      </c>
      <c r="R385" s="39">
        <v>4000</v>
      </c>
      <c r="S385" s="39">
        <v>3000</v>
      </c>
      <c r="T385" s="39">
        <v>3000</v>
      </c>
      <c r="U385" s="39">
        <v>4000</v>
      </c>
      <c r="V385" s="39"/>
      <c r="W385" s="39"/>
      <c r="X385" s="39"/>
      <c r="Y385" s="39"/>
      <c r="Z385" s="39"/>
      <c r="AA385" s="39"/>
      <c r="AB385" s="39"/>
      <c r="AC385" s="39"/>
      <c r="AD385" s="39"/>
      <c r="AE385" s="39"/>
      <c r="AF385" s="39"/>
      <c r="AG385" s="39"/>
      <c r="AH385" s="39"/>
      <c r="AI385" s="39"/>
      <c r="AJ385" s="39"/>
      <c r="AK385" s="39"/>
      <c r="AL385" s="39"/>
      <c r="AM385" s="39"/>
      <c r="AN385" s="39"/>
      <c r="AO385" s="39"/>
      <c r="AP385" s="39">
        <v>2816.33</v>
      </c>
      <c r="AQ385" s="39">
        <v>0</v>
      </c>
      <c r="AR385" s="27">
        <f t="shared" si="13"/>
        <v>0</v>
      </c>
      <c r="AS385" s="7" t="s">
        <v>111</v>
      </c>
      <c r="AT385" s="7" t="s">
        <v>375</v>
      </c>
      <c r="AU385" s="7" t="s">
        <v>198</v>
      </c>
    </row>
    <row r="386" spans="2:47" x14ac:dyDescent="0.25">
      <c r="B386" s="15" t="s">
        <v>711</v>
      </c>
      <c r="C386" s="16" t="s">
        <v>100</v>
      </c>
      <c r="D386" s="15" t="s">
        <v>706</v>
      </c>
      <c r="E386" s="15" t="s">
        <v>707</v>
      </c>
      <c r="F386" s="15" t="s">
        <v>708</v>
      </c>
      <c r="G386" s="17" t="s">
        <v>709</v>
      </c>
      <c r="H386" s="15" t="s">
        <v>197</v>
      </c>
      <c r="I386" s="15">
        <v>50</v>
      </c>
      <c r="J386" s="15" t="s">
        <v>263</v>
      </c>
      <c r="K386" s="15" t="s">
        <v>107</v>
      </c>
      <c r="L386" s="15" t="s">
        <v>108</v>
      </c>
      <c r="M386" s="18" t="s">
        <v>109</v>
      </c>
      <c r="N386" s="15" t="s">
        <v>110</v>
      </c>
      <c r="O386" s="39">
        <v>0</v>
      </c>
      <c r="P386" s="39">
        <v>0</v>
      </c>
      <c r="Q386" s="39">
        <v>5299</v>
      </c>
      <c r="R386" s="39">
        <v>4000</v>
      </c>
      <c r="S386" s="39">
        <v>3000</v>
      </c>
      <c r="T386" s="39">
        <v>3000</v>
      </c>
      <c r="U386" s="39">
        <v>4000</v>
      </c>
      <c r="V386" s="39"/>
      <c r="W386" s="39"/>
      <c r="X386" s="39"/>
      <c r="Y386" s="39"/>
      <c r="Z386" s="39"/>
      <c r="AA386" s="39"/>
      <c r="AB386" s="39"/>
      <c r="AC386" s="39"/>
      <c r="AD386" s="39"/>
      <c r="AE386" s="39"/>
      <c r="AF386" s="39"/>
      <c r="AG386" s="39"/>
      <c r="AH386" s="39"/>
      <c r="AI386" s="39"/>
      <c r="AJ386" s="39"/>
      <c r="AK386" s="39"/>
      <c r="AL386" s="39"/>
      <c r="AM386" s="39"/>
      <c r="AN386" s="39"/>
      <c r="AO386" s="39"/>
      <c r="AP386" s="39">
        <v>2816.33</v>
      </c>
      <c r="AQ386" s="27">
        <v>0</v>
      </c>
      <c r="AR386" s="27">
        <f t="shared" si="13"/>
        <v>0</v>
      </c>
      <c r="AS386" s="15" t="s">
        <v>111</v>
      </c>
      <c r="AT386" s="7" t="s">
        <v>375</v>
      </c>
      <c r="AU386" s="89" t="s">
        <v>112</v>
      </c>
    </row>
    <row r="387" spans="2:47" x14ac:dyDescent="0.2">
      <c r="B387" s="12" t="s">
        <v>712</v>
      </c>
      <c r="C387" s="7" t="s">
        <v>100</v>
      </c>
      <c r="D387" s="7" t="s">
        <v>706</v>
      </c>
      <c r="E387" s="7" t="s">
        <v>707</v>
      </c>
      <c r="F387" s="7" t="s">
        <v>708</v>
      </c>
      <c r="G387" s="7" t="s">
        <v>709</v>
      </c>
      <c r="H387" s="8" t="s">
        <v>197</v>
      </c>
      <c r="I387" s="9">
        <v>50</v>
      </c>
      <c r="J387" s="10" t="s">
        <v>263</v>
      </c>
      <c r="K387" s="8" t="s">
        <v>107</v>
      </c>
      <c r="L387" s="10" t="s">
        <v>108</v>
      </c>
      <c r="M387" s="10" t="s">
        <v>109</v>
      </c>
      <c r="N387" s="10" t="s">
        <v>110</v>
      </c>
      <c r="O387" s="74"/>
      <c r="P387" s="27"/>
      <c r="Q387" s="27">
        <v>5299</v>
      </c>
      <c r="R387" s="27">
        <v>5429</v>
      </c>
      <c r="S387" s="27">
        <v>5429</v>
      </c>
      <c r="T387" s="27">
        <v>5429</v>
      </c>
      <c r="U387" s="27">
        <v>5429</v>
      </c>
      <c r="V387" s="27">
        <v>5429</v>
      </c>
      <c r="W387" s="27"/>
      <c r="X387" s="27"/>
      <c r="Y387" s="27"/>
      <c r="Z387" s="27"/>
      <c r="AA387" s="27"/>
      <c r="AB387" s="27"/>
      <c r="AC387" s="27"/>
      <c r="AD387" s="27"/>
      <c r="AE387" s="27"/>
      <c r="AF387" s="27"/>
      <c r="AG387" s="27"/>
      <c r="AH387" s="27"/>
      <c r="AI387" s="27"/>
      <c r="AJ387" s="27"/>
      <c r="AK387" s="27"/>
      <c r="AL387" s="27"/>
      <c r="AM387" s="27"/>
      <c r="AN387" s="27"/>
      <c r="AO387" s="27"/>
      <c r="AP387" s="27">
        <v>2816.33</v>
      </c>
      <c r="AQ387" s="27">
        <v>0</v>
      </c>
      <c r="AR387" s="27">
        <f t="shared" si="13"/>
        <v>0</v>
      </c>
      <c r="AS387" s="10" t="s">
        <v>111</v>
      </c>
      <c r="AT387" s="43" t="s">
        <v>114</v>
      </c>
      <c r="AU387" s="13" t="s">
        <v>156</v>
      </c>
    </row>
    <row r="388" spans="2:47" x14ac:dyDescent="0.2">
      <c r="B388" s="13" t="s">
        <v>713</v>
      </c>
      <c r="C388" s="13" t="s">
        <v>100</v>
      </c>
      <c r="D388" s="13" t="s">
        <v>714</v>
      </c>
      <c r="E388" s="13" t="s">
        <v>707</v>
      </c>
      <c r="F388" s="13" t="s">
        <v>715</v>
      </c>
      <c r="G388" s="13" t="s">
        <v>709</v>
      </c>
      <c r="H388" s="13" t="s">
        <v>197</v>
      </c>
      <c r="I388" s="13">
        <v>50</v>
      </c>
      <c r="J388" s="13" t="s">
        <v>263</v>
      </c>
      <c r="K388" s="13" t="s">
        <v>107</v>
      </c>
      <c r="L388" s="13" t="s">
        <v>108</v>
      </c>
      <c r="M388" s="13" t="s">
        <v>109</v>
      </c>
      <c r="N388" s="13" t="s">
        <v>110</v>
      </c>
      <c r="O388" s="39"/>
      <c r="P388" s="39"/>
      <c r="Q388" s="39">
        <v>5299</v>
      </c>
      <c r="R388" s="39">
        <v>5429</v>
      </c>
      <c r="S388" s="39">
        <v>1987</v>
      </c>
      <c r="T388" s="39">
        <v>4062</v>
      </c>
      <c r="U388" s="39">
        <v>4062</v>
      </c>
      <c r="V388" s="39"/>
      <c r="W388" s="39"/>
      <c r="X388" s="39"/>
      <c r="Y388" s="39"/>
      <c r="Z388" s="39"/>
      <c r="AA388" s="39"/>
      <c r="AB388" s="39"/>
      <c r="AC388" s="39"/>
      <c r="AD388" s="39"/>
      <c r="AE388" s="39"/>
      <c r="AF388" s="39"/>
      <c r="AG388" s="39"/>
      <c r="AH388" s="39"/>
      <c r="AI388" s="39"/>
      <c r="AJ388" s="39"/>
      <c r="AK388" s="39"/>
      <c r="AL388" s="39"/>
      <c r="AM388" s="39"/>
      <c r="AN388" s="39"/>
      <c r="AO388" s="39"/>
      <c r="AP388" s="39">
        <v>1716.77</v>
      </c>
      <c r="AQ388" s="39">
        <v>0</v>
      </c>
      <c r="AR388" s="27">
        <f t="shared" si="13"/>
        <v>0</v>
      </c>
      <c r="AS388" s="13" t="s">
        <v>111</v>
      </c>
      <c r="AT388" s="13" t="s">
        <v>114</v>
      </c>
      <c r="AU388" s="13">
        <v>14</v>
      </c>
    </row>
    <row r="389" spans="2:47" x14ac:dyDescent="0.2">
      <c r="B389" s="13" t="s">
        <v>716</v>
      </c>
      <c r="C389" s="13" t="s">
        <v>100</v>
      </c>
      <c r="D389" s="13" t="s">
        <v>714</v>
      </c>
      <c r="E389" s="13" t="s">
        <v>707</v>
      </c>
      <c r="F389" s="13" t="s">
        <v>715</v>
      </c>
      <c r="G389" s="13" t="s">
        <v>709</v>
      </c>
      <c r="H389" s="13" t="s">
        <v>197</v>
      </c>
      <c r="I389" s="13">
        <v>50</v>
      </c>
      <c r="J389" s="13" t="s">
        <v>263</v>
      </c>
      <c r="K389" s="13" t="s">
        <v>107</v>
      </c>
      <c r="L389" s="13" t="s">
        <v>108</v>
      </c>
      <c r="M389" s="13" t="s">
        <v>109</v>
      </c>
      <c r="N389" s="13" t="s">
        <v>110</v>
      </c>
      <c r="O389" s="39"/>
      <c r="P389" s="39"/>
      <c r="Q389" s="39">
        <v>5299</v>
      </c>
      <c r="R389" s="39">
        <v>5429</v>
      </c>
      <c r="S389" s="39">
        <v>0</v>
      </c>
      <c r="T389" s="39">
        <v>4062</v>
      </c>
      <c r="U389" s="39">
        <v>4062</v>
      </c>
      <c r="V389" s="39"/>
      <c r="W389" s="39"/>
      <c r="X389" s="39"/>
      <c r="Y389" s="39"/>
      <c r="Z389" s="39"/>
      <c r="AA389" s="39"/>
      <c r="AB389" s="39"/>
      <c r="AC389" s="39"/>
      <c r="AD389" s="39"/>
      <c r="AE389" s="39"/>
      <c r="AF389" s="39"/>
      <c r="AG389" s="39"/>
      <c r="AH389" s="39"/>
      <c r="AI389" s="39"/>
      <c r="AJ389" s="39"/>
      <c r="AK389" s="39"/>
      <c r="AL389" s="39"/>
      <c r="AM389" s="39"/>
      <c r="AN389" s="39"/>
      <c r="AO389" s="39"/>
      <c r="AP389" s="39">
        <v>1716.77</v>
      </c>
      <c r="AQ389" s="39">
        <v>0</v>
      </c>
      <c r="AR389" s="27">
        <f t="shared" ref="AR389:AR452" si="14">AQ389*1.12</f>
        <v>0</v>
      </c>
      <c r="AS389" s="13" t="s">
        <v>111</v>
      </c>
      <c r="AT389" s="13" t="s">
        <v>114</v>
      </c>
      <c r="AU389" s="13">
        <v>14</v>
      </c>
    </row>
    <row r="390" spans="2:47" x14ac:dyDescent="0.2">
      <c r="B390" s="13" t="s">
        <v>717</v>
      </c>
      <c r="C390" s="13" t="s">
        <v>100</v>
      </c>
      <c r="D390" s="13" t="s">
        <v>714</v>
      </c>
      <c r="E390" s="13" t="s">
        <v>707</v>
      </c>
      <c r="F390" s="13" t="s">
        <v>715</v>
      </c>
      <c r="G390" s="13" t="s">
        <v>709</v>
      </c>
      <c r="H390" s="13" t="s">
        <v>197</v>
      </c>
      <c r="I390" s="13">
        <v>50</v>
      </c>
      <c r="J390" s="13" t="s">
        <v>263</v>
      </c>
      <c r="K390" s="13" t="s">
        <v>107</v>
      </c>
      <c r="L390" s="13" t="s">
        <v>108</v>
      </c>
      <c r="M390" s="13" t="s">
        <v>109</v>
      </c>
      <c r="N390" s="13" t="s">
        <v>110</v>
      </c>
      <c r="O390" s="39"/>
      <c r="P390" s="39"/>
      <c r="Q390" s="39">
        <v>5299</v>
      </c>
      <c r="R390" s="39">
        <v>4000</v>
      </c>
      <c r="S390" s="39">
        <v>3000</v>
      </c>
      <c r="T390" s="39">
        <v>3000</v>
      </c>
      <c r="U390" s="39">
        <v>4000</v>
      </c>
      <c r="V390" s="39"/>
      <c r="W390" s="39"/>
      <c r="X390" s="39"/>
      <c r="Y390" s="39"/>
      <c r="Z390" s="39"/>
      <c r="AA390" s="39"/>
      <c r="AB390" s="39"/>
      <c r="AC390" s="39"/>
      <c r="AD390" s="39"/>
      <c r="AE390" s="39"/>
      <c r="AF390" s="39"/>
      <c r="AG390" s="39"/>
      <c r="AH390" s="39"/>
      <c r="AI390" s="39"/>
      <c r="AJ390" s="39"/>
      <c r="AK390" s="39"/>
      <c r="AL390" s="39"/>
      <c r="AM390" s="39"/>
      <c r="AN390" s="39"/>
      <c r="AO390" s="39"/>
      <c r="AP390" s="39">
        <v>1716.77</v>
      </c>
      <c r="AQ390" s="39">
        <v>0</v>
      </c>
      <c r="AR390" s="27">
        <f t="shared" si="14"/>
        <v>0</v>
      </c>
      <c r="AS390" s="13" t="s">
        <v>111</v>
      </c>
      <c r="AT390" s="13" t="s">
        <v>114</v>
      </c>
      <c r="AU390" s="13" t="s">
        <v>115</v>
      </c>
    </row>
    <row r="391" spans="2:47" x14ac:dyDescent="0.2">
      <c r="B391" s="13" t="s">
        <v>718</v>
      </c>
      <c r="C391" s="13" t="s">
        <v>100</v>
      </c>
      <c r="D391" s="13" t="s">
        <v>714</v>
      </c>
      <c r="E391" s="13" t="s">
        <v>707</v>
      </c>
      <c r="F391" s="13" t="s">
        <v>715</v>
      </c>
      <c r="G391" s="13" t="s">
        <v>709</v>
      </c>
      <c r="H391" s="13" t="s">
        <v>197</v>
      </c>
      <c r="I391" s="13">
        <v>50</v>
      </c>
      <c r="J391" s="13" t="s">
        <v>263</v>
      </c>
      <c r="K391" s="13" t="s">
        <v>107</v>
      </c>
      <c r="L391" s="13" t="s">
        <v>108</v>
      </c>
      <c r="M391" s="13" t="s">
        <v>122</v>
      </c>
      <c r="N391" s="13" t="s">
        <v>110</v>
      </c>
      <c r="O391" s="39"/>
      <c r="P391" s="39"/>
      <c r="Q391" s="39">
        <v>5299</v>
      </c>
      <c r="R391" s="39">
        <v>4000</v>
      </c>
      <c r="S391" s="39">
        <v>2100</v>
      </c>
      <c r="T391" s="39">
        <v>2100</v>
      </c>
      <c r="U391" s="39">
        <v>2800</v>
      </c>
      <c r="V391" s="39"/>
      <c r="W391" s="39"/>
      <c r="X391" s="39"/>
      <c r="Y391" s="39"/>
      <c r="Z391" s="39"/>
      <c r="AA391" s="39"/>
      <c r="AB391" s="39"/>
      <c r="AC391" s="39"/>
      <c r="AD391" s="39"/>
      <c r="AE391" s="39"/>
      <c r="AF391" s="39"/>
      <c r="AG391" s="39"/>
      <c r="AH391" s="39"/>
      <c r="AI391" s="39"/>
      <c r="AJ391" s="39"/>
      <c r="AK391" s="39"/>
      <c r="AL391" s="39"/>
      <c r="AM391" s="39"/>
      <c r="AN391" s="39"/>
      <c r="AO391" s="39"/>
      <c r="AP391" s="39">
        <v>1716.77</v>
      </c>
      <c r="AQ391" s="39">
        <f>(P391+Q391+R391+S391+T391+U391+V391+W391)*AP391</f>
        <v>27981634.23</v>
      </c>
      <c r="AR391" s="27">
        <f t="shared" si="14"/>
        <v>31339430.337600004</v>
      </c>
      <c r="AS391" s="13" t="s">
        <v>111</v>
      </c>
      <c r="AT391" s="13" t="s">
        <v>114</v>
      </c>
      <c r="AU391" s="13"/>
    </row>
    <row r="392" spans="2:47" x14ac:dyDescent="0.25">
      <c r="B392" s="7" t="s">
        <v>719</v>
      </c>
      <c r="C392" s="7" t="s">
        <v>100</v>
      </c>
      <c r="D392" s="7" t="s">
        <v>720</v>
      </c>
      <c r="E392" s="7" t="s">
        <v>721</v>
      </c>
      <c r="F392" s="7" t="s">
        <v>722</v>
      </c>
      <c r="G392" s="7" t="s">
        <v>723</v>
      </c>
      <c r="H392" s="8" t="s">
        <v>197</v>
      </c>
      <c r="I392" s="9">
        <v>50</v>
      </c>
      <c r="J392" s="10" t="s">
        <v>231</v>
      </c>
      <c r="K392" s="8" t="s">
        <v>107</v>
      </c>
      <c r="L392" s="10" t="s">
        <v>108</v>
      </c>
      <c r="M392" s="10" t="s">
        <v>109</v>
      </c>
      <c r="N392" s="10" t="s">
        <v>724</v>
      </c>
      <c r="O392" s="27">
        <v>0</v>
      </c>
      <c r="P392" s="27">
        <v>0</v>
      </c>
      <c r="Q392" s="27">
        <v>1383</v>
      </c>
      <c r="R392" s="27">
        <v>1383</v>
      </c>
      <c r="S392" s="27">
        <v>1383</v>
      </c>
      <c r="T392" s="27">
        <v>1383</v>
      </c>
      <c r="U392" s="27">
        <v>1383</v>
      </c>
      <c r="V392" s="27"/>
      <c r="W392" s="27"/>
      <c r="X392" s="27"/>
      <c r="Y392" s="27"/>
      <c r="Z392" s="27"/>
      <c r="AA392" s="27"/>
      <c r="AB392" s="27"/>
      <c r="AC392" s="27"/>
      <c r="AD392" s="27"/>
      <c r="AE392" s="27"/>
      <c r="AF392" s="27"/>
      <c r="AG392" s="27"/>
      <c r="AH392" s="27"/>
      <c r="AI392" s="27"/>
      <c r="AJ392" s="27"/>
      <c r="AK392" s="27"/>
      <c r="AL392" s="27"/>
      <c r="AM392" s="27"/>
      <c r="AN392" s="27"/>
      <c r="AO392" s="27"/>
      <c r="AP392" s="27">
        <v>5446.4285714285706</v>
      </c>
      <c r="AQ392" s="27">
        <v>0</v>
      </c>
      <c r="AR392" s="27">
        <f t="shared" si="14"/>
        <v>0</v>
      </c>
      <c r="AS392" s="10" t="s">
        <v>111</v>
      </c>
      <c r="AT392" s="88">
        <v>2014</v>
      </c>
      <c r="AU392" s="7" t="s">
        <v>236</v>
      </c>
    </row>
    <row r="393" spans="2:47" x14ac:dyDescent="0.25">
      <c r="B393" s="7" t="s">
        <v>725</v>
      </c>
      <c r="C393" s="7" t="s">
        <v>100</v>
      </c>
      <c r="D393" s="7" t="s">
        <v>720</v>
      </c>
      <c r="E393" s="7" t="s">
        <v>721</v>
      </c>
      <c r="F393" s="7" t="s">
        <v>722</v>
      </c>
      <c r="G393" s="7" t="s">
        <v>723</v>
      </c>
      <c r="H393" s="7" t="s">
        <v>197</v>
      </c>
      <c r="I393" s="14">
        <v>50</v>
      </c>
      <c r="J393" s="7" t="s">
        <v>235</v>
      </c>
      <c r="K393" s="7" t="s">
        <v>107</v>
      </c>
      <c r="L393" s="7" t="s">
        <v>108</v>
      </c>
      <c r="M393" s="7" t="s">
        <v>109</v>
      </c>
      <c r="N393" s="7" t="s">
        <v>724</v>
      </c>
      <c r="O393" s="39">
        <v>0</v>
      </c>
      <c r="P393" s="39">
        <v>0</v>
      </c>
      <c r="Q393" s="39">
        <v>1383</v>
      </c>
      <c r="R393" s="39">
        <v>1383</v>
      </c>
      <c r="S393" s="39">
        <v>1383</v>
      </c>
      <c r="T393" s="39">
        <v>1383</v>
      </c>
      <c r="U393" s="39">
        <v>1383</v>
      </c>
      <c r="V393" s="39"/>
      <c r="W393" s="39"/>
      <c r="X393" s="39"/>
      <c r="Y393" s="39"/>
      <c r="Z393" s="39"/>
      <c r="AA393" s="39"/>
      <c r="AB393" s="39"/>
      <c r="AC393" s="39"/>
      <c r="AD393" s="39"/>
      <c r="AE393" s="39"/>
      <c r="AF393" s="39"/>
      <c r="AG393" s="39"/>
      <c r="AH393" s="39"/>
      <c r="AI393" s="39"/>
      <c r="AJ393" s="39"/>
      <c r="AK393" s="39"/>
      <c r="AL393" s="39"/>
      <c r="AM393" s="39"/>
      <c r="AN393" s="39"/>
      <c r="AO393" s="39"/>
      <c r="AP393" s="39">
        <v>3584.82</v>
      </c>
      <c r="AQ393" s="39">
        <v>0</v>
      </c>
      <c r="AR393" s="27">
        <f t="shared" si="14"/>
        <v>0</v>
      </c>
      <c r="AS393" s="7" t="s">
        <v>111</v>
      </c>
      <c r="AT393" s="7" t="s">
        <v>375</v>
      </c>
      <c r="AU393" s="7" t="s">
        <v>198</v>
      </c>
    </row>
    <row r="394" spans="2:47" x14ac:dyDescent="0.25">
      <c r="B394" s="15" t="s">
        <v>726</v>
      </c>
      <c r="C394" s="16" t="s">
        <v>100</v>
      </c>
      <c r="D394" s="15" t="s">
        <v>720</v>
      </c>
      <c r="E394" s="15" t="s">
        <v>721</v>
      </c>
      <c r="F394" s="15" t="s">
        <v>722</v>
      </c>
      <c r="G394" s="17" t="s">
        <v>723</v>
      </c>
      <c r="H394" s="15" t="s">
        <v>197</v>
      </c>
      <c r="I394" s="15">
        <v>50</v>
      </c>
      <c r="J394" s="15" t="s">
        <v>263</v>
      </c>
      <c r="K394" s="15" t="s">
        <v>107</v>
      </c>
      <c r="L394" s="15" t="s">
        <v>108</v>
      </c>
      <c r="M394" s="18" t="s">
        <v>109</v>
      </c>
      <c r="N394" s="15" t="s">
        <v>724</v>
      </c>
      <c r="O394" s="39">
        <v>0</v>
      </c>
      <c r="P394" s="39">
        <v>0</v>
      </c>
      <c r="Q394" s="39">
        <v>1383</v>
      </c>
      <c r="R394" s="39">
        <v>1383</v>
      </c>
      <c r="S394" s="39">
        <v>1383</v>
      </c>
      <c r="T394" s="39">
        <v>1383</v>
      </c>
      <c r="U394" s="39">
        <v>1383</v>
      </c>
      <c r="V394" s="39"/>
      <c r="W394" s="39"/>
      <c r="X394" s="39"/>
      <c r="Y394" s="39"/>
      <c r="Z394" s="39"/>
      <c r="AA394" s="39"/>
      <c r="AB394" s="39"/>
      <c r="AC394" s="39"/>
      <c r="AD394" s="39"/>
      <c r="AE394" s="39"/>
      <c r="AF394" s="39"/>
      <c r="AG394" s="39"/>
      <c r="AH394" s="39"/>
      <c r="AI394" s="39"/>
      <c r="AJ394" s="39"/>
      <c r="AK394" s="39"/>
      <c r="AL394" s="39"/>
      <c r="AM394" s="39"/>
      <c r="AN394" s="39"/>
      <c r="AO394" s="39"/>
      <c r="AP394" s="39">
        <v>3584.82</v>
      </c>
      <c r="AQ394" s="27">
        <v>0</v>
      </c>
      <c r="AR394" s="27">
        <f t="shared" si="14"/>
        <v>0</v>
      </c>
      <c r="AS394" s="15" t="s">
        <v>111</v>
      </c>
      <c r="AT394" s="7" t="s">
        <v>375</v>
      </c>
      <c r="AU394" s="89" t="s">
        <v>727</v>
      </c>
    </row>
    <row r="395" spans="2:47" x14ac:dyDescent="0.25">
      <c r="B395" s="12" t="s">
        <v>728</v>
      </c>
      <c r="C395" s="7" t="s">
        <v>100</v>
      </c>
      <c r="D395" s="7" t="s">
        <v>720</v>
      </c>
      <c r="E395" s="7" t="s">
        <v>721</v>
      </c>
      <c r="F395" s="7" t="s">
        <v>722</v>
      </c>
      <c r="G395" s="7" t="s">
        <v>729</v>
      </c>
      <c r="H395" s="8" t="s">
        <v>197</v>
      </c>
      <c r="I395" s="9">
        <v>50</v>
      </c>
      <c r="J395" s="10" t="s">
        <v>579</v>
      </c>
      <c r="K395" s="8" t="s">
        <v>107</v>
      </c>
      <c r="L395" s="10" t="s">
        <v>108</v>
      </c>
      <c r="M395" s="10" t="s">
        <v>109</v>
      </c>
      <c r="N395" s="10" t="s">
        <v>724</v>
      </c>
      <c r="O395" s="74"/>
      <c r="P395" s="27"/>
      <c r="Q395" s="27"/>
      <c r="R395" s="27"/>
      <c r="S395" s="27">
        <v>1671</v>
      </c>
      <c r="T395" s="27">
        <v>1671</v>
      </c>
      <c r="U395" s="27">
        <v>1671</v>
      </c>
      <c r="V395" s="27">
        <v>1671</v>
      </c>
      <c r="W395" s="27"/>
      <c r="X395" s="27"/>
      <c r="Y395" s="27"/>
      <c r="Z395" s="27"/>
      <c r="AA395" s="27"/>
      <c r="AB395" s="27"/>
      <c r="AC395" s="27"/>
      <c r="AD395" s="27"/>
      <c r="AE395" s="27"/>
      <c r="AF395" s="27"/>
      <c r="AG395" s="27"/>
      <c r="AH395" s="27"/>
      <c r="AI395" s="27"/>
      <c r="AJ395" s="27"/>
      <c r="AK395" s="27"/>
      <c r="AL395" s="27"/>
      <c r="AM395" s="27"/>
      <c r="AN395" s="27"/>
      <c r="AO395" s="27"/>
      <c r="AP395" s="27">
        <v>3584.82</v>
      </c>
      <c r="AQ395" s="27">
        <v>0</v>
      </c>
      <c r="AR395" s="27">
        <f t="shared" si="14"/>
        <v>0</v>
      </c>
      <c r="AS395" s="10" t="s">
        <v>111</v>
      </c>
      <c r="AT395" s="43" t="s">
        <v>241</v>
      </c>
      <c r="AU395" s="88" t="s">
        <v>212</v>
      </c>
    </row>
    <row r="396" spans="2:47" x14ac:dyDescent="0.25">
      <c r="B396" s="7" t="s">
        <v>730</v>
      </c>
      <c r="C396" s="7" t="s">
        <v>100</v>
      </c>
      <c r="D396" s="7" t="s">
        <v>731</v>
      </c>
      <c r="E396" s="7" t="s">
        <v>732</v>
      </c>
      <c r="F396" s="7" t="s">
        <v>733</v>
      </c>
      <c r="G396" s="7" t="s">
        <v>734</v>
      </c>
      <c r="H396" s="8" t="s">
        <v>197</v>
      </c>
      <c r="I396" s="9">
        <v>50</v>
      </c>
      <c r="J396" s="10" t="s">
        <v>231</v>
      </c>
      <c r="K396" s="8" t="s">
        <v>107</v>
      </c>
      <c r="L396" s="10" t="s">
        <v>108</v>
      </c>
      <c r="M396" s="10" t="s">
        <v>109</v>
      </c>
      <c r="N396" s="10" t="s">
        <v>724</v>
      </c>
      <c r="O396" s="27">
        <v>0</v>
      </c>
      <c r="P396" s="27">
        <v>0</v>
      </c>
      <c r="Q396" s="27">
        <v>140</v>
      </c>
      <c r="R396" s="27">
        <v>140</v>
      </c>
      <c r="S396" s="27">
        <v>140</v>
      </c>
      <c r="T396" s="27">
        <v>140</v>
      </c>
      <c r="U396" s="27">
        <v>140</v>
      </c>
      <c r="V396" s="27"/>
      <c r="W396" s="27"/>
      <c r="X396" s="27"/>
      <c r="Y396" s="27"/>
      <c r="Z396" s="27"/>
      <c r="AA396" s="27"/>
      <c r="AB396" s="27"/>
      <c r="AC396" s="27"/>
      <c r="AD396" s="27"/>
      <c r="AE396" s="27"/>
      <c r="AF396" s="27"/>
      <c r="AG396" s="27"/>
      <c r="AH396" s="27"/>
      <c r="AI396" s="27"/>
      <c r="AJ396" s="27"/>
      <c r="AK396" s="27"/>
      <c r="AL396" s="27"/>
      <c r="AM396" s="27"/>
      <c r="AN396" s="27"/>
      <c r="AO396" s="27"/>
      <c r="AP396" s="27">
        <v>3616.0714285714284</v>
      </c>
      <c r="AQ396" s="27">
        <v>0</v>
      </c>
      <c r="AR396" s="27">
        <f t="shared" si="14"/>
        <v>0</v>
      </c>
      <c r="AS396" s="10" t="s">
        <v>111</v>
      </c>
      <c r="AT396" s="88">
        <v>2014</v>
      </c>
      <c r="AU396" s="7" t="s">
        <v>236</v>
      </c>
    </row>
    <row r="397" spans="2:47" x14ac:dyDescent="0.25">
      <c r="B397" s="7" t="s">
        <v>735</v>
      </c>
      <c r="C397" s="7" t="s">
        <v>100</v>
      </c>
      <c r="D397" s="7" t="s">
        <v>731</v>
      </c>
      <c r="E397" s="7" t="s">
        <v>732</v>
      </c>
      <c r="F397" s="7" t="s">
        <v>733</v>
      </c>
      <c r="G397" s="7" t="s">
        <v>734</v>
      </c>
      <c r="H397" s="7" t="s">
        <v>197</v>
      </c>
      <c r="I397" s="14">
        <v>50</v>
      </c>
      <c r="J397" s="7" t="s">
        <v>235</v>
      </c>
      <c r="K397" s="7" t="s">
        <v>107</v>
      </c>
      <c r="L397" s="7" t="s">
        <v>108</v>
      </c>
      <c r="M397" s="7" t="s">
        <v>109</v>
      </c>
      <c r="N397" s="7" t="s">
        <v>724</v>
      </c>
      <c r="O397" s="39">
        <v>0</v>
      </c>
      <c r="P397" s="39">
        <v>0</v>
      </c>
      <c r="Q397" s="39">
        <v>140</v>
      </c>
      <c r="R397" s="39">
        <v>140</v>
      </c>
      <c r="S397" s="39">
        <v>140</v>
      </c>
      <c r="T397" s="39">
        <v>140</v>
      </c>
      <c r="U397" s="39">
        <v>140</v>
      </c>
      <c r="V397" s="39"/>
      <c r="W397" s="39"/>
      <c r="X397" s="39"/>
      <c r="Y397" s="39"/>
      <c r="Z397" s="39"/>
      <c r="AA397" s="39"/>
      <c r="AB397" s="39"/>
      <c r="AC397" s="39"/>
      <c r="AD397" s="39"/>
      <c r="AE397" s="39"/>
      <c r="AF397" s="39"/>
      <c r="AG397" s="39"/>
      <c r="AH397" s="39"/>
      <c r="AI397" s="39"/>
      <c r="AJ397" s="39"/>
      <c r="AK397" s="39"/>
      <c r="AL397" s="39"/>
      <c r="AM397" s="39"/>
      <c r="AN397" s="39"/>
      <c r="AO397" s="39"/>
      <c r="AP397" s="39">
        <v>2579.46</v>
      </c>
      <c r="AQ397" s="39">
        <v>0</v>
      </c>
      <c r="AR397" s="27">
        <f t="shared" si="14"/>
        <v>0</v>
      </c>
      <c r="AS397" s="7" t="s">
        <v>111</v>
      </c>
      <c r="AT397" s="7" t="s">
        <v>375</v>
      </c>
      <c r="AU397" s="7" t="s">
        <v>198</v>
      </c>
    </row>
    <row r="398" spans="2:47" x14ac:dyDescent="0.25">
      <c r="B398" s="15" t="s">
        <v>736</v>
      </c>
      <c r="C398" s="16" t="s">
        <v>100</v>
      </c>
      <c r="D398" s="15" t="s">
        <v>731</v>
      </c>
      <c r="E398" s="15" t="s">
        <v>732</v>
      </c>
      <c r="F398" s="15" t="s">
        <v>733</v>
      </c>
      <c r="G398" s="17" t="s">
        <v>734</v>
      </c>
      <c r="H398" s="15" t="s">
        <v>197</v>
      </c>
      <c r="I398" s="15">
        <v>50</v>
      </c>
      <c r="J398" s="15" t="s">
        <v>263</v>
      </c>
      <c r="K398" s="15" t="s">
        <v>107</v>
      </c>
      <c r="L398" s="15" t="s">
        <v>108</v>
      </c>
      <c r="M398" s="18" t="s">
        <v>109</v>
      </c>
      <c r="N398" s="15" t="s">
        <v>724</v>
      </c>
      <c r="O398" s="39">
        <v>0</v>
      </c>
      <c r="P398" s="39">
        <v>0</v>
      </c>
      <c r="Q398" s="39">
        <v>140</v>
      </c>
      <c r="R398" s="39">
        <v>140</v>
      </c>
      <c r="S398" s="39">
        <v>140</v>
      </c>
      <c r="T398" s="39">
        <v>140</v>
      </c>
      <c r="U398" s="39">
        <v>140</v>
      </c>
      <c r="V398" s="39"/>
      <c r="W398" s="39"/>
      <c r="X398" s="39"/>
      <c r="Y398" s="39"/>
      <c r="Z398" s="39"/>
      <c r="AA398" s="39"/>
      <c r="AB398" s="39"/>
      <c r="AC398" s="39"/>
      <c r="AD398" s="39"/>
      <c r="AE398" s="39"/>
      <c r="AF398" s="39"/>
      <c r="AG398" s="39"/>
      <c r="AH398" s="39"/>
      <c r="AI398" s="39"/>
      <c r="AJ398" s="39"/>
      <c r="AK398" s="39"/>
      <c r="AL398" s="39"/>
      <c r="AM398" s="39"/>
      <c r="AN398" s="39"/>
      <c r="AO398" s="39"/>
      <c r="AP398" s="39">
        <v>2579.46</v>
      </c>
      <c r="AQ398" s="27">
        <v>0</v>
      </c>
      <c r="AR398" s="27">
        <f t="shared" si="14"/>
        <v>0</v>
      </c>
      <c r="AS398" s="15" t="s">
        <v>111</v>
      </c>
      <c r="AT398" s="7" t="s">
        <v>375</v>
      </c>
      <c r="AU398" s="89" t="s">
        <v>239</v>
      </c>
    </row>
    <row r="399" spans="2:47" x14ac:dyDescent="0.2">
      <c r="B399" s="12" t="s">
        <v>737</v>
      </c>
      <c r="C399" s="7" t="s">
        <v>100</v>
      </c>
      <c r="D399" s="7" t="s">
        <v>731</v>
      </c>
      <c r="E399" s="7" t="s">
        <v>732</v>
      </c>
      <c r="F399" s="7" t="s">
        <v>733</v>
      </c>
      <c r="G399" s="7" t="s">
        <v>734</v>
      </c>
      <c r="H399" s="8" t="s">
        <v>105</v>
      </c>
      <c r="I399" s="9">
        <v>50</v>
      </c>
      <c r="J399" s="10" t="s">
        <v>106</v>
      </c>
      <c r="K399" s="8" t="s">
        <v>107</v>
      </c>
      <c r="L399" s="10" t="s">
        <v>108</v>
      </c>
      <c r="M399" s="10" t="s">
        <v>109</v>
      </c>
      <c r="N399" s="10" t="s">
        <v>724</v>
      </c>
      <c r="O399" s="74"/>
      <c r="P399" s="27"/>
      <c r="Q399" s="27"/>
      <c r="R399" s="27">
        <v>40</v>
      </c>
      <c r="S399" s="27">
        <v>40</v>
      </c>
      <c r="T399" s="27">
        <v>40</v>
      </c>
      <c r="U399" s="27">
        <v>40</v>
      </c>
      <c r="V399" s="27">
        <v>40</v>
      </c>
      <c r="W399" s="27"/>
      <c r="X399" s="27"/>
      <c r="Y399" s="27"/>
      <c r="Z399" s="27"/>
      <c r="AA399" s="27"/>
      <c r="AB399" s="27"/>
      <c r="AC399" s="27"/>
      <c r="AD399" s="27"/>
      <c r="AE399" s="27"/>
      <c r="AF399" s="27"/>
      <c r="AG399" s="27"/>
      <c r="AH399" s="27"/>
      <c r="AI399" s="27"/>
      <c r="AJ399" s="27"/>
      <c r="AK399" s="27"/>
      <c r="AL399" s="27"/>
      <c r="AM399" s="27"/>
      <c r="AN399" s="27"/>
      <c r="AO399" s="27"/>
      <c r="AP399" s="27">
        <v>2579.46</v>
      </c>
      <c r="AQ399" s="27">
        <v>0</v>
      </c>
      <c r="AR399" s="27">
        <f t="shared" si="14"/>
        <v>0</v>
      </c>
      <c r="AS399" s="10" t="s">
        <v>111</v>
      </c>
      <c r="AT399" s="43" t="s">
        <v>241</v>
      </c>
      <c r="AU399" s="13" t="s">
        <v>738</v>
      </c>
    </row>
    <row r="400" spans="2:47" x14ac:dyDescent="0.2">
      <c r="B400" s="13" t="s">
        <v>739</v>
      </c>
      <c r="C400" s="13" t="s">
        <v>100</v>
      </c>
      <c r="D400" s="13" t="s">
        <v>740</v>
      </c>
      <c r="E400" s="13" t="s">
        <v>741</v>
      </c>
      <c r="F400" s="13" t="s">
        <v>742</v>
      </c>
      <c r="G400" s="13" t="s">
        <v>734</v>
      </c>
      <c r="H400" s="13" t="s">
        <v>105</v>
      </c>
      <c r="I400" s="13">
        <v>50</v>
      </c>
      <c r="J400" s="13" t="s">
        <v>614</v>
      </c>
      <c r="K400" s="13" t="s">
        <v>107</v>
      </c>
      <c r="L400" s="13" t="s">
        <v>108</v>
      </c>
      <c r="M400" s="13" t="s">
        <v>109</v>
      </c>
      <c r="N400" s="13" t="s">
        <v>724</v>
      </c>
      <c r="O400" s="39"/>
      <c r="P400" s="39"/>
      <c r="Q400" s="39"/>
      <c r="R400" s="39"/>
      <c r="S400" s="39">
        <v>37</v>
      </c>
      <c r="T400" s="39">
        <v>37</v>
      </c>
      <c r="U400" s="39">
        <v>37</v>
      </c>
      <c r="V400" s="39">
        <v>37</v>
      </c>
      <c r="W400" s="39">
        <v>37</v>
      </c>
      <c r="X400" s="39"/>
      <c r="Y400" s="39"/>
      <c r="Z400" s="39"/>
      <c r="AA400" s="39"/>
      <c r="AB400" s="39"/>
      <c r="AC400" s="39"/>
      <c r="AD400" s="39"/>
      <c r="AE400" s="39"/>
      <c r="AF400" s="39"/>
      <c r="AG400" s="39"/>
      <c r="AH400" s="39"/>
      <c r="AI400" s="39"/>
      <c r="AJ400" s="39"/>
      <c r="AK400" s="39"/>
      <c r="AL400" s="39"/>
      <c r="AM400" s="39"/>
      <c r="AN400" s="39"/>
      <c r="AO400" s="39"/>
      <c r="AP400" s="39">
        <v>3616.07</v>
      </c>
      <c r="AQ400" s="39">
        <v>0</v>
      </c>
      <c r="AR400" s="27">
        <f t="shared" si="14"/>
        <v>0</v>
      </c>
      <c r="AS400" s="13" t="s">
        <v>111</v>
      </c>
      <c r="AT400" s="13">
        <v>2016</v>
      </c>
      <c r="AU400" s="13">
        <v>7.9</v>
      </c>
    </row>
    <row r="401" spans="2:47" x14ac:dyDescent="0.2">
      <c r="B401" s="13" t="s">
        <v>743</v>
      </c>
      <c r="C401" s="13" t="s">
        <v>100</v>
      </c>
      <c r="D401" s="13" t="s">
        <v>740</v>
      </c>
      <c r="E401" s="13" t="s">
        <v>741</v>
      </c>
      <c r="F401" s="13" t="s">
        <v>742</v>
      </c>
      <c r="G401" s="13" t="s">
        <v>734</v>
      </c>
      <c r="H401" s="13" t="s">
        <v>744</v>
      </c>
      <c r="I401" s="13">
        <v>50</v>
      </c>
      <c r="J401" s="13" t="s">
        <v>745</v>
      </c>
      <c r="K401" s="13" t="s">
        <v>107</v>
      </c>
      <c r="L401" s="13" t="s">
        <v>108</v>
      </c>
      <c r="M401" s="13" t="s">
        <v>109</v>
      </c>
      <c r="N401" s="13" t="s">
        <v>724</v>
      </c>
      <c r="O401" s="39"/>
      <c r="P401" s="39"/>
      <c r="Q401" s="39"/>
      <c r="R401" s="39"/>
      <c r="S401" s="39">
        <v>37</v>
      </c>
      <c r="T401" s="39">
        <v>37</v>
      </c>
      <c r="U401" s="39">
        <v>37</v>
      </c>
      <c r="V401" s="39">
        <v>37</v>
      </c>
      <c r="W401" s="39">
        <v>37</v>
      </c>
      <c r="X401" s="39"/>
      <c r="Y401" s="39"/>
      <c r="Z401" s="39"/>
      <c r="AA401" s="39"/>
      <c r="AB401" s="39"/>
      <c r="AC401" s="39"/>
      <c r="AD401" s="39"/>
      <c r="AE401" s="39"/>
      <c r="AF401" s="39"/>
      <c r="AG401" s="39"/>
      <c r="AH401" s="39"/>
      <c r="AI401" s="39"/>
      <c r="AJ401" s="39"/>
      <c r="AK401" s="39"/>
      <c r="AL401" s="39"/>
      <c r="AM401" s="39"/>
      <c r="AN401" s="39"/>
      <c r="AO401" s="39"/>
      <c r="AP401" s="39">
        <v>3616.07</v>
      </c>
      <c r="AQ401" s="39">
        <v>0</v>
      </c>
      <c r="AR401" s="27">
        <f t="shared" si="14"/>
        <v>0</v>
      </c>
      <c r="AS401" s="13" t="s">
        <v>111</v>
      </c>
      <c r="AT401" s="13">
        <v>2016</v>
      </c>
      <c r="AU401" s="13">
        <v>9.18</v>
      </c>
    </row>
    <row r="402" spans="2:47" x14ac:dyDescent="0.2">
      <c r="B402" s="13" t="s">
        <v>746</v>
      </c>
      <c r="C402" s="13" t="s">
        <v>100</v>
      </c>
      <c r="D402" s="13" t="s">
        <v>740</v>
      </c>
      <c r="E402" s="13" t="s">
        <v>741</v>
      </c>
      <c r="F402" s="13" t="s">
        <v>742</v>
      </c>
      <c r="G402" s="13" t="s">
        <v>734</v>
      </c>
      <c r="H402" s="13" t="s">
        <v>744</v>
      </c>
      <c r="I402" s="13">
        <v>50</v>
      </c>
      <c r="J402" s="13" t="s">
        <v>747</v>
      </c>
      <c r="K402" s="13" t="s">
        <v>107</v>
      </c>
      <c r="L402" s="13" t="s">
        <v>108</v>
      </c>
      <c r="M402" s="13" t="s">
        <v>109</v>
      </c>
      <c r="N402" s="13" t="s">
        <v>724</v>
      </c>
      <c r="O402" s="39"/>
      <c r="P402" s="39"/>
      <c r="Q402" s="39"/>
      <c r="R402" s="39"/>
      <c r="S402" s="39">
        <v>37</v>
      </c>
      <c r="T402" s="39">
        <v>37</v>
      </c>
      <c r="U402" s="39">
        <v>37</v>
      </c>
      <c r="V402" s="39">
        <v>37</v>
      </c>
      <c r="W402" s="39">
        <v>37</v>
      </c>
      <c r="X402" s="39"/>
      <c r="Y402" s="39"/>
      <c r="Z402" s="39"/>
      <c r="AA402" s="39"/>
      <c r="AB402" s="39"/>
      <c r="AC402" s="39"/>
      <c r="AD402" s="39"/>
      <c r="AE402" s="39"/>
      <c r="AF402" s="39"/>
      <c r="AG402" s="39"/>
      <c r="AH402" s="39"/>
      <c r="AI402" s="39"/>
      <c r="AJ402" s="39"/>
      <c r="AK402" s="39"/>
      <c r="AL402" s="39"/>
      <c r="AM402" s="39"/>
      <c r="AN402" s="39"/>
      <c r="AO402" s="39"/>
      <c r="AP402" s="39">
        <v>3616.07</v>
      </c>
      <c r="AQ402" s="39">
        <v>0</v>
      </c>
      <c r="AR402" s="27">
        <f t="shared" si="14"/>
        <v>0</v>
      </c>
      <c r="AS402" s="13" t="s">
        <v>748</v>
      </c>
      <c r="AT402" s="13">
        <v>2016</v>
      </c>
      <c r="AU402" s="13" t="s">
        <v>749</v>
      </c>
    </row>
    <row r="403" spans="2:47" x14ac:dyDescent="0.2">
      <c r="B403" s="13" t="s">
        <v>750</v>
      </c>
      <c r="C403" s="13" t="s">
        <v>100</v>
      </c>
      <c r="D403" s="13" t="s">
        <v>740</v>
      </c>
      <c r="E403" s="13" t="s">
        <v>741</v>
      </c>
      <c r="F403" s="13" t="s">
        <v>742</v>
      </c>
      <c r="G403" s="13" t="s">
        <v>734</v>
      </c>
      <c r="H403" s="13" t="s">
        <v>744</v>
      </c>
      <c r="I403" s="13">
        <v>50</v>
      </c>
      <c r="J403" s="13" t="s">
        <v>751</v>
      </c>
      <c r="K403" s="13" t="s">
        <v>107</v>
      </c>
      <c r="L403" s="13" t="s">
        <v>108</v>
      </c>
      <c r="M403" s="13" t="s">
        <v>337</v>
      </c>
      <c r="N403" s="13" t="s">
        <v>724</v>
      </c>
      <c r="O403" s="39"/>
      <c r="P403" s="39"/>
      <c r="Q403" s="39"/>
      <c r="R403" s="39"/>
      <c r="S403" s="39">
        <v>37</v>
      </c>
      <c r="T403" s="39">
        <v>37</v>
      </c>
      <c r="U403" s="39">
        <v>37</v>
      </c>
      <c r="V403" s="39">
        <v>37</v>
      </c>
      <c r="W403" s="39">
        <v>37</v>
      </c>
      <c r="X403" s="39"/>
      <c r="Y403" s="39"/>
      <c r="Z403" s="39"/>
      <c r="AA403" s="39"/>
      <c r="AB403" s="39"/>
      <c r="AC403" s="39"/>
      <c r="AD403" s="39"/>
      <c r="AE403" s="39"/>
      <c r="AF403" s="39"/>
      <c r="AG403" s="39"/>
      <c r="AH403" s="39"/>
      <c r="AI403" s="39"/>
      <c r="AJ403" s="39"/>
      <c r="AK403" s="39"/>
      <c r="AL403" s="39"/>
      <c r="AM403" s="39"/>
      <c r="AN403" s="39"/>
      <c r="AO403" s="39"/>
      <c r="AP403" s="39">
        <v>4000</v>
      </c>
      <c r="AQ403" s="39">
        <v>0</v>
      </c>
      <c r="AR403" s="27">
        <f t="shared" si="14"/>
        <v>0</v>
      </c>
      <c r="AS403" s="13" t="s">
        <v>748</v>
      </c>
      <c r="AT403" s="13">
        <v>2016</v>
      </c>
      <c r="AU403" s="13" t="s">
        <v>212</v>
      </c>
    </row>
    <row r="404" spans="2:47" x14ac:dyDescent="0.25">
      <c r="B404" s="7" t="s">
        <v>752</v>
      </c>
      <c r="C404" s="7" t="s">
        <v>100</v>
      </c>
      <c r="D404" s="7" t="s">
        <v>753</v>
      </c>
      <c r="E404" s="7" t="s">
        <v>732</v>
      </c>
      <c r="F404" s="7" t="s">
        <v>754</v>
      </c>
      <c r="G404" s="7" t="s">
        <v>755</v>
      </c>
      <c r="H404" s="8" t="s">
        <v>197</v>
      </c>
      <c r="I404" s="9">
        <v>50</v>
      </c>
      <c r="J404" s="10" t="s">
        <v>231</v>
      </c>
      <c r="K404" s="8" t="s">
        <v>107</v>
      </c>
      <c r="L404" s="10" t="s">
        <v>108</v>
      </c>
      <c r="M404" s="10" t="s">
        <v>109</v>
      </c>
      <c r="N404" s="10" t="s">
        <v>724</v>
      </c>
      <c r="O404" s="27">
        <v>0</v>
      </c>
      <c r="P404" s="27">
        <v>0</v>
      </c>
      <c r="Q404" s="27">
        <v>3079</v>
      </c>
      <c r="R404" s="27">
        <v>3079</v>
      </c>
      <c r="S404" s="27">
        <v>3079</v>
      </c>
      <c r="T404" s="27">
        <v>3079</v>
      </c>
      <c r="U404" s="27">
        <v>3079</v>
      </c>
      <c r="V404" s="27"/>
      <c r="W404" s="27"/>
      <c r="X404" s="27"/>
      <c r="Y404" s="27"/>
      <c r="Z404" s="27"/>
      <c r="AA404" s="27"/>
      <c r="AB404" s="27"/>
      <c r="AC404" s="27"/>
      <c r="AD404" s="27"/>
      <c r="AE404" s="27"/>
      <c r="AF404" s="27"/>
      <c r="AG404" s="27"/>
      <c r="AH404" s="27"/>
      <c r="AI404" s="27"/>
      <c r="AJ404" s="27"/>
      <c r="AK404" s="27"/>
      <c r="AL404" s="27"/>
      <c r="AM404" s="27"/>
      <c r="AN404" s="27"/>
      <c r="AO404" s="27"/>
      <c r="AP404" s="27">
        <v>12500</v>
      </c>
      <c r="AQ404" s="27">
        <v>0</v>
      </c>
      <c r="AR404" s="27">
        <f t="shared" si="14"/>
        <v>0</v>
      </c>
      <c r="AS404" s="10" t="s">
        <v>111</v>
      </c>
      <c r="AT404" s="88">
        <v>2014</v>
      </c>
      <c r="AU404" s="7" t="s">
        <v>236</v>
      </c>
    </row>
    <row r="405" spans="2:47" x14ac:dyDescent="0.25">
      <c r="B405" s="7" t="s">
        <v>756</v>
      </c>
      <c r="C405" s="7" t="s">
        <v>100</v>
      </c>
      <c r="D405" s="7" t="s">
        <v>753</v>
      </c>
      <c r="E405" s="7" t="s">
        <v>732</v>
      </c>
      <c r="F405" s="7" t="s">
        <v>754</v>
      </c>
      <c r="G405" s="7" t="s">
        <v>755</v>
      </c>
      <c r="H405" s="7" t="s">
        <v>197</v>
      </c>
      <c r="I405" s="14">
        <v>50</v>
      </c>
      <c r="J405" s="7" t="s">
        <v>235</v>
      </c>
      <c r="K405" s="7" t="s">
        <v>107</v>
      </c>
      <c r="L405" s="7" t="s">
        <v>108</v>
      </c>
      <c r="M405" s="7" t="s">
        <v>109</v>
      </c>
      <c r="N405" s="7" t="s">
        <v>724</v>
      </c>
      <c r="O405" s="39">
        <v>0</v>
      </c>
      <c r="P405" s="39">
        <v>0</v>
      </c>
      <c r="Q405" s="39">
        <v>3079</v>
      </c>
      <c r="R405" s="39">
        <v>3079</v>
      </c>
      <c r="S405" s="39">
        <v>3079</v>
      </c>
      <c r="T405" s="39">
        <v>3079</v>
      </c>
      <c r="U405" s="39">
        <v>3079</v>
      </c>
      <c r="V405" s="39"/>
      <c r="W405" s="39"/>
      <c r="X405" s="39"/>
      <c r="Y405" s="39"/>
      <c r="Z405" s="39"/>
      <c r="AA405" s="39"/>
      <c r="AB405" s="39"/>
      <c r="AC405" s="39"/>
      <c r="AD405" s="39"/>
      <c r="AE405" s="39"/>
      <c r="AF405" s="39"/>
      <c r="AG405" s="39"/>
      <c r="AH405" s="39"/>
      <c r="AI405" s="39"/>
      <c r="AJ405" s="39"/>
      <c r="AK405" s="39"/>
      <c r="AL405" s="39"/>
      <c r="AM405" s="39"/>
      <c r="AN405" s="39"/>
      <c r="AO405" s="39"/>
      <c r="AP405" s="39">
        <v>7662.1</v>
      </c>
      <c r="AQ405" s="39">
        <v>0</v>
      </c>
      <c r="AR405" s="27">
        <f t="shared" si="14"/>
        <v>0</v>
      </c>
      <c r="AS405" s="7" t="s">
        <v>111</v>
      </c>
      <c r="AT405" s="7" t="s">
        <v>375</v>
      </c>
      <c r="AU405" s="7" t="s">
        <v>198</v>
      </c>
    </row>
    <row r="406" spans="2:47" x14ac:dyDescent="0.25">
      <c r="B406" s="15" t="s">
        <v>757</v>
      </c>
      <c r="C406" s="16" t="s">
        <v>100</v>
      </c>
      <c r="D406" s="15" t="s">
        <v>753</v>
      </c>
      <c r="E406" s="15" t="s">
        <v>732</v>
      </c>
      <c r="F406" s="15" t="s">
        <v>754</v>
      </c>
      <c r="G406" s="17" t="s">
        <v>755</v>
      </c>
      <c r="H406" s="15" t="s">
        <v>197</v>
      </c>
      <c r="I406" s="15">
        <v>50</v>
      </c>
      <c r="J406" s="15" t="s">
        <v>263</v>
      </c>
      <c r="K406" s="15" t="s">
        <v>107</v>
      </c>
      <c r="L406" s="15" t="s">
        <v>108</v>
      </c>
      <c r="M406" s="18" t="s">
        <v>109</v>
      </c>
      <c r="N406" s="15" t="s">
        <v>724</v>
      </c>
      <c r="O406" s="39">
        <v>0</v>
      </c>
      <c r="P406" s="39">
        <v>0</v>
      </c>
      <c r="Q406" s="39">
        <v>3079</v>
      </c>
      <c r="R406" s="39">
        <v>3079</v>
      </c>
      <c r="S406" s="39">
        <v>3079</v>
      </c>
      <c r="T406" s="39">
        <v>3079</v>
      </c>
      <c r="U406" s="39">
        <v>3079</v>
      </c>
      <c r="V406" s="39"/>
      <c r="W406" s="39"/>
      <c r="X406" s="39"/>
      <c r="Y406" s="39"/>
      <c r="Z406" s="39"/>
      <c r="AA406" s="39"/>
      <c r="AB406" s="39"/>
      <c r="AC406" s="39"/>
      <c r="AD406" s="39"/>
      <c r="AE406" s="39"/>
      <c r="AF406" s="39"/>
      <c r="AG406" s="39"/>
      <c r="AH406" s="39"/>
      <c r="AI406" s="39"/>
      <c r="AJ406" s="39"/>
      <c r="AK406" s="39"/>
      <c r="AL406" s="39"/>
      <c r="AM406" s="39"/>
      <c r="AN406" s="39"/>
      <c r="AO406" s="39"/>
      <c r="AP406" s="39">
        <v>7662.1</v>
      </c>
      <c r="AQ406" s="27">
        <v>0</v>
      </c>
      <c r="AR406" s="27">
        <f t="shared" si="14"/>
        <v>0</v>
      </c>
      <c r="AS406" s="15" t="s">
        <v>111</v>
      </c>
      <c r="AT406" s="7" t="s">
        <v>375</v>
      </c>
      <c r="AU406" s="89" t="s">
        <v>239</v>
      </c>
    </row>
    <row r="407" spans="2:47" x14ac:dyDescent="0.25">
      <c r="B407" s="12" t="s">
        <v>758</v>
      </c>
      <c r="C407" s="7" t="s">
        <v>100</v>
      </c>
      <c r="D407" s="7" t="s">
        <v>753</v>
      </c>
      <c r="E407" s="7" t="s">
        <v>732</v>
      </c>
      <c r="F407" s="7" t="s">
        <v>754</v>
      </c>
      <c r="G407" s="7" t="s">
        <v>755</v>
      </c>
      <c r="H407" s="8" t="s">
        <v>105</v>
      </c>
      <c r="I407" s="9">
        <v>50</v>
      </c>
      <c r="J407" s="10" t="s">
        <v>106</v>
      </c>
      <c r="K407" s="8" t="s">
        <v>107</v>
      </c>
      <c r="L407" s="10" t="s">
        <v>108</v>
      </c>
      <c r="M407" s="10" t="s">
        <v>109</v>
      </c>
      <c r="N407" s="10" t="s">
        <v>724</v>
      </c>
      <c r="O407" s="74"/>
      <c r="P407" s="27"/>
      <c r="Q407" s="27"/>
      <c r="R407" s="27">
        <v>4058</v>
      </c>
      <c r="S407" s="27">
        <v>4058</v>
      </c>
      <c r="T407" s="27">
        <v>4058</v>
      </c>
      <c r="U407" s="27">
        <v>4058</v>
      </c>
      <c r="V407" s="27">
        <v>4058</v>
      </c>
      <c r="W407" s="27"/>
      <c r="X407" s="27"/>
      <c r="Y407" s="27"/>
      <c r="Z407" s="27"/>
      <c r="AA407" s="27"/>
      <c r="AB407" s="27"/>
      <c r="AC407" s="27"/>
      <c r="AD407" s="27"/>
      <c r="AE407" s="27"/>
      <c r="AF407" s="27"/>
      <c r="AG407" s="27"/>
      <c r="AH407" s="27"/>
      <c r="AI407" s="27"/>
      <c r="AJ407" s="27"/>
      <c r="AK407" s="27"/>
      <c r="AL407" s="27"/>
      <c r="AM407" s="27"/>
      <c r="AN407" s="27"/>
      <c r="AO407" s="27"/>
      <c r="AP407" s="27">
        <v>7662.1</v>
      </c>
      <c r="AQ407" s="27">
        <v>0</v>
      </c>
      <c r="AR407" s="27">
        <f t="shared" si="14"/>
        <v>0</v>
      </c>
      <c r="AS407" s="10" t="s">
        <v>111</v>
      </c>
      <c r="AT407" s="43" t="s">
        <v>241</v>
      </c>
      <c r="AU407" s="88" t="s">
        <v>212</v>
      </c>
    </row>
    <row r="408" spans="2:47" x14ac:dyDescent="0.25">
      <c r="B408" s="7" t="s">
        <v>759</v>
      </c>
      <c r="C408" s="7" t="s">
        <v>100</v>
      </c>
      <c r="D408" s="7" t="s">
        <v>760</v>
      </c>
      <c r="E408" s="7" t="s">
        <v>732</v>
      </c>
      <c r="F408" s="7" t="s">
        <v>761</v>
      </c>
      <c r="G408" s="7" t="s">
        <v>762</v>
      </c>
      <c r="H408" s="8" t="s">
        <v>197</v>
      </c>
      <c r="I408" s="9">
        <v>50</v>
      </c>
      <c r="J408" s="10" t="s">
        <v>231</v>
      </c>
      <c r="K408" s="8" t="s">
        <v>107</v>
      </c>
      <c r="L408" s="10" t="s">
        <v>108</v>
      </c>
      <c r="M408" s="10" t="s">
        <v>109</v>
      </c>
      <c r="N408" s="10" t="s">
        <v>724</v>
      </c>
      <c r="O408" s="27">
        <v>0</v>
      </c>
      <c r="P408" s="27">
        <v>0</v>
      </c>
      <c r="Q408" s="27">
        <v>3621</v>
      </c>
      <c r="R408" s="27">
        <v>3621</v>
      </c>
      <c r="S408" s="27">
        <v>3621</v>
      </c>
      <c r="T408" s="27">
        <v>3621</v>
      </c>
      <c r="U408" s="27">
        <v>3621</v>
      </c>
      <c r="V408" s="27"/>
      <c r="W408" s="27"/>
      <c r="X408" s="27"/>
      <c r="Y408" s="27"/>
      <c r="Z408" s="27"/>
      <c r="AA408" s="27"/>
      <c r="AB408" s="27"/>
      <c r="AC408" s="27"/>
      <c r="AD408" s="27"/>
      <c r="AE408" s="27"/>
      <c r="AF408" s="27"/>
      <c r="AG408" s="27"/>
      <c r="AH408" s="27"/>
      <c r="AI408" s="27"/>
      <c r="AJ408" s="27"/>
      <c r="AK408" s="27"/>
      <c r="AL408" s="27"/>
      <c r="AM408" s="27"/>
      <c r="AN408" s="27"/>
      <c r="AO408" s="27"/>
      <c r="AP408" s="27">
        <v>2756.6964285714284</v>
      </c>
      <c r="AQ408" s="27">
        <v>0</v>
      </c>
      <c r="AR408" s="27">
        <f t="shared" si="14"/>
        <v>0</v>
      </c>
      <c r="AS408" s="10" t="s">
        <v>111</v>
      </c>
      <c r="AT408" s="88">
        <v>2014</v>
      </c>
      <c r="AU408" s="7" t="s">
        <v>198</v>
      </c>
    </row>
    <row r="409" spans="2:47" x14ac:dyDescent="0.25">
      <c r="B409" s="7" t="s">
        <v>763</v>
      </c>
      <c r="C409" s="7" t="s">
        <v>100</v>
      </c>
      <c r="D409" s="7" t="s">
        <v>760</v>
      </c>
      <c r="E409" s="7" t="s">
        <v>732</v>
      </c>
      <c r="F409" s="7" t="s">
        <v>761</v>
      </c>
      <c r="G409" s="7" t="s">
        <v>762</v>
      </c>
      <c r="H409" s="7" t="s">
        <v>197</v>
      </c>
      <c r="I409" s="14">
        <v>50</v>
      </c>
      <c r="J409" s="7" t="s">
        <v>235</v>
      </c>
      <c r="K409" s="7" t="s">
        <v>107</v>
      </c>
      <c r="L409" s="7" t="s">
        <v>108</v>
      </c>
      <c r="M409" s="7" t="s">
        <v>109</v>
      </c>
      <c r="N409" s="7" t="s">
        <v>724</v>
      </c>
      <c r="O409" s="39">
        <v>0</v>
      </c>
      <c r="P409" s="39">
        <v>0</v>
      </c>
      <c r="Q409" s="39">
        <v>3621</v>
      </c>
      <c r="R409" s="39">
        <v>3621</v>
      </c>
      <c r="S409" s="39">
        <v>3621</v>
      </c>
      <c r="T409" s="39">
        <v>3621</v>
      </c>
      <c r="U409" s="39">
        <v>3621</v>
      </c>
      <c r="V409" s="39"/>
      <c r="W409" s="39"/>
      <c r="X409" s="39"/>
      <c r="Y409" s="39"/>
      <c r="Z409" s="39"/>
      <c r="AA409" s="39"/>
      <c r="AB409" s="39"/>
      <c r="AC409" s="39"/>
      <c r="AD409" s="39"/>
      <c r="AE409" s="39"/>
      <c r="AF409" s="39"/>
      <c r="AG409" s="39"/>
      <c r="AH409" s="39"/>
      <c r="AI409" s="39"/>
      <c r="AJ409" s="39"/>
      <c r="AK409" s="39"/>
      <c r="AL409" s="39"/>
      <c r="AM409" s="39"/>
      <c r="AN409" s="39"/>
      <c r="AO409" s="39"/>
      <c r="AP409" s="39">
        <v>2756.6959999999999</v>
      </c>
      <c r="AQ409" s="39">
        <v>0</v>
      </c>
      <c r="AR409" s="27">
        <f t="shared" si="14"/>
        <v>0</v>
      </c>
      <c r="AS409" s="7" t="s">
        <v>111</v>
      </c>
      <c r="AT409" s="7" t="s">
        <v>375</v>
      </c>
      <c r="AU409" s="7" t="s">
        <v>198</v>
      </c>
    </row>
    <row r="410" spans="2:47" x14ac:dyDescent="0.25">
      <c r="B410" s="15" t="s">
        <v>764</v>
      </c>
      <c r="C410" s="16" t="s">
        <v>100</v>
      </c>
      <c r="D410" s="15" t="s">
        <v>760</v>
      </c>
      <c r="E410" s="15" t="s">
        <v>732</v>
      </c>
      <c r="F410" s="15" t="s">
        <v>761</v>
      </c>
      <c r="G410" s="17" t="s">
        <v>762</v>
      </c>
      <c r="H410" s="15" t="s">
        <v>197</v>
      </c>
      <c r="I410" s="15">
        <v>50</v>
      </c>
      <c r="J410" s="15" t="s">
        <v>263</v>
      </c>
      <c r="K410" s="15" t="s">
        <v>107</v>
      </c>
      <c r="L410" s="15" t="s">
        <v>108</v>
      </c>
      <c r="M410" s="18" t="s">
        <v>109</v>
      </c>
      <c r="N410" s="15" t="s">
        <v>724</v>
      </c>
      <c r="O410" s="39">
        <v>0</v>
      </c>
      <c r="P410" s="39">
        <v>0</v>
      </c>
      <c r="Q410" s="39">
        <v>3621</v>
      </c>
      <c r="R410" s="39">
        <v>3621</v>
      </c>
      <c r="S410" s="39">
        <v>3621</v>
      </c>
      <c r="T410" s="39">
        <v>3621</v>
      </c>
      <c r="U410" s="39">
        <v>3621</v>
      </c>
      <c r="V410" s="39"/>
      <c r="W410" s="39"/>
      <c r="X410" s="39"/>
      <c r="Y410" s="39"/>
      <c r="Z410" s="39"/>
      <c r="AA410" s="39"/>
      <c r="AB410" s="39"/>
      <c r="AC410" s="39"/>
      <c r="AD410" s="39"/>
      <c r="AE410" s="39"/>
      <c r="AF410" s="39"/>
      <c r="AG410" s="39"/>
      <c r="AH410" s="39"/>
      <c r="AI410" s="39"/>
      <c r="AJ410" s="39"/>
      <c r="AK410" s="39"/>
      <c r="AL410" s="39"/>
      <c r="AM410" s="39"/>
      <c r="AN410" s="39"/>
      <c r="AO410" s="39"/>
      <c r="AP410" s="39">
        <v>2756.6959999999999</v>
      </c>
      <c r="AQ410" s="27">
        <v>0</v>
      </c>
      <c r="AR410" s="27">
        <f t="shared" si="14"/>
        <v>0</v>
      </c>
      <c r="AS410" s="15" t="s">
        <v>111</v>
      </c>
      <c r="AT410" s="7" t="s">
        <v>375</v>
      </c>
      <c r="AU410" s="89" t="s">
        <v>239</v>
      </c>
    </row>
    <row r="411" spans="2:47" x14ac:dyDescent="0.2">
      <c r="B411" s="12" t="s">
        <v>765</v>
      </c>
      <c r="C411" s="7" t="s">
        <v>100</v>
      </c>
      <c r="D411" s="7" t="s">
        <v>760</v>
      </c>
      <c r="E411" s="7" t="s">
        <v>732</v>
      </c>
      <c r="F411" s="7" t="s">
        <v>761</v>
      </c>
      <c r="G411" s="7" t="s">
        <v>762</v>
      </c>
      <c r="H411" s="8" t="s">
        <v>105</v>
      </c>
      <c r="I411" s="9">
        <v>50</v>
      </c>
      <c r="J411" s="10" t="s">
        <v>106</v>
      </c>
      <c r="K411" s="8" t="s">
        <v>107</v>
      </c>
      <c r="L411" s="10" t="s">
        <v>108</v>
      </c>
      <c r="M411" s="10" t="s">
        <v>109</v>
      </c>
      <c r="N411" s="10" t="s">
        <v>724</v>
      </c>
      <c r="O411" s="74"/>
      <c r="P411" s="27"/>
      <c r="Q411" s="27"/>
      <c r="R411" s="27">
        <v>2066</v>
      </c>
      <c r="S411" s="27">
        <v>2066</v>
      </c>
      <c r="T411" s="27">
        <v>2066</v>
      </c>
      <c r="U411" s="27">
        <v>2066</v>
      </c>
      <c r="V411" s="27">
        <v>2066</v>
      </c>
      <c r="W411" s="27"/>
      <c r="X411" s="27"/>
      <c r="Y411" s="27"/>
      <c r="Z411" s="27"/>
      <c r="AA411" s="27"/>
      <c r="AB411" s="27"/>
      <c r="AC411" s="27"/>
      <c r="AD411" s="27"/>
      <c r="AE411" s="27"/>
      <c r="AF411" s="27"/>
      <c r="AG411" s="27"/>
      <c r="AH411" s="27"/>
      <c r="AI411" s="27"/>
      <c r="AJ411" s="27"/>
      <c r="AK411" s="27"/>
      <c r="AL411" s="27"/>
      <c r="AM411" s="27"/>
      <c r="AN411" s="27"/>
      <c r="AO411" s="27"/>
      <c r="AP411" s="27">
        <v>2756.6959999999999</v>
      </c>
      <c r="AQ411" s="27">
        <v>0</v>
      </c>
      <c r="AR411" s="27">
        <f t="shared" si="14"/>
        <v>0</v>
      </c>
      <c r="AS411" s="10" t="s">
        <v>111</v>
      </c>
      <c r="AT411" s="43" t="s">
        <v>241</v>
      </c>
      <c r="AU411" s="13" t="s">
        <v>738</v>
      </c>
    </row>
    <row r="412" spans="2:47" x14ac:dyDescent="0.2">
      <c r="B412" s="13" t="s">
        <v>766</v>
      </c>
      <c r="C412" s="13" t="s">
        <v>100</v>
      </c>
      <c r="D412" s="13" t="s">
        <v>767</v>
      </c>
      <c r="E412" s="13" t="s">
        <v>741</v>
      </c>
      <c r="F412" s="13" t="s">
        <v>768</v>
      </c>
      <c r="G412" s="13" t="s">
        <v>762</v>
      </c>
      <c r="H412" s="13" t="s">
        <v>105</v>
      </c>
      <c r="I412" s="13">
        <v>50</v>
      </c>
      <c r="J412" s="13" t="s">
        <v>614</v>
      </c>
      <c r="K412" s="13" t="s">
        <v>107</v>
      </c>
      <c r="L412" s="13" t="s">
        <v>108</v>
      </c>
      <c r="M412" s="13" t="s">
        <v>109</v>
      </c>
      <c r="N412" s="13" t="s">
        <v>724</v>
      </c>
      <c r="O412" s="39"/>
      <c r="P412" s="39"/>
      <c r="Q412" s="39"/>
      <c r="R412" s="39"/>
      <c r="S412" s="39">
        <v>6</v>
      </c>
      <c r="T412" s="39">
        <v>6</v>
      </c>
      <c r="U412" s="39">
        <v>6</v>
      </c>
      <c r="V412" s="39">
        <v>6</v>
      </c>
      <c r="W412" s="39">
        <v>6</v>
      </c>
      <c r="X412" s="39"/>
      <c r="Y412" s="39"/>
      <c r="Z412" s="39"/>
      <c r="AA412" s="39"/>
      <c r="AB412" s="39"/>
      <c r="AC412" s="39"/>
      <c r="AD412" s="39"/>
      <c r="AE412" s="39"/>
      <c r="AF412" s="39"/>
      <c r="AG412" s="39"/>
      <c r="AH412" s="39"/>
      <c r="AI412" s="39"/>
      <c r="AJ412" s="39"/>
      <c r="AK412" s="39"/>
      <c r="AL412" s="39"/>
      <c r="AM412" s="39"/>
      <c r="AN412" s="39"/>
      <c r="AO412" s="39"/>
      <c r="AP412" s="39">
        <v>2757</v>
      </c>
      <c r="AQ412" s="39">
        <v>0</v>
      </c>
      <c r="AR412" s="27">
        <f t="shared" si="14"/>
        <v>0</v>
      </c>
      <c r="AS412" s="13" t="s">
        <v>111</v>
      </c>
      <c r="AT412" s="13">
        <v>2016</v>
      </c>
      <c r="AU412" s="13" t="s">
        <v>212</v>
      </c>
    </row>
    <row r="413" spans="2:47" x14ac:dyDescent="0.25">
      <c r="B413" s="7" t="s">
        <v>769</v>
      </c>
      <c r="C413" s="7" t="s">
        <v>100</v>
      </c>
      <c r="D413" s="7" t="s">
        <v>770</v>
      </c>
      <c r="E413" s="7" t="s">
        <v>771</v>
      </c>
      <c r="F413" s="7" t="s">
        <v>772</v>
      </c>
      <c r="G413" s="7" t="s">
        <v>773</v>
      </c>
      <c r="H413" s="8" t="s">
        <v>197</v>
      </c>
      <c r="I413" s="9">
        <v>50</v>
      </c>
      <c r="J413" s="10" t="s">
        <v>231</v>
      </c>
      <c r="K413" s="8" t="s">
        <v>107</v>
      </c>
      <c r="L413" s="10" t="s">
        <v>108</v>
      </c>
      <c r="M413" s="10" t="s">
        <v>109</v>
      </c>
      <c r="N413" s="10" t="s">
        <v>110</v>
      </c>
      <c r="O413" s="27">
        <v>0</v>
      </c>
      <c r="P413" s="27">
        <v>0</v>
      </c>
      <c r="Q413" s="27">
        <v>60</v>
      </c>
      <c r="R413" s="27">
        <v>45</v>
      </c>
      <c r="S413" s="27">
        <v>45</v>
      </c>
      <c r="T413" s="27">
        <v>45</v>
      </c>
      <c r="U413" s="27">
        <v>45</v>
      </c>
      <c r="V413" s="27"/>
      <c r="W413" s="27"/>
      <c r="X413" s="27"/>
      <c r="Y413" s="27"/>
      <c r="Z413" s="27"/>
      <c r="AA413" s="27"/>
      <c r="AB413" s="27"/>
      <c r="AC413" s="27"/>
      <c r="AD413" s="27"/>
      <c r="AE413" s="27"/>
      <c r="AF413" s="27"/>
      <c r="AG413" s="27"/>
      <c r="AH413" s="27"/>
      <c r="AI413" s="27"/>
      <c r="AJ413" s="27"/>
      <c r="AK413" s="27"/>
      <c r="AL413" s="27"/>
      <c r="AM413" s="27"/>
      <c r="AN413" s="27"/>
      <c r="AO413" s="27"/>
      <c r="AP413" s="27">
        <v>75265</v>
      </c>
      <c r="AQ413" s="27">
        <v>0</v>
      </c>
      <c r="AR413" s="27">
        <f t="shared" si="14"/>
        <v>0</v>
      </c>
      <c r="AS413" s="10" t="s">
        <v>111</v>
      </c>
      <c r="AT413" s="88">
        <v>2014</v>
      </c>
      <c r="AU413" s="7" t="s">
        <v>774</v>
      </c>
    </row>
    <row r="414" spans="2:47" x14ac:dyDescent="0.25">
      <c r="B414" s="7" t="s">
        <v>775</v>
      </c>
      <c r="C414" s="7" t="s">
        <v>100</v>
      </c>
      <c r="D414" s="7" t="s">
        <v>770</v>
      </c>
      <c r="E414" s="7" t="s">
        <v>771</v>
      </c>
      <c r="F414" s="7" t="s">
        <v>772</v>
      </c>
      <c r="G414" s="7" t="s">
        <v>773</v>
      </c>
      <c r="H414" s="7" t="s">
        <v>197</v>
      </c>
      <c r="I414" s="14">
        <v>50</v>
      </c>
      <c r="J414" s="7" t="s">
        <v>235</v>
      </c>
      <c r="K414" s="7" t="s">
        <v>107</v>
      </c>
      <c r="L414" s="7" t="s">
        <v>108</v>
      </c>
      <c r="M414" s="7" t="s">
        <v>109</v>
      </c>
      <c r="N414" s="7" t="s">
        <v>110</v>
      </c>
      <c r="O414" s="39">
        <v>0</v>
      </c>
      <c r="P414" s="39">
        <v>0</v>
      </c>
      <c r="Q414" s="39">
        <v>25</v>
      </c>
      <c r="R414" s="39">
        <v>45</v>
      </c>
      <c r="S414" s="39">
        <v>45</v>
      </c>
      <c r="T414" s="39">
        <v>45</v>
      </c>
      <c r="U414" s="39">
        <v>45</v>
      </c>
      <c r="V414" s="39"/>
      <c r="W414" s="39"/>
      <c r="X414" s="39"/>
      <c r="Y414" s="39"/>
      <c r="Z414" s="39"/>
      <c r="AA414" s="39"/>
      <c r="AB414" s="39"/>
      <c r="AC414" s="39"/>
      <c r="AD414" s="39"/>
      <c r="AE414" s="39"/>
      <c r="AF414" s="39"/>
      <c r="AG414" s="39"/>
      <c r="AH414" s="39"/>
      <c r="AI414" s="39"/>
      <c r="AJ414" s="39"/>
      <c r="AK414" s="39"/>
      <c r="AL414" s="39"/>
      <c r="AM414" s="39"/>
      <c r="AN414" s="39"/>
      <c r="AO414" s="39"/>
      <c r="AP414" s="39">
        <v>75265</v>
      </c>
      <c r="AQ414" s="27">
        <v>0</v>
      </c>
      <c r="AR414" s="27">
        <f t="shared" si="14"/>
        <v>0</v>
      </c>
      <c r="AS414" s="7" t="s">
        <v>111</v>
      </c>
      <c r="AT414" s="7" t="s">
        <v>375</v>
      </c>
      <c r="AU414" s="89" t="s">
        <v>112</v>
      </c>
    </row>
    <row r="415" spans="2:47" x14ac:dyDescent="0.2">
      <c r="B415" s="12" t="s">
        <v>776</v>
      </c>
      <c r="C415" s="7" t="s">
        <v>100</v>
      </c>
      <c r="D415" s="7" t="s">
        <v>770</v>
      </c>
      <c r="E415" s="7" t="s">
        <v>771</v>
      </c>
      <c r="F415" s="7" t="s">
        <v>772</v>
      </c>
      <c r="G415" s="7" t="s">
        <v>773</v>
      </c>
      <c r="H415" s="8" t="s">
        <v>197</v>
      </c>
      <c r="I415" s="9">
        <v>50</v>
      </c>
      <c r="J415" s="10" t="s">
        <v>235</v>
      </c>
      <c r="K415" s="8" t="s">
        <v>107</v>
      </c>
      <c r="L415" s="10" t="s">
        <v>108</v>
      </c>
      <c r="M415" s="10" t="s">
        <v>109</v>
      </c>
      <c r="N415" s="10" t="s">
        <v>110</v>
      </c>
      <c r="O415" s="74"/>
      <c r="P415" s="27"/>
      <c r="Q415" s="27">
        <v>25</v>
      </c>
      <c r="R415" s="27">
        <v>35</v>
      </c>
      <c r="S415" s="27">
        <v>45</v>
      </c>
      <c r="T415" s="27">
        <v>45</v>
      </c>
      <c r="U415" s="27">
        <v>45</v>
      </c>
      <c r="V415" s="27">
        <v>45</v>
      </c>
      <c r="W415" s="27"/>
      <c r="X415" s="27"/>
      <c r="Y415" s="27"/>
      <c r="Z415" s="27"/>
      <c r="AA415" s="27"/>
      <c r="AB415" s="27"/>
      <c r="AC415" s="27"/>
      <c r="AD415" s="27"/>
      <c r="AE415" s="27"/>
      <c r="AF415" s="27"/>
      <c r="AG415" s="27"/>
      <c r="AH415" s="27"/>
      <c r="AI415" s="27"/>
      <c r="AJ415" s="27"/>
      <c r="AK415" s="27"/>
      <c r="AL415" s="27"/>
      <c r="AM415" s="27"/>
      <c r="AN415" s="27"/>
      <c r="AO415" s="27"/>
      <c r="AP415" s="27">
        <v>75265</v>
      </c>
      <c r="AQ415" s="27">
        <v>0</v>
      </c>
      <c r="AR415" s="27">
        <f t="shared" si="14"/>
        <v>0</v>
      </c>
      <c r="AS415" s="10" t="s">
        <v>111</v>
      </c>
      <c r="AT415" s="43" t="s">
        <v>114</v>
      </c>
      <c r="AU415" s="13" t="s">
        <v>777</v>
      </c>
    </row>
    <row r="416" spans="2:47" x14ac:dyDescent="0.2">
      <c r="B416" s="13" t="s">
        <v>778</v>
      </c>
      <c r="C416" s="13" t="s">
        <v>100</v>
      </c>
      <c r="D416" s="13" t="s">
        <v>779</v>
      </c>
      <c r="E416" s="13" t="s">
        <v>771</v>
      </c>
      <c r="F416" s="13" t="s">
        <v>780</v>
      </c>
      <c r="G416" s="13" t="s">
        <v>773</v>
      </c>
      <c r="H416" s="13" t="s">
        <v>197</v>
      </c>
      <c r="I416" s="13">
        <v>50</v>
      </c>
      <c r="J416" s="13" t="s">
        <v>235</v>
      </c>
      <c r="K416" s="13" t="s">
        <v>107</v>
      </c>
      <c r="L416" s="13" t="s">
        <v>108</v>
      </c>
      <c r="M416" s="13" t="s">
        <v>109</v>
      </c>
      <c r="N416" s="13" t="s">
        <v>110</v>
      </c>
      <c r="O416" s="39"/>
      <c r="P416" s="39"/>
      <c r="Q416" s="39">
        <v>25</v>
      </c>
      <c r="R416" s="39">
        <v>35</v>
      </c>
      <c r="S416" s="39">
        <v>0</v>
      </c>
      <c r="T416" s="39">
        <v>0</v>
      </c>
      <c r="U416" s="39">
        <v>0</v>
      </c>
      <c r="V416" s="39"/>
      <c r="W416" s="39"/>
      <c r="X416" s="39"/>
      <c r="Y416" s="39"/>
      <c r="Z416" s="39"/>
      <c r="AA416" s="39"/>
      <c r="AB416" s="39"/>
      <c r="AC416" s="39"/>
      <c r="AD416" s="39"/>
      <c r="AE416" s="39"/>
      <c r="AF416" s="39"/>
      <c r="AG416" s="39"/>
      <c r="AH416" s="39"/>
      <c r="AI416" s="39"/>
      <c r="AJ416" s="39"/>
      <c r="AK416" s="39"/>
      <c r="AL416" s="39"/>
      <c r="AM416" s="39"/>
      <c r="AN416" s="39"/>
      <c r="AO416" s="39"/>
      <c r="AP416" s="39">
        <v>75265</v>
      </c>
      <c r="AQ416" s="39">
        <v>0</v>
      </c>
      <c r="AR416" s="27">
        <f t="shared" si="14"/>
        <v>0</v>
      </c>
      <c r="AS416" s="13" t="s">
        <v>111</v>
      </c>
      <c r="AT416" s="13" t="s">
        <v>114</v>
      </c>
      <c r="AU416" s="13">
        <v>14</v>
      </c>
    </row>
    <row r="417" spans="2:47" x14ac:dyDescent="0.2">
      <c r="B417" s="13" t="s">
        <v>781</v>
      </c>
      <c r="C417" s="13" t="s">
        <v>100</v>
      </c>
      <c r="D417" s="13" t="s">
        <v>779</v>
      </c>
      <c r="E417" s="13" t="s">
        <v>771</v>
      </c>
      <c r="F417" s="13" t="s">
        <v>780</v>
      </c>
      <c r="G417" s="13" t="s">
        <v>773</v>
      </c>
      <c r="H417" s="13" t="s">
        <v>197</v>
      </c>
      <c r="I417" s="13">
        <v>50</v>
      </c>
      <c r="J417" s="13" t="s">
        <v>235</v>
      </c>
      <c r="K417" s="13" t="s">
        <v>107</v>
      </c>
      <c r="L417" s="13" t="s">
        <v>108</v>
      </c>
      <c r="M417" s="13" t="s">
        <v>122</v>
      </c>
      <c r="N417" s="13" t="s">
        <v>110</v>
      </c>
      <c r="O417" s="39"/>
      <c r="P417" s="39"/>
      <c r="Q417" s="39">
        <v>25</v>
      </c>
      <c r="R417" s="39">
        <v>45</v>
      </c>
      <c r="S417" s="39">
        <v>0</v>
      </c>
      <c r="T417" s="39">
        <v>0</v>
      </c>
      <c r="U417" s="39">
        <v>0</v>
      </c>
      <c r="V417" s="39"/>
      <c r="W417" s="39"/>
      <c r="X417" s="39"/>
      <c r="Y417" s="39"/>
      <c r="Z417" s="39"/>
      <c r="AA417" s="39"/>
      <c r="AB417" s="39"/>
      <c r="AC417" s="39"/>
      <c r="AD417" s="39"/>
      <c r="AE417" s="39"/>
      <c r="AF417" s="39"/>
      <c r="AG417" s="39"/>
      <c r="AH417" s="39"/>
      <c r="AI417" s="39"/>
      <c r="AJ417" s="39"/>
      <c r="AK417" s="39"/>
      <c r="AL417" s="39"/>
      <c r="AM417" s="39"/>
      <c r="AN417" s="39"/>
      <c r="AO417" s="39"/>
      <c r="AP417" s="39">
        <v>75265</v>
      </c>
      <c r="AQ417" s="39">
        <f>(O417+P417+Q417+R417+S417+T417+U417+V417+W417)*AP417</f>
        <v>5268550</v>
      </c>
      <c r="AR417" s="27">
        <f t="shared" si="14"/>
        <v>5900776.0000000009</v>
      </c>
      <c r="AS417" s="13" t="s">
        <v>111</v>
      </c>
      <c r="AT417" s="13" t="s">
        <v>114</v>
      </c>
      <c r="AU417" s="13"/>
    </row>
    <row r="418" spans="2:47" x14ac:dyDescent="0.25">
      <c r="B418" s="7" t="s">
        <v>782</v>
      </c>
      <c r="C418" s="7" t="s">
        <v>100</v>
      </c>
      <c r="D418" s="7" t="s">
        <v>770</v>
      </c>
      <c r="E418" s="7" t="s">
        <v>771</v>
      </c>
      <c r="F418" s="7" t="s">
        <v>772</v>
      </c>
      <c r="G418" s="7" t="s">
        <v>783</v>
      </c>
      <c r="H418" s="8" t="s">
        <v>197</v>
      </c>
      <c r="I418" s="9">
        <v>50</v>
      </c>
      <c r="J418" s="10" t="s">
        <v>231</v>
      </c>
      <c r="K418" s="8" t="s">
        <v>107</v>
      </c>
      <c r="L418" s="10" t="s">
        <v>108</v>
      </c>
      <c r="M418" s="10" t="s">
        <v>109</v>
      </c>
      <c r="N418" s="10" t="s">
        <v>110</v>
      </c>
      <c r="O418" s="27">
        <v>0</v>
      </c>
      <c r="P418" s="27">
        <v>0</v>
      </c>
      <c r="Q418" s="27">
        <v>50</v>
      </c>
      <c r="R418" s="27">
        <v>45</v>
      </c>
      <c r="S418" s="27">
        <v>45</v>
      </c>
      <c r="T418" s="27">
        <v>45</v>
      </c>
      <c r="U418" s="27">
        <v>45</v>
      </c>
      <c r="V418" s="27"/>
      <c r="W418" s="27"/>
      <c r="X418" s="27"/>
      <c r="Y418" s="27"/>
      <c r="Z418" s="27"/>
      <c r="AA418" s="27"/>
      <c r="AB418" s="27"/>
      <c r="AC418" s="27"/>
      <c r="AD418" s="27"/>
      <c r="AE418" s="27"/>
      <c r="AF418" s="27"/>
      <c r="AG418" s="27"/>
      <c r="AH418" s="27"/>
      <c r="AI418" s="27"/>
      <c r="AJ418" s="27"/>
      <c r="AK418" s="27"/>
      <c r="AL418" s="27"/>
      <c r="AM418" s="27"/>
      <c r="AN418" s="27"/>
      <c r="AO418" s="27"/>
      <c r="AP418" s="27">
        <v>50505</v>
      </c>
      <c r="AQ418" s="27">
        <v>0</v>
      </c>
      <c r="AR418" s="27">
        <f t="shared" si="14"/>
        <v>0</v>
      </c>
      <c r="AS418" s="10" t="s">
        <v>111</v>
      </c>
      <c r="AT418" s="88">
        <v>2014</v>
      </c>
      <c r="AU418" s="7" t="s">
        <v>774</v>
      </c>
    </row>
    <row r="419" spans="2:47" x14ac:dyDescent="0.25">
      <c r="B419" s="7" t="s">
        <v>784</v>
      </c>
      <c r="C419" s="7" t="s">
        <v>100</v>
      </c>
      <c r="D419" s="7" t="s">
        <v>770</v>
      </c>
      <c r="E419" s="7" t="s">
        <v>771</v>
      </c>
      <c r="F419" s="7" t="s">
        <v>772</v>
      </c>
      <c r="G419" s="7" t="s">
        <v>783</v>
      </c>
      <c r="H419" s="7" t="s">
        <v>197</v>
      </c>
      <c r="I419" s="14">
        <v>50</v>
      </c>
      <c r="J419" s="7" t="s">
        <v>235</v>
      </c>
      <c r="K419" s="7" t="s">
        <v>107</v>
      </c>
      <c r="L419" s="7" t="s">
        <v>108</v>
      </c>
      <c r="M419" s="7" t="s">
        <v>109</v>
      </c>
      <c r="N419" s="7" t="s">
        <v>110</v>
      </c>
      <c r="O419" s="39">
        <v>0</v>
      </c>
      <c r="P419" s="39">
        <v>0</v>
      </c>
      <c r="Q419" s="39">
        <v>0</v>
      </c>
      <c r="R419" s="39">
        <v>20</v>
      </c>
      <c r="S419" s="39">
        <v>45</v>
      </c>
      <c r="T419" s="39">
        <v>45</v>
      </c>
      <c r="U419" s="39">
        <v>45</v>
      </c>
      <c r="V419" s="39"/>
      <c r="W419" s="39"/>
      <c r="X419" s="39"/>
      <c r="Y419" s="39"/>
      <c r="Z419" s="39"/>
      <c r="AA419" s="39"/>
      <c r="AB419" s="39"/>
      <c r="AC419" s="39"/>
      <c r="AD419" s="39"/>
      <c r="AE419" s="39"/>
      <c r="AF419" s="39"/>
      <c r="AG419" s="39"/>
      <c r="AH419" s="39"/>
      <c r="AI419" s="39"/>
      <c r="AJ419" s="39"/>
      <c r="AK419" s="39"/>
      <c r="AL419" s="39"/>
      <c r="AM419" s="39"/>
      <c r="AN419" s="39"/>
      <c r="AO419" s="39"/>
      <c r="AP419" s="39">
        <v>50505</v>
      </c>
      <c r="AQ419" s="27">
        <v>0</v>
      </c>
      <c r="AR419" s="27">
        <f t="shared" si="14"/>
        <v>0</v>
      </c>
      <c r="AS419" s="7" t="s">
        <v>111</v>
      </c>
      <c r="AT419" s="7" t="s">
        <v>375</v>
      </c>
      <c r="AU419" s="89" t="s">
        <v>112</v>
      </c>
    </row>
    <row r="420" spans="2:47" x14ac:dyDescent="0.2">
      <c r="B420" s="12" t="s">
        <v>785</v>
      </c>
      <c r="C420" s="7" t="s">
        <v>100</v>
      </c>
      <c r="D420" s="7" t="s">
        <v>770</v>
      </c>
      <c r="E420" s="7" t="s">
        <v>771</v>
      </c>
      <c r="F420" s="7" t="s">
        <v>772</v>
      </c>
      <c r="G420" s="7" t="s">
        <v>783</v>
      </c>
      <c r="H420" s="8" t="s">
        <v>197</v>
      </c>
      <c r="I420" s="9">
        <v>50</v>
      </c>
      <c r="J420" s="10" t="s">
        <v>235</v>
      </c>
      <c r="K420" s="8" t="s">
        <v>107</v>
      </c>
      <c r="L420" s="10" t="s">
        <v>108</v>
      </c>
      <c r="M420" s="10" t="s">
        <v>109</v>
      </c>
      <c r="N420" s="10" t="s">
        <v>110</v>
      </c>
      <c r="O420" s="74"/>
      <c r="P420" s="27"/>
      <c r="Q420" s="27"/>
      <c r="R420" s="27">
        <v>10</v>
      </c>
      <c r="S420" s="27">
        <v>45</v>
      </c>
      <c r="T420" s="27">
        <v>45</v>
      </c>
      <c r="U420" s="27">
        <v>45</v>
      </c>
      <c r="V420" s="27">
        <v>45</v>
      </c>
      <c r="W420" s="27"/>
      <c r="X420" s="27"/>
      <c r="Y420" s="27"/>
      <c r="Z420" s="27"/>
      <c r="AA420" s="27"/>
      <c r="AB420" s="27"/>
      <c r="AC420" s="27"/>
      <c r="AD420" s="27"/>
      <c r="AE420" s="27"/>
      <c r="AF420" s="27"/>
      <c r="AG420" s="27"/>
      <c r="AH420" s="27"/>
      <c r="AI420" s="27"/>
      <c r="AJ420" s="27"/>
      <c r="AK420" s="27"/>
      <c r="AL420" s="27"/>
      <c r="AM420" s="27"/>
      <c r="AN420" s="27"/>
      <c r="AO420" s="27"/>
      <c r="AP420" s="27">
        <v>50505</v>
      </c>
      <c r="AQ420" s="27">
        <v>0</v>
      </c>
      <c r="AR420" s="27">
        <f t="shared" si="14"/>
        <v>0</v>
      </c>
      <c r="AS420" s="10" t="s">
        <v>111</v>
      </c>
      <c r="AT420" s="43" t="s">
        <v>114</v>
      </c>
      <c r="AU420" s="13" t="s">
        <v>786</v>
      </c>
    </row>
    <row r="421" spans="2:47" x14ac:dyDescent="0.2">
      <c r="B421" s="13" t="s">
        <v>787</v>
      </c>
      <c r="C421" s="13" t="s">
        <v>100</v>
      </c>
      <c r="D421" s="13" t="s">
        <v>788</v>
      </c>
      <c r="E421" s="13" t="s">
        <v>771</v>
      </c>
      <c r="F421" s="13" t="s">
        <v>789</v>
      </c>
      <c r="G421" s="13" t="s">
        <v>783</v>
      </c>
      <c r="H421" s="13" t="s">
        <v>197</v>
      </c>
      <c r="I421" s="13">
        <v>50</v>
      </c>
      <c r="J421" s="13" t="s">
        <v>235</v>
      </c>
      <c r="K421" s="13" t="s">
        <v>107</v>
      </c>
      <c r="L421" s="13" t="s">
        <v>108</v>
      </c>
      <c r="M421" s="13" t="s">
        <v>109</v>
      </c>
      <c r="N421" s="13" t="s">
        <v>110</v>
      </c>
      <c r="O421" s="39"/>
      <c r="P421" s="39"/>
      <c r="Q421" s="39">
        <v>0</v>
      </c>
      <c r="R421" s="39">
        <v>10</v>
      </c>
      <c r="S421" s="39">
        <v>41</v>
      </c>
      <c r="T421" s="39">
        <v>45</v>
      </c>
      <c r="U421" s="39">
        <v>45</v>
      </c>
      <c r="V421" s="39"/>
      <c r="W421" s="39"/>
      <c r="X421" s="39"/>
      <c r="Y421" s="39"/>
      <c r="Z421" s="39"/>
      <c r="AA421" s="39"/>
      <c r="AB421" s="39"/>
      <c r="AC421" s="39"/>
      <c r="AD421" s="39"/>
      <c r="AE421" s="39"/>
      <c r="AF421" s="39"/>
      <c r="AG421" s="39"/>
      <c r="AH421" s="39"/>
      <c r="AI421" s="39"/>
      <c r="AJ421" s="39"/>
      <c r="AK421" s="39"/>
      <c r="AL421" s="39"/>
      <c r="AM421" s="39"/>
      <c r="AN421" s="39"/>
      <c r="AO421" s="39"/>
      <c r="AP421" s="39">
        <v>65165.17</v>
      </c>
      <c r="AQ421" s="39">
        <v>0</v>
      </c>
      <c r="AR421" s="27">
        <f t="shared" si="14"/>
        <v>0</v>
      </c>
      <c r="AS421" s="13" t="s">
        <v>111</v>
      </c>
      <c r="AT421" s="13" t="s">
        <v>114</v>
      </c>
      <c r="AU421" s="13">
        <v>14</v>
      </c>
    </row>
    <row r="422" spans="2:47" x14ac:dyDescent="0.2">
      <c r="B422" s="13" t="s">
        <v>790</v>
      </c>
      <c r="C422" s="13" t="s">
        <v>100</v>
      </c>
      <c r="D422" s="13" t="s">
        <v>788</v>
      </c>
      <c r="E422" s="13" t="s">
        <v>771</v>
      </c>
      <c r="F422" s="13" t="s">
        <v>789</v>
      </c>
      <c r="G422" s="13" t="s">
        <v>783</v>
      </c>
      <c r="H422" s="13" t="s">
        <v>197</v>
      </c>
      <c r="I422" s="13">
        <v>50</v>
      </c>
      <c r="J422" s="13" t="s">
        <v>235</v>
      </c>
      <c r="K422" s="13" t="s">
        <v>107</v>
      </c>
      <c r="L422" s="13" t="s">
        <v>108</v>
      </c>
      <c r="M422" s="13" t="s">
        <v>109</v>
      </c>
      <c r="N422" s="13" t="s">
        <v>110</v>
      </c>
      <c r="O422" s="39"/>
      <c r="P422" s="39"/>
      <c r="Q422" s="39">
        <v>0</v>
      </c>
      <c r="R422" s="39">
        <v>10</v>
      </c>
      <c r="S422" s="39">
        <v>37</v>
      </c>
      <c r="T422" s="39">
        <v>45</v>
      </c>
      <c r="U422" s="39">
        <v>45</v>
      </c>
      <c r="V422" s="39"/>
      <c r="W422" s="39"/>
      <c r="X422" s="39"/>
      <c r="Y422" s="39"/>
      <c r="Z422" s="39"/>
      <c r="AA422" s="39"/>
      <c r="AB422" s="39"/>
      <c r="AC422" s="39"/>
      <c r="AD422" s="39"/>
      <c r="AE422" s="39"/>
      <c r="AF422" s="39"/>
      <c r="AG422" s="39"/>
      <c r="AH422" s="39"/>
      <c r="AI422" s="39"/>
      <c r="AJ422" s="39"/>
      <c r="AK422" s="39"/>
      <c r="AL422" s="39"/>
      <c r="AM422" s="39"/>
      <c r="AN422" s="39"/>
      <c r="AO422" s="39"/>
      <c r="AP422" s="39">
        <v>65165.17</v>
      </c>
      <c r="AQ422" s="39">
        <v>0</v>
      </c>
      <c r="AR422" s="27">
        <f t="shared" si="14"/>
        <v>0</v>
      </c>
      <c r="AS422" s="13" t="s">
        <v>111</v>
      </c>
      <c r="AT422" s="13" t="s">
        <v>114</v>
      </c>
      <c r="AU422" s="13">
        <v>14</v>
      </c>
    </row>
    <row r="423" spans="2:47" x14ac:dyDescent="0.2">
      <c r="B423" s="13" t="s">
        <v>791</v>
      </c>
      <c r="C423" s="13" t="s">
        <v>100</v>
      </c>
      <c r="D423" s="13" t="s">
        <v>788</v>
      </c>
      <c r="E423" s="13" t="s">
        <v>771</v>
      </c>
      <c r="F423" s="13" t="s">
        <v>789</v>
      </c>
      <c r="G423" s="13" t="s">
        <v>783</v>
      </c>
      <c r="H423" s="13" t="s">
        <v>197</v>
      </c>
      <c r="I423" s="13">
        <v>50</v>
      </c>
      <c r="J423" s="13" t="s">
        <v>235</v>
      </c>
      <c r="K423" s="13" t="s">
        <v>107</v>
      </c>
      <c r="L423" s="13" t="s">
        <v>108</v>
      </c>
      <c r="M423" s="13" t="s">
        <v>109</v>
      </c>
      <c r="N423" s="13" t="s">
        <v>110</v>
      </c>
      <c r="O423" s="39"/>
      <c r="P423" s="39"/>
      <c r="Q423" s="39">
        <v>0</v>
      </c>
      <c r="R423" s="39">
        <v>20</v>
      </c>
      <c r="S423" s="39">
        <v>45</v>
      </c>
      <c r="T423" s="39">
        <v>45</v>
      </c>
      <c r="U423" s="39">
        <v>45</v>
      </c>
      <c r="V423" s="39"/>
      <c r="W423" s="39"/>
      <c r="X423" s="39"/>
      <c r="Y423" s="39"/>
      <c r="Z423" s="39"/>
      <c r="AA423" s="39"/>
      <c r="AB423" s="39"/>
      <c r="AC423" s="39"/>
      <c r="AD423" s="39"/>
      <c r="AE423" s="39"/>
      <c r="AF423" s="39"/>
      <c r="AG423" s="39"/>
      <c r="AH423" s="39"/>
      <c r="AI423" s="39"/>
      <c r="AJ423" s="39"/>
      <c r="AK423" s="39"/>
      <c r="AL423" s="39"/>
      <c r="AM423" s="39"/>
      <c r="AN423" s="39"/>
      <c r="AO423" s="39"/>
      <c r="AP423" s="39">
        <v>65165.17</v>
      </c>
      <c r="AQ423" s="39">
        <v>0</v>
      </c>
      <c r="AR423" s="27">
        <f t="shared" si="14"/>
        <v>0</v>
      </c>
      <c r="AS423" s="13" t="s">
        <v>111</v>
      </c>
      <c r="AT423" s="13" t="s">
        <v>114</v>
      </c>
      <c r="AU423" s="13">
        <v>14.15</v>
      </c>
    </row>
    <row r="424" spans="2:47" x14ac:dyDescent="0.2">
      <c r="B424" s="13" t="s">
        <v>792</v>
      </c>
      <c r="C424" s="13" t="s">
        <v>100</v>
      </c>
      <c r="D424" s="13" t="s">
        <v>788</v>
      </c>
      <c r="E424" s="13" t="s">
        <v>771</v>
      </c>
      <c r="F424" s="13" t="s">
        <v>789</v>
      </c>
      <c r="G424" s="13" t="s">
        <v>783</v>
      </c>
      <c r="H424" s="13" t="s">
        <v>197</v>
      </c>
      <c r="I424" s="13">
        <v>50</v>
      </c>
      <c r="J424" s="13" t="s">
        <v>235</v>
      </c>
      <c r="K424" s="13" t="s">
        <v>107</v>
      </c>
      <c r="L424" s="13" t="s">
        <v>108</v>
      </c>
      <c r="M424" s="13" t="s">
        <v>122</v>
      </c>
      <c r="N424" s="13" t="s">
        <v>110</v>
      </c>
      <c r="O424" s="39"/>
      <c r="P424" s="39"/>
      <c r="Q424" s="39">
        <v>0</v>
      </c>
      <c r="R424" s="39">
        <v>20</v>
      </c>
      <c r="S424" s="39">
        <v>40</v>
      </c>
      <c r="T424" s="39">
        <v>45</v>
      </c>
      <c r="U424" s="39">
        <v>45</v>
      </c>
      <c r="V424" s="39"/>
      <c r="W424" s="39"/>
      <c r="X424" s="39"/>
      <c r="Y424" s="39"/>
      <c r="Z424" s="39"/>
      <c r="AA424" s="39"/>
      <c r="AB424" s="39"/>
      <c r="AC424" s="39"/>
      <c r="AD424" s="39"/>
      <c r="AE424" s="39"/>
      <c r="AF424" s="39"/>
      <c r="AG424" s="39"/>
      <c r="AH424" s="39"/>
      <c r="AI424" s="39"/>
      <c r="AJ424" s="39"/>
      <c r="AK424" s="39"/>
      <c r="AL424" s="39"/>
      <c r="AM424" s="39"/>
      <c r="AN424" s="39"/>
      <c r="AO424" s="39"/>
      <c r="AP424" s="39">
        <v>119936.60714285713</v>
      </c>
      <c r="AQ424" s="39">
        <f>(O424+P424+Q424+R424+S424+T424+U424+V424+W424)*AP424</f>
        <v>17990491.071428571</v>
      </c>
      <c r="AR424" s="27">
        <f t="shared" si="14"/>
        <v>20149350</v>
      </c>
      <c r="AS424" s="13" t="s">
        <v>111</v>
      </c>
      <c r="AT424" s="13" t="s">
        <v>114</v>
      </c>
      <c r="AU424" s="13"/>
    </row>
    <row r="425" spans="2:47" x14ac:dyDescent="0.25">
      <c r="B425" s="7" t="s">
        <v>793</v>
      </c>
      <c r="C425" s="7" t="s">
        <v>100</v>
      </c>
      <c r="D425" s="7" t="s">
        <v>770</v>
      </c>
      <c r="E425" s="7" t="s">
        <v>771</v>
      </c>
      <c r="F425" s="7" t="s">
        <v>772</v>
      </c>
      <c r="G425" s="7" t="s">
        <v>794</v>
      </c>
      <c r="H425" s="8" t="s">
        <v>197</v>
      </c>
      <c r="I425" s="9">
        <v>50</v>
      </c>
      <c r="J425" s="10" t="s">
        <v>231</v>
      </c>
      <c r="K425" s="8" t="s">
        <v>107</v>
      </c>
      <c r="L425" s="10" t="s">
        <v>108</v>
      </c>
      <c r="M425" s="10" t="s">
        <v>109</v>
      </c>
      <c r="N425" s="10" t="s">
        <v>110</v>
      </c>
      <c r="O425" s="27">
        <v>0</v>
      </c>
      <c r="P425" s="27">
        <v>0</v>
      </c>
      <c r="Q425" s="27">
        <v>50</v>
      </c>
      <c r="R425" s="27">
        <v>45</v>
      </c>
      <c r="S425" s="27">
        <v>45</v>
      </c>
      <c r="T425" s="27">
        <v>45</v>
      </c>
      <c r="U425" s="27">
        <v>45</v>
      </c>
      <c r="V425" s="27"/>
      <c r="W425" s="27"/>
      <c r="X425" s="27"/>
      <c r="Y425" s="27"/>
      <c r="Z425" s="27"/>
      <c r="AA425" s="27"/>
      <c r="AB425" s="27"/>
      <c r="AC425" s="27"/>
      <c r="AD425" s="27"/>
      <c r="AE425" s="27"/>
      <c r="AF425" s="27"/>
      <c r="AG425" s="27"/>
      <c r="AH425" s="27"/>
      <c r="AI425" s="27"/>
      <c r="AJ425" s="27"/>
      <c r="AK425" s="27"/>
      <c r="AL425" s="27"/>
      <c r="AM425" s="27"/>
      <c r="AN425" s="27"/>
      <c r="AO425" s="27"/>
      <c r="AP425" s="27">
        <v>75265</v>
      </c>
      <c r="AQ425" s="27">
        <v>0</v>
      </c>
      <c r="AR425" s="27">
        <f t="shared" si="14"/>
        <v>0</v>
      </c>
      <c r="AS425" s="10" t="s">
        <v>111</v>
      </c>
      <c r="AT425" s="88">
        <v>2014</v>
      </c>
      <c r="AU425" s="7" t="s">
        <v>795</v>
      </c>
    </row>
    <row r="426" spans="2:47" x14ac:dyDescent="0.25">
      <c r="B426" s="7" t="s">
        <v>796</v>
      </c>
      <c r="C426" s="7" t="s">
        <v>100</v>
      </c>
      <c r="D426" s="7" t="s">
        <v>770</v>
      </c>
      <c r="E426" s="7" t="s">
        <v>771</v>
      </c>
      <c r="F426" s="7" t="s">
        <v>772</v>
      </c>
      <c r="G426" s="7" t="s">
        <v>794</v>
      </c>
      <c r="H426" s="7" t="s">
        <v>197</v>
      </c>
      <c r="I426" s="14">
        <v>50</v>
      </c>
      <c r="J426" s="7" t="s">
        <v>235</v>
      </c>
      <c r="K426" s="7" t="s">
        <v>107</v>
      </c>
      <c r="L426" s="7" t="s">
        <v>108</v>
      </c>
      <c r="M426" s="7" t="s">
        <v>109</v>
      </c>
      <c r="N426" s="7" t="s">
        <v>110</v>
      </c>
      <c r="O426" s="39">
        <v>0</v>
      </c>
      <c r="P426" s="39">
        <v>0</v>
      </c>
      <c r="Q426" s="39">
        <v>24</v>
      </c>
      <c r="R426" s="39">
        <v>45</v>
      </c>
      <c r="S426" s="39">
        <v>45</v>
      </c>
      <c r="T426" s="39">
        <v>45</v>
      </c>
      <c r="U426" s="39">
        <v>45</v>
      </c>
      <c r="V426" s="39"/>
      <c r="W426" s="39"/>
      <c r="X426" s="39"/>
      <c r="Y426" s="39"/>
      <c r="Z426" s="39"/>
      <c r="AA426" s="39"/>
      <c r="AB426" s="39"/>
      <c r="AC426" s="39"/>
      <c r="AD426" s="39"/>
      <c r="AE426" s="39"/>
      <c r="AF426" s="39"/>
      <c r="AG426" s="39"/>
      <c r="AH426" s="39"/>
      <c r="AI426" s="39"/>
      <c r="AJ426" s="39"/>
      <c r="AK426" s="39"/>
      <c r="AL426" s="39"/>
      <c r="AM426" s="39"/>
      <c r="AN426" s="39"/>
      <c r="AO426" s="39"/>
      <c r="AP426" s="39">
        <v>75265</v>
      </c>
      <c r="AQ426" s="27">
        <v>0</v>
      </c>
      <c r="AR426" s="27">
        <f t="shared" si="14"/>
        <v>0</v>
      </c>
      <c r="AS426" s="7" t="s">
        <v>111</v>
      </c>
      <c r="AT426" s="7" t="s">
        <v>375</v>
      </c>
      <c r="AU426" s="89" t="s">
        <v>112</v>
      </c>
    </row>
    <row r="427" spans="2:47" x14ac:dyDescent="0.2">
      <c r="B427" s="12" t="s">
        <v>797</v>
      </c>
      <c r="C427" s="7" t="s">
        <v>100</v>
      </c>
      <c r="D427" s="7" t="s">
        <v>770</v>
      </c>
      <c r="E427" s="7" t="s">
        <v>771</v>
      </c>
      <c r="F427" s="7" t="s">
        <v>772</v>
      </c>
      <c r="G427" s="7" t="s">
        <v>794</v>
      </c>
      <c r="H427" s="8" t="s">
        <v>197</v>
      </c>
      <c r="I427" s="9">
        <v>50</v>
      </c>
      <c r="J427" s="10" t="s">
        <v>235</v>
      </c>
      <c r="K427" s="8" t="s">
        <v>107</v>
      </c>
      <c r="L427" s="10" t="s">
        <v>108</v>
      </c>
      <c r="M427" s="10" t="s">
        <v>109</v>
      </c>
      <c r="N427" s="10" t="s">
        <v>110</v>
      </c>
      <c r="O427" s="74"/>
      <c r="P427" s="27"/>
      <c r="Q427" s="27">
        <v>24</v>
      </c>
      <c r="R427" s="27">
        <v>35</v>
      </c>
      <c r="S427" s="27">
        <v>45</v>
      </c>
      <c r="T427" s="27">
        <v>45</v>
      </c>
      <c r="U427" s="27">
        <v>45</v>
      </c>
      <c r="V427" s="27">
        <v>50</v>
      </c>
      <c r="W427" s="27"/>
      <c r="X427" s="27"/>
      <c r="Y427" s="27"/>
      <c r="Z427" s="27"/>
      <c r="AA427" s="27"/>
      <c r="AB427" s="27"/>
      <c r="AC427" s="27"/>
      <c r="AD427" s="27"/>
      <c r="AE427" s="27"/>
      <c r="AF427" s="27"/>
      <c r="AG427" s="27"/>
      <c r="AH427" s="27"/>
      <c r="AI427" s="27"/>
      <c r="AJ427" s="27"/>
      <c r="AK427" s="27"/>
      <c r="AL427" s="27"/>
      <c r="AM427" s="27"/>
      <c r="AN427" s="27"/>
      <c r="AO427" s="27"/>
      <c r="AP427" s="27">
        <v>75265</v>
      </c>
      <c r="AQ427" s="27">
        <v>0</v>
      </c>
      <c r="AR427" s="27">
        <f t="shared" si="14"/>
        <v>0</v>
      </c>
      <c r="AS427" s="10" t="s">
        <v>111</v>
      </c>
      <c r="AT427" s="43" t="s">
        <v>114</v>
      </c>
      <c r="AU427" s="13" t="s">
        <v>777</v>
      </c>
    </row>
    <row r="428" spans="2:47" x14ac:dyDescent="0.2">
      <c r="B428" s="13" t="s">
        <v>798</v>
      </c>
      <c r="C428" s="13" t="s">
        <v>100</v>
      </c>
      <c r="D428" s="13" t="s">
        <v>779</v>
      </c>
      <c r="E428" s="13" t="s">
        <v>771</v>
      </c>
      <c r="F428" s="13" t="s">
        <v>780</v>
      </c>
      <c r="G428" s="13" t="s">
        <v>794</v>
      </c>
      <c r="H428" s="13" t="s">
        <v>197</v>
      </c>
      <c r="I428" s="13">
        <v>50</v>
      </c>
      <c r="J428" s="13" t="s">
        <v>235</v>
      </c>
      <c r="K428" s="13" t="s">
        <v>107</v>
      </c>
      <c r="L428" s="13" t="s">
        <v>108</v>
      </c>
      <c r="M428" s="13" t="s">
        <v>109</v>
      </c>
      <c r="N428" s="13" t="s">
        <v>110</v>
      </c>
      <c r="O428" s="39"/>
      <c r="P428" s="39"/>
      <c r="Q428" s="39">
        <v>24</v>
      </c>
      <c r="R428" s="39">
        <v>35</v>
      </c>
      <c r="S428" s="39">
        <v>39</v>
      </c>
      <c r="T428" s="39">
        <v>45</v>
      </c>
      <c r="U428" s="39">
        <v>45</v>
      </c>
      <c r="V428" s="39"/>
      <c r="W428" s="39"/>
      <c r="X428" s="39"/>
      <c r="Y428" s="39"/>
      <c r="Z428" s="39"/>
      <c r="AA428" s="39"/>
      <c r="AB428" s="39"/>
      <c r="AC428" s="39"/>
      <c r="AD428" s="39"/>
      <c r="AE428" s="39"/>
      <c r="AF428" s="39"/>
      <c r="AG428" s="39"/>
      <c r="AH428" s="39"/>
      <c r="AI428" s="39"/>
      <c r="AJ428" s="39"/>
      <c r="AK428" s="39"/>
      <c r="AL428" s="39"/>
      <c r="AM428" s="39"/>
      <c r="AN428" s="39"/>
      <c r="AO428" s="39"/>
      <c r="AP428" s="39">
        <v>75264.28</v>
      </c>
      <c r="AQ428" s="39">
        <v>0</v>
      </c>
      <c r="AR428" s="27">
        <f t="shared" si="14"/>
        <v>0</v>
      </c>
      <c r="AS428" s="13" t="s">
        <v>111</v>
      </c>
      <c r="AT428" s="13" t="s">
        <v>114</v>
      </c>
      <c r="AU428" s="13">
        <v>14</v>
      </c>
    </row>
    <row r="429" spans="2:47" x14ac:dyDescent="0.2">
      <c r="B429" s="13" t="s">
        <v>799</v>
      </c>
      <c r="C429" s="13" t="s">
        <v>100</v>
      </c>
      <c r="D429" s="13" t="s">
        <v>779</v>
      </c>
      <c r="E429" s="13" t="s">
        <v>771</v>
      </c>
      <c r="F429" s="13" t="s">
        <v>780</v>
      </c>
      <c r="G429" s="13" t="s">
        <v>794</v>
      </c>
      <c r="H429" s="13" t="s">
        <v>197</v>
      </c>
      <c r="I429" s="13">
        <v>50</v>
      </c>
      <c r="J429" s="13" t="s">
        <v>235</v>
      </c>
      <c r="K429" s="13" t="s">
        <v>107</v>
      </c>
      <c r="L429" s="13" t="s">
        <v>108</v>
      </c>
      <c r="M429" s="13" t="s">
        <v>109</v>
      </c>
      <c r="N429" s="13" t="s">
        <v>110</v>
      </c>
      <c r="O429" s="39"/>
      <c r="P429" s="39"/>
      <c r="Q429" s="39">
        <v>24</v>
      </c>
      <c r="R429" s="39">
        <v>35</v>
      </c>
      <c r="S429" s="39">
        <v>0</v>
      </c>
      <c r="T429" s="39">
        <v>45</v>
      </c>
      <c r="U429" s="39">
        <v>45</v>
      </c>
      <c r="V429" s="39"/>
      <c r="W429" s="39"/>
      <c r="X429" s="39"/>
      <c r="Y429" s="39"/>
      <c r="Z429" s="39"/>
      <c r="AA429" s="39"/>
      <c r="AB429" s="39"/>
      <c r="AC429" s="39"/>
      <c r="AD429" s="39"/>
      <c r="AE429" s="39"/>
      <c r="AF429" s="39"/>
      <c r="AG429" s="39"/>
      <c r="AH429" s="39"/>
      <c r="AI429" s="39"/>
      <c r="AJ429" s="39"/>
      <c r="AK429" s="39"/>
      <c r="AL429" s="39"/>
      <c r="AM429" s="39"/>
      <c r="AN429" s="39"/>
      <c r="AO429" s="39"/>
      <c r="AP429" s="39">
        <v>75264.28</v>
      </c>
      <c r="AQ429" s="39">
        <v>0</v>
      </c>
      <c r="AR429" s="27">
        <f t="shared" si="14"/>
        <v>0</v>
      </c>
      <c r="AS429" s="13" t="s">
        <v>111</v>
      </c>
      <c r="AT429" s="13" t="s">
        <v>114</v>
      </c>
      <c r="AU429" s="13">
        <v>14</v>
      </c>
    </row>
    <row r="430" spans="2:47" x14ac:dyDescent="0.2">
      <c r="B430" s="13" t="s">
        <v>800</v>
      </c>
      <c r="C430" s="13" t="s">
        <v>100</v>
      </c>
      <c r="D430" s="13" t="s">
        <v>779</v>
      </c>
      <c r="E430" s="13" t="s">
        <v>771</v>
      </c>
      <c r="F430" s="13" t="s">
        <v>780</v>
      </c>
      <c r="G430" s="13" t="s">
        <v>794</v>
      </c>
      <c r="H430" s="13" t="s">
        <v>197</v>
      </c>
      <c r="I430" s="13">
        <v>50</v>
      </c>
      <c r="J430" s="13" t="s">
        <v>235</v>
      </c>
      <c r="K430" s="13" t="s">
        <v>107</v>
      </c>
      <c r="L430" s="13" t="s">
        <v>108</v>
      </c>
      <c r="M430" s="13" t="s">
        <v>122</v>
      </c>
      <c r="N430" s="13" t="s">
        <v>110</v>
      </c>
      <c r="O430" s="39"/>
      <c r="P430" s="39"/>
      <c r="Q430" s="39">
        <v>24</v>
      </c>
      <c r="R430" s="39">
        <v>45</v>
      </c>
      <c r="S430" s="39">
        <v>0</v>
      </c>
      <c r="T430" s="39">
        <v>45</v>
      </c>
      <c r="U430" s="39">
        <v>45</v>
      </c>
      <c r="V430" s="39"/>
      <c r="W430" s="39"/>
      <c r="X430" s="39"/>
      <c r="Y430" s="39"/>
      <c r="Z430" s="39"/>
      <c r="AA430" s="39"/>
      <c r="AB430" s="39"/>
      <c r="AC430" s="39"/>
      <c r="AD430" s="39"/>
      <c r="AE430" s="39"/>
      <c r="AF430" s="39"/>
      <c r="AG430" s="39"/>
      <c r="AH430" s="39"/>
      <c r="AI430" s="39"/>
      <c r="AJ430" s="39"/>
      <c r="AK430" s="39"/>
      <c r="AL430" s="39"/>
      <c r="AM430" s="39"/>
      <c r="AN430" s="39"/>
      <c r="AO430" s="39"/>
      <c r="AP430" s="39">
        <v>75264.28</v>
      </c>
      <c r="AQ430" s="39">
        <f>(O430+P430+Q430+R430+S430+T430+U430+V430+W430)*AP430</f>
        <v>11967020.52</v>
      </c>
      <c r="AR430" s="27">
        <f t="shared" si="14"/>
        <v>13403062.9824</v>
      </c>
      <c r="AS430" s="13" t="s">
        <v>111</v>
      </c>
      <c r="AT430" s="13" t="s">
        <v>114</v>
      </c>
      <c r="AU430" s="13"/>
    </row>
    <row r="431" spans="2:47" x14ac:dyDescent="0.25">
      <c r="B431" s="7" t="s">
        <v>801</v>
      </c>
      <c r="C431" s="7" t="s">
        <v>100</v>
      </c>
      <c r="D431" s="7" t="s">
        <v>770</v>
      </c>
      <c r="E431" s="7" t="s">
        <v>771</v>
      </c>
      <c r="F431" s="7" t="s">
        <v>772</v>
      </c>
      <c r="G431" s="7" t="s">
        <v>802</v>
      </c>
      <c r="H431" s="8" t="s">
        <v>197</v>
      </c>
      <c r="I431" s="9">
        <v>50</v>
      </c>
      <c r="J431" s="10" t="s">
        <v>231</v>
      </c>
      <c r="K431" s="8" t="s">
        <v>107</v>
      </c>
      <c r="L431" s="10" t="s">
        <v>108</v>
      </c>
      <c r="M431" s="10" t="s">
        <v>109</v>
      </c>
      <c r="N431" s="10" t="s">
        <v>110</v>
      </c>
      <c r="O431" s="27">
        <v>0</v>
      </c>
      <c r="P431" s="27">
        <v>0</v>
      </c>
      <c r="Q431" s="27">
        <v>50</v>
      </c>
      <c r="R431" s="27">
        <v>50</v>
      </c>
      <c r="S431" s="27">
        <v>50</v>
      </c>
      <c r="T431" s="27">
        <v>50</v>
      </c>
      <c r="U431" s="27">
        <v>50</v>
      </c>
      <c r="V431" s="27"/>
      <c r="W431" s="27"/>
      <c r="X431" s="27"/>
      <c r="Y431" s="27"/>
      <c r="Z431" s="27"/>
      <c r="AA431" s="27"/>
      <c r="AB431" s="27"/>
      <c r="AC431" s="27"/>
      <c r="AD431" s="27"/>
      <c r="AE431" s="27"/>
      <c r="AF431" s="27"/>
      <c r="AG431" s="27"/>
      <c r="AH431" s="27"/>
      <c r="AI431" s="27"/>
      <c r="AJ431" s="27"/>
      <c r="AK431" s="27"/>
      <c r="AL431" s="27"/>
      <c r="AM431" s="27"/>
      <c r="AN431" s="27"/>
      <c r="AO431" s="27"/>
      <c r="AP431" s="27">
        <v>102335</v>
      </c>
      <c r="AQ431" s="27">
        <v>0</v>
      </c>
      <c r="AR431" s="27">
        <f t="shared" si="14"/>
        <v>0</v>
      </c>
      <c r="AS431" s="10" t="s">
        <v>111</v>
      </c>
      <c r="AT431" s="88">
        <v>2014</v>
      </c>
      <c r="AU431" s="7" t="s">
        <v>250</v>
      </c>
    </row>
    <row r="432" spans="2:47" x14ac:dyDescent="0.25">
      <c r="B432" s="7" t="s">
        <v>803</v>
      </c>
      <c r="C432" s="7" t="s">
        <v>100</v>
      </c>
      <c r="D432" s="7" t="s">
        <v>770</v>
      </c>
      <c r="E432" s="7" t="s">
        <v>771</v>
      </c>
      <c r="F432" s="7" t="s">
        <v>772</v>
      </c>
      <c r="G432" s="7" t="s">
        <v>802</v>
      </c>
      <c r="H432" s="7" t="s">
        <v>197</v>
      </c>
      <c r="I432" s="14">
        <v>50</v>
      </c>
      <c r="J432" s="7" t="s">
        <v>235</v>
      </c>
      <c r="K432" s="7" t="s">
        <v>107</v>
      </c>
      <c r="L432" s="7" t="s">
        <v>108</v>
      </c>
      <c r="M432" s="7" t="s">
        <v>109</v>
      </c>
      <c r="N432" s="7" t="s">
        <v>110</v>
      </c>
      <c r="O432" s="39">
        <v>0</v>
      </c>
      <c r="P432" s="39">
        <v>0</v>
      </c>
      <c r="Q432" s="39">
        <v>0</v>
      </c>
      <c r="R432" s="39">
        <v>50</v>
      </c>
      <c r="S432" s="39">
        <v>50</v>
      </c>
      <c r="T432" s="39">
        <v>50</v>
      </c>
      <c r="U432" s="39">
        <v>50</v>
      </c>
      <c r="V432" s="39"/>
      <c r="W432" s="39"/>
      <c r="X432" s="39"/>
      <c r="Y432" s="39"/>
      <c r="Z432" s="39"/>
      <c r="AA432" s="39"/>
      <c r="AB432" s="39"/>
      <c r="AC432" s="39"/>
      <c r="AD432" s="39"/>
      <c r="AE432" s="39"/>
      <c r="AF432" s="39"/>
      <c r="AG432" s="39"/>
      <c r="AH432" s="39"/>
      <c r="AI432" s="39"/>
      <c r="AJ432" s="39"/>
      <c r="AK432" s="39"/>
      <c r="AL432" s="39"/>
      <c r="AM432" s="39"/>
      <c r="AN432" s="39"/>
      <c r="AO432" s="39"/>
      <c r="AP432" s="39">
        <v>80928.570000000007</v>
      </c>
      <c r="AQ432" s="27">
        <v>0</v>
      </c>
      <c r="AR432" s="27">
        <f t="shared" si="14"/>
        <v>0</v>
      </c>
      <c r="AS432" s="7" t="s">
        <v>111</v>
      </c>
      <c r="AT432" s="7" t="s">
        <v>375</v>
      </c>
      <c r="AU432" s="89" t="s">
        <v>112</v>
      </c>
    </row>
    <row r="433" spans="2:47" x14ac:dyDescent="0.2">
      <c r="B433" s="12" t="s">
        <v>804</v>
      </c>
      <c r="C433" s="7" t="s">
        <v>100</v>
      </c>
      <c r="D433" s="7" t="s">
        <v>770</v>
      </c>
      <c r="E433" s="7" t="s">
        <v>771</v>
      </c>
      <c r="F433" s="7" t="s">
        <v>772</v>
      </c>
      <c r="G433" s="7" t="s">
        <v>802</v>
      </c>
      <c r="H433" s="8" t="s">
        <v>197</v>
      </c>
      <c r="I433" s="9">
        <v>50</v>
      </c>
      <c r="J433" s="10" t="s">
        <v>235</v>
      </c>
      <c r="K433" s="8" t="s">
        <v>107</v>
      </c>
      <c r="L433" s="10" t="s">
        <v>108</v>
      </c>
      <c r="M433" s="10" t="s">
        <v>109</v>
      </c>
      <c r="N433" s="10" t="s">
        <v>110</v>
      </c>
      <c r="O433" s="74"/>
      <c r="P433" s="27"/>
      <c r="Q433" s="27"/>
      <c r="R433" s="27">
        <v>35</v>
      </c>
      <c r="S433" s="27">
        <v>50</v>
      </c>
      <c r="T433" s="27">
        <v>50</v>
      </c>
      <c r="U433" s="27">
        <v>50</v>
      </c>
      <c r="V433" s="27">
        <v>50</v>
      </c>
      <c r="W433" s="27"/>
      <c r="X433" s="27"/>
      <c r="Y433" s="27"/>
      <c r="Z433" s="27"/>
      <c r="AA433" s="27"/>
      <c r="AB433" s="27"/>
      <c r="AC433" s="27"/>
      <c r="AD433" s="27"/>
      <c r="AE433" s="27"/>
      <c r="AF433" s="27"/>
      <c r="AG433" s="27"/>
      <c r="AH433" s="27"/>
      <c r="AI433" s="27"/>
      <c r="AJ433" s="27"/>
      <c r="AK433" s="27"/>
      <c r="AL433" s="27"/>
      <c r="AM433" s="27"/>
      <c r="AN433" s="27"/>
      <c r="AO433" s="27"/>
      <c r="AP433" s="27">
        <v>80928.570000000007</v>
      </c>
      <c r="AQ433" s="27">
        <v>0</v>
      </c>
      <c r="AR433" s="27">
        <f t="shared" si="14"/>
        <v>0</v>
      </c>
      <c r="AS433" s="10" t="s">
        <v>111</v>
      </c>
      <c r="AT433" s="43" t="s">
        <v>114</v>
      </c>
      <c r="AU433" s="13" t="s">
        <v>777</v>
      </c>
    </row>
    <row r="434" spans="2:47" x14ac:dyDescent="0.2">
      <c r="B434" s="13" t="s">
        <v>805</v>
      </c>
      <c r="C434" s="13" t="s">
        <v>100</v>
      </c>
      <c r="D434" s="13" t="s">
        <v>788</v>
      </c>
      <c r="E434" s="13" t="s">
        <v>771</v>
      </c>
      <c r="F434" s="13" t="s">
        <v>789</v>
      </c>
      <c r="G434" s="13" t="s">
        <v>802</v>
      </c>
      <c r="H434" s="13" t="s">
        <v>197</v>
      </c>
      <c r="I434" s="13">
        <v>50</v>
      </c>
      <c r="J434" s="13" t="s">
        <v>235</v>
      </c>
      <c r="K434" s="13" t="s">
        <v>107</v>
      </c>
      <c r="L434" s="13" t="s">
        <v>108</v>
      </c>
      <c r="M434" s="13" t="s">
        <v>109</v>
      </c>
      <c r="N434" s="13" t="s">
        <v>110</v>
      </c>
      <c r="O434" s="39"/>
      <c r="P434" s="39"/>
      <c r="Q434" s="39"/>
      <c r="R434" s="39">
        <v>35</v>
      </c>
      <c r="S434" s="39">
        <v>43</v>
      </c>
      <c r="T434" s="39">
        <v>50</v>
      </c>
      <c r="U434" s="39">
        <v>50</v>
      </c>
      <c r="V434" s="39"/>
      <c r="W434" s="39"/>
      <c r="X434" s="39"/>
      <c r="Y434" s="39"/>
      <c r="Z434" s="39"/>
      <c r="AA434" s="39"/>
      <c r="AB434" s="39"/>
      <c r="AC434" s="39"/>
      <c r="AD434" s="39"/>
      <c r="AE434" s="39"/>
      <c r="AF434" s="39"/>
      <c r="AG434" s="39"/>
      <c r="AH434" s="39"/>
      <c r="AI434" s="39"/>
      <c r="AJ434" s="39"/>
      <c r="AK434" s="39"/>
      <c r="AL434" s="39"/>
      <c r="AM434" s="39"/>
      <c r="AN434" s="39"/>
      <c r="AO434" s="39"/>
      <c r="AP434" s="39">
        <v>80928.479999999996</v>
      </c>
      <c r="AQ434" s="39">
        <v>0</v>
      </c>
      <c r="AR434" s="27">
        <f t="shared" si="14"/>
        <v>0</v>
      </c>
      <c r="AS434" s="13" t="s">
        <v>111</v>
      </c>
      <c r="AT434" s="13" t="s">
        <v>114</v>
      </c>
      <c r="AU434" s="13">
        <v>14</v>
      </c>
    </row>
    <row r="435" spans="2:47" x14ac:dyDescent="0.2">
      <c r="B435" s="13" t="s">
        <v>806</v>
      </c>
      <c r="C435" s="13" t="s">
        <v>100</v>
      </c>
      <c r="D435" s="13" t="s">
        <v>788</v>
      </c>
      <c r="E435" s="13" t="s">
        <v>771</v>
      </c>
      <c r="F435" s="13" t="s">
        <v>789</v>
      </c>
      <c r="G435" s="13" t="s">
        <v>802</v>
      </c>
      <c r="H435" s="13" t="s">
        <v>197</v>
      </c>
      <c r="I435" s="13">
        <v>50</v>
      </c>
      <c r="J435" s="13" t="s">
        <v>235</v>
      </c>
      <c r="K435" s="13" t="s">
        <v>107</v>
      </c>
      <c r="L435" s="13" t="s">
        <v>108</v>
      </c>
      <c r="M435" s="13" t="s">
        <v>109</v>
      </c>
      <c r="N435" s="13" t="s">
        <v>110</v>
      </c>
      <c r="O435" s="39"/>
      <c r="P435" s="39"/>
      <c r="Q435" s="39"/>
      <c r="R435" s="39">
        <v>35</v>
      </c>
      <c r="S435" s="39">
        <v>36</v>
      </c>
      <c r="T435" s="39">
        <v>50</v>
      </c>
      <c r="U435" s="39">
        <v>50</v>
      </c>
      <c r="V435" s="39"/>
      <c r="W435" s="39"/>
      <c r="X435" s="39"/>
      <c r="Y435" s="39"/>
      <c r="Z435" s="39"/>
      <c r="AA435" s="39"/>
      <c r="AB435" s="39"/>
      <c r="AC435" s="39"/>
      <c r="AD435" s="39"/>
      <c r="AE435" s="39"/>
      <c r="AF435" s="39"/>
      <c r="AG435" s="39"/>
      <c r="AH435" s="39"/>
      <c r="AI435" s="39"/>
      <c r="AJ435" s="39"/>
      <c r="AK435" s="39"/>
      <c r="AL435" s="39"/>
      <c r="AM435" s="39"/>
      <c r="AN435" s="39"/>
      <c r="AO435" s="39"/>
      <c r="AP435" s="39">
        <v>80928.479999999996</v>
      </c>
      <c r="AQ435" s="39">
        <v>0</v>
      </c>
      <c r="AR435" s="27">
        <f t="shared" si="14"/>
        <v>0</v>
      </c>
      <c r="AS435" s="13" t="s">
        <v>111</v>
      </c>
      <c r="AT435" s="13" t="s">
        <v>114</v>
      </c>
      <c r="AU435" s="13">
        <v>14.19</v>
      </c>
    </row>
    <row r="436" spans="2:47" x14ac:dyDescent="0.2">
      <c r="B436" s="13" t="s">
        <v>807</v>
      </c>
      <c r="C436" s="13" t="s">
        <v>100</v>
      </c>
      <c r="D436" s="13" t="s">
        <v>788</v>
      </c>
      <c r="E436" s="13" t="s">
        <v>771</v>
      </c>
      <c r="F436" s="13" t="s">
        <v>789</v>
      </c>
      <c r="G436" s="13" t="s">
        <v>802</v>
      </c>
      <c r="H436" s="13" t="s">
        <v>197</v>
      </c>
      <c r="I436" s="13">
        <v>50</v>
      </c>
      <c r="J436" s="13" t="s">
        <v>235</v>
      </c>
      <c r="K436" s="13" t="s">
        <v>107</v>
      </c>
      <c r="L436" s="13" t="s">
        <v>108</v>
      </c>
      <c r="M436" s="13" t="s">
        <v>109</v>
      </c>
      <c r="N436" s="13" t="s">
        <v>110</v>
      </c>
      <c r="O436" s="39"/>
      <c r="P436" s="39"/>
      <c r="Q436" s="39"/>
      <c r="R436" s="39">
        <v>35</v>
      </c>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v>80928.479999999996</v>
      </c>
      <c r="AQ436" s="39">
        <v>0</v>
      </c>
      <c r="AR436" s="27">
        <f t="shared" si="14"/>
        <v>0</v>
      </c>
      <c r="AS436" s="13" t="s">
        <v>111</v>
      </c>
      <c r="AT436" s="13">
        <v>2014</v>
      </c>
      <c r="AU436" s="13">
        <v>14</v>
      </c>
    </row>
    <row r="437" spans="2:47" x14ac:dyDescent="0.2">
      <c r="B437" s="13" t="s">
        <v>808</v>
      </c>
      <c r="C437" s="13" t="s">
        <v>100</v>
      </c>
      <c r="D437" s="13" t="s">
        <v>788</v>
      </c>
      <c r="E437" s="13" t="s">
        <v>771</v>
      </c>
      <c r="F437" s="13" t="s">
        <v>789</v>
      </c>
      <c r="G437" s="13" t="s">
        <v>802</v>
      </c>
      <c r="H437" s="13" t="s">
        <v>197</v>
      </c>
      <c r="I437" s="13">
        <v>50</v>
      </c>
      <c r="J437" s="13" t="s">
        <v>235</v>
      </c>
      <c r="K437" s="13" t="s">
        <v>107</v>
      </c>
      <c r="L437" s="13" t="s">
        <v>108</v>
      </c>
      <c r="M437" s="13" t="s">
        <v>122</v>
      </c>
      <c r="N437" s="13" t="s">
        <v>110</v>
      </c>
      <c r="O437" s="39"/>
      <c r="P437" s="39"/>
      <c r="Q437" s="39"/>
      <c r="R437" s="39">
        <v>50</v>
      </c>
      <c r="S437" s="39"/>
      <c r="T437" s="39">
        <v>50</v>
      </c>
      <c r="U437" s="39">
        <v>50</v>
      </c>
      <c r="V437" s="39"/>
      <c r="W437" s="39"/>
      <c r="X437" s="39"/>
      <c r="Y437" s="39"/>
      <c r="Z437" s="39"/>
      <c r="AA437" s="39"/>
      <c r="AB437" s="39"/>
      <c r="AC437" s="39"/>
      <c r="AD437" s="39"/>
      <c r="AE437" s="39"/>
      <c r="AF437" s="39"/>
      <c r="AG437" s="39"/>
      <c r="AH437" s="39"/>
      <c r="AI437" s="39"/>
      <c r="AJ437" s="39"/>
      <c r="AK437" s="39"/>
      <c r="AL437" s="39"/>
      <c r="AM437" s="39"/>
      <c r="AN437" s="39"/>
      <c r="AO437" s="39"/>
      <c r="AP437" s="39">
        <v>80928.479999999996</v>
      </c>
      <c r="AQ437" s="39">
        <v>0</v>
      </c>
      <c r="AR437" s="27">
        <f t="shared" si="14"/>
        <v>0</v>
      </c>
      <c r="AS437" s="13" t="s">
        <v>111</v>
      </c>
      <c r="AT437" s="13">
        <v>2014</v>
      </c>
      <c r="AU437" s="13" t="s">
        <v>115</v>
      </c>
    </row>
    <row r="438" spans="2:47" x14ac:dyDescent="0.2">
      <c r="B438" s="13" t="s">
        <v>809</v>
      </c>
      <c r="C438" s="13" t="s">
        <v>100</v>
      </c>
      <c r="D438" s="13" t="s">
        <v>788</v>
      </c>
      <c r="E438" s="13" t="s">
        <v>771</v>
      </c>
      <c r="F438" s="13" t="s">
        <v>789</v>
      </c>
      <c r="G438" s="13" t="s">
        <v>802</v>
      </c>
      <c r="H438" s="13" t="s">
        <v>197</v>
      </c>
      <c r="I438" s="13">
        <v>50</v>
      </c>
      <c r="J438" s="13" t="s">
        <v>235</v>
      </c>
      <c r="K438" s="13" t="s">
        <v>107</v>
      </c>
      <c r="L438" s="13" t="s">
        <v>108</v>
      </c>
      <c r="M438" s="13" t="s">
        <v>122</v>
      </c>
      <c r="N438" s="13" t="s">
        <v>110</v>
      </c>
      <c r="O438" s="39"/>
      <c r="P438" s="39"/>
      <c r="Q438" s="39"/>
      <c r="R438" s="39">
        <v>50</v>
      </c>
      <c r="S438" s="39"/>
      <c r="T438" s="39">
        <v>0</v>
      </c>
      <c r="U438" s="39">
        <v>50</v>
      </c>
      <c r="V438" s="39"/>
      <c r="W438" s="39"/>
      <c r="X438" s="39"/>
      <c r="Y438" s="39"/>
      <c r="Z438" s="39"/>
      <c r="AA438" s="39"/>
      <c r="AB438" s="39"/>
      <c r="AC438" s="39"/>
      <c r="AD438" s="39"/>
      <c r="AE438" s="39"/>
      <c r="AF438" s="39"/>
      <c r="AG438" s="39"/>
      <c r="AH438" s="39"/>
      <c r="AI438" s="39"/>
      <c r="AJ438" s="39"/>
      <c r="AK438" s="39"/>
      <c r="AL438" s="39"/>
      <c r="AM438" s="39"/>
      <c r="AN438" s="39"/>
      <c r="AO438" s="39"/>
      <c r="AP438" s="39">
        <v>80928.479999999996</v>
      </c>
      <c r="AQ438" s="39">
        <f>(O438+P438+Q438+R438+S438+T438+U438+V438+W438)*AP438</f>
        <v>8092848</v>
      </c>
      <c r="AR438" s="27">
        <f t="shared" si="14"/>
        <v>9063989.7600000016</v>
      </c>
      <c r="AS438" s="13" t="s">
        <v>111</v>
      </c>
      <c r="AT438" s="13">
        <v>2014</v>
      </c>
      <c r="AU438" s="13"/>
    </row>
    <row r="439" spans="2:47" x14ac:dyDescent="0.25">
      <c r="B439" s="7" t="s">
        <v>810</v>
      </c>
      <c r="C439" s="7" t="s">
        <v>100</v>
      </c>
      <c r="D439" s="7" t="s">
        <v>770</v>
      </c>
      <c r="E439" s="7" t="s">
        <v>771</v>
      </c>
      <c r="F439" s="7" t="s">
        <v>772</v>
      </c>
      <c r="G439" s="7" t="s">
        <v>811</v>
      </c>
      <c r="H439" s="8" t="s">
        <v>197</v>
      </c>
      <c r="I439" s="9">
        <v>50</v>
      </c>
      <c r="J439" s="10" t="s">
        <v>231</v>
      </c>
      <c r="K439" s="8" t="s">
        <v>107</v>
      </c>
      <c r="L439" s="10" t="s">
        <v>108</v>
      </c>
      <c r="M439" s="10" t="s">
        <v>109</v>
      </c>
      <c r="N439" s="10" t="s">
        <v>110</v>
      </c>
      <c r="O439" s="27">
        <v>0</v>
      </c>
      <c r="P439" s="27">
        <v>0</v>
      </c>
      <c r="Q439" s="27">
        <v>50</v>
      </c>
      <c r="R439" s="27">
        <v>50</v>
      </c>
      <c r="S439" s="27">
        <v>50</v>
      </c>
      <c r="T439" s="27">
        <v>50</v>
      </c>
      <c r="U439" s="27">
        <v>50</v>
      </c>
      <c r="V439" s="27"/>
      <c r="W439" s="27"/>
      <c r="X439" s="27"/>
      <c r="Y439" s="27"/>
      <c r="Z439" s="27"/>
      <c r="AA439" s="27"/>
      <c r="AB439" s="27"/>
      <c r="AC439" s="27"/>
      <c r="AD439" s="27"/>
      <c r="AE439" s="27"/>
      <c r="AF439" s="27"/>
      <c r="AG439" s="27"/>
      <c r="AH439" s="27"/>
      <c r="AI439" s="27"/>
      <c r="AJ439" s="27"/>
      <c r="AK439" s="27"/>
      <c r="AL439" s="27"/>
      <c r="AM439" s="27"/>
      <c r="AN439" s="27"/>
      <c r="AO439" s="27"/>
      <c r="AP439" s="27">
        <v>35706</v>
      </c>
      <c r="AQ439" s="27">
        <v>0</v>
      </c>
      <c r="AR439" s="27">
        <f t="shared" si="14"/>
        <v>0</v>
      </c>
      <c r="AS439" s="10" t="s">
        <v>111</v>
      </c>
      <c r="AT439" s="88">
        <v>2014</v>
      </c>
      <c r="AU439" s="7" t="s">
        <v>795</v>
      </c>
    </row>
    <row r="440" spans="2:47" x14ac:dyDescent="0.25">
      <c r="B440" s="7" t="s">
        <v>812</v>
      </c>
      <c r="C440" s="7" t="s">
        <v>100</v>
      </c>
      <c r="D440" s="7" t="s">
        <v>770</v>
      </c>
      <c r="E440" s="7" t="s">
        <v>771</v>
      </c>
      <c r="F440" s="7" t="s">
        <v>772</v>
      </c>
      <c r="G440" s="7" t="s">
        <v>811</v>
      </c>
      <c r="H440" s="7" t="s">
        <v>197</v>
      </c>
      <c r="I440" s="14">
        <v>50</v>
      </c>
      <c r="J440" s="7" t="s">
        <v>235</v>
      </c>
      <c r="K440" s="7" t="s">
        <v>107</v>
      </c>
      <c r="L440" s="7" t="s">
        <v>108</v>
      </c>
      <c r="M440" s="7" t="s">
        <v>109</v>
      </c>
      <c r="N440" s="7" t="s">
        <v>110</v>
      </c>
      <c r="O440" s="39">
        <v>0</v>
      </c>
      <c r="P440" s="39">
        <v>0</v>
      </c>
      <c r="Q440" s="39">
        <v>0</v>
      </c>
      <c r="R440" s="39">
        <v>20</v>
      </c>
      <c r="S440" s="39">
        <v>50</v>
      </c>
      <c r="T440" s="39">
        <v>50</v>
      </c>
      <c r="U440" s="39">
        <v>50</v>
      </c>
      <c r="V440" s="39"/>
      <c r="W440" s="39"/>
      <c r="X440" s="39"/>
      <c r="Y440" s="39"/>
      <c r="Z440" s="39"/>
      <c r="AA440" s="39"/>
      <c r="AB440" s="39"/>
      <c r="AC440" s="39"/>
      <c r="AD440" s="39"/>
      <c r="AE440" s="39"/>
      <c r="AF440" s="39"/>
      <c r="AG440" s="39"/>
      <c r="AH440" s="39"/>
      <c r="AI440" s="39"/>
      <c r="AJ440" s="39"/>
      <c r="AK440" s="39"/>
      <c r="AL440" s="39"/>
      <c r="AM440" s="39"/>
      <c r="AN440" s="39"/>
      <c r="AO440" s="39"/>
      <c r="AP440" s="39">
        <v>35706</v>
      </c>
      <c r="AQ440" s="27">
        <v>0</v>
      </c>
      <c r="AR440" s="27">
        <f t="shared" si="14"/>
        <v>0</v>
      </c>
      <c r="AS440" s="7" t="s">
        <v>111</v>
      </c>
      <c r="AT440" s="7" t="s">
        <v>375</v>
      </c>
      <c r="AU440" s="89" t="s">
        <v>112</v>
      </c>
    </row>
    <row r="441" spans="2:47" x14ac:dyDescent="0.2">
      <c r="B441" s="12" t="s">
        <v>813</v>
      </c>
      <c r="C441" s="7" t="s">
        <v>100</v>
      </c>
      <c r="D441" s="7" t="s">
        <v>770</v>
      </c>
      <c r="E441" s="7" t="s">
        <v>771</v>
      </c>
      <c r="F441" s="7" t="s">
        <v>772</v>
      </c>
      <c r="G441" s="7" t="s">
        <v>811</v>
      </c>
      <c r="H441" s="8" t="s">
        <v>197</v>
      </c>
      <c r="I441" s="9">
        <v>50</v>
      </c>
      <c r="J441" s="10" t="s">
        <v>235</v>
      </c>
      <c r="K441" s="8" t="s">
        <v>107</v>
      </c>
      <c r="L441" s="10" t="s">
        <v>108</v>
      </c>
      <c r="M441" s="10" t="s">
        <v>109</v>
      </c>
      <c r="N441" s="10" t="s">
        <v>110</v>
      </c>
      <c r="O441" s="74"/>
      <c r="P441" s="27"/>
      <c r="Q441" s="27"/>
      <c r="R441" s="27">
        <v>10</v>
      </c>
      <c r="S441" s="27">
        <v>50</v>
      </c>
      <c r="T441" s="27">
        <v>50</v>
      </c>
      <c r="U441" s="27">
        <v>50</v>
      </c>
      <c r="V441" s="27">
        <v>50</v>
      </c>
      <c r="W441" s="27"/>
      <c r="X441" s="27"/>
      <c r="Y441" s="27"/>
      <c r="Z441" s="27"/>
      <c r="AA441" s="27"/>
      <c r="AB441" s="27"/>
      <c r="AC441" s="27"/>
      <c r="AD441" s="27"/>
      <c r="AE441" s="27"/>
      <c r="AF441" s="27"/>
      <c r="AG441" s="27"/>
      <c r="AH441" s="27"/>
      <c r="AI441" s="27"/>
      <c r="AJ441" s="27"/>
      <c r="AK441" s="27"/>
      <c r="AL441" s="27"/>
      <c r="AM441" s="27"/>
      <c r="AN441" s="27"/>
      <c r="AO441" s="27"/>
      <c r="AP441" s="27">
        <v>35706</v>
      </c>
      <c r="AQ441" s="27">
        <v>0</v>
      </c>
      <c r="AR441" s="27">
        <f t="shared" si="14"/>
        <v>0</v>
      </c>
      <c r="AS441" s="10" t="s">
        <v>111</v>
      </c>
      <c r="AT441" s="43" t="s">
        <v>114</v>
      </c>
      <c r="AU441" s="13" t="s">
        <v>777</v>
      </c>
    </row>
    <row r="442" spans="2:47" x14ac:dyDescent="0.2">
      <c r="B442" s="13" t="s">
        <v>814</v>
      </c>
      <c r="C442" s="13" t="s">
        <v>100</v>
      </c>
      <c r="D442" s="13" t="s">
        <v>815</v>
      </c>
      <c r="E442" s="13" t="s">
        <v>771</v>
      </c>
      <c r="F442" s="13" t="s">
        <v>816</v>
      </c>
      <c r="G442" s="13" t="s">
        <v>811</v>
      </c>
      <c r="H442" s="13" t="s">
        <v>197</v>
      </c>
      <c r="I442" s="13">
        <v>50</v>
      </c>
      <c r="J442" s="13" t="s">
        <v>235</v>
      </c>
      <c r="K442" s="13" t="s">
        <v>107</v>
      </c>
      <c r="L442" s="13" t="s">
        <v>108</v>
      </c>
      <c r="M442" s="13" t="s">
        <v>109</v>
      </c>
      <c r="N442" s="13" t="s">
        <v>110</v>
      </c>
      <c r="O442" s="39"/>
      <c r="P442" s="39"/>
      <c r="Q442" s="39"/>
      <c r="R442" s="39">
        <v>10</v>
      </c>
      <c r="S442" s="39">
        <v>42</v>
      </c>
      <c r="T442" s="39">
        <v>50</v>
      </c>
      <c r="U442" s="39">
        <v>50</v>
      </c>
      <c r="V442" s="39"/>
      <c r="W442" s="39"/>
      <c r="X442" s="39"/>
      <c r="Y442" s="39"/>
      <c r="Z442" s="39"/>
      <c r="AA442" s="39"/>
      <c r="AB442" s="39"/>
      <c r="AC442" s="39"/>
      <c r="AD442" s="39"/>
      <c r="AE442" s="39"/>
      <c r="AF442" s="39"/>
      <c r="AG442" s="39"/>
      <c r="AH442" s="39"/>
      <c r="AI442" s="39"/>
      <c r="AJ442" s="39"/>
      <c r="AK442" s="39"/>
      <c r="AL442" s="39"/>
      <c r="AM442" s="39"/>
      <c r="AN442" s="39"/>
      <c r="AO442" s="39"/>
      <c r="AP442" s="39">
        <v>35705.980000000003</v>
      </c>
      <c r="AQ442" s="39">
        <v>0</v>
      </c>
      <c r="AR442" s="27">
        <f t="shared" si="14"/>
        <v>0</v>
      </c>
      <c r="AS442" s="13" t="s">
        <v>111</v>
      </c>
      <c r="AT442" s="13" t="s">
        <v>114</v>
      </c>
      <c r="AU442" s="13">
        <v>14</v>
      </c>
    </row>
    <row r="443" spans="2:47" x14ac:dyDescent="0.2">
      <c r="B443" s="13" t="s">
        <v>817</v>
      </c>
      <c r="C443" s="13" t="s">
        <v>100</v>
      </c>
      <c r="D443" s="13" t="s">
        <v>815</v>
      </c>
      <c r="E443" s="13" t="s">
        <v>771</v>
      </c>
      <c r="F443" s="13" t="s">
        <v>816</v>
      </c>
      <c r="G443" s="13" t="s">
        <v>811</v>
      </c>
      <c r="H443" s="13" t="s">
        <v>197</v>
      </c>
      <c r="I443" s="13">
        <v>50</v>
      </c>
      <c r="J443" s="13" t="s">
        <v>235</v>
      </c>
      <c r="K443" s="13" t="s">
        <v>107</v>
      </c>
      <c r="L443" s="13" t="s">
        <v>108</v>
      </c>
      <c r="M443" s="13" t="s">
        <v>109</v>
      </c>
      <c r="N443" s="13" t="s">
        <v>110</v>
      </c>
      <c r="O443" s="39"/>
      <c r="P443" s="39"/>
      <c r="Q443" s="39"/>
      <c r="R443" s="39">
        <v>10</v>
      </c>
      <c r="S443" s="39">
        <v>34</v>
      </c>
      <c r="T443" s="39">
        <v>50</v>
      </c>
      <c r="U443" s="39">
        <v>50</v>
      </c>
      <c r="V443" s="39"/>
      <c r="W443" s="39"/>
      <c r="X443" s="39"/>
      <c r="Y443" s="39"/>
      <c r="Z443" s="39"/>
      <c r="AA443" s="39"/>
      <c r="AB443" s="39"/>
      <c r="AC443" s="39"/>
      <c r="AD443" s="39"/>
      <c r="AE443" s="39"/>
      <c r="AF443" s="39"/>
      <c r="AG443" s="39"/>
      <c r="AH443" s="39"/>
      <c r="AI443" s="39"/>
      <c r="AJ443" s="39"/>
      <c r="AK443" s="39"/>
      <c r="AL443" s="39"/>
      <c r="AM443" s="39"/>
      <c r="AN443" s="39"/>
      <c r="AO443" s="39"/>
      <c r="AP443" s="39">
        <v>35705.980000000003</v>
      </c>
      <c r="AQ443" s="39">
        <v>0</v>
      </c>
      <c r="AR443" s="27">
        <f t="shared" si="14"/>
        <v>0</v>
      </c>
      <c r="AS443" s="13" t="s">
        <v>111</v>
      </c>
      <c r="AT443" s="13" t="s">
        <v>114</v>
      </c>
      <c r="AU443" s="13">
        <v>15</v>
      </c>
    </row>
    <row r="444" spans="2:47" x14ac:dyDescent="0.2">
      <c r="B444" s="13" t="s">
        <v>818</v>
      </c>
      <c r="C444" s="13" t="s">
        <v>100</v>
      </c>
      <c r="D444" s="13" t="s">
        <v>815</v>
      </c>
      <c r="E444" s="13" t="s">
        <v>771</v>
      </c>
      <c r="F444" s="13" t="s">
        <v>816</v>
      </c>
      <c r="G444" s="13" t="s">
        <v>811</v>
      </c>
      <c r="H444" s="13" t="s">
        <v>197</v>
      </c>
      <c r="I444" s="13">
        <v>50</v>
      </c>
      <c r="J444" s="13" t="s">
        <v>235</v>
      </c>
      <c r="K444" s="13" t="s">
        <v>107</v>
      </c>
      <c r="L444" s="13" t="s">
        <v>108</v>
      </c>
      <c r="M444" s="13" t="s">
        <v>109</v>
      </c>
      <c r="N444" s="13" t="s">
        <v>110</v>
      </c>
      <c r="O444" s="39"/>
      <c r="P444" s="39"/>
      <c r="Q444" s="39"/>
      <c r="R444" s="39">
        <v>10</v>
      </c>
      <c r="S444" s="39">
        <v>34</v>
      </c>
      <c r="T444" s="39">
        <v>50</v>
      </c>
      <c r="U444" s="39">
        <v>50</v>
      </c>
      <c r="V444" s="39"/>
      <c r="W444" s="39"/>
      <c r="X444" s="39"/>
      <c r="Y444" s="39"/>
      <c r="Z444" s="39"/>
      <c r="AA444" s="39"/>
      <c r="AB444" s="39"/>
      <c r="AC444" s="39"/>
      <c r="AD444" s="39"/>
      <c r="AE444" s="39"/>
      <c r="AF444" s="39"/>
      <c r="AG444" s="39"/>
      <c r="AH444" s="39"/>
      <c r="AI444" s="39"/>
      <c r="AJ444" s="39"/>
      <c r="AK444" s="39"/>
      <c r="AL444" s="39"/>
      <c r="AM444" s="39"/>
      <c r="AN444" s="39"/>
      <c r="AO444" s="39"/>
      <c r="AP444" s="39">
        <v>83456.84</v>
      </c>
      <c r="AQ444" s="39">
        <v>0</v>
      </c>
      <c r="AR444" s="27">
        <f t="shared" si="14"/>
        <v>0</v>
      </c>
      <c r="AS444" s="13" t="s">
        <v>111</v>
      </c>
      <c r="AT444" s="13" t="s">
        <v>114</v>
      </c>
      <c r="AU444" s="13">
        <v>14</v>
      </c>
    </row>
    <row r="445" spans="2:47" x14ac:dyDescent="0.2">
      <c r="B445" s="13" t="s">
        <v>819</v>
      </c>
      <c r="C445" s="13" t="s">
        <v>100</v>
      </c>
      <c r="D445" s="13" t="s">
        <v>815</v>
      </c>
      <c r="E445" s="13" t="s">
        <v>771</v>
      </c>
      <c r="F445" s="13" t="s">
        <v>816</v>
      </c>
      <c r="G445" s="13" t="s">
        <v>811</v>
      </c>
      <c r="H445" s="13" t="s">
        <v>197</v>
      </c>
      <c r="I445" s="13">
        <v>50</v>
      </c>
      <c r="J445" s="13" t="s">
        <v>235</v>
      </c>
      <c r="K445" s="13" t="s">
        <v>107</v>
      </c>
      <c r="L445" s="13" t="s">
        <v>108</v>
      </c>
      <c r="M445" s="13" t="s">
        <v>109</v>
      </c>
      <c r="N445" s="13" t="s">
        <v>110</v>
      </c>
      <c r="O445" s="39"/>
      <c r="P445" s="39"/>
      <c r="Q445" s="39"/>
      <c r="R445" s="39">
        <v>20</v>
      </c>
      <c r="S445" s="39">
        <v>35</v>
      </c>
      <c r="T445" s="39">
        <v>50</v>
      </c>
      <c r="U445" s="39">
        <v>50</v>
      </c>
      <c r="V445" s="39"/>
      <c r="W445" s="39"/>
      <c r="X445" s="39"/>
      <c r="Y445" s="39"/>
      <c r="Z445" s="39"/>
      <c r="AA445" s="39"/>
      <c r="AB445" s="39"/>
      <c r="AC445" s="39"/>
      <c r="AD445" s="39"/>
      <c r="AE445" s="39"/>
      <c r="AF445" s="39"/>
      <c r="AG445" s="39"/>
      <c r="AH445" s="39"/>
      <c r="AI445" s="39"/>
      <c r="AJ445" s="39"/>
      <c r="AK445" s="39"/>
      <c r="AL445" s="39"/>
      <c r="AM445" s="39"/>
      <c r="AN445" s="39"/>
      <c r="AO445" s="39"/>
      <c r="AP445" s="39">
        <v>83456.84</v>
      </c>
      <c r="AQ445" s="39">
        <v>0</v>
      </c>
      <c r="AR445" s="27">
        <f t="shared" si="14"/>
        <v>0</v>
      </c>
      <c r="AS445" s="13" t="s">
        <v>111</v>
      </c>
      <c r="AT445" s="13" t="s">
        <v>114</v>
      </c>
      <c r="AU445" s="13">
        <v>15</v>
      </c>
    </row>
    <row r="446" spans="2:47" x14ac:dyDescent="0.2">
      <c r="B446" s="13" t="s">
        <v>820</v>
      </c>
      <c r="C446" s="13" t="s">
        <v>100</v>
      </c>
      <c r="D446" s="13" t="s">
        <v>815</v>
      </c>
      <c r="E446" s="13" t="s">
        <v>771</v>
      </c>
      <c r="F446" s="13" t="s">
        <v>816</v>
      </c>
      <c r="G446" s="13" t="s">
        <v>811</v>
      </c>
      <c r="H446" s="13" t="s">
        <v>197</v>
      </c>
      <c r="I446" s="13">
        <v>50</v>
      </c>
      <c r="J446" s="13" t="s">
        <v>235</v>
      </c>
      <c r="K446" s="13" t="s">
        <v>107</v>
      </c>
      <c r="L446" s="13" t="s">
        <v>108</v>
      </c>
      <c r="M446" s="13" t="s">
        <v>122</v>
      </c>
      <c r="N446" s="13" t="s">
        <v>110</v>
      </c>
      <c r="O446" s="39"/>
      <c r="P446" s="39"/>
      <c r="Q446" s="39"/>
      <c r="R446" s="39">
        <v>20</v>
      </c>
      <c r="S446" s="39">
        <v>35</v>
      </c>
      <c r="T446" s="39">
        <v>50</v>
      </c>
      <c r="U446" s="39">
        <v>50</v>
      </c>
      <c r="V446" s="39"/>
      <c r="W446" s="39"/>
      <c r="X446" s="39"/>
      <c r="Y446" s="39"/>
      <c r="Z446" s="39"/>
      <c r="AA446" s="39"/>
      <c r="AB446" s="39"/>
      <c r="AC446" s="39"/>
      <c r="AD446" s="39"/>
      <c r="AE446" s="39"/>
      <c r="AF446" s="39"/>
      <c r="AG446" s="39"/>
      <c r="AH446" s="39"/>
      <c r="AI446" s="39"/>
      <c r="AJ446" s="39"/>
      <c r="AK446" s="39"/>
      <c r="AL446" s="39"/>
      <c r="AM446" s="39"/>
      <c r="AN446" s="39"/>
      <c r="AO446" s="39"/>
      <c r="AP446" s="39">
        <v>110045.53571428571</v>
      </c>
      <c r="AQ446" s="39">
        <f>(O446+P446+Q446+R446+S446+T446+U446+V446+W446)*AP446</f>
        <v>17057058.035714284</v>
      </c>
      <c r="AR446" s="27">
        <f t="shared" si="14"/>
        <v>19103905</v>
      </c>
      <c r="AS446" s="13" t="s">
        <v>111</v>
      </c>
      <c r="AT446" s="13" t="s">
        <v>114</v>
      </c>
      <c r="AU446" s="13"/>
    </row>
    <row r="447" spans="2:47" x14ac:dyDescent="0.25">
      <c r="B447" s="7" t="s">
        <v>821</v>
      </c>
      <c r="C447" s="7" t="s">
        <v>100</v>
      </c>
      <c r="D447" s="7" t="s">
        <v>770</v>
      </c>
      <c r="E447" s="7" t="s">
        <v>771</v>
      </c>
      <c r="F447" s="7" t="s">
        <v>772</v>
      </c>
      <c r="G447" s="7" t="s">
        <v>822</v>
      </c>
      <c r="H447" s="8" t="s">
        <v>197</v>
      </c>
      <c r="I447" s="9">
        <v>50</v>
      </c>
      <c r="J447" s="10" t="s">
        <v>231</v>
      </c>
      <c r="K447" s="8" t="s">
        <v>107</v>
      </c>
      <c r="L447" s="10" t="s">
        <v>108</v>
      </c>
      <c r="M447" s="10" t="s">
        <v>109</v>
      </c>
      <c r="N447" s="10" t="s">
        <v>110</v>
      </c>
      <c r="O447" s="27">
        <v>0</v>
      </c>
      <c r="P447" s="27">
        <v>0</v>
      </c>
      <c r="Q447" s="27">
        <v>35</v>
      </c>
      <c r="R447" s="27">
        <v>30</v>
      </c>
      <c r="S447" s="27">
        <v>29</v>
      </c>
      <c r="T447" s="27">
        <v>29</v>
      </c>
      <c r="U447" s="27">
        <v>29</v>
      </c>
      <c r="V447" s="27"/>
      <c r="W447" s="27"/>
      <c r="X447" s="27"/>
      <c r="Y447" s="27"/>
      <c r="Z447" s="27"/>
      <c r="AA447" s="27"/>
      <c r="AB447" s="27"/>
      <c r="AC447" s="27"/>
      <c r="AD447" s="27"/>
      <c r="AE447" s="27"/>
      <c r="AF447" s="27"/>
      <c r="AG447" s="27"/>
      <c r="AH447" s="27"/>
      <c r="AI447" s="27"/>
      <c r="AJ447" s="27"/>
      <c r="AK447" s="27"/>
      <c r="AL447" s="27"/>
      <c r="AM447" s="27"/>
      <c r="AN447" s="27"/>
      <c r="AO447" s="27"/>
      <c r="AP447" s="27">
        <v>138812</v>
      </c>
      <c r="AQ447" s="27">
        <v>0</v>
      </c>
      <c r="AR447" s="27">
        <f t="shared" si="14"/>
        <v>0</v>
      </c>
      <c r="AS447" s="10" t="s">
        <v>111</v>
      </c>
      <c r="AT447" s="88">
        <v>2014</v>
      </c>
      <c r="AU447" s="7" t="s">
        <v>795</v>
      </c>
    </row>
    <row r="448" spans="2:47" x14ac:dyDescent="0.25">
      <c r="B448" s="7" t="s">
        <v>823</v>
      </c>
      <c r="C448" s="7" t="s">
        <v>100</v>
      </c>
      <c r="D448" s="7" t="s">
        <v>770</v>
      </c>
      <c r="E448" s="7" t="s">
        <v>771</v>
      </c>
      <c r="F448" s="7" t="s">
        <v>772</v>
      </c>
      <c r="G448" s="7" t="s">
        <v>822</v>
      </c>
      <c r="H448" s="7" t="s">
        <v>197</v>
      </c>
      <c r="I448" s="14">
        <v>50</v>
      </c>
      <c r="J448" s="7" t="s">
        <v>235</v>
      </c>
      <c r="K448" s="7" t="s">
        <v>107</v>
      </c>
      <c r="L448" s="7" t="s">
        <v>108</v>
      </c>
      <c r="M448" s="7" t="s">
        <v>109</v>
      </c>
      <c r="N448" s="7" t="s">
        <v>110</v>
      </c>
      <c r="O448" s="39">
        <v>0</v>
      </c>
      <c r="P448" s="39">
        <v>0</v>
      </c>
      <c r="Q448" s="39">
        <v>0</v>
      </c>
      <c r="R448" s="39">
        <v>30</v>
      </c>
      <c r="S448" s="39">
        <v>29</v>
      </c>
      <c r="T448" s="39">
        <v>29</v>
      </c>
      <c r="U448" s="39">
        <v>29</v>
      </c>
      <c r="V448" s="39"/>
      <c r="W448" s="39"/>
      <c r="X448" s="39"/>
      <c r="Y448" s="39"/>
      <c r="Z448" s="39"/>
      <c r="AA448" s="39"/>
      <c r="AB448" s="39"/>
      <c r="AC448" s="39"/>
      <c r="AD448" s="39"/>
      <c r="AE448" s="39"/>
      <c r="AF448" s="39"/>
      <c r="AG448" s="39"/>
      <c r="AH448" s="39"/>
      <c r="AI448" s="39"/>
      <c r="AJ448" s="39"/>
      <c r="AK448" s="39"/>
      <c r="AL448" s="39"/>
      <c r="AM448" s="39"/>
      <c r="AN448" s="39"/>
      <c r="AO448" s="39"/>
      <c r="AP448" s="39">
        <v>138812</v>
      </c>
      <c r="AQ448" s="27">
        <v>0</v>
      </c>
      <c r="AR448" s="27">
        <f t="shared" si="14"/>
        <v>0</v>
      </c>
      <c r="AS448" s="7" t="s">
        <v>111</v>
      </c>
      <c r="AT448" s="7" t="s">
        <v>375</v>
      </c>
      <c r="AU448" s="89" t="s">
        <v>112</v>
      </c>
    </row>
    <row r="449" spans="2:47" x14ac:dyDescent="0.2">
      <c r="B449" s="12" t="s">
        <v>824</v>
      </c>
      <c r="C449" s="7" t="s">
        <v>100</v>
      </c>
      <c r="D449" s="7" t="s">
        <v>770</v>
      </c>
      <c r="E449" s="7" t="s">
        <v>771</v>
      </c>
      <c r="F449" s="7" t="s">
        <v>772</v>
      </c>
      <c r="G449" s="7" t="s">
        <v>822</v>
      </c>
      <c r="H449" s="8" t="s">
        <v>197</v>
      </c>
      <c r="I449" s="9">
        <v>50</v>
      </c>
      <c r="J449" s="10" t="s">
        <v>235</v>
      </c>
      <c r="K449" s="8" t="s">
        <v>107</v>
      </c>
      <c r="L449" s="10" t="s">
        <v>108</v>
      </c>
      <c r="M449" s="10" t="s">
        <v>109</v>
      </c>
      <c r="N449" s="10" t="s">
        <v>110</v>
      </c>
      <c r="O449" s="74"/>
      <c r="P449" s="27"/>
      <c r="Q449" s="27"/>
      <c r="R449" s="27">
        <v>20</v>
      </c>
      <c r="S449" s="27">
        <v>29</v>
      </c>
      <c r="T449" s="27">
        <v>29</v>
      </c>
      <c r="U449" s="27">
        <v>29</v>
      </c>
      <c r="V449" s="27">
        <v>30</v>
      </c>
      <c r="W449" s="27"/>
      <c r="X449" s="27"/>
      <c r="Y449" s="27"/>
      <c r="Z449" s="27"/>
      <c r="AA449" s="27"/>
      <c r="AB449" s="27"/>
      <c r="AC449" s="27"/>
      <c r="AD449" s="27"/>
      <c r="AE449" s="27"/>
      <c r="AF449" s="27"/>
      <c r="AG449" s="27"/>
      <c r="AH449" s="27"/>
      <c r="AI449" s="27"/>
      <c r="AJ449" s="27"/>
      <c r="AK449" s="27"/>
      <c r="AL449" s="27"/>
      <c r="AM449" s="27"/>
      <c r="AN449" s="27"/>
      <c r="AO449" s="27"/>
      <c r="AP449" s="27">
        <v>138812</v>
      </c>
      <c r="AQ449" s="27">
        <v>0</v>
      </c>
      <c r="AR449" s="27">
        <f t="shared" si="14"/>
        <v>0</v>
      </c>
      <c r="AS449" s="10" t="s">
        <v>111</v>
      </c>
      <c r="AT449" s="43" t="s">
        <v>114</v>
      </c>
      <c r="AU449" s="13" t="s">
        <v>786</v>
      </c>
    </row>
    <row r="450" spans="2:47" x14ac:dyDescent="0.2">
      <c r="B450" s="13" t="s">
        <v>825</v>
      </c>
      <c r="C450" s="13" t="s">
        <v>100</v>
      </c>
      <c r="D450" s="13" t="s">
        <v>826</v>
      </c>
      <c r="E450" s="13" t="s">
        <v>771</v>
      </c>
      <c r="F450" s="13" t="s">
        <v>827</v>
      </c>
      <c r="G450" s="13" t="s">
        <v>822</v>
      </c>
      <c r="H450" s="13" t="s">
        <v>197</v>
      </c>
      <c r="I450" s="13">
        <v>50</v>
      </c>
      <c r="J450" s="13" t="s">
        <v>235</v>
      </c>
      <c r="K450" s="13" t="s">
        <v>107</v>
      </c>
      <c r="L450" s="13" t="s">
        <v>108</v>
      </c>
      <c r="M450" s="13" t="s">
        <v>109</v>
      </c>
      <c r="N450" s="13" t="s">
        <v>110</v>
      </c>
      <c r="O450" s="39"/>
      <c r="P450" s="39"/>
      <c r="Q450" s="39"/>
      <c r="R450" s="39">
        <v>20</v>
      </c>
      <c r="S450" s="39">
        <v>16</v>
      </c>
      <c r="T450" s="39">
        <v>29</v>
      </c>
      <c r="U450" s="39">
        <v>29</v>
      </c>
      <c r="V450" s="39"/>
      <c r="W450" s="39"/>
      <c r="X450" s="39"/>
      <c r="Y450" s="39"/>
      <c r="Z450" s="39"/>
      <c r="AA450" s="39"/>
      <c r="AB450" s="39"/>
      <c r="AC450" s="39"/>
      <c r="AD450" s="39"/>
      <c r="AE450" s="39"/>
      <c r="AF450" s="39"/>
      <c r="AG450" s="39"/>
      <c r="AH450" s="39"/>
      <c r="AI450" s="39"/>
      <c r="AJ450" s="39"/>
      <c r="AK450" s="39"/>
      <c r="AL450" s="39"/>
      <c r="AM450" s="39"/>
      <c r="AN450" s="39"/>
      <c r="AO450" s="39"/>
      <c r="AP450" s="39">
        <v>144030.98000000001</v>
      </c>
      <c r="AQ450" s="39">
        <v>0</v>
      </c>
      <c r="AR450" s="27">
        <f t="shared" si="14"/>
        <v>0</v>
      </c>
      <c r="AS450" s="13" t="s">
        <v>111</v>
      </c>
      <c r="AT450" s="13" t="s">
        <v>114</v>
      </c>
      <c r="AU450" s="13">
        <v>14</v>
      </c>
    </row>
    <row r="451" spans="2:47" x14ac:dyDescent="0.2">
      <c r="B451" s="13" t="s">
        <v>828</v>
      </c>
      <c r="C451" s="13" t="s">
        <v>100</v>
      </c>
      <c r="D451" s="13" t="s">
        <v>826</v>
      </c>
      <c r="E451" s="13" t="s">
        <v>771</v>
      </c>
      <c r="F451" s="13" t="s">
        <v>827</v>
      </c>
      <c r="G451" s="13" t="s">
        <v>822</v>
      </c>
      <c r="H451" s="13" t="s">
        <v>197</v>
      </c>
      <c r="I451" s="13">
        <v>50</v>
      </c>
      <c r="J451" s="13" t="s">
        <v>235</v>
      </c>
      <c r="K451" s="13" t="s">
        <v>107</v>
      </c>
      <c r="L451" s="13" t="s">
        <v>108</v>
      </c>
      <c r="M451" s="13" t="s">
        <v>109</v>
      </c>
      <c r="N451" s="13" t="s">
        <v>110</v>
      </c>
      <c r="O451" s="39"/>
      <c r="P451" s="39"/>
      <c r="Q451" s="39"/>
      <c r="R451" s="39">
        <v>20</v>
      </c>
      <c r="S451" s="39">
        <v>10</v>
      </c>
      <c r="T451" s="39">
        <v>29</v>
      </c>
      <c r="U451" s="39">
        <v>29</v>
      </c>
      <c r="V451" s="39"/>
      <c r="W451" s="39"/>
      <c r="X451" s="39"/>
      <c r="Y451" s="39"/>
      <c r="Z451" s="39"/>
      <c r="AA451" s="39"/>
      <c r="AB451" s="39"/>
      <c r="AC451" s="39"/>
      <c r="AD451" s="39"/>
      <c r="AE451" s="39"/>
      <c r="AF451" s="39"/>
      <c r="AG451" s="39"/>
      <c r="AH451" s="39"/>
      <c r="AI451" s="39"/>
      <c r="AJ451" s="39"/>
      <c r="AK451" s="39"/>
      <c r="AL451" s="39"/>
      <c r="AM451" s="39"/>
      <c r="AN451" s="39"/>
      <c r="AO451" s="39"/>
      <c r="AP451" s="39">
        <v>144030.98000000001</v>
      </c>
      <c r="AQ451" s="39">
        <v>0</v>
      </c>
      <c r="AR451" s="27">
        <f t="shared" si="14"/>
        <v>0</v>
      </c>
      <c r="AS451" s="13" t="s">
        <v>111</v>
      </c>
      <c r="AT451" s="13" t="s">
        <v>114</v>
      </c>
      <c r="AU451" s="13">
        <v>14</v>
      </c>
    </row>
    <row r="452" spans="2:47" x14ac:dyDescent="0.2">
      <c r="B452" s="13" t="s">
        <v>829</v>
      </c>
      <c r="C452" s="13" t="s">
        <v>100</v>
      </c>
      <c r="D452" s="13" t="s">
        <v>826</v>
      </c>
      <c r="E452" s="13" t="s">
        <v>771</v>
      </c>
      <c r="F452" s="13" t="s">
        <v>827</v>
      </c>
      <c r="G452" s="13" t="s">
        <v>822</v>
      </c>
      <c r="H452" s="13" t="s">
        <v>197</v>
      </c>
      <c r="I452" s="13">
        <v>50</v>
      </c>
      <c r="J452" s="13" t="s">
        <v>235</v>
      </c>
      <c r="K452" s="13" t="s">
        <v>107</v>
      </c>
      <c r="L452" s="13" t="s">
        <v>108</v>
      </c>
      <c r="M452" s="13" t="s">
        <v>109</v>
      </c>
      <c r="N452" s="13" t="s">
        <v>110</v>
      </c>
      <c r="O452" s="39"/>
      <c r="P452" s="39"/>
      <c r="Q452" s="39"/>
      <c r="R452" s="39">
        <v>30</v>
      </c>
      <c r="S452" s="39">
        <v>10</v>
      </c>
      <c r="T452" s="39">
        <v>29</v>
      </c>
      <c r="U452" s="39">
        <v>29</v>
      </c>
      <c r="V452" s="39"/>
      <c r="W452" s="39"/>
      <c r="X452" s="39"/>
      <c r="Y452" s="39"/>
      <c r="Z452" s="39"/>
      <c r="AA452" s="39"/>
      <c r="AB452" s="39"/>
      <c r="AC452" s="39"/>
      <c r="AD452" s="39"/>
      <c r="AE452" s="39"/>
      <c r="AF452" s="39"/>
      <c r="AG452" s="39"/>
      <c r="AH452" s="39"/>
      <c r="AI452" s="39"/>
      <c r="AJ452" s="39"/>
      <c r="AK452" s="39"/>
      <c r="AL452" s="39"/>
      <c r="AM452" s="39"/>
      <c r="AN452" s="39"/>
      <c r="AO452" s="39"/>
      <c r="AP452" s="39">
        <v>144030.98000000001</v>
      </c>
      <c r="AQ452" s="39">
        <v>0</v>
      </c>
      <c r="AR452" s="27">
        <f t="shared" si="14"/>
        <v>0</v>
      </c>
      <c r="AS452" s="13" t="s">
        <v>111</v>
      </c>
      <c r="AT452" s="13" t="s">
        <v>114</v>
      </c>
      <c r="AU452" s="13">
        <v>15</v>
      </c>
    </row>
    <row r="453" spans="2:47" x14ac:dyDescent="0.2">
      <c r="B453" s="13" t="s">
        <v>830</v>
      </c>
      <c r="C453" s="13" t="s">
        <v>100</v>
      </c>
      <c r="D453" s="13" t="s">
        <v>826</v>
      </c>
      <c r="E453" s="13" t="s">
        <v>771</v>
      </c>
      <c r="F453" s="13" t="s">
        <v>827</v>
      </c>
      <c r="G453" s="13" t="s">
        <v>822</v>
      </c>
      <c r="H453" s="13" t="s">
        <v>197</v>
      </c>
      <c r="I453" s="13">
        <v>50</v>
      </c>
      <c r="J453" s="13" t="s">
        <v>235</v>
      </c>
      <c r="K453" s="13" t="s">
        <v>107</v>
      </c>
      <c r="L453" s="13" t="s">
        <v>108</v>
      </c>
      <c r="M453" s="13" t="s">
        <v>122</v>
      </c>
      <c r="N453" s="13" t="s">
        <v>110</v>
      </c>
      <c r="O453" s="39"/>
      <c r="P453" s="39"/>
      <c r="Q453" s="39"/>
      <c r="R453" s="39">
        <v>30</v>
      </c>
      <c r="S453" s="39">
        <v>10</v>
      </c>
      <c r="T453" s="39">
        <v>29</v>
      </c>
      <c r="U453" s="39">
        <v>29</v>
      </c>
      <c r="V453" s="39"/>
      <c r="W453" s="39"/>
      <c r="X453" s="39"/>
      <c r="Y453" s="39"/>
      <c r="Z453" s="39"/>
      <c r="AA453" s="39"/>
      <c r="AB453" s="39"/>
      <c r="AC453" s="39"/>
      <c r="AD453" s="39"/>
      <c r="AE453" s="39"/>
      <c r="AF453" s="39"/>
      <c r="AG453" s="39"/>
      <c r="AH453" s="39"/>
      <c r="AI453" s="39"/>
      <c r="AJ453" s="39"/>
      <c r="AK453" s="39"/>
      <c r="AL453" s="39"/>
      <c r="AM453" s="39"/>
      <c r="AN453" s="39"/>
      <c r="AO453" s="39"/>
      <c r="AP453" s="39">
        <v>227874.10714285713</v>
      </c>
      <c r="AQ453" s="39">
        <f>(O453+P453+Q453+R453+S453+T453+U453+V453+W453)*AP453</f>
        <v>22331662.5</v>
      </c>
      <c r="AR453" s="27">
        <f t="shared" ref="AR453:AR516" si="15">AQ453*1.12</f>
        <v>25011462.000000004</v>
      </c>
      <c r="AS453" s="13" t="s">
        <v>111</v>
      </c>
      <c r="AT453" s="13" t="s">
        <v>114</v>
      </c>
      <c r="AU453" s="13"/>
    </row>
    <row r="454" spans="2:47" x14ac:dyDescent="0.25">
      <c r="B454" s="7" t="s">
        <v>831</v>
      </c>
      <c r="C454" s="7" t="s">
        <v>100</v>
      </c>
      <c r="D454" s="7" t="s">
        <v>770</v>
      </c>
      <c r="E454" s="7" t="s">
        <v>771</v>
      </c>
      <c r="F454" s="7" t="s">
        <v>772</v>
      </c>
      <c r="G454" s="7" t="s">
        <v>832</v>
      </c>
      <c r="H454" s="8" t="s">
        <v>197</v>
      </c>
      <c r="I454" s="9">
        <v>50</v>
      </c>
      <c r="J454" s="10" t="s">
        <v>231</v>
      </c>
      <c r="K454" s="8" t="s">
        <v>107</v>
      </c>
      <c r="L454" s="10" t="s">
        <v>108</v>
      </c>
      <c r="M454" s="10" t="s">
        <v>109</v>
      </c>
      <c r="N454" s="10" t="s">
        <v>110</v>
      </c>
      <c r="O454" s="27">
        <v>0</v>
      </c>
      <c r="P454" s="27">
        <v>0</v>
      </c>
      <c r="Q454" s="27">
        <v>26</v>
      </c>
      <c r="R454" s="27">
        <v>30</v>
      </c>
      <c r="S454" s="27">
        <v>30</v>
      </c>
      <c r="T454" s="27">
        <v>30</v>
      </c>
      <c r="U454" s="27">
        <v>30</v>
      </c>
      <c r="V454" s="27"/>
      <c r="W454" s="27"/>
      <c r="X454" s="27"/>
      <c r="Y454" s="27"/>
      <c r="Z454" s="27"/>
      <c r="AA454" s="27"/>
      <c r="AB454" s="27"/>
      <c r="AC454" s="27"/>
      <c r="AD454" s="27"/>
      <c r="AE454" s="27"/>
      <c r="AF454" s="27"/>
      <c r="AG454" s="27"/>
      <c r="AH454" s="27"/>
      <c r="AI454" s="27"/>
      <c r="AJ454" s="27"/>
      <c r="AK454" s="27"/>
      <c r="AL454" s="27"/>
      <c r="AM454" s="27"/>
      <c r="AN454" s="27"/>
      <c r="AO454" s="27"/>
      <c r="AP454" s="27">
        <v>121252.90178571428</v>
      </c>
      <c r="AQ454" s="27">
        <v>0</v>
      </c>
      <c r="AR454" s="27">
        <f t="shared" si="15"/>
        <v>0</v>
      </c>
      <c r="AS454" s="10" t="s">
        <v>111</v>
      </c>
      <c r="AT454" s="88">
        <v>2014</v>
      </c>
      <c r="AU454" s="7" t="s">
        <v>250</v>
      </c>
    </row>
    <row r="455" spans="2:47" x14ac:dyDescent="0.25">
      <c r="B455" s="7" t="s">
        <v>833</v>
      </c>
      <c r="C455" s="7" t="s">
        <v>100</v>
      </c>
      <c r="D455" s="7" t="s">
        <v>770</v>
      </c>
      <c r="E455" s="7" t="s">
        <v>771</v>
      </c>
      <c r="F455" s="7" t="s">
        <v>772</v>
      </c>
      <c r="G455" s="7" t="s">
        <v>832</v>
      </c>
      <c r="H455" s="7" t="s">
        <v>197</v>
      </c>
      <c r="I455" s="14">
        <v>50</v>
      </c>
      <c r="J455" s="7" t="s">
        <v>235</v>
      </c>
      <c r="K455" s="7" t="s">
        <v>107</v>
      </c>
      <c r="L455" s="7" t="s">
        <v>108</v>
      </c>
      <c r="M455" s="7" t="s">
        <v>109</v>
      </c>
      <c r="N455" s="7" t="s">
        <v>110</v>
      </c>
      <c r="O455" s="39">
        <v>0</v>
      </c>
      <c r="P455" s="39">
        <v>0</v>
      </c>
      <c r="Q455" s="39">
        <v>25</v>
      </c>
      <c r="R455" s="39">
        <v>30</v>
      </c>
      <c r="S455" s="39">
        <v>30</v>
      </c>
      <c r="T455" s="39">
        <v>30</v>
      </c>
      <c r="U455" s="39">
        <v>30</v>
      </c>
      <c r="V455" s="39"/>
      <c r="W455" s="39"/>
      <c r="X455" s="39"/>
      <c r="Y455" s="39"/>
      <c r="Z455" s="39"/>
      <c r="AA455" s="39"/>
      <c r="AB455" s="39"/>
      <c r="AC455" s="39"/>
      <c r="AD455" s="39"/>
      <c r="AE455" s="39"/>
      <c r="AF455" s="39"/>
      <c r="AG455" s="39"/>
      <c r="AH455" s="39"/>
      <c r="AI455" s="39"/>
      <c r="AJ455" s="39"/>
      <c r="AK455" s="39"/>
      <c r="AL455" s="39"/>
      <c r="AM455" s="39"/>
      <c r="AN455" s="39"/>
      <c r="AO455" s="39"/>
      <c r="AP455" s="39">
        <v>108750</v>
      </c>
      <c r="AQ455" s="27">
        <v>0</v>
      </c>
      <c r="AR455" s="27">
        <f t="shared" si="15"/>
        <v>0</v>
      </c>
      <c r="AS455" s="7" t="s">
        <v>111</v>
      </c>
      <c r="AT455" s="7" t="s">
        <v>375</v>
      </c>
      <c r="AU455" s="89" t="s">
        <v>291</v>
      </c>
    </row>
    <row r="456" spans="2:47" x14ac:dyDescent="0.2">
      <c r="B456" s="12" t="s">
        <v>834</v>
      </c>
      <c r="C456" s="7" t="s">
        <v>100</v>
      </c>
      <c r="D456" s="7" t="s">
        <v>770</v>
      </c>
      <c r="E456" s="7" t="s">
        <v>771</v>
      </c>
      <c r="F456" s="7" t="s">
        <v>772</v>
      </c>
      <c r="G456" s="7" t="s">
        <v>832</v>
      </c>
      <c r="H456" s="8" t="s">
        <v>105</v>
      </c>
      <c r="I456" s="9">
        <v>50</v>
      </c>
      <c r="J456" s="10" t="s">
        <v>235</v>
      </c>
      <c r="K456" s="8" t="s">
        <v>107</v>
      </c>
      <c r="L456" s="10" t="s">
        <v>108</v>
      </c>
      <c r="M456" s="10" t="s">
        <v>109</v>
      </c>
      <c r="N456" s="10" t="s">
        <v>110</v>
      </c>
      <c r="O456" s="74"/>
      <c r="P456" s="27"/>
      <c r="Q456" s="27">
        <v>25</v>
      </c>
      <c r="R456" s="27">
        <v>20</v>
      </c>
      <c r="S456" s="27">
        <v>30</v>
      </c>
      <c r="T456" s="27">
        <v>30</v>
      </c>
      <c r="U456" s="27">
        <v>30</v>
      </c>
      <c r="V456" s="27">
        <v>30</v>
      </c>
      <c r="W456" s="27"/>
      <c r="X456" s="27"/>
      <c r="Y456" s="27"/>
      <c r="Z456" s="27"/>
      <c r="AA456" s="27"/>
      <c r="AB456" s="27"/>
      <c r="AC456" s="27"/>
      <c r="AD456" s="27"/>
      <c r="AE456" s="27"/>
      <c r="AF456" s="27"/>
      <c r="AG456" s="27"/>
      <c r="AH456" s="27"/>
      <c r="AI456" s="27"/>
      <c r="AJ456" s="27"/>
      <c r="AK456" s="27"/>
      <c r="AL456" s="27"/>
      <c r="AM456" s="27"/>
      <c r="AN456" s="27"/>
      <c r="AO456" s="27"/>
      <c r="AP456" s="27">
        <v>108750</v>
      </c>
      <c r="AQ456" s="27">
        <v>0</v>
      </c>
      <c r="AR456" s="27">
        <f t="shared" si="15"/>
        <v>0</v>
      </c>
      <c r="AS456" s="10" t="s">
        <v>111</v>
      </c>
      <c r="AT456" s="43" t="s">
        <v>114</v>
      </c>
      <c r="AU456" s="13" t="s">
        <v>777</v>
      </c>
    </row>
    <row r="457" spans="2:47" x14ac:dyDescent="0.2">
      <c r="B457" s="13" t="s">
        <v>835</v>
      </c>
      <c r="C457" s="13" t="s">
        <v>100</v>
      </c>
      <c r="D457" s="13" t="s">
        <v>779</v>
      </c>
      <c r="E457" s="13" t="s">
        <v>771</v>
      </c>
      <c r="F457" s="13" t="s">
        <v>780</v>
      </c>
      <c r="G457" s="13" t="s">
        <v>832</v>
      </c>
      <c r="H457" s="13" t="s">
        <v>105</v>
      </c>
      <c r="I457" s="13">
        <v>50</v>
      </c>
      <c r="J457" s="13" t="s">
        <v>235</v>
      </c>
      <c r="K457" s="13" t="s">
        <v>107</v>
      </c>
      <c r="L457" s="13" t="s">
        <v>108</v>
      </c>
      <c r="M457" s="13" t="s">
        <v>109</v>
      </c>
      <c r="N457" s="13" t="s">
        <v>110</v>
      </c>
      <c r="O457" s="39"/>
      <c r="P457" s="39"/>
      <c r="Q457" s="39">
        <v>25</v>
      </c>
      <c r="R457" s="39">
        <v>20</v>
      </c>
      <c r="S457" s="39">
        <v>29</v>
      </c>
      <c r="T457" s="39">
        <v>30</v>
      </c>
      <c r="U457" s="39">
        <v>30</v>
      </c>
      <c r="V457" s="39"/>
      <c r="W457" s="39"/>
      <c r="X457" s="39"/>
      <c r="Y457" s="39"/>
      <c r="Z457" s="39"/>
      <c r="AA457" s="39"/>
      <c r="AB457" s="39"/>
      <c r="AC457" s="39"/>
      <c r="AD457" s="39"/>
      <c r="AE457" s="39"/>
      <c r="AF457" s="39"/>
      <c r="AG457" s="39"/>
      <c r="AH457" s="39"/>
      <c r="AI457" s="39"/>
      <c r="AJ457" s="39"/>
      <c r="AK457" s="39"/>
      <c r="AL457" s="39"/>
      <c r="AM457" s="39"/>
      <c r="AN457" s="39"/>
      <c r="AO457" s="39"/>
      <c r="AP457" s="39">
        <v>108750</v>
      </c>
      <c r="AQ457" s="39">
        <v>0</v>
      </c>
      <c r="AR457" s="27">
        <f t="shared" si="15"/>
        <v>0</v>
      </c>
      <c r="AS457" s="13" t="s">
        <v>111</v>
      </c>
      <c r="AT457" s="13" t="s">
        <v>114</v>
      </c>
      <c r="AU457" s="13">
        <v>14</v>
      </c>
    </row>
    <row r="458" spans="2:47" x14ac:dyDescent="0.2">
      <c r="B458" s="13" t="s">
        <v>836</v>
      </c>
      <c r="C458" s="13" t="s">
        <v>100</v>
      </c>
      <c r="D458" s="13" t="s">
        <v>779</v>
      </c>
      <c r="E458" s="13" t="s">
        <v>771</v>
      </c>
      <c r="F458" s="13" t="s">
        <v>780</v>
      </c>
      <c r="G458" s="13" t="s">
        <v>832</v>
      </c>
      <c r="H458" s="13" t="s">
        <v>105</v>
      </c>
      <c r="I458" s="13">
        <v>50</v>
      </c>
      <c r="J458" s="13" t="s">
        <v>235</v>
      </c>
      <c r="K458" s="13" t="s">
        <v>107</v>
      </c>
      <c r="L458" s="13" t="s">
        <v>108</v>
      </c>
      <c r="M458" s="13" t="s">
        <v>109</v>
      </c>
      <c r="N458" s="13" t="s">
        <v>110</v>
      </c>
      <c r="O458" s="39"/>
      <c r="P458" s="39"/>
      <c r="Q458" s="39">
        <v>25</v>
      </c>
      <c r="R458" s="39">
        <v>20</v>
      </c>
      <c r="S458" s="39">
        <v>28</v>
      </c>
      <c r="T458" s="39">
        <v>30</v>
      </c>
      <c r="U458" s="39">
        <v>30</v>
      </c>
      <c r="V458" s="39"/>
      <c r="W458" s="39"/>
      <c r="X458" s="39"/>
      <c r="Y458" s="39"/>
      <c r="Z458" s="39"/>
      <c r="AA458" s="39"/>
      <c r="AB458" s="39"/>
      <c r="AC458" s="39"/>
      <c r="AD458" s="39"/>
      <c r="AE458" s="39"/>
      <c r="AF458" s="39"/>
      <c r="AG458" s="39"/>
      <c r="AH458" s="39"/>
      <c r="AI458" s="39"/>
      <c r="AJ458" s="39"/>
      <c r="AK458" s="39"/>
      <c r="AL458" s="39"/>
      <c r="AM458" s="39"/>
      <c r="AN458" s="39"/>
      <c r="AO458" s="39"/>
      <c r="AP458" s="39">
        <v>108750</v>
      </c>
      <c r="AQ458" s="39">
        <v>0</v>
      </c>
      <c r="AR458" s="27">
        <f t="shared" si="15"/>
        <v>0</v>
      </c>
      <c r="AS458" s="13" t="s">
        <v>111</v>
      </c>
      <c r="AT458" s="13" t="s">
        <v>114</v>
      </c>
      <c r="AU458" s="13">
        <v>14.15</v>
      </c>
    </row>
    <row r="459" spans="2:47" x14ac:dyDescent="0.2">
      <c r="B459" s="13" t="s">
        <v>837</v>
      </c>
      <c r="C459" s="13" t="s">
        <v>100</v>
      </c>
      <c r="D459" s="13" t="s">
        <v>779</v>
      </c>
      <c r="E459" s="13" t="s">
        <v>771</v>
      </c>
      <c r="F459" s="13" t="s">
        <v>780</v>
      </c>
      <c r="G459" s="13" t="s">
        <v>832</v>
      </c>
      <c r="H459" s="13" t="s">
        <v>105</v>
      </c>
      <c r="I459" s="13">
        <v>50</v>
      </c>
      <c r="J459" s="13" t="s">
        <v>235</v>
      </c>
      <c r="K459" s="13" t="s">
        <v>107</v>
      </c>
      <c r="L459" s="13" t="s">
        <v>108</v>
      </c>
      <c r="M459" s="13" t="s">
        <v>109</v>
      </c>
      <c r="N459" s="13" t="s">
        <v>110</v>
      </c>
      <c r="O459" s="39"/>
      <c r="P459" s="39"/>
      <c r="Q459" s="39">
        <v>25</v>
      </c>
      <c r="R459" s="39">
        <v>20</v>
      </c>
      <c r="S459" s="39">
        <v>10</v>
      </c>
      <c r="T459" s="39">
        <v>30</v>
      </c>
      <c r="U459" s="39">
        <v>30</v>
      </c>
      <c r="V459" s="39"/>
      <c r="W459" s="39"/>
      <c r="X459" s="39"/>
      <c r="Y459" s="39"/>
      <c r="Z459" s="39"/>
      <c r="AA459" s="39"/>
      <c r="AB459" s="39"/>
      <c r="AC459" s="39"/>
      <c r="AD459" s="39"/>
      <c r="AE459" s="39"/>
      <c r="AF459" s="39"/>
      <c r="AG459" s="39"/>
      <c r="AH459" s="39"/>
      <c r="AI459" s="39"/>
      <c r="AJ459" s="39"/>
      <c r="AK459" s="39"/>
      <c r="AL459" s="39"/>
      <c r="AM459" s="39"/>
      <c r="AN459" s="39"/>
      <c r="AO459" s="39"/>
      <c r="AP459" s="39">
        <v>241749.56</v>
      </c>
      <c r="AQ459" s="39">
        <v>0</v>
      </c>
      <c r="AR459" s="27">
        <f t="shared" si="15"/>
        <v>0</v>
      </c>
      <c r="AS459" s="13" t="s">
        <v>111</v>
      </c>
      <c r="AT459" s="13" t="s">
        <v>114</v>
      </c>
      <c r="AU459" s="13">
        <v>14</v>
      </c>
    </row>
    <row r="460" spans="2:47" x14ac:dyDescent="0.2">
      <c r="B460" s="13" t="s">
        <v>838</v>
      </c>
      <c r="C460" s="13" t="s">
        <v>100</v>
      </c>
      <c r="D460" s="13" t="s">
        <v>779</v>
      </c>
      <c r="E460" s="13" t="s">
        <v>771</v>
      </c>
      <c r="F460" s="13" t="s">
        <v>780</v>
      </c>
      <c r="G460" s="13" t="s">
        <v>832</v>
      </c>
      <c r="H460" s="13" t="s">
        <v>105</v>
      </c>
      <c r="I460" s="13">
        <v>50</v>
      </c>
      <c r="J460" s="13" t="s">
        <v>235</v>
      </c>
      <c r="K460" s="13" t="s">
        <v>107</v>
      </c>
      <c r="L460" s="13" t="s">
        <v>108</v>
      </c>
      <c r="M460" s="13" t="s">
        <v>109</v>
      </c>
      <c r="N460" s="13" t="s">
        <v>110</v>
      </c>
      <c r="O460" s="39"/>
      <c r="P460" s="39"/>
      <c r="Q460" s="39">
        <v>25</v>
      </c>
      <c r="R460" s="39">
        <v>30</v>
      </c>
      <c r="S460" s="39">
        <v>10</v>
      </c>
      <c r="T460" s="39">
        <v>30</v>
      </c>
      <c r="U460" s="39">
        <v>30</v>
      </c>
      <c r="V460" s="39"/>
      <c r="W460" s="39"/>
      <c r="X460" s="39"/>
      <c r="Y460" s="39"/>
      <c r="Z460" s="39"/>
      <c r="AA460" s="39"/>
      <c r="AB460" s="39"/>
      <c r="AC460" s="39"/>
      <c r="AD460" s="39"/>
      <c r="AE460" s="39"/>
      <c r="AF460" s="39"/>
      <c r="AG460" s="39"/>
      <c r="AH460" s="39"/>
      <c r="AI460" s="39"/>
      <c r="AJ460" s="39"/>
      <c r="AK460" s="39"/>
      <c r="AL460" s="39"/>
      <c r="AM460" s="39"/>
      <c r="AN460" s="39"/>
      <c r="AO460" s="39"/>
      <c r="AP460" s="39">
        <v>241749.56</v>
      </c>
      <c r="AQ460" s="39">
        <v>0</v>
      </c>
      <c r="AR460" s="27">
        <f t="shared" si="15"/>
        <v>0</v>
      </c>
      <c r="AS460" s="13" t="s">
        <v>111</v>
      </c>
      <c r="AT460" s="13" t="s">
        <v>114</v>
      </c>
      <c r="AU460" s="13">
        <v>15</v>
      </c>
    </row>
    <row r="461" spans="2:47" x14ac:dyDescent="0.2">
      <c r="B461" s="13" t="s">
        <v>839</v>
      </c>
      <c r="C461" s="13" t="s">
        <v>100</v>
      </c>
      <c r="D461" s="13" t="s">
        <v>779</v>
      </c>
      <c r="E461" s="13" t="s">
        <v>771</v>
      </c>
      <c r="F461" s="13" t="s">
        <v>780</v>
      </c>
      <c r="G461" s="13" t="s">
        <v>832</v>
      </c>
      <c r="H461" s="13" t="s">
        <v>105</v>
      </c>
      <c r="I461" s="13">
        <v>50</v>
      </c>
      <c r="J461" s="13" t="s">
        <v>235</v>
      </c>
      <c r="K461" s="13" t="s">
        <v>107</v>
      </c>
      <c r="L461" s="13" t="s">
        <v>108</v>
      </c>
      <c r="M461" s="13" t="s">
        <v>122</v>
      </c>
      <c r="N461" s="13" t="s">
        <v>110</v>
      </c>
      <c r="O461" s="39"/>
      <c r="P461" s="39"/>
      <c r="Q461" s="39">
        <v>25</v>
      </c>
      <c r="R461" s="39">
        <v>30</v>
      </c>
      <c r="S461" s="39">
        <v>10</v>
      </c>
      <c r="T461" s="39">
        <v>30</v>
      </c>
      <c r="U461" s="39">
        <v>30</v>
      </c>
      <c r="V461" s="39"/>
      <c r="W461" s="39"/>
      <c r="X461" s="39"/>
      <c r="Y461" s="39"/>
      <c r="Z461" s="39"/>
      <c r="AA461" s="39"/>
      <c r="AB461" s="39"/>
      <c r="AC461" s="39"/>
      <c r="AD461" s="39"/>
      <c r="AE461" s="39"/>
      <c r="AF461" s="39"/>
      <c r="AG461" s="39"/>
      <c r="AH461" s="39"/>
      <c r="AI461" s="39"/>
      <c r="AJ461" s="39"/>
      <c r="AK461" s="39"/>
      <c r="AL461" s="39"/>
      <c r="AM461" s="39"/>
      <c r="AN461" s="39"/>
      <c r="AO461" s="39"/>
      <c r="AP461" s="39">
        <v>284575.89285714284</v>
      </c>
      <c r="AQ461" s="39">
        <f>(O461+P461+Q461+R461+S461+T461+U461+V461+W461)*AP461</f>
        <v>35571986.607142858</v>
      </c>
      <c r="AR461" s="27">
        <f t="shared" si="15"/>
        <v>39840625.000000007</v>
      </c>
      <c r="AS461" s="13" t="s">
        <v>111</v>
      </c>
      <c r="AT461" s="13" t="s">
        <v>114</v>
      </c>
      <c r="AU461" s="13"/>
    </row>
    <row r="462" spans="2:47" x14ac:dyDescent="0.25">
      <c r="B462" s="7" t="s">
        <v>840</v>
      </c>
      <c r="C462" s="7" t="s">
        <v>100</v>
      </c>
      <c r="D462" s="7" t="s">
        <v>770</v>
      </c>
      <c r="E462" s="7" t="s">
        <v>771</v>
      </c>
      <c r="F462" s="7" t="s">
        <v>772</v>
      </c>
      <c r="G462" s="7" t="s">
        <v>841</v>
      </c>
      <c r="H462" s="8" t="s">
        <v>197</v>
      </c>
      <c r="I462" s="9">
        <v>50</v>
      </c>
      <c r="J462" s="10" t="s">
        <v>231</v>
      </c>
      <c r="K462" s="8" t="s">
        <v>107</v>
      </c>
      <c r="L462" s="10" t="s">
        <v>108</v>
      </c>
      <c r="M462" s="10" t="s">
        <v>109</v>
      </c>
      <c r="N462" s="10" t="s">
        <v>110</v>
      </c>
      <c r="O462" s="27">
        <v>0</v>
      </c>
      <c r="P462" s="27">
        <v>0</v>
      </c>
      <c r="Q462" s="27">
        <v>30</v>
      </c>
      <c r="R462" s="27">
        <v>30</v>
      </c>
      <c r="S462" s="27">
        <v>30</v>
      </c>
      <c r="T462" s="27">
        <v>30</v>
      </c>
      <c r="U462" s="27">
        <v>30</v>
      </c>
      <c r="V462" s="27"/>
      <c r="W462" s="27"/>
      <c r="X462" s="27"/>
      <c r="Y462" s="27"/>
      <c r="Z462" s="27"/>
      <c r="AA462" s="27"/>
      <c r="AB462" s="27"/>
      <c r="AC462" s="27"/>
      <c r="AD462" s="27"/>
      <c r="AE462" s="27"/>
      <c r="AF462" s="27"/>
      <c r="AG462" s="27"/>
      <c r="AH462" s="27"/>
      <c r="AI462" s="27"/>
      <c r="AJ462" s="27"/>
      <c r="AK462" s="27"/>
      <c r="AL462" s="27"/>
      <c r="AM462" s="27"/>
      <c r="AN462" s="27"/>
      <c r="AO462" s="27"/>
      <c r="AP462" s="27">
        <v>34160</v>
      </c>
      <c r="AQ462" s="27">
        <v>0</v>
      </c>
      <c r="AR462" s="27">
        <f t="shared" si="15"/>
        <v>0</v>
      </c>
      <c r="AS462" s="10" t="s">
        <v>111</v>
      </c>
      <c r="AT462" s="88">
        <v>2014</v>
      </c>
      <c r="AU462" s="7" t="s">
        <v>795</v>
      </c>
    </row>
    <row r="463" spans="2:47" x14ac:dyDescent="0.25">
      <c r="B463" s="7" t="s">
        <v>842</v>
      </c>
      <c r="C463" s="7" t="s">
        <v>100</v>
      </c>
      <c r="D463" s="7" t="s">
        <v>770</v>
      </c>
      <c r="E463" s="7" t="s">
        <v>771</v>
      </c>
      <c r="F463" s="7" t="s">
        <v>772</v>
      </c>
      <c r="G463" s="7" t="s">
        <v>841</v>
      </c>
      <c r="H463" s="7" t="s">
        <v>197</v>
      </c>
      <c r="I463" s="14">
        <v>50</v>
      </c>
      <c r="J463" s="7" t="s">
        <v>235</v>
      </c>
      <c r="K463" s="7" t="s">
        <v>107</v>
      </c>
      <c r="L463" s="7" t="s">
        <v>108</v>
      </c>
      <c r="M463" s="7" t="s">
        <v>109</v>
      </c>
      <c r="N463" s="7" t="s">
        <v>110</v>
      </c>
      <c r="O463" s="39">
        <v>0</v>
      </c>
      <c r="P463" s="39">
        <v>0</v>
      </c>
      <c r="Q463" s="39">
        <v>0</v>
      </c>
      <c r="R463" s="39">
        <v>0</v>
      </c>
      <c r="S463" s="39">
        <v>30</v>
      </c>
      <c r="T463" s="39">
        <v>30</v>
      </c>
      <c r="U463" s="39">
        <v>30</v>
      </c>
      <c r="V463" s="39"/>
      <c r="W463" s="39"/>
      <c r="X463" s="39"/>
      <c r="Y463" s="39"/>
      <c r="Z463" s="39"/>
      <c r="AA463" s="39"/>
      <c r="AB463" s="39"/>
      <c r="AC463" s="39"/>
      <c r="AD463" s="39"/>
      <c r="AE463" s="39"/>
      <c r="AF463" s="39"/>
      <c r="AG463" s="39"/>
      <c r="AH463" s="39"/>
      <c r="AI463" s="39"/>
      <c r="AJ463" s="39"/>
      <c r="AK463" s="39"/>
      <c r="AL463" s="39"/>
      <c r="AM463" s="39"/>
      <c r="AN463" s="39"/>
      <c r="AO463" s="39"/>
      <c r="AP463" s="39">
        <v>34160</v>
      </c>
      <c r="AQ463" s="27">
        <v>0</v>
      </c>
      <c r="AR463" s="27">
        <f t="shared" si="15"/>
        <v>0</v>
      </c>
      <c r="AS463" s="7" t="s">
        <v>111</v>
      </c>
      <c r="AT463" s="7" t="s">
        <v>375</v>
      </c>
      <c r="AU463" s="89" t="s">
        <v>291</v>
      </c>
    </row>
    <row r="464" spans="2:47" x14ac:dyDescent="0.2">
      <c r="B464" s="12" t="s">
        <v>843</v>
      </c>
      <c r="C464" s="7" t="s">
        <v>100</v>
      </c>
      <c r="D464" s="7" t="s">
        <v>770</v>
      </c>
      <c r="E464" s="7" t="s">
        <v>771</v>
      </c>
      <c r="F464" s="7" t="s">
        <v>772</v>
      </c>
      <c r="G464" s="7" t="s">
        <v>841</v>
      </c>
      <c r="H464" s="8" t="s">
        <v>105</v>
      </c>
      <c r="I464" s="9">
        <v>50</v>
      </c>
      <c r="J464" s="10" t="s">
        <v>235</v>
      </c>
      <c r="K464" s="8" t="s">
        <v>107</v>
      </c>
      <c r="L464" s="10" t="s">
        <v>108</v>
      </c>
      <c r="M464" s="10" t="s">
        <v>109</v>
      </c>
      <c r="N464" s="10" t="s">
        <v>110</v>
      </c>
      <c r="O464" s="74"/>
      <c r="P464" s="27"/>
      <c r="Q464" s="27"/>
      <c r="R464" s="27"/>
      <c r="S464" s="27">
        <v>30</v>
      </c>
      <c r="T464" s="27">
        <v>30</v>
      </c>
      <c r="U464" s="27">
        <v>30</v>
      </c>
      <c r="V464" s="27">
        <v>30</v>
      </c>
      <c r="W464" s="27"/>
      <c r="X464" s="27"/>
      <c r="Y464" s="27"/>
      <c r="Z464" s="27"/>
      <c r="AA464" s="27"/>
      <c r="AB464" s="27"/>
      <c r="AC464" s="27"/>
      <c r="AD464" s="27"/>
      <c r="AE464" s="27"/>
      <c r="AF464" s="27"/>
      <c r="AG464" s="27"/>
      <c r="AH464" s="27"/>
      <c r="AI464" s="27"/>
      <c r="AJ464" s="27"/>
      <c r="AK464" s="27"/>
      <c r="AL464" s="27"/>
      <c r="AM464" s="27"/>
      <c r="AN464" s="27"/>
      <c r="AO464" s="27"/>
      <c r="AP464" s="27">
        <v>34160</v>
      </c>
      <c r="AQ464" s="27">
        <v>0</v>
      </c>
      <c r="AR464" s="27">
        <f t="shared" si="15"/>
        <v>0</v>
      </c>
      <c r="AS464" s="10" t="s">
        <v>111</v>
      </c>
      <c r="AT464" s="43" t="s">
        <v>114</v>
      </c>
      <c r="AU464" s="13" t="s">
        <v>786</v>
      </c>
    </row>
    <row r="465" spans="2:47" x14ac:dyDescent="0.2">
      <c r="B465" s="13" t="s">
        <v>844</v>
      </c>
      <c r="C465" s="13" t="s">
        <v>100</v>
      </c>
      <c r="D465" s="13" t="s">
        <v>845</v>
      </c>
      <c r="E465" s="13" t="s">
        <v>771</v>
      </c>
      <c r="F465" s="13" t="s">
        <v>846</v>
      </c>
      <c r="G465" s="13" t="s">
        <v>841</v>
      </c>
      <c r="H465" s="13" t="s">
        <v>105</v>
      </c>
      <c r="I465" s="13">
        <v>50</v>
      </c>
      <c r="J465" s="13" t="s">
        <v>235</v>
      </c>
      <c r="K465" s="13" t="s">
        <v>107</v>
      </c>
      <c r="L465" s="13" t="s">
        <v>108</v>
      </c>
      <c r="M465" s="13" t="s">
        <v>109</v>
      </c>
      <c r="N465" s="13" t="s">
        <v>110</v>
      </c>
      <c r="O465" s="39"/>
      <c r="P465" s="39"/>
      <c r="Q465" s="39"/>
      <c r="R465" s="39"/>
      <c r="S465" s="39">
        <v>30</v>
      </c>
      <c r="T465" s="39">
        <v>30</v>
      </c>
      <c r="U465" s="39">
        <v>30</v>
      </c>
      <c r="V465" s="39"/>
      <c r="W465" s="39"/>
      <c r="X465" s="39"/>
      <c r="Y465" s="39"/>
      <c r="Z465" s="39"/>
      <c r="AA465" s="39"/>
      <c r="AB465" s="39"/>
      <c r="AC465" s="39"/>
      <c r="AD465" s="39"/>
      <c r="AE465" s="39"/>
      <c r="AF465" s="39"/>
      <c r="AG465" s="39"/>
      <c r="AH465" s="39"/>
      <c r="AI465" s="39"/>
      <c r="AJ465" s="39"/>
      <c r="AK465" s="39"/>
      <c r="AL465" s="39"/>
      <c r="AM465" s="39"/>
      <c r="AN465" s="39"/>
      <c r="AO465" s="39"/>
      <c r="AP465" s="39">
        <v>30856.999999999993</v>
      </c>
      <c r="AQ465" s="39">
        <v>0</v>
      </c>
      <c r="AR465" s="27">
        <f t="shared" si="15"/>
        <v>0</v>
      </c>
      <c r="AS465" s="13" t="s">
        <v>111</v>
      </c>
      <c r="AT465" s="13" t="s">
        <v>114</v>
      </c>
      <c r="AU465" s="13">
        <v>14</v>
      </c>
    </row>
    <row r="466" spans="2:47" x14ac:dyDescent="0.2">
      <c r="B466" s="13" t="s">
        <v>847</v>
      </c>
      <c r="C466" s="13" t="s">
        <v>100</v>
      </c>
      <c r="D466" s="13" t="s">
        <v>845</v>
      </c>
      <c r="E466" s="13" t="s">
        <v>771</v>
      </c>
      <c r="F466" s="13" t="s">
        <v>846</v>
      </c>
      <c r="G466" s="13" t="s">
        <v>841</v>
      </c>
      <c r="H466" s="13" t="s">
        <v>105</v>
      </c>
      <c r="I466" s="13">
        <v>50</v>
      </c>
      <c r="J466" s="13" t="s">
        <v>235</v>
      </c>
      <c r="K466" s="13" t="s">
        <v>107</v>
      </c>
      <c r="L466" s="13" t="s">
        <v>108</v>
      </c>
      <c r="M466" s="13" t="s">
        <v>109</v>
      </c>
      <c r="N466" s="13" t="s">
        <v>110</v>
      </c>
      <c r="O466" s="39"/>
      <c r="P466" s="39"/>
      <c r="Q466" s="39"/>
      <c r="R466" s="39"/>
      <c r="S466" s="39"/>
      <c r="T466" s="39">
        <v>30</v>
      </c>
      <c r="U466" s="39">
        <v>30</v>
      </c>
      <c r="V466" s="39"/>
      <c r="W466" s="39"/>
      <c r="X466" s="39"/>
      <c r="Y466" s="39"/>
      <c r="Z466" s="39"/>
      <c r="AA466" s="39"/>
      <c r="AB466" s="39"/>
      <c r="AC466" s="39"/>
      <c r="AD466" s="39"/>
      <c r="AE466" s="39"/>
      <c r="AF466" s="39"/>
      <c r="AG466" s="39"/>
      <c r="AH466" s="39"/>
      <c r="AI466" s="39"/>
      <c r="AJ466" s="39"/>
      <c r="AK466" s="39"/>
      <c r="AL466" s="39"/>
      <c r="AM466" s="39"/>
      <c r="AN466" s="39"/>
      <c r="AO466" s="39"/>
      <c r="AP466" s="39">
        <v>30856.999999999993</v>
      </c>
      <c r="AQ466" s="39">
        <v>0</v>
      </c>
      <c r="AR466" s="27">
        <f t="shared" si="15"/>
        <v>0</v>
      </c>
      <c r="AS466" s="13" t="s">
        <v>111</v>
      </c>
      <c r="AT466" s="13" t="s">
        <v>114</v>
      </c>
      <c r="AU466" s="13">
        <v>14</v>
      </c>
    </row>
    <row r="467" spans="2:47" x14ac:dyDescent="0.2">
      <c r="B467" s="13" t="s">
        <v>848</v>
      </c>
      <c r="C467" s="13" t="s">
        <v>100</v>
      </c>
      <c r="D467" s="13" t="s">
        <v>845</v>
      </c>
      <c r="E467" s="13" t="s">
        <v>771</v>
      </c>
      <c r="F467" s="13" t="s">
        <v>846</v>
      </c>
      <c r="G467" s="13" t="s">
        <v>841</v>
      </c>
      <c r="H467" s="13" t="s">
        <v>105</v>
      </c>
      <c r="I467" s="13">
        <v>50</v>
      </c>
      <c r="J467" s="13" t="s">
        <v>235</v>
      </c>
      <c r="K467" s="13" t="s">
        <v>107</v>
      </c>
      <c r="L467" s="13" t="s">
        <v>108</v>
      </c>
      <c r="M467" s="13" t="s">
        <v>122</v>
      </c>
      <c r="N467" s="13" t="s">
        <v>110</v>
      </c>
      <c r="O467" s="39"/>
      <c r="P467" s="39"/>
      <c r="Q467" s="39"/>
      <c r="R467" s="39"/>
      <c r="S467" s="39"/>
      <c r="T467" s="39">
        <v>30</v>
      </c>
      <c r="U467" s="39">
        <v>30</v>
      </c>
      <c r="V467" s="39"/>
      <c r="W467" s="39"/>
      <c r="X467" s="39"/>
      <c r="Y467" s="39"/>
      <c r="Z467" s="39"/>
      <c r="AA467" s="39"/>
      <c r="AB467" s="39"/>
      <c r="AC467" s="39"/>
      <c r="AD467" s="39"/>
      <c r="AE467" s="39"/>
      <c r="AF467" s="39"/>
      <c r="AG467" s="39"/>
      <c r="AH467" s="39"/>
      <c r="AI467" s="39"/>
      <c r="AJ467" s="39"/>
      <c r="AK467" s="39"/>
      <c r="AL467" s="39"/>
      <c r="AM467" s="39"/>
      <c r="AN467" s="39"/>
      <c r="AO467" s="39"/>
      <c r="AP467" s="39">
        <v>30856.999999999993</v>
      </c>
      <c r="AQ467" s="39">
        <v>0</v>
      </c>
      <c r="AR467" s="27">
        <f t="shared" si="15"/>
        <v>0</v>
      </c>
      <c r="AS467" s="13" t="s">
        <v>111</v>
      </c>
      <c r="AT467" s="13" t="s">
        <v>114</v>
      </c>
      <c r="AU467" s="13" t="s">
        <v>115</v>
      </c>
    </row>
    <row r="468" spans="2:47" x14ac:dyDescent="0.2">
      <c r="B468" s="13" t="s">
        <v>849</v>
      </c>
      <c r="C468" s="13" t="s">
        <v>100</v>
      </c>
      <c r="D468" s="13" t="s">
        <v>845</v>
      </c>
      <c r="E468" s="13" t="s">
        <v>771</v>
      </c>
      <c r="F468" s="13" t="s">
        <v>846</v>
      </c>
      <c r="G468" s="13" t="s">
        <v>841</v>
      </c>
      <c r="H468" s="13" t="s">
        <v>105</v>
      </c>
      <c r="I468" s="13">
        <v>50</v>
      </c>
      <c r="J468" s="13" t="s">
        <v>235</v>
      </c>
      <c r="K468" s="13" t="s">
        <v>107</v>
      </c>
      <c r="L468" s="13" t="s">
        <v>108</v>
      </c>
      <c r="M468" s="13" t="s">
        <v>122</v>
      </c>
      <c r="N468" s="13" t="s">
        <v>110</v>
      </c>
      <c r="O468" s="39"/>
      <c r="P468" s="39"/>
      <c r="Q468" s="39"/>
      <c r="R468" s="39"/>
      <c r="S468" s="39"/>
      <c r="T468" s="39">
        <v>0</v>
      </c>
      <c r="U468" s="39">
        <v>30</v>
      </c>
      <c r="V468" s="39"/>
      <c r="W468" s="39"/>
      <c r="X468" s="39"/>
      <c r="Y468" s="39"/>
      <c r="Z468" s="39"/>
      <c r="AA468" s="39"/>
      <c r="AB468" s="39"/>
      <c r="AC468" s="39"/>
      <c r="AD468" s="39"/>
      <c r="AE468" s="39"/>
      <c r="AF468" s="39"/>
      <c r="AG468" s="39"/>
      <c r="AH468" s="39"/>
      <c r="AI468" s="39"/>
      <c r="AJ468" s="39"/>
      <c r="AK468" s="39"/>
      <c r="AL468" s="39"/>
      <c r="AM468" s="39"/>
      <c r="AN468" s="39"/>
      <c r="AO468" s="39"/>
      <c r="AP468" s="39">
        <v>30856.999999999993</v>
      </c>
      <c r="AQ468" s="39">
        <f>(O468+P468+Q468+R468+S468+T468+U468+V468+W468)*AP468</f>
        <v>925709.99999999977</v>
      </c>
      <c r="AR468" s="27">
        <f t="shared" si="15"/>
        <v>1036795.1999999998</v>
      </c>
      <c r="AS468" s="13" t="s">
        <v>111</v>
      </c>
      <c r="AT468" s="13" t="s">
        <v>114</v>
      </c>
      <c r="AU468" s="13"/>
    </row>
    <row r="469" spans="2:47" x14ac:dyDescent="0.25">
      <c r="B469" s="7" t="s">
        <v>850</v>
      </c>
      <c r="C469" s="7" t="s">
        <v>100</v>
      </c>
      <c r="D469" s="7" t="s">
        <v>770</v>
      </c>
      <c r="E469" s="7" t="s">
        <v>771</v>
      </c>
      <c r="F469" s="7" t="s">
        <v>772</v>
      </c>
      <c r="G469" s="7" t="s">
        <v>851</v>
      </c>
      <c r="H469" s="8" t="s">
        <v>197</v>
      </c>
      <c r="I469" s="9">
        <v>50</v>
      </c>
      <c r="J469" s="10" t="s">
        <v>231</v>
      </c>
      <c r="K469" s="8" t="s">
        <v>107</v>
      </c>
      <c r="L469" s="10" t="s">
        <v>108</v>
      </c>
      <c r="M469" s="10" t="s">
        <v>109</v>
      </c>
      <c r="N469" s="10" t="s">
        <v>110</v>
      </c>
      <c r="O469" s="27">
        <v>0</v>
      </c>
      <c r="P469" s="27">
        <v>0</v>
      </c>
      <c r="Q469" s="27">
        <v>40</v>
      </c>
      <c r="R469" s="27">
        <v>30</v>
      </c>
      <c r="S469" s="27">
        <v>30</v>
      </c>
      <c r="T469" s="27">
        <v>30</v>
      </c>
      <c r="U469" s="27">
        <v>30</v>
      </c>
      <c r="V469" s="27"/>
      <c r="W469" s="27"/>
      <c r="X469" s="27"/>
      <c r="Y469" s="27"/>
      <c r="Z469" s="27"/>
      <c r="AA469" s="27"/>
      <c r="AB469" s="27"/>
      <c r="AC469" s="27"/>
      <c r="AD469" s="27"/>
      <c r="AE469" s="27"/>
      <c r="AF469" s="27"/>
      <c r="AG469" s="27"/>
      <c r="AH469" s="27"/>
      <c r="AI469" s="27"/>
      <c r="AJ469" s="27"/>
      <c r="AK469" s="27"/>
      <c r="AL469" s="27"/>
      <c r="AM469" s="27"/>
      <c r="AN469" s="27"/>
      <c r="AO469" s="27"/>
      <c r="AP469" s="27">
        <v>47515</v>
      </c>
      <c r="AQ469" s="27">
        <v>0</v>
      </c>
      <c r="AR469" s="27">
        <f t="shared" si="15"/>
        <v>0</v>
      </c>
      <c r="AS469" s="10" t="s">
        <v>111</v>
      </c>
      <c r="AT469" s="88">
        <v>2014</v>
      </c>
      <c r="AU469" s="7" t="s">
        <v>795</v>
      </c>
    </row>
    <row r="470" spans="2:47" x14ac:dyDescent="0.25">
      <c r="B470" s="7" t="s">
        <v>852</v>
      </c>
      <c r="C470" s="7" t="s">
        <v>100</v>
      </c>
      <c r="D470" s="7" t="s">
        <v>770</v>
      </c>
      <c r="E470" s="7" t="s">
        <v>771</v>
      </c>
      <c r="F470" s="7" t="s">
        <v>772</v>
      </c>
      <c r="G470" s="7" t="s">
        <v>851</v>
      </c>
      <c r="H470" s="7" t="s">
        <v>197</v>
      </c>
      <c r="I470" s="14">
        <v>50</v>
      </c>
      <c r="J470" s="7" t="s">
        <v>235</v>
      </c>
      <c r="K470" s="7" t="s">
        <v>107</v>
      </c>
      <c r="L470" s="7" t="s">
        <v>108</v>
      </c>
      <c r="M470" s="7" t="s">
        <v>109</v>
      </c>
      <c r="N470" s="7" t="s">
        <v>110</v>
      </c>
      <c r="O470" s="39">
        <v>0</v>
      </c>
      <c r="P470" s="39">
        <v>0</v>
      </c>
      <c r="Q470" s="39">
        <v>0</v>
      </c>
      <c r="R470" s="39">
        <v>10</v>
      </c>
      <c r="S470" s="39">
        <v>30</v>
      </c>
      <c r="T470" s="39">
        <v>30</v>
      </c>
      <c r="U470" s="39">
        <v>30</v>
      </c>
      <c r="V470" s="39"/>
      <c r="W470" s="39"/>
      <c r="X470" s="39"/>
      <c r="Y470" s="39"/>
      <c r="Z470" s="39"/>
      <c r="AA470" s="39"/>
      <c r="AB470" s="39"/>
      <c r="AC470" s="39"/>
      <c r="AD470" s="39"/>
      <c r="AE470" s="39"/>
      <c r="AF470" s="39"/>
      <c r="AG470" s="39"/>
      <c r="AH470" s="39"/>
      <c r="AI470" s="39"/>
      <c r="AJ470" s="39"/>
      <c r="AK470" s="39"/>
      <c r="AL470" s="39"/>
      <c r="AM470" s="39"/>
      <c r="AN470" s="39"/>
      <c r="AO470" s="39"/>
      <c r="AP470" s="39">
        <v>47515</v>
      </c>
      <c r="AQ470" s="27">
        <v>0</v>
      </c>
      <c r="AR470" s="27">
        <f t="shared" si="15"/>
        <v>0</v>
      </c>
      <c r="AS470" s="7" t="s">
        <v>111</v>
      </c>
      <c r="AT470" s="7" t="s">
        <v>375</v>
      </c>
      <c r="AU470" s="89" t="s">
        <v>112</v>
      </c>
    </row>
    <row r="471" spans="2:47" x14ac:dyDescent="0.2">
      <c r="B471" s="12" t="s">
        <v>853</v>
      </c>
      <c r="C471" s="7" t="s">
        <v>100</v>
      </c>
      <c r="D471" s="7" t="s">
        <v>770</v>
      </c>
      <c r="E471" s="7" t="s">
        <v>771</v>
      </c>
      <c r="F471" s="7" t="s">
        <v>772</v>
      </c>
      <c r="G471" s="7" t="s">
        <v>851</v>
      </c>
      <c r="H471" s="8" t="s">
        <v>197</v>
      </c>
      <c r="I471" s="9">
        <v>50</v>
      </c>
      <c r="J471" s="10" t="s">
        <v>235</v>
      </c>
      <c r="K471" s="8" t="s">
        <v>107</v>
      </c>
      <c r="L471" s="10" t="s">
        <v>108</v>
      </c>
      <c r="M471" s="10" t="s">
        <v>109</v>
      </c>
      <c r="N471" s="10" t="s">
        <v>110</v>
      </c>
      <c r="O471" s="74"/>
      <c r="P471" s="27"/>
      <c r="Q471" s="27"/>
      <c r="R471" s="27">
        <v>10</v>
      </c>
      <c r="S471" s="27">
        <v>30</v>
      </c>
      <c r="T471" s="27">
        <v>30</v>
      </c>
      <c r="U471" s="27">
        <v>30</v>
      </c>
      <c r="V471" s="27">
        <v>30</v>
      </c>
      <c r="W471" s="27"/>
      <c r="X471" s="27"/>
      <c r="Y471" s="27"/>
      <c r="Z471" s="27"/>
      <c r="AA471" s="27"/>
      <c r="AB471" s="27"/>
      <c r="AC471" s="27"/>
      <c r="AD471" s="27"/>
      <c r="AE471" s="27"/>
      <c r="AF471" s="27"/>
      <c r="AG471" s="27"/>
      <c r="AH471" s="27"/>
      <c r="AI471" s="27"/>
      <c r="AJ471" s="27"/>
      <c r="AK471" s="27"/>
      <c r="AL471" s="27"/>
      <c r="AM471" s="27"/>
      <c r="AN471" s="27"/>
      <c r="AO471" s="27"/>
      <c r="AP471" s="27">
        <v>47515</v>
      </c>
      <c r="AQ471" s="27">
        <v>0</v>
      </c>
      <c r="AR471" s="27">
        <f t="shared" si="15"/>
        <v>0</v>
      </c>
      <c r="AS471" s="10" t="s">
        <v>111</v>
      </c>
      <c r="AT471" s="43" t="s">
        <v>114</v>
      </c>
      <c r="AU471" s="13" t="s">
        <v>777</v>
      </c>
    </row>
    <row r="472" spans="2:47" x14ac:dyDescent="0.2">
      <c r="B472" s="13" t="s">
        <v>854</v>
      </c>
      <c r="C472" s="13" t="s">
        <v>100</v>
      </c>
      <c r="D472" s="13" t="s">
        <v>845</v>
      </c>
      <c r="E472" s="13" t="s">
        <v>771</v>
      </c>
      <c r="F472" s="13" t="s">
        <v>846</v>
      </c>
      <c r="G472" s="13" t="s">
        <v>851</v>
      </c>
      <c r="H472" s="13" t="s">
        <v>197</v>
      </c>
      <c r="I472" s="13">
        <v>50</v>
      </c>
      <c r="J472" s="13" t="s">
        <v>235</v>
      </c>
      <c r="K472" s="13" t="s">
        <v>107</v>
      </c>
      <c r="L472" s="13" t="s">
        <v>108</v>
      </c>
      <c r="M472" s="13" t="s">
        <v>109</v>
      </c>
      <c r="N472" s="13" t="s">
        <v>110</v>
      </c>
      <c r="O472" s="39"/>
      <c r="P472" s="39"/>
      <c r="Q472" s="39"/>
      <c r="R472" s="39">
        <v>10</v>
      </c>
      <c r="S472" s="39">
        <v>30</v>
      </c>
      <c r="T472" s="39">
        <v>30</v>
      </c>
      <c r="U472" s="39">
        <v>30</v>
      </c>
      <c r="V472" s="39"/>
      <c r="W472" s="39"/>
      <c r="X472" s="39"/>
      <c r="Y472" s="39"/>
      <c r="Z472" s="39"/>
      <c r="AA472" s="39"/>
      <c r="AB472" s="39"/>
      <c r="AC472" s="39"/>
      <c r="AD472" s="39"/>
      <c r="AE472" s="39"/>
      <c r="AF472" s="39"/>
      <c r="AG472" s="39"/>
      <c r="AH472" s="39"/>
      <c r="AI472" s="39"/>
      <c r="AJ472" s="39"/>
      <c r="AK472" s="39"/>
      <c r="AL472" s="39"/>
      <c r="AM472" s="39"/>
      <c r="AN472" s="39"/>
      <c r="AO472" s="39"/>
      <c r="AP472" s="39">
        <v>47514.28</v>
      </c>
      <c r="AQ472" s="39">
        <v>0</v>
      </c>
      <c r="AR472" s="27">
        <f t="shared" si="15"/>
        <v>0</v>
      </c>
      <c r="AS472" s="13" t="s">
        <v>111</v>
      </c>
      <c r="AT472" s="13" t="s">
        <v>114</v>
      </c>
      <c r="AU472" s="13">
        <v>14.15</v>
      </c>
    </row>
    <row r="473" spans="2:47" x14ac:dyDescent="0.2">
      <c r="B473" s="13" t="s">
        <v>855</v>
      </c>
      <c r="C473" s="13" t="s">
        <v>100</v>
      </c>
      <c r="D473" s="13" t="s">
        <v>845</v>
      </c>
      <c r="E473" s="13" t="s">
        <v>771</v>
      </c>
      <c r="F473" s="13" t="s">
        <v>846</v>
      </c>
      <c r="G473" s="13" t="s">
        <v>851</v>
      </c>
      <c r="H473" s="13" t="s">
        <v>197</v>
      </c>
      <c r="I473" s="13">
        <v>50</v>
      </c>
      <c r="J473" s="13" t="s">
        <v>235</v>
      </c>
      <c r="K473" s="13" t="s">
        <v>107</v>
      </c>
      <c r="L473" s="13" t="s">
        <v>108</v>
      </c>
      <c r="M473" s="13" t="s">
        <v>122</v>
      </c>
      <c r="N473" s="13" t="s">
        <v>110</v>
      </c>
      <c r="O473" s="39"/>
      <c r="P473" s="39"/>
      <c r="Q473" s="39"/>
      <c r="R473" s="39">
        <v>10</v>
      </c>
      <c r="S473" s="39">
        <v>20</v>
      </c>
      <c r="T473" s="39">
        <v>30</v>
      </c>
      <c r="U473" s="39">
        <v>30</v>
      </c>
      <c r="V473" s="39"/>
      <c r="W473" s="39"/>
      <c r="X473" s="39"/>
      <c r="Y473" s="39"/>
      <c r="Z473" s="39"/>
      <c r="AA473" s="39"/>
      <c r="AB473" s="39"/>
      <c r="AC473" s="39"/>
      <c r="AD473" s="39"/>
      <c r="AE473" s="39"/>
      <c r="AF473" s="39"/>
      <c r="AG473" s="39"/>
      <c r="AH473" s="39"/>
      <c r="AI473" s="39"/>
      <c r="AJ473" s="39"/>
      <c r="AK473" s="39"/>
      <c r="AL473" s="39"/>
      <c r="AM473" s="39"/>
      <c r="AN473" s="39"/>
      <c r="AO473" s="39"/>
      <c r="AP473" s="39">
        <v>101934.82142857142</v>
      </c>
      <c r="AQ473" s="39">
        <f>(O473+P473+Q473+R473+S473+T473+U473+V473+W473)*AP473</f>
        <v>9174133.9285714272</v>
      </c>
      <c r="AR473" s="27">
        <f t="shared" si="15"/>
        <v>10275030</v>
      </c>
      <c r="AS473" s="13" t="s">
        <v>111</v>
      </c>
      <c r="AT473" s="13" t="s">
        <v>114</v>
      </c>
      <c r="AU473" s="13"/>
    </row>
    <row r="474" spans="2:47" x14ac:dyDescent="0.25">
      <c r="B474" s="7" t="s">
        <v>856</v>
      </c>
      <c r="C474" s="7" t="s">
        <v>100</v>
      </c>
      <c r="D474" s="7" t="s">
        <v>770</v>
      </c>
      <c r="E474" s="7" t="s">
        <v>771</v>
      </c>
      <c r="F474" s="7" t="s">
        <v>772</v>
      </c>
      <c r="G474" s="7" t="s">
        <v>857</v>
      </c>
      <c r="H474" s="8" t="s">
        <v>197</v>
      </c>
      <c r="I474" s="9">
        <v>50</v>
      </c>
      <c r="J474" s="10" t="s">
        <v>231</v>
      </c>
      <c r="K474" s="8" t="s">
        <v>107</v>
      </c>
      <c r="L474" s="10" t="s">
        <v>108</v>
      </c>
      <c r="M474" s="10" t="s">
        <v>109</v>
      </c>
      <c r="N474" s="10" t="s">
        <v>110</v>
      </c>
      <c r="O474" s="27">
        <v>0</v>
      </c>
      <c r="P474" s="27">
        <v>0</v>
      </c>
      <c r="Q474" s="27">
        <v>65</v>
      </c>
      <c r="R474" s="27">
        <v>60</v>
      </c>
      <c r="S474" s="27">
        <v>60</v>
      </c>
      <c r="T474" s="27">
        <v>60</v>
      </c>
      <c r="U474" s="27">
        <v>60</v>
      </c>
      <c r="V474" s="27"/>
      <c r="W474" s="27"/>
      <c r="X474" s="27"/>
      <c r="Y474" s="27"/>
      <c r="Z474" s="27"/>
      <c r="AA474" s="27"/>
      <c r="AB474" s="27"/>
      <c r="AC474" s="27"/>
      <c r="AD474" s="27"/>
      <c r="AE474" s="27"/>
      <c r="AF474" s="27"/>
      <c r="AG474" s="27"/>
      <c r="AH474" s="27"/>
      <c r="AI474" s="27"/>
      <c r="AJ474" s="27"/>
      <c r="AK474" s="27"/>
      <c r="AL474" s="27"/>
      <c r="AM474" s="27"/>
      <c r="AN474" s="27"/>
      <c r="AO474" s="27"/>
      <c r="AP474" s="27">
        <v>17405</v>
      </c>
      <c r="AQ474" s="27">
        <v>0</v>
      </c>
      <c r="AR474" s="27">
        <f t="shared" si="15"/>
        <v>0</v>
      </c>
      <c r="AS474" s="10" t="s">
        <v>111</v>
      </c>
      <c r="AT474" s="88">
        <v>2014</v>
      </c>
      <c r="AU474" s="7" t="s">
        <v>795</v>
      </c>
    </row>
    <row r="475" spans="2:47" x14ac:dyDescent="0.25">
      <c r="B475" s="7" t="s">
        <v>858</v>
      </c>
      <c r="C475" s="7" t="s">
        <v>100</v>
      </c>
      <c r="D475" s="7" t="s">
        <v>770</v>
      </c>
      <c r="E475" s="7" t="s">
        <v>771</v>
      </c>
      <c r="F475" s="7" t="s">
        <v>772</v>
      </c>
      <c r="G475" s="7" t="s">
        <v>857</v>
      </c>
      <c r="H475" s="7" t="s">
        <v>197</v>
      </c>
      <c r="I475" s="14">
        <v>50</v>
      </c>
      <c r="J475" s="7" t="s">
        <v>235</v>
      </c>
      <c r="K475" s="7" t="s">
        <v>107</v>
      </c>
      <c r="L475" s="7" t="s">
        <v>108</v>
      </c>
      <c r="M475" s="7" t="s">
        <v>109</v>
      </c>
      <c r="N475" s="7" t="s">
        <v>110</v>
      </c>
      <c r="O475" s="39">
        <v>0</v>
      </c>
      <c r="P475" s="39">
        <v>0</v>
      </c>
      <c r="Q475" s="39">
        <v>20</v>
      </c>
      <c r="R475" s="39">
        <v>60</v>
      </c>
      <c r="S475" s="39">
        <v>60</v>
      </c>
      <c r="T475" s="39">
        <v>60</v>
      </c>
      <c r="U475" s="39">
        <v>60</v>
      </c>
      <c r="V475" s="39"/>
      <c r="W475" s="39"/>
      <c r="X475" s="39"/>
      <c r="Y475" s="39"/>
      <c r="Z475" s="39"/>
      <c r="AA475" s="39"/>
      <c r="AB475" s="39"/>
      <c r="AC475" s="39"/>
      <c r="AD475" s="39"/>
      <c r="AE475" s="39"/>
      <c r="AF475" s="39"/>
      <c r="AG475" s="39"/>
      <c r="AH475" s="39"/>
      <c r="AI475" s="39"/>
      <c r="AJ475" s="39"/>
      <c r="AK475" s="39"/>
      <c r="AL475" s="39"/>
      <c r="AM475" s="39"/>
      <c r="AN475" s="39"/>
      <c r="AO475" s="39"/>
      <c r="AP475" s="39">
        <v>17405</v>
      </c>
      <c r="AQ475" s="27">
        <v>0</v>
      </c>
      <c r="AR475" s="27">
        <f t="shared" si="15"/>
        <v>0</v>
      </c>
      <c r="AS475" s="7" t="s">
        <v>111</v>
      </c>
      <c r="AT475" s="7" t="s">
        <v>375</v>
      </c>
      <c r="AU475" s="89" t="s">
        <v>112</v>
      </c>
    </row>
    <row r="476" spans="2:47" x14ac:dyDescent="0.2">
      <c r="B476" s="12" t="s">
        <v>859</v>
      </c>
      <c r="C476" s="7" t="s">
        <v>100</v>
      </c>
      <c r="D476" s="7" t="s">
        <v>770</v>
      </c>
      <c r="E476" s="7" t="s">
        <v>771</v>
      </c>
      <c r="F476" s="7" t="s">
        <v>772</v>
      </c>
      <c r="G476" s="7" t="s">
        <v>857</v>
      </c>
      <c r="H476" s="8" t="s">
        <v>197</v>
      </c>
      <c r="I476" s="9">
        <v>50</v>
      </c>
      <c r="J476" s="10" t="s">
        <v>235</v>
      </c>
      <c r="K476" s="8" t="s">
        <v>107</v>
      </c>
      <c r="L476" s="10" t="s">
        <v>108</v>
      </c>
      <c r="M476" s="10" t="s">
        <v>109</v>
      </c>
      <c r="N476" s="10" t="s">
        <v>110</v>
      </c>
      <c r="O476" s="74"/>
      <c r="P476" s="27"/>
      <c r="Q476" s="27">
        <v>20</v>
      </c>
      <c r="R476" s="27">
        <v>40</v>
      </c>
      <c r="S476" s="27">
        <v>60</v>
      </c>
      <c r="T476" s="27">
        <v>60</v>
      </c>
      <c r="U476" s="27">
        <v>60</v>
      </c>
      <c r="V476" s="27">
        <v>60</v>
      </c>
      <c r="W476" s="27"/>
      <c r="X476" s="27"/>
      <c r="Y476" s="27"/>
      <c r="Z476" s="27"/>
      <c r="AA476" s="27"/>
      <c r="AB476" s="27"/>
      <c r="AC476" s="27"/>
      <c r="AD476" s="27"/>
      <c r="AE476" s="27"/>
      <c r="AF476" s="27"/>
      <c r="AG476" s="27"/>
      <c r="AH476" s="27"/>
      <c r="AI476" s="27"/>
      <c r="AJ476" s="27"/>
      <c r="AK476" s="27"/>
      <c r="AL476" s="27"/>
      <c r="AM476" s="27"/>
      <c r="AN476" s="27"/>
      <c r="AO476" s="27"/>
      <c r="AP476" s="27">
        <v>17405</v>
      </c>
      <c r="AQ476" s="27">
        <v>0</v>
      </c>
      <c r="AR476" s="27">
        <f t="shared" si="15"/>
        <v>0</v>
      </c>
      <c r="AS476" s="10" t="s">
        <v>111</v>
      </c>
      <c r="AT476" s="43" t="s">
        <v>114</v>
      </c>
      <c r="AU476" s="13" t="s">
        <v>777</v>
      </c>
    </row>
    <row r="477" spans="2:47" x14ac:dyDescent="0.2">
      <c r="B477" s="13" t="s">
        <v>860</v>
      </c>
      <c r="C477" s="13" t="s">
        <v>100</v>
      </c>
      <c r="D477" s="13" t="s">
        <v>779</v>
      </c>
      <c r="E477" s="13" t="s">
        <v>771</v>
      </c>
      <c r="F477" s="13" t="s">
        <v>780</v>
      </c>
      <c r="G477" s="13" t="s">
        <v>857</v>
      </c>
      <c r="H477" s="13" t="s">
        <v>197</v>
      </c>
      <c r="I477" s="13">
        <v>50</v>
      </c>
      <c r="J477" s="13" t="s">
        <v>235</v>
      </c>
      <c r="K477" s="13" t="s">
        <v>107</v>
      </c>
      <c r="L477" s="13" t="s">
        <v>108</v>
      </c>
      <c r="M477" s="13" t="s">
        <v>109</v>
      </c>
      <c r="N477" s="13" t="s">
        <v>110</v>
      </c>
      <c r="O477" s="39"/>
      <c r="P477" s="39"/>
      <c r="Q477" s="39">
        <v>20</v>
      </c>
      <c r="R477" s="39">
        <v>40</v>
      </c>
      <c r="S477" s="39">
        <v>60</v>
      </c>
      <c r="T477" s="39">
        <v>60</v>
      </c>
      <c r="U477" s="39">
        <v>60</v>
      </c>
      <c r="V477" s="39"/>
      <c r="W477" s="39"/>
      <c r="X477" s="39"/>
      <c r="Y477" s="39"/>
      <c r="Z477" s="39"/>
      <c r="AA477" s="39"/>
      <c r="AB477" s="39"/>
      <c r="AC477" s="39"/>
      <c r="AD477" s="39"/>
      <c r="AE477" s="39"/>
      <c r="AF477" s="39"/>
      <c r="AG477" s="39"/>
      <c r="AH477" s="39"/>
      <c r="AI477" s="39"/>
      <c r="AJ477" s="39"/>
      <c r="AK477" s="39"/>
      <c r="AL477" s="39"/>
      <c r="AM477" s="39"/>
      <c r="AN477" s="39"/>
      <c r="AO477" s="39"/>
      <c r="AP477" s="39">
        <v>17405</v>
      </c>
      <c r="AQ477" s="39">
        <v>0</v>
      </c>
      <c r="AR477" s="27">
        <f t="shared" si="15"/>
        <v>0</v>
      </c>
      <c r="AS477" s="13" t="s">
        <v>111</v>
      </c>
      <c r="AT477" s="13" t="s">
        <v>114</v>
      </c>
      <c r="AU477" s="13">
        <v>14.15</v>
      </c>
    </row>
    <row r="478" spans="2:47" x14ac:dyDescent="0.2">
      <c r="B478" s="13" t="s">
        <v>861</v>
      </c>
      <c r="C478" s="13" t="s">
        <v>100</v>
      </c>
      <c r="D478" s="13" t="s">
        <v>779</v>
      </c>
      <c r="E478" s="13" t="s">
        <v>771</v>
      </c>
      <c r="F478" s="13" t="s">
        <v>780</v>
      </c>
      <c r="G478" s="13" t="s">
        <v>857</v>
      </c>
      <c r="H478" s="13" t="s">
        <v>197</v>
      </c>
      <c r="I478" s="13">
        <v>50</v>
      </c>
      <c r="J478" s="13" t="s">
        <v>235</v>
      </c>
      <c r="K478" s="13" t="s">
        <v>107</v>
      </c>
      <c r="L478" s="13" t="s">
        <v>108</v>
      </c>
      <c r="M478" s="13" t="s">
        <v>109</v>
      </c>
      <c r="N478" s="13" t="s">
        <v>110</v>
      </c>
      <c r="O478" s="39"/>
      <c r="P478" s="39"/>
      <c r="Q478" s="39">
        <v>20</v>
      </c>
      <c r="R478" s="39">
        <v>40</v>
      </c>
      <c r="S478" s="39">
        <v>50</v>
      </c>
      <c r="T478" s="39">
        <v>60</v>
      </c>
      <c r="U478" s="39">
        <v>60</v>
      </c>
      <c r="V478" s="39"/>
      <c r="W478" s="39"/>
      <c r="X478" s="39"/>
      <c r="Y478" s="39"/>
      <c r="Z478" s="39"/>
      <c r="AA478" s="39"/>
      <c r="AB478" s="39"/>
      <c r="AC478" s="39"/>
      <c r="AD478" s="39"/>
      <c r="AE478" s="39"/>
      <c r="AF478" s="39"/>
      <c r="AG478" s="39"/>
      <c r="AH478" s="39"/>
      <c r="AI478" s="39"/>
      <c r="AJ478" s="39"/>
      <c r="AK478" s="39"/>
      <c r="AL478" s="39"/>
      <c r="AM478" s="39"/>
      <c r="AN478" s="39"/>
      <c r="AO478" s="39"/>
      <c r="AP478" s="39">
        <v>41908.79</v>
      </c>
      <c r="AQ478" s="39">
        <v>0</v>
      </c>
      <c r="AR478" s="27">
        <f t="shared" si="15"/>
        <v>0</v>
      </c>
      <c r="AS478" s="13" t="s">
        <v>111</v>
      </c>
      <c r="AT478" s="13" t="s">
        <v>114</v>
      </c>
      <c r="AU478" s="13">
        <v>14</v>
      </c>
    </row>
    <row r="479" spans="2:47" x14ac:dyDescent="0.2">
      <c r="B479" s="13" t="s">
        <v>862</v>
      </c>
      <c r="C479" s="13" t="s">
        <v>100</v>
      </c>
      <c r="D479" s="13" t="s">
        <v>779</v>
      </c>
      <c r="E479" s="13" t="s">
        <v>771</v>
      </c>
      <c r="F479" s="13" t="s">
        <v>780</v>
      </c>
      <c r="G479" s="13" t="s">
        <v>857</v>
      </c>
      <c r="H479" s="13" t="s">
        <v>197</v>
      </c>
      <c r="I479" s="13">
        <v>50</v>
      </c>
      <c r="J479" s="13" t="s">
        <v>235</v>
      </c>
      <c r="K479" s="13" t="s">
        <v>107</v>
      </c>
      <c r="L479" s="13" t="s">
        <v>108</v>
      </c>
      <c r="M479" s="13" t="s">
        <v>109</v>
      </c>
      <c r="N479" s="13" t="s">
        <v>110</v>
      </c>
      <c r="O479" s="39"/>
      <c r="P479" s="39"/>
      <c r="Q479" s="39">
        <v>20</v>
      </c>
      <c r="R479" s="39">
        <v>60</v>
      </c>
      <c r="S479" s="39">
        <v>50</v>
      </c>
      <c r="T479" s="39">
        <v>60</v>
      </c>
      <c r="U479" s="39">
        <v>60</v>
      </c>
      <c r="V479" s="39"/>
      <c r="W479" s="39"/>
      <c r="X479" s="39"/>
      <c r="Y479" s="39"/>
      <c r="Z479" s="39"/>
      <c r="AA479" s="39"/>
      <c r="AB479" s="39"/>
      <c r="AC479" s="39"/>
      <c r="AD479" s="39"/>
      <c r="AE479" s="39"/>
      <c r="AF479" s="39"/>
      <c r="AG479" s="39"/>
      <c r="AH479" s="39"/>
      <c r="AI479" s="39"/>
      <c r="AJ479" s="39"/>
      <c r="AK479" s="39"/>
      <c r="AL479" s="39"/>
      <c r="AM479" s="39"/>
      <c r="AN479" s="39"/>
      <c r="AO479" s="39"/>
      <c r="AP479" s="39">
        <v>41908.79</v>
      </c>
      <c r="AQ479" s="39">
        <v>0</v>
      </c>
      <c r="AR479" s="27">
        <f t="shared" si="15"/>
        <v>0</v>
      </c>
      <c r="AS479" s="13" t="s">
        <v>111</v>
      </c>
      <c r="AT479" s="13" t="s">
        <v>114</v>
      </c>
      <c r="AU479" s="13">
        <v>15</v>
      </c>
    </row>
    <row r="480" spans="2:47" x14ac:dyDescent="0.2">
      <c r="B480" s="13" t="s">
        <v>863</v>
      </c>
      <c r="C480" s="13" t="s">
        <v>100</v>
      </c>
      <c r="D480" s="13" t="s">
        <v>779</v>
      </c>
      <c r="E480" s="13" t="s">
        <v>771</v>
      </c>
      <c r="F480" s="13" t="s">
        <v>780</v>
      </c>
      <c r="G480" s="13" t="s">
        <v>857</v>
      </c>
      <c r="H480" s="13" t="s">
        <v>197</v>
      </c>
      <c r="I480" s="13">
        <v>50</v>
      </c>
      <c r="J480" s="13" t="s">
        <v>235</v>
      </c>
      <c r="K480" s="13" t="s">
        <v>107</v>
      </c>
      <c r="L480" s="13" t="s">
        <v>108</v>
      </c>
      <c r="M480" s="13" t="s">
        <v>122</v>
      </c>
      <c r="N480" s="13" t="s">
        <v>110</v>
      </c>
      <c r="O480" s="39"/>
      <c r="P480" s="39"/>
      <c r="Q480" s="39">
        <v>20</v>
      </c>
      <c r="R480" s="39">
        <v>60</v>
      </c>
      <c r="S480" s="39">
        <v>50</v>
      </c>
      <c r="T480" s="39">
        <v>60</v>
      </c>
      <c r="U480" s="39">
        <v>60</v>
      </c>
      <c r="V480" s="39"/>
      <c r="W480" s="39"/>
      <c r="X480" s="39"/>
      <c r="Y480" s="39"/>
      <c r="Z480" s="39"/>
      <c r="AA480" s="39"/>
      <c r="AB480" s="39"/>
      <c r="AC480" s="39"/>
      <c r="AD480" s="39"/>
      <c r="AE480" s="39"/>
      <c r="AF480" s="39"/>
      <c r="AG480" s="39"/>
      <c r="AH480" s="39"/>
      <c r="AI480" s="39"/>
      <c r="AJ480" s="39"/>
      <c r="AK480" s="39"/>
      <c r="AL480" s="39"/>
      <c r="AM480" s="39"/>
      <c r="AN480" s="39"/>
      <c r="AO480" s="39"/>
      <c r="AP480" s="39">
        <v>52425.892857142855</v>
      </c>
      <c r="AQ480" s="39">
        <f>(O480+P480+Q480+R480+S480+T480+U480+V480+W480)*AP480</f>
        <v>13106473.214285715</v>
      </c>
      <c r="AR480" s="27">
        <f t="shared" si="15"/>
        <v>14679250.000000002</v>
      </c>
      <c r="AS480" s="13" t="s">
        <v>111</v>
      </c>
      <c r="AT480" s="13" t="s">
        <v>114</v>
      </c>
      <c r="AU480" s="13"/>
    </row>
    <row r="481" spans="2:47" x14ac:dyDescent="0.25">
      <c r="B481" s="7" t="s">
        <v>864</v>
      </c>
      <c r="C481" s="7" t="s">
        <v>100</v>
      </c>
      <c r="D481" s="7" t="s">
        <v>770</v>
      </c>
      <c r="E481" s="7" t="s">
        <v>771</v>
      </c>
      <c r="F481" s="7" t="s">
        <v>772</v>
      </c>
      <c r="G481" s="7" t="s">
        <v>865</v>
      </c>
      <c r="H481" s="8" t="s">
        <v>197</v>
      </c>
      <c r="I481" s="9">
        <v>50</v>
      </c>
      <c r="J481" s="10" t="s">
        <v>231</v>
      </c>
      <c r="K481" s="8" t="s">
        <v>107</v>
      </c>
      <c r="L481" s="10" t="s">
        <v>108</v>
      </c>
      <c r="M481" s="10" t="s">
        <v>109</v>
      </c>
      <c r="N481" s="10" t="s">
        <v>110</v>
      </c>
      <c r="O481" s="27">
        <v>0</v>
      </c>
      <c r="P481" s="27">
        <v>0</v>
      </c>
      <c r="Q481" s="27">
        <v>12</v>
      </c>
      <c r="R481" s="27">
        <v>15</v>
      </c>
      <c r="S481" s="27">
        <v>15</v>
      </c>
      <c r="T481" s="27">
        <v>15</v>
      </c>
      <c r="U481" s="27">
        <v>15</v>
      </c>
      <c r="V481" s="27"/>
      <c r="W481" s="27"/>
      <c r="X481" s="27"/>
      <c r="Y481" s="27"/>
      <c r="Z481" s="27"/>
      <c r="AA481" s="27"/>
      <c r="AB481" s="27"/>
      <c r="AC481" s="27"/>
      <c r="AD481" s="27"/>
      <c r="AE481" s="27"/>
      <c r="AF481" s="27"/>
      <c r="AG481" s="27"/>
      <c r="AH481" s="27"/>
      <c r="AI481" s="27"/>
      <c r="AJ481" s="27"/>
      <c r="AK481" s="27"/>
      <c r="AL481" s="27"/>
      <c r="AM481" s="27"/>
      <c r="AN481" s="27"/>
      <c r="AO481" s="27"/>
      <c r="AP481" s="27">
        <v>321428.57142857142</v>
      </c>
      <c r="AQ481" s="27">
        <v>0</v>
      </c>
      <c r="AR481" s="27">
        <f t="shared" si="15"/>
        <v>0</v>
      </c>
      <c r="AS481" s="10" t="s">
        <v>111</v>
      </c>
      <c r="AT481" s="88">
        <v>2014</v>
      </c>
      <c r="AU481" s="7" t="s">
        <v>795</v>
      </c>
    </row>
    <row r="482" spans="2:47" x14ac:dyDescent="0.25">
      <c r="B482" s="7" t="s">
        <v>866</v>
      </c>
      <c r="C482" s="7" t="s">
        <v>100</v>
      </c>
      <c r="D482" s="7" t="s">
        <v>770</v>
      </c>
      <c r="E482" s="7" t="s">
        <v>771</v>
      </c>
      <c r="F482" s="7" t="s">
        <v>772</v>
      </c>
      <c r="G482" s="7" t="s">
        <v>865</v>
      </c>
      <c r="H482" s="7" t="s">
        <v>197</v>
      </c>
      <c r="I482" s="14">
        <v>50</v>
      </c>
      <c r="J482" s="7" t="s">
        <v>235</v>
      </c>
      <c r="K482" s="7" t="s">
        <v>107</v>
      </c>
      <c r="L482" s="7" t="s">
        <v>108</v>
      </c>
      <c r="M482" s="7" t="s">
        <v>109</v>
      </c>
      <c r="N482" s="7" t="s">
        <v>110</v>
      </c>
      <c r="O482" s="39">
        <v>0</v>
      </c>
      <c r="P482" s="39">
        <v>0</v>
      </c>
      <c r="Q482" s="39">
        <v>12</v>
      </c>
      <c r="R482" s="39">
        <v>15</v>
      </c>
      <c r="S482" s="39">
        <v>15</v>
      </c>
      <c r="T482" s="39">
        <v>15</v>
      </c>
      <c r="U482" s="39">
        <v>15</v>
      </c>
      <c r="V482" s="39"/>
      <c r="W482" s="39"/>
      <c r="X482" s="39"/>
      <c r="Y482" s="39"/>
      <c r="Z482" s="39"/>
      <c r="AA482" s="39"/>
      <c r="AB482" s="39"/>
      <c r="AC482" s="39"/>
      <c r="AD482" s="39"/>
      <c r="AE482" s="39"/>
      <c r="AF482" s="39"/>
      <c r="AG482" s="39"/>
      <c r="AH482" s="39"/>
      <c r="AI482" s="39"/>
      <c r="AJ482" s="39"/>
      <c r="AK482" s="39"/>
      <c r="AL482" s="39"/>
      <c r="AM482" s="39"/>
      <c r="AN482" s="39"/>
      <c r="AO482" s="39"/>
      <c r="AP482" s="39">
        <v>321428.571</v>
      </c>
      <c r="AQ482" s="27">
        <v>0</v>
      </c>
      <c r="AR482" s="27">
        <f t="shared" si="15"/>
        <v>0</v>
      </c>
      <c r="AS482" s="7" t="s">
        <v>111</v>
      </c>
      <c r="AT482" s="7" t="s">
        <v>375</v>
      </c>
      <c r="AU482" s="89" t="s">
        <v>112</v>
      </c>
    </row>
    <row r="483" spans="2:47" x14ac:dyDescent="0.2">
      <c r="B483" s="12" t="s">
        <v>867</v>
      </c>
      <c r="C483" s="7" t="s">
        <v>100</v>
      </c>
      <c r="D483" s="7" t="s">
        <v>770</v>
      </c>
      <c r="E483" s="7" t="s">
        <v>771</v>
      </c>
      <c r="F483" s="7" t="s">
        <v>772</v>
      </c>
      <c r="G483" s="7" t="s">
        <v>865</v>
      </c>
      <c r="H483" s="8" t="s">
        <v>197</v>
      </c>
      <c r="I483" s="9">
        <v>50</v>
      </c>
      <c r="J483" s="10" t="s">
        <v>235</v>
      </c>
      <c r="K483" s="8" t="s">
        <v>107</v>
      </c>
      <c r="L483" s="10" t="s">
        <v>108</v>
      </c>
      <c r="M483" s="10" t="s">
        <v>109</v>
      </c>
      <c r="N483" s="10" t="s">
        <v>110</v>
      </c>
      <c r="O483" s="74"/>
      <c r="P483" s="27"/>
      <c r="Q483" s="27">
        <v>12</v>
      </c>
      <c r="R483" s="27">
        <v>10</v>
      </c>
      <c r="S483" s="27">
        <v>15</v>
      </c>
      <c r="T483" s="27">
        <v>15</v>
      </c>
      <c r="U483" s="27">
        <v>15</v>
      </c>
      <c r="V483" s="27">
        <v>15</v>
      </c>
      <c r="W483" s="27"/>
      <c r="X483" s="27"/>
      <c r="Y483" s="27"/>
      <c r="Z483" s="27"/>
      <c r="AA483" s="27"/>
      <c r="AB483" s="27"/>
      <c r="AC483" s="27"/>
      <c r="AD483" s="27"/>
      <c r="AE483" s="27"/>
      <c r="AF483" s="27"/>
      <c r="AG483" s="27"/>
      <c r="AH483" s="27"/>
      <c r="AI483" s="27"/>
      <c r="AJ483" s="27"/>
      <c r="AK483" s="27"/>
      <c r="AL483" s="27"/>
      <c r="AM483" s="27"/>
      <c r="AN483" s="27"/>
      <c r="AO483" s="27"/>
      <c r="AP483" s="27">
        <v>321428.571</v>
      </c>
      <c r="AQ483" s="27">
        <v>0</v>
      </c>
      <c r="AR483" s="27">
        <f t="shared" si="15"/>
        <v>0</v>
      </c>
      <c r="AS483" s="10" t="s">
        <v>111</v>
      </c>
      <c r="AT483" s="43" t="s">
        <v>114</v>
      </c>
      <c r="AU483" s="13" t="s">
        <v>786</v>
      </c>
    </row>
    <row r="484" spans="2:47" x14ac:dyDescent="0.2">
      <c r="B484" s="13" t="s">
        <v>868</v>
      </c>
      <c r="C484" s="13" t="s">
        <v>100</v>
      </c>
      <c r="D484" s="13" t="s">
        <v>869</v>
      </c>
      <c r="E484" s="13" t="s">
        <v>771</v>
      </c>
      <c r="F484" s="13" t="s">
        <v>870</v>
      </c>
      <c r="G484" s="13" t="s">
        <v>865</v>
      </c>
      <c r="H484" s="13" t="s">
        <v>197</v>
      </c>
      <c r="I484" s="13">
        <v>50</v>
      </c>
      <c r="J484" s="13" t="s">
        <v>235</v>
      </c>
      <c r="K484" s="13" t="s">
        <v>107</v>
      </c>
      <c r="L484" s="13" t="s">
        <v>108</v>
      </c>
      <c r="M484" s="13" t="s">
        <v>109</v>
      </c>
      <c r="N484" s="13" t="s">
        <v>110</v>
      </c>
      <c r="O484" s="39"/>
      <c r="P484" s="39"/>
      <c r="Q484" s="39">
        <v>12</v>
      </c>
      <c r="R484" s="39">
        <v>10</v>
      </c>
      <c r="S484" s="39">
        <v>15</v>
      </c>
      <c r="T484" s="39">
        <v>15</v>
      </c>
      <c r="U484" s="39">
        <v>15</v>
      </c>
      <c r="V484" s="39"/>
      <c r="W484" s="39"/>
      <c r="X484" s="39"/>
      <c r="Y484" s="39"/>
      <c r="Z484" s="39"/>
      <c r="AA484" s="39"/>
      <c r="AB484" s="39"/>
      <c r="AC484" s="39"/>
      <c r="AD484" s="39"/>
      <c r="AE484" s="39"/>
      <c r="AF484" s="39"/>
      <c r="AG484" s="39"/>
      <c r="AH484" s="39"/>
      <c r="AI484" s="39"/>
      <c r="AJ484" s="39"/>
      <c r="AK484" s="39"/>
      <c r="AL484" s="39"/>
      <c r="AM484" s="39"/>
      <c r="AN484" s="39"/>
      <c r="AO484" s="39"/>
      <c r="AP484" s="39">
        <v>349129.46</v>
      </c>
      <c r="AQ484" s="39">
        <v>0</v>
      </c>
      <c r="AR484" s="27">
        <f t="shared" si="15"/>
        <v>0</v>
      </c>
      <c r="AS484" s="13" t="s">
        <v>111</v>
      </c>
      <c r="AT484" s="13" t="s">
        <v>114</v>
      </c>
      <c r="AU484" s="13">
        <v>14</v>
      </c>
    </row>
    <row r="485" spans="2:47" x14ac:dyDescent="0.2">
      <c r="B485" s="13" t="s">
        <v>871</v>
      </c>
      <c r="C485" s="13" t="s">
        <v>100</v>
      </c>
      <c r="D485" s="13" t="s">
        <v>869</v>
      </c>
      <c r="E485" s="13" t="s">
        <v>771</v>
      </c>
      <c r="F485" s="13" t="s">
        <v>870</v>
      </c>
      <c r="G485" s="13" t="s">
        <v>865</v>
      </c>
      <c r="H485" s="13" t="s">
        <v>197</v>
      </c>
      <c r="I485" s="13">
        <v>50</v>
      </c>
      <c r="J485" s="13" t="s">
        <v>235</v>
      </c>
      <c r="K485" s="13" t="s">
        <v>107</v>
      </c>
      <c r="L485" s="13" t="s">
        <v>108</v>
      </c>
      <c r="M485" s="13" t="s">
        <v>109</v>
      </c>
      <c r="N485" s="13" t="s">
        <v>110</v>
      </c>
      <c r="O485" s="39"/>
      <c r="P485" s="39"/>
      <c r="Q485" s="39">
        <v>12</v>
      </c>
      <c r="R485" s="39">
        <v>10</v>
      </c>
      <c r="S485" s="39">
        <v>35</v>
      </c>
      <c r="T485" s="39">
        <v>15</v>
      </c>
      <c r="U485" s="39">
        <v>15</v>
      </c>
      <c r="V485" s="39"/>
      <c r="W485" s="39"/>
      <c r="X485" s="39"/>
      <c r="Y485" s="39"/>
      <c r="Z485" s="39"/>
      <c r="AA485" s="39"/>
      <c r="AB485" s="39"/>
      <c r="AC485" s="39"/>
      <c r="AD485" s="39"/>
      <c r="AE485" s="39"/>
      <c r="AF485" s="39"/>
      <c r="AG485" s="39"/>
      <c r="AH485" s="39"/>
      <c r="AI485" s="39"/>
      <c r="AJ485" s="39"/>
      <c r="AK485" s="39"/>
      <c r="AL485" s="39"/>
      <c r="AM485" s="39"/>
      <c r="AN485" s="39"/>
      <c r="AO485" s="39"/>
      <c r="AP485" s="39">
        <v>349129.46</v>
      </c>
      <c r="AQ485" s="39">
        <v>0</v>
      </c>
      <c r="AR485" s="27">
        <f t="shared" si="15"/>
        <v>0</v>
      </c>
      <c r="AS485" s="13" t="s">
        <v>111</v>
      </c>
      <c r="AT485" s="13" t="s">
        <v>114</v>
      </c>
      <c r="AU485" s="13">
        <v>14</v>
      </c>
    </row>
    <row r="486" spans="2:47" x14ac:dyDescent="0.2">
      <c r="B486" s="13" t="s">
        <v>872</v>
      </c>
      <c r="C486" s="13" t="s">
        <v>100</v>
      </c>
      <c r="D486" s="13" t="s">
        <v>869</v>
      </c>
      <c r="E486" s="13" t="s">
        <v>771</v>
      </c>
      <c r="F486" s="13" t="s">
        <v>870</v>
      </c>
      <c r="G486" s="13" t="s">
        <v>865</v>
      </c>
      <c r="H486" s="13" t="s">
        <v>197</v>
      </c>
      <c r="I486" s="13">
        <v>50</v>
      </c>
      <c r="J486" s="13" t="s">
        <v>235</v>
      </c>
      <c r="K486" s="13" t="s">
        <v>107</v>
      </c>
      <c r="L486" s="13" t="s">
        <v>108</v>
      </c>
      <c r="M486" s="13" t="s">
        <v>109</v>
      </c>
      <c r="N486" s="13" t="s">
        <v>110</v>
      </c>
      <c r="O486" s="39"/>
      <c r="P486" s="39"/>
      <c r="Q486" s="39">
        <v>12</v>
      </c>
      <c r="R486" s="39">
        <v>15</v>
      </c>
      <c r="S486" s="39">
        <v>15</v>
      </c>
      <c r="T486" s="39">
        <v>15</v>
      </c>
      <c r="U486" s="39">
        <v>15</v>
      </c>
      <c r="V486" s="39"/>
      <c r="W486" s="39"/>
      <c r="X486" s="39"/>
      <c r="Y486" s="39"/>
      <c r="Z486" s="39"/>
      <c r="AA486" s="39"/>
      <c r="AB486" s="39"/>
      <c r="AC486" s="39"/>
      <c r="AD486" s="39"/>
      <c r="AE486" s="39"/>
      <c r="AF486" s="39"/>
      <c r="AG486" s="39"/>
      <c r="AH486" s="39"/>
      <c r="AI486" s="39"/>
      <c r="AJ486" s="39"/>
      <c r="AK486" s="39"/>
      <c r="AL486" s="39"/>
      <c r="AM486" s="39"/>
      <c r="AN486" s="39"/>
      <c r="AO486" s="39"/>
      <c r="AP486" s="39">
        <v>349129.46</v>
      </c>
      <c r="AQ486" s="39">
        <v>0</v>
      </c>
      <c r="AR486" s="27">
        <f t="shared" si="15"/>
        <v>0</v>
      </c>
      <c r="AS486" s="13" t="s">
        <v>111</v>
      </c>
      <c r="AT486" s="13" t="s">
        <v>114</v>
      </c>
      <c r="AU486" s="13">
        <v>15</v>
      </c>
    </row>
    <row r="487" spans="2:47" x14ac:dyDescent="0.2">
      <c r="B487" s="13" t="s">
        <v>873</v>
      </c>
      <c r="C487" s="13" t="s">
        <v>100</v>
      </c>
      <c r="D487" s="13" t="s">
        <v>869</v>
      </c>
      <c r="E487" s="13" t="s">
        <v>771</v>
      </c>
      <c r="F487" s="13" t="s">
        <v>870</v>
      </c>
      <c r="G487" s="13" t="s">
        <v>865</v>
      </c>
      <c r="H487" s="13" t="s">
        <v>197</v>
      </c>
      <c r="I487" s="13">
        <v>50</v>
      </c>
      <c r="J487" s="13" t="s">
        <v>235</v>
      </c>
      <c r="K487" s="13" t="s">
        <v>107</v>
      </c>
      <c r="L487" s="13" t="s">
        <v>108</v>
      </c>
      <c r="M487" s="13" t="s">
        <v>122</v>
      </c>
      <c r="N487" s="13" t="s">
        <v>110</v>
      </c>
      <c r="O487" s="39"/>
      <c r="P487" s="39"/>
      <c r="Q487" s="39">
        <v>12</v>
      </c>
      <c r="R487" s="39">
        <v>15</v>
      </c>
      <c r="S487" s="39">
        <v>15</v>
      </c>
      <c r="T487" s="39">
        <v>15</v>
      </c>
      <c r="U487" s="39">
        <v>15</v>
      </c>
      <c r="V487" s="39"/>
      <c r="W487" s="39"/>
      <c r="X487" s="39"/>
      <c r="Y487" s="39"/>
      <c r="Z487" s="39"/>
      <c r="AA487" s="39"/>
      <c r="AB487" s="39"/>
      <c r="AC487" s="39"/>
      <c r="AD487" s="39"/>
      <c r="AE487" s="39"/>
      <c r="AF487" s="39"/>
      <c r="AG487" s="39"/>
      <c r="AH487" s="39"/>
      <c r="AI487" s="39"/>
      <c r="AJ487" s="39"/>
      <c r="AK487" s="39"/>
      <c r="AL487" s="39"/>
      <c r="AM487" s="39"/>
      <c r="AN487" s="39"/>
      <c r="AO487" s="39"/>
      <c r="AP487" s="39">
        <v>154873.21428571426</v>
      </c>
      <c r="AQ487" s="39">
        <f>(O487+P487+Q487+R487+S487+T487+U487+V487+W487)*AP487</f>
        <v>11150871.428571427</v>
      </c>
      <c r="AR487" s="27">
        <f t="shared" si="15"/>
        <v>12488976</v>
      </c>
      <c r="AS487" s="13" t="s">
        <v>111</v>
      </c>
      <c r="AT487" s="13" t="s">
        <v>114</v>
      </c>
      <c r="AU487" s="13"/>
    </row>
    <row r="488" spans="2:47" x14ac:dyDescent="0.25">
      <c r="B488" s="7" t="s">
        <v>874</v>
      </c>
      <c r="C488" s="7" t="s">
        <v>100</v>
      </c>
      <c r="D488" s="7" t="s">
        <v>770</v>
      </c>
      <c r="E488" s="7" t="s">
        <v>771</v>
      </c>
      <c r="F488" s="7" t="s">
        <v>772</v>
      </c>
      <c r="G488" s="7" t="s">
        <v>875</v>
      </c>
      <c r="H488" s="8" t="s">
        <v>197</v>
      </c>
      <c r="I488" s="9">
        <v>50</v>
      </c>
      <c r="J488" s="10" t="s">
        <v>231</v>
      </c>
      <c r="K488" s="8" t="s">
        <v>107</v>
      </c>
      <c r="L488" s="10" t="s">
        <v>108</v>
      </c>
      <c r="M488" s="10" t="s">
        <v>109</v>
      </c>
      <c r="N488" s="10" t="s">
        <v>110</v>
      </c>
      <c r="O488" s="27">
        <v>0</v>
      </c>
      <c r="P488" s="27">
        <v>0</v>
      </c>
      <c r="Q488" s="27">
        <v>40</v>
      </c>
      <c r="R488" s="27">
        <v>45</v>
      </c>
      <c r="S488" s="27">
        <v>45</v>
      </c>
      <c r="T488" s="27">
        <v>45</v>
      </c>
      <c r="U488" s="27">
        <v>45</v>
      </c>
      <c r="V488" s="27"/>
      <c r="W488" s="27"/>
      <c r="X488" s="27"/>
      <c r="Y488" s="27"/>
      <c r="Z488" s="27"/>
      <c r="AA488" s="27"/>
      <c r="AB488" s="27"/>
      <c r="AC488" s="27"/>
      <c r="AD488" s="27"/>
      <c r="AE488" s="27"/>
      <c r="AF488" s="27"/>
      <c r="AG488" s="27"/>
      <c r="AH488" s="27"/>
      <c r="AI488" s="27"/>
      <c r="AJ488" s="27"/>
      <c r="AK488" s="27"/>
      <c r="AL488" s="27"/>
      <c r="AM488" s="27"/>
      <c r="AN488" s="27"/>
      <c r="AO488" s="27"/>
      <c r="AP488" s="27">
        <v>27436</v>
      </c>
      <c r="AQ488" s="27">
        <v>0</v>
      </c>
      <c r="AR488" s="27">
        <f t="shared" si="15"/>
        <v>0</v>
      </c>
      <c r="AS488" s="10" t="s">
        <v>111</v>
      </c>
      <c r="AT488" s="88">
        <v>2014</v>
      </c>
      <c r="AU488" s="7" t="s">
        <v>774</v>
      </c>
    </row>
    <row r="489" spans="2:47" x14ac:dyDescent="0.25">
      <c r="B489" s="7" t="s">
        <v>876</v>
      </c>
      <c r="C489" s="7" t="s">
        <v>100</v>
      </c>
      <c r="D489" s="7" t="s">
        <v>770</v>
      </c>
      <c r="E489" s="7" t="s">
        <v>771</v>
      </c>
      <c r="F489" s="7" t="s">
        <v>772</v>
      </c>
      <c r="G489" s="7" t="s">
        <v>875</v>
      </c>
      <c r="H489" s="7" t="s">
        <v>197</v>
      </c>
      <c r="I489" s="14">
        <v>50</v>
      </c>
      <c r="J489" s="7" t="s">
        <v>235</v>
      </c>
      <c r="K489" s="7" t="s">
        <v>107</v>
      </c>
      <c r="L489" s="7" t="s">
        <v>108</v>
      </c>
      <c r="M489" s="7" t="s">
        <v>109</v>
      </c>
      <c r="N489" s="7" t="s">
        <v>110</v>
      </c>
      <c r="O489" s="39">
        <v>0</v>
      </c>
      <c r="P489" s="39">
        <v>0</v>
      </c>
      <c r="Q489" s="39">
        <v>0</v>
      </c>
      <c r="R489" s="39">
        <v>0</v>
      </c>
      <c r="S489" s="39">
        <v>45</v>
      </c>
      <c r="T489" s="39">
        <v>45</v>
      </c>
      <c r="U489" s="39">
        <v>45</v>
      </c>
      <c r="V489" s="39"/>
      <c r="W489" s="39"/>
      <c r="X489" s="39"/>
      <c r="Y489" s="39"/>
      <c r="Z489" s="39"/>
      <c r="AA489" s="39"/>
      <c r="AB489" s="39"/>
      <c r="AC489" s="39"/>
      <c r="AD489" s="39"/>
      <c r="AE489" s="39"/>
      <c r="AF489" s="39"/>
      <c r="AG489" s="39"/>
      <c r="AH489" s="39"/>
      <c r="AI489" s="39"/>
      <c r="AJ489" s="39"/>
      <c r="AK489" s="39"/>
      <c r="AL489" s="39"/>
      <c r="AM489" s="39"/>
      <c r="AN489" s="39"/>
      <c r="AO489" s="39"/>
      <c r="AP489" s="39">
        <v>27436</v>
      </c>
      <c r="AQ489" s="27">
        <v>0</v>
      </c>
      <c r="AR489" s="27">
        <f t="shared" si="15"/>
        <v>0</v>
      </c>
      <c r="AS489" s="7" t="s">
        <v>111</v>
      </c>
      <c r="AT489" s="7" t="s">
        <v>375</v>
      </c>
      <c r="AU489" s="89" t="s">
        <v>112</v>
      </c>
    </row>
    <row r="490" spans="2:47" x14ac:dyDescent="0.2">
      <c r="B490" s="12" t="s">
        <v>877</v>
      </c>
      <c r="C490" s="7" t="s">
        <v>100</v>
      </c>
      <c r="D490" s="7" t="s">
        <v>770</v>
      </c>
      <c r="E490" s="7" t="s">
        <v>771</v>
      </c>
      <c r="F490" s="7" t="s">
        <v>772</v>
      </c>
      <c r="G490" s="7" t="s">
        <v>875</v>
      </c>
      <c r="H490" s="8" t="s">
        <v>197</v>
      </c>
      <c r="I490" s="9">
        <v>50</v>
      </c>
      <c r="J490" s="10" t="s">
        <v>235</v>
      </c>
      <c r="K490" s="8" t="s">
        <v>107</v>
      </c>
      <c r="L490" s="10" t="s">
        <v>108</v>
      </c>
      <c r="M490" s="10" t="s">
        <v>109</v>
      </c>
      <c r="N490" s="10" t="s">
        <v>110</v>
      </c>
      <c r="O490" s="74"/>
      <c r="P490" s="27"/>
      <c r="Q490" s="27"/>
      <c r="R490" s="27"/>
      <c r="S490" s="27">
        <v>45</v>
      </c>
      <c r="T490" s="27">
        <v>45</v>
      </c>
      <c r="U490" s="27">
        <v>45</v>
      </c>
      <c r="V490" s="27">
        <v>45</v>
      </c>
      <c r="W490" s="27"/>
      <c r="X490" s="27"/>
      <c r="Y490" s="27"/>
      <c r="Z490" s="27"/>
      <c r="AA490" s="27"/>
      <c r="AB490" s="27"/>
      <c r="AC490" s="27"/>
      <c r="AD490" s="27"/>
      <c r="AE490" s="27"/>
      <c r="AF490" s="27"/>
      <c r="AG490" s="27"/>
      <c r="AH490" s="27"/>
      <c r="AI490" s="27"/>
      <c r="AJ490" s="27"/>
      <c r="AK490" s="27"/>
      <c r="AL490" s="27"/>
      <c r="AM490" s="27"/>
      <c r="AN490" s="27"/>
      <c r="AO490" s="27"/>
      <c r="AP490" s="27">
        <v>27436</v>
      </c>
      <c r="AQ490" s="27">
        <v>0</v>
      </c>
      <c r="AR490" s="27">
        <f t="shared" si="15"/>
        <v>0</v>
      </c>
      <c r="AS490" s="10" t="s">
        <v>111</v>
      </c>
      <c r="AT490" s="43" t="s">
        <v>114</v>
      </c>
      <c r="AU490" s="13" t="s">
        <v>786</v>
      </c>
    </row>
    <row r="491" spans="2:47" x14ac:dyDescent="0.2">
      <c r="B491" s="13" t="s">
        <v>878</v>
      </c>
      <c r="C491" s="13" t="s">
        <v>100</v>
      </c>
      <c r="D491" s="13" t="s">
        <v>788</v>
      </c>
      <c r="E491" s="13" t="s">
        <v>771</v>
      </c>
      <c r="F491" s="13" t="s">
        <v>789</v>
      </c>
      <c r="G491" s="13" t="s">
        <v>875</v>
      </c>
      <c r="H491" s="13" t="s">
        <v>197</v>
      </c>
      <c r="I491" s="13">
        <v>50</v>
      </c>
      <c r="J491" s="13" t="s">
        <v>235</v>
      </c>
      <c r="K491" s="13" t="s">
        <v>107</v>
      </c>
      <c r="L491" s="13" t="s">
        <v>108</v>
      </c>
      <c r="M491" s="13" t="s">
        <v>109</v>
      </c>
      <c r="N491" s="13" t="s">
        <v>110</v>
      </c>
      <c r="O491" s="39"/>
      <c r="P491" s="39"/>
      <c r="Q491" s="39"/>
      <c r="R491" s="39"/>
      <c r="S491" s="39">
        <v>43</v>
      </c>
      <c r="T491" s="39">
        <v>50</v>
      </c>
      <c r="U491" s="39">
        <v>50</v>
      </c>
      <c r="V491" s="39"/>
      <c r="W491" s="39"/>
      <c r="X491" s="39"/>
      <c r="Y491" s="39"/>
      <c r="Z491" s="39"/>
      <c r="AA491" s="39"/>
      <c r="AB491" s="39"/>
      <c r="AC491" s="39"/>
      <c r="AD491" s="39"/>
      <c r="AE491" s="39"/>
      <c r="AF491" s="39"/>
      <c r="AG491" s="39"/>
      <c r="AH491" s="39"/>
      <c r="AI491" s="39"/>
      <c r="AJ491" s="39"/>
      <c r="AK491" s="39"/>
      <c r="AL491" s="39"/>
      <c r="AM491" s="39"/>
      <c r="AN491" s="39"/>
      <c r="AO491" s="39"/>
      <c r="AP491" s="39">
        <v>80928.479999999996</v>
      </c>
      <c r="AQ491" s="39">
        <v>0</v>
      </c>
      <c r="AR491" s="27">
        <f t="shared" si="15"/>
        <v>0</v>
      </c>
      <c r="AS491" s="13" t="s">
        <v>111</v>
      </c>
      <c r="AT491" s="13" t="s">
        <v>114</v>
      </c>
      <c r="AU491" s="13">
        <v>14</v>
      </c>
    </row>
    <row r="492" spans="2:47" x14ac:dyDescent="0.2">
      <c r="B492" s="13" t="s">
        <v>879</v>
      </c>
      <c r="C492" s="13" t="s">
        <v>100</v>
      </c>
      <c r="D492" s="13" t="s">
        <v>788</v>
      </c>
      <c r="E492" s="13" t="s">
        <v>771</v>
      </c>
      <c r="F492" s="13" t="s">
        <v>789</v>
      </c>
      <c r="G492" s="13" t="s">
        <v>875</v>
      </c>
      <c r="H492" s="13" t="s">
        <v>197</v>
      </c>
      <c r="I492" s="13">
        <v>50</v>
      </c>
      <c r="J492" s="13" t="s">
        <v>235</v>
      </c>
      <c r="K492" s="13" t="s">
        <v>107</v>
      </c>
      <c r="L492" s="13" t="s">
        <v>108</v>
      </c>
      <c r="M492" s="13" t="s">
        <v>109</v>
      </c>
      <c r="N492" s="13" t="s">
        <v>110</v>
      </c>
      <c r="O492" s="39"/>
      <c r="P492" s="39"/>
      <c r="Q492" s="39"/>
      <c r="R492" s="39"/>
      <c r="S492" s="39"/>
      <c r="T492" s="39">
        <v>50</v>
      </c>
      <c r="U492" s="39">
        <v>50</v>
      </c>
      <c r="V492" s="39"/>
      <c r="W492" s="39"/>
      <c r="X492" s="39"/>
      <c r="Y492" s="39"/>
      <c r="Z492" s="39"/>
      <c r="AA492" s="39"/>
      <c r="AB492" s="39"/>
      <c r="AC492" s="39"/>
      <c r="AD492" s="39"/>
      <c r="AE492" s="39"/>
      <c r="AF492" s="39"/>
      <c r="AG492" s="39"/>
      <c r="AH492" s="39"/>
      <c r="AI492" s="39"/>
      <c r="AJ492" s="39"/>
      <c r="AK492" s="39"/>
      <c r="AL492" s="39"/>
      <c r="AM492" s="39"/>
      <c r="AN492" s="39"/>
      <c r="AO492" s="39"/>
      <c r="AP492" s="39">
        <v>80928.479999999996</v>
      </c>
      <c r="AQ492" s="39">
        <v>0</v>
      </c>
      <c r="AR492" s="27">
        <f t="shared" si="15"/>
        <v>0</v>
      </c>
      <c r="AS492" s="13" t="s">
        <v>111</v>
      </c>
      <c r="AT492" s="13" t="s">
        <v>114</v>
      </c>
      <c r="AU492" s="13" t="s">
        <v>212</v>
      </c>
    </row>
    <row r="493" spans="2:47" x14ac:dyDescent="0.25">
      <c r="B493" s="7" t="s">
        <v>880</v>
      </c>
      <c r="C493" s="7" t="s">
        <v>100</v>
      </c>
      <c r="D493" s="7" t="s">
        <v>770</v>
      </c>
      <c r="E493" s="7" t="s">
        <v>771</v>
      </c>
      <c r="F493" s="7" t="s">
        <v>772</v>
      </c>
      <c r="G493" s="7" t="s">
        <v>881</v>
      </c>
      <c r="H493" s="8" t="s">
        <v>197</v>
      </c>
      <c r="I493" s="9">
        <v>50</v>
      </c>
      <c r="J493" s="10" t="s">
        <v>231</v>
      </c>
      <c r="K493" s="8" t="s">
        <v>107</v>
      </c>
      <c r="L493" s="10" t="s">
        <v>108</v>
      </c>
      <c r="M493" s="10" t="s">
        <v>109</v>
      </c>
      <c r="N493" s="10" t="s">
        <v>110</v>
      </c>
      <c r="O493" s="27">
        <v>0</v>
      </c>
      <c r="P493" s="27">
        <v>0</v>
      </c>
      <c r="Q493" s="27">
        <v>60</v>
      </c>
      <c r="R493" s="27">
        <v>50</v>
      </c>
      <c r="S493" s="27">
        <v>50</v>
      </c>
      <c r="T493" s="27">
        <v>50</v>
      </c>
      <c r="U493" s="27">
        <v>50</v>
      </c>
      <c r="V493" s="27"/>
      <c r="W493" s="27"/>
      <c r="X493" s="27"/>
      <c r="Y493" s="27"/>
      <c r="Z493" s="27"/>
      <c r="AA493" s="27"/>
      <c r="AB493" s="27"/>
      <c r="AC493" s="27"/>
      <c r="AD493" s="27"/>
      <c r="AE493" s="27"/>
      <c r="AF493" s="27"/>
      <c r="AG493" s="27"/>
      <c r="AH493" s="27"/>
      <c r="AI493" s="27"/>
      <c r="AJ493" s="27"/>
      <c r="AK493" s="27"/>
      <c r="AL493" s="27"/>
      <c r="AM493" s="27"/>
      <c r="AN493" s="27"/>
      <c r="AO493" s="27"/>
      <c r="AP493" s="27">
        <v>35076</v>
      </c>
      <c r="AQ493" s="27">
        <v>0</v>
      </c>
      <c r="AR493" s="27">
        <f t="shared" si="15"/>
        <v>0</v>
      </c>
      <c r="AS493" s="10" t="s">
        <v>111</v>
      </c>
      <c r="AT493" s="88">
        <v>2014</v>
      </c>
      <c r="AU493" s="7" t="s">
        <v>774</v>
      </c>
    </row>
    <row r="494" spans="2:47" x14ac:dyDescent="0.25">
      <c r="B494" s="7" t="s">
        <v>882</v>
      </c>
      <c r="C494" s="7" t="s">
        <v>100</v>
      </c>
      <c r="D494" s="7" t="s">
        <v>770</v>
      </c>
      <c r="E494" s="7" t="s">
        <v>771</v>
      </c>
      <c r="F494" s="7" t="s">
        <v>772</v>
      </c>
      <c r="G494" s="7" t="s">
        <v>881</v>
      </c>
      <c r="H494" s="7" t="s">
        <v>197</v>
      </c>
      <c r="I494" s="14">
        <v>50</v>
      </c>
      <c r="J494" s="7" t="s">
        <v>235</v>
      </c>
      <c r="K494" s="7" t="s">
        <v>107</v>
      </c>
      <c r="L494" s="7" t="s">
        <v>108</v>
      </c>
      <c r="M494" s="7" t="s">
        <v>109</v>
      </c>
      <c r="N494" s="7" t="s">
        <v>110</v>
      </c>
      <c r="O494" s="39">
        <v>0</v>
      </c>
      <c r="P494" s="39">
        <v>0</v>
      </c>
      <c r="Q494" s="39">
        <v>5</v>
      </c>
      <c r="R494" s="39">
        <v>50</v>
      </c>
      <c r="S494" s="39">
        <v>50</v>
      </c>
      <c r="T494" s="39">
        <v>50</v>
      </c>
      <c r="U494" s="39">
        <v>50</v>
      </c>
      <c r="V494" s="39"/>
      <c r="W494" s="39"/>
      <c r="X494" s="39"/>
      <c r="Y494" s="39"/>
      <c r="Z494" s="39"/>
      <c r="AA494" s="39"/>
      <c r="AB494" s="39"/>
      <c r="AC494" s="39"/>
      <c r="AD494" s="39"/>
      <c r="AE494" s="39"/>
      <c r="AF494" s="39"/>
      <c r="AG494" s="39"/>
      <c r="AH494" s="39"/>
      <c r="AI494" s="39"/>
      <c r="AJ494" s="39"/>
      <c r="AK494" s="39"/>
      <c r="AL494" s="39"/>
      <c r="AM494" s="39"/>
      <c r="AN494" s="39"/>
      <c r="AO494" s="39"/>
      <c r="AP494" s="39">
        <v>35076</v>
      </c>
      <c r="AQ494" s="27">
        <v>0</v>
      </c>
      <c r="AR494" s="27">
        <f t="shared" si="15"/>
        <v>0</v>
      </c>
      <c r="AS494" s="7" t="s">
        <v>111</v>
      </c>
      <c r="AT494" s="7" t="s">
        <v>375</v>
      </c>
      <c r="AU494" s="89" t="s">
        <v>112</v>
      </c>
    </row>
    <row r="495" spans="2:47" x14ac:dyDescent="0.2">
      <c r="B495" s="12" t="s">
        <v>883</v>
      </c>
      <c r="C495" s="7" t="s">
        <v>100</v>
      </c>
      <c r="D495" s="7" t="s">
        <v>770</v>
      </c>
      <c r="E495" s="7" t="s">
        <v>771</v>
      </c>
      <c r="F495" s="7" t="s">
        <v>772</v>
      </c>
      <c r="G495" s="7" t="s">
        <v>881</v>
      </c>
      <c r="H495" s="8" t="s">
        <v>197</v>
      </c>
      <c r="I495" s="9">
        <v>50</v>
      </c>
      <c r="J495" s="10" t="s">
        <v>235</v>
      </c>
      <c r="K495" s="8" t="s">
        <v>107</v>
      </c>
      <c r="L495" s="10" t="s">
        <v>108</v>
      </c>
      <c r="M495" s="10" t="s">
        <v>109</v>
      </c>
      <c r="N495" s="10" t="s">
        <v>110</v>
      </c>
      <c r="O495" s="74"/>
      <c r="P495" s="27"/>
      <c r="Q495" s="27">
        <v>5</v>
      </c>
      <c r="R495" s="27">
        <v>30</v>
      </c>
      <c r="S495" s="27">
        <v>50</v>
      </c>
      <c r="T495" s="27">
        <v>50</v>
      </c>
      <c r="U495" s="27">
        <v>50</v>
      </c>
      <c r="V495" s="27">
        <v>50</v>
      </c>
      <c r="W495" s="27"/>
      <c r="X495" s="27"/>
      <c r="Y495" s="27"/>
      <c r="Z495" s="27"/>
      <c r="AA495" s="27"/>
      <c r="AB495" s="27"/>
      <c r="AC495" s="27"/>
      <c r="AD495" s="27"/>
      <c r="AE495" s="27"/>
      <c r="AF495" s="27"/>
      <c r="AG495" s="27"/>
      <c r="AH495" s="27"/>
      <c r="AI495" s="27"/>
      <c r="AJ495" s="27"/>
      <c r="AK495" s="27"/>
      <c r="AL495" s="27"/>
      <c r="AM495" s="27"/>
      <c r="AN495" s="27"/>
      <c r="AO495" s="27"/>
      <c r="AP495" s="27">
        <v>35076</v>
      </c>
      <c r="AQ495" s="27">
        <v>0</v>
      </c>
      <c r="AR495" s="27">
        <f t="shared" si="15"/>
        <v>0</v>
      </c>
      <c r="AS495" s="10" t="s">
        <v>111</v>
      </c>
      <c r="AT495" s="43" t="s">
        <v>114</v>
      </c>
      <c r="AU495" s="13" t="s">
        <v>777</v>
      </c>
    </row>
    <row r="496" spans="2:47" x14ac:dyDescent="0.2">
      <c r="B496" s="13" t="s">
        <v>884</v>
      </c>
      <c r="C496" s="13" t="s">
        <v>100</v>
      </c>
      <c r="D496" s="13" t="s">
        <v>788</v>
      </c>
      <c r="E496" s="13" t="s">
        <v>771</v>
      </c>
      <c r="F496" s="13" t="s">
        <v>789</v>
      </c>
      <c r="G496" s="13" t="s">
        <v>881</v>
      </c>
      <c r="H496" s="13" t="s">
        <v>197</v>
      </c>
      <c r="I496" s="13">
        <v>50</v>
      </c>
      <c r="J496" s="13" t="s">
        <v>235</v>
      </c>
      <c r="K496" s="13" t="s">
        <v>107</v>
      </c>
      <c r="L496" s="13" t="s">
        <v>108</v>
      </c>
      <c r="M496" s="13" t="s">
        <v>109</v>
      </c>
      <c r="N496" s="13" t="s">
        <v>110</v>
      </c>
      <c r="O496" s="39"/>
      <c r="P496" s="39"/>
      <c r="Q496" s="39">
        <v>5</v>
      </c>
      <c r="R496" s="39">
        <v>30</v>
      </c>
      <c r="S496" s="39">
        <v>50</v>
      </c>
      <c r="T496" s="39">
        <v>50</v>
      </c>
      <c r="U496" s="39">
        <v>50</v>
      </c>
      <c r="V496" s="39"/>
      <c r="W496" s="39"/>
      <c r="X496" s="39"/>
      <c r="Y496" s="39"/>
      <c r="Z496" s="39"/>
      <c r="AA496" s="39"/>
      <c r="AB496" s="39"/>
      <c r="AC496" s="39"/>
      <c r="AD496" s="39"/>
      <c r="AE496" s="39"/>
      <c r="AF496" s="39"/>
      <c r="AG496" s="39"/>
      <c r="AH496" s="39"/>
      <c r="AI496" s="39"/>
      <c r="AJ496" s="39"/>
      <c r="AK496" s="39"/>
      <c r="AL496" s="39"/>
      <c r="AM496" s="39"/>
      <c r="AN496" s="39"/>
      <c r="AO496" s="39"/>
      <c r="AP496" s="39">
        <v>35075.89</v>
      </c>
      <c r="AQ496" s="39">
        <v>0</v>
      </c>
      <c r="AR496" s="27">
        <f t="shared" si="15"/>
        <v>0</v>
      </c>
      <c r="AS496" s="13" t="s">
        <v>111</v>
      </c>
      <c r="AT496" s="13" t="s">
        <v>114</v>
      </c>
      <c r="AU496" s="13">
        <v>14</v>
      </c>
    </row>
    <row r="497" spans="2:47" x14ac:dyDescent="0.2">
      <c r="B497" s="13" t="s">
        <v>885</v>
      </c>
      <c r="C497" s="13" t="s">
        <v>100</v>
      </c>
      <c r="D497" s="13" t="s">
        <v>788</v>
      </c>
      <c r="E497" s="13" t="s">
        <v>771</v>
      </c>
      <c r="F497" s="13" t="s">
        <v>789</v>
      </c>
      <c r="G497" s="13" t="s">
        <v>881</v>
      </c>
      <c r="H497" s="13" t="s">
        <v>197</v>
      </c>
      <c r="I497" s="13">
        <v>50</v>
      </c>
      <c r="J497" s="13" t="s">
        <v>235</v>
      </c>
      <c r="K497" s="13" t="s">
        <v>107</v>
      </c>
      <c r="L497" s="13" t="s">
        <v>108</v>
      </c>
      <c r="M497" s="13" t="s">
        <v>109</v>
      </c>
      <c r="N497" s="13" t="s">
        <v>110</v>
      </c>
      <c r="O497" s="39"/>
      <c r="P497" s="39"/>
      <c r="Q497" s="39">
        <v>5</v>
      </c>
      <c r="R497" s="39">
        <v>50</v>
      </c>
      <c r="S497" s="39">
        <v>50</v>
      </c>
      <c r="T497" s="39">
        <v>50</v>
      </c>
      <c r="U497" s="39">
        <v>50</v>
      </c>
      <c r="V497" s="39"/>
      <c r="W497" s="39"/>
      <c r="X497" s="39"/>
      <c r="Y497" s="39"/>
      <c r="Z497" s="39"/>
      <c r="AA497" s="39"/>
      <c r="AB497" s="39"/>
      <c r="AC497" s="39"/>
      <c r="AD497" s="39"/>
      <c r="AE497" s="39"/>
      <c r="AF497" s="39"/>
      <c r="AG497" s="39"/>
      <c r="AH497" s="39"/>
      <c r="AI497" s="39"/>
      <c r="AJ497" s="39"/>
      <c r="AK497" s="39"/>
      <c r="AL497" s="39"/>
      <c r="AM497" s="39"/>
      <c r="AN497" s="39"/>
      <c r="AO497" s="39"/>
      <c r="AP497" s="39">
        <v>35075.89</v>
      </c>
      <c r="AQ497" s="39">
        <v>0</v>
      </c>
      <c r="AR497" s="27">
        <f t="shared" si="15"/>
        <v>0</v>
      </c>
      <c r="AS497" s="13" t="s">
        <v>111</v>
      </c>
      <c r="AT497" s="13" t="s">
        <v>114</v>
      </c>
      <c r="AU497" s="13">
        <v>14.15</v>
      </c>
    </row>
    <row r="498" spans="2:47" x14ac:dyDescent="0.2">
      <c r="B498" s="13" t="s">
        <v>886</v>
      </c>
      <c r="C498" s="13" t="s">
        <v>100</v>
      </c>
      <c r="D498" s="13" t="s">
        <v>788</v>
      </c>
      <c r="E498" s="13" t="s">
        <v>771</v>
      </c>
      <c r="F498" s="13" t="s">
        <v>789</v>
      </c>
      <c r="G498" s="13" t="s">
        <v>881</v>
      </c>
      <c r="H498" s="13" t="s">
        <v>197</v>
      </c>
      <c r="I498" s="13">
        <v>50</v>
      </c>
      <c r="J498" s="13" t="s">
        <v>235</v>
      </c>
      <c r="K498" s="13" t="s">
        <v>107</v>
      </c>
      <c r="L498" s="13" t="s">
        <v>108</v>
      </c>
      <c r="M498" s="13" t="s">
        <v>122</v>
      </c>
      <c r="N498" s="13" t="s">
        <v>110</v>
      </c>
      <c r="O498" s="39"/>
      <c r="P498" s="39"/>
      <c r="Q498" s="39">
        <v>5</v>
      </c>
      <c r="R498" s="39">
        <v>50</v>
      </c>
      <c r="S498" s="39">
        <v>25</v>
      </c>
      <c r="T498" s="39">
        <v>50</v>
      </c>
      <c r="U498" s="39">
        <v>50</v>
      </c>
      <c r="V498" s="39"/>
      <c r="W498" s="39"/>
      <c r="X498" s="39"/>
      <c r="Y498" s="39"/>
      <c r="Z498" s="39"/>
      <c r="AA498" s="39"/>
      <c r="AB498" s="39"/>
      <c r="AC498" s="39"/>
      <c r="AD498" s="39"/>
      <c r="AE498" s="39"/>
      <c r="AF498" s="39"/>
      <c r="AG498" s="39"/>
      <c r="AH498" s="39"/>
      <c r="AI498" s="39"/>
      <c r="AJ498" s="39"/>
      <c r="AK498" s="39"/>
      <c r="AL498" s="39"/>
      <c r="AM498" s="39"/>
      <c r="AN498" s="39"/>
      <c r="AO498" s="39"/>
      <c r="AP498" s="39">
        <v>93516.07142857142</v>
      </c>
      <c r="AQ498" s="39">
        <v>0</v>
      </c>
      <c r="AR498" s="27">
        <f t="shared" si="15"/>
        <v>0</v>
      </c>
      <c r="AS498" s="13" t="s">
        <v>111</v>
      </c>
      <c r="AT498" s="13" t="s">
        <v>114</v>
      </c>
      <c r="AU498" s="13" t="s">
        <v>115</v>
      </c>
    </row>
    <row r="499" spans="2:47" x14ac:dyDescent="0.2">
      <c r="B499" s="13" t="s">
        <v>887</v>
      </c>
      <c r="C499" s="13" t="s">
        <v>100</v>
      </c>
      <c r="D499" s="13" t="s">
        <v>788</v>
      </c>
      <c r="E499" s="13" t="s">
        <v>771</v>
      </c>
      <c r="F499" s="13" t="s">
        <v>789</v>
      </c>
      <c r="G499" s="13" t="s">
        <v>881</v>
      </c>
      <c r="H499" s="13" t="s">
        <v>197</v>
      </c>
      <c r="I499" s="13">
        <v>50</v>
      </c>
      <c r="J499" s="13" t="s">
        <v>235</v>
      </c>
      <c r="K499" s="13" t="s">
        <v>107</v>
      </c>
      <c r="L499" s="13" t="s">
        <v>108</v>
      </c>
      <c r="M499" s="13" t="s">
        <v>122</v>
      </c>
      <c r="N499" s="13" t="s">
        <v>110</v>
      </c>
      <c r="O499" s="39"/>
      <c r="P499" s="39"/>
      <c r="Q499" s="39">
        <v>5</v>
      </c>
      <c r="R499" s="39">
        <v>50</v>
      </c>
      <c r="S499" s="39">
        <v>25</v>
      </c>
      <c r="T499" s="39">
        <v>0</v>
      </c>
      <c r="U499" s="39">
        <v>50</v>
      </c>
      <c r="V499" s="39"/>
      <c r="W499" s="39"/>
      <c r="X499" s="39"/>
      <c r="Y499" s="39"/>
      <c r="Z499" s="39"/>
      <c r="AA499" s="39"/>
      <c r="AB499" s="39"/>
      <c r="AC499" s="39"/>
      <c r="AD499" s="39"/>
      <c r="AE499" s="39"/>
      <c r="AF499" s="39"/>
      <c r="AG499" s="39"/>
      <c r="AH499" s="39"/>
      <c r="AI499" s="39"/>
      <c r="AJ499" s="39"/>
      <c r="AK499" s="39"/>
      <c r="AL499" s="39"/>
      <c r="AM499" s="39"/>
      <c r="AN499" s="39"/>
      <c r="AO499" s="39"/>
      <c r="AP499" s="39">
        <v>93516.07142857142</v>
      </c>
      <c r="AQ499" s="39">
        <f>(O499+P499+Q499+R499+S499+T499+U499+V499+W499)*AP499</f>
        <v>12157089.285714285</v>
      </c>
      <c r="AR499" s="27">
        <f t="shared" si="15"/>
        <v>13615940.000000002</v>
      </c>
      <c r="AS499" s="13" t="s">
        <v>111</v>
      </c>
      <c r="AT499" s="13" t="s">
        <v>114</v>
      </c>
      <c r="AU499" s="13"/>
    </row>
    <row r="500" spans="2:47" x14ac:dyDescent="0.25">
      <c r="B500" s="7" t="s">
        <v>888</v>
      </c>
      <c r="C500" s="7" t="s">
        <v>100</v>
      </c>
      <c r="D500" s="7" t="s">
        <v>770</v>
      </c>
      <c r="E500" s="7" t="s">
        <v>771</v>
      </c>
      <c r="F500" s="7" t="s">
        <v>772</v>
      </c>
      <c r="G500" s="7" t="s">
        <v>889</v>
      </c>
      <c r="H500" s="8" t="s">
        <v>197</v>
      </c>
      <c r="I500" s="9">
        <v>50</v>
      </c>
      <c r="J500" s="10" t="s">
        <v>231</v>
      </c>
      <c r="K500" s="8" t="s">
        <v>107</v>
      </c>
      <c r="L500" s="10" t="s">
        <v>108</v>
      </c>
      <c r="M500" s="10" t="s">
        <v>109</v>
      </c>
      <c r="N500" s="10" t="s">
        <v>110</v>
      </c>
      <c r="O500" s="27">
        <v>0</v>
      </c>
      <c r="P500" s="27">
        <v>0</v>
      </c>
      <c r="Q500" s="27">
        <v>45</v>
      </c>
      <c r="R500" s="27">
        <v>50</v>
      </c>
      <c r="S500" s="27">
        <v>50</v>
      </c>
      <c r="T500" s="27">
        <v>50</v>
      </c>
      <c r="U500" s="27">
        <v>50</v>
      </c>
      <c r="V500" s="27"/>
      <c r="W500" s="27"/>
      <c r="X500" s="27"/>
      <c r="Y500" s="27"/>
      <c r="Z500" s="27"/>
      <c r="AA500" s="27"/>
      <c r="AB500" s="27"/>
      <c r="AC500" s="27"/>
      <c r="AD500" s="27"/>
      <c r="AE500" s="27"/>
      <c r="AF500" s="27"/>
      <c r="AG500" s="27"/>
      <c r="AH500" s="27"/>
      <c r="AI500" s="27"/>
      <c r="AJ500" s="27"/>
      <c r="AK500" s="27"/>
      <c r="AL500" s="27"/>
      <c r="AM500" s="27"/>
      <c r="AN500" s="27"/>
      <c r="AO500" s="27"/>
      <c r="AP500" s="27">
        <v>67610</v>
      </c>
      <c r="AQ500" s="27">
        <v>0</v>
      </c>
      <c r="AR500" s="27">
        <f t="shared" si="15"/>
        <v>0</v>
      </c>
      <c r="AS500" s="10" t="s">
        <v>111</v>
      </c>
      <c r="AT500" s="88">
        <v>2014</v>
      </c>
      <c r="AU500" s="7" t="s">
        <v>795</v>
      </c>
    </row>
    <row r="501" spans="2:47" x14ac:dyDescent="0.25">
      <c r="B501" s="7" t="s">
        <v>890</v>
      </c>
      <c r="C501" s="7" t="s">
        <v>100</v>
      </c>
      <c r="D501" s="7" t="s">
        <v>770</v>
      </c>
      <c r="E501" s="7" t="s">
        <v>771</v>
      </c>
      <c r="F501" s="7" t="s">
        <v>772</v>
      </c>
      <c r="G501" s="7" t="s">
        <v>889</v>
      </c>
      <c r="H501" s="7" t="s">
        <v>197</v>
      </c>
      <c r="I501" s="14">
        <v>50</v>
      </c>
      <c r="J501" s="7" t="s">
        <v>235</v>
      </c>
      <c r="K501" s="7" t="s">
        <v>107</v>
      </c>
      <c r="L501" s="7" t="s">
        <v>108</v>
      </c>
      <c r="M501" s="7" t="s">
        <v>109</v>
      </c>
      <c r="N501" s="7" t="s">
        <v>110</v>
      </c>
      <c r="O501" s="39">
        <v>0</v>
      </c>
      <c r="P501" s="39">
        <v>0</v>
      </c>
      <c r="Q501" s="39">
        <v>0</v>
      </c>
      <c r="R501" s="39">
        <v>40</v>
      </c>
      <c r="S501" s="39">
        <v>50</v>
      </c>
      <c r="T501" s="39">
        <v>50</v>
      </c>
      <c r="U501" s="39">
        <v>50</v>
      </c>
      <c r="V501" s="39"/>
      <c r="W501" s="39"/>
      <c r="X501" s="39"/>
      <c r="Y501" s="39"/>
      <c r="Z501" s="39"/>
      <c r="AA501" s="39"/>
      <c r="AB501" s="39"/>
      <c r="AC501" s="39"/>
      <c r="AD501" s="39"/>
      <c r="AE501" s="39"/>
      <c r="AF501" s="39"/>
      <c r="AG501" s="39"/>
      <c r="AH501" s="39"/>
      <c r="AI501" s="39"/>
      <c r="AJ501" s="39"/>
      <c r="AK501" s="39"/>
      <c r="AL501" s="39"/>
      <c r="AM501" s="39"/>
      <c r="AN501" s="39"/>
      <c r="AO501" s="39"/>
      <c r="AP501" s="39">
        <v>67610</v>
      </c>
      <c r="AQ501" s="27">
        <v>0</v>
      </c>
      <c r="AR501" s="27">
        <f t="shared" si="15"/>
        <v>0</v>
      </c>
      <c r="AS501" s="7" t="s">
        <v>111</v>
      </c>
      <c r="AT501" s="7" t="s">
        <v>375</v>
      </c>
      <c r="AU501" s="89" t="s">
        <v>112</v>
      </c>
    </row>
    <row r="502" spans="2:47" x14ac:dyDescent="0.2">
      <c r="B502" s="12" t="s">
        <v>891</v>
      </c>
      <c r="C502" s="7" t="s">
        <v>100</v>
      </c>
      <c r="D502" s="7" t="s">
        <v>770</v>
      </c>
      <c r="E502" s="7" t="s">
        <v>771</v>
      </c>
      <c r="F502" s="7" t="s">
        <v>772</v>
      </c>
      <c r="G502" s="7" t="s">
        <v>889</v>
      </c>
      <c r="H502" s="8" t="s">
        <v>197</v>
      </c>
      <c r="I502" s="9">
        <v>50</v>
      </c>
      <c r="J502" s="10" t="s">
        <v>235</v>
      </c>
      <c r="K502" s="8" t="s">
        <v>107</v>
      </c>
      <c r="L502" s="10" t="s">
        <v>108</v>
      </c>
      <c r="M502" s="10" t="s">
        <v>109</v>
      </c>
      <c r="N502" s="10" t="s">
        <v>110</v>
      </c>
      <c r="O502" s="74"/>
      <c r="P502" s="27"/>
      <c r="Q502" s="27"/>
      <c r="R502" s="27">
        <v>20</v>
      </c>
      <c r="S502" s="27">
        <v>50</v>
      </c>
      <c r="T502" s="27">
        <v>50</v>
      </c>
      <c r="U502" s="27">
        <v>50</v>
      </c>
      <c r="V502" s="27">
        <v>50</v>
      </c>
      <c r="W502" s="27"/>
      <c r="X502" s="27"/>
      <c r="Y502" s="27"/>
      <c r="Z502" s="27"/>
      <c r="AA502" s="27"/>
      <c r="AB502" s="27"/>
      <c r="AC502" s="27"/>
      <c r="AD502" s="27"/>
      <c r="AE502" s="27"/>
      <c r="AF502" s="27"/>
      <c r="AG502" s="27"/>
      <c r="AH502" s="27"/>
      <c r="AI502" s="27"/>
      <c r="AJ502" s="27"/>
      <c r="AK502" s="27"/>
      <c r="AL502" s="27"/>
      <c r="AM502" s="27"/>
      <c r="AN502" s="27"/>
      <c r="AO502" s="27"/>
      <c r="AP502" s="27">
        <v>67610</v>
      </c>
      <c r="AQ502" s="27">
        <v>0</v>
      </c>
      <c r="AR502" s="27">
        <f t="shared" si="15"/>
        <v>0</v>
      </c>
      <c r="AS502" s="10" t="s">
        <v>111</v>
      </c>
      <c r="AT502" s="43" t="s">
        <v>114</v>
      </c>
      <c r="AU502" s="13" t="s">
        <v>777</v>
      </c>
    </row>
    <row r="503" spans="2:47" x14ac:dyDescent="0.2">
      <c r="B503" s="13" t="s">
        <v>892</v>
      </c>
      <c r="C503" s="13" t="s">
        <v>100</v>
      </c>
      <c r="D503" s="13" t="s">
        <v>893</v>
      </c>
      <c r="E503" s="13" t="s">
        <v>771</v>
      </c>
      <c r="F503" s="13" t="s">
        <v>894</v>
      </c>
      <c r="G503" s="13" t="s">
        <v>889</v>
      </c>
      <c r="H503" s="13" t="s">
        <v>197</v>
      </c>
      <c r="I503" s="13">
        <v>50</v>
      </c>
      <c r="J503" s="13" t="s">
        <v>235</v>
      </c>
      <c r="K503" s="13" t="s">
        <v>107</v>
      </c>
      <c r="L503" s="13" t="s">
        <v>108</v>
      </c>
      <c r="M503" s="13" t="s">
        <v>109</v>
      </c>
      <c r="N503" s="13" t="s">
        <v>110</v>
      </c>
      <c r="O503" s="39"/>
      <c r="P503" s="39"/>
      <c r="Q503" s="39"/>
      <c r="R503" s="39">
        <v>20</v>
      </c>
      <c r="S503" s="39">
        <v>38</v>
      </c>
      <c r="T503" s="39">
        <v>50</v>
      </c>
      <c r="U503" s="39">
        <v>50</v>
      </c>
      <c r="V503" s="39"/>
      <c r="W503" s="39"/>
      <c r="X503" s="39"/>
      <c r="Y503" s="39"/>
      <c r="Z503" s="39"/>
      <c r="AA503" s="39"/>
      <c r="AB503" s="39"/>
      <c r="AC503" s="39"/>
      <c r="AD503" s="39"/>
      <c r="AE503" s="39"/>
      <c r="AF503" s="39"/>
      <c r="AG503" s="39"/>
      <c r="AH503" s="39"/>
      <c r="AI503" s="39"/>
      <c r="AJ503" s="39"/>
      <c r="AK503" s="39"/>
      <c r="AL503" s="39"/>
      <c r="AM503" s="39"/>
      <c r="AN503" s="39"/>
      <c r="AO503" s="39"/>
      <c r="AP503" s="39">
        <v>67609.820000000007</v>
      </c>
      <c r="AQ503" s="39">
        <v>0</v>
      </c>
      <c r="AR503" s="27">
        <f t="shared" si="15"/>
        <v>0</v>
      </c>
      <c r="AS503" s="13" t="s">
        <v>111</v>
      </c>
      <c r="AT503" s="13" t="s">
        <v>114</v>
      </c>
      <c r="AU503" s="13">
        <v>14</v>
      </c>
    </row>
    <row r="504" spans="2:47" x14ac:dyDescent="0.2">
      <c r="B504" s="13" t="s">
        <v>895</v>
      </c>
      <c r="C504" s="13" t="s">
        <v>100</v>
      </c>
      <c r="D504" s="13" t="s">
        <v>893</v>
      </c>
      <c r="E504" s="13" t="s">
        <v>771</v>
      </c>
      <c r="F504" s="13" t="s">
        <v>894</v>
      </c>
      <c r="G504" s="13" t="s">
        <v>889</v>
      </c>
      <c r="H504" s="13" t="s">
        <v>197</v>
      </c>
      <c r="I504" s="13">
        <v>50</v>
      </c>
      <c r="J504" s="13" t="s">
        <v>235</v>
      </c>
      <c r="K504" s="13" t="s">
        <v>107</v>
      </c>
      <c r="L504" s="13" t="s">
        <v>108</v>
      </c>
      <c r="M504" s="13" t="s">
        <v>109</v>
      </c>
      <c r="N504" s="13" t="s">
        <v>110</v>
      </c>
      <c r="O504" s="39"/>
      <c r="P504" s="39"/>
      <c r="Q504" s="39"/>
      <c r="R504" s="39">
        <v>20</v>
      </c>
      <c r="S504" s="39">
        <v>10</v>
      </c>
      <c r="T504" s="39">
        <v>50</v>
      </c>
      <c r="U504" s="39">
        <v>50</v>
      </c>
      <c r="V504" s="39"/>
      <c r="W504" s="39"/>
      <c r="X504" s="39"/>
      <c r="Y504" s="39"/>
      <c r="Z504" s="39"/>
      <c r="AA504" s="39"/>
      <c r="AB504" s="39"/>
      <c r="AC504" s="39"/>
      <c r="AD504" s="39"/>
      <c r="AE504" s="39"/>
      <c r="AF504" s="39"/>
      <c r="AG504" s="39"/>
      <c r="AH504" s="39"/>
      <c r="AI504" s="39"/>
      <c r="AJ504" s="39"/>
      <c r="AK504" s="39"/>
      <c r="AL504" s="39"/>
      <c r="AM504" s="39"/>
      <c r="AN504" s="39"/>
      <c r="AO504" s="39"/>
      <c r="AP504" s="39">
        <v>67609.820000000007</v>
      </c>
      <c r="AQ504" s="39">
        <v>0</v>
      </c>
      <c r="AR504" s="27">
        <f t="shared" si="15"/>
        <v>0</v>
      </c>
      <c r="AS504" s="13" t="s">
        <v>111</v>
      </c>
      <c r="AT504" s="13" t="s">
        <v>114</v>
      </c>
      <c r="AU504" s="13">
        <v>14</v>
      </c>
    </row>
    <row r="505" spans="2:47" x14ac:dyDescent="0.2">
      <c r="B505" s="13" t="s">
        <v>896</v>
      </c>
      <c r="C505" s="13" t="s">
        <v>100</v>
      </c>
      <c r="D505" s="13" t="s">
        <v>893</v>
      </c>
      <c r="E505" s="13" t="s">
        <v>771</v>
      </c>
      <c r="F505" s="13" t="s">
        <v>894</v>
      </c>
      <c r="G505" s="13" t="s">
        <v>889</v>
      </c>
      <c r="H505" s="13" t="s">
        <v>197</v>
      </c>
      <c r="I505" s="13">
        <v>50</v>
      </c>
      <c r="J505" s="13" t="s">
        <v>235</v>
      </c>
      <c r="K505" s="13" t="s">
        <v>107</v>
      </c>
      <c r="L505" s="13" t="s">
        <v>108</v>
      </c>
      <c r="M505" s="13" t="s">
        <v>109</v>
      </c>
      <c r="N505" s="13" t="s">
        <v>110</v>
      </c>
      <c r="O505" s="39"/>
      <c r="P505" s="39"/>
      <c r="Q505" s="39"/>
      <c r="R505" s="39">
        <v>40</v>
      </c>
      <c r="S505" s="39">
        <v>10</v>
      </c>
      <c r="T505" s="39">
        <v>50</v>
      </c>
      <c r="U505" s="39">
        <v>50</v>
      </c>
      <c r="V505" s="39"/>
      <c r="W505" s="39"/>
      <c r="X505" s="39"/>
      <c r="Y505" s="39"/>
      <c r="Z505" s="39"/>
      <c r="AA505" s="39"/>
      <c r="AB505" s="39"/>
      <c r="AC505" s="39"/>
      <c r="AD505" s="39"/>
      <c r="AE505" s="39"/>
      <c r="AF505" s="39"/>
      <c r="AG505" s="39"/>
      <c r="AH505" s="39"/>
      <c r="AI505" s="39"/>
      <c r="AJ505" s="39"/>
      <c r="AK505" s="39"/>
      <c r="AL505" s="39"/>
      <c r="AM505" s="39"/>
      <c r="AN505" s="39"/>
      <c r="AO505" s="39"/>
      <c r="AP505" s="39">
        <v>67609.820000000007</v>
      </c>
      <c r="AQ505" s="39">
        <v>0</v>
      </c>
      <c r="AR505" s="27">
        <f t="shared" si="15"/>
        <v>0</v>
      </c>
      <c r="AS505" s="13" t="s">
        <v>111</v>
      </c>
      <c r="AT505" s="13" t="s">
        <v>114</v>
      </c>
      <c r="AU505" s="13">
        <v>15</v>
      </c>
    </row>
    <row r="506" spans="2:47" x14ac:dyDescent="0.2">
      <c r="B506" s="13" t="s">
        <v>897</v>
      </c>
      <c r="C506" s="13" t="s">
        <v>100</v>
      </c>
      <c r="D506" s="13" t="s">
        <v>893</v>
      </c>
      <c r="E506" s="13" t="s">
        <v>771</v>
      </c>
      <c r="F506" s="13" t="s">
        <v>894</v>
      </c>
      <c r="G506" s="13" t="s">
        <v>889</v>
      </c>
      <c r="H506" s="13" t="s">
        <v>197</v>
      </c>
      <c r="I506" s="13">
        <v>50</v>
      </c>
      <c r="J506" s="13" t="s">
        <v>235</v>
      </c>
      <c r="K506" s="13" t="s">
        <v>107</v>
      </c>
      <c r="L506" s="13" t="s">
        <v>108</v>
      </c>
      <c r="M506" s="13" t="s">
        <v>122</v>
      </c>
      <c r="N506" s="13" t="s">
        <v>110</v>
      </c>
      <c r="O506" s="39"/>
      <c r="P506" s="39"/>
      <c r="Q506" s="39"/>
      <c r="R506" s="39">
        <v>40</v>
      </c>
      <c r="S506" s="39">
        <v>10</v>
      </c>
      <c r="T506" s="39">
        <v>50</v>
      </c>
      <c r="U506" s="39">
        <v>50</v>
      </c>
      <c r="V506" s="39"/>
      <c r="W506" s="39"/>
      <c r="X506" s="39"/>
      <c r="Y506" s="39"/>
      <c r="Z506" s="39"/>
      <c r="AA506" s="39"/>
      <c r="AB506" s="39"/>
      <c r="AC506" s="39"/>
      <c r="AD506" s="39"/>
      <c r="AE506" s="39"/>
      <c r="AF506" s="39"/>
      <c r="AG506" s="39"/>
      <c r="AH506" s="39"/>
      <c r="AI506" s="39"/>
      <c r="AJ506" s="39"/>
      <c r="AK506" s="39"/>
      <c r="AL506" s="39"/>
      <c r="AM506" s="39"/>
      <c r="AN506" s="39"/>
      <c r="AO506" s="39"/>
      <c r="AP506" s="39">
        <v>142655.35714285713</v>
      </c>
      <c r="AQ506" s="39">
        <v>0</v>
      </c>
      <c r="AR506" s="27">
        <f t="shared" si="15"/>
        <v>0</v>
      </c>
      <c r="AS506" s="13" t="s">
        <v>111</v>
      </c>
      <c r="AT506" s="13" t="s">
        <v>114</v>
      </c>
      <c r="AU506" s="13" t="s">
        <v>115</v>
      </c>
    </row>
    <row r="507" spans="2:47" x14ac:dyDescent="0.2">
      <c r="B507" s="13" t="s">
        <v>898</v>
      </c>
      <c r="C507" s="13" t="s">
        <v>100</v>
      </c>
      <c r="D507" s="13" t="s">
        <v>893</v>
      </c>
      <c r="E507" s="13" t="s">
        <v>771</v>
      </c>
      <c r="F507" s="13" t="s">
        <v>894</v>
      </c>
      <c r="G507" s="13" t="s">
        <v>889</v>
      </c>
      <c r="H507" s="13" t="s">
        <v>197</v>
      </c>
      <c r="I507" s="13">
        <v>50</v>
      </c>
      <c r="J507" s="13" t="s">
        <v>235</v>
      </c>
      <c r="K507" s="13" t="s">
        <v>107</v>
      </c>
      <c r="L507" s="13" t="s">
        <v>108</v>
      </c>
      <c r="M507" s="13" t="s">
        <v>122</v>
      </c>
      <c r="N507" s="13" t="s">
        <v>110</v>
      </c>
      <c r="O507" s="39"/>
      <c r="P507" s="39"/>
      <c r="Q507" s="39"/>
      <c r="R507" s="39">
        <v>40</v>
      </c>
      <c r="S507" s="39">
        <v>10</v>
      </c>
      <c r="T507" s="39">
        <v>0</v>
      </c>
      <c r="U507" s="39">
        <v>50</v>
      </c>
      <c r="V507" s="39"/>
      <c r="W507" s="39"/>
      <c r="X507" s="39"/>
      <c r="Y507" s="39"/>
      <c r="Z507" s="39"/>
      <c r="AA507" s="39"/>
      <c r="AB507" s="39"/>
      <c r="AC507" s="39"/>
      <c r="AD507" s="39"/>
      <c r="AE507" s="39"/>
      <c r="AF507" s="39"/>
      <c r="AG507" s="39"/>
      <c r="AH507" s="39"/>
      <c r="AI507" s="39"/>
      <c r="AJ507" s="39"/>
      <c r="AK507" s="39"/>
      <c r="AL507" s="39"/>
      <c r="AM507" s="39"/>
      <c r="AN507" s="39"/>
      <c r="AO507" s="39"/>
      <c r="AP507" s="39">
        <v>142655.35714285713</v>
      </c>
      <c r="AQ507" s="39">
        <f>(O507+P507+Q507+R507+S507+T507+U507+V507+W507)*AP507</f>
        <v>14265535.714285713</v>
      </c>
      <c r="AR507" s="27">
        <f t="shared" si="15"/>
        <v>15977400</v>
      </c>
      <c r="AS507" s="13" t="s">
        <v>111</v>
      </c>
      <c r="AT507" s="13" t="s">
        <v>114</v>
      </c>
      <c r="AU507" s="13"/>
    </row>
    <row r="508" spans="2:47" x14ac:dyDescent="0.25">
      <c r="B508" s="7" t="s">
        <v>899</v>
      </c>
      <c r="C508" s="7" t="s">
        <v>100</v>
      </c>
      <c r="D508" s="7" t="s">
        <v>770</v>
      </c>
      <c r="E508" s="7" t="s">
        <v>771</v>
      </c>
      <c r="F508" s="7" t="s">
        <v>772</v>
      </c>
      <c r="G508" s="7" t="s">
        <v>900</v>
      </c>
      <c r="H508" s="8" t="s">
        <v>197</v>
      </c>
      <c r="I508" s="9">
        <v>50</v>
      </c>
      <c r="J508" s="10" t="s">
        <v>231</v>
      </c>
      <c r="K508" s="8" t="s">
        <v>107</v>
      </c>
      <c r="L508" s="10" t="s">
        <v>108</v>
      </c>
      <c r="M508" s="10" t="s">
        <v>109</v>
      </c>
      <c r="N508" s="10" t="s">
        <v>110</v>
      </c>
      <c r="O508" s="27">
        <v>0</v>
      </c>
      <c r="P508" s="27">
        <v>0</v>
      </c>
      <c r="Q508" s="27">
        <v>42</v>
      </c>
      <c r="R508" s="27">
        <v>50</v>
      </c>
      <c r="S508" s="27">
        <v>50</v>
      </c>
      <c r="T508" s="27">
        <v>50</v>
      </c>
      <c r="U508" s="27">
        <v>50</v>
      </c>
      <c r="V508" s="27"/>
      <c r="W508" s="27"/>
      <c r="X508" s="27"/>
      <c r="Y508" s="27"/>
      <c r="Z508" s="27"/>
      <c r="AA508" s="27"/>
      <c r="AB508" s="27"/>
      <c r="AC508" s="27"/>
      <c r="AD508" s="27"/>
      <c r="AE508" s="27"/>
      <c r="AF508" s="27"/>
      <c r="AG508" s="27"/>
      <c r="AH508" s="27"/>
      <c r="AI508" s="27"/>
      <c r="AJ508" s="27"/>
      <c r="AK508" s="27"/>
      <c r="AL508" s="27"/>
      <c r="AM508" s="27"/>
      <c r="AN508" s="27"/>
      <c r="AO508" s="27"/>
      <c r="AP508" s="27">
        <v>89282</v>
      </c>
      <c r="AQ508" s="27">
        <v>0</v>
      </c>
      <c r="AR508" s="27">
        <f t="shared" si="15"/>
        <v>0</v>
      </c>
      <c r="AS508" s="10" t="s">
        <v>111</v>
      </c>
      <c r="AT508" s="88">
        <v>2014</v>
      </c>
      <c r="AU508" s="7" t="s">
        <v>795</v>
      </c>
    </row>
    <row r="509" spans="2:47" x14ac:dyDescent="0.25">
      <c r="B509" s="7" t="s">
        <v>901</v>
      </c>
      <c r="C509" s="7" t="s">
        <v>100</v>
      </c>
      <c r="D509" s="7" t="s">
        <v>770</v>
      </c>
      <c r="E509" s="7" t="s">
        <v>771</v>
      </c>
      <c r="F509" s="7" t="s">
        <v>772</v>
      </c>
      <c r="G509" s="7" t="s">
        <v>900</v>
      </c>
      <c r="H509" s="7" t="s">
        <v>197</v>
      </c>
      <c r="I509" s="14">
        <v>50</v>
      </c>
      <c r="J509" s="7" t="s">
        <v>235</v>
      </c>
      <c r="K509" s="7" t="s">
        <v>107</v>
      </c>
      <c r="L509" s="7" t="s">
        <v>108</v>
      </c>
      <c r="M509" s="7" t="s">
        <v>109</v>
      </c>
      <c r="N509" s="7" t="s">
        <v>110</v>
      </c>
      <c r="O509" s="39">
        <v>0</v>
      </c>
      <c r="P509" s="39">
        <v>0</v>
      </c>
      <c r="Q509" s="39">
        <v>19</v>
      </c>
      <c r="R509" s="39">
        <v>50</v>
      </c>
      <c r="S509" s="39">
        <v>50</v>
      </c>
      <c r="T509" s="39">
        <v>50</v>
      </c>
      <c r="U509" s="39">
        <v>50</v>
      </c>
      <c r="V509" s="39"/>
      <c r="W509" s="39"/>
      <c r="X509" s="39"/>
      <c r="Y509" s="39"/>
      <c r="Z509" s="39"/>
      <c r="AA509" s="39"/>
      <c r="AB509" s="39"/>
      <c r="AC509" s="39"/>
      <c r="AD509" s="39"/>
      <c r="AE509" s="39"/>
      <c r="AF509" s="39"/>
      <c r="AG509" s="39"/>
      <c r="AH509" s="39"/>
      <c r="AI509" s="39"/>
      <c r="AJ509" s="39"/>
      <c r="AK509" s="39"/>
      <c r="AL509" s="39"/>
      <c r="AM509" s="39"/>
      <c r="AN509" s="39"/>
      <c r="AO509" s="39"/>
      <c r="AP509" s="39">
        <v>89282</v>
      </c>
      <c r="AQ509" s="27">
        <v>0</v>
      </c>
      <c r="AR509" s="27">
        <f t="shared" si="15"/>
        <v>0</v>
      </c>
      <c r="AS509" s="7" t="s">
        <v>111</v>
      </c>
      <c r="AT509" s="7" t="s">
        <v>375</v>
      </c>
      <c r="AU509" s="89" t="s">
        <v>112</v>
      </c>
    </row>
    <row r="510" spans="2:47" x14ac:dyDescent="0.2">
      <c r="B510" s="12" t="s">
        <v>902</v>
      </c>
      <c r="C510" s="7" t="s">
        <v>100</v>
      </c>
      <c r="D510" s="7" t="s">
        <v>770</v>
      </c>
      <c r="E510" s="7" t="s">
        <v>771</v>
      </c>
      <c r="F510" s="7" t="s">
        <v>772</v>
      </c>
      <c r="G510" s="7" t="s">
        <v>900</v>
      </c>
      <c r="H510" s="8" t="s">
        <v>197</v>
      </c>
      <c r="I510" s="9">
        <v>50</v>
      </c>
      <c r="J510" s="10" t="s">
        <v>235</v>
      </c>
      <c r="K510" s="8" t="s">
        <v>107</v>
      </c>
      <c r="L510" s="10" t="s">
        <v>108</v>
      </c>
      <c r="M510" s="10" t="s">
        <v>109</v>
      </c>
      <c r="N510" s="10" t="s">
        <v>110</v>
      </c>
      <c r="O510" s="74"/>
      <c r="P510" s="27"/>
      <c r="Q510" s="27">
        <v>19</v>
      </c>
      <c r="R510" s="27">
        <v>30</v>
      </c>
      <c r="S510" s="27">
        <v>50</v>
      </c>
      <c r="T510" s="27">
        <v>50</v>
      </c>
      <c r="U510" s="27">
        <v>50</v>
      </c>
      <c r="V510" s="27">
        <v>50</v>
      </c>
      <c r="W510" s="27"/>
      <c r="X510" s="27"/>
      <c r="Y510" s="27"/>
      <c r="Z510" s="27"/>
      <c r="AA510" s="27"/>
      <c r="AB510" s="27"/>
      <c r="AC510" s="27"/>
      <c r="AD510" s="27"/>
      <c r="AE510" s="27"/>
      <c r="AF510" s="27"/>
      <c r="AG510" s="27"/>
      <c r="AH510" s="27"/>
      <c r="AI510" s="27"/>
      <c r="AJ510" s="27"/>
      <c r="AK510" s="27"/>
      <c r="AL510" s="27"/>
      <c r="AM510" s="27"/>
      <c r="AN510" s="27"/>
      <c r="AO510" s="27"/>
      <c r="AP510" s="27">
        <v>89282</v>
      </c>
      <c r="AQ510" s="27">
        <v>0</v>
      </c>
      <c r="AR510" s="27">
        <f t="shared" si="15"/>
        <v>0</v>
      </c>
      <c r="AS510" s="10" t="s">
        <v>111</v>
      </c>
      <c r="AT510" s="43" t="s">
        <v>114</v>
      </c>
      <c r="AU510" s="13" t="s">
        <v>777</v>
      </c>
    </row>
    <row r="511" spans="2:47" x14ac:dyDescent="0.2">
      <c r="B511" s="13" t="s">
        <v>903</v>
      </c>
      <c r="C511" s="13" t="s">
        <v>100</v>
      </c>
      <c r="D511" s="13" t="s">
        <v>904</v>
      </c>
      <c r="E511" s="13" t="s">
        <v>771</v>
      </c>
      <c r="F511" s="13" t="s">
        <v>905</v>
      </c>
      <c r="G511" s="13" t="s">
        <v>900</v>
      </c>
      <c r="H511" s="13" t="s">
        <v>197</v>
      </c>
      <c r="I511" s="13">
        <v>50</v>
      </c>
      <c r="J511" s="13" t="s">
        <v>235</v>
      </c>
      <c r="K511" s="13" t="s">
        <v>107</v>
      </c>
      <c r="L511" s="13" t="s">
        <v>108</v>
      </c>
      <c r="M511" s="13" t="s">
        <v>109</v>
      </c>
      <c r="N511" s="13" t="s">
        <v>110</v>
      </c>
      <c r="O511" s="39"/>
      <c r="P511" s="39"/>
      <c r="Q511" s="39">
        <v>19</v>
      </c>
      <c r="R511" s="39">
        <v>30</v>
      </c>
      <c r="S511" s="39">
        <v>42</v>
      </c>
      <c r="T511" s="39">
        <v>50</v>
      </c>
      <c r="U511" s="39">
        <v>50</v>
      </c>
      <c r="V511" s="39"/>
      <c r="W511" s="39"/>
      <c r="X511" s="39"/>
      <c r="Y511" s="39"/>
      <c r="Z511" s="39"/>
      <c r="AA511" s="39"/>
      <c r="AB511" s="39"/>
      <c r="AC511" s="39"/>
      <c r="AD511" s="39"/>
      <c r="AE511" s="39"/>
      <c r="AF511" s="39"/>
      <c r="AG511" s="39"/>
      <c r="AH511" s="39"/>
      <c r="AI511" s="39"/>
      <c r="AJ511" s="39"/>
      <c r="AK511" s="39"/>
      <c r="AL511" s="39"/>
      <c r="AM511" s="39"/>
      <c r="AN511" s="39"/>
      <c r="AO511" s="39"/>
      <c r="AP511" s="39">
        <v>89281.96</v>
      </c>
      <c r="AQ511" s="39">
        <v>0</v>
      </c>
      <c r="AR511" s="27">
        <f t="shared" si="15"/>
        <v>0</v>
      </c>
      <c r="AS511" s="13" t="s">
        <v>111</v>
      </c>
      <c r="AT511" s="13" t="s">
        <v>114</v>
      </c>
      <c r="AU511" s="13">
        <v>14</v>
      </c>
    </row>
    <row r="512" spans="2:47" x14ac:dyDescent="0.2">
      <c r="B512" s="13" t="s">
        <v>906</v>
      </c>
      <c r="C512" s="13" t="s">
        <v>100</v>
      </c>
      <c r="D512" s="13" t="s">
        <v>904</v>
      </c>
      <c r="E512" s="13" t="s">
        <v>771</v>
      </c>
      <c r="F512" s="13" t="s">
        <v>905</v>
      </c>
      <c r="G512" s="13" t="s">
        <v>900</v>
      </c>
      <c r="H512" s="13" t="s">
        <v>197</v>
      </c>
      <c r="I512" s="13">
        <v>50</v>
      </c>
      <c r="J512" s="13" t="s">
        <v>235</v>
      </c>
      <c r="K512" s="13" t="s">
        <v>107</v>
      </c>
      <c r="L512" s="13" t="s">
        <v>108</v>
      </c>
      <c r="M512" s="13" t="s">
        <v>109</v>
      </c>
      <c r="N512" s="13" t="s">
        <v>110</v>
      </c>
      <c r="O512" s="39"/>
      <c r="P512" s="39"/>
      <c r="Q512" s="39">
        <v>19</v>
      </c>
      <c r="R512" s="39">
        <v>30</v>
      </c>
      <c r="S512" s="39">
        <v>34</v>
      </c>
      <c r="T512" s="39">
        <v>50</v>
      </c>
      <c r="U512" s="39">
        <v>50</v>
      </c>
      <c r="V512" s="39"/>
      <c r="W512" s="39"/>
      <c r="X512" s="39"/>
      <c r="Y512" s="39"/>
      <c r="Z512" s="39"/>
      <c r="AA512" s="39"/>
      <c r="AB512" s="39"/>
      <c r="AC512" s="39"/>
      <c r="AD512" s="39"/>
      <c r="AE512" s="39"/>
      <c r="AF512" s="39"/>
      <c r="AG512" s="39"/>
      <c r="AH512" s="39"/>
      <c r="AI512" s="39"/>
      <c r="AJ512" s="39"/>
      <c r="AK512" s="39"/>
      <c r="AL512" s="39"/>
      <c r="AM512" s="39"/>
      <c r="AN512" s="39"/>
      <c r="AO512" s="39"/>
      <c r="AP512" s="39">
        <v>89281.96</v>
      </c>
      <c r="AQ512" s="39">
        <v>0</v>
      </c>
      <c r="AR512" s="27">
        <f t="shared" si="15"/>
        <v>0</v>
      </c>
      <c r="AS512" s="13" t="s">
        <v>111</v>
      </c>
      <c r="AT512" s="13" t="s">
        <v>114</v>
      </c>
      <c r="AU512" s="13">
        <v>14</v>
      </c>
    </row>
    <row r="513" spans="2:47" x14ac:dyDescent="0.2">
      <c r="B513" s="13" t="s">
        <v>907</v>
      </c>
      <c r="C513" s="13" t="s">
        <v>100</v>
      </c>
      <c r="D513" s="13" t="s">
        <v>904</v>
      </c>
      <c r="E513" s="13" t="s">
        <v>771</v>
      </c>
      <c r="F513" s="13" t="s">
        <v>905</v>
      </c>
      <c r="G513" s="13" t="s">
        <v>900</v>
      </c>
      <c r="H513" s="13" t="s">
        <v>197</v>
      </c>
      <c r="I513" s="13">
        <v>50</v>
      </c>
      <c r="J513" s="13" t="s">
        <v>235</v>
      </c>
      <c r="K513" s="13" t="s">
        <v>107</v>
      </c>
      <c r="L513" s="13" t="s">
        <v>108</v>
      </c>
      <c r="M513" s="13" t="s">
        <v>109</v>
      </c>
      <c r="N513" s="13" t="s">
        <v>110</v>
      </c>
      <c r="O513" s="39"/>
      <c r="P513" s="39"/>
      <c r="Q513" s="39">
        <v>19</v>
      </c>
      <c r="R513" s="39">
        <v>50</v>
      </c>
      <c r="S513" s="39">
        <v>50</v>
      </c>
      <c r="T513" s="39">
        <v>50</v>
      </c>
      <c r="U513" s="39">
        <v>50</v>
      </c>
      <c r="V513" s="39"/>
      <c r="W513" s="39"/>
      <c r="X513" s="39"/>
      <c r="Y513" s="39"/>
      <c r="Z513" s="39"/>
      <c r="AA513" s="39"/>
      <c r="AB513" s="39"/>
      <c r="AC513" s="39"/>
      <c r="AD513" s="39"/>
      <c r="AE513" s="39"/>
      <c r="AF513" s="39"/>
      <c r="AG513" s="39"/>
      <c r="AH513" s="39"/>
      <c r="AI513" s="39"/>
      <c r="AJ513" s="39"/>
      <c r="AK513" s="39"/>
      <c r="AL513" s="39"/>
      <c r="AM513" s="39"/>
      <c r="AN513" s="39"/>
      <c r="AO513" s="39"/>
      <c r="AP513" s="39">
        <v>89281.96</v>
      </c>
      <c r="AQ513" s="39">
        <v>0</v>
      </c>
      <c r="AR513" s="27">
        <f t="shared" si="15"/>
        <v>0</v>
      </c>
      <c r="AS513" s="13" t="s">
        <v>111</v>
      </c>
      <c r="AT513" s="13" t="s">
        <v>114</v>
      </c>
      <c r="AU513" s="13">
        <v>15</v>
      </c>
    </row>
    <row r="514" spans="2:47" x14ac:dyDescent="0.2">
      <c r="B514" s="13" t="s">
        <v>908</v>
      </c>
      <c r="C514" s="13" t="s">
        <v>100</v>
      </c>
      <c r="D514" s="13" t="s">
        <v>904</v>
      </c>
      <c r="E514" s="13" t="s">
        <v>771</v>
      </c>
      <c r="F514" s="13" t="s">
        <v>905</v>
      </c>
      <c r="G514" s="13" t="s">
        <v>900</v>
      </c>
      <c r="H514" s="13" t="s">
        <v>197</v>
      </c>
      <c r="I514" s="13">
        <v>50</v>
      </c>
      <c r="J514" s="13" t="s">
        <v>235</v>
      </c>
      <c r="K514" s="13" t="s">
        <v>107</v>
      </c>
      <c r="L514" s="13" t="s">
        <v>108</v>
      </c>
      <c r="M514" s="13" t="s">
        <v>122</v>
      </c>
      <c r="N514" s="13" t="s">
        <v>110</v>
      </c>
      <c r="O514" s="39"/>
      <c r="P514" s="39"/>
      <c r="Q514" s="39">
        <v>19</v>
      </c>
      <c r="R514" s="39">
        <v>50</v>
      </c>
      <c r="S514" s="39">
        <v>50</v>
      </c>
      <c r="T514" s="39">
        <v>50</v>
      </c>
      <c r="U514" s="39">
        <v>50</v>
      </c>
      <c r="V514" s="39"/>
      <c r="W514" s="39"/>
      <c r="X514" s="39"/>
      <c r="Y514" s="39"/>
      <c r="Z514" s="39"/>
      <c r="AA514" s="39"/>
      <c r="AB514" s="39"/>
      <c r="AC514" s="39"/>
      <c r="AD514" s="39"/>
      <c r="AE514" s="39"/>
      <c r="AF514" s="39"/>
      <c r="AG514" s="39"/>
      <c r="AH514" s="39"/>
      <c r="AI514" s="39"/>
      <c r="AJ514" s="39"/>
      <c r="AK514" s="39"/>
      <c r="AL514" s="39"/>
      <c r="AM514" s="39"/>
      <c r="AN514" s="39"/>
      <c r="AO514" s="39"/>
      <c r="AP514" s="39">
        <v>192772.32142857142</v>
      </c>
      <c r="AQ514" s="39">
        <f>(O514+P514+Q514+R514+S514+T514+U514+V514+W514)*AP514</f>
        <v>42217138.392857142</v>
      </c>
      <c r="AR514" s="27">
        <f t="shared" si="15"/>
        <v>47283195</v>
      </c>
      <c r="AS514" s="13" t="s">
        <v>111</v>
      </c>
      <c r="AT514" s="13" t="s">
        <v>114</v>
      </c>
      <c r="AU514" s="13"/>
    </row>
    <row r="515" spans="2:47" x14ac:dyDescent="0.25">
      <c r="B515" s="7" t="s">
        <v>909</v>
      </c>
      <c r="C515" s="7" t="s">
        <v>100</v>
      </c>
      <c r="D515" s="7" t="s">
        <v>770</v>
      </c>
      <c r="E515" s="7" t="s">
        <v>771</v>
      </c>
      <c r="F515" s="7" t="s">
        <v>772</v>
      </c>
      <c r="G515" s="7" t="s">
        <v>910</v>
      </c>
      <c r="H515" s="8" t="s">
        <v>197</v>
      </c>
      <c r="I515" s="9">
        <v>50</v>
      </c>
      <c r="J515" s="10" t="s">
        <v>231</v>
      </c>
      <c r="K515" s="8" t="s">
        <v>107</v>
      </c>
      <c r="L515" s="10" t="s">
        <v>108</v>
      </c>
      <c r="M515" s="10" t="s">
        <v>109</v>
      </c>
      <c r="N515" s="10" t="s">
        <v>110</v>
      </c>
      <c r="O515" s="27">
        <v>0</v>
      </c>
      <c r="P515" s="27">
        <v>0</v>
      </c>
      <c r="Q515" s="27">
        <v>45</v>
      </c>
      <c r="R515" s="27">
        <v>50</v>
      </c>
      <c r="S515" s="27">
        <v>50</v>
      </c>
      <c r="T515" s="27">
        <v>50</v>
      </c>
      <c r="U515" s="27">
        <v>50</v>
      </c>
      <c r="V515" s="27"/>
      <c r="W515" s="27"/>
      <c r="X515" s="27"/>
      <c r="Y515" s="27"/>
      <c r="Z515" s="27"/>
      <c r="AA515" s="27"/>
      <c r="AB515" s="27"/>
      <c r="AC515" s="27"/>
      <c r="AD515" s="27"/>
      <c r="AE515" s="27"/>
      <c r="AF515" s="27"/>
      <c r="AG515" s="27"/>
      <c r="AH515" s="27"/>
      <c r="AI515" s="27"/>
      <c r="AJ515" s="27"/>
      <c r="AK515" s="27"/>
      <c r="AL515" s="27"/>
      <c r="AM515" s="27"/>
      <c r="AN515" s="27"/>
      <c r="AO515" s="27"/>
      <c r="AP515" s="27">
        <v>165178.57142857142</v>
      </c>
      <c r="AQ515" s="27">
        <v>0</v>
      </c>
      <c r="AR515" s="27">
        <f t="shared" si="15"/>
        <v>0</v>
      </c>
      <c r="AS515" s="10" t="s">
        <v>111</v>
      </c>
      <c r="AT515" s="88">
        <v>2014</v>
      </c>
      <c r="AU515" s="7" t="s">
        <v>250</v>
      </c>
    </row>
    <row r="516" spans="2:47" x14ac:dyDescent="0.25">
      <c r="B516" s="7" t="s">
        <v>911</v>
      </c>
      <c r="C516" s="7" t="s">
        <v>100</v>
      </c>
      <c r="D516" s="7" t="s">
        <v>770</v>
      </c>
      <c r="E516" s="7" t="s">
        <v>771</v>
      </c>
      <c r="F516" s="7" t="s">
        <v>772</v>
      </c>
      <c r="G516" s="7" t="s">
        <v>910</v>
      </c>
      <c r="H516" s="7" t="s">
        <v>197</v>
      </c>
      <c r="I516" s="14">
        <v>50</v>
      </c>
      <c r="J516" s="7" t="s">
        <v>235</v>
      </c>
      <c r="K516" s="7" t="s">
        <v>107</v>
      </c>
      <c r="L516" s="7" t="s">
        <v>108</v>
      </c>
      <c r="M516" s="7" t="s">
        <v>109</v>
      </c>
      <c r="N516" s="7" t="s">
        <v>110</v>
      </c>
      <c r="O516" s="39">
        <v>0</v>
      </c>
      <c r="P516" s="39">
        <v>0</v>
      </c>
      <c r="Q516" s="39">
        <v>0</v>
      </c>
      <c r="R516" s="39">
        <v>50</v>
      </c>
      <c r="S516" s="39">
        <v>50</v>
      </c>
      <c r="T516" s="39">
        <v>50</v>
      </c>
      <c r="U516" s="39">
        <v>50</v>
      </c>
      <c r="V516" s="39"/>
      <c r="W516" s="39"/>
      <c r="X516" s="39"/>
      <c r="Y516" s="39"/>
      <c r="Z516" s="39"/>
      <c r="AA516" s="39"/>
      <c r="AB516" s="39"/>
      <c r="AC516" s="39"/>
      <c r="AD516" s="39"/>
      <c r="AE516" s="39"/>
      <c r="AF516" s="39"/>
      <c r="AG516" s="39"/>
      <c r="AH516" s="39"/>
      <c r="AI516" s="39"/>
      <c r="AJ516" s="39"/>
      <c r="AK516" s="39"/>
      <c r="AL516" s="39"/>
      <c r="AM516" s="39"/>
      <c r="AN516" s="39"/>
      <c r="AO516" s="39"/>
      <c r="AP516" s="39">
        <v>132857.14000000001</v>
      </c>
      <c r="AQ516" s="27">
        <v>0</v>
      </c>
      <c r="AR516" s="27">
        <f t="shared" si="15"/>
        <v>0</v>
      </c>
      <c r="AS516" s="7" t="s">
        <v>111</v>
      </c>
      <c r="AT516" s="7" t="s">
        <v>375</v>
      </c>
      <c r="AU516" s="89" t="s">
        <v>112</v>
      </c>
    </row>
    <row r="517" spans="2:47" x14ac:dyDescent="0.2">
      <c r="B517" s="12" t="s">
        <v>912</v>
      </c>
      <c r="C517" s="7" t="s">
        <v>100</v>
      </c>
      <c r="D517" s="7" t="s">
        <v>770</v>
      </c>
      <c r="E517" s="7" t="s">
        <v>771</v>
      </c>
      <c r="F517" s="7" t="s">
        <v>772</v>
      </c>
      <c r="G517" s="7" t="s">
        <v>910</v>
      </c>
      <c r="H517" s="8" t="s">
        <v>197</v>
      </c>
      <c r="I517" s="9">
        <v>50</v>
      </c>
      <c r="J517" s="10" t="s">
        <v>235</v>
      </c>
      <c r="K517" s="8" t="s">
        <v>107</v>
      </c>
      <c r="L517" s="10" t="s">
        <v>108</v>
      </c>
      <c r="M517" s="10" t="s">
        <v>109</v>
      </c>
      <c r="N517" s="10" t="s">
        <v>110</v>
      </c>
      <c r="O517" s="74"/>
      <c r="P517" s="27"/>
      <c r="Q517" s="27"/>
      <c r="R517" s="27">
        <v>30</v>
      </c>
      <c r="S517" s="27">
        <v>50</v>
      </c>
      <c r="T517" s="27">
        <v>50</v>
      </c>
      <c r="U517" s="27">
        <v>50</v>
      </c>
      <c r="V517" s="27">
        <v>50</v>
      </c>
      <c r="W517" s="27"/>
      <c r="X517" s="27"/>
      <c r="Y517" s="27"/>
      <c r="Z517" s="27"/>
      <c r="AA517" s="27"/>
      <c r="AB517" s="27"/>
      <c r="AC517" s="27"/>
      <c r="AD517" s="27"/>
      <c r="AE517" s="27"/>
      <c r="AF517" s="27"/>
      <c r="AG517" s="27"/>
      <c r="AH517" s="27"/>
      <c r="AI517" s="27"/>
      <c r="AJ517" s="27"/>
      <c r="AK517" s="27"/>
      <c r="AL517" s="27"/>
      <c r="AM517" s="27"/>
      <c r="AN517" s="27"/>
      <c r="AO517" s="27"/>
      <c r="AP517" s="27">
        <v>132857.14000000001</v>
      </c>
      <c r="AQ517" s="27">
        <v>0</v>
      </c>
      <c r="AR517" s="27">
        <f t="shared" ref="AR517:AR580" si="16">AQ517*1.12</f>
        <v>0</v>
      </c>
      <c r="AS517" s="10" t="s">
        <v>111</v>
      </c>
      <c r="AT517" s="43" t="s">
        <v>114</v>
      </c>
      <c r="AU517" s="13" t="s">
        <v>777</v>
      </c>
    </row>
    <row r="518" spans="2:47" x14ac:dyDescent="0.2">
      <c r="B518" s="13" t="s">
        <v>913</v>
      </c>
      <c r="C518" s="13" t="s">
        <v>100</v>
      </c>
      <c r="D518" s="13" t="s">
        <v>914</v>
      </c>
      <c r="E518" s="13" t="s">
        <v>771</v>
      </c>
      <c r="F518" s="13" t="s">
        <v>915</v>
      </c>
      <c r="G518" s="13" t="s">
        <v>910</v>
      </c>
      <c r="H518" s="13" t="s">
        <v>197</v>
      </c>
      <c r="I518" s="13">
        <v>50</v>
      </c>
      <c r="J518" s="13" t="s">
        <v>235</v>
      </c>
      <c r="K518" s="13" t="s">
        <v>107</v>
      </c>
      <c r="L518" s="13" t="s">
        <v>108</v>
      </c>
      <c r="M518" s="13" t="s">
        <v>109</v>
      </c>
      <c r="N518" s="13" t="s">
        <v>110</v>
      </c>
      <c r="O518" s="39"/>
      <c r="P518" s="39"/>
      <c r="Q518" s="39"/>
      <c r="R518" s="39">
        <v>30</v>
      </c>
      <c r="S518" s="39">
        <v>17</v>
      </c>
      <c r="T518" s="39">
        <v>50</v>
      </c>
      <c r="U518" s="39">
        <v>50</v>
      </c>
      <c r="V518" s="39"/>
      <c r="W518" s="39"/>
      <c r="X518" s="39"/>
      <c r="Y518" s="39"/>
      <c r="Z518" s="39"/>
      <c r="AA518" s="39"/>
      <c r="AB518" s="39"/>
      <c r="AC518" s="39"/>
      <c r="AD518" s="39"/>
      <c r="AE518" s="39"/>
      <c r="AF518" s="39"/>
      <c r="AG518" s="39"/>
      <c r="AH518" s="39"/>
      <c r="AI518" s="39"/>
      <c r="AJ518" s="39"/>
      <c r="AK518" s="39"/>
      <c r="AL518" s="39"/>
      <c r="AM518" s="39"/>
      <c r="AN518" s="39"/>
      <c r="AO518" s="39"/>
      <c r="AP518" s="39">
        <v>132857.04999999999</v>
      </c>
      <c r="AQ518" s="39">
        <v>0</v>
      </c>
      <c r="AR518" s="27">
        <f t="shared" si="16"/>
        <v>0</v>
      </c>
      <c r="AS518" s="13" t="s">
        <v>111</v>
      </c>
      <c r="AT518" s="13" t="s">
        <v>114</v>
      </c>
      <c r="AU518" s="13">
        <v>14</v>
      </c>
    </row>
    <row r="519" spans="2:47" x14ac:dyDescent="0.2">
      <c r="B519" s="13" t="s">
        <v>916</v>
      </c>
      <c r="C519" s="13" t="s">
        <v>100</v>
      </c>
      <c r="D519" s="13" t="s">
        <v>914</v>
      </c>
      <c r="E519" s="13" t="s">
        <v>771</v>
      </c>
      <c r="F519" s="13" t="s">
        <v>915</v>
      </c>
      <c r="G519" s="13" t="s">
        <v>910</v>
      </c>
      <c r="H519" s="13" t="s">
        <v>197</v>
      </c>
      <c r="I519" s="13">
        <v>50</v>
      </c>
      <c r="J519" s="13" t="s">
        <v>235</v>
      </c>
      <c r="K519" s="13" t="s">
        <v>107</v>
      </c>
      <c r="L519" s="13" t="s">
        <v>108</v>
      </c>
      <c r="M519" s="13" t="s">
        <v>109</v>
      </c>
      <c r="N519" s="13" t="s">
        <v>110</v>
      </c>
      <c r="O519" s="39"/>
      <c r="P519" s="39"/>
      <c r="Q519" s="39"/>
      <c r="R519" s="39">
        <v>30</v>
      </c>
      <c r="S519" s="39">
        <v>0</v>
      </c>
      <c r="T519" s="39">
        <v>50</v>
      </c>
      <c r="U519" s="39">
        <v>50</v>
      </c>
      <c r="V519" s="39"/>
      <c r="W519" s="39"/>
      <c r="X519" s="39"/>
      <c r="Y519" s="39"/>
      <c r="Z519" s="39"/>
      <c r="AA519" s="39"/>
      <c r="AB519" s="39"/>
      <c r="AC519" s="39"/>
      <c r="AD519" s="39"/>
      <c r="AE519" s="39"/>
      <c r="AF519" s="39"/>
      <c r="AG519" s="39"/>
      <c r="AH519" s="39"/>
      <c r="AI519" s="39"/>
      <c r="AJ519" s="39"/>
      <c r="AK519" s="39"/>
      <c r="AL519" s="39"/>
      <c r="AM519" s="39"/>
      <c r="AN519" s="39"/>
      <c r="AO519" s="39"/>
      <c r="AP519" s="39">
        <v>132857.04999999999</v>
      </c>
      <c r="AQ519" s="39">
        <v>0</v>
      </c>
      <c r="AR519" s="27">
        <f t="shared" si="16"/>
        <v>0</v>
      </c>
      <c r="AS519" s="13" t="s">
        <v>111</v>
      </c>
      <c r="AT519" s="13" t="s">
        <v>114</v>
      </c>
      <c r="AU519" s="13">
        <v>14</v>
      </c>
    </row>
    <row r="520" spans="2:47" x14ac:dyDescent="0.2">
      <c r="B520" s="13" t="s">
        <v>917</v>
      </c>
      <c r="C520" s="13" t="s">
        <v>100</v>
      </c>
      <c r="D520" s="13" t="s">
        <v>914</v>
      </c>
      <c r="E520" s="13" t="s">
        <v>771</v>
      </c>
      <c r="F520" s="13" t="s">
        <v>915</v>
      </c>
      <c r="G520" s="13" t="s">
        <v>910</v>
      </c>
      <c r="H520" s="13" t="s">
        <v>197</v>
      </c>
      <c r="I520" s="13">
        <v>50</v>
      </c>
      <c r="J520" s="13" t="s">
        <v>235</v>
      </c>
      <c r="K520" s="13" t="s">
        <v>107</v>
      </c>
      <c r="L520" s="13" t="s">
        <v>108</v>
      </c>
      <c r="M520" s="13" t="s">
        <v>109</v>
      </c>
      <c r="N520" s="13" t="s">
        <v>110</v>
      </c>
      <c r="O520" s="39"/>
      <c r="P520" s="39"/>
      <c r="Q520" s="39"/>
      <c r="R520" s="39">
        <v>50</v>
      </c>
      <c r="S520" s="39">
        <v>17</v>
      </c>
      <c r="T520" s="39">
        <v>50</v>
      </c>
      <c r="U520" s="39">
        <v>50</v>
      </c>
      <c r="V520" s="39"/>
      <c r="W520" s="39"/>
      <c r="X520" s="39"/>
      <c r="Y520" s="39"/>
      <c r="Z520" s="39"/>
      <c r="AA520" s="39"/>
      <c r="AB520" s="39"/>
      <c r="AC520" s="39"/>
      <c r="AD520" s="39"/>
      <c r="AE520" s="39"/>
      <c r="AF520" s="39"/>
      <c r="AG520" s="39"/>
      <c r="AH520" s="39"/>
      <c r="AI520" s="39"/>
      <c r="AJ520" s="39"/>
      <c r="AK520" s="39"/>
      <c r="AL520" s="39"/>
      <c r="AM520" s="39"/>
      <c r="AN520" s="39"/>
      <c r="AO520" s="39"/>
      <c r="AP520" s="39">
        <v>132857.04999999999</v>
      </c>
      <c r="AQ520" s="39">
        <v>0</v>
      </c>
      <c r="AR520" s="27">
        <f t="shared" si="16"/>
        <v>0</v>
      </c>
      <c r="AS520" s="13" t="s">
        <v>111</v>
      </c>
      <c r="AT520" s="13" t="s">
        <v>114</v>
      </c>
      <c r="AU520" s="13">
        <v>15</v>
      </c>
    </row>
    <row r="521" spans="2:47" x14ac:dyDescent="0.2">
      <c r="B521" s="13" t="s">
        <v>918</v>
      </c>
      <c r="C521" s="13" t="s">
        <v>100</v>
      </c>
      <c r="D521" s="13" t="s">
        <v>914</v>
      </c>
      <c r="E521" s="13" t="s">
        <v>771</v>
      </c>
      <c r="F521" s="13" t="s">
        <v>915</v>
      </c>
      <c r="G521" s="13" t="s">
        <v>910</v>
      </c>
      <c r="H521" s="13" t="s">
        <v>197</v>
      </c>
      <c r="I521" s="13">
        <v>50</v>
      </c>
      <c r="J521" s="13" t="s">
        <v>235</v>
      </c>
      <c r="K521" s="13" t="s">
        <v>107</v>
      </c>
      <c r="L521" s="13" t="s">
        <v>108</v>
      </c>
      <c r="M521" s="13" t="s">
        <v>122</v>
      </c>
      <c r="N521" s="13" t="s">
        <v>110</v>
      </c>
      <c r="O521" s="39"/>
      <c r="P521" s="39"/>
      <c r="Q521" s="39"/>
      <c r="R521" s="39">
        <v>50</v>
      </c>
      <c r="S521" s="39">
        <v>17</v>
      </c>
      <c r="T521" s="39">
        <v>50</v>
      </c>
      <c r="U521" s="39">
        <v>50</v>
      </c>
      <c r="V521" s="39"/>
      <c r="W521" s="39"/>
      <c r="X521" s="39"/>
      <c r="Y521" s="39"/>
      <c r="Z521" s="39"/>
      <c r="AA521" s="39"/>
      <c r="AB521" s="39"/>
      <c r="AC521" s="39"/>
      <c r="AD521" s="39"/>
      <c r="AE521" s="39"/>
      <c r="AF521" s="39"/>
      <c r="AG521" s="39"/>
      <c r="AH521" s="39"/>
      <c r="AI521" s="39"/>
      <c r="AJ521" s="39"/>
      <c r="AK521" s="39"/>
      <c r="AL521" s="39"/>
      <c r="AM521" s="39"/>
      <c r="AN521" s="39"/>
      <c r="AO521" s="39"/>
      <c r="AP521" s="39">
        <v>240569.64285714284</v>
      </c>
      <c r="AQ521" s="39">
        <f>(O521+P521+Q521+R521+S521+T521+U521+V521+W521)*AP521</f>
        <v>40175130.357142851</v>
      </c>
      <c r="AR521" s="27">
        <f t="shared" si="16"/>
        <v>44996146</v>
      </c>
      <c r="AS521" s="13" t="s">
        <v>111</v>
      </c>
      <c r="AT521" s="13" t="s">
        <v>114</v>
      </c>
      <c r="AU521" s="13"/>
    </row>
    <row r="522" spans="2:47" x14ac:dyDescent="0.25">
      <c r="B522" s="7" t="s">
        <v>919</v>
      </c>
      <c r="C522" s="7" t="s">
        <v>100</v>
      </c>
      <c r="D522" s="7" t="s">
        <v>770</v>
      </c>
      <c r="E522" s="7" t="s">
        <v>771</v>
      </c>
      <c r="F522" s="7" t="s">
        <v>772</v>
      </c>
      <c r="G522" s="7" t="s">
        <v>920</v>
      </c>
      <c r="H522" s="8" t="s">
        <v>197</v>
      </c>
      <c r="I522" s="9">
        <v>50</v>
      </c>
      <c r="J522" s="10" t="s">
        <v>231</v>
      </c>
      <c r="K522" s="8" t="s">
        <v>107</v>
      </c>
      <c r="L522" s="10" t="s">
        <v>108</v>
      </c>
      <c r="M522" s="10" t="s">
        <v>109</v>
      </c>
      <c r="N522" s="10" t="s">
        <v>110</v>
      </c>
      <c r="O522" s="27">
        <v>0</v>
      </c>
      <c r="P522" s="27">
        <v>0</v>
      </c>
      <c r="Q522" s="27">
        <v>12</v>
      </c>
      <c r="R522" s="27">
        <v>15</v>
      </c>
      <c r="S522" s="27">
        <v>15</v>
      </c>
      <c r="T522" s="27">
        <v>15</v>
      </c>
      <c r="U522" s="27">
        <v>15</v>
      </c>
      <c r="V522" s="27"/>
      <c r="W522" s="27"/>
      <c r="X522" s="27"/>
      <c r="Y522" s="27"/>
      <c r="Z522" s="27"/>
      <c r="AA522" s="27"/>
      <c r="AB522" s="27"/>
      <c r="AC522" s="27"/>
      <c r="AD522" s="27"/>
      <c r="AE522" s="27"/>
      <c r="AF522" s="27"/>
      <c r="AG522" s="27"/>
      <c r="AH522" s="27"/>
      <c r="AI522" s="27"/>
      <c r="AJ522" s="27"/>
      <c r="AK522" s="27"/>
      <c r="AL522" s="27"/>
      <c r="AM522" s="27"/>
      <c r="AN522" s="27"/>
      <c r="AO522" s="27"/>
      <c r="AP522" s="27">
        <v>499999.99999999994</v>
      </c>
      <c r="AQ522" s="27">
        <v>0</v>
      </c>
      <c r="AR522" s="27">
        <f t="shared" si="16"/>
        <v>0</v>
      </c>
      <c r="AS522" s="10" t="s">
        <v>111</v>
      </c>
      <c r="AT522" s="88">
        <v>2014</v>
      </c>
      <c r="AU522" s="7" t="s">
        <v>921</v>
      </c>
    </row>
    <row r="523" spans="2:47" x14ac:dyDescent="0.25">
      <c r="B523" s="7" t="s">
        <v>922</v>
      </c>
      <c r="C523" s="7" t="s">
        <v>100</v>
      </c>
      <c r="D523" s="7" t="s">
        <v>770</v>
      </c>
      <c r="E523" s="7" t="s">
        <v>771</v>
      </c>
      <c r="F523" s="7" t="s">
        <v>772</v>
      </c>
      <c r="G523" s="7" t="s">
        <v>920</v>
      </c>
      <c r="H523" s="7" t="s">
        <v>197</v>
      </c>
      <c r="I523" s="14">
        <v>50</v>
      </c>
      <c r="J523" s="7" t="s">
        <v>235</v>
      </c>
      <c r="K523" s="7" t="s">
        <v>107</v>
      </c>
      <c r="L523" s="7" t="s">
        <v>108</v>
      </c>
      <c r="M523" s="7" t="s">
        <v>109</v>
      </c>
      <c r="N523" s="7" t="s">
        <v>110</v>
      </c>
      <c r="O523" s="39">
        <v>0</v>
      </c>
      <c r="P523" s="39">
        <v>0</v>
      </c>
      <c r="Q523" s="39">
        <v>12</v>
      </c>
      <c r="R523" s="39">
        <v>15</v>
      </c>
      <c r="S523" s="39">
        <v>15</v>
      </c>
      <c r="T523" s="39">
        <v>15</v>
      </c>
      <c r="U523" s="39">
        <v>15</v>
      </c>
      <c r="V523" s="39"/>
      <c r="W523" s="39"/>
      <c r="X523" s="39"/>
      <c r="Y523" s="39"/>
      <c r="Z523" s="39"/>
      <c r="AA523" s="39"/>
      <c r="AB523" s="39"/>
      <c r="AC523" s="39"/>
      <c r="AD523" s="39"/>
      <c r="AE523" s="39"/>
      <c r="AF523" s="39"/>
      <c r="AG523" s="39"/>
      <c r="AH523" s="39"/>
      <c r="AI523" s="39"/>
      <c r="AJ523" s="39"/>
      <c r="AK523" s="39"/>
      <c r="AL523" s="39"/>
      <c r="AM523" s="39"/>
      <c r="AN523" s="39"/>
      <c r="AO523" s="39"/>
      <c r="AP523" s="39">
        <v>349392.86</v>
      </c>
      <c r="AQ523" s="27">
        <v>0</v>
      </c>
      <c r="AR523" s="27">
        <f t="shared" si="16"/>
        <v>0</v>
      </c>
      <c r="AS523" s="7" t="s">
        <v>111</v>
      </c>
      <c r="AT523" s="7" t="s">
        <v>375</v>
      </c>
      <c r="AU523" s="89" t="s">
        <v>112</v>
      </c>
    </row>
    <row r="524" spans="2:47" x14ac:dyDescent="0.2">
      <c r="B524" s="12" t="s">
        <v>923</v>
      </c>
      <c r="C524" s="7" t="s">
        <v>100</v>
      </c>
      <c r="D524" s="7" t="s">
        <v>770</v>
      </c>
      <c r="E524" s="7" t="s">
        <v>771</v>
      </c>
      <c r="F524" s="7" t="s">
        <v>772</v>
      </c>
      <c r="G524" s="7" t="s">
        <v>920</v>
      </c>
      <c r="H524" s="8" t="s">
        <v>197</v>
      </c>
      <c r="I524" s="9">
        <v>50</v>
      </c>
      <c r="J524" s="10" t="s">
        <v>235</v>
      </c>
      <c r="K524" s="8" t="s">
        <v>107</v>
      </c>
      <c r="L524" s="10" t="s">
        <v>108</v>
      </c>
      <c r="M524" s="10" t="s">
        <v>109</v>
      </c>
      <c r="N524" s="10" t="s">
        <v>110</v>
      </c>
      <c r="O524" s="74"/>
      <c r="P524" s="27"/>
      <c r="Q524" s="27">
        <v>12</v>
      </c>
      <c r="R524" s="27">
        <v>10</v>
      </c>
      <c r="S524" s="27">
        <v>15</v>
      </c>
      <c r="T524" s="27">
        <v>15</v>
      </c>
      <c r="U524" s="27">
        <v>15</v>
      </c>
      <c r="V524" s="27">
        <v>15</v>
      </c>
      <c r="W524" s="27"/>
      <c r="X524" s="27"/>
      <c r="Y524" s="27"/>
      <c r="Z524" s="27"/>
      <c r="AA524" s="27"/>
      <c r="AB524" s="27"/>
      <c r="AC524" s="27"/>
      <c r="AD524" s="27"/>
      <c r="AE524" s="27"/>
      <c r="AF524" s="27"/>
      <c r="AG524" s="27"/>
      <c r="AH524" s="27"/>
      <c r="AI524" s="27"/>
      <c r="AJ524" s="27"/>
      <c r="AK524" s="27"/>
      <c r="AL524" s="27"/>
      <c r="AM524" s="27"/>
      <c r="AN524" s="27"/>
      <c r="AO524" s="27"/>
      <c r="AP524" s="27">
        <v>349392.86</v>
      </c>
      <c r="AQ524" s="27">
        <v>0</v>
      </c>
      <c r="AR524" s="27">
        <f t="shared" si="16"/>
        <v>0</v>
      </c>
      <c r="AS524" s="10" t="s">
        <v>111</v>
      </c>
      <c r="AT524" s="43" t="s">
        <v>114</v>
      </c>
      <c r="AU524" s="13" t="s">
        <v>777</v>
      </c>
    </row>
    <row r="525" spans="2:47" x14ac:dyDescent="0.2">
      <c r="B525" s="13" t="s">
        <v>924</v>
      </c>
      <c r="C525" s="13" t="s">
        <v>100</v>
      </c>
      <c r="D525" s="13" t="s">
        <v>925</v>
      </c>
      <c r="E525" s="13" t="s">
        <v>771</v>
      </c>
      <c r="F525" s="13" t="s">
        <v>926</v>
      </c>
      <c r="G525" s="13" t="s">
        <v>920</v>
      </c>
      <c r="H525" s="13" t="s">
        <v>197</v>
      </c>
      <c r="I525" s="13">
        <v>50</v>
      </c>
      <c r="J525" s="13" t="s">
        <v>235</v>
      </c>
      <c r="K525" s="13" t="s">
        <v>107</v>
      </c>
      <c r="L525" s="13" t="s">
        <v>108</v>
      </c>
      <c r="M525" s="13" t="s">
        <v>109</v>
      </c>
      <c r="N525" s="13" t="s">
        <v>110</v>
      </c>
      <c r="O525" s="39"/>
      <c r="P525" s="39"/>
      <c r="Q525" s="39">
        <v>12</v>
      </c>
      <c r="R525" s="39">
        <v>10</v>
      </c>
      <c r="S525" s="39">
        <v>15</v>
      </c>
      <c r="T525" s="39">
        <v>15</v>
      </c>
      <c r="U525" s="39">
        <v>15</v>
      </c>
      <c r="V525" s="39"/>
      <c r="W525" s="39"/>
      <c r="X525" s="39"/>
      <c r="Y525" s="39"/>
      <c r="Z525" s="39"/>
      <c r="AA525" s="39"/>
      <c r="AB525" s="39"/>
      <c r="AC525" s="39"/>
      <c r="AD525" s="39"/>
      <c r="AE525" s="39"/>
      <c r="AF525" s="39"/>
      <c r="AG525" s="39"/>
      <c r="AH525" s="39"/>
      <c r="AI525" s="39"/>
      <c r="AJ525" s="39"/>
      <c r="AK525" s="39"/>
      <c r="AL525" s="39"/>
      <c r="AM525" s="39"/>
      <c r="AN525" s="39"/>
      <c r="AO525" s="39"/>
      <c r="AP525" s="39">
        <v>349392.85</v>
      </c>
      <c r="AQ525" s="39">
        <v>0</v>
      </c>
      <c r="AR525" s="27">
        <f t="shared" si="16"/>
        <v>0</v>
      </c>
      <c r="AS525" s="13" t="s">
        <v>111</v>
      </c>
      <c r="AT525" s="13" t="s">
        <v>114</v>
      </c>
      <c r="AU525" s="13">
        <v>14</v>
      </c>
    </row>
    <row r="526" spans="2:47" x14ac:dyDescent="0.2">
      <c r="B526" s="13" t="s">
        <v>927</v>
      </c>
      <c r="C526" s="13" t="s">
        <v>100</v>
      </c>
      <c r="D526" s="13" t="s">
        <v>925</v>
      </c>
      <c r="E526" s="13" t="s">
        <v>928</v>
      </c>
      <c r="F526" s="13" t="s">
        <v>926</v>
      </c>
      <c r="G526" s="13" t="s">
        <v>920</v>
      </c>
      <c r="H526" s="13" t="s">
        <v>197</v>
      </c>
      <c r="I526" s="13">
        <v>50</v>
      </c>
      <c r="J526" s="13" t="s">
        <v>235</v>
      </c>
      <c r="K526" s="13" t="s">
        <v>107</v>
      </c>
      <c r="L526" s="13" t="s">
        <v>108</v>
      </c>
      <c r="M526" s="13" t="s">
        <v>109</v>
      </c>
      <c r="N526" s="13" t="s">
        <v>110</v>
      </c>
      <c r="O526" s="39"/>
      <c r="P526" s="39"/>
      <c r="Q526" s="39">
        <v>12</v>
      </c>
      <c r="R526" s="39">
        <v>15</v>
      </c>
      <c r="S526" s="39">
        <v>15</v>
      </c>
      <c r="T526" s="39">
        <v>15</v>
      </c>
      <c r="U526" s="39">
        <v>15</v>
      </c>
      <c r="V526" s="39"/>
      <c r="W526" s="39"/>
      <c r="X526" s="39"/>
      <c r="Y526" s="39"/>
      <c r="Z526" s="39"/>
      <c r="AA526" s="39"/>
      <c r="AB526" s="39"/>
      <c r="AC526" s="39"/>
      <c r="AD526" s="39"/>
      <c r="AE526" s="39"/>
      <c r="AF526" s="39"/>
      <c r="AG526" s="39"/>
      <c r="AH526" s="39"/>
      <c r="AI526" s="39"/>
      <c r="AJ526" s="39"/>
      <c r="AK526" s="39"/>
      <c r="AL526" s="39"/>
      <c r="AM526" s="39"/>
      <c r="AN526" s="39"/>
      <c r="AO526" s="39"/>
      <c r="AP526" s="39">
        <v>349392.85</v>
      </c>
      <c r="AQ526" s="39">
        <v>0</v>
      </c>
      <c r="AR526" s="27">
        <f t="shared" si="16"/>
        <v>0</v>
      </c>
      <c r="AS526" s="13" t="s">
        <v>111</v>
      </c>
      <c r="AT526" s="13" t="s">
        <v>114</v>
      </c>
      <c r="AU526" s="13">
        <v>15</v>
      </c>
    </row>
    <row r="527" spans="2:47" x14ac:dyDescent="0.2">
      <c r="B527" s="13" t="s">
        <v>929</v>
      </c>
      <c r="C527" s="13" t="s">
        <v>100</v>
      </c>
      <c r="D527" s="13" t="s">
        <v>925</v>
      </c>
      <c r="E527" s="13" t="s">
        <v>928</v>
      </c>
      <c r="F527" s="13" t="s">
        <v>926</v>
      </c>
      <c r="G527" s="13" t="s">
        <v>920</v>
      </c>
      <c r="H527" s="13" t="s">
        <v>197</v>
      </c>
      <c r="I527" s="13">
        <v>50</v>
      </c>
      <c r="J527" s="13" t="s">
        <v>235</v>
      </c>
      <c r="K527" s="13" t="s">
        <v>107</v>
      </c>
      <c r="L527" s="13" t="s">
        <v>108</v>
      </c>
      <c r="M527" s="13" t="s">
        <v>122</v>
      </c>
      <c r="N527" s="13" t="s">
        <v>110</v>
      </c>
      <c r="O527" s="39"/>
      <c r="P527" s="39"/>
      <c r="Q527" s="39">
        <v>12</v>
      </c>
      <c r="R527" s="39">
        <v>15</v>
      </c>
      <c r="S527" s="39">
        <v>15</v>
      </c>
      <c r="T527" s="39">
        <v>15</v>
      </c>
      <c r="U527" s="39">
        <v>15</v>
      </c>
      <c r="V527" s="39"/>
      <c r="W527" s="39"/>
      <c r="X527" s="39"/>
      <c r="Y527" s="39"/>
      <c r="Z527" s="39"/>
      <c r="AA527" s="39"/>
      <c r="AB527" s="39"/>
      <c r="AC527" s="39"/>
      <c r="AD527" s="39"/>
      <c r="AE527" s="39"/>
      <c r="AF527" s="39"/>
      <c r="AG527" s="39"/>
      <c r="AH527" s="39"/>
      <c r="AI527" s="39"/>
      <c r="AJ527" s="39"/>
      <c r="AK527" s="39"/>
      <c r="AL527" s="39"/>
      <c r="AM527" s="39"/>
      <c r="AN527" s="39"/>
      <c r="AO527" s="39"/>
      <c r="AP527" s="39">
        <v>806640.17857142852</v>
      </c>
      <c r="AQ527" s="39">
        <f>(O527+P527+Q527+R527+S527+T527+U527+V527+W527)*AP527</f>
        <v>58078092.857142851</v>
      </c>
      <c r="AR527" s="27">
        <f t="shared" si="16"/>
        <v>65047464</v>
      </c>
      <c r="AS527" s="13" t="s">
        <v>111</v>
      </c>
      <c r="AT527" s="13" t="s">
        <v>114</v>
      </c>
      <c r="AU527" s="13"/>
    </row>
    <row r="528" spans="2:47" x14ac:dyDescent="0.25">
      <c r="B528" s="7" t="s">
        <v>930</v>
      </c>
      <c r="C528" s="7" t="s">
        <v>100</v>
      </c>
      <c r="D528" s="7" t="s">
        <v>770</v>
      </c>
      <c r="E528" s="7" t="s">
        <v>771</v>
      </c>
      <c r="F528" s="7" t="s">
        <v>772</v>
      </c>
      <c r="G528" s="7" t="s">
        <v>931</v>
      </c>
      <c r="H528" s="8" t="s">
        <v>197</v>
      </c>
      <c r="I528" s="9">
        <v>50</v>
      </c>
      <c r="J528" s="10" t="s">
        <v>231</v>
      </c>
      <c r="K528" s="8" t="s">
        <v>107</v>
      </c>
      <c r="L528" s="10" t="s">
        <v>108</v>
      </c>
      <c r="M528" s="10" t="s">
        <v>109</v>
      </c>
      <c r="N528" s="10" t="s">
        <v>110</v>
      </c>
      <c r="O528" s="27">
        <v>0</v>
      </c>
      <c r="P528" s="27">
        <v>0</v>
      </c>
      <c r="Q528" s="27">
        <v>1</v>
      </c>
      <c r="R528" s="27">
        <v>0</v>
      </c>
      <c r="S528" s="27">
        <v>0</v>
      </c>
      <c r="T528" s="27">
        <v>0</v>
      </c>
      <c r="U528" s="27">
        <v>0</v>
      </c>
      <c r="V528" s="27"/>
      <c r="W528" s="27"/>
      <c r="X528" s="27"/>
      <c r="Y528" s="27"/>
      <c r="Z528" s="27"/>
      <c r="AA528" s="27"/>
      <c r="AB528" s="27"/>
      <c r="AC528" s="27"/>
      <c r="AD528" s="27"/>
      <c r="AE528" s="27"/>
      <c r="AF528" s="27"/>
      <c r="AG528" s="27"/>
      <c r="AH528" s="27"/>
      <c r="AI528" s="27"/>
      <c r="AJ528" s="27"/>
      <c r="AK528" s="27"/>
      <c r="AL528" s="27"/>
      <c r="AM528" s="27"/>
      <c r="AN528" s="27"/>
      <c r="AO528" s="27"/>
      <c r="AP528" s="27">
        <v>767857.14285714284</v>
      </c>
      <c r="AQ528" s="27">
        <v>0</v>
      </c>
      <c r="AR528" s="27">
        <f t="shared" si="16"/>
        <v>0</v>
      </c>
      <c r="AS528" s="10" t="s">
        <v>111</v>
      </c>
      <c r="AT528" s="88">
        <v>2014</v>
      </c>
      <c r="AU528" s="7" t="s">
        <v>921</v>
      </c>
    </row>
    <row r="529" spans="2:47" x14ac:dyDescent="0.2">
      <c r="B529" s="7" t="s">
        <v>932</v>
      </c>
      <c r="C529" s="7" t="s">
        <v>100</v>
      </c>
      <c r="D529" s="7" t="s">
        <v>770</v>
      </c>
      <c r="E529" s="7" t="s">
        <v>771</v>
      </c>
      <c r="F529" s="7" t="s">
        <v>772</v>
      </c>
      <c r="G529" s="7" t="s">
        <v>931</v>
      </c>
      <c r="H529" s="7" t="s">
        <v>197</v>
      </c>
      <c r="I529" s="14">
        <v>50</v>
      </c>
      <c r="J529" s="7" t="s">
        <v>235</v>
      </c>
      <c r="K529" s="7" t="s">
        <v>107</v>
      </c>
      <c r="L529" s="7" t="s">
        <v>108</v>
      </c>
      <c r="M529" s="13" t="s">
        <v>122</v>
      </c>
      <c r="N529" s="7" t="s">
        <v>110</v>
      </c>
      <c r="O529" s="39">
        <v>0</v>
      </c>
      <c r="P529" s="39">
        <v>0</v>
      </c>
      <c r="Q529" s="39">
        <v>1</v>
      </c>
      <c r="R529" s="39">
        <v>0</v>
      </c>
      <c r="S529" s="39">
        <v>0</v>
      </c>
      <c r="T529" s="39">
        <v>0</v>
      </c>
      <c r="U529" s="39">
        <v>0</v>
      </c>
      <c r="V529" s="39"/>
      <c r="W529" s="39"/>
      <c r="X529" s="39"/>
      <c r="Y529" s="39"/>
      <c r="Z529" s="39"/>
      <c r="AA529" s="39"/>
      <c r="AB529" s="39"/>
      <c r="AC529" s="39"/>
      <c r="AD529" s="39"/>
      <c r="AE529" s="39"/>
      <c r="AF529" s="39"/>
      <c r="AG529" s="39"/>
      <c r="AH529" s="39"/>
      <c r="AI529" s="39"/>
      <c r="AJ529" s="39"/>
      <c r="AK529" s="39"/>
      <c r="AL529" s="39"/>
      <c r="AM529" s="39"/>
      <c r="AN529" s="39"/>
      <c r="AO529" s="39"/>
      <c r="AP529" s="39">
        <v>466964.29</v>
      </c>
      <c r="AQ529" s="27">
        <f>(O529+P529+Q529+R529+S529+T529+U529+V529)*AP529</f>
        <v>466964.29</v>
      </c>
      <c r="AR529" s="27">
        <f t="shared" si="16"/>
        <v>523000.00480000005</v>
      </c>
      <c r="AS529" s="7" t="s">
        <v>111</v>
      </c>
      <c r="AT529" s="7" t="s">
        <v>375</v>
      </c>
      <c r="AU529" s="89"/>
    </row>
    <row r="530" spans="2:47" x14ac:dyDescent="0.25">
      <c r="B530" s="7" t="s">
        <v>933</v>
      </c>
      <c r="C530" s="7" t="s">
        <v>100</v>
      </c>
      <c r="D530" s="7" t="s">
        <v>770</v>
      </c>
      <c r="E530" s="7" t="s">
        <v>771</v>
      </c>
      <c r="F530" s="7" t="s">
        <v>772</v>
      </c>
      <c r="G530" s="7" t="s">
        <v>934</v>
      </c>
      <c r="H530" s="8" t="s">
        <v>197</v>
      </c>
      <c r="I530" s="9">
        <v>50</v>
      </c>
      <c r="J530" s="10" t="s">
        <v>231</v>
      </c>
      <c r="K530" s="8" t="s">
        <v>107</v>
      </c>
      <c r="L530" s="10" t="s">
        <v>108</v>
      </c>
      <c r="M530" s="10" t="s">
        <v>109</v>
      </c>
      <c r="N530" s="10" t="s">
        <v>110</v>
      </c>
      <c r="O530" s="27">
        <v>0</v>
      </c>
      <c r="P530" s="27">
        <v>0</v>
      </c>
      <c r="Q530" s="27">
        <v>60</v>
      </c>
      <c r="R530" s="27">
        <v>60</v>
      </c>
      <c r="S530" s="27">
        <v>60</v>
      </c>
      <c r="T530" s="27">
        <v>60</v>
      </c>
      <c r="U530" s="27">
        <v>60</v>
      </c>
      <c r="V530" s="27"/>
      <c r="W530" s="27"/>
      <c r="X530" s="27"/>
      <c r="Y530" s="27"/>
      <c r="Z530" s="27"/>
      <c r="AA530" s="27"/>
      <c r="AB530" s="27"/>
      <c r="AC530" s="27"/>
      <c r="AD530" s="27"/>
      <c r="AE530" s="27"/>
      <c r="AF530" s="27"/>
      <c r="AG530" s="27"/>
      <c r="AH530" s="27"/>
      <c r="AI530" s="27"/>
      <c r="AJ530" s="27"/>
      <c r="AK530" s="27"/>
      <c r="AL530" s="27"/>
      <c r="AM530" s="27"/>
      <c r="AN530" s="27"/>
      <c r="AO530" s="27"/>
      <c r="AP530" s="27">
        <v>27970</v>
      </c>
      <c r="AQ530" s="27">
        <v>0</v>
      </c>
      <c r="AR530" s="27">
        <f t="shared" si="16"/>
        <v>0</v>
      </c>
      <c r="AS530" s="10" t="s">
        <v>111</v>
      </c>
      <c r="AT530" s="88">
        <v>2014</v>
      </c>
      <c r="AU530" s="7" t="s">
        <v>795</v>
      </c>
    </row>
    <row r="531" spans="2:47" x14ac:dyDescent="0.25">
      <c r="B531" s="7" t="s">
        <v>935</v>
      </c>
      <c r="C531" s="7" t="s">
        <v>100</v>
      </c>
      <c r="D531" s="7" t="s">
        <v>770</v>
      </c>
      <c r="E531" s="7" t="s">
        <v>771</v>
      </c>
      <c r="F531" s="7" t="s">
        <v>772</v>
      </c>
      <c r="G531" s="7" t="s">
        <v>934</v>
      </c>
      <c r="H531" s="7" t="s">
        <v>197</v>
      </c>
      <c r="I531" s="14">
        <v>50</v>
      </c>
      <c r="J531" s="7" t="s">
        <v>235</v>
      </c>
      <c r="K531" s="7" t="s">
        <v>107</v>
      </c>
      <c r="L531" s="7" t="s">
        <v>108</v>
      </c>
      <c r="M531" s="7" t="s">
        <v>109</v>
      </c>
      <c r="N531" s="7" t="s">
        <v>110</v>
      </c>
      <c r="O531" s="39">
        <v>0</v>
      </c>
      <c r="P531" s="39">
        <v>0</v>
      </c>
      <c r="Q531" s="39">
        <v>7</v>
      </c>
      <c r="R531" s="39">
        <v>60</v>
      </c>
      <c r="S531" s="39">
        <v>60</v>
      </c>
      <c r="T531" s="39">
        <v>60</v>
      </c>
      <c r="U531" s="39">
        <v>60</v>
      </c>
      <c r="V531" s="39"/>
      <c r="W531" s="39"/>
      <c r="X531" s="39"/>
      <c r="Y531" s="39"/>
      <c r="Z531" s="39"/>
      <c r="AA531" s="39"/>
      <c r="AB531" s="39"/>
      <c r="AC531" s="39"/>
      <c r="AD531" s="39"/>
      <c r="AE531" s="39"/>
      <c r="AF531" s="39"/>
      <c r="AG531" s="39"/>
      <c r="AH531" s="39"/>
      <c r="AI531" s="39"/>
      <c r="AJ531" s="39"/>
      <c r="AK531" s="39"/>
      <c r="AL531" s="39"/>
      <c r="AM531" s="39"/>
      <c r="AN531" s="39"/>
      <c r="AO531" s="39"/>
      <c r="AP531" s="39">
        <v>27970</v>
      </c>
      <c r="AQ531" s="27">
        <v>0</v>
      </c>
      <c r="AR531" s="27">
        <f t="shared" si="16"/>
        <v>0</v>
      </c>
      <c r="AS531" s="7" t="s">
        <v>111</v>
      </c>
      <c r="AT531" s="7" t="s">
        <v>375</v>
      </c>
      <c r="AU531" s="89" t="s">
        <v>112</v>
      </c>
    </row>
    <row r="532" spans="2:47" x14ac:dyDescent="0.2">
      <c r="B532" s="12" t="s">
        <v>936</v>
      </c>
      <c r="C532" s="7" t="s">
        <v>100</v>
      </c>
      <c r="D532" s="7" t="s">
        <v>770</v>
      </c>
      <c r="E532" s="7" t="s">
        <v>771</v>
      </c>
      <c r="F532" s="7" t="s">
        <v>772</v>
      </c>
      <c r="G532" s="7" t="s">
        <v>934</v>
      </c>
      <c r="H532" s="8" t="s">
        <v>197</v>
      </c>
      <c r="I532" s="9">
        <v>50</v>
      </c>
      <c r="J532" s="10" t="s">
        <v>235</v>
      </c>
      <c r="K532" s="8" t="s">
        <v>107</v>
      </c>
      <c r="L532" s="10" t="s">
        <v>108</v>
      </c>
      <c r="M532" s="10" t="s">
        <v>109</v>
      </c>
      <c r="N532" s="10" t="s">
        <v>110</v>
      </c>
      <c r="O532" s="74"/>
      <c r="P532" s="27"/>
      <c r="Q532" s="27">
        <v>7</v>
      </c>
      <c r="R532" s="27">
        <v>40</v>
      </c>
      <c r="S532" s="27">
        <v>60</v>
      </c>
      <c r="T532" s="27">
        <v>60</v>
      </c>
      <c r="U532" s="27">
        <v>60</v>
      </c>
      <c r="V532" s="27">
        <v>60</v>
      </c>
      <c r="W532" s="27"/>
      <c r="X532" s="27"/>
      <c r="Y532" s="27"/>
      <c r="Z532" s="27"/>
      <c r="AA532" s="27"/>
      <c r="AB532" s="27"/>
      <c r="AC532" s="27"/>
      <c r="AD532" s="27"/>
      <c r="AE532" s="27"/>
      <c r="AF532" s="27"/>
      <c r="AG532" s="27"/>
      <c r="AH532" s="27"/>
      <c r="AI532" s="27"/>
      <c r="AJ532" s="27"/>
      <c r="AK532" s="27"/>
      <c r="AL532" s="27"/>
      <c r="AM532" s="27"/>
      <c r="AN532" s="27"/>
      <c r="AO532" s="27"/>
      <c r="AP532" s="27">
        <v>27970</v>
      </c>
      <c r="AQ532" s="27">
        <v>0</v>
      </c>
      <c r="AR532" s="27">
        <f t="shared" si="16"/>
        <v>0</v>
      </c>
      <c r="AS532" s="10" t="s">
        <v>111</v>
      </c>
      <c r="AT532" s="43" t="s">
        <v>114</v>
      </c>
      <c r="AU532" s="13" t="s">
        <v>777</v>
      </c>
    </row>
    <row r="533" spans="2:47" x14ac:dyDescent="0.2">
      <c r="B533" s="13" t="s">
        <v>937</v>
      </c>
      <c r="C533" s="13" t="s">
        <v>100</v>
      </c>
      <c r="D533" s="13" t="s">
        <v>779</v>
      </c>
      <c r="E533" s="13" t="s">
        <v>771</v>
      </c>
      <c r="F533" s="13" t="s">
        <v>780</v>
      </c>
      <c r="G533" s="13" t="s">
        <v>934</v>
      </c>
      <c r="H533" s="13" t="s">
        <v>197</v>
      </c>
      <c r="I533" s="13">
        <v>50</v>
      </c>
      <c r="J533" s="13" t="s">
        <v>235</v>
      </c>
      <c r="K533" s="13" t="s">
        <v>107</v>
      </c>
      <c r="L533" s="13" t="s">
        <v>108</v>
      </c>
      <c r="M533" s="13" t="s">
        <v>109</v>
      </c>
      <c r="N533" s="13" t="s">
        <v>110</v>
      </c>
      <c r="O533" s="39"/>
      <c r="P533" s="39"/>
      <c r="Q533" s="39">
        <v>7</v>
      </c>
      <c r="R533" s="39">
        <v>40</v>
      </c>
      <c r="S533" s="39">
        <v>60</v>
      </c>
      <c r="T533" s="39">
        <v>60</v>
      </c>
      <c r="U533" s="39">
        <v>60</v>
      </c>
      <c r="V533" s="39"/>
      <c r="W533" s="39"/>
      <c r="X533" s="39"/>
      <c r="Y533" s="39"/>
      <c r="Z533" s="39"/>
      <c r="AA533" s="39"/>
      <c r="AB533" s="39"/>
      <c r="AC533" s="39"/>
      <c r="AD533" s="39"/>
      <c r="AE533" s="39"/>
      <c r="AF533" s="39"/>
      <c r="AG533" s="39"/>
      <c r="AH533" s="39"/>
      <c r="AI533" s="39"/>
      <c r="AJ533" s="39"/>
      <c r="AK533" s="39"/>
      <c r="AL533" s="39"/>
      <c r="AM533" s="39"/>
      <c r="AN533" s="39"/>
      <c r="AO533" s="39"/>
      <c r="AP533" s="39">
        <v>27969.64</v>
      </c>
      <c r="AQ533" s="39">
        <v>0</v>
      </c>
      <c r="AR533" s="27">
        <f t="shared" si="16"/>
        <v>0</v>
      </c>
      <c r="AS533" s="13" t="s">
        <v>111</v>
      </c>
      <c r="AT533" s="13" t="s">
        <v>114</v>
      </c>
      <c r="AU533" s="13">
        <v>14.15</v>
      </c>
    </row>
    <row r="534" spans="2:47" x14ac:dyDescent="0.2">
      <c r="B534" s="13" t="s">
        <v>938</v>
      </c>
      <c r="C534" s="13" t="s">
        <v>100</v>
      </c>
      <c r="D534" s="13" t="s">
        <v>779</v>
      </c>
      <c r="E534" s="13" t="s">
        <v>771</v>
      </c>
      <c r="F534" s="13" t="s">
        <v>780</v>
      </c>
      <c r="G534" s="13" t="s">
        <v>934</v>
      </c>
      <c r="H534" s="13" t="s">
        <v>197</v>
      </c>
      <c r="I534" s="13">
        <v>50</v>
      </c>
      <c r="J534" s="13" t="s">
        <v>235</v>
      </c>
      <c r="K534" s="13" t="s">
        <v>107</v>
      </c>
      <c r="L534" s="13" t="s">
        <v>108</v>
      </c>
      <c r="M534" s="13" t="s">
        <v>109</v>
      </c>
      <c r="N534" s="13" t="s">
        <v>110</v>
      </c>
      <c r="O534" s="39"/>
      <c r="P534" s="39"/>
      <c r="Q534" s="39">
        <v>7</v>
      </c>
      <c r="R534" s="39">
        <v>40</v>
      </c>
      <c r="S534" s="39">
        <v>50</v>
      </c>
      <c r="T534" s="39">
        <v>60</v>
      </c>
      <c r="U534" s="39">
        <v>60</v>
      </c>
      <c r="V534" s="39"/>
      <c r="W534" s="39"/>
      <c r="X534" s="39"/>
      <c r="Y534" s="39"/>
      <c r="Z534" s="39"/>
      <c r="AA534" s="39"/>
      <c r="AB534" s="39"/>
      <c r="AC534" s="39"/>
      <c r="AD534" s="39"/>
      <c r="AE534" s="39"/>
      <c r="AF534" s="39"/>
      <c r="AG534" s="39"/>
      <c r="AH534" s="39"/>
      <c r="AI534" s="39"/>
      <c r="AJ534" s="39"/>
      <c r="AK534" s="39"/>
      <c r="AL534" s="39"/>
      <c r="AM534" s="39"/>
      <c r="AN534" s="39"/>
      <c r="AO534" s="39"/>
      <c r="AP534" s="39">
        <v>63283.18</v>
      </c>
      <c r="AQ534" s="39">
        <v>0</v>
      </c>
      <c r="AR534" s="27">
        <f t="shared" si="16"/>
        <v>0</v>
      </c>
      <c r="AS534" s="13" t="s">
        <v>111</v>
      </c>
      <c r="AT534" s="13" t="s">
        <v>114</v>
      </c>
      <c r="AU534" s="13">
        <v>14</v>
      </c>
    </row>
    <row r="535" spans="2:47" x14ac:dyDescent="0.2">
      <c r="B535" s="13" t="s">
        <v>939</v>
      </c>
      <c r="C535" s="13" t="s">
        <v>100</v>
      </c>
      <c r="D535" s="13" t="s">
        <v>779</v>
      </c>
      <c r="E535" s="13" t="s">
        <v>771</v>
      </c>
      <c r="F535" s="13" t="s">
        <v>780</v>
      </c>
      <c r="G535" s="13" t="s">
        <v>934</v>
      </c>
      <c r="H535" s="13" t="s">
        <v>197</v>
      </c>
      <c r="I535" s="13">
        <v>50</v>
      </c>
      <c r="J535" s="13" t="s">
        <v>235</v>
      </c>
      <c r="K535" s="13" t="s">
        <v>107</v>
      </c>
      <c r="L535" s="13" t="s">
        <v>108</v>
      </c>
      <c r="M535" s="13" t="s">
        <v>109</v>
      </c>
      <c r="N535" s="13" t="s">
        <v>110</v>
      </c>
      <c r="O535" s="39"/>
      <c r="P535" s="39"/>
      <c r="Q535" s="39">
        <v>7</v>
      </c>
      <c r="R535" s="39">
        <v>60</v>
      </c>
      <c r="S535" s="39">
        <v>50</v>
      </c>
      <c r="T535" s="39">
        <v>60</v>
      </c>
      <c r="U535" s="39">
        <v>60</v>
      </c>
      <c r="V535" s="39"/>
      <c r="W535" s="39"/>
      <c r="X535" s="39"/>
      <c r="Y535" s="39"/>
      <c r="Z535" s="39"/>
      <c r="AA535" s="39"/>
      <c r="AB535" s="39"/>
      <c r="AC535" s="39"/>
      <c r="AD535" s="39"/>
      <c r="AE535" s="39"/>
      <c r="AF535" s="39"/>
      <c r="AG535" s="39"/>
      <c r="AH535" s="39"/>
      <c r="AI535" s="39"/>
      <c r="AJ535" s="39"/>
      <c r="AK535" s="39"/>
      <c r="AL535" s="39"/>
      <c r="AM535" s="39"/>
      <c r="AN535" s="39"/>
      <c r="AO535" s="39"/>
      <c r="AP535" s="39">
        <v>63283.18</v>
      </c>
      <c r="AQ535" s="39">
        <v>0</v>
      </c>
      <c r="AR535" s="27">
        <f t="shared" si="16"/>
        <v>0</v>
      </c>
      <c r="AS535" s="13" t="s">
        <v>111</v>
      </c>
      <c r="AT535" s="13" t="s">
        <v>114</v>
      </c>
      <c r="AU535" s="13">
        <v>15</v>
      </c>
    </row>
    <row r="536" spans="2:47" x14ac:dyDescent="0.2">
      <c r="B536" s="13" t="s">
        <v>940</v>
      </c>
      <c r="C536" s="13" t="s">
        <v>100</v>
      </c>
      <c r="D536" s="13" t="s">
        <v>779</v>
      </c>
      <c r="E536" s="13" t="s">
        <v>771</v>
      </c>
      <c r="F536" s="13" t="s">
        <v>780</v>
      </c>
      <c r="G536" s="13" t="s">
        <v>934</v>
      </c>
      <c r="H536" s="13" t="s">
        <v>197</v>
      </c>
      <c r="I536" s="13">
        <v>50</v>
      </c>
      <c r="J536" s="13" t="s">
        <v>235</v>
      </c>
      <c r="K536" s="13" t="s">
        <v>107</v>
      </c>
      <c r="L536" s="13" t="s">
        <v>108</v>
      </c>
      <c r="M536" s="13" t="s">
        <v>122</v>
      </c>
      <c r="N536" s="13" t="s">
        <v>110</v>
      </c>
      <c r="O536" s="39"/>
      <c r="P536" s="39"/>
      <c r="Q536" s="39">
        <v>7</v>
      </c>
      <c r="R536" s="39">
        <v>60</v>
      </c>
      <c r="S536" s="39">
        <v>50</v>
      </c>
      <c r="T536" s="39">
        <v>60</v>
      </c>
      <c r="U536" s="39">
        <v>60</v>
      </c>
      <c r="V536" s="39"/>
      <c r="W536" s="39"/>
      <c r="X536" s="39"/>
      <c r="Y536" s="39"/>
      <c r="Z536" s="39"/>
      <c r="AA536" s="39"/>
      <c r="AB536" s="39"/>
      <c r="AC536" s="39"/>
      <c r="AD536" s="39"/>
      <c r="AE536" s="39"/>
      <c r="AF536" s="39"/>
      <c r="AG536" s="39"/>
      <c r="AH536" s="39"/>
      <c r="AI536" s="39"/>
      <c r="AJ536" s="39"/>
      <c r="AK536" s="39"/>
      <c r="AL536" s="39"/>
      <c r="AM536" s="39"/>
      <c r="AN536" s="39"/>
      <c r="AO536" s="39"/>
      <c r="AP536" s="39">
        <v>95358.03571428571</v>
      </c>
      <c r="AQ536" s="39">
        <f>(O536+P536+Q536+R536+S536+T536+U536+V536+W536)*AP536</f>
        <v>22599854.464285713</v>
      </c>
      <c r="AR536" s="27">
        <f t="shared" si="16"/>
        <v>25311837</v>
      </c>
      <c r="AS536" s="13" t="s">
        <v>111</v>
      </c>
      <c r="AT536" s="13" t="s">
        <v>114</v>
      </c>
      <c r="AU536" s="13"/>
    </row>
    <row r="537" spans="2:47" x14ac:dyDescent="0.25">
      <c r="B537" s="7" t="s">
        <v>941</v>
      </c>
      <c r="C537" s="7" t="s">
        <v>100</v>
      </c>
      <c r="D537" s="7" t="s">
        <v>770</v>
      </c>
      <c r="E537" s="7" t="s">
        <v>771</v>
      </c>
      <c r="F537" s="7" t="s">
        <v>772</v>
      </c>
      <c r="G537" s="7" t="s">
        <v>942</v>
      </c>
      <c r="H537" s="8" t="s">
        <v>197</v>
      </c>
      <c r="I537" s="9">
        <v>50</v>
      </c>
      <c r="J537" s="10" t="s">
        <v>231</v>
      </c>
      <c r="K537" s="8" t="s">
        <v>107</v>
      </c>
      <c r="L537" s="10" t="s">
        <v>108</v>
      </c>
      <c r="M537" s="10" t="s">
        <v>109</v>
      </c>
      <c r="N537" s="10" t="s">
        <v>110</v>
      </c>
      <c r="O537" s="27">
        <v>0</v>
      </c>
      <c r="P537" s="27">
        <v>0</v>
      </c>
      <c r="Q537" s="27">
        <v>60</v>
      </c>
      <c r="R537" s="27">
        <v>60</v>
      </c>
      <c r="S537" s="27">
        <v>60</v>
      </c>
      <c r="T537" s="27">
        <v>60</v>
      </c>
      <c r="U537" s="27">
        <v>60</v>
      </c>
      <c r="V537" s="27"/>
      <c r="W537" s="27"/>
      <c r="X537" s="27"/>
      <c r="Y537" s="27"/>
      <c r="Z537" s="27"/>
      <c r="AA537" s="27"/>
      <c r="AB537" s="27"/>
      <c r="AC537" s="27"/>
      <c r="AD537" s="27"/>
      <c r="AE537" s="27"/>
      <c r="AF537" s="27"/>
      <c r="AG537" s="27"/>
      <c r="AH537" s="27"/>
      <c r="AI537" s="27"/>
      <c r="AJ537" s="27"/>
      <c r="AK537" s="27"/>
      <c r="AL537" s="27"/>
      <c r="AM537" s="27"/>
      <c r="AN537" s="27"/>
      <c r="AO537" s="27"/>
      <c r="AP537" s="27">
        <v>232142.85999999996</v>
      </c>
      <c r="AQ537" s="27">
        <v>0</v>
      </c>
      <c r="AR537" s="27">
        <f t="shared" si="16"/>
        <v>0</v>
      </c>
      <c r="AS537" s="10" t="s">
        <v>111</v>
      </c>
      <c r="AT537" s="88">
        <v>2014</v>
      </c>
      <c r="AU537" s="7" t="s">
        <v>795</v>
      </c>
    </row>
    <row r="538" spans="2:47" x14ac:dyDescent="0.25">
      <c r="B538" s="7" t="s">
        <v>943</v>
      </c>
      <c r="C538" s="7" t="s">
        <v>100</v>
      </c>
      <c r="D538" s="7" t="s">
        <v>770</v>
      </c>
      <c r="E538" s="7" t="s">
        <v>771</v>
      </c>
      <c r="F538" s="7" t="s">
        <v>772</v>
      </c>
      <c r="G538" s="7" t="s">
        <v>942</v>
      </c>
      <c r="H538" s="7" t="s">
        <v>197</v>
      </c>
      <c r="I538" s="14">
        <v>50</v>
      </c>
      <c r="J538" s="7" t="s">
        <v>235</v>
      </c>
      <c r="K538" s="7" t="s">
        <v>107</v>
      </c>
      <c r="L538" s="7" t="s">
        <v>108</v>
      </c>
      <c r="M538" s="7" t="s">
        <v>109</v>
      </c>
      <c r="N538" s="7" t="s">
        <v>110</v>
      </c>
      <c r="O538" s="39">
        <v>0</v>
      </c>
      <c r="P538" s="39">
        <v>0</v>
      </c>
      <c r="Q538" s="39">
        <v>0</v>
      </c>
      <c r="R538" s="39">
        <v>60</v>
      </c>
      <c r="S538" s="39">
        <v>60</v>
      </c>
      <c r="T538" s="39">
        <v>60</v>
      </c>
      <c r="U538" s="39">
        <v>60</v>
      </c>
      <c r="V538" s="39"/>
      <c r="W538" s="39"/>
      <c r="X538" s="39"/>
      <c r="Y538" s="39"/>
      <c r="Z538" s="39"/>
      <c r="AA538" s="39"/>
      <c r="AB538" s="39"/>
      <c r="AC538" s="39"/>
      <c r="AD538" s="39"/>
      <c r="AE538" s="39"/>
      <c r="AF538" s="39"/>
      <c r="AG538" s="39"/>
      <c r="AH538" s="39"/>
      <c r="AI538" s="39"/>
      <c r="AJ538" s="39"/>
      <c r="AK538" s="39"/>
      <c r="AL538" s="39"/>
      <c r="AM538" s="39"/>
      <c r="AN538" s="39"/>
      <c r="AO538" s="39"/>
      <c r="AP538" s="39">
        <v>232142.86</v>
      </c>
      <c r="AQ538" s="27">
        <v>0</v>
      </c>
      <c r="AR538" s="27">
        <f t="shared" si="16"/>
        <v>0</v>
      </c>
      <c r="AS538" s="7" t="s">
        <v>111</v>
      </c>
      <c r="AT538" s="7" t="s">
        <v>375</v>
      </c>
      <c r="AU538" s="89" t="s">
        <v>112</v>
      </c>
    </row>
    <row r="539" spans="2:47" x14ac:dyDescent="0.2">
      <c r="B539" s="12" t="s">
        <v>944</v>
      </c>
      <c r="C539" s="7" t="s">
        <v>100</v>
      </c>
      <c r="D539" s="7" t="s">
        <v>770</v>
      </c>
      <c r="E539" s="7" t="s">
        <v>771</v>
      </c>
      <c r="F539" s="7" t="s">
        <v>772</v>
      </c>
      <c r="G539" s="7" t="s">
        <v>942</v>
      </c>
      <c r="H539" s="8" t="s">
        <v>197</v>
      </c>
      <c r="I539" s="9">
        <v>50</v>
      </c>
      <c r="J539" s="10" t="s">
        <v>235</v>
      </c>
      <c r="K539" s="8" t="s">
        <v>107</v>
      </c>
      <c r="L539" s="10" t="s">
        <v>108</v>
      </c>
      <c r="M539" s="10" t="s">
        <v>109</v>
      </c>
      <c r="N539" s="10" t="s">
        <v>110</v>
      </c>
      <c r="O539" s="74"/>
      <c r="P539" s="27"/>
      <c r="Q539" s="27"/>
      <c r="R539" s="27">
        <v>40</v>
      </c>
      <c r="S539" s="27">
        <v>60</v>
      </c>
      <c r="T539" s="27">
        <v>60</v>
      </c>
      <c r="U539" s="27">
        <v>60</v>
      </c>
      <c r="V539" s="27">
        <v>60</v>
      </c>
      <c r="W539" s="27"/>
      <c r="X539" s="27"/>
      <c r="Y539" s="27"/>
      <c r="Z539" s="27"/>
      <c r="AA539" s="27"/>
      <c r="AB539" s="27"/>
      <c r="AC539" s="27"/>
      <c r="AD539" s="27"/>
      <c r="AE539" s="27"/>
      <c r="AF539" s="27"/>
      <c r="AG539" s="27"/>
      <c r="AH539" s="27"/>
      <c r="AI539" s="27"/>
      <c r="AJ539" s="27"/>
      <c r="AK539" s="27"/>
      <c r="AL539" s="27"/>
      <c r="AM539" s="27"/>
      <c r="AN539" s="27"/>
      <c r="AO539" s="27"/>
      <c r="AP539" s="27">
        <v>232142.86</v>
      </c>
      <c r="AQ539" s="27">
        <v>0</v>
      </c>
      <c r="AR539" s="27">
        <f t="shared" si="16"/>
        <v>0</v>
      </c>
      <c r="AS539" s="10" t="s">
        <v>111</v>
      </c>
      <c r="AT539" s="43" t="s">
        <v>114</v>
      </c>
      <c r="AU539" s="13" t="s">
        <v>777</v>
      </c>
    </row>
    <row r="540" spans="2:47" x14ac:dyDescent="0.2">
      <c r="B540" s="13" t="s">
        <v>945</v>
      </c>
      <c r="C540" s="13" t="s">
        <v>100</v>
      </c>
      <c r="D540" s="13" t="s">
        <v>946</v>
      </c>
      <c r="E540" s="13" t="s">
        <v>771</v>
      </c>
      <c r="F540" s="13" t="s">
        <v>947</v>
      </c>
      <c r="G540" s="13" t="s">
        <v>942</v>
      </c>
      <c r="H540" s="13" t="s">
        <v>197</v>
      </c>
      <c r="I540" s="13">
        <v>50</v>
      </c>
      <c r="J540" s="13" t="s">
        <v>235</v>
      </c>
      <c r="K540" s="13" t="s">
        <v>107</v>
      </c>
      <c r="L540" s="13" t="s">
        <v>108</v>
      </c>
      <c r="M540" s="13" t="s">
        <v>109</v>
      </c>
      <c r="N540" s="13" t="s">
        <v>110</v>
      </c>
      <c r="O540" s="39"/>
      <c r="P540" s="39"/>
      <c r="Q540" s="39"/>
      <c r="R540" s="39">
        <v>40</v>
      </c>
      <c r="S540" s="39">
        <v>60</v>
      </c>
      <c r="T540" s="39">
        <v>60</v>
      </c>
      <c r="U540" s="39">
        <v>60</v>
      </c>
      <c r="V540" s="39"/>
      <c r="W540" s="39"/>
      <c r="X540" s="39"/>
      <c r="Y540" s="39"/>
      <c r="Z540" s="39"/>
      <c r="AA540" s="39"/>
      <c r="AB540" s="39"/>
      <c r="AC540" s="39"/>
      <c r="AD540" s="39"/>
      <c r="AE540" s="39"/>
      <c r="AF540" s="39"/>
      <c r="AG540" s="39"/>
      <c r="AH540" s="39"/>
      <c r="AI540" s="39"/>
      <c r="AJ540" s="39"/>
      <c r="AK540" s="39"/>
      <c r="AL540" s="39"/>
      <c r="AM540" s="39"/>
      <c r="AN540" s="39"/>
      <c r="AO540" s="39"/>
      <c r="AP540" s="39">
        <v>232142.85</v>
      </c>
      <c r="AQ540" s="39">
        <v>0</v>
      </c>
      <c r="AR540" s="27">
        <f t="shared" si="16"/>
        <v>0</v>
      </c>
      <c r="AS540" s="13" t="s">
        <v>111</v>
      </c>
      <c r="AT540" s="13" t="s">
        <v>114</v>
      </c>
      <c r="AU540" s="13">
        <v>14.15</v>
      </c>
    </row>
    <row r="541" spans="2:47" x14ac:dyDescent="0.2">
      <c r="B541" s="13" t="s">
        <v>948</v>
      </c>
      <c r="C541" s="13" t="s">
        <v>100</v>
      </c>
      <c r="D541" s="13" t="s">
        <v>946</v>
      </c>
      <c r="E541" s="13" t="s">
        <v>771</v>
      </c>
      <c r="F541" s="13" t="s">
        <v>947</v>
      </c>
      <c r="G541" s="13" t="s">
        <v>942</v>
      </c>
      <c r="H541" s="13" t="s">
        <v>197</v>
      </c>
      <c r="I541" s="13">
        <v>50</v>
      </c>
      <c r="J541" s="13" t="s">
        <v>235</v>
      </c>
      <c r="K541" s="13" t="s">
        <v>107</v>
      </c>
      <c r="L541" s="13" t="s">
        <v>108</v>
      </c>
      <c r="M541" s="13" t="s">
        <v>109</v>
      </c>
      <c r="N541" s="13" t="s">
        <v>110</v>
      </c>
      <c r="O541" s="39"/>
      <c r="P541" s="39"/>
      <c r="Q541" s="39"/>
      <c r="R541" s="39">
        <v>40</v>
      </c>
      <c r="S541" s="39">
        <v>45</v>
      </c>
      <c r="T541" s="39">
        <v>60</v>
      </c>
      <c r="U541" s="39">
        <v>60</v>
      </c>
      <c r="V541" s="39"/>
      <c r="W541" s="39"/>
      <c r="X541" s="39"/>
      <c r="Y541" s="39"/>
      <c r="Z541" s="39"/>
      <c r="AA541" s="39"/>
      <c r="AB541" s="39"/>
      <c r="AC541" s="39"/>
      <c r="AD541" s="39"/>
      <c r="AE541" s="39"/>
      <c r="AF541" s="39"/>
      <c r="AG541" s="39"/>
      <c r="AH541" s="39"/>
      <c r="AI541" s="39"/>
      <c r="AJ541" s="39"/>
      <c r="AK541" s="39"/>
      <c r="AL541" s="39"/>
      <c r="AM541" s="39"/>
      <c r="AN541" s="39"/>
      <c r="AO541" s="39"/>
      <c r="AP541" s="39">
        <v>90671.999999999985</v>
      </c>
      <c r="AQ541" s="39">
        <v>0</v>
      </c>
      <c r="AR541" s="27">
        <f t="shared" si="16"/>
        <v>0</v>
      </c>
      <c r="AS541" s="13" t="s">
        <v>111</v>
      </c>
      <c r="AT541" s="13" t="s">
        <v>114</v>
      </c>
      <c r="AU541" s="13">
        <v>14</v>
      </c>
    </row>
    <row r="542" spans="2:47" x14ac:dyDescent="0.2">
      <c r="B542" s="13" t="s">
        <v>949</v>
      </c>
      <c r="C542" s="13" t="s">
        <v>100</v>
      </c>
      <c r="D542" s="13" t="s">
        <v>946</v>
      </c>
      <c r="E542" s="13" t="s">
        <v>771</v>
      </c>
      <c r="F542" s="13" t="s">
        <v>947</v>
      </c>
      <c r="G542" s="13" t="s">
        <v>942</v>
      </c>
      <c r="H542" s="13" t="s">
        <v>197</v>
      </c>
      <c r="I542" s="13">
        <v>50</v>
      </c>
      <c r="J542" s="13" t="s">
        <v>235</v>
      </c>
      <c r="K542" s="13" t="s">
        <v>107</v>
      </c>
      <c r="L542" s="13" t="s">
        <v>108</v>
      </c>
      <c r="M542" s="13" t="s">
        <v>109</v>
      </c>
      <c r="N542" s="13" t="s">
        <v>110</v>
      </c>
      <c r="O542" s="39"/>
      <c r="P542" s="39"/>
      <c r="Q542" s="39"/>
      <c r="R542" s="39">
        <v>60</v>
      </c>
      <c r="S542" s="39">
        <v>45</v>
      </c>
      <c r="T542" s="39">
        <v>60</v>
      </c>
      <c r="U542" s="39">
        <v>60</v>
      </c>
      <c r="V542" s="39"/>
      <c r="W542" s="39"/>
      <c r="X542" s="39"/>
      <c r="Y542" s="39"/>
      <c r="Z542" s="39"/>
      <c r="AA542" s="39"/>
      <c r="AB542" s="39"/>
      <c r="AC542" s="39"/>
      <c r="AD542" s="39"/>
      <c r="AE542" s="39"/>
      <c r="AF542" s="39"/>
      <c r="AG542" s="39"/>
      <c r="AH542" s="39"/>
      <c r="AI542" s="39"/>
      <c r="AJ542" s="39"/>
      <c r="AK542" s="39"/>
      <c r="AL542" s="39"/>
      <c r="AM542" s="39"/>
      <c r="AN542" s="39"/>
      <c r="AO542" s="39"/>
      <c r="AP542" s="39">
        <v>90671.999999999985</v>
      </c>
      <c r="AQ542" s="39">
        <v>0</v>
      </c>
      <c r="AR542" s="27">
        <f t="shared" si="16"/>
        <v>0</v>
      </c>
      <c r="AS542" s="13" t="s">
        <v>111</v>
      </c>
      <c r="AT542" s="13" t="s">
        <v>114</v>
      </c>
      <c r="AU542" s="13">
        <v>15</v>
      </c>
    </row>
    <row r="543" spans="2:47" x14ac:dyDescent="0.2">
      <c r="B543" s="13" t="s">
        <v>950</v>
      </c>
      <c r="C543" s="13" t="s">
        <v>100</v>
      </c>
      <c r="D543" s="13" t="s">
        <v>946</v>
      </c>
      <c r="E543" s="13" t="s">
        <v>771</v>
      </c>
      <c r="F543" s="13" t="s">
        <v>947</v>
      </c>
      <c r="G543" s="13" t="s">
        <v>942</v>
      </c>
      <c r="H543" s="13" t="s">
        <v>197</v>
      </c>
      <c r="I543" s="13">
        <v>50</v>
      </c>
      <c r="J543" s="13" t="s">
        <v>235</v>
      </c>
      <c r="K543" s="13" t="s">
        <v>107</v>
      </c>
      <c r="L543" s="13" t="s">
        <v>108</v>
      </c>
      <c r="M543" s="13" t="s">
        <v>122</v>
      </c>
      <c r="N543" s="13" t="s">
        <v>110</v>
      </c>
      <c r="O543" s="39"/>
      <c r="P543" s="39"/>
      <c r="Q543" s="39"/>
      <c r="R543" s="39">
        <v>60</v>
      </c>
      <c r="S543" s="39">
        <v>45</v>
      </c>
      <c r="T543" s="39">
        <v>60</v>
      </c>
      <c r="U543" s="39">
        <v>60</v>
      </c>
      <c r="V543" s="39"/>
      <c r="W543" s="39"/>
      <c r="X543" s="39"/>
      <c r="Y543" s="39"/>
      <c r="Z543" s="39"/>
      <c r="AA543" s="39"/>
      <c r="AB543" s="39"/>
      <c r="AC543" s="39"/>
      <c r="AD543" s="39"/>
      <c r="AE543" s="39"/>
      <c r="AF543" s="39"/>
      <c r="AG543" s="39"/>
      <c r="AH543" s="39"/>
      <c r="AI543" s="39"/>
      <c r="AJ543" s="39"/>
      <c r="AK543" s="39"/>
      <c r="AL543" s="39"/>
      <c r="AM543" s="39"/>
      <c r="AN543" s="39"/>
      <c r="AO543" s="39"/>
      <c r="AP543" s="39">
        <v>154873.21428571426</v>
      </c>
      <c r="AQ543" s="39">
        <f>(O543+P543+Q543+R543+S543+T543+U543+V543+W543)*AP543</f>
        <v>34846473.214285709</v>
      </c>
      <c r="AR543" s="27">
        <f t="shared" si="16"/>
        <v>39028050</v>
      </c>
      <c r="AS543" s="13" t="s">
        <v>111</v>
      </c>
      <c r="AT543" s="13" t="s">
        <v>114</v>
      </c>
      <c r="AU543" s="13"/>
    </row>
    <row r="544" spans="2:47" x14ac:dyDescent="0.25">
      <c r="B544" s="7" t="s">
        <v>951</v>
      </c>
      <c r="C544" s="7" t="s">
        <v>100</v>
      </c>
      <c r="D544" s="7" t="s">
        <v>770</v>
      </c>
      <c r="E544" s="7" t="s">
        <v>771</v>
      </c>
      <c r="F544" s="7" t="s">
        <v>772</v>
      </c>
      <c r="G544" s="7" t="s">
        <v>952</v>
      </c>
      <c r="H544" s="8" t="s">
        <v>197</v>
      </c>
      <c r="I544" s="9">
        <v>50</v>
      </c>
      <c r="J544" s="10" t="s">
        <v>231</v>
      </c>
      <c r="K544" s="8" t="s">
        <v>107</v>
      </c>
      <c r="L544" s="10" t="s">
        <v>108</v>
      </c>
      <c r="M544" s="10" t="s">
        <v>109</v>
      </c>
      <c r="N544" s="10" t="s">
        <v>110</v>
      </c>
      <c r="O544" s="27">
        <v>0</v>
      </c>
      <c r="P544" s="27">
        <v>0</v>
      </c>
      <c r="Q544" s="27">
        <v>50</v>
      </c>
      <c r="R544" s="27">
        <v>50</v>
      </c>
      <c r="S544" s="27">
        <v>50</v>
      </c>
      <c r="T544" s="27">
        <v>50</v>
      </c>
      <c r="U544" s="27">
        <v>50</v>
      </c>
      <c r="V544" s="27"/>
      <c r="W544" s="27"/>
      <c r="X544" s="27"/>
      <c r="Y544" s="27"/>
      <c r="Z544" s="27"/>
      <c r="AA544" s="27"/>
      <c r="AB544" s="27"/>
      <c r="AC544" s="27"/>
      <c r="AD544" s="27"/>
      <c r="AE544" s="27"/>
      <c r="AF544" s="27"/>
      <c r="AG544" s="27"/>
      <c r="AH544" s="27"/>
      <c r="AI544" s="27"/>
      <c r="AJ544" s="27"/>
      <c r="AK544" s="27"/>
      <c r="AL544" s="27"/>
      <c r="AM544" s="27"/>
      <c r="AN544" s="27"/>
      <c r="AO544" s="27"/>
      <c r="AP544" s="27">
        <v>312499.99999999994</v>
      </c>
      <c r="AQ544" s="27">
        <v>0</v>
      </c>
      <c r="AR544" s="27">
        <f t="shared" si="16"/>
        <v>0</v>
      </c>
      <c r="AS544" s="10" t="s">
        <v>111</v>
      </c>
      <c r="AT544" s="88">
        <v>2014</v>
      </c>
      <c r="AU544" s="7" t="s">
        <v>250</v>
      </c>
    </row>
    <row r="545" spans="2:47" x14ac:dyDescent="0.25">
      <c r="B545" s="7" t="s">
        <v>953</v>
      </c>
      <c r="C545" s="7" t="s">
        <v>100</v>
      </c>
      <c r="D545" s="7" t="s">
        <v>770</v>
      </c>
      <c r="E545" s="7" t="s">
        <v>771</v>
      </c>
      <c r="F545" s="7" t="s">
        <v>772</v>
      </c>
      <c r="G545" s="7" t="s">
        <v>952</v>
      </c>
      <c r="H545" s="7" t="s">
        <v>197</v>
      </c>
      <c r="I545" s="14">
        <v>50</v>
      </c>
      <c r="J545" s="7" t="s">
        <v>235</v>
      </c>
      <c r="K545" s="7" t="s">
        <v>107</v>
      </c>
      <c r="L545" s="7" t="s">
        <v>108</v>
      </c>
      <c r="M545" s="7" t="s">
        <v>109</v>
      </c>
      <c r="N545" s="7" t="s">
        <v>110</v>
      </c>
      <c r="O545" s="39">
        <v>0</v>
      </c>
      <c r="P545" s="39">
        <v>0</v>
      </c>
      <c r="Q545" s="39">
        <v>0</v>
      </c>
      <c r="R545" s="39">
        <v>50</v>
      </c>
      <c r="S545" s="39">
        <v>50</v>
      </c>
      <c r="T545" s="39">
        <v>50</v>
      </c>
      <c r="U545" s="39">
        <v>50</v>
      </c>
      <c r="V545" s="39"/>
      <c r="W545" s="39"/>
      <c r="X545" s="39"/>
      <c r="Y545" s="39"/>
      <c r="Z545" s="39"/>
      <c r="AA545" s="39"/>
      <c r="AB545" s="39"/>
      <c r="AC545" s="39"/>
      <c r="AD545" s="39"/>
      <c r="AE545" s="39"/>
      <c r="AF545" s="39"/>
      <c r="AG545" s="39"/>
      <c r="AH545" s="39"/>
      <c r="AI545" s="39"/>
      <c r="AJ545" s="39"/>
      <c r="AK545" s="39"/>
      <c r="AL545" s="39"/>
      <c r="AM545" s="39"/>
      <c r="AN545" s="39"/>
      <c r="AO545" s="39"/>
      <c r="AP545" s="39">
        <v>246258.93</v>
      </c>
      <c r="AQ545" s="27">
        <v>0</v>
      </c>
      <c r="AR545" s="27">
        <f t="shared" si="16"/>
        <v>0</v>
      </c>
      <c r="AS545" s="7" t="s">
        <v>111</v>
      </c>
      <c r="AT545" s="7" t="s">
        <v>375</v>
      </c>
      <c r="AU545" s="89" t="s">
        <v>112</v>
      </c>
    </row>
    <row r="546" spans="2:47" x14ac:dyDescent="0.2">
      <c r="B546" s="12" t="s">
        <v>954</v>
      </c>
      <c r="C546" s="7" t="s">
        <v>100</v>
      </c>
      <c r="D546" s="7" t="s">
        <v>770</v>
      </c>
      <c r="E546" s="7" t="s">
        <v>771</v>
      </c>
      <c r="F546" s="7" t="s">
        <v>772</v>
      </c>
      <c r="G546" s="7" t="s">
        <v>952</v>
      </c>
      <c r="H546" s="8" t="s">
        <v>197</v>
      </c>
      <c r="I546" s="9">
        <v>50</v>
      </c>
      <c r="J546" s="10" t="s">
        <v>235</v>
      </c>
      <c r="K546" s="8" t="s">
        <v>107</v>
      </c>
      <c r="L546" s="10" t="s">
        <v>108</v>
      </c>
      <c r="M546" s="10" t="s">
        <v>109</v>
      </c>
      <c r="N546" s="10" t="s">
        <v>110</v>
      </c>
      <c r="O546" s="74"/>
      <c r="P546" s="27"/>
      <c r="Q546" s="27"/>
      <c r="R546" s="27">
        <v>30</v>
      </c>
      <c r="S546" s="27">
        <v>50</v>
      </c>
      <c r="T546" s="27">
        <v>50</v>
      </c>
      <c r="U546" s="27">
        <v>50</v>
      </c>
      <c r="V546" s="27">
        <v>50</v>
      </c>
      <c r="W546" s="27"/>
      <c r="X546" s="27"/>
      <c r="Y546" s="27"/>
      <c r="Z546" s="27"/>
      <c r="AA546" s="27"/>
      <c r="AB546" s="27"/>
      <c r="AC546" s="27"/>
      <c r="AD546" s="27"/>
      <c r="AE546" s="27"/>
      <c r="AF546" s="27"/>
      <c r="AG546" s="27"/>
      <c r="AH546" s="27"/>
      <c r="AI546" s="27"/>
      <c r="AJ546" s="27"/>
      <c r="AK546" s="27"/>
      <c r="AL546" s="27"/>
      <c r="AM546" s="27"/>
      <c r="AN546" s="27"/>
      <c r="AO546" s="27"/>
      <c r="AP546" s="27">
        <v>246258.93</v>
      </c>
      <c r="AQ546" s="27">
        <v>0</v>
      </c>
      <c r="AR546" s="27">
        <f t="shared" si="16"/>
        <v>0</v>
      </c>
      <c r="AS546" s="10" t="s">
        <v>111</v>
      </c>
      <c r="AT546" s="43" t="s">
        <v>114</v>
      </c>
      <c r="AU546" s="13" t="s">
        <v>777</v>
      </c>
    </row>
    <row r="547" spans="2:47" x14ac:dyDescent="0.2">
      <c r="B547" s="13" t="s">
        <v>955</v>
      </c>
      <c r="C547" s="13" t="s">
        <v>100</v>
      </c>
      <c r="D547" s="13" t="s">
        <v>956</v>
      </c>
      <c r="E547" s="13" t="s">
        <v>771</v>
      </c>
      <c r="F547" s="13" t="s">
        <v>957</v>
      </c>
      <c r="G547" s="13" t="s">
        <v>952</v>
      </c>
      <c r="H547" s="13" t="s">
        <v>197</v>
      </c>
      <c r="I547" s="13">
        <v>50</v>
      </c>
      <c r="J547" s="13" t="s">
        <v>235</v>
      </c>
      <c r="K547" s="13" t="s">
        <v>107</v>
      </c>
      <c r="L547" s="13" t="s">
        <v>108</v>
      </c>
      <c r="M547" s="13" t="s">
        <v>109</v>
      </c>
      <c r="N547" s="13" t="s">
        <v>110</v>
      </c>
      <c r="O547" s="39"/>
      <c r="P547" s="39"/>
      <c r="Q547" s="39"/>
      <c r="R547" s="39">
        <v>30</v>
      </c>
      <c r="S547" s="39">
        <v>27</v>
      </c>
      <c r="T547" s="39">
        <v>50</v>
      </c>
      <c r="U547" s="39">
        <v>50</v>
      </c>
      <c r="V547" s="39"/>
      <c r="W547" s="39"/>
      <c r="X547" s="39"/>
      <c r="Y547" s="39"/>
      <c r="Z547" s="39"/>
      <c r="AA547" s="39"/>
      <c r="AB547" s="39"/>
      <c r="AC547" s="39"/>
      <c r="AD547" s="39"/>
      <c r="AE547" s="39"/>
      <c r="AF547" s="39"/>
      <c r="AG547" s="39"/>
      <c r="AH547" s="39"/>
      <c r="AI547" s="39"/>
      <c r="AJ547" s="39"/>
      <c r="AK547" s="39"/>
      <c r="AL547" s="39"/>
      <c r="AM547" s="39"/>
      <c r="AN547" s="39"/>
      <c r="AO547" s="39"/>
      <c r="AP547" s="39">
        <v>246258.92</v>
      </c>
      <c r="AQ547" s="39">
        <v>0</v>
      </c>
      <c r="AR547" s="27">
        <f t="shared" si="16"/>
        <v>0</v>
      </c>
      <c r="AS547" s="13" t="s">
        <v>111</v>
      </c>
      <c r="AT547" s="13" t="s">
        <v>114</v>
      </c>
      <c r="AU547" s="13">
        <v>14</v>
      </c>
    </row>
    <row r="548" spans="2:47" x14ac:dyDescent="0.2">
      <c r="B548" s="13" t="s">
        <v>958</v>
      </c>
      <c r="C548" s="13" t="s">
        <v>100</v>
      </c>
      <c r="D548" s="13" t="s">
        <v>956</v>
      </c>
      <c r="E548" s="13" t="s">
        <v>771</v>
      </c>
      <c r="F548" s="13" t="s">
        <v>957</v>
      </c>
      <c r="G548" s="13" t="s">
        <v>952</v>
      </c>
      <c r="H548" s="13" t="s">
        <v>197</v>
      </c>
      <c r="I548" s="13">
        <v>50</v>
      </c>
      <c r="J548" s="13" t="s">
        <v>235</v>
      </c>
      <c r="K548" s="13" t="s">
        <v>107</v>
      </c>
      <c r="L548" s="13" t="s">
        <v>108</v>
      </c>
      <c r="M548" s="13" t="s">
        <v>109</v>
      </c>
      <c r="N548" s="13" t="s">
        <v>110</v>
      </c>
      <c r="O548" s="39"/>
      <c r="P548" s="39"/>
      <c r="Q548" s="39"/>
      <c r="R548" s="39">
        <v>30</v>
      </c>
      <c r="S548" s="39">
        <v>10</v>
      </c>
      <c r="T548" s="39">
        <v>50</v>
      </c>
      <c r="U548" s="39">
        <v>50</v>
      </c>
      <c r="V548" s="39"/>
      <c r="W548" s="39"/>
      <c r="X548" s="39"/>
      <c r="Y548" s="39"/>
      <c r="Z548" s="39"/>
      <c r="AA548" s="39"/>
      <c r="AB548" s="39"/>
      <c r="AC548" s="39"/>
      <c r="AD548" s="39"/>
      <c r="AE548" s="39"/>
      <c r="AF548" s="39"/>
      <c r="AG548" s="39"/>
      <c r="AH548" s="39"/>
      <c r="AI548" s="39"/>
      <c r="AJ548" s="39"/>
      <c r="AK548" s="39"/>
      <c r="AL548" s="39"/>
      <c r="AM548" s="39"/>
      <c r="AN548" s="39"/>
      <c r="AO548" s="39"/>
      <c r="AP548" s="39">
        <v>246258.92</v>
      </c>
      <c r="AQ548" s="39">
        <v>0</v>
      </c>
      <c r="AR548" s="27">
        <f t="shared" si="16"/>
        <v>0</v>
      </c>
      <c r="AS548" s="13" t="s">
        <v>111</v>
      </c>
      <c r="AT548" s="13" t="s">
        <v>114</v>
      </c>
      <c r="AU548" s="13">
        <v>14</v>
      </c>
    </row>
    <row r="549" spans="2:47" x14ac:dyDescent="0.2">
      <c r="B549" s="13" t="s">
        <v>959</v>
      </c>
      <c r="C549" s="13" t="s">
        <v>100</v>
      </c>
      <c r="D549" s="13" t="s">
        <v>956</v>
      </c>
      <c r="E549" s="13" t="s">
        <v>771</v>
      </c>
      <c r="F549" s="13" t="s">
        <v>957</v>
      </c>
      <c r="G549" s="13" t="s">
        <v>952</v>
      </c>
      <c r="H549" s="13" t="s">
        <v>197</v>
      </c>
      <c r="I549" s="13">
        <v>50</v>
      </c>
      <c r="J549" s="13" t="s">
        <v>235</v>
      </c>
      <c r="K549" s="13" t="s">
        <v>107</v>
      </c>
      <c r="L549" s="13" t="s">
        <v>108</v>
      </c>
      <c r="M549" s="13" t="s">
        <v>109</v>
      </c>
      <c r="N549" s="13" t="s">
        <v>110</v>
      </c>
      <c r="O549" s="39"/>
      <c r="P549" s="39"/>
      <c r="Q549" s="39"/>
      <c r="R549" s="39">
        <v>50</v>
      </c>
      <c r="S549" s="39">
        <v>10</v>
      </c>
      <c r="T549" s="39">
        <v>50</v>
      </c>
      <c r="U549" s="39">
        <v>50</v>
      </c>
      <c r="V549" s="39"/>
      <c r="W549" s="39"/>
      <c r="X549" s="39"/>
      <c r="Y549" s="39"/>
      <c r="Z549" s="39"/>
      <c r="AA549" s="39"/>
      <c r="AB549" s="39"/>
      <c r="AC549" s="39"/>
      <c r="AD549" s="39"/>
      <c r="AE549" s="39"/>
      <c r="AF549" s="39"/>
      <c r="AG549" s="39"/>
      <c r="AH549" s="39"/>
      <c r="AI549" s="39"/>
      <c r="AJ549" s="39"/>
      <c r="AK549" s="39"/>
      <c r="AL549" s="39"/>
      <c r="AM549" s="39"/>
      <c r="AN549" s="39"/>
      <c r="AO549" s="39"/>
      <c r="AP549" s="39">
        <v>246258.92</v>
      </c>
      <c r="AQ549" s="39">
        <v>0</v>
      </c>
      <c r="AR549" s="27">
        <f t="shared" si="16"/>
        <v>0</v>
      </c>
      <c r="AS549" s="13" t="s">
        <v>111</v>
      </c>
      <c r="AT549" s="13" t="s">
        <v>114</v>
      </c>
      <c r="AU549" s="13">
        <v>15</v>
      </c>
    </row>
    <row r="550" spans="2:47" x14ac:dyDescent="0.2">
      <c r="B550" s="13" t="s">
        <v>960</v>
      </c>
      <c r="C550" s="13" t="s">
        <v>100</v>
      </c>
      <c r="D550" s="13" t="s">
        <v>956</v>
      </c>
      <c r="E550" s="13" t="s">
        <v>771</v>
      </c>
      <c r="F550" s="13" t="s">
        <v>957</v>
      </c>
      <c r="G550" s="13" t="s">
        <v>952</v>
      </c>
      <c r="H550" s="13" t="s">
        <v>197</v>
      </c>
      <c r="I550" s="13">
        <v>50</v>
      </c>
      <c r="J550" s="13" t="s">
        <v>235</v>
      </c>
      <c r="K550" s="13" t="s">
        <v>107</v>
      </c>
      <c r="L550" s="13" t="s">
        <v>108</v>
      </c>
      <c r="M550" s="13" t="s">
        <v>122</v>
      </c>
      <c r="N550" s="13" t="s">
        <v>110</v>
      </c>
      <c r="O550" s="39"/>
      <c r="P550" s="39"/>
      <c r="Q550" s="39"/>
      <c r="R550" s="39">
        <v>50</v>
      </c>
      <c r="S550" s="39">
        <v>10</v>
      </c>
      <c r="T550" s="39">
        <v>50</v>
      </c>
      <c r="U550" s="39">
        <v>50</v>
      </c>
      <c r="V550" s="39"/>
      <c r="W550" s="39"/>
      <c r="X550" s="39"/>
      <c r="Y550" s="39"/>
      <c r="Z550" s="39"/>
      <c r="AA550" s="39"/>
      <c r="AB550" s="39"/>
      <c r="AC550" s="39"/>
      <c r="AD550" s="39"/>
      <c r="AE550" s="39"/>
      <c r="AF550" s="39"/>
      <c r="AG550" s="39"/>
      <c r="AH550" s="39"/>
      <c r="AI550" s="39"/>
      <c r="AJ550" s="39"/>
      <c r="AK550" s="39"/>
      <c r="AL550" s="39"/>
      <c r="AM550" s="39"/>
      <c r="AN550" s="39"/>
      <c r="AO550" s="39"/>
      <c r="AP550" s="39">
        <v>527323.2142857142</v>
      </c>
      <c r="AQ550" s="39">
        <f>(O550+P550+Q550+R550+S550+T550+U550+V550+W550)*AP550</f>
        <v>84371714.285714269</v>
      </c>
      <c r="AR550" s="27">
        <f t="shared" si="16"/>
        <v>94496319.999999985</v>
      </c>
      <c r="AS550" s="13" t="s">
        <v>111</v>
      </c>
      <c r="AT550" s="13" t="s">
        <v>114</v>
      </c>
      <c r="AU550" s="13"/>
    </row>
    <row r="551" spans="2:47" x14ac:dyDescent="0.25">
      <c r="B551" s="7" t="s">
        <v>961</v>
      </c>
      <c r="C551" s="7" t="s">
        <v>100</v>
      </c>
      <c r="D551" s="7" t="s">
        <v>770</v>
      </c>
      <c r="E551" s="7" t="s">
        <v>771</v>
      </c>
      <c r="F551" s="7" t="s">
        <v>772</v>
      </c>
      <c r="G551" s="7" t="s">
        <v>962</v>
      </c>
      <c r="H551" s="8" t="s">
        <v>197</v>
      </c>
      <c r="I551" s="9">
        <v>50</v>
      </c>
      <c r="J551" s="10" t="s">
        <v>231</v>
      </c>
      <c r="K551" s="8" t="s">
        <v>107</v>
      </c>
      <c r="L551" s="10" t="s">
        <v>108</v>
      </c>
      <c r="M551" s="10" t="s">
        <v>109</v>
      </c>
      <c r="N551" s="10" t="s">
        <v>110</v>
      </c>
      <c r="O551" s="27">
        <v>0</v>
      </c>
      <c r="P551" s="27">
        <v>0</v>
      </c>
      <c r="Q551" s="27">
        <v>50</v>
      </c>
      <c r="R551" s="27">
        <v>45</v>
      </c>
      <c r="S551" s="27">
        <v>45</v>
      </c>
      <c r="T551" s="27">
        <v>45</v>
      </c>
      <c r="U551" s="27">
        <v>45</v>
      </c>
      <c r="V551" s="27"/>
      <c r="W551" s="27"/>
      <c r="X551" s="27"/>
      <c r="Y551" s="27"/>
      <c r="Z551" s="27"/>
      <c r="AA551" s="27"/>
      <c r="AB551" s="27"/>
      <c r="AC551" s="27"/>
      <c r="AD551" s="27"/>
      <c r="AE551" s="27"/>
      <c r="AF551" s="27"/>
      <c r="AG551" s="27"/>
      <c r="AH551" s="27"/>
      <c r="AI551" s="27"/>
      <c r="AJ551" s="27"/>
      <c r="AK551" s="27"/>
      <c r="AL551" s="27"/>
      <c r="AM551" s="27"/>
      <c r="AN551" s="27"/>
      <c r="AO551" s="27"/>
      <c r="AP551" s="27">
        <v>205357.14285714284</v>
      </c>
      <c r="AQ551" s="27">
        <v>0</v>
      </c>
      <c r="AR551" s="27">
        <f t="shared" si="16"/>
        <v>0</v>
      </c>
      <c r="AS551" s="10" t="s">
        <v>111</v>
      </c>
      <c r="AT551" s="88">
        <v>2014</v>
      </c>
      <c r="AU551" s="7" t="s">
        <v>795</v>
      </c>
    </row>
    <row r="552" spans="2:47" x14ac:dyDescent="0.25">
      <c r="B552" s="7" t="s">
        <v>963</v>
      </c>
      <c r="C552" s="7" t="s">
        <v>100</v>
      </c>
      <c r="D552" s="7" t="s">
        <v>770</v>
      </c>
      <c r="E552" s="7" t="s">
        <v>771</v>
      </c>
      <c r="F552" s="7" t="s">
        <v>772</v>
      </c>
      <c r="G552" s="7" t="s">
        <v>962</v>
      </c>
      <c r="H552" s="7" t="s">
        <v>197</v>
      </c>
      <c r="I552" s="14">
        <v>50</v>
      </c>
      <c r="J552" s="7" t="s">
        <v>235</v>
      </c>
      <c r="K552" s="7" t="s">
        <v>107</v>
      </c>
      <c r="L552" s="7" t="s">
        <v>108</v>
      </c>
      <c r="M552" s="7" t="s">
        <v>109</v>
      </c>
      <c r="N552" s="7" t="s">
        <v>110</v>
      </c>
      <c r="O552" s="39">
        <v>0</v>
      </c>
      <c r="P552" s="39">
        <v>0</v>
      </c>
      <c r="Q552" s="39">
        <v>0</v>
      </c>
      <c r="R552" s="39">
        <v>0</v>
      </c>
      <c r="S552" s="39">
        <v>45</v>
      </c>
      <c r="T552" s="39">
        <v>45</v>
      </c>
      <c r="U552" s="39">
        <v>45</v>
      </c>
      <c r="V552" s="39"/>
      <c r="W552" s="39"/>
      <c r="X552" s="39"/>
      <c r="Y552" s="39"/>
      <c r="Z552" s="39"/>
      <c r="AA552" s="39"/>
      <c r="AB552" s="39"/>
      <c r="AC552" s="39"/>
      <c r="AD552" s="39"/>
      <c r="AE552" s="39"/>
      <c r="AF552" s="39"/>
      <c r="AG552" s="39"/>
      <c r="AH552" s="39"/>
      <c r="AI552" s="39"/>
      <c r="AJ552" s="39"/>
      <c r="AK552" s="39"/>
      <c r="AL552" s="39"/>
      <c r="AM552" s="39"/>
      <c r="AN552" s="39"/>
      <c r="AO552" s="39"/>
      <c r="AP552" s="39">
        <v>205357.14300000001</v>
      </c>
      <c r="AQ552" s="27">
        <v>0</v>
      </c>
      <c r="AR552" s="27">
        <f t="shared" si="16"/>
        <v>0</v>
      </c>
      <c r="AS552" s="7" t="s">
        <v>111</v>
      </c>
      <c r="AT552" s="7" t="s">
        <v>375</v>
      </c>
      <c r="AU552" s="89" t="s">
        <v>112</v>
      </c>
    </row>
    <row r="553" spans="2:47" x14ac:dyDescent="0.2">
      <c r="B553" s="12" t="s">
        <v>964</v>
      </c>
      <c r="C553" s="7" t="s">
        <v>100</v>
      </c>
      <c r="D553" s="7" t="s">
        <v>770</v>
      </c>
      <c r="E553" s="7" t="s">
        <v>771</v>
      </c>
      <c r="F553" s="7" t="s">
        <v>772</v>
      </c>
      <c r="G553" s="7" t="s">
        <v>962</v>
      </c>
      <c r="H553" s="8" t="s">
        <v>197</v>
      </c>
      <c r="I553" s="9">
        <v>50</v>
      </c>
      <c r="J553" s="10" t="s">
        <v>235</v>
      </c>
      <c r="K553" s="8" t="s">
        <v>107</v>
      </c>
      <c r="L553" s="10" t="s">
        <v>108</v>
      </c>
      <c r="M553" s="10" t="s">
        <v>109</v>
      </c>
      <c r="N553" s="10" t="s">
        <v>110</v>
      </c>
      <c r="O553" s="74"/>
      <c r="P553" s="27"/>
      <c r="Q553" s="27"/>
      <c r="R553" s="27"/>
      <c r="S553" s="27">
        <v>45</v>
      </c>
      <c r="T553" s="27">
        <v>45</v>
      </c>
      <c r="U553" s="27">
        <v>45</v>
      </c>
      <c r="V553" s="27">
        <v>40</v>
      </c>
      <c r="W553" s="27"/>
      <c r="X553" s="27"/>
      <c r="Y553" s="27"/>
      <c r="Z553" s="27"/>
      <c r="AA553" s="27"/>
      <c r="AB553" s="27"/>
      <c r="AC553" s="27"/>
      <c r="AD553" s="27"/>
      <c r="AE553" s="27"/>
      <c r="AF553" s="27"/>
      <c r="AG553" s="27"/>
      <c r="AH553" s="27"/>
      <c r="AI553" s="27"/>
      <c r="AJ553" s="27"/>
      <c r="AK553" s="27"/>
      <c r="AL553" s="27"/>
      <c r="AM553" s="27"/>
      <c r="AN553" s="27"/>
      <c r="AO553" s="27"/>
      <c r="AP553" s="27">
        <v>205357.14300000001</v>
      </c>
      <c r="AQ553" s="27">
        <v>0</v>
      </c>
      <c r="AR553" s="27">
        <f t="shared" si="16"/>
        <v>0</v>
      </c>
      <c r="AS553" s="10" t="s">
        <v>111</v>
      </c>
      <c r="AT553" s="43" t="s">
        <v>114</v>
      </c>
      <c r="AU553" s="13" t="s">
        <v>786</v>
      </c>
    </row>
    <row r="554" spans="2:47" x14ac:dyDescent="0.2">
      <c r="B554" s="13" t="s">
        <v>965</v>
      </c>
      <c r="C554" s="13" t="s">
        <v>100</v>
      </c>
      <c r="D554" s="13" t="s">
        <v>966</v>
      </c>
      <c r="E554" s="13" t="s">
        <v>771</v>
      </c>
      <c r="F554" s="13" t="s">
        <v>967</v>
      </c>
      <c r="G554" s="13" t="s">
        <v>962</v>
      </c>
      <c r="H554" s="13" t="s">
        <v>197</v>
      </c>
      <c r="I554" s="13">
        <v>50</v>
      </c>
      <c r="J554" s="13" t="s">
        <v>235</v>
      </c>
      <c r="K554" s="13" t="s">
        <v>107</v>
      </c>
      <c r="L554" s="13" t="s">
        <v>108</v>
      </c>
      <c r="M554" s="13" t="s">
        <v>109</v>
      </c>
      <c r="N554" s="13" t="s">
        <v>110</v>
      </c>
      <c r="O554" s="39"/>
      <c r="P554" s="39"/>
      <c r="Q554" s="39"/>
      <c r="R554" s="39"/>
      <c r="S554" s="39">
        <v>38</v>
      </c>
      <c r="T554" s="39">
        <v>0</v>
      </c>
      <c r="U554" s="39">
        <v>0</v>
      </c>
      <c r="V554" s="39"/>
      <c r="W554" s="39"/>
      <c r="X554" s="39"/>
      <c r="Y554" s="39"/>
      <c r="Z554" s="39"/>
      <c r="AA554" s="39"/>
      <c r="AB554" s="39"/>
      <c r="AC554" s="39"/>
      <c r="AD554" s="39"/>
      <c r="AE554" s="39"/>
      <c r="AF554" s="39"/>
      <c r="AG554" s="39"/>
      <c r="AH554" s="39"/>
      <c r="AI554" s="39"/>
      <c r="AJ554" s="39"/>
      <c r="AK554" s="39"/>
      <c r="AL554" s="39"/>
      <c r="AM554" s="39"/>
      <c r="AN554" s="39"/>
      <c r="AO554" s="39"/>
      <c r="AP554" s="39">
        <v>187499.99999999997</v>
      </c>
      <c r="AQ554" s="39">
        <v>0</v>
      </c>
      <c r="AR554" s="27">
        <f t="shared" si="16"/>
        <v>0</v>
      </c>
      <c r="AS554" s="13" t="s">
        <v>111</v>
      </c>
      <c r="AT554" s="13" t="s">
        <v>114</v>
      </c>
      <c r="AU554" s="13">
        <v>14</v>
      </c>
    </row>
    <row r="555" spans="2:47" x14ac:dyDescent="0.2">
      <c r="B555" s="13" t="s">
        <v>968</v>
      </c>
      <c r="C555" s="13" t="s">
        <v>100</v>
      </c>
      <c r="D555" s="13" t="s">
        <v>966</v>
      </c>
      <c r="E555" s="13" t="s">
        <v>771</v>
      </c>
      <c r="F555" s="13" t="s">
        <v>967</v>
      </c>
      <c r="G555" s="13" t="s">
        <v>962</v>
      </c>
      <c r="H555" s="13" t="s">
        <v>197</v>
      </c>
      <c r="I555" s="13">
        <v>50</v>
      </c>
      <c r="J555" s="13" t="s">
        <v>235</v>
      </c>
      <c r="K555" s="13" t="s">
        <v>107</v>
      </c>
      <c r="L555" s="13" t="s">
        <v>108</v>
      </c>
      <c r="M555" s="13" t="s">
        <v>109</v>
      </c>
      <c r="N555" s="13" t="s">
        <v>110</v>
      </c>
      <c r="O555" s="39"/>
      <c r="P555" s="39"/>
      <c r="Q555" s="39"/>
      <c r="R555" s="39"/>
      <c r="S555" s="39">
        <v>28</v>
      </c>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v>187499.99999999997</v>
      </c>
      <c r="AQ555" s="39">
        <v>0</v>
      </c>
      <c r="AR555" s="27">
        <f t="shared" si="16"/>
        <v>0</v>
      </c>
      <c r="AS555" s="13" t="s">
        <v>111</v>
      </c>
      <c r="AT555" s="13" t="s">
        <v>114</v>
      </c>
      <c r="AU555" s="13">
        <v>15</v>
      </c>
    </row>
    <row r="556" spans="2:47" x14ac:dyDescent="0.2">
      <c r="B556" s="13" t="s">
        <v>969</v>
      </c>
      <c r="C556" s="13" t="s">
        <v>100</v>
      </c>
      <c r="D556" s="13" t="s">
        <v>966</v>
      </c>
      <c r="E556" s="13" t="s">
        <v>771</v>
      </c>
      <c r="F556" s="13" t="s">
        <v>967</v>
      </c>
      <c r="G556" s="13" t="s">
        <v>962</v>
      </c>
      <c r="H556" s="13" t="s">
        <v>197</v>
      </c>
      <c r="I556" s="13">
        <v>50</v>
      </c>
      <c r="J556" s="13" t="s">
        <v>235</v>
      </c>
      <c r="K556" s="13" t="s">
        <v>107</v>
      </c>
      <c r="L556" s="13" t="s">
        <v>108</v>
      </c>
      <c r="M556" s="13" t="s">
        <v>122</v>
      </c>
      <c r="N556" s="13" t="s">
        <v>110</v>
      </c>
      <c r="O556" s="39"/>
      <c r="P556" s="39"/>
      <c r="Q556" s="39"/>
      <c r="R556" s="39"/>
      <c r="S556" s="39">
        <v>28</v>
      </c>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v>154873.21428571426</v>
      </c>
      <c r="AQ556" s="39">
        <f>(O556+P556+Q556+R556+S556+T556+U556+V556+W556)*AP556</f>
        <v>4336449.9999999991</v>
      </c>
      <c r="AR556" s="27">
        <f t="shared" si="16"/>
        <v>4856823.9999999991</v>
      </c>
      <c r="AS556" s="13" t="s">
        <v>111</v>
      </c>
      <c r="AT556" s="13" t="s">
        <v>114</v>
      </c>
      <c r="AU556" s="13"/>
    </row>
    <row r="557" spans="2:47" x14ac:dyDescent="0.25">
      <c r="B557" s="7" t="s">
        <v>970</v>
      </c>
      <c r="C557" s="7" t="s">
        <v>100</v>
      </c>
      <c r="D557" s="7" t="s">
        <v>770</v>
      </c>
      <c r="E557" s="7" t="s">
        <v>771</v>
      </c>
      <c r="F557" s="7" t="s">
        <v>772</v>
      </c>
      <c r="G557" s="7" t="s">
        <v>971</v>
      </c>
      <c r="H557" s="8" t="s">
        <v>197</v>
      </c>
      <c r="I557" s="9">
        <v>50</v>
      </c>
      <c r="J557" s="10" t="s">
        <v>231</v>
      </c>
      <c r="K557" s="8" t="s">
        <v>107</v>
      </c>
      <c r="L557" s="10" t="s">
        <v>108</v>
      </c>
      <c r="M557" s="10" t="s">
        <v>109</v>
      </c>
      <c r="N557" s="10" t="s">
        <v>110</v>
      </c>
      <c r="O557" s="27">
        <v>0</v>
      </c>
      <c r="P557" s="27">
        <v>0</v>
      </c>
      <c r="Q557" s="27">
        <v>6</v>
      </c>
      <c r="R557" s="27">
        <v>5</v>
      </c>
      <c r="S557" s="27">
        <v>5</v>
      </c>
      <c r="T557" s="27">
        <v>5</v>
      </c>
      <c r="U557" s="27">
        <v>5</v>
      </c>
      <c r="V557" s="27"/>
      <c r="W557" s="27"/>
      <c r="X557" s="27"/>
      <c r="Y557" s="27"/>
      <c r="Z557" s="27"/>
      <c r="AA557" s="27"/>
      <c r="AB557" s="27"/>
      <c r="AC557" s="27"/>
      <c r="AD557" s="27"/>
      <c r="AE557" s="27"/>
      <c r="AF557" s="27"/>
      <c r="AG557" s="27"/>
      <c r="AH557" s="27"/>
      <c r="AI557" s="27"/>
      <c r="AJ557" s="27"/>
      <c r="AK557" s="27"/>
      <c r="AL557" s="27"/>
      <c r="AM557" s="27"/>
      <c r="AN557" s="27"/>
      <c r="AO557" s="27"/>
      <c r="AP557" s="27">
        <v>67608</v>
      </c>
      <c r="AQ557" s="27">
        <v>0</v>
      </c>
      <c r="AR557" s="27">
        <f t="shared" si="16"/>
        <v>0</v>
      </c>
      <c r="AS557" s="10" t="s">
        <v>111</v>
      </c>
      <c r="AT557" s="88">
        <v>2014</v>
      </c>
      <c r="AU557" s="7" t="s">
        <v>250</v>
      </c>
    </row>
    <row r="558" spans="2:47" x14ac:dyDescent="0.25">
      <c r="B558" s="7" t="s">
        <v>972</v>
      </c>
      <c r="C558" s="7" t="s">
        <v>100</v>
      </c>
      <c r="D558" s="7" t="s">
        <v>770</v>
      </c>
      <c r="E558" s="7" t="s">
        <v>771</v>
      </c>
      <c r="F558" s="7" t="s">
        <v>772</v>
      </c>
      <c r="G558" s="7" t="s">
        <v>971</v>
      </c>
      <c r="H558" s="7" t="s">
        <v>197</v>
      </c>
      <c r="I558" s="14">
        <v>50</v>
      </c>
      <c r="J558" s="7" t="s">
        <v>235</v>
      </c>
      <c r="K558" s="7" t="s">
        <v>107</v>
      </c>
      <c r="L558" s="7" t="s">
        <v>108</v>
      </c>
      <c r="M558" s="7" t="s">
        <v>109</v>
      </c>
      <c r="N558" s="7" t="s">
        <v>110</v>
      </c>
      <c r="O558" s="39">
        <v>0</v>
      </c>
      <c r="P558" s="39">
        <v>0</v>
      </c>
      <c r="Q558" s="39">
        <v>0</v>
      </c>
      <c r="R558" s="39">
        <v>0</v>
      </c>
      <c r="S558" s="39">
        <v>5</v>
      </c>
      <c r="T558" s="39">
        <v>5</v>
      </c>
      <c r="U558" s="39">
        <v>5</v>
      </c>
      <c r="V558" s="39"/>
      <c r="W558" s="39"/>
      <c r="X558" s="39"/>
      <c r="Y558" s="39"/>
      <c r="Z558" s="39"/>
      <c r="AA558" s="39"/>
      <c r="AB558" s="39"/>
      <c r="AC558" s="39"/>
      <c r="AD558" s="39"/>
      <c r="AE558" s="39"/>
      <c r="AF558" s="39"/>
      <c r="AG558" s="39"/>
      <c r="AH558" s="39"/>
      <c r="AI558" s="39"/>
      <c r="AJ558" s="39"/>
      <c r="AK558" s="39"/>
      <c r="AL558" s="39"/>
      <c r="AM558" s="39"/>
      <c r="AN558" s="39"/>
      <c r="AO558" s="39"/>
      <c r="AP558" s="39">
        <v>60000</v>
      </c>
      <c r="AQ558" s="27">
        <v>0</v>
      </c>
      <c r="AR558" s="27">
        <f t="shared" si="16"/>
        <v>0</v>
      </c>
      <c r="AS558" s="7" t="s">
        <v>111</v>
      </c>
      <c r="AT558" s="7" t="s">
        <v>375</v>
      </c>
      <c r="AU558" s="89" t="s">
        <v>112</v>
      </c>
    </row>
    <row r="559" spans="2:47" x14ac:dyDescent="0.25">
      <c r="B559" s="12" t="s">
        <v>973</v>
      </c>
      <c r="C559" s="7" t="s">
        <v>100</v>
      </c>
      <c r="D559" s="7" t="s">
        <v>770</v>
      </c>
      <c r="E559" s="7" t="s">
        <v>771</v>
      </c>
      <c r="F559" s="7" t="s">
        <v>772</v>
      </c>
      <c r="G559" s="7" t="s">
        <v>971</v>
      </c>
      <c r="H559" s="8" t="s">
        <v>197</v>
      </c>
      <c r="I559" s="9">
        <v>50</v>
      </c>
      <c r="J559" s="10" t="s">
        <v>235</v>
      </c>
      <c r="K559" s="8" t="s">
        <v>107</v>
      </c>
      <c r="L559" s="10" t="s">
        <v>108</v>
      </c>
      <c r="M559" s="10" t="s">
        <v>109</v>
      </c>
      <c r="N559" s="10" t="s">
        <v>110</v>
      </c>
      <c r="O559" s="74"/>
      <c r="P559" s="27"/>
      <c r="Q559" s="27"/>
      <c r="R559" s="27"/>
      <c r="S559" s="27">
        <v>5</v>
      </c>
      <c r="T559" s="27">
        <v>5</v>
      </c>
      <c r="U559" s="27">
        <v>5</v>
      </c>
      <c r="V559" s="27">
        <v>5</v>
      </c>
      <c r="W559" s="27"/>
      <c r="X559" s="27"/>
      <c r="Y559" s="27"/>
      <c r="Z559" s="27"/>
      <c r="AA559" s="27"/>
      <c r="AB559" s="27"/>
      <c r="AC559" s="27"/>
      <c r="AD559" s="27"/>
      <c r="AE559" s="27"/>
      <c r="AF559" s="27"/>
      <c r="AG559" s="27"/>
      <c r="AH559" s="27"/>
      <c r="AI559" s="27"/>
      <c r="AJ559" s="27"/>
      <c r="AK559" s="27"/>
      <c r="AL559" s="27"/>
      <c r="AM559" s="27"/>
      <c r="AN559" s="27"/>
      <c r="AO559" s="27"/>
      <c r="AP559" s="27">
        <v>60000</v>
      </c>
      <c r="AQ559" s="27">
        <v>0</v>
      </c>
      <c r="AR559" s="27">
        <f t="shared" si="16"/>
        <v>0</v>
      </c>
      <c r="AS559" s="10" t="s">
        <v>111</v>
      </c>
      <c r="AT559" s="43" t="s">
        <v>114</v>
      </c>
      <c r="AU559" s="88" t="s">
        <v>212</v>
      </c>
    </row>
    <row r="560" spans="2:47" x14ac:dyDescent="0.25">
      <c r="B560" s="7" t="s">
        <v>974</v>
      </c>
      <c r="C560" s="7" t="s">
        <v>100</v>
      </c>
      <c r="D560" s="7" t="s">
        <v>770</v>
      </c>
      <c r="E560" s="7" t="s">
        <v>771</v>
      </c>
      <c r="F560" s="7" t="s">
        <v>772</v>
      </c>
      <c r="G560" s="7" t="s">
        <v>975</v>
      </c>
      <c r="H560" s="8" t="s">
        <v>197</v>
      </c>
      <c r="I560" s="9">
        <v>50</v>
      </c>
      <c r="J560" s="10" t="s">
        <v>231</v>
      </c>
      <c r="K560" s="8" t="s">
        <v>107</v>
      </c>
      <c r="L560" s="10" t="s">
        <v>108</v>
      </c>
      <c r="M560" s="10" t="s">
        <v>109</v>
      </c>
      <c r="N560" s="10" t="s">
        <v>110</v>
      </c>
      <c r="O560" s="27">
        <v>0</v>
      </c>
      <c r="P560" s="27">
        <v>0</v>
      </c>
      <c r="Q560" s="27">
        <v>1</v>
      </c>
      <c r="R560" s="27">
        <v>1</v>
      </c>
      <c r="S560" s="27">
        <v>1</v>
      </c>
      <c r="T560" s="27">
        <v>1</v>
      </c>
      <c r="U560" s="27">
        <v>1</v>
      </c>
      <c r="V560" s="27"/>
      <c r="W560" s="27"/>
      <c r="X560" s="27"/>
      <c r="Y560" s="27"/>
      <c r="Z560" s="27"/>
      <c r="AA560" s="27"/>
      <c r="AB560" s="27"/>
      <c r="AC560" s="27"/>
      <c r="AD560" s="27"/>
      <c r="AE560" s="27"/>
      <c r="AF560" s="27"/>
      <c r="AG560" s="27"/>
      <c r="AH560" s="27"/>
      <c r="AI560" s="27"/>
      <c r="AJ560" s="27"/>
      <c r="AK560" s="27"/>
      <c r="AL560" s="27"/>
      <c r="AM560" s="27"/>
      <c r="AN560" s="27"/>
      <c r="AO560" s="27"/>
      <c r="AP560" s="27">
        <v>2232142.8571428568</v>
      </c>
      <c r="AQ560" s="27">
        <v>0</v>
      </c>
      <c r="AR560" s="27">
        <f t="shared" si="16"/>
        <v>0</v>
      </c>
      <c r="AS560" s="10" t="s">
        <v>111</v>
      </c>
      <c r="AT560" s="88">
        <v>2014</v>
      </c>
      <c r="AU560" s="7" t="s">
        <v>250</v>
      </c>
    </row>
    <row r="561" spans="2:47" x14ac:dyDescent="0.25">
      <c r="B561" s="7" t="s">
        <v>976</v>
      </c>
      <c r="C561" s="7" t="s">
        <v>100</v>
      </c>
      <c r="D561" s="7" t="s">
        <v>770</v>
      </c>
      <c r="E561" s="7" t="s">
        <v>771</v>
      </c>
      <c r="F561" s="7" t="s">
        <v>772</v>
      </c>
      <c r="G561" s="7" t="s">
        <v>975</v>
      </c>
      <c r="H561" s="7" t="s">
        <v>197</v>
      </c>
      <c r="I561" s="14">
        <v>50</v>
      </c>
      <c r="J561" s="7" t="s">
        <v>235</v>
      </c>
      <c r="K561" s="7" t="s">
        <v>107</v>
      </c>
      <c r="L561" s="7" t="s">
        <v>108</v>
      </c>
      <c r="M561" s="7" t="s">
        <v>109</v>
      </c>
      <c r="N561" s="7" t="s">
        <v>110</v>
      </c>
      <c r="O561" s="39">
        <v>0</v>
      </c>
      <c r="P561" s="39">
        <v>0</v>
      </c>
      <c r="Q561" s="39">
        <v>1</v>
      </c>
      <c r="R561" s="39">
        <v>1</v>
      </c>
      <c r="S561" s="39">
        <v>1</v>
      </c>
      <c r="T561" s="39">
        <v>1</v>
      </c>
      <c r="U561" s="39">
        <v>1</v>
      </c>
      <c r="V561" s="39"/>
      <c r="W561" s="39"/>
      <c r="X561" s="39"/>
      <c r="Y561" s="39"/>
      <c r="Z561" s="39"/>
      <c r="AA561" s="39"/>
      <c r="AB561" s="39"/>
      <c r="AC561" s="39"/>
      <c r="AD561" s="39"/>
      <c r="AE561" s="39"/>
      <c r="AF561" s="39"/>
      <c r="AG561" s="39"/>
      <c r="AH561" s="39"/>
      <c r="AI561" s="39"/>
      <c r="AJ561" s="39"/>
      <c r="AK561" s="39"/>
      <c r="AL561" s="39"/>
      <c r="AM561" s="39"/>
      <c r="AN561" s="39"/>
      <c r="AO561" s="39"/>
      <c r="AP561" s="39">
        <v>1183482.1399999999</v>
      </c>
      <c r="AQ561" s="27">
        <v>0</v>
      </c>
      <c r="AR561" s="27">
        <f t="shared" si="16"/>
        <v>0</v>
      </c>
      <c r="AS561" s="7" t="s">
        <v>111</v>
      </c>
      <c r="AT561" s="7" t="s">
        <v>375</v>
      </c>
      <c r="AU561" s="89" t="s">
        <v>977</v>
      </c>
    </row>
    <row r="562" spans="2:47" x14ac:dyDescent="0.2">
      <c r="B562" s="12" t="s">
        <v>978</v>
      </c>
      <c r="C562" s="7" t="s">
        <v>100</v>
      </c>
      <c r="D562" s="7" t="s">
        <v>770</v>
      </c>
      <c r="E562" s="7" t="s">
        <v>771</v>
      </c>
      <c r="F562" s="7" t="s">
        <v>772</v>
      </c>
      <c r="G562" s="7" t="s">
        <v>975</v>
      </c>
      <c r="H562" s="8" t="s">
        <v>197</v>
      </c>
      <c r="I562" s="9">
        <v>50</v>
      </c>
      <c r="J562" s="10" t="s">
        <v>235</v>
      </c>
      <c r="K562" s="8" t="s">
        <v>107</v>
      </c>
      <c r="L562" s="10" t="s">
        <v>108</v>
      </c>
      <c r="M562" s="10" t="s">
        <v>109</v>
      </c>
      <c r="N562" s="10" t="s">
        <v>110</v>
      </c>
      <c r="O562" s="74"/>
      <c r="P562" s="27"/>
      <c r="Q562" s="27">
        <v>1</v>
      </c>
      <c r="R562" s="27"/>
      <c r="S562" s="27">
        <v>1</v>
      </c>
      <c r="T562" s="27">
        <v>1</v>
      </c>
      <c r="U562" s="27">
        <v>1</v>
      </c>
      <c r="V562" s="27">
        <v>1</v>
      </c>
      <c r="W562" s="27"/>
      <c r="X562" s="27"/>
      <c r="Y562" s="27"/>
      <c r="Z562" s="27"/>
      <c r="AA562" s="27"/>
      <c r="AB562" s="27"/>
      <c r="AC562" s="27"/>
      <c r="AD562" s="27"/>
      <c r="AE562" s="27"/>
      <c r="AF562" s="27"/>
      <c r="AG562" s="27"/>
      <c r="AH562" s="27"/>
      <c r="AI562" s="27"/>
      <c r="AJ562" s="27"/>
      <c r="AK562" s="27"/>
      <c r="AL562" s="27"/>
      <c r="AM562" s="27"/>
      <c r="AN562" s="27"/>
      <c r="AO562" s="27"/>
      <c r="AP562" s="27">
        <v>1183482.1399999999</v>
      </c>
      <c r="AQ562" s="27">
        <v>0</v>
      </c>
      <c r="AR562" s="27">
        <f t="shared" si="16"/>
        <v>0</v>
      </c>
      <c r="AS562" s="10" t="s">
        <v>111</v>
      </c>
      <c r="AT562" s="43" t="s">
        <v>114</v>
      </c>
      <c r="AU562" s="13" t="s">
        <v>115</v>
      </c>
    </row>
    <row r="563" spans="2:47" x14ac:dyDescent="0.2">
      <c r="B563" s="13" t="s">
        <v>979</v>
      </c>
      <c r="C563" s="13" t="s">
        <v>100</v>
      </c>
      <c r="D563" s="13" t="s">
        <v>770</v>
      </c>
      <c r="E563" s="13" t="s">
        <v>771</v>
      </c>
      <c r="F563" s="13" t="s">
        <v>772</v>
      </c>
      <c r="G563" s="13" t="s">
        <v>975</v>
      </c>
      <c r="H563" s="13" t="s">
        <v>197</v>
      </c>
      <c r="I563" s="13">
        <v>50</v>
      </c>
      <c r="J563" s="13" t="s">
        <v>235</v>
      </c>
      <c r="K563" s="13" t="s">
        <v>107</v>
      </c>
      <c r="L563" s="13" t="s">
        <v>108</v>
      </c>
      <c r="M563" s="13" t="s">
        <v>109</v>
      </c>
      <c r="N563" s="13" t="s">
        <v>110</v>
      </c>
      <c r="O563" s="39"/>
      <c r="P563" s="39"/>
      <c r="Q563" s="39">
        <v>1</v>
      </c>
      <c r="R563" s="39">
        <v>0</v>
      </c>
      <c r="S563" s="39">
        <v>0</v>
      </c>
      <c r="T563" s="39">
        <v>0</v>
      </c>
      <c r="U563" s="39">
        <v>0</v>
      </c>
      <c r="V563" s="39"/>
      <c r="W563" s="39"/>
      <c r="X563" s="39"/>
      <c r="Y563" s="39"/>
      <c r="Z563" s="39"/>
      <c r="AA563" s="39"/>
      <c r="AB563" s="39"/>
      <c r="AC563" s="39"/>
      <c r="AD563" s="39"/>
      <c r="AE563" s="39"/>
      <c r="AF563" s="39"/>
      <c r="AG563" s="39"/>
      <c r="AH563" s="39"/>
      <c r="AI563" s="39"/>
      <c r="AJ563" s="39"/>
      <c r="AK563" s="39"/>
      <c r="AL563" s="39"/>
      <c r="AM563" s="39"/>
      <c r="AN563" s="39"/>
      <c r="AO563" s="39"/>
      <c r="AP563" s="39">
        <v>1183482.1399999999</v>
      </c>
      <c r="AQ563" s="39">
        <v>0</v>
      </c>
      <c r="AR563" s="27">
        <f t="shared" si="16"/>
        <v>0</v>
      </c>
      <c r="AS563" s="13" t="s">
        <v>111</v>
      </c>
      <c r="AT563" s="13" t="s">
        <v>114</v>
      </c>
      <c r="AU563" s="13">
        <v>14</v>
      </c>
    </row>
    <row r="564" spans="2:47" x14ac:dyDescent="0.2">
      <c r="B564" s="13" t="s">
        <v>980</v>
      </c>
      <c r="C564" s="13" t="s">
        <v>100</v>
      </c>
      <c r="D564" s="13" t="s">
        <v>770</v>
      </c>
      <c r="E564" s="13" t="s">
        <v>771</v>
      </c>
      <c r="F564" s="13" t="s">
        <v>772</v>
      </c>
      <c r="G564" s="13" t="s">
        <v>975</v>
      </c>
      <c r="H564" s="13" t="s">
        <v>197</v>
      </c>
      <c r="I564" s="13">
        <v>50</v>
      </c>
      <c r="J564" s="13" t="s">
        <v>235</v>
      </c>
      <c r="K564" s="13" t="s">
        <v>107</v>
      </c>
      <c r="L564" s="13" t="s">
        <v>108</v>
      </c>
      <c r="M564" s="13" t="s">
        <v>122</v>
      </c>
      <c r="N564" s="13" t="s">
        <v>110</v>
      </c>
      <c r="O564" s="39"/>
      <c r="P564" s="39"/>
      <c r="Q564" s="39">
        <v>1</v>
      </c>
      <c r="R564" s="39">
        <v>1</v>
      </c>
      <c r="S564" s="39">
        <v>0</v>
      </c>
      <c r="T564" s="39">
        <v>0</v>
      </c>
      <c r="U564" s="39">
        <v>0</v>
      </c>
      <c r="V564" s="39"/>
      <c r="W564" s="39"/>
      <c r="X564" s="39"/>
      <c r="Y564" s="39"/>
      <c r="Z564" s="39"/>
      <c r="AA564" s="39"/>
      <c r="AB564" s="39"/>
      <c r="AC564" s="39"/>
      <c r="AD564" s="39"/>
      <c r="AE564" s="39"/>
      <c r="AF564" s="39"/>
      <c r="AG564" s="39"/>
      <c r="AH564" s="39"/>
      <c r="AI564" s="39"/>
      <c r="AJ564" s="39"/>
      <c r="AK564" s="39"/>
      <c r="AL564" s="39"/>
      <c r="AM564" s="39"/>
      <c r="AN564" s="39"/>
      <c r="AO564" s="39"/>
      <c r="AP564" s="39">
        <v>1183482.1399999999</v>
      </c>
      <c r="AQ564" s="39">
        <f>(O564+P564+Q564+R564+S564+T564+U564+V564+W564)*AP564</f>
        <v>2366964.2799999998</v>
      </c>
      <c r="AR564" s="27">
        <f t="shared" si="16"/>
        <v>2650999.9936000002</v>
      </c>
      <c r="AS564" s="13" t="s">
        <v>111</v>
      </c>
      <c r="AT564" s="13" t="s">
        <v>114</v>
      </c>
      <c r="AU564" s="13"/>
    </row>
    <row r="565" spans="2:47" x14ac:dyDescent="0.25">
      <c r="B565" s="7" t="s">
        <v>981</v>
      </c>
      <c r="C565" s="7" t="s">
        <v>100</v>
      </c>
      <c r="D565" s="7" t="s">
        <v>770</v>
      </c>
      <c r="E565" s="7" t="s">
        <v>771</v>
      </c>
      <c r="F565" s="7" t="s">
        <v>772</v>
      </c>
      <c r="G565" s="7" t="s">
        <v>982</v>
      </c>
      <c r="H565" s="8" t="s">
        <v>197</v>
      </c>
      <c r="I565" s="9">
        <v>50</v>
      </c>
      <c r="J565" s="10" t="s">
        <v>231</v>
      </c>
      <c r="K565" s="8" t="s">
        <v>107</v>
      </c>
      <c r="L565" s="10" t="s">
        <v>108</v>
      </c>
      <c r="M565" s="10" t="s">
        <v>109</v>
      </c>
      <c r="N565" s="10" t="s">
        <v>110</v>
      </c>
      <c r="O565" s="27">
        <v>0</v>
      </c>
      <c r="P565" s="27">
        <v>0</v>
      </c>
      <c r="Q565" s="27">
        <v>20</v>
      </c>
      <c r="R565" s="27">
        <v>20</v>
      </c>
      <c r="S565" s="27">
        <v>20</v>
      </c>
      <c r="T565" s="27">
        <v>20</v>
      </c>
      <c r="U565" s="27">
        <v>20</v>
      </c>
      <c r="V565" s="27"/>
      <c r="W565" s="27"/>
      <c r="X565" s="27"/>
      <c r="Y565" s="27"/>
      <c r="Z565" s="27"/>
      <c r="AA565" s="27"/>
      <c r="AB565" s="27"/>
      <c r="AC565" s="27"/>
      <c r="AD565" s="27"/>
      <c r="AE565" s="27"/>
      <c r="AF565" s="27"/>
      <c r="AG565" s="27"/>
      <c r="AH565" s="27"/>
      <c r="AI565" s="27"/>
      <c r="AJ565" s="27"/>
      <c r="AK565" s="27"/>
      <c r="AL565" s="27"/>
      <c r="AM565" s="27"/>
      <c r="AN565" s="27"/>
      <c r="AO565" s="27"/>
      <c r="AP565" s="27">
        <v>203630.14285714284</v>
      </c>
      <c r="AQ565" s="27">
        <v>0</v>
      </c>
      <c r="AR565" s="27">
        <f t="shared" si="16"/>
        <v>0</v>
      </c>
      <c r="AS565" s="10" t="s">
        <v>111</v>
      </c>
      <c r="AT565" s="88">
        <v>2014</v>
      </c>
      <c r="AU565" s="7" t="s">
        <v>795</v>
      </c>
    </row>
    <row r="566" spans="2:47" x14ac:dyDescent="0.25">
      <c r="B566" s="7" t="s">
        <v>983</v>
      </c>
      <c r="C566" s="7" t="s">
        <v>100</v>
      </c>
      <c r="D566" s="7" t="s">
        <v>770</v>
      </c>
      <c r="E566" s="7" t="s">
        <v>771</v>
      </c>
      <c r="F566" s="7" t="s">
        <v>772</v>
      </c>
      <c r="G566" s="7" t="s">
        <v>982</v>
      </c>
      <c r="H566" s="7" t="s">
        <v>197</v>
      </c>
      <c r="I566" s="14">
        <v>50</v>
      </c>
      <c r="J566" s="7" t="s">
        <v>235</v>
      </c>
      <c r="K566" s="7" t="s">
        <v>107</v>
      </c>
      <c r="L566" s="7" t="s">
        <v>108</v>
      </c>
      <c r="M566" s="7" t="s">
        <v>109</v>
      </c>
      <c r="N566" s="7" t="s">
        <v>110</v>
      </c>
      <c r="O566" s="39">
        <v>0</v>
      </c>
      <c r="P566" s="39">
        <v>0</v>
      </c>
      <c r="Q566" s="39">
        <v>0</v>
      </c>
      <c r="R566" s="39">
        <v>0</v>
      </c>
      <c r="S566" s="39">
        <v>20</v>
      </c>
      <c r="T566" s="39">
        <v>20</v>
      </c>
      <c r="U566" s="39">
        <v>20</v>
      </c>
      <c r="V566" s="39"/>
      <c r="W566" s="39"/>
      <c r="X566" s="39"/>
      <c r="Y566" s="39"/>
      <c r="Z566" s="39"/>
      <c r="AA566" s="39"/>
      <c r="AB566" s="39"/>
      <c r="AC566" s="39"/>
      <c r="AD566" s="39"/>
      <c r="AE566" s="39"/>
      <c r="AF566" s="39"/>
      <c r="AG566" s="39"/>
      <c r="AH566" s="39"/>
      <c r="AI566" s="39"/>
      <c r="AJ566" s="39"/>
      <c r="AK566" s="39"/>
      <c r="AL566" s="39"/>
      <c r="AM566" s="39"/>
      <c r="AN566" s="39"/>
      <c r="AO566" s="39"/>
      <c r="AP566" s="39">
        <v>203630.14300000001</v>
      </c>
      <c r="AQ566" s="27">
        <v>0</v>
      </c>
      <c r="AR566" s="27">
        <f t="shared" si="16"/>
        <v>0</v>
      </c>
      <c r="AS566" s="7" t="s">
        <v>111</v>
      </c>
      <c r="AT566" s="7" t="s">
        <v>375</v>
      </c>
      <c r="AU566" s="89" t="s">
        <v>112</v>
      </c>
    </row>
    <row r="567" spans="2:47" x14ac:dyDescent="0.25">
      <c r="B567" s="12" t="s">
        <v>984</v>
      </c>
      <c r="C567" s="7" t="s">
        <v>100</v>
      </c>
      <c r="D567" s="7" t="s">
        <v>770</v>
      </c>
      <c r="E567" s="7" t="s">
        <v>771</v>
      </c>
      <c r="F567" s="7" t="s">
        <v>772</v>
      </c>
      <c r="G567" s="7" t="s">
        <v>982</v>
      </c>
      <c r="H567" s="8" t="s">
        <v>197</v>
      </c>
      <c r="I567" s="9">
        <v>50</v>
      </c>
      <c r="J567" s="10" t="s">
        <v>235</v>
      </c>
      <c r="K567" s="8" t="s">
        <v>107</v>
      </c>
      <c r="L567" s="10" t="s">
        <v>108</v>
      </c>
      <c r="M567" s="10" t="s">
        <v>109</v>
      </c>
      <c r="N567" s="10" t="s">
        <v>110</v>
      </c>
      <c r="O567" s="74"/>
      <c r="P567" s="27"/>
      <c r="Q567" s="27"/>
      <c r="R567" s="27"/>
      <c r="S567" s="27">
        <v>20</v>
      </c>
      <c r="T567" s="27">
        <v>20</v>
      </c>
      <c r="U567" s="27">
        <v>20</v>
      </c>
      <c r="V567" s="27">
        <v>20</v>
      </c>
      <c r="W567" s="27"/>
      <c r="X567" s="27"/>
      <c r="Y567" s="27"/>
      <c r="Z567" s="27"/>
      <c r="AA567" s="27"/>
      <c r="AB567" s="27"/>
      <c r="AC567" s="27"/>
      <c r="AD567" s="27"/>
      <c r="AE567" s="27"/>
      <c r="AF567" s="27"/>
      <c r="AG567" s="27"/>
      <c r="AH567" s="27"/>
      <c r="AI567" s="27"/>
      <c r="AJ567" s="27"/>
      <c r="AK567" s="27"/>
      <c r="AL567" s="27"/>
      <c r="AM567" s="27"/>
      <c r="AN567" s="27"/>
      <c r="AO567" s="27"/>
      <c r="AP567" s="27">
        <v>203630.14300000001</v>
      </c>
      <c r="AQ567" s="27">
        <v>0</v>
      </c>
      <c r="AR567" s="27">
        <f t="shared" si="16"/>
        <v>0</v>
      </c>
      <c r="AS567" s="10" t="s">
        <v>111</v>
      </c>
      <c r="AT567" s="43" t="s">
        <v>114</v>
      </c>
      <c r="AU567" s="88" t="s">
        <v>212</v>
      </c>
    </row>
    <row r="568" spans="2:47" x14ac:dyDescent="0.25">
      <c r="B568" s="7" t="s">
        <v>985</v>
      </c>
      <c r="C568" s="7" t="s">
        <v>100</v>
      </c>
      <c r="D568" s="7" t="s">
        <v>770</v>
      </c>
      <c r="E568" s="7" t="s">
        <v>771</v>
      </c>
      <c r="F568" s="7" t="s">
        <v>772</v>
      </c>
      <c r="G568" s="7" t="s">
        <v>986</v>
      </c>
      <c r="H568" s="8" t="s">
        <v>197</v>
      </c>
      <c r="I568" s="9">
        <v>50</v>
      </c>
      <c r="J568" s="10" t="s">
        <v>231</v>
      </c>
      <c r="K568" s="8" t="s">
        <v>107</v>
      </c>
      <c r="L568" s="10" t="s">
        <v>108</v>
      </c>
      <c r="M568" s="10" t="s">
        <v>109</v>
      </c>
      <c r="N568" s="10" t="s">
        <v>110</v>
      </c>
      <c r="O568" s="27">
        <v>0</v>
      </c>
      <c r="P568" s="27">
        <v>0</v>
      </c>
      <c r="Q568" s="27">
        <v>30</v>
      </c>
      <c r="R568" s="27">
        <v>25</v>
      </c>
      <c r="S568" s="27">
        <v>25</v>
      </c>
      <c r="T568" s="27">
        <v>25</v>
      </c>
      <c r="U568" s="27">
        <v>25</v>
      </c>
      <c r="V568" s="27"/>
      <c r="W568" s="27"/>
      <c r="X568" s="27"/>
      <c r="Y568" s="27"/>
      <c r="Z568" s="27"/>
      <c r="AA568" s="27"/>
      <c r="AB568" s="27"/>
      <c r="AC568" s="27"/>
      <c r="AD568" s="27"/>
      <c r="AE568" s="27"/>
      <c r="AF568" s="27"/>
      <c r="AG568" s="27"/>
      <c r="AH568" s="27"/>
      <c r="AI568" s="27"/>
      <c r="AJ568" s="27"/>
      <c r="AK568" s="27"/>
      <c r="AL568" s="27"/>
      <c r="AM568" s="27"/>
      <c r="AN568" s="27"/>
      <c r="AO568" s="27"/>
      <c r="AP568" s="27">
        <v>187499.99999999997</v>
      </c>
      <c r="AQ568" s="27">
        <v>0</v>
      </c>
      <c r="AR568" s="27">
        <f t="shared" si="16"/>
        <v>0</v>
      </c>
      <c r="AS568" s="10" t="s">
        <v>111</v>
      </c>
      <c r="AT568" s="88">
        <v>2014</v>
      </c>
      <c r="AU568" s="7" t="s">
        <v>795</v>
      </c>
    </row>
    <row r="569" spans="2:47" x14ac:dyDescent="0.25">
      <c r="B569" s="7" t="s">
        <v>987</v>
      </c>
      <c r="C569" s="7" t="s">
        <v>100</v>
      </c>
      <c r="D569" s="7" t="s">
        <v>770</v>
      </c>
      <c r="E569" s="7" t="s">
        <v>771</v>
      </c>
      <c r="F569" s="7" t="s">
        <v>772</v>
      </c>
      <c r="G569" s="7" t="s">
        <v>986</v>
      </c>
      <c r="H569" s="7" t="s">
        <v>197</v>
      </c>
      <c r="I569" s="14">
        <v>50</v>
      </c>
      <c r="J569" s="7" t="s">
        <v>235</v>
      </c>
      <c r="K569" s="7" t="s">
        <v>107</v>
      </c>
      <c r="L569" s="7" t="s">
        <v>108</v>
      </c>
      <c r="M569" s="7" t="s">
        <v>109</v>
      </c>
      <c r="N569" s="7" t="s">
        <v>110</v>
      </c>
      <c r="O569" s="39">
        <v>0</v>
      </c>
      <c r="P569" s="39">
        <v>0</v>
      </c>
      <c r="Q569" s="39">
        <v>25</v>
      </c>
      <c r="R569" s="39">
        <v>25</v>
      </c>
      <c r="S569" s="39">
        <v>25</v>
      </c>
      <c r="T569" s="39">
        <v>25</v>
      </c>
      <c r="U569" s="39">
        <v>25</v>
      </c>
      <c r="V569" s="39"/>
      <c r="W569" s="39"/>
      <c r="X569" s="39"/>
      <c r="Y569" s="39"/>
      <c r="Z569" s="39"/>
      <c r="AA569" s="39"/>
      <c r="AB569" s="39"/>
      <c r="AC569" s="39"/>
      <c r="AD569" s="39"/>
      <c r="AE569" s="39"/>
      <c r="AF569" s="39"/>
      <c r="AG569" s="39"/>
      <c r="AH569" s="39"/>
      <c r="AI569" s="39"/>
      <c r="AJ569" s="39"/>
      <c r="AK569" s="39"/>
      <c r="AL569" s="39"/>
      <c r="AM569" s="39"/>
      <c r="AN569" s="39"/>
      <c r="AO569" s="39"/>
      <c r="AP569" s="39">
        <v>187500</v>
      </c>
      <c r="AQ569" s="27">
        <v>0</v>
      </c>
      <c r="AR569" s="27">
        <f t="shared" si="16"/>
        <v>0</v>
      </c>
      <c r="AS569" s="7" t="s">
        <v>111</v>
      </c>
      <c r="AT569" s="7" t="s">
        <v>375</v>
      </c>
      <c r="AU569" s="89" t="s">
        <v>112</v>
      </c>
    </row>
    <row r="570" spans="2:47" x14ac:dyDescent="0.2">
      <c r="B570" s="12" t="s">
        <v>988</v>
      </c>
      <c r="C570" s="7" t="s">
        <v>100</v>
      </c>
      <c r="D570" s="7" t="s">
        <v>770</v>
      </c>
      <c r="E570" s="7" t="s">
        <v>771</v>
      </c>
      <c r="F570" s="7" t="s">
        <v>772</v>
      </c>
      <c r="G570" s="7" t="s">
        <v>986</v>
      </c>
      <c r="H570" s="8" t="s">
        <v>197</v>
      </c>
      <c r="I570" s="9">
        <v>50</v>
      </c>
      <c r="J570" s="10" t="s">
        <v>235</v>
      </c>
      <c r="K570" s="8" t="s">
        <v>107</v>
      </c>
      <c r="L570" s="10" t="s">
        <v>108</v>
      </c>
      <c r="M570" s="10" t="s">
        <v>109</v>
      </c>
      <c r="N570" s="10" t="s">
        <v>110</v>
      </c>
      <c r="O570" s="74"/>
      <c r="P570" s="27"/>
      <c r="Q570" s="27">
        <v>25</v>
      </c>
      <c r="R570" s="27">
        <v>20</v>
      </c>
      <c r="S570" s="27">
        <v>25</v>
      </c>
      <c r="T570" s="27">
        <v>25</v>
      </c>
      <c r="U570" s="27">
        <v>25</v>
      </c>
      <c r="V570" s="27">
        <v>25</v>
      </c>
      <c r="W570" s="27"/>
      <c r="X570" s="27"/>
      <c r="Y570" s="27"/>
      <c r="Z570" s="27"/>
      <c r="AA570" s="27"/>
      <c r="AB570" s="27"/>
      <c r="AC570" s="27"/>
      <c r="AD570" s="27"/>
      <c r="AE570" s="27"/>
      <c r="AF570" s="27"/>
      <c r="AG570" s="27"/>
      <c r="AH570" s="27"/>
      <c r="AI570" s="27"/>
      <c r="AJ570" s="27"/>
      <c r="AK570" s="27"/>
      <c r="AL570" s="27"/>
      <c r="AM570" s="27"/>
      <c r="AN570" s="27"/>
      <c r="AO570" s="27"/>
      <c r="AP570" s="27">
        <v>187500</v>
      </c>
      <c r="AQ570" s="27">
        <v>0</v>
      </c>
      <c r="AR570" s="27">
        <f t="shared" si="16"/>
        <v>0</v>
      </c>
      <c r="AS570" s="10" t="s">
        <v>111</v>
      </c>
      <c r="AT570" s="43" t="s">
        <v>114</v>
      </c>
      <c r="AU570" s="13" t="s">
        <v>115</v>
      </c>
    </row>
    <row r="571" spans="2:47" x14ac:dyDescent="0.2">
      <c r="B571" s="13" t="s">
        <v>989</v>
      </c>
      <c r="C571" s="13" t="s">
        <v>100</v>
      </c>
      <c r="D571" s="13" t="s">
        <v>770</v>
      </c>
      <c r="E571" s="13" t="s">
        <v>771</v>
      </c>
      <c r="F571" s="13" t="s">
        <v>772</v>
      </c>
      <c r="G571" s="13" t="s">
        <v>986</v>
      </c>
      <c r="H571" s="13" t="s">
        <v>197</v>
      </c>
      <c r="I571" s="13">
        <v>50</v>
      </c>
      <c r="J571" s="13" t="s">
        <v>235</v>
      </c>
      <c r="K571" s="13" t="s">
        <v>107</v>
      </c>
      <c r="L571" s="13" t="s">
        <v>108</v>
      </c>
      <c r="M571" s="13" t="s">
        <v>109</v>
      </c>
      <c r="N571" s="13" t="s">
        <v>110</v>
      </c>
      <c r="O571" s="39"/>
      <c r="P571" s="39"/>
      <c r="Q571" s="39">
        <v>25</v>
      </c>
      <c r="R571" s="39">
        <v>20</v>
      </c>
      <c r="S571" s="39">
        <v>26</v>
      </c>
      <c r="T571" s="39">
        <v>45</v>
      </c>
      <c r="U571" s="39">
        <v>45</v>
      </c>
      <c r="V571" s="39"/>
      <c r="W571" s="39"/>
      <c r="X571" s="39"/>
      <c r="Y571" s="39"/>
      <c r="Z571" s="39"/>
      <c r="AA571" s="39"/>
      <c r="AB571" s="39"/>
      <c r="AC571" s="39"/>
      <c r="AD571" s="39"/>
      <c r="AE571" s="39"/>
      <c r="AF571" s="39"/>
      <c r="AG571" s="39"/>
      <c r="AH571" s="39"/>
      <c r="AI571" s="39"/>
      <c r="AJ571" s="39"/>
      <c r="AK571" s="39"/>
      <c r="AL571" s="39"/>
      <c r="AM571" s="39"/>
      <c r="AN571" s="39"/>
      <c r="AO571" s="39"/>
      <c r="AP571" s="39">
        <v>187500</v>
      </c>
      <c r="AQ571" s="39">
        <v>0</v>
      </c>
      <c r="AR571" s="27">
        <f t="shared" si="16"/>
        <v>0</v>
      </c>
      <c r="AS571" s="13" t="s">
        <v>111</v>
      </c>
      <c r="AT571" s="13" t="s">
        <v>114</v>
      </c>
      <c r="AU571" s="13">
        <v>14</v>
      </c>
    </row>
    <row r="572" spans="2:47" x14ac:dyDescent="0.2">
      <c r="B572" s="13" t="s">
        <v>990</v>
      </c>
      <c r="C572" s="13" t="s">
        <v>100</v>
      </c>
      <c r="D572" s="13" t="s">
        <v>770</v>
      </c>
      <c r="E572" s="13" t="s">
        <v>771</v>
      </c>
      <c r="F572" s="13" t="s">
        <v>772</v>
      </c>
      <c r="G572" s="13" t="s">
        <v>986</v>
      </c>
      <c r="H572" s="13" t="s">
        <v>197</v>
      </c>
      <c r="I572" s="13">
        <v>50</v>
      </c>
      <c r="J572" s="13" t="s">
        <v>235</v>
      </c>
      <c r="K572" s="13" t="s">
        <v>107</v>
      </c>
      <c r="L572" s="13" t="s">
        <v>108</v>
      </c>
      <c r="M572" s="13" t="s">
        <v>109</v>
      </c>
      <c r="N572" s="13" t="s">
        <v>110</v>
      </c>
      <c r="O572" s="39"/>
      <c r="P572" s="39"/>
      <c r="Q572" s="39">
        <v>25</v>
      </c>
      <c r="R572" s="39">
        <v>20</v>
      </c>
      <c r="S572" s="39">
        <v>7</v>
      </c>
      <c r="T572" s="39">
        <v>45</v>
      </c>
      <c r="U572" s="39">
        <v>45</v>
      </c>
      <c r="V572" s="39"/>
      <c r="W572" s="39"/>
      <c r="X572" s="39"/>
      <c r="Y572" s="39"/>
      <c r="Z572" s="39"/>
      <c r="AA572" s="39"/>
      <c r="AB572" s="39"/>
      <c r="AC572" s="39"/>
      <c r="AD572" s="39"/>
      <c r="AE572" s="39"/>
      <c r="AF572" s="39"/>
      <c r="AG572" s="39"/>
      <c r="AH572" s="39"/>
      <c r="AI572" s="39"/>
      <c r="AJ572" s="39"/>
      <c r="AK572" s="39"/>
      <c r="AL572" s="39"/>
      <c r="AM572" s="39"/>
      <c r="AN572" s="39"/>
      <c r="AO572" s="39"/>
      <c r="AP572" s="39">
        <v>187500</v>
      </c>
      <c r="AQ572" s="39">
        <v>0</v>
      </c>
      <c r="AR572" s="27">
        <f t="shared" si="16"/>
        <v>0</v>
      </c>
      <c r="AS572" s="13" t="s">
        <v>111</v>
      </c>
      <c r="AT572" s="13" t="s">
        <v>114</v>
      </c>
      <c r="AU572" s="13">
        <v>14</v>
      </c>
    </row>
    <row r="573" spans="2:47" x14ac:dyDescent="0.2">
      <c r="B573" s="13" t="s">
        <v>991</v>
      </c>
      <c r="C573" s="13" t="s">
        <v>100</v>
      </c>
      <c r="D573" s="13" t="s">
        <v>770</v>
      </c>
      <c r="E573" s="13" t="s">
        <v>771</v>
      </c>
      <c r="F573" s="13" t="s">
        <v>772</v>
      </c>
      <c r="G573" s="13" t="s">
        <v>986</v>
      </c>
      <c r="H573" s="13" t="s">
        <v>197</v>
      </c>
      <c r="I573" s="13">
        <v>50</v>
      </c>
      <c r="J573" s="13" t="s">
        <v>235</v>
      </c>
      <c r="K573" s="13" t="s">
        <v>107</v>
      </c>
      <c r="L573" s="13" t="s">
        <v>108</v>
      </c>
      <c r="M573" s="13" t="s">
        <v>109</v>
      </c>
      <c r="N573" s="13" t="s">
        <v>110</v>
      </c>
      <c r="O573" s="39"/>
      <c r="P573" s="39"/>
      <c r="Q573" s="39">
        <v>25</v>
      </c>
      <c r="R573" s="39">
        <v>25</v>
      </c>
      <c r="S573" s="39">
        <v>25</v>
      </c>
      <c r="T573" s="39">
        <v>25</v>
      </c>
      <c r="U573" s="39">
        <v>25</v>
      </c>
      <c r="V573" s="39"/>
      <c r="W573" s="39"/>
      <c r="X573" s="39"/>
      <c r="Y573" s="39"/>
      <c r="Z573" s="39"/>
      <c r="AA573" s="39"/>
      <c r="AB573" s="39"/>
      <c r="AC573" s="39"/>
      <c r="AD573" s="39"/>
      <c r="AE573" s="39"/>
      <c r="AF573" s="39"/>
      <c r="AG573" s="39"/>
      <c r="AH573" s="39"/>
      <c r="AI573" s="39"/>
      <c r="AJ573" s="39"/>
      <c r="AK573" s="39"/>
      <c r="AL573" s="39"/>
      <c r="AM573" s="39"/>
      <c r="AN573" s="39"/>
      <c r="AO573" s="39"/>
      <c r="AP573" s="39">
        <v>187500</v>
      </c>
      <c r="AQ573" s="39">
        <v>0</v>
      </c>
      <c r="AR573" s="27">
        <f t="shared" si="16"/>
        <v>0</v>
      </c>
      <c r="AS573" s="13" t="s">
        <v>111</v>
      </c>
      <c r="AT573" s="13" t="s">
        <v>114</v>
      </c>
      <c r="AU573" s="13">
        <v>15</v>
      </c>
    </row>
    <row r="574" spans="2:47" x14ac:dyDescent="0.2">
      <c r="B574" s="13" t="s">
        <v>992</v>
      </c>
      <c r="C574" s="13" t="s">
        <v>100</v>
      </c>
      <c r="D574" s="13" t="s">
        <v>770</v>
      </c>
      <c r="E574" s="13" t="s">
        <v>771</v>
      </c>
      <c r="F574" s="13" t="s">
        <v>772</v>
      </c>
      <c r="G574" s="13" t="s">
        <v>986</v>
      </c>
      <c r="H574" s="13" t="s">
        <v>197</v>
      </c>
      <c r="I574" s="13">
        <v>50</v>
      </c>
      <c r="J574" s="13" t="s">
        <v>235</v>
      </c>
      <c r="K574" s="13" t="s">
        <v>107</v>
      </c>
      <c r="L574" s="13" t="s">
        <v>108</v>
      </c>
      <c r="M574" s="13" t="s">
        <v>122</v>
      </c>
      <c r="N574" s="13" t="s">
        <v>110</v>
      </c>
      <c r="O574" s="39"/>
      <c r="P574" s="39"/>
      <c r="Q574" s="39">
        <v>25</v>
      </c>
      <c r="R574" s="39">
        <v>25</v>
      </c>
      <c r="S574" s="39">
        <v>25</v>
      </c>
      <c r="T574" s="39">
        <v>25</v>
      </c>
      <c r="U574" s="39">
        <v>25</v>
      </c>
      <c r="V574" s="39"/>
      <c r="W574" s="39"/>
      <c r="X574" s="39"/>
      <c r="Y574" s="39"/>
      <c r="Z574" s="39"/>
      <c r="AA574" s="39"/>
      <c r="AB574" s="39"/>
      <c r="AC574" s="39"/>
      <c r="AD574" s="39"/>
      <c r="AE574" s="39"/>
      <c r="AF574" s="39"/>
      <c r="AG574" s="39"/>
      <c r="AH574" s="39"/>
      <c r="AI574" s="39"/>
      <c r="AJ574" s="39"/>
      <c r="AK574" s="39"/>
      <c r="AL574" s="39"/>
      <c r="AM574" s="39"/>
      <c r="AN574" s="39"/>
      <c r="AO574" s="39"/>
      <c r="AP574" s="39">
        <v>256274.99999999997</v>
      </c>
      <c r="AQ574" s="39">
        <f>(O574+P574+Q574+R574+S574+T574+U574+V574+W574)*AP574</f>
        <v>32034374.999999996</v>
      </c>
      <c r="AR574" s="27">
        <f t="shared" si="16"/>
        <v>35878500</v>
      </c>
      <c r="AS574" s="13" t="s">
        <v>111</v>
      </c>
      <c r="AT574" s="13" t="s">
        <v>114</v>
      </c>
      <c r="AU574" s="13"/>
    </row>
    <row r="575" spans="2:47" x14ac:dyDescent="0.25">
      <c r="B575" s="7" t="s">
        <v>993</v>
      </c>
      <c r="C575" s="7" t="s">
        <v>100</v>
      </c>
      <c r="D575" s="7" t="s">
        <v>770</v>
      </c>
      <c r="E575" s="7" t="s">
        <v>771</v>
      </c>
      <c r="F575" s="7" t="s">
        <v>772</v>
      </c>
      <c r="G575" s="7" t="s">
        <v>994</v>
      </c>
      <c r="H575" s="8" t="s">
        <v>197</v>
      </c>
      <c r="I575" s="9">
        <v>50</v>
      </c>
      <c r="J575" s="10" t="s">
        <v>231</v>
      </c>
      <c r="K575" s="8" t="s">
        <v>107</v>
      </c>
      <c r="L575" s="10" t="s">
        <v>108</v>
      </c>
      <c r="M575" s="10" t="s">
        <v>109</v>
      </c>
      <c r="N575" s="10" t="s">
        <v>110</v>
      </c>
      <c r="O575" s="27">
        <v>0</v>
      </c>
      <c r="P575" s="27">
        <v>0</v>
      </c>
      <c r="Q575" s="27">
        <v>10</v>
      </c>
      <c r="R575" s="27">
        <v>12</v>
      </c>
      <c r="S575" s="27">
        <v>12</v>
      </c>
      <c r="T575" s="27">
        <v>12</v>
      </c>
      <c r="U575" s="27">
        <v>12</v>
      </c>
      <c r="V575" s="27"/>
      <c r="W575" s="27"/>
      <c r="X575" s="27"/>
      <c r="Y575" s="27"/>
      <c r="Z575" s="27"/>
      <c r="AA575" s="27"/>
      <c r="AB575" s="27"/>
      <c r="AC575" s="27"/>
      <c r="AD575" s="27"/>
      <c r="AE575" s="27"/>
      <c r="AF575" s="27"/>
      <c r="AG575" s="27"/>
      <c r="AH575" s="27"/>
      <c r="AI575" s="27"/>
      <c r="AJ575" s="27"/>
      <c r="AK575" s="27"/>
      <c r="AL575" s="27"/>
      <c r="AM575" s="27"/>
      <c r="AN575" s="27"/>
      <c r="AO575" s="27"/>
      <c r="AP575" s="27">
        <v>142857.14285714284</v>
      </c>
      <c r="AQ575" s="27">
        <v>0</v>
      </c>
      <c r="AR575" s="27">
        <f t="shared" si="16"/>
        <v>0</v>
      </c>
      <c r="AS575" s="10" t="s">
        <v>111</v>
      </c>
      <c r="AT575" s="88">
        <v>2014</v>
      </c>
      <c r="AU575" s="7" t="s">
        <v>795</v>
      </c>
    </row>
    <row r="576" spans="2:47" x14ac:dyDescent="0.25">
      <c r="B576" s="7" t="s">
        <v>995</v>
      </c>
      <c r="C576" s="7" t="s">
        <v>100</v>
      </c>
      <c r="D576" s="7" t="s">
        <v>770</v>
      </c>
      <c r="E576" s="7" t="s">
        <v>771</v>
      </c>
      <c r="F576" s="7" t="s">
        <v>772</v>
      </c>
      <c r="G576" s="7" t="s">
        <v>994</v>
      </c>
      <c r="H576" s="7" t="s">
        <v>197</v>
      </c>
      <c r="I576" s="14">
        <v>50</v>
      </c>
      <c r="J576" s="7" t="s">
        <v>235</v>
      </c>
      <c r="K576" s="7" t="s">
        <v>107</v>
      </c>
      <c r="L576" s="7" t="s">
        <v>108</v>
      </c>
      <c r="M576" s="7" t="s">
        <v>109</v>
      </c>
      <c r="N576" s="7" t="s">
        <v>110</v>
      </c>
      <c r="O576" s="39">
        <v>0</v>
      </c>
      <c r="P576" s="39">
        <v>0</v>
      </c>
      <c r="Q576" s="39">
        <v>10</v>
      </c>
      <c r="R576" s="39">
        <v>12</v>
      </c>
      <c r="S576" s="39">
        <v>12</v>
      </c>
      <c r="T576" s="39">
        <v>12</v>
      </c>
      <c r="U576" s="39">
        <v>12</v>
      </c>
      <c r="V576" s="39"/>
      <c r="W576" s="39"/>
      <c r="X576" s="39"/>
      <c r="Y576" s="39"/>
      <c r="Z576" s="39"/>
      <c r="AA576" s="39"/>
      <c r="AB576" s="39"/>
      <c r="AC576" s="39"/>
      <c r="AD576" s="39"/>
      <c r="AE576" s="39"/>
      <c r="AF576" s="39"/>
      <c r="AG576" s="39"/>
      <c r="AH576" s="39"/>
      <c r="AI576" s="39"/>
      <c r="AJ576" s="39"/>
      <c r="AK576" s="39"/>
      <c r="AL576" s="39"/>
      <c r="AM576" s="39"/>
      <c r="AN576" s="39"/>
      <c r="AO576" s="39"/>
      <c r="AP576" s="39">
        <v>142857.14300000001</v>
      </c>
      <c r="AQ576" s="27">
        <v>0</v>
      </c>
      <c r="AR576" s="27">
        <f t="shared" si="16"/>
        <v>0</v>
      </c>
      <c r="AS576" s="7" t="s">
        <v>111</v>
      </c>
      <c r="AT576" s="7" t="s">
        <v>375</v>
      </c>
      <c r="AU576" s="89" t="s">
        <v>112</v>
      </c>
    </row>
    <row r="577" spans="2:47" x14ac:dyDescent="0.2">
      <c r="B577" s="12" t="s">
        <v>996</v>
      </c>
      <c r="C577" s="7" t="s">
        <v>100</v>
      </c>
      <c r="D577" s="7" t="s">
        <v>770</v>
      </c>
      <c r="E577" s="7" t="s">
        <v>771</v>
      </c>
      <c r="F577" s="7" t="s">
        <v>772</v>
      </c>
      <c r="G577" s="7" t="s">
        <v>994</v>
      </c>
      <c r="H577" s="8" t="s">
        <v>197</v>
      </c>
      <c r="I577" s="9">
        <v>50</v>
      </c>
      <c r="J577" s="10" t="s">
        <v>235</v>
      </c>
      <c r="K577" s="8" t="s">
        <v>107</v>
      </c>
      <c r="L577" s="10" t="s">
        <v>108</v>
      </c>
      <c r="M577" s="10" t="s">
        <v>109</v>
      </c>
      <c r="N577" s="10" t="s">
        <v>110</v>
      </c>
      <c r="O577" s="74"/>
      <c r="P577" s="27"/>
      <c r="Q577" s="27">
        <v>10</v>
      </c>
      <c r="R577" s="27">
        <v>12</v>
      </c>
      <c r="S577" s="27">
        <v>12</v>
      </c>
      <c r="T577" s="27">
        <v>12</v>
      </c>
      <c r="U577" s="27">
        <v>12</v>
      </c>
      <c r="V577" s="27">
        <v>12</v>
      </c>
      <c r="W577" s="27"/>
      <c r="X577" s="27"/>
      <c r="Y577" s="27"/>
      <c r="Z577" s="27"/>
      <c r="AA577" s="27"/>
      <c r="AB577" s="27"/>
      <c r="AC577" s="27"/>
      <c r="AD577" s="27"/>
      <c r="AE577" s="27"/>
      <c r="AF577" s="27"/>
      <c r="AG577" s="27"/>
      <c r="AH577" s="27"/>
      <c r="AI577" s="27"/>
      <c r="AJ577" s="27"/>
      <c r="AK577" s="27"/>
      <c r="AL577" s="27"/>
      <c r="AM577" s="27"/>
      <c r="AN577" s="27"/>
      <c r="AO577" s="27"/>
      <c r="AP577" s="27">
        <v>142857.14300000001</v>
      </c>
      <c r="AQ577" s="27">
        <v>0</v>
      </c>
      <c r="AR577" s="27">
        <f t="shared" si="16"/>
        <v>0</v>
      </c>
      <c r="AS577" s="10" t="s">
        <v>111</v>
      </c>
      <c r="AT577" s="43" t="s">
        <v>114</v>
      </c>
      <c r="AU577" s="13" t="s">
        <v>115</v>
      </c>
    </row>
    <row r="578" spans="2:47" x14ac:dyDescent="0.2">
      <c r="B578" s="13" t="s">
        <v>997</v>
      </c>
      <c r="C578" s="13" t="s">
        <v>100</v>
      </c>
      <c r="D578" s="13" t="s">
        <v>770</v>
      </c>
      <c r="E578" s="13" t="s">
        <v>771</v>
      </c>
      <c r="F578" s="13" t="s">
        <v>772</v>
      </c>
      <c r="G578" s="13" t="s">
        <v>994</v>
      </c>
      <c r="H578" s="13" t="s">
        <v>197</v>
      </c>
      <c r="I578" s="13">
        <v>50</v>
      </c>
      <c r="J578" s="13" t="s">
        <v>235</v>
      </c>
      <c r="K578" s="13" t="s">
        <v>107</v>
      </c>
      <c r="L578" s="13" t="s">
        <v>108</v>
      </c>
      <c r="M578" s="13" t="s">
        <v>122</v>
      </c>
      <c r="N578" s="13" t="s">
        <v>110</v>
      </c>
      <c r="O578" s="39"/>
      <c r="P578" s="39"/>
      <c r="Q578" s="39">
        <v>10</v>
      </c>
      <c r="R578" s="39">
        <v>12</v>
      </c>
      <c r="S578" s="39">
        <v>0</v>
      </c>
      <c r="T578" s="39">
        <v>0</v>
      </c>
      <c r="U578" s="39">
        <v>0</v>
      </c>
      <c r="V578" s="39"/>
      <c r="W578" s="39"/>
      <c r="X578" s="39"/>
      <c r="Y578" s="39"/>
      <c r="Z578" s="39"/>
      <c r="AA578" s="39"/>
      <c r="AB578" s="39"/>
      <c r="AC578" s="39"/>
      <c r="AD578" s="39"/>
      <c r="AE578" s="39"/>
      <c r="AF578" s="39"/>
      <c r="AG578" s="39"/>
      <c r="AH578" s="39"/>
      <c r="AI578" s="39"/>
      <c r="AJ578" s="39"/>
      <c r="AK578" s="39"/>
      <c r="AL578" s="39"/>
      <c r="AM578" s="39"/>
      <c r="AN578" s="39"/>
      <c r="AO578" s="39"/>
      <c r="AP578" s="39">
        <v>142857.14000000001</v>
      </c>
      <c r="AQ578" s="39">
        <v>0</v>
      </c>
      <c r="AR578" s="27">
        <f t="shared" si="16"/>
        <v>0</v>
      </c>
      <c r="AS578" s="13" t="s">
        <v>111</v>
      </c>
      <c r="AT578" s="13" t="s">
        <v>114</v>
      </c>
      <c r="AU578" s="13" t="s">
        <v>458</v>
      </c>
    </row>
    <row r="579" spans="2:47" x14ac:dyDescent="0.2">
      <c r="B579" s="13" t="s">
        <v>998</v>
      </c>
      <c r="C579" s="13" t="s">
        <v>100</v>
      </c>
      <c r="D579" s="13" t="s">
        <v>770</v>
      </c>
      <c r="E579" s="13" t="s">
        <v>771</v>
      </c>
      <c r="F579" s="13" t="s">
        <v>772</v>
      </c>
      <c r="G579" s="13" t="s">
        <v>994</v>
      </c>
      <c r="H579" s="13" t="s">
        <v>197</v>
      </c>
      <c r="I579" s="13">
        <v>50</v>
      </c>
      <c r="J579" s="13" t="s">
        <v>235</v>
      </c>
      <c r="K579" s="13" t="s">
        <v>107</v>
      </c>
      <c r="L579" s="13" t="s">
        <v>108</v>
      </c>
      <c r="M579" s="13" t="s">
        <v>122</v>
      </c>
      <c r="N579" s="13" t="s">
        <v>110</v>
      </c>
      <c r="O579" s="39"/>
      <c r="P579" s="39"/>
      <c r="Q579" s="39">
        <v>10</v>
      </c>
      <c r="R579" s="39">
        <v>12</v>
      </c>
      <c r="S579" s="39">
        <v>12</v>
      </c>
      <c r="T579" s="39">
        <v>0</v>
      </c>
      <c r="U579" s="39">
        <v>0</v>
      </c>
      <c r="V579" s="39"/>
      <c r="W579" s="39"/>
      <c r="X579" s="39"/>
      <c r="Y579" s="39"/>
      <c r="Z579" s="39"/>
      <c r="AA579" s="39"/>
      <c r="AB579" s="39"/>
      <c r="AC579" s="39"/>
      <c r="AD579" s="39"/>
      <c r="AE579" s="39"/>
      <c r="AF579" s="39"/>
      <c r="AG579" s="39"/>
      <c r="AH579" s="39"/>
      <c r="AI579" s="39"/>
      <c r="AJ579" s="39"/>
      <c r="AK579" s="39"/>
      <c r="AL579" s="39"/>
      <c r="AM579" s="39"/>
      <c r="AN579" s="39"/>
      <c r="AO579" s="39"/>
      <c r="AP579" s="39">
        <v>180299.1</v>
      </c>
      <c r="AQ579" s="39">
        <f>(O579+P579+Q579+R579+S579+T579+U579+V579+W579)*AP579</f>
        <v>6130169.4000000004</v>
      </c>
      <c r="AR579" s="27">
        <f t="shared" si="16"/>
        <v>6865789.7280000011</v>
      </c>
      <c r="AS579" s="13" t="s">
        <v>111</v>
      </c>
      <c r="AT579" s="13" t="s">
        <v>114</v>
      </c>
      <c r="AU579" s="13"/>
    </row>
    <row r="580" spans="2:47" x14ac:dyDescent="0.25">
      <c r="B580" s="7" t="s">
        <v>999</v>
      </c>
      <c r="C580" s="7" t="s">
        <v>100</v>
      </c>
      <c r="D580" s="7" t="s">
        <v>1000</v>
      </c>
      <c r="E580" s="7" t="s">
        <v>1001</v>
      </c>
      <c r="F580" s="7" t="s">
        <v>1002</v>
      </c>
      <c r="G580" s="7" t="s">
        <v>1003</v>
      </c>
      <c r="H580" s="8" t="s">
        <v>197</v>
      </c>
      <c r="I580" s="9">
        <v>50</v>
      </c>
      <c r="J580" s="10" t="s">
        <v>231</v>
      </c>
      <c r="K580" s="8" t="s">
        <v>107</v>
      </c>
      <c r="L580" s="10" t="s">
        <v>108</v>
      </c>
      <c r="M580" s="10" t="s">
        <v>109</v>
      </c>
      <c r="N580" s="10" t="s">
        <v>110</v>
      </c>
      <c r="O580" s="27">
        <v>0</v>
      </c>
      <c r="P580" s="27">
        <v>0</v>
      </c>
      <c r="Q580" s="27">
        <v>375</v>
      </c>
      <c r="R580" s="27">
        <v>80</v>
      </c>
      <c r="S580" s="27">
        <v>80</v>
      </c>
      <c r="T580" s="27">
        <v>80</v>
      </c>
      <c r="U580" s="27">
        <v>80</v>
      </c>
      <c r="V580" s="27"/>
      <c r="W580" s="27"/>
      <c r="X580" s="27"/>
      <c r="Y580" s="27"/>
      <c r="Z580" s="27"/>
      <c r="AA580" s="27"/>
      <c r="AB580" s="27"/>
      <c r="AC580" s="27"/>
      <c r="AD580" s="27"/>
      <c r="AE580" s="27"/>
      <c r="AF580" s="27"/>
      <c r="AG580" s="27"/>
      <c r="AH580" s="27"/>
      <c r="AI580" s="27"/>
      <c r="AJ580" s="27"/>
      <c r="AK580" s="27"/>
      <c r="AL580" s="27"/>
      <c r="AM580" s="27"/>
      <c r="AN580" s="27"/>
      <c r="AO580" s="27"/>
      <c r="AP580" s="27">
        <v>56000</v>
      </c>
      <c r="AQ580" s="27">
        <v>0</v>
      </c>
      <c r="AR580" s="27">
        <f t="shared" si="16"/>
        <v>0</v>
      </c>
      <c r="AS580" s="10" t="s">
        <v>111</v>
      </c>
      <c r="AT580" s="88">
        <v>2014</v>
      </c>
      <c r="AU580" s="7" t="s">
        <v>198</v>
      </c>
    </row>
    <row r="581" spans="2:47" x14ac:dyDescent="0.25">
      <c r="B581" s="7" t="s">
        <v>1004</v>
      </c>
      <c r="C581" s="7" t="s">
        <v>100</v>
      </c>
      <c r="D581" s="7" t="s">
        <v>1000</v>
      </c>
      <c r="E581" s="7" t="s">
        <v>1001</v>
      </c>
      <c r="F581" s="7" t="s">
        <v>1002</v>
      </c>
      <c r="G581" s="7" t="s">
        <v>1003</v>
      </c>
      <c r="H581" s="7" t="s">
        <v>197</v>
      </c>
      <c r="I581" s="14">
        <v>50</v>
      </c>
      <c r="J581" s="7" t="s">
        <v>235</v>
      </c>
      <c r="K581" s="7" t="s">
        <v>107</v>
      </c>
      <c r="L581" s="7" t="s">
        <v>108</v>
      </c>
      <c r="M581" s="7" t="s">
        <v>109</v>
      </c>
      <c r="N581" s="7" t="s">
        <v>110</v>
      </c>
      <c r="O581" s="39">
        <v>0</v>
      </c>
      <c r="P581" s="39">
        <v>0</v>
      </c>
      <c r="Q581" s="39">
        <v>375</v>
      </c>
      <c r="R581" s="39">
        <v>80</v>
      </c>
      <c r="S581" s="39">
        <v>80</v>
      </c>
      <c r="T581" s="39">
        <v>80</v>
      </c>
      <c r="U581" s="39">
        <v>80</v>
      </c>
      <c r="V581" s="39"/>
      <c r="W581" s="39"/>
      <c r="X581" s="39"/>
      <c r="Y581" s="39"/>
      <c r="Z581" s="39"/>
      <c r="AA581" s="39"/>
      <c r="AB581" s="39"/>
      <c r="AC581" s="39"/>
      <c r="AD581" s="39"/>
      <c r="AE581" s="39"/>
      <c r="AF581" s="39"/>
      <c r="AG581" s="39"/>
      <c r="AH581" s="39"/>
      <c r="AI581" s="39"/>
      <c r="AJ581" s="39"/>
      <c r="AK581" s="39"/>
      <c r="AL581" s="39"/>
      <c r="AM581" s="39"/>
      <c r="AN581" s="39"/>
      <c r="AO581" s="39"/>
      <c r="AP581" s="39">
        <v>56000</v>
      </c>
      <c r="AQ581" s="27">
        <v>0</v>
      </c>
      <c r="AR581" s="27">
        <f t="shared" ref="AR581:AR644" si="17">AQ581*1.12</f>
        <v>0</v>
      </c>
      <c r="AS581" s="7" t="s">
        <v>111</v>
      </c>
      <c r="AT581" s="7" t="s">
        <v>375</v>
      </c>
      <c r="AU581" s="89" t="s">
        <v>291</v>
      </c>
    </row>
    <row r="582" spans="2:47" x14ac:dyDescent="0.25">
      <c r="B582" s="12" t="s">
        <v>1005</v>
      </c>
      <c r="C582" s="7" t="s">
        <v>100</v>
      </c>
      <c r="D582" s="7" t="s">
        <v>1000</v>
      </c>
      <c r="E582" s="7" t="s">
        <v>1001</v>
      </c>
      <c r="F582" s="7" t="s">
        <v>1002</v>
      </c>
      <c r="G582" s="7" t="s">
        <v>1003</v>
      </c>
      <c r="H582" s="8" t="s">
        <v>105</v>
      </c>
      <c r="I582" s="9">
        <v>50</v>
      </c>
      <c r="J582" s="10" t="s">
        <v>235</v>
      </c>
      <c r="K582" s="8" t="s">
        <v>107</v>
      </c>
      <c r="L582" s="10" t="s">
        <v>108</v>
      </c>
      <c r="M582" s="10" t="s">
        <v>109</v>
      </c>
      <c r="N582" s="10" t="s">
        <v>110</v>
      </c>
      <c r="O582" s="74"/>
      <c r="P582" s="27"/>
      <c r="Q582" s="27">
        <v>375</v>
      </c>
      <c r="R582" s="27">
        <v>300</v>
      </c>
      <c r="S582" s="27">
        <v>240</v>
      </c>
      <c r="T582" s="27">
        <v>250</v>
      </c>
      <c r="U582" s="27">
        <v>250</v>
      </c>
      <c r="V582" s="27">
        <v>300</v>
      </c>
      <c r="W582" s="27"/>
      <c r="X582" s="27"/>
      <c r="Y582" s="27"/>
      <c r="Z582" s="27"/>
      <c r="AA582" s="27"/>
      <c r="AB582" s="27"/>
      <c r="AC582" s="27"/>
      <c r="AD582" s="27"/>
      <c r="AE582" s="27"/>
      <c r="AF582" s="27"/>
      <c r="AG582" s="27"/>
      <c r="AH582" s="27"/>
      <c r="AI582" s="27"/>
      <c r="AJ582" s="27"/>
      <c r="AK582" s="27"/>
      <c r="AL582" s="27"/>
      <c r="AM582" s="27"/>
      <c r="AN582" s="27"/>
      <c r="AO582" s="27"/>
      <c r="AP582" s="27">
        <v>56000</v>
      </c>
      <c r="AQ582" s="27">
        <v>0</v>
      </c>
      <c r="AR582" s="27">
        <f t="shared" si="17"/>
        <v>0</v>
      </c>
      <c r="AS582" s="10" t="s">
        <v>111</v>
      </c>
      <c r="AT582" s="43" t="s">
        <v>114</v>
      </c>
      <c r="AU582" s="7" t="s">
        <v>1006</v>
      </c>
    </row>
    <row r="583" spans="2:47" x14ac:dyDescent="0.2">
      <c r="B583" s="7" t="s">
        <v>1007</v>
      </c>
      <c r="C583" s="7" t="s">
        <v>100</v>
      </c>
      <c r="D583" s="7" t="s">
        <v>1008</v>
      </c>
      <c r="E583" s="7" t="s">
        <v>1009</v>
      </c>
      <c r="F583" s="7" t="s">
        <v>1010</v>
      </c>
      <c r="G583" s="7" t="s">
        <v>1003</v>
      </c>
      <c r="H583" s="7" t="s">
        <v>197</v>
      </c>
      <c r="I583" s="7">
        <v>50</v>
      </c>
      <c r="J583" s="10" t="s">
        <v>235</v>
      </c>
      <c r="K583" s="8" t="s">
        <v>107</v>
      </c>
      <c r="L583" s="10" t="s">
        <v>108</v>
      </c>
      <c r="M583" s="10" t="s">
        <v>109</v>
      </c>
      <c r="N583" s="7" t="s">
        <v>110</v>
      </c>
      <c r="O583" s="39"/>
      <c r="P583" s="39"/>
      <c r="Q583" s="39">
        <v>375</v>
      </c>
      <c r="R583" s="39">
        <v>80</v>
      </c>
      <c r="S583" s="39">
        <v>110</v>
      </c>
      <c r="T583" s="39">
        <v>110</v>
      </c>
      <c r="U583" s="39">
        <v>110</v>
      </c>
      <c r="V583" s="39"/>
      <c r="W583" s="39"/>
      <c r="X583" s="39"/>
      <c r="Y583" s="39"/>
      <c r="Z583" s="39"/>
      <c r="AA583" s="39"/>
      <c r="AB583" s="39"/>
      <c r="AC583" s="39"/>
      <c r="AD583" s="39"/>
      <c r="AE583" s="39"/>
      <c r="AF583" s="39"/>
      <c r="AG583" s="39"/>
      <c r="AH583" s="39"/>
      <c r="AI583" s="39"/>
      <c r="AJ583" s="39"/>
      <c r="AK583" s="39"/>
      <c r="AL583" s="39"/>
      <c r="AM583" s="39"/>
      <c r="AN583" s="39"/>
      <c r="AO583" s="39"/>
      <c r="AP583" s="39">
        <v>54000</v>
      </c>
      <c r="AQ583" s="27">
        <v>0</v>
      </c>
      <c r="AR583" s="27">
        <f t="shared" si="17"/>
        <v>0</v>
      </c>
      <c r="AS583" s="7" t="s">
        <v>111</v>
      </c>
      <c r="AT583" s="43" t="s">
        <v>375</v>
      </c>
      <c r="AU583" s="13" t="s">
        <v>458</v>
      </c>
    </row>
    <row r="584" spans="2:47" x14ac:dyDescent="0.2">
      <c r="B584" s="13" t="s">
        <v>1011</v>
      </c>
      <c r="C584" s="13" t="s">
        <v>100</v>
      </c>
      <c r="D584" s="13" t="s">
        <v>1008</v>
      </c>
      <c r="E584" s="13" t="s">
        <v>1009</v>
      </c>
      <c r="F584" s="13" t="s">
        <v>1010</v>
      </c>
      <c r="G584" s="13" t="s">
        <v>1003</v>
      </c>
      <c r="H584" s="13" t="s">
        <v>197</v>
      </c>
      <c r="I584" s="13">
        <v>50</v>
      </c>
      <c r="J584" s="13" t="s">
        <v>235</v>
      </c>
      <c r="K584" s="13" t="s">
        <v>107</v>
      </c>
      <c r="L584" s="13" t="s">
        <v>108</v>
      </c>
      <c r="M584" s="13" t="s">
        <v>109</v>
      </c>
      <c r="N584" s="13" t="s">
        <v>110</v>
      </c>
      <c r="O584" s="39"/>
      <c r="P584" s="39"/>
      <c r="Q584" s="39">
        <v>375</v>
      </c>
      <c r="R584" s="39">
        <v>80</v>
      </c>
      <c r="S584" s="39">
        <v>47</v>
      </c>
      <c r="T584" s="39">
        <v>110</v>
      </c>
      <c r="U584" s="39">
        <v>110</v>
      </c>
      <c r="V584" s="39"/>
      <c r="W584" s="39"/>
      <c r="X584" s="39"/>
      <c r="Y584" s="39"/>
      <c r="Z584" s="39"/>
      <c r="AA584" s="39"/>
      <c r="AB584" s="39"/>
      <c r="AC584" s="39"/>
      <c r="AD584" s="39"/>
      <c r="AE584" s="39"/>
      <c r="AF584" s="39"/>
      <c r="AG584" s="39"/>
      <c r="AH584" s="39"/>
      <c r="AI584" s="39"/>
      <c r="AJ584" s="39"/>
      <c r="AK584" s="39"/>
      <c r="AL584" s="39"/>
      <c r="AM584" s="39"/>
      <c r="AN584" s="39"/>
      <c r="AO584" s="39"/>
      <c r="AP584" s="39">
        <v>56308.92</v>
      </c>
      <c r="AQ584" s="39">
        <v>0</v>
      </c>
      <c r="AR584" s="27">
        <f t="shared" si="17"/>
        <v>0</v>
      </c>
      <c r="AS584" s="13" t="s">
        <v>111</v>
      </c>
      <c r="AT584" s="13">
        <v>2014</v>
      </c>
      <c r="AU584" s="13">
        <v>14</v>
      </c>
    </row>
    <row r="585" spans="2:47" x14ac:dyDescent="0.2">
      <c r="B585" s="13" t="s">
        <v>1012</v>
      </c>
      <c r="C585" s="13" t="s">
        <v>100</v>
      </c>
      <c r="D585" s="13" t="s">
        <v>1008</v>
      </c>
      <c r="E585" s="13" t="s">
        <v>1009</v>
      </c>
      <c r="F585" s="13" t="s">
        <v>1010</v>
      </c>
      <c r="G585" s="13" t="s">
        <v>1003</v>
      </c>
      <c r="H585" s="13" t="s">
        <v>197</v>
      </c>
      <c r="I585" s="13">
        <v>50</v>
      </c>
      <c r="J585" s="13" t="s">
        <v>462</v>
      </c>
      <c r="K585" s="13" t="s">
        <v>107</v>
      </c>
      <c r="L585" s="13" t="s">
        <v>108</v>
      </c>
      <c r="M585" s="13" t="s">
        <v>109</v>
      </c>
      <c r="N585" s="13" t="s">
        <v>110</v>
      </c>
      <c r="O585" s="39"/>
      <c r="P585" s="39"/>
      <c r="Q585" s="39">
        <v>375</v>
      </c>
      <c r="R585" s="39">
        <v>80</v>
      </c>
      <c r="S585" s="39">
        <v>24</v>
      </c>
      <c r="T585" s="39">
        <v>110</v>
      </c>
      <c r="U585" s="39">
        <v>110</v>
      </c>
      <c r="V585" s="39"/>
      <c r="W585" s="39"/>
      <c r="X585" s="39"/>
      <c r="Y585" s="39"/>
      <c r="Z585" s="39"/>
      <c r="AA585" s="39"/>
      <c r="AB585" s="39"/>
      <c r="AC585" s="39"/>
      <c r="AD585" s="39"/>
      <c r="AE585" s="39"/>
      <c r="AF585" s="39"/>
      <c r="AG585" s="39"/>
      <c r="AH585" s="39"/>
      <c r="AI585" s="39"/>
      <c r="AJ585" s="39"/>
      <c r="AK585" s="39"/>
      <c r="AL585" s="39"/>
      <c r="AM585" s="39"/>
      <c r="AN585" s="39"/>
      <c r="AO585" s="39"/>
      <c r="AP585" s="39">
        <v>56308.92</v>
      </c>
      <c r="AQ585" s="39">
        <v>0</v>
      </c>
      <c r="AR585" s="27">
        <f t="shared" si="17"/>
        <v>0</v>
      </c>
      <c r="AS585" s="13" t="s">
        <v>111</v>
      </c>
      <c r="AT585" s="13">
        <v>2014</v>
      </c>
      <c r="AU585" s="13">
        <v>14</v>
      </c>
    </row>
    <row r="586" spans="2:47" x14ac:dyDescent="0.2">
      <c r="B586" s="13" t="s">
        <v>1013</v>
      </c>
      <c r="C586" s="13" t="s">
        <v>100</v>
      </c>
      <c r="D586" s="13" t="s">
        <v>1008</v>
      </c>
      <c r="E586" s="13" t="s">
        <v>1009</v>
      </c>
      <c r="F586" s="13" t="s">
        <v>1010</v>
      </c>
      <c r="G586" s="13" t="s">
        <v>1003</v>
      </c>
      <c r="H586" s="13" t="s">
        <v>197</v>
      </c>
      <c r="I586" s="13">
        <v>50</v>
      </c>
      <c r="J586" s="13" t="s">
        <v>462</v>
      </c>
      <c r="K586" s="13" t="s">
        <v>107</v>
      </c>
      <c r="L586" s="13" t="s">
        <v>108</v>
      </c>
      <c r="M586" s="13" t="s">
        <v>122</v>
      </c>
      <c r="N586" s="13" t="s">
        <v>110</v>
      </c>
      <c r="O586" s="39"/>
      <c r="P586" s="39"/>
      <c r="Q586" s="39">
        <v>375</v>
      </c>
      <c r="R586" s="39">
        <v>80</v>
      </c>
      <c r="S586" s="39">
        <v>80</v>
      </c>
      <c r="T586" s="39">
        <v>80</v>
      </c>
      <c r="U586" s="39">
        <v>80</v>
      </c>
      <c r="V586" s="39"/>
      <c r="W586" s="39"/>
      <c r="X586" s="39"/>
      <c r="Y586" s="39"/>
      <c r="Z586" s="39"/>
      <c r="AA586" s="39"/>
      <c r="AB586" s="39"/>
      <c r="AC586" s="39"/>
      <c r="AD586" s="39"/>
      <c r="AE586" s="39"/>
      <c r="AF586" s="39"/>
      <c r="AG586" s="39"/>
      <c r="AH586" s="39"/>
      <c r="AI586" s="39"/>
      <c r="AJ586" s="39"/>
      <c r="AK586" s="39"/>
      <c r="AL586" s="39"/>
      <c r="AM586" s="39"/>
      <c r="AN586" s="39"/>
      <c r="AO586" s="39"/>
      <c r="AP586" s="39">
        <v>56308.92</v>
      </c>
      <c r="AQ586" s="39">
        <v>0</v>
      </c>
      <c r="AR586" s="27">
        <f t="shared" si="17"/>
        <v>0</v>
      </c>
      <c r="AS586" s="13" t="s">
        <v>111</v>
      </c>
      <c r="AT586" s="13">
        <v>2014</v>
      </c>
      <c r="AU586" s="13" t="s">
        <v>115</v>
      </c>
    </row>
    <row r="587" spans="2:47" x14ac:dyDescent="0.2">
      <c r="B587" s="13" t="s">
        <v>1014</v>
      </c>
      <c r="C587" s="13" t="s">
        <v>100</v>
      </c>
      <c r="D587" s="13" t="s">
        <v>1008</v>
      </c>
      <c r="E587" s="13" t="s">
        <v>1009</v>
      </c>
      <c r="F587" s="13" t="s">
        <v>1010</v>
      </c>
      <c r="G587" s="13" t="s">
        <v>1003</v>
      </c>
      <c r="H587" s="13" t="s">
        <v>197</v>
      </c>
      <c r="I587" s="13">
        <v>50</v>
      </c>
      <c r="J587" s="13" t="s">
        <v>235</v>
      </c>
      <c r="K587" s="13" t="s">
        <v>107</v>
      </c>
      <c r="L587" s="13" t="s">
        <v>108</v>
      </c>
      <c r="M587" s="13" t="s">
        <v>122</v>
      </c>
      <c r="N587" s="13" t="s">
        <v>110</v>
      </c>
      <c r="O587" s="39"/>
      <c r="P587" s="39"/>
      <c r="Q587" s="39">
        <v>375</v>
      </c>
      <c r="R587" s="39">
        <v>80</v>
      </c>
      <c r="S587" s="39">
        <v>24</v>
      </c>
      <c r="T587" s="39">
        <v>80</v>
      </c>
      <c r="U587" s="39">
        <v>80</v>
      </c>
      <c r="V587" s="39"/>
      <c r="W587" s="39"/>
      <c r="X587" s="39"/>
      <c r="Y587" s="39"/>
      <c r="Z587" s="39"/>
      <c r="AA587" s="39"/>
      <c r="AB587" s="39"/>
      <c r="AC587" s="39"/>
      <c r="AD587" s="39"/>
      <c r="AE587" s="39"/>
      <c r="AF587" s="39"/>
      <c r="AG587" s="39"/>
      <c r="AH587" s="39"/>
      <c r="AI587" s="39"/>
      <c r="AJ587" s="39"/>
      <c r="AK587" s="39"/>
      <c r="AL587" s="39"/>
      <c r="AM587" s="39"/>
      <c r="AN587" s="39"/>
      <c r="AO587" s="39"/>
      <c r="AP587" s="39">
        <v>56308.92</v>
      </c>
      <c r="AQ587" s="39">
        <f>(O587+P587+Q587+R587+S587+T587+U587+V587+W587)*AP587</f>
        <v>35981399.879999995</v>
      </c>
      <c r="AR587" s="27">
        <f t="shared" si="17"/>
        <v>40299167.865599997</v>
      </c>
      <c r="AS587" s="13" t="s">
        <v>111</v>
      </c>
      <c r="AT587" s="13">
        <v>2014</v>
      </c>
      <c r="AU587" s="13"/>
    </row>
    <row r="588" spans="2:47" x14ac:dyDescent="0.25">
      <c r="B588" s="7" t="s">
        <v>1015</v>
      </c>
      <c r="C588" s="7" t="s">
        <v>100</v>
      </c>
      <c r="D588" s="7" t="s">
        <v>1016</v>
      </c>
      <c r="E588" s="7" t="s">
        <v>1017</v>
      </c>
      <c r="F588" s="7" t="s">
        <v>1018</v>
      </c>
      <c r="G588" s="7" t="s">
        <v>1019</v>
      </c>
      <c r="H588" s="8" t="s">
        <v>197</v>
      </c>
      <c r="I588" s="9">
        <v>50</v>
      </c>
      <c r="J588" s="10" t="s">
        <v>231</v>
      </c>
      <c r="K588" s="8" t="s">
        <v>107</v>
      </c>
      <c r="L588" s="10" t="s">
        <v>108</v>
      </c>
      <c r="M588" s="10" t="s">
        <v>109</v>
      </c>
      <c r="N588" s="10" t="s">
        <v>261</v>
      </c>
      <c r="O588" s="27">
        <v>0</v>
      </c>
      <c r="P588" s="27">
        <v>0</v>
      </c>
      <c r="Q588" s="27">
        <v>2</v>
      </c>
      <c r="R588" s="27">
        <v>2</v>
      </c>
      <c r="S588" s="27">
        <v>2</v>
      </c>
      <c r="T588" s="27">
        <v>2</v>
      </c>
      <c r="U588" s="27">
        <v>2</v>
      </c>
      <c r="V588" s="27"/>
      <c r="W588" s="27"/>
      <c r="X588" s="27"/>
      <c r="Y588" s="27"/>
      <c r="Z588" s="27"/>
      <c r="AA588" s="27"/>
      <c r="AB588" s="27"/>
      <c r="AC588" s="27"/>
      <c r="AD588" s="27"/>
      <c r="AE588" s="27"/>
      <c r="AF588" s="27"/>
      <c r="AG588" s="27"/>
      <c r="AH588" s="27"/>
      <c r="AI588" s="27"/>
      <c r="AJ588" s="27"/>
      <c r="AK588" s="27"/>
      <c r="AL588" s="27"/>
      <c r="AM588" s="27"/>
      <c r="AN588" s="27"/>
      <c r="AO588" s="27"/>
      <c r="AP588" s="27">
        <v>220535.71428571426</v>
      </c>
      <c r="AQ588" s="27">
        <v>0</v>
      </c>
      <c r="AR588" s="27">
        <f t="shared" si="17"/>
        <v>0</v>
      </c>
      <c r="AS588" s="10" t="s">
        <v>111</v>
      </c>
      <c r="AT588" s="88">
        <v>2014</v>
      </c>
      <c r="AU588" s="7" t="s">
        <v>236</v>
      </c>
    </row>
    <row r="589" spans="2:47" x14ac:dyDescent="0.25">
      <c r="B589" s="7" t="s">
        <v>1020</v>
      </c>
      <c r="C589" s="7" t="s">
        <v>100</v>
      </c>
      <c r="D589" s="7" t="s">
        <v>1016</v>
      </c>
      <c r="E589" s="7" t="s">
        <v>1017</v>
      </c>
      <c r="F589" s="7" t="s">
        <v>1018</v>
      </c>
      <c r="G589" s="7" t="s">
        <v>1019</v>
      </c>
      <c r="H589" s="7" t="s">
        <v>197</v>
      </c>
      <c r="I589" s="14">
        <v>50</v>
      </c>
      <c r="J589" s="7" t="s">
        <v>235</v>
      </c>
      <c r="K589" s="7" t="s">
        <v>107</v>
      </c>
      <c r="L589" s="7" t="s">
        <v>108</v>
      </c>
      <c r="M589" s="7" t="s">
        <v>109</v>
      </c>
      <c r="N589" s="7" t="s">
        <v>261</v>
      </c>
      <c r="O589" s="39">
        <v>0</v>
      </c>
      <c r="P589" s="39">
        <v>0</v>
      </c>
      <c r="Q589" s="39">
        <v>2</v>
      </c>
      <c r="R589" s="39">
        <v>2</v>
      </c>
      <c r="S589" s="39">
        <v>2</v>
      </c>
      <c r="T589" s="39">
        <v>2</v>
      </c>
      <c r="U589" s="39">
        <v>2</v>
      </c>
      <c r="V589" s="39"/>
      <c r="W589" s="39"/>
      <c r="X589" s="39"/>
      <c r="Y589" s="39"/>
      <c r="Z589" s="39"/>
      <c r="AA589" s="39"/>
      <c r="AB589" s="39"/>
      <c r="AC589" s="39"/>
      <c r="AD589" s="39"/>
      <c r="AE589" s="39"/>
      <c r="AF589" s="39"/>
      <c r="AG589" s="39"/>
      <c r="AH589" s="39"/>
      <c r="AI589" s="39"/>
      <c r="AJ589" s="39"/>
      <c r="AK589" s="39"/>
      <c r="AL589" s="39"/>
      <c r="AM589" s="39"/>
      <c r="AN589" s="39"/>
      <c r="AO589" s="39"/>
      <c r="AP589" s="39">
        <v>220525</v>
      </c>
      <c r="AQ589" s="27">
        <v>0</v>
      </c>
      <c r="AR589" s="27">
        <f t="shared" si="17"/>
        <v>0</v>
      </c>
      <c r="AS589" s="7" t="s">
        <v>111</v>
      </c>
      <c r="AT589" s="7" t="s">
        <v>375</v>
      </c>
      <c r="AU589" s="89" t="s">
        <v>357</v>
      </c>
    </row>
    <row r="590" spans="2:47" x14ac:dyDescent="0.2">
      <c r="B590" s="12" t="s">
        <v>1021</v>
      </c>
      <c r="C590" s="7" t="s">
        <v>100</v>
      </c>
      <c r="D590" s="7" t="s">
        <v>1016</v>
      </c>
      <c r="E590" s="7" t="s">
        <v>1017</v>
      </c>
      <c r="F590" s="7" t="s">
        <v>1018</v>
      </c>
      <c r="G590" s="7" t="s">
        <v>1019</v>
      </c>
      <c r="H590" s="8" t="s">
        <v>197</v>
      </c>
      <c r="I590" s="9">
        <v>50</v>
      </c>
      <c r="J590" s="10" t="s">
        <v>579</v>
      </c>
      <c r="K590" s="8" t="s">
        <v>107</v>
      </c>
      <c r="L590" s="10" t="s">
        <v>108</v>
      </c>
      <c r="M590" s="10" t="s">
        <v>109</v>
      </c>
      <c r="N590" s="10" t="s">
        <v>261</v>
      </c>
      <c r="O590" s="74"/>
      <c r="P590" s="27"/>
      <c r="Q590" s="27"/>
      <c r="R590" s="27">
        <v>2</v>
      </c>
      <c r="S590" s="27">
        <v>2</v>
      </c>
      <c r="T590" s="27">
        <v>2</v>
      </c>
      <c r="U590" s="27">
        <v>2</v>
      </c>
      <c r="V590" s="27">
        <v>2</v>
      </c>
      <c r="W590" s="27"/>
      <c r="X590" s="27"/>
      <c r="Y590" s="27"/>
      <c r="Z590" s="27"/>
      <c r="AA590" s="27"/>
      <c r="AB590" s="27"/>
      <c r="AC590" s="27"/>
      <c r="AD590" s="27"/>
      <c r="AE590" s="27"/>
      <c r="AF590" s="27"/>
      <c r="AG590" s="27"/>
      <c r="AH590" s="27"/>
      <c r="AI590" s="27"/>
      <c r="AJ590" s="27"/>
      <c r="AK590" s="27"/>
      <c r="AL590" s="27"/>
      <c r="AM590" s="27"/>
      <c r="AN590" s="27"/>
      <c r="AO590" s="27"/>
      <c r="AP590" s="27">
        <v>220525</v>
      </c>
      <c r="AQ590" s="27">
        <v>0</v>
      </c>
      <c r="AR590" s="27">
        <f t="shared" si="17"/>
        <v>0</v>
      </c>
      <c r="AS590" s="10" t="s">
        <v>111</v>
      </c>
      <c r="AT590" s="43" t="s">
        <v>241</v>
      </c>
      <c r="AU590" s="13" t="s">
        <v>115</v>
      </c>
    </row>
    <row r="591" spans="2:47" x14ac:dyDescent="0.2">
      <c r="B591" s="13" t="s">
        <v>1022</v>
      </c>
      <c r="C591" s="13" t="s">
        <v>100</v>
      </c>
      <c r="D591" s="13" t="s">
        <v>1023</v>
      </c>
      <c r="E591" s="13" t="s">
        <v>1024</v>
      </c>
      <c r="F591" s="13" t="s">
        <v>1025</v>
      </c>
      <c r="G591" s="13" t="s">
        <v>1019</v>
      </c>
      <c r="H591" s="13" t="s">
        <v>1026</v>
      </c>
      <c r="I591" s="13">
        <v>50</v>
      </c>
      <c r="J591" s="13" t="s">
        <v>614</v>
      </c>
      <c r="K591" s="13" t="s">
        <v>107</v>
      </c>
      <c r="L591" s="13" t="s">
        <v>108</v>
      </c>
      <c r="M591" s="13" t="s">
        <v>109</v>
      </c>
      <c r="N591" s="13" t="s">
        <v>261</v>
      </c>
      <c r="O591" s="39"/>
      <c r="P591" s="39"/>
      <c r="Q591" s="39"/>
      <c r="R591" s="39"/>
      <c r="S591" s="39">
        <v>2.4000000000000021E-2</v>
      </c>
      <c r="T591" s="39">
        <v>2.6</v>
      </c>
      <c r="U591" s="39">
        <v>2.6</v>
      </c>
      <c r="V591" s="39">
        <v>2.6</v>
      </c>
      <c r="W591" s="39">
        <v>2.6</v>
      </c>
      <c r="X591" s="39"/>
      <c r="Y591" s="39"/>
      <c r="Z591" s="39"/>
      <c r="AA591" s="39"/>
      <c r="AB591" s="39"/>
      <c r="AC591" s="39"/>
      <c r="AD591" s="39"/>
      <c r="AE591" s="39"/>
      <c r="AF591" s="39"/>
      <c r="AG591" s="39"/>
      <c r="AH591" s="39"/>
      <c r="AI591" s="39"/>
      <c r="AJ591" s="39"/>
      <c r="AK591" s="39"/>
      <c r="AL591" s="39"/>
      <c r="AM591" s="39"/>
      <c r="AN591" s="39"/>
      <c r="AO591" s="39"/>
      <c r="AP591" s="39">
        <v>220525</v>
      </c>
      <c r="AQ591" s="39">
        <v>0</v>
      </c>
      <c r="AR591" s="27">
        <f t="shared" si="17"/>
        <v>0</v>
      </c>
      <c r="AS591" s="13" t="s">
        <v>111</v>
      </c>
      <c r="AT591" s="13">
        <v>2015</v>
      </c>
      <c r="AU591" s="13" t="s">
        <v>1027</v>
      </c>
    </row>
    <row r="592" spans="2:47" x14ac:dyDescent="0.2">
      <c r="B592" s="13" t="s">
        <v>1028</v>
      </c>
      <c r="C592" s="13" t="s">
        <v>100</v>
      </c>
      <c r="D592" s="13" t="s">
        <v>1023</v>
      </c>
      <c r="E592" s="13" t="s">
        <v>1024</v>
      </c>
      <c r="F592" s="13" t="s">
        <v>1025</v>
      </c>
      <c r="G592" s="13" t="s">
        <v>1019</v>
      </c>
      <c r="H592" s="13" t="s">
        <v>744</v>
      </c>
      <c r="I592" s="13">
        <v>50</v>
      </c>
      <c r="J592" s="13" t="s">
        <v>745</v>
      </c>
      <c r="K592" s="13" t="s">
        <v>107</v>
      </c>
      <c r="L592" s="13" t="s">
        <v>108</v>
      </c>
      <c r="M592" s="13" t="s">
        <v>109</v>
      </c>
      <c r="N592" s="13" t="s">
        <v>261</v>
      </c>
      <c r="O592" s="39"/>
      <c r="P592" s="39"/>
      <c r="Q592" s="39"/>
      <c r="R592" s="39"/>
      <c r="S592" s="39">
        <v>0</v>
      </c>
      <c r="T592" s="39">
        <v>2.6</v>
      </c>
      <c r="U592" s="39">
        <v>2.6</v>
      </c>
      <c r="V592" s="39">
        <v>2.6</v>
      </c>
      <c r="W592" s="39">
        <v>2.6</v>
      </c>
      <c r="X592" s="39"/>
      <c r="Y592" s="39"/>
      <c r="Z592" s="39"/>
      <c r="AA592" s="39"/>
      <c r="AB592" s="39"/>
      <c r="AC592" s="39"/>
      <c r="AD592" s="39"/>
      <c r="AE592" s="39"/>
      <c r="AF592" s="39"/>
      <c r="AG592" s="39"/>
      <c r="AH592" s="39"/>
      <c r="AI592" s="39"/>
      <c r="AJ592" s="39"/>
      <c r="AK592" s="39"/>
      <c r="AL592" s="39"/>
      <c r="AM592" s="39"/>
      <c r="AN592" s="39"/>
      <c r="AO592" s="39"/>
      <c r="AP592" s="39">
        <v>220525</v>
      </c>
      <c r="AQ592" s="39">
        <v>0</v>
      </c>
      <c r="AR592" s="27">
        <f t="shared" si="17"/>
        <v>0</v>
      </c>
      <c r="AS592" s="13" t="s">
        <v>111</v>
      </c>
      <c r="AT592" s="13">
        <v>2015</v>
      </c>
      <c r="AU592" s="13" t="s">
        <v>212</v>
      </c>
    </row>
    <row r="593" spans="2:47" x14ac:dyDescent="0.25">
      <c r="B593" s="7" t="s">
        <v>1029</v>
      </c>
      <c r="C593" s="7" t="s">
        <v>100</v>
      </c>
      <c r="D593" s="7" t="s">
        <v>1030</v>
      </c>
      <c r="E593" s="7" t="s">
        <v>1031</v>
      </c>
      <c r="F593" s="7" t="s">
        <v>1032</v>
      </c>
      <c r="G593" s="7" t="s">
        <v>1033</v>
      </c>
      <c r="H593" s="8" t="s">
        <v>197</v>
      </c>
      <c r="I593" s="9">
        <v>50</v>
      </c>
      <c r="J593" s="10" t="s">
        <v>231</v>
      </c>
      <c r="K593" s="8" t="s">
        <v>107</v>
      </c>
      <c r="L593" s="10" t="s">
        <v>108</v>
      </c>
      <c r="M593" s="10" t="s">
        <v>109</v>
      </c>
      <c r="N593" s="10" t="s">
        <v>110</v>
      </c>
      <c r="O593" s="27">
        <v>0</v>
      </c>
      <c r="P593" s="27">
        <v>0</v>
      </c>
      <c r="Q593" s="94">
        <v>2</v>
      </c>
      <c r="R593" s="27">
        <v>2</v>
      </c>
      <c r="S593" s="27">
        <v>2</v>
      </c>
      <c r="T593" s="27">
        <v>1</v>
      </c>
      <c r="U593" s="27">
        <v>2</v>
      </c>
      <c r="V593" s="27"/>
      <c r="W593" s="27"/>
      <c r="X593" s="27"/>
      <c r="Y593" s="27"/>
      <c r="Z593" s="27"/>
      <c r="AA593" s="27"/>
      <c r="AB593" s="27"/>
      <c r="AC593" s="27"/>
      <c r="AD593" s="27"/>
      <c r="AE593" s="27"/>
      <c r="AF593" s="27"/>
      <c r="AG593" s="27"/>
      <c r="AH593" s="27"/>
      <c r="AI593" s="27"/>
      <c r="AJ593" s="27"/>
      <c r="AK593" s="27"/>
      <c r="AL593" s="27"/>
      <c r="AM593" s="27"/>
      <c r="AN593" s="27"/>
      <c r="AO593" s="27"/>
      <c r="AP593" s="27">
        <v>1403105</v>
      </c>
      <c r="AQ593" s="27">
        <v>0</v>
      </c>
      <c r="AR593" s="27">
        <f t="shared" si="17"/>
        <v>0</v>
      </c>
      <c r="AS593" s="10" t="s">
        <v>111</v>
      </c>
      <c r="AT593" s="88">
        <v>2014</v>
      </c>
      <c r="AU593" s="7" t="s">
        <v>198</v>
      </c>
    </row>
    <row r="594" spans="2:47" x14ac:dyDescent="0.25">
      <c r="B594" s="7" t="s">
        <v>1034</v>
      </c>
      <c r="C594" s="7" t="s">
        <v>100</v>
      </c>
      <c r="D594" s="7" t="s">
        <v>1030</v>
      </c>
      <c r="E594" s="7" t="s">
        <v>1031</v>
      </c>
      <c r="F594" s="7" t="s">
        <v>1032</v>
      </c>
      <c r="G594" s="7" t="s">
        <v>1033</v>
      </c>
      <c r="H594" s="7" t="s">
        <v>105</v>
      </c>
      <c r="I594" s="14">
        <v>50</v>
      </c>
      <c r="J594" s="7" t="s">
        <v>235</v>
      </c>
      <c r="K594" s="7" t="s">
        <v>107</v>
      </c>
      <c r="L594" s="7" t="s">
        <v>108</v>
      </c>
      <c r="M594" s="7" t="s">
        <v>109</v>
      </c>
      <c r="N594" s="7" t="s">
        <v>110</v>
      </c>
      <c r="O594" s="39">
        <v>0</v>
      </c>
      <c r="P594" s="39">
        <v>0</v>
      </c>
      <c r="Q594" s="39">
        <v>2</v>
      </c>
      <c r="R594" s="39">
        <v>2</v>
      </c>
      <c r="S594" s="39">
        <v>2</v>
      </c>
      <c r="T594" s="39">
        <v>1</v>
      </c>
      <c r="U594" s="39">
        <v>2</v>
      </c>
      <c r="V594" s="39"/>
      <c r="W594" s="39"/>
      <c r="X594" s="39"/>
      <c r="Y594" s="39"/>
      <c r="Z594" s="39"/>
      <c r="AA594" s="39"/>
      <c r="AB594" s="39"/>
      <c r="AC594" s="39"/>
      <c r="AD594" s="39"/>
      <c r="AE594" s="39"/>
      <c r="AF594" s="39"/>
      <c r="AG594" s="39"/>
      <c r="AH594" s="39"/>
      <c r="AI594" s="39"/>
      <c r="AJ594" s="39"/>
      <c r="AK594" s="39"/>
      <c r="AL594" s="39"/>
      <c r="AM594" s="39"/>
      <c r="AN594" s="39"/>
      <c r="AO594" s="39"/>
      <c r="AP594" s="39">
        <v>1403105</v>
      </c>
      <c r="AQ594" s="27">
        <v>0</v>
      </c>
      <c r="AR594" s="27">
        <f t="shared" si="17"/>
        <v>0</v>
      </c>
      <c r="AS594" s="7" t="s">
        <v>111</v>
      </c>
      <c r="AT594" s="7" t="s">
        <v>375</v>
      </c>
      <c r="AU594" s="89" t="s">
        <v>112</v>
      </c>
    </row>
    <row r="595" spans="2:47" x14ac:dyDescent="0.2">
      <c r="B595" s="12" t="s">
        <v>1035</v>
      </c>
      <c r="C595" s="7" t="s">
        <v>100</v>
      </c>
      <c r="D595" s="7" t="s">
        <v>1030</v>
      </c>
      <c r="E595" s="7" t="s">
        <v>1031</v>
      </c>
      <c r="F595" s="7" t="s">
        <v>1032</v>
      </c>
      <c r="G595" s="7" t="s">
        <v>1033</v>
      </c>
      <c r="H595" s="8" t="s">
        <v>105</v>
      </c>
      <c r="I595" s="9">
        <v>50</v>
      </c>
      <c r="J595" s="10" t="s">
        <v>235</v>
      </c>
      <c r="K595" s="8" t="s">
        <v>107</v>
      </c>
      <c r="L595" s="10" t="s">
        <v>108</v>
      </c>
      <c r="M595" s="10" t="s">
        <v>109</v>
      </c>
      <c r="N595" s="10" t="s">
        <v>110</v>
      </c>
      <c r="O595" s="74"/>
      <c r="P595" s="27"/>
      <c r="Q595" s="27">
        <v>2</v>
      </c>
      <c r="R595" s="27"/>
      <c r="S595" s="27">
        <v>2</v>
      </c>
      <c r="T595" s="27">
        <v>1</v>
      </c>
      <c r="U595" s="27">
        <v>2</v>
      </c>
      <c r="V595" s="27"/>
      <c r="W595" s="27"/>
      <c r="X595" s="27"/>
      <c r="Y595" s="27"/>
      <c r="Z595" s="27"/>
      <c r="AA595" s="27"/>
      <c r="AB595" s="27"/>
      <c r="AC595" s="27"/>
      <c r="AD595" s="27"/>
      <c r="AE595" s="27"/>
      <c r="AF595" s="27"/>
      <c r="AG595" s="27"/>
      <c r="AH595" s="27"/>
      <c r="AI595" s="27"/>
      <c r="AJ595" s="27"/>
      <c r="AK595" s="27"/>
      <c r="AL595" s="27"/>
      <c r="AM595" s="27"/>
      <c r="AN595" s="27"/>
      <c r="AO595" s="27"/>
      <c r="AP595" s="27">
        <v>1403105</v>
      </c>
      <c r="AQ595" s="27">
        <v>0</v>
      </c>
      <c r="AR595" s="27">
        <f t="shared" si="17"/>
        <v>0</v>
      </c>
      <c r="AS595" s="10" t="s">
        <v>111</v>
      </c>
      <c r="AT595" s="43" t="s">
        <v>114</v>
      </c>
      <c r="AU595" s="13" t="s">
        <v>115</v>
      </c>
    </row>
    <row r="596" spans="2:47" x14ac:dyDescent="0.2">
      <c r="B596" s="13" t="s">
        <v>1036</v>
      </c>
      <c r="C596" s="13" t="s">
        <v>100</v>
      </c>
      <c r="D596" s="13" t="s">
        <v>1037</v>
      </c>
      <c r="E596" s="13" t="s">
        <v>1038</v>
      </c>
      <c r="F596" s="13" t="s">
        <v>1039</v>
      </c>
      <c r="G596" s="13" t="s">
        <v>1033</v>
      </c>
      <c r="H596" s="13" t="s">
        <v>105</v>
      </c>
      <c r="I596" s="13">
        <v>50</v>
      </c>
      <c r="J596" s="13" t="s">
        <v>235</v>
      </c>
      <c r="K596" s="13" t="s">
        <v>107</v>
      </c>
      <c r="L596" s="13" t="s">
        <v>108</v>
      </c>
      <c r="M596" s="13" t="s">
        <v>109</v>
      </c>
      <c r="N596" s="13" t="s">
        <v>110</v>
      </c>
      <c r="O596" s="39"/>
      <c r="P596" s="39"/>
      <c r="Q596" s="39">
        <v>2</v>
      </c>
      <c r="R596" s="39">
        <v>0</v>
      </c>
      <c r="S596" s="39">
        <v>0</v>
      </c>
      <c r="T596" s="39">
        <v>0</v>
      </c>
      <c r="U596" s="39">
        <v>0</v>
      </c>
      <c r="V596" s="39"/>
      <c r="W596" s="39"/>
      <c r="X596" s="39"/>
      <c r="Y596" s="39"/>
      <c r="Z596" s="39"/>
      <c r="AA596" s="39"/>
      <c r="AB596" s="39"/>
      <c r="AC596" s="39"/>
      <c r="AD596" s="39"/>
      <c r="AE596" s="39"/>
      <c r="AF596" s="39"/>
      <c r="AG596" s="39"/>
      <c r="AH596" s="39"/>
      <c r="AI596" s="39"/>
      <c r="AJ596" s="39"/>
      <c r="AK596" s="39"/>
      <c r="AL596" s="39"/>
      <c r="AM596" s="39"/>
      <c r="AN596" s="39"/>
      <c r="AO596" s="39"/>
      <c r="AP596" s="39">
        <v>1403105</v>
      </c>
      <c r="AQ596" s="39">
        <v>0</v>
      </c>
      <c r="AR596" s="27">
        <f t="shared" si="17"/>
        <v>0</v>
      </c>
      <c r="AS596" s="13" t="s">
        <v>111</v>
      </c>
      <c r="AT596" s="13" t="s">
        <v>114</v>
      </c>
      <c r="AU596" s="13">
        <v>14</v>
      </c>
    </row>
    <row r="597" spans="2:47" x14ac:dyDescent="0.2">
      <c r="B597" s="13" t="s">
        <v>1040</v>
      </c>
      <c r="C597" s="13" t="s">
        <v>100</v>
      </c>
      <c r="D597" s="13" t="s">
        <v>1037</v>
      </c>
      <c r="E597" s="13" t="s">
        <v>1038</v>
      </c>
      <c r="F597" s="13" t="s">
        <v>1039</v>
      </c>
      <c r="G597" s="13" t="s">
        <v>1033</v>
      </c>
      <c r="H597" s="13" t="s">
        <v>105</v>
      </c>
      <c r="I597" s="13">
        <v>50</v>
      </c>
      <c r="J597" s="13" t="s">
        <v>235</v>
      </c>
      <c r="K597" s="13" t="s">
        <v>107</v>
      </c>
      <c r="L597" s="13" t="s">
        <v>108</v>
      </c>
      <c r="M597" s="13" t="s">
        <v>109</v>
      </c>
      <c r="N597" s="13" t="s">
        <v>110</v>
      </c>
      <c r="O597" s="39"/>
      <c r="P597" s="39"/>
      <c r="Q597" s="39">
        <v>2</v>
      </c>
      <c r="R597" s="39">
        <v>2</v>
      </c>
      <c r="S597" s="39">
        <v>0</v>
      </c>
      <c r="T597" s="39">
        <v>0</v>
      </c>
      <c r="U597" s="39">
        <v>0</v>
      </c>
      <c r="V597" s="39"/>
      <c r="W597" s="39"/>
      <c r="X597" s="39"/>
      <c r="Y597" s="39"/>
      <c r="Z597" s="39"/>
      <c r="AA597" s="39"/>
      <c r="AB597" s="39"/>
      <c r="AC597" s="39"/>
      <c r="AD597" s="39"/>
      <c r="AE597" s="39"/>
      <c r="AF597" s="39"/>
      <c r="AG597" s="39"/>
      <c r="AH597" s="39"/>
      <c r="AI597" s="39"/>
      <c r="AJ597" s="39"/>
      <c r="AK597" s="39"/>
      <c r="AL597" s="39"/>
      <c r="AM597" s="39"/>
      <c r="AN597" s="39"/>
      <c r="AO597" s="39"/>
      <c r="AP597" s="39">
        <v>1403105</v>
      </c>
      <c r="AQ597" s="39">
        <v>0</v>
      </c>
      <c r="AR597" s="27">
        <f t="shared" si="17"/>
        <v>0</v>
      </c>
      <c r="AS597" s="13" t="s">
        <v>111</v>
      </c>
      <c r="AT597" s="13" t="s">
        <v>114</v>
      </c>
      <c r="AU597" s="13">
        <v>14</v>
      </c>
    </row>
    <row r="598" spans="2:47" x14ac:dyDescent="0.2">
      <c r="B598" s="13" t="s">
        <v>1041</v>
      </c>
      <c r="C598" s="13" t="s">
        <v>100</v>
      </c>
      <c r="D598" s="13" t="s">
        <v>1037</v>
      </c>
      <c r="E598" s="13" t="s">
        <v>1038</v>
      </c>
      <c r="F598" s="13" t="s">
        <v>1039</v>
      </c>
      <c r="G598" s="13" t="s">
        <v>1033</v>
      </c>
      <c r="H598" s="13" t="s">
        <v>105</v>
      </c>
      <c r="I598" s="13">
        <v>50</v>
      </c>
      <c r="J598" s="13" t="s">
        <v>235</v>
      </c>
      <c r="K598" s="13" t="s">
        <v>107</v>
      </c>
      <c r="L598" s="13" t="s">
        <v>108</v>
      </c>
      <c r="M598" s="13" t="s">
        <v>122</v>
      </c>
      <c r="N598" s="13" t="s">
        <v>110</v>
      </c>
      <c r="O598" s="39"/>
      <c r="P598" s="39"/>
      <c r="Q598" s="39">
        <v>2</v>
      </c>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v>1403105</v>
      </c>
      <c r="AQ598" s="39">
        <f>(O598+P598+Q598+R598+S598+T598+U598+V598+W598)*AP598</f>
        <v>2806210</v>
      </c>
      <c r="AR598" s="27">
        <f t="shared" si="17"/>
        <v>3142955.2</v>
      </c>
      <c r="AS598" s="13" t="s">
        <v>111</v>
      </c>
      <c r="AT598" s="13" t="s">
        <v>114</v>
      </c>
      <c r="AU598" s="13"/>
    </row>
    <row r="599" spans="2:47" x14ac:dyDescent="0.25">
      <c r="B599" s="7" t="s">
        <v>1042</v>
      </c>
      <c r="C599" s="7" t="s">
        <v>100</v>
      </c>
      <c r="D599" s="7" t="s">
        <v>1043</v>
      </c>
      <c r="E599" s="7" t="s">
        <v>1031</v>
      </c>
      <c r="F599" s="7" t="s">
        <v>1044</v>
      </c>
      <c r="G599" s="7" t="s">
        <v>1045</v>
      </c>
      <c r="H599" s="8" t="s">
        <v>197</v>
      </c>
      <c r="I599" s="9">
        <v>50</v>
      </c>
      <c r="J599" s="10" t="s">
        <v>231</v>
      </c>
      <c r="K599" s="8" t="s">
        <v>107</v>
      </c>
      <c r="L599" s="10" t="s">
        <v>108</v>
      </c>
      <c r="M599" s="10" t="s">
        <v>109</v>
      </c>
      <c r="N599" s="10" t="s">
        <v>110</v>
      </c>
      <c r="O599" s="27">
        <v>0</v>
      </c>
      <c r="P599" s="27">
        <v>0</v>
      </c>
      <c r="Q599" s="94">
        <v>6</v>
      </c>
      <c r="R599" s="94">
        <v>5</v>
      </c>
      <c r="S599" s="27">
        <v>5</v>
      </c>
      <c r="T599" s="27">
        <v>3</v>
      </c>
      <c r="U599" s="27">
        <v>3</v>
      </c>
      <c r="V599" s="27"/>
      <c r="W599" s="27"/>
      <c r="X599" s="27"/>
      <c r="Y599" s="27"/>
      <c r="Z599" s="27"/>
      <c r="AA599" s="27"/>
      <c r="AB599" s="27"/>
      <c r="AC599" s="27"/>
      <c r="AD599" s="27"/>
      <c r="AE599" s="27"/>
      <c r="AF599" s="27"/>
      <c r="AG599" s="27"/>
      <c r="AH599" s="27"/>
      <c r="AI599" s="27"/>
      <c r="AJ599" s="27"/>
      <c r="AK599" s="27"/>
      <c r="AL599" s="27"/>
      <c r="AM599" s="27"/>
      <c r="AN599" s="27"/>
      <c r="AO599" s="27"/>
      <c r="AP599" s="27">
        <v>799999.99999999988</v>
      </c>
      <c r="AQ599" s="27">
        <v>0</v>
      </c>
      <c r="AR599" s="27">
        <f t="shared" si="17"/>
        <v>0</v>
      </c>
      <c r="AS599" s="10" t="s">
        <v>111</v>
      </c>
      <c r="AT599" s="88">
        <v>2014</v>
      </c>
      <c r="AU599" s="7" t="s">
        <v>198</v>
      </c>
    </row>
    <row r="600" spans="2:47" x14ac:dyDescent="0.25">
      <c r="B600" s="7" t="s">
        <v>1046</v>
      </c>
      <c r="C600" s="7" t="s">
        <v>100</v>
      </c>
      <c r="D600" s="7" t="s">
        <v>1043</v>
      </c>
      <c r="E600" s="7" t="s">
        <v>1031</v>
      </c>
      <c r="F600" s="7" t="s">
        <v>1044</v>
      </c>
      <c r="G600" s="7" t="s">
        <v>1045</v>
      </c>
      <c r="H600" s="7" t="s">
        <v>105</v>
      </c>
      <c r="I600" s="14">
        <v>50</v>
      </c>
      <c r="J600" s="7" t="s">
        <v>235</v>
      </c>
      <c r="K600" s="7" t="s">
        <v>107</v>
      </c>
      <c r="L600" s="7" t="s">
        <v>108</v>
      </c>
      <c r="M600" s="7" t="s">
        <v>109</v>
      </c>
      <c r="N600" s="7" t="s">
        <v>110</v>
      </c>
      <c r="O600" s="39">
        <v>0</v>
      </c>
      <c r="P600" s="39">
        <v>0</v>
      </c>
      <c r="Q600" s="39">
        <v>6</v>
      </c>
      <c r="R600" s="39">
        <v>5</v>
      </c>
      <c r="S600" s="39">
        <v>5</v>
      </c>
      <c r="T600" s="39">
        <v>3</v>
      </c>
      <c r="U600" s="39">
        <v>3</v>
      </c>
      <c r="V600" s="39"/>
      <c r="W600" s="39"/>
      <c r="X600" s="39"/>
      <c r="Y600" s="39"/>
      <c r="Z600" s="39"/>
      <c r="AA600" s="39"/>
      <c r="AB600" s="39"/>
      <c r="AC600" s="39"/>
      <c r="AD600" s="39"/>
      <c r="AE600" s="39"/>
      <c r="AF600" s="39"/>
      <c r="AG600" s="39"/>
      <c r="AH600" s="39"/>
      <c r="AI600" s="39"/>
      <c r="AJ600" s="39"/>
      <c r="AK600" s="39"/>
      <c r="AL600" s="39"/>
      <c r="AM600" s="39"/>
      <c r="AN600" s="39"/>
      <c r="AO600" s="39"/>
      <c r="AP600" s="39">
        <v>800000</v>
      </c>
      <c r="AQ600" s="27">
        <v>0</v>
      </c>
      <c r="AR600" s="27">
        <f t="shared" si="17"/>
        <v>0</v>
      </c>
      <c r="AS600" s="7" t="s">
        <v>111</v>
      </c>
      <c r="AT600" s="7" t="s">
        <v>375</v>
      </c>
      <c r="AU600" s="89" t="s">
        <v>112</v>
      </c>
    </row>
    <row r="601" spans="2:47" x14ac:dyDescent="0.2">
      <c r="B601" s="12" t="s">
        <v>1047</v>
      </c>
      <c r="C601" s="7" t="s">
        <v>100</v>
      </c>
      <c r="D601" s="7" t="s">
        <v>1043</v>
      </c>
      <c r="E601" s="7" t="s">
        <v>1031</v>
      </c>
      <c r="F601" s="7" t="s">
        <v>1044</v>
      </c>
      <c r="G601" s="7" t="s">
        <v>1045</v>
      </c>
      <c r="H601" s="8" t="s">
        <v>105</v>
      </c>
      <c r="I601" s="9">
        <v>50</v>
      </c>
      <c r="J601" s="10" t="s">
        <v>235</v>
      </c>
      <c r="K601" s="8" t="s">
        <v>107</v>
      </c>
      <c r="L601" s="10" t="s">
        <v>108</v>
      </c>
      <c r="M601" s="10" t="s">
        <v>109</v>
      </c>
      <c r="N601" s="10" t="s">
        <v>110</v>
      </c>
      <c r="O601" s="74"/>
      <c r="P601" s="27"/>
      <c r="Q601" s="27">
        <v>6</v>
      </c>
      <c r="R601" s="27">
        <v>4</v>
      </c>
      <c r="S601" s="27">
        <v>5</v>
      </c>
      <c r="T601" s="27">
        <v>3</v>
      </c>
      <c r="U601" s="27">
        <v>3</v>
      </c>
      <c r="V601" s="27">
        <v>5</v>
      </c>
      <c r="W601" s="27"/>
      <c r="X601" s="27"/>
      <c r="Y601" s="27"/>
      <c r="Z601" s="27"/>
      <c r="AA601" s="27"/>
      <c r="AB601" s="27"/>
      <c r="AC601" s="27"/>
      <c r="AD601" s="27"/>
      <c r="AE601" s="27"/>
      <c r="AF601" s="27"/>
      <c r="AG601" s="27"/>
      <c r="AH601" s="27"/>
      <c r="AI601" s="27"/>
      <c r="AJ601" s="27"/>
      <c r="AK601" s="27"/>
      <c r="AL601" s="27"/>
      <c r="AM601" s="27"/>
      <c r="AN601" s="27"/>
      <c r="AO601" s="27"/>
      <c r="AP601" s="27">
        <v>800000</v>
      </c>
      <c r="AQ601" s="27">
        <v>0</v>
      </c>
      <c r="AR601" s="27">
        <f t="shared" si="17"/>
        <v>0</v>
      </c>
      <c r="AS601" s="10" t="s">
        <v>111</v>
      </c>
      <c r="AT601" s="43" t="s">
        <v>114</v>
      </c>
      <c r="AU601" s="13" t="s">
        <v>115</v>
      </c>
    </row>
    <row r="602" spans="2:47" x14ac:dyDescent="0.2">
      <c r="B602" s="13" t="s">
        <v>1048</v>
      </c>
      <c r="C602" s="13" t="s">
        <v>100</v>
      </c>
      <c r="D602" s="13" t="s">
        <v>1049</v>
      </c>
      <c r="E602" s="13" t="s">
        <v>1038</v>
      </c>
      <c r="F602" s="13" t="s">
        <v>1050</v>
      </c>
      <c r="G602" s="13" t="s">
        <v>1045</v>
      </c>
      <c r="H602" s="13" t="s">
        <v>105</v>
      </c>
      <c r="I602" s="13">
        <v>50</v>
      </c>
      <c r="J602" s="13" t="s">
        <v>235</v>
      </c>
      <c r="K602" s="13" t="s">
        <v>107</v>
      </c>
      <c r="L602" s="13" t="s">
        <v>108</v>
      </c>
      <c r="M602" s="13" t="s">
        <v>109</v>
      </c>
      <c r="N602" s="13" t="s">
        <v>110</v>
      </c>
      <c r="O602" s="39"/>
      <c r="P602" s="39"/>
      <c r="Q602" s="39">
        <v>6</v>
      </c>
      <c r="R602" s="39">
        <v>4</v>
      </c>
      <c r="S602" s="39">
        <v>2</v>
      </c>
      <c r="T602" s="39">
        <v>2</v>
      </c>
      <c r="U602" s="39">
        <v>2</v>
      </c>
      <c r="V602" s="39"/>
      <c r="W602" s="39"/>
      <c r="X602" s="39"/>
      <c r="Y602" s="39"/>
      <c r="Z602" s="39"/>
      <c r="AA602" s="39"/>
      <c r="AB602" s="39"/>
      <c r="AC602" s="39"/>
      <c r="AD602" s="39"/>
      <c r="AE602" s="39"/>
      <c r="AF602" s="39"/>
      <c r="AG602" s="39"/>
      <c r="AH602" s="39"/>
      <c r="AI602" s="39"/>
      <c r="AJ602" s="39"/>
      <c r="AK602" s="39"/>
      <c r="AL602" s="39"/>
      <c r="AM602" s="39"/>
      <c r="AN602" s="39"/>
      <c r="AO602" s="39"/>
      <c r="AP602" s="39">
        <v>800000</v>
      </c>
      <c r="AQ602" s="39">
        <v>0</v>
      </c>
      <c r="AR602" s="27">
        <f t="shared" si="17"/>
        <v>0</v>
      </c>
      <c r="AS602" s="13" t="s">
        <v>111</v>
      </c>
      <c r="AT602" s="13" t="s">
        <v>114</v>
      </c>
      <c r="AU602" s="13">
        <v>14</v>
      </c>
    </row>
    <row r="603" spans="2:47" x14ac:dyDescent="0.2">
      <c r="B603" s="13" t="s">
        <v>1051</v>
      </c>
      <c r="C603" s="13" t="s">
        <v>100</v>
      </c>
      <c r="D603" s="13" t="s">
        <v>1049</v>
      </c>
      <c r="E603" s="13" t="s">
        <v>1038</v>
      </c>
      <c r="F603" s="13" t="s">
        <v>1050</v>
      </c>
      <c r="G603" s="13" t="s">
        <v>1045</v>
      </c>
      <c r="H603" s="13" t="s">
        <v>105</v>
      </c>
      <c r="I603" s="13">
        <v>50</v>
      </c>
      <c r="J603" s="13" t="s">
        <v>235</v>
      </c>
      <c r="K603" s="13" t="s">
        <v>107</v>
      </c>
      <c r="L603" s="13" t="s">
        <v>108</v>
      </c>
      <c r="M603" s="13" t="s">
        <v>109</v>
      </c>
      <c r="N603" s="13" t="s">
        <v>110</v>
      </c>
      <c r="O603" s="39"/>
      <c r="P603" s="39"/>
      <c r="Q603" s="39">
        <v>6</v>
      </c>
      <c r="R603" s="39">
        <v>5</v>
      </c>
      <c r="S603" s="39">
        <v>2</v>
      </c>
      <c r="T603" s="39">
        <v>2</v>
      </c>
      <c r="U603" s="39">
        <v>2</v>
      </c>
      <c r="V603" s="39"/>
      <c r="W603" s="39"/>
      <c r="X603" s="39"/>
      <c r="Y603" s="39"/>
      <c r="Z603" s="39"/>
      <c r="AA603" s="39"/>
      <c r="AB603" s="39"/>
      <c r="AC603" s="39"/>
      <c r="AD603" s="39"/>
      <c r="AE603" s="39"/>
      <c r="AF603" s="39"/>
      <c r="AG603" s="39"/>
      <c r="AH603" s="39"/>
      <c r="AI603" s="39"/>
      <c r="AJ603" s="39"/>
      <c r="AK603" s="39"/>
      <c r="AL603" s="39"/>
      <c r="AM603" s="39"/>
      <c r="AN603" s="39"/>
      <c r="AO603" s="39"/>
      <c r="AP603" s="39">
        <v>800000</v>
      </c>
      <c r="AQ603" s="39">
        <v>0</v>
      </c>
      <c r="AR603" s="27">
        <f t="shared" si="17"/>
        <v>0</v>
      </c>
      <c r="AS603" s="13" t="s">
        <v>111</v>
      </c>
      <c r="AT603" s="13" t="s">
        <v>114</v>
      </c>
      <c r="AU603" s="13">
        <v>14</v>
      </c>
    </row>
    <row r="604" spans="2:47" x14ac:dyDescent="0.2">
      <c r="B604" s="13" t="s">
        <v>1052</v>
      </c>
      <c r="C604" s="13" t="s">
        <v>100</v>
      </c>
      <c r="D604" s="13" t="s">
        <v>1049</v>
      </c>
      <c r="E604" s="13" t="s">
        <v>1038</v>
      </c>
      <c r="F604" s="13" t="s">
        <v>1050</v>
      </c>
      <c r="G604" s="13" t="s">
        <v>1045</v>
      </c>
      <c r="H604" s="13" t="s">
        <v>105</v>
      </c>
      <c r="I604" s="13">
        <v>50</v>
      </c>
      <c r="J604" s="13" t="s">
        <v>235</v>
      </c>
      <c r="K604" s="13" t="s">
        <v>107</v>
      </c>
      <c r="L604" s="13" t="s">
        <v>108</v>
      </c>
      <c r="M604" s="13" t="s">
        <v>122</v>
      </c>
      <c r="N604" s="13" t="s">
        <v>110</v>
      </c>
      <c r="O604" s="39"/>
      <c r="P604" s="39"/>
      <c r="Q604" s="39">
        <v>6</v>
      </c>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v>800000</v>
      </c>
      <c r="AQ604" s="39">
        <f>(O604+P604+Q604+R604+S604+T604+U604+V604+W604)*AP604</f>
        <v>4800000</v>
      </c>
      <c r="AR604" s="27">
        <f t="shared" si="17"/>
        <v>5376000.0000000009</v>
      </c>
      <c r="AS604" s="13" t="s">
        <v>111</v>
      </c>
      <c r="AT604" s="13" t="s">
        <v>114</v>
      </c>
      <c r="AU604" s="13"/>
    </row>
    <row r="605" spans="2:47" x14ac:dyDescent="0.25">
      <c r="B605" s="7" t="s">
        <v>1053</v>
      </c>
      <c r="C605" s="7" t="s">
        <v>100</v>
      </c>
      <c r="D605" s="7" t="s">
        <v>1054</v>
      </c>
      <c r="E605" s="7" t="s">
        <v>1031</v>
      </c>
      <c r="F605" s="7" t="s">
        <v>1055</v>
      </c>
      <c r="G605" s="7" t="s">
        <v>1056</v>
      </c>
      <c r="H605" s="8" t="s">
        <v>197</v>
      </c>
      <c r="I605" s="9">
        <v>50</v>
      </c>
      <c r="J605" s="10" t="s">
        <v>231</v>
      </c>
      <c r="K605" s="8" t="s">
        <v>107</v>
      </c>
      <c r="L605" s="10" t="s">
        <v>108</v>
      </c>
      <c r="M605" s="10" t="s">
        <v>109</v>
      </c>
      <c r="N605" s="10" t="s">
        <v>110</v>
      </c>
      <c r="O605" s="27">
        <v>0</v>
      </c>
      <c r="P605" s="27">
        <v>0</v>
      </c>
      <c r="Q605" s="94">
        <v>5</v>
      </c>
      <c r="R605" s="94">
        <v>4</v>
      </c>
      <c r="S605" s="27">
        <v>4</v>
      </c>
      <c r="T605" s="27">
        <v>4</v>
      </c>
      <c r="U605" s="27">
        <v>5</v>
      </c>
      <c r="V605" s="27"/>
      <c r="W605" s="27"/>
      <c r="X605" s="27"/>
      <c r="Y605" s="27"/>
      <c r="Z605" s="27"/>
      <c r="AA605" s="27"/>
      <c r="AB605" s="27"/>
      <c r="AC605" s="27"/>
      <c r="AD605" s="27"/>
      <c r="AE605" s="27"/>
      <c r="AF605" s="27"/>
      <c r="AG605" s="27"/>
      <c r="AH605" s="27"/>
      <c r="AI605" s="27"/>
      <c r="AJ605" s="27"/>
      <c r="AK605" s="27"/>
      <c r="AL605" s="27"/>
      <c r="AM605" s="27"/>
      <c r="AN605" s="27"/>
      <c r="AO605" s="27"/>
      <c r="AP605" s="27">
        <v>649999.99999999988</v>
      </c>
      <c r="AQ605" s="27">
        <v>0</v>
      </c>
      <c r="AR605" s="27">
        <f t="shared" si="17"/>
        <v>0</v>
      </c>
      <c r="AS605" s="10" t="s">
        <v>111</v>
      </c>
      <c r="AT605" s="88">
        <v>2014</v>
      </c>
      <c r="AU605" s="7" t="s">
        <v>198</v>
      </c>
    </row>
    <row r="606" spans="2:47" x14ac:dyDescent="0.25">
      <c r="B606" s="7" t="s">
        <v>1057</v>
      </c>
      <c r="C606" s="7" t="s">
        <v>100</v>
      </c>
      <c r="D606" s="7" t="s">
        <v>1054</v>
      </c>
      <c r="E606" s="7" t="s">
        <v>1031</v>
      </c>
      <c r="F606" s="7" t="s">
        <v>1055</v>
      </c>
      <c r="G606" s="7" t="s">
        <v>1056</v>
      </c>
      <c r="H606" s="7" t="s">
        <v>105</v>
      </c>
      <c r="I606" s="14">
        <v>50</v>
      </c>
      <c r="J606" s="7" t="s">
        <v>235</v>
      </c>
      <c r="K606" s="7" t="s">
        <v>107</v>
      </c>
      <c r="L606" s="7" t="s">
        <v>108</v>
      </c>
      <c r="M606" s="7" t="s">
        <v>109</v>
      </c>
      <c r="N606" s="7" t="s">
        <v>110</v>
      </c>
      <c r="O606" s="39">
        <v>0</v>
      </c>
      <c r="P606" s="39">
        <v>0</v>
      </c>
      <c r="Q606" s="39">
        <v>5</v>
      </c>
      <c r="R606" s="39">
        <v>4</v>
      </c>
      <c r="S606" s="39">
        <v>4</v>
      </c>
      <c r="T606" s="39">
        <v>4</v>
      </c>
      <c r="U606" s="39">
        <v>5</v>
      </c>
      <c r="V606" s="39"/>
      <c r="W606" s="39"/>
      <c r="X606" s="39"/>
      <c r="Y606" s="39"/>
      <c r="Z606" s="39"/>
      <c r="AA606" s="39"/>
      <c r="AB606" s="39"/>
      <c r="AC606" s="39"/>
      <c r="AD606" s="39"/>
      <c r="AE606" s="39"/>
      <c r="AF606" s="39"/>
      <c r="AG606" s="39"/>
      <c r="AH606" s="39"/>
      <c r="AI606" s="39"/>
      <c r="AJ606" s="39"/>
      <c r="AK606" s="39"/>
      <c r="AL606" s="39"/>
      <c r="AM606" s="39"/>
      <c r="AN606" s="39"/>
      <c r="AO606" s="39"/>
      <c r="AP606" s="39">
        <v>650000</v>
      </c>
      <c r="AQ606" s="39">
        <v>0</v>
      </c>
      <c r="AR606" s="27">
        <f t="shared" si="17"/>
        <v>0</v>
      </c>
      <c r="AS606" s="7" t="s">
        <v>111</v>
      </c>
      <c r="AT606" s="7" t="s">
        <v>375</v>
      </c>
      <c r="AU606" s="7" t="s">
        <v>795</v>
      </c>
    </row>
    <row r="607" spans="2:47" x14ac:dyDescent="0.25">
      <c r="B607" s="15" t="s">
        <v>1058</v>
      </c>
      <c r="C607" s="16" t="s">
        <v>100</v>
      </c>
      <c r="D607" s="15" t="s">
        <v>1054</v>
      </c>
      <c r="E607" s="15" t="s">
        <v>1031</v>
      </c>
      <c r="F607" s="15" t="s">
        <v>1055</v>
      </c>
      <c r="G607" s="17" t="s">
        <v>1056</v>
      </c>
      <c r="H607" s="15" t="s">
        <v>105</v>
      </c>
      <c r="I607" s="15">
        <v>50</v>
      </c>
      <c r="J607" s="15" t="s">
        <v>1059</v>
      </c>
      <c r="K607" s="15" t="s">
        <v>107</v>
      </c>
      <c r="L607" s="15" t="s">
        <v>108</v>
      </c>
      <c r="M607" s="18" t="s">
        <v>109</v>
      </c>
      <c r="N607" s="15" t="s">
        <v>110</v>
      </c>
      <c r="O607" s="39">
        <v>0</v>
      </c>
      <c r="P607" s="39">
        <v>0</v>
      </c>
      <c r="Q607" s="39">
        <v>3</v>
      </c>
      <c r="R607" s="39">
        <v>4</v>
      </c>
      <c r="S607" s="39">
        <v>4</v>
      </c>
      <c r="T607" s="39">
        <v>4</v>
      </c>
      <c r="U607" s="39">
        <v>5</v>
      </c>
      <c r="V607" s="39"/>
      <c r="W607" s="39"/>
      <c r="X607" s="39"/>
      <c r="Y607" s="39"/>
      <c r="Z607" s="39"/>
      <c r="AA607" s="39"/>
      <c r="AB607" s="39"/>
      <c r="AC607" s="39"/>
      <c r="AD607" s="39"/>
      <c r="AE607" s="39"/>
      <c r="AF607" s="39"/>
      <c r="AG607" s="39"/>
      <c r="AH607" s="39"/>
      <c r="AI607" s="39"/>
      <c r="AJ607" s="39"/>
      <c r="AK607" s="39"/>
      <c r="AL607" s="39"/>
      <c r="AM607" s="39"/>
      <c r="AN607" s="39"/>
      <c r="AO607" s="39"/>
      <c r="AP607" s="39">
        <v>650000</v>
      </c>
      <c r="AQ607" s="27">
        <v>0</v>
      </c>
      <c r="AR607" s="27">
        <f t="shared" si="17"/>
        <v>0</v>
      </c>
      <c r="AS607" s="15" t="s">
        <v>111</v>
      </c>
      <c r="AT607" s="7" t="s">
        <v>375</v>
      </c>
      <c r="AU607" s="89" t="s">
        <v>112</v>
      </c>
    </row>
    <row r="608" spans="2:47" x14ac:dyDescent="0.2">
      <c r="B608" s="12" t="s">
        <v>1060</v>
      </c>
      <c r="C608" s="7" t="s">
        <v>100</v>
      </c>
      <c r="D608" s="7" t="s">
        <v>1054</v>
      </c>
      <c r="E608" s="7" t="s">
        <v>1031</v>
      </c>
      <c r="F608" s="7" t="s">
        <v>1055</v>
      </c>
      <c r="G608" s="7" t="s">
        <v>1056</v>
      </c>
      <c r="H608" s="8" t="s">
        <v>105</v>
      </c>
      <c r="I608" s="9">
        <v>50</v>
      </c>
      <c r="J608" s="10" t="s">
        <v>1059</v>
      </c>
      <c r="K608" s="8" t="s">
        <v>107</v>
      </c>
      <c r="L608" s="10" t="s">
        <v>108</v>
      </c>
      <c r="M608" s="10" t="s">
        <v>109</v>
      </c>
      <c r="N608" s="10" t="s">
        <v>110</v>
      </c>
      <c r="O608" s="74"/>
      <c r="P608" s="27"/>
      <c r="Q608" s="27">
        <v>3</v>
      </c>
      <c r="R608" s="27">
        <v>4</v>
      </c>
      <c r="S608" s="27">
        <v>4</v>
      </c>
      <c r="T608" s="27">
        <v>4</v>
      </c>
      <c r="U608" s="27">
        <v>4</v>
      </c>
      <c r="V608" s="27">
        <v>4</v>
      </c>
      <c r="W608" s="27"/>
      <c r="X608" s="27"/>
      <c r="Y608" s="27"/>
      <c r="Z608" s="27"/>
      <c r="AA608" s="27"/>
      <c r="AB608" s="27"/>
      <c r="AC608" s="27"/>
      <c r="AD608" s="27"/>
      <c r="AE608" s="27"/>
      <c r="AF608" s="27"/>
      <c r="AG608" s="27"/>
      <c r="AH608" s="27"/>
      <c r="AI608" s="27"/>
      <c r="AJ608" s="27"/>
      <c r="AK608" s="27"/>
      <c r="AL608" s="27"/>
      <c r="AM608" s="27"/>
      <c r="AN608" s="27"/>
      <c r="AO608" s="27"/>
      <c r="AP608" s="27">
        <v>650000</v>
      </c>
      <c r="AQ608" s="27">
        <v>0</v>
      </c>
      <c r="AR608" s="27">
        <f t="shared" si="17"/>
        <v>0</v>
      </c>
      <c r="AS608" s="10" t="s">
        <v>111</v>
      </c>
      <c r="AT608" s="43" t="s">
        <v>114</v>
      </c>
      <c r="AU608" s="13" t="s">
        <v>115</v>
      </c>
    </row>
    <row r="609" spans="2:47" x14ac:dyDescent="0.2">
      <c r="B609" s="13" t="s">
        <v>1061</v>
      </c>
      <c r="C609" s="13" t="s">
        <v>100</v>
      </c>
      <c r="D609" s="13" t="s">
        <v>1062</v>
      </c>
      <c r="E609" s="13" t="s">
        <v>1038</v>
      </c>
      <c r="F609" s="13" t="s">
        <v>1063</v>
      </c>
      <c r="G609" s="13" t="s">
        <v>1056</v>
      </c>
      <c r="H609" s="13" t="s">
        <v>105</v>
      </c>
      <c r="I609" s="13">
        <v>50</v>
      </c>
      <c r="J609" s="13" t="s">
        <v>1059</v>
      </c>
      <c r="K609" s="13" t="s">
        <v>107</v>
      </c>
      <c r="L609" s="13" t="s">
        <v>108</v>
      </c>
      <c r="M609" s="13" t="s">
        <v>109</v>
      </c>
      <c r="N609" s="13" t="s">
        <v>110</v>
      </c>
      <c r="O609" s="39"/>
      <c r="P609" s="39"/>
      <c r="Q609" s="39">
        <v>3</v>
      </c>
      <c r="R609" s="39">
        <v>4</v>
      </c>
      <c r="S609" s="39">
        <v>7</v>
      </c>
      <c r="T609" s="39">
        <v>7</v>
      </c>
      <c r="U609" s="39">
        <v>7</v>
      </c>
      <c r="V609" s="39"/>
      <c r="W609" s="39"/>
      <c r="X609" s="39"/>
      <c r="Y609" s="39"/>
      <c r="Z609" s="39"/>
      <c r="AA609" s="39"/>
      <c r="AB609" s="39"/>
      <c r="AC609" s="39"/>
      <c r="AD609" s="39"/>
      <c r="AE609" s="39"/>
      <c r="AF609" s="39"/>
      <c r="AG609" s="39"/>
      <c r="AH609" s="39"/>
      <c r="AI609" s="39"/>
      <c r="AJ609" s="39"/>
      <c r="AK609" s="39"/>
      <c r="AL609" s="39"/>
      <c r="AM609" s="39"/>
      <c r="AN609" s="39"/>
      <c r="AO609" s="39"/>
      <c r="AP609" s="39">
        <v>650000</v>
      </c>
      <c r="AQ609" s="39">
        <v>0</v>
      </c>
      <c r="AR609" s="27">
        <f t="shared" si="17"/>
        <v>0</v>
      </c>
      <c r="AS609" s="13" t="s">
        <v>111</v>
      </c>
      <c r="AT609" s="13" t="s">
        <v>114</v>
      </c>
      <c r="AU609" s="13">
        <v>14</v>
      </c>
    </row>
    <row r="610" spans="2:47" x14ac:dyDescent="0.2">
      <c r="B610" s="13" t="s">
        <v>1064</v>
      </c>
      <c r="C610" s="13" t="s">
        <v>100</v>
      </c>
      <c r="D610" s="13" t="s">
        <v>1062</v>
      </c>
      <c r="E610" s="13" t="s">
        <v>1038</v>
      </c>
      <c r="F610" s="13" t="s">
        <v>1063</v>
      </c>
      <c r="G610" s="13" t="s">
        <v>1056</v>
      </c>
      <c r="H610" s="13" t="s">
        <v>105</v>
      </c>
      <c r="I610" s="13">
        <v>50</v>
      </c>
      <c r="J610" s="13" t="s">
        <v>1059</v>
      </c>
      <c r="K610" s="13" t="s">
        <v>107</v>
      </c>
      <c r="L610" s="13" t="s">
        <v>108</v>
      </c>
      <c r="M610" s="13" t="s">
        <v>109</v>
      </c>
      <c r="N610" s="13" t="s">
        <v>110</v>
      </c>
      <c r="O610" s="39"/>
      <c r="P610" s="39"/>
      <c r="Q610" s="39">
        <v>3</v>
      </c>
      <c r="R610" s="39">
        <v>4</v>
      </c>
      <c r="S610" s="39">
        <v>4</v>
      </c>
      <c r="T610" s="39">
        <v>4</v>
      </c>
      <c r="U610" s="39">
        <v>5</v>
      </c>
      <c r="V610" s="39"/>
      <c r="W610" s="39"/>
      <c r="X610" s="39"/>
      <c r="Y610" s="39"/>
      <c r="Z610" s="39"/>
      <c r="AA610" s="39"/>
      <c r="AB610" s="39"/>
      <c r="AC610" s="39"/>
      <c r="AD610" s="39"/>
      <c r="AE610" s="39"/>
      <c r="AF610" s="39"/>
      <c r="AG610" s="39"/>
      <c r="AH610" s="39"/>
      <c r="AI610" s="39"/>
      <c r="AJ610" s="39"/>
      <c r="AK610" s="39"/>
      <c r="AL610" s="39"/>
      <c r="AM610" s="39"/>
      <c r="AN610" s="39"/>
      <c r="AO610" s="39"/>
      <c r="AP610" s="39">
        <v>650000</v>
      </c>
      <c r="AQ610" s="39">
        <v>0</v>
      </c>
      <c r="AR610" s="27">
        <f t="shared" si="17"/>
        <v>0</v>
      </c>
      <c r="AS610" s="13" t="s">
        <v>111</v>
      </c>
      <c r="AT610" s="13" t="s">
        <v>114</v>
      </c>
      <c r="AU610" s="13">
        <v>14</v>
      </c>
    </row>
    <row r="611" spans="2:47" x14ac:dyDescent="0.2">
      <c r="B611" s="13" t="s">
        <v>1065</v>
      </c>
      <c r="C611" s="13" t="s">
        <v>100</v>
      </c>
      <c r="D611" s="13" t="s">
        <v>1062</v>
      </c>
      <c r="E611" s="13" t="s">
        <v>1038</v>
      </c>
      <c r="F611" s="13" t="s">
        <v>1063</v>
      </c>
      <c r="G611" s="13" t="s">
        <v>1056</v>
      </c>
      <c r="H611" s="13" t="s">
        <v>105</v>
      </c>
      <c r="I611" s="13">
        <v>50</v>
      </c>
      <c r="J611" s="13" t="s">
        <v>1059</v>
      </c>
      <c r="K611" s="13" t="s">
        <v>107</v>
      </c>
      <c r="L611" s="13" t="s">
        <v>108</v>
      </c>
      <c r="M611" s="13" t="s">
        <v>122</v>
      </c>
      <c r="N611" s="13" t="s">
        <v>110</v>
      </c>
      <c r="O611" s="39"/>
      <c r="P611" s="39"/>
      <c r="Q611" s="39">
        <v>3</v>
      </c>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v>650000</v>
      </c>
      <c r="AQ611" s="39">
        <f>(O611+P611+Q611+R611+S611+T611+U611+V611+W611)*AP611</f>
        <v>1950000</v>
      </c>
      <c r="AR611" s="27">
        <f t="shared" si="17"/>
        <v>2184000</v>
      </c>
      <c r="AS611" s="13" t="s">
        <v>111</v>
      </c>
      <c r="AT611" s="13" t="s">
        <v>114</v>
      </c>
      <c r="AU611" s="13"/>
    </row>
    <row r="612" spans="2:47" x14ac:dyDescent="0.25">
      <c r="B612" s="7" t="s">
        <v>1066</v>
      </c>
      <c r="C612" s="7" t="s">
        <v>100</v>
      </c>
      <c r="D612" s="7" t="s">
        <v>1067</v>
      </c>
      <c r="E612" s="7" t="s">
        <v>1031</v>
      </c>
      <c r="F612" s="7" t="s">
        <v>1068</v>
      </c>
      <c r="G612" s="7" t="s">
        <v>1069</v>
      </c>
      <c r="H612" s="8" t="s">
        <v>197</v>
      </c>
      <c r="I612" s="9">
        <v>50</v>
      </c>
      <c r="J612" s="10" t="s">
        <v>231</v>
      </c>
      <c r="K612" s="8" t="s">
        <v>107</v>
      </c>
      <c r="L612" s="10" t="s">
        <v>108</v>
      </c>
      <c r="M612" s="10" t="s">
        <v>109</v>
      </c>
      <c r="N612" s="10" t="s">
        <v>110</v>
      </c>
      <c r="O612" s="27">
        <v>0</v>
      </c>
      <c r="P612" s="27">
        <v>0</v>
      </c>
      <c r="Q612" s="94">
        <v>5</v>
      </c>
      <c r="R612" s="94">
        <v>4</v>
      </c>
      <c r="S612" s="27">
        <v>4</v>
      </c>
      <c r="T612" s="27">
        <v>3</v>
      </c>
      <c r="U612" s="27">
        <v>5</v>
      </c>
      <c r="V612" s="27"/>
      <c r="W612" s="27"/>
      <c r="X612" s="27"/>
      <c r="Y612" s="27"/>
      <c r="Z612" s="27"/>
      <c r="AA612" s="27"/>
      <c r="AB612" s="27"/>
      <c r="AC612" s="27"/>
      <c r="AD612" s="27"/>
      <c r="AE612" s="27"/>
      <c r="AF612" s="27"/>
      <c r="AG612" s="27"/>
      <c r="AH612" s="27"/>
      <c r="AI612" s="27"/>
      <c r="AJ612" s="27"/>
      <c r="AK612" s="27"/>
      <c r="AL612" s="27"/>
      <c r="AM612" s="27"/>
      <c r="AN612" s="27"/>
      <c r="AO612" s="27"/>
      <c r="AP612" s="27">
        <v>600000</v>
      </c>
      <c r="AQ612" s="27">
        <v>0</v>
      </c>
      <c r="AR612" s="27">
        <f t="shared" si="17"/>
        <v>0</v>
      </c>
      <c r="AS612" s="10" t="s">
        <v>111</v>
      </c>
      <c r="AT612" s="88">
        <v>2014</v>
      </c>
      <c r="AU612" s="7" t="s">
        <v>198</v>
      </c>
    </row>
    <row r="613" spans="2:47" x14ac:dyDescent="0.25">
      <c r="B613" s="7" t="s">
        <v>1070</v>
      </c>
      <c r="C613" s="7" t="s">
        <v>100</v>
      </c>
      <c r="D613" s="7" t="s">
        <v>1067</v>
      </c>
      <c r="E613" s="7" t="s">
        <v>1031</v>
      </c>
      <c r="F613" s="7" t="s">
        <v>1068</v>
      </c>
      <c r="G613" s="7" t="s">
        <v>1069</v>
      </c>
      <c r="H613" s="7" t="s">
        <v>105</v>
      </c>
      <c r="I613" s="14">
        <v>50</v>
      </c>
      <c r="J613" s="7" t="s">
        <v>235</v>
      </c>
      <c r="K613" s="7" t="s">
        <v>107</v>
      </c>
      <c r="L613" s="7" t="s">
        <v>108</v>
      </c>
      <c r="M613" s="7" t="s">
        <v>109</v>
      </c>
      <c r="N613" s="7" t="s">
        <v>110</v>
      </c>
      <c r="O613" s="39">
        <v>0</v>
      </c>
      <c r="P613" s="39">
        <v>0</v>
      </c>
      <c r="Q613" s="39">
        <v>5</v>
      </c>
      <c r="R613" s="39">
        <v>4</v>
      </c>
      <c r="S613" s="39">
        <v>4</v>
      </c>
      <c r="T613" s="39">
        <v>3</v>
      </c>
      <c r="U613" s="39">
        <v>5</v>
      </c>
      <c r="V613" s="39"/>
      <c r="W613" s="39"/>
      <c r="X613" s="39"/>
      <c r="Y613" s="39"/>
      <c r="Z613" s="39"/>
      <c r="AA613" s="39"/>
      <c r="AB613" s="39"/>
      <c r="AC613" s="39"/>
      <c r="AD613" s="39"/>
      <c r="AE613" s="39"/>
      <c r="AF613" s="39"/>
      <c r="AG613" s="39"/>
      <c r="AH613" s="39"/>
      <c r="AI613" s="39"/>
      <c r="AJ613" s="39"/>
      <c r="AK613" s="39"/>
      <c r="AL613" s="39"/>
      <c r="AM613" s="39"/>
      <c r="AN613" s="39"/>
      <c r="AO613" s="39"/>
      <c r="AP613" s="39">
        <v>600000</v>
      </c>
      <c r="AQ613" s="39">
        <v>0</v>
      </c>
      <c r="AR613" s="27">
        <f t="shared" si="17"/>
        <v>0</v>
      </c>
      <c r="AS613" s="7" t="s">
        <v>111</v>
      </c>
      <c r="AT613" s="7" t="s">
        <v>375</v>
      </c>
      <c r="AU613" s="7" t="s">
        <v>795</v>
      </c>
    </row>
    <row r="614" spans="2:47" x14ac:dyDescent="0.25">
      <c r="B614" s="15" t="s">
        <v>1071</v>
      </c>
      <c r="C614" s="16" t="s">
        <v>100</v>
      </c>
      <c r="D614" s="15" t="s">
        <v>1067</v>
      </c>
      <c r="E614" s="15" t="s">
        <v>1031</v>
      </c>
      <c r="F614" s="15" t="s">
        <v>1068</v>
      </c>
      <c r="G614" s="17" t="s">
        <v>1069</v>
      </c>
      <c r="H614" s="15" t="s">
        <v>105</v>
      </c>
      <c r="I614" s="15">
        <v>50</v>
      </c>
      <c r="J614" s="15" t="s">
        <v>1059</v>
      </c>
      <c r="K614" s="15" t="s">
        <v>107</v>
      </c>
      <c r="L614" s="15" t="s">
        <v>108</v>
      </c>
      <c r="M614" s="18" t="s">
        <v>109</v>
      </c>
      <c r="N614" s="15" t="s">
        <v>110</v>
      </c>
      <c r="O614" s="39">
        <v>0</v>
      </c>
      <c r="P614" s="39">
        <v>0</v>
      </c>
      <c r="Q614" s="39">
        <v>3</v>
      </c>
      <c r="R614" s="39">
        <v>4</v>
      </c>
      <c r="S614" s="39">
        <v>4</v>
      </c>
      <c r="T614" s="39">
        <v>3</v>
      </c>
      <c r="U614" s="39">
        <v>5</v>
      </c>
      <c r="V614" s="39"/>
      <c r="W614" s="39"/>
      <c r="X614" s="39"/>
      <c r="Y614" s="39"/>
      <c r="Z614" s="39"/>
      <c r="AA614" s="39"/>
      <c r="AB614" s="39"/>
      <c r="AC614" s="39"/>
      <c r="AD614" s="39"/>
      <c r="AE614" s="39"/>
      <c r="AF614" s="39"/>
      <c r="AG614" s="39"/>
      <c r="AH614" s="39"/>
      <c r="AI614" s="39"/>
      <c r="AJ614" s="39"/>
      <c r="AK614" s="39"/>
      <c r="AL614" s="39"/>
      <c r="AM614" s="39"/>
      <c r="AN614" s="39"/>
      <c r="AO614" s="39"/>
      <c r="AP614" s="39">
        <v>600000</v>
      </c>
      <c r="AQ614" s="27">
        <v>0</v>
      </c>
      <c r="AR614" s="27">
        <f t="shared" si="17"/>
        <v>0</v>
      </c>
      <c r="AS614" s="15" t="s">
        <v>111</v>
      </c>
      <c r="AT614" s="7" t="s">
        <v>375</v>
      </c>
      <c r="AU614" s="89" t="s">
        <v>112</v>
      </c>
    </row>
    <row r="615" spans="2:47" x14ac:dyDescent="0.2">
      <c r="B615" s="12" t="s">
        <v>1072</v>
      </c>
      <c r="C615" s="7" t="s">
        <v>100</v>
      </c>
      <c r="D615" s="7" t="s">
        <v>1067</v>
      </c>
      <c r="E615" s="7" t="s">
        <v>1031</v>
      </c>
      <c r="F615" s="7" t="s">
        <v>1068</v>
      </c>
      <c r="G615" s="7" t="s">
        <v>1069</v>
      </c>
      <c r="H615" s="8" t="s">
        <v>105</v>
      </c>
      <c r="I615" s="9">
        <v>50</v>
      </c>
      <c r="J615" s="10" t="s">
        <v>1059</v>
      </c>
      <c r="K615" s="8" t="s">
        <v>107</v>
      </c>
      <c r="L615" s="10" t="s">
        <v>108</v>
      </c>
      <c r="M615" s="10" t="s">
        <v>109</v>
      </c>
      <c r="N615" s="10" t="s">
        <v>110</v>
      </c>
      <c r="O615" s="74"/>
      <c r="P615" s="27"/>
      <c r="Q615" s="27">
        <v>3</v>
      </c>
      <c r="R615" s="27">
        <v>4</v>
      </c>
      <c r="S615" s="27">
        <v>4</v>
      </c>
      <c r="T615" s="27">
        <v>3</v>
      </c>
      <c r="U615" s="27">
        <v>5</v>
      </c>
      <c r="V615" s="27">
        <v>4</v>
      </c>
      <c r="W615" s="27"/>
      <c r="X615" s="27"/>
      <c r="Y615" s="27"/>
      <c r="Z615" s="27"/>
      <c r="AA615" s="27"/>
      <c r="AB615" s="27"/>
      <c r="AC615" s="27"/>
      <c r="AD615" s="27"/>
      <c r="AE615" s="27"/>
      <c r="AF615" s="27"/>
      <c r="AG615" s="27"/>
      <c r="AH615" s="27"/>
      <c r="AI615" s="27"/>
      <c r="AJ615" s="27"/>
      <c r="AK615" s="27"/>
      <c r="AL615" s="27"/>
      <c r="AM615" s="27"/>
      <c r="AN615" s="27"/>
      <c r="AO615" s="27"/>
      <c r="AP615" s="27">
        <v>600000</v>
      </c>
      <c r="AQ615" s="27">
        <v>0</v>
      </c>
      <c r="AR615" s="27">
        <f t="shared" si="17"/>
        <v>0</v>
      </c>
      <c r="AS615" s="10" t="s">
        <v>111</v>
      </c>
      <c r="AT615" s="43" t="s">
        <v>114</v>
      </c>
      <c r="AU615" s="13" t="s">
        <v>115</v>
      </c>
    </row>
    <row r="616" spans="2:47" x14ac:dyDescent="0.2">
      <c r="B616" s="13" t="s">
        <v>1073</v>
      </c>
      <c r="C616" s="13" t="s">
        <v>100</v>
      </c>
      <c r="D616" s="13" t="s">
        <v>1074</v>
      </c>
      <c r="E616" s="13" t="s">
        <v>1038</v>
      </c>
      <c r="F616" s="13" t="s">
        <v>1075</v>
      </c>
      <c r="G616" s="13" t="s">
        <v>1069</v>
      </c>
      <c r="H616" s="13" t="s">
        <v>105</v>
      </c>
      <c r="I616" s="13">
        <v>50</v>
      </c>
      <c r="J616" s="13" t="s">
        <v>1059</v>
      </c>
      <c r="K616" s="13" t="s">
        <v>107</v>
      </c>
      <c r="L616" s="13" t="s">
        <v>108</v>
      </c>
      <c r="M616" s="13" t="s">
        <v>109</v>
      </c>
      <c r="N616" s="13" t="s">
        <v>110</v>
      </c>
      <c r="O616" s="39"/>
      <c r="P616" s="39"/>
      <c r="Q616" s="39">
        <v>3</v>
      </c>
      <c r="R616" s="39">
        <v>4</v>
      </c>
      <c r="S616" s="39">
        <v>6</v>
      </c>
      <c r="T616" s="39">
        <v>6</v>
      </c>
      <c r="U616" s="39">
        <v>6</v>
      </c>
      <c r="V616" s="39"/>
      <c r="W616" s="39"/>
      <c r="X616" s="39"/>
      <c r="Y616" s="39"/>
      <c r="Z616" s="39"/>
      <c r="AA616" s="39"/>
      <c r="AB616" s="39"/>
      <c r="AC616" s="39"/>
      <c r="AD616" s="39"/>
      <c r="AE616" s="39"/>
      <c r="AF616" s="39"/>
      <c r="AG616" s="39"/>
      <c r="AH616" s="39"/>
      <c r="AI616" s="39"/>
      <c r="AJ616" s="39"/>
      <c r="AK616" s="39"/>
      <c r="AL616" s="39"/>
      <c r="AM616" s="39"/>
      <c r="AN616" s="39"/>
      <c r="AO616" s="39"/>
      <c r="AP616" s="39">
        <v>600000</v>
      </c>
      <c r="AQ616" s="39">
        <v>0</v>
      </c>
      <c r="AR616" s="27">
        <f t="shared" si="17"/>
        <v>0</v>
      </c>
      <c r="AS616" s="13" t="s">
        <v>111</v>
      </c>
      <c r="AT616" s="13" t="s">
        <v>114</v>
      </c>
      <c r="AU616" s="13">
        <v>14</v>
      </c>
    </row>
    <row r="617" spans="2:47" x14ac:dyDescent="0.2">
      <c r="B617" s="13" t="s">
        <v>1076</v>
      </c>
      <c r="C617" s="13" t="s">
        <v>100</v>
      </c>
      <c r="D617" s="13" t="s">
        <v>1074</v>
      </c>
      <c r="E617" s="13" t="s">
        <v>1038</v>
      </c>
      <c r="F617" s="13" t="s">
        <v>1075</v>
      </c>
      <c r="G617" s="13" t="s">
        <v>1069</v>
      </c>
      <c r="H617" s="13" t="s">
        <v>105</v>
      </c>
      <c r="I617" s="13">
        <v>50</v>
      </c>
      <c r="J617" s="13" t="s">
        <v>1059</v>
      </c>
      <c r="K617" s="13" t="s">
        <v>107</v>
      </c>
      <c r="L617" s="13" t="s">
        <v>108</v>
      </c>
      <c r="M617" s="13" t="s">
        <v>109</v>
      </c>
      <c r="N617" s="13" t="s">
        <v>110</v>
      </c>
      <c r="O617" s="39"/>
      <c r="P617" s="39"/>
      <c r="Q617" s="39">
        <v>3</v>
      </c>
      <c r="R617" s="39">
        <v>4</v>
      </c>
      <c r="S617" s="39">
        <v>4</v>
      </c>
      <c r="T617" s="39">
        <v>3</v>
      </c>
      <c r="U617" s="39">
        <v>5</v>
      </c>
      <c r="V617" s="39"/>
      <c r="W617" s="39"/>
      <c r="X617" s="39"/>
      <c r="Y617" s="39"/>
      <c r="Z617" s="39"/>
      <c r="AA617" s="39"/>
      <c r="AB617" s="39"/>
      <c r="AC617" s="39"/>
      <c r="AD617" s="39"/>
      <c r="AE617" s="39"/>
      <c r="AF617" s="39"/>
      <c r="AG617" s="39"/>
      <c r="AH617" s="39"/>
      <c r="AI617" s="39"/>
      <c r="AJ617" s="39"/>
      <c r="AK617" s="39"/>
      <c r="AL617" s="39"/>
      <c r="AM617" s="39"/>
      <c r="AN617" s="39"/>
      <c r="AO617" s="39"/>
      <c r="AP617" s="39">
        <v>600000</v>
      </c>
      <c r="AQ617" s="39">
        <v>0</v>
      </c>
      <c r="AR617" s="27">
        <f t="shared" si="17"/>
        <v>0</v>
      </c>
      <c r="AS617" s="13" t="s">
        <v>111</v>
      </c>
      <c r="AT617" s="13" t="s">
        <v>114</v>
      </c>
      <c r="AU617" s="13">
        <v>14</v>
      </c>
    </row>
    <row r="618" spans="2:47" x14ac:dyDescent="0.2">
      <c r="B618" s="13" t="s">
        <v>1077</v>
      </c>
      <c r="C618" s="13" t="s">
        <v>100</v>
      </c>
      <c r="D618" s="13" t="s">
        <v>1074</v>
      </c>
      <c r="E618" s="13" t="s">
        <v>1038</v>
      </c>
      <c r="F618" s="13" t="s">
        <v>1075</v>
      </c>
      <c r="G618" s="13" t="s">
        <v>1069</v>
      </c>
      <c r="H618" s="13" t="s">
        <v>105</v>
      </c>
      <c r="I618" s="13">
        <v>50</v>
      </c>
      <c r="J618" s="13" t="s">
        <v>1059</v>
      </c>
      <c r="K618" s="13" t="s">
        <v>107</v>
      </c>
      <c r="L618" s="13" t="s">
        <v>108</v>
      </c>
      <c r="M618" s="13" t="s">
        <v>122</v>
      </c>
      <c r="N618" s="13" t="s">
        <v>110</v>
      </c>
      <c r="O618" s="39"/>
      <c r="P618" s="39"/>
      <c r="Q618" s="39">
        <v>3</v>
      </c>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v>600000</v>
      </c>
      <c r="AQ618" s="39">
        <f>(O618+P618+Q618+R618+S618+T618+U618+V618+W618)*AP618</f>
        <v>1800000</v>
      </c>
      <c r="AR618" s="27">
        <f t="shared" si="17"/>
        <v>2016000.0000000002</v>
      </c>
      <c r="AS618" s="13" t="s">
        <v>111</v>
      </c>
      <c r="AT618" s="13" t="s">
        <v>114</v>
      </c>
      <c r="AU618" s="13"/>
    </row>
    <row r="619" spans="2:47" x14ac:dyDescent="0.25">
      <c r="B619" s="7" t="s">
        <v>1078</v>
      </c>
      <c r="C619" s="7" t="s">
        <v>100</v>
      </c>
      <c r="D619" s="7" t="s">
        <v>1079</v>
      </c>
      <c r="E619" s="7" t="s">
        <v>1080</v>
      </c>
      <c r="F619" s="7" t="s">
        <v>1081</v>
      </c>
      <c r="G619" s="7" t="s">
        <v>1082</v>
      </c>
      <c r="H619" s="8" t="s">
        <v>197</v>
      </c>
      <c r="I619" s="9">
        <v>50</v>
      </c>
      <c r="J619" s="10" t="s">
        <v>231</v>
      </c>
      <c r="K619" s="8" t="s">
        <v>107</v>
      </c>
      <c r="L619" s="10" t="s">
        <v>108</v>
      </c>
      <c r="M619" s="10" t="s">
        <v>109</v>
      </c>
      <c r="N619" s="10" t="s">
        <v>110</v>
      </c>
      <c r="O619" s="27">
        <v>0</v>
      </c>
      <c r="P619" s="27">
        <v>0</v>
      </c>
      <c r="Q619" s="94">
        <v>3</v>
      </c>
      <c r="R619" s="94">
        <v>2</v>
      </c>
      <c r="S619" s="27">
        <v>2</v>
      </c>
      <c r="T619" s="27">
        <v>2</v>
      </c>
      <c r="U619" s="27">
        <v>2</v>
      </c>
      <c r="V619" s="27"/>
      <c r="W619" s="27"/>
      <c r="X619" s="27"/>
      <c r="Y619" s="27"/>
      <c r="Z619" s="27"/>
      <c r="AA619" s="27"/>
      <c r="AB619" s="27"/>
      <c r="AC619" s="27"/>
      <c r="AD619" s="27"/>
      <c r="AE619" s="27"/>
      <c r="AF619" s="27"/>
      <c r="AG619" s="27"/>
      <c r="AH619" s="27"/>
      <c r="AI619" s="27"/>
      <c r="AJ619" s="27"/>
      <c r="AK619" s="27"/>
      <c r="AL619" s="27"/>
      <c r="AM619" s="27"/>
      <c r="AN619" s="27"/>
      <c r="AO619" s="27"/>
      <c r="AP619" s="27">
        <v>333334</v>
      </c>
      <c r="AQ619" s="27">
        <v>0</v>
      </c>
      <c r="AR619" s="27">
        <f t="shared" si="17"/>
        <v>0</v>
      </c>
      <c r="AS619" s="10" t="s">
        <v>111</v>
      </c>
      <c r="AT619" s="88">
        <v>2014</v>
      </c>
      <c r="AU619" s="7" t="s">
        <v>236</v>
      </c>
    </row>
    <row r="620" spans="2:47" x14ac:dyDescent="0.25">
      <c r="B620" s="7" t="s">
        <v>1083</v>
      </c>
      <c r="C620" s="7" t="s">
        <v>100</v>
      </c>
      <c r="D620" s="7" t="s">
        <v>1079</v>
      </c>
      <c r="E620" s="7" t="s">
        <v>1080</v>
      </c>
      <c r="F620" s="7" t="s">
        <v>1081</v>
      </c>
      <c r="G620" s="7" t="s">
        <v>1082</v>
      </c>
      <c r="H620" s="7" t="s">
        <v>105</v>
      </c>
      <c r="I620" s="14">
        <v>50</v>
      </c>
      <c r="J620" s="7" t="s">
        <v>235</v>
      </c>
      <c r="K620" s="7" t="s">
        <v>107</v>
      </c>
      <c r="L620" s="7" t="s">
        <v>108</v>
      </c>
      <c r="M620" s="7" t="s">
        <v>109</v>
      </c>
      <c r="N620" s="7" t="s">
        <v>110</v>
      </c>
      <c r="O620" s="39">
        <v>0</v>
      </c>
      <c r="P620" s="39">
        <v>0</v>
      </c>
      <c r="Q620" s="39">
        <v>0</v>
      </c>
      <c r="R620" s="39">
        <v>2</v>
      </c>
      <c r="S620" s="39">
        <v>2</v>
      </c>
      <c r="T620" s="39">
        <v>2</v>
      </c>
      <c r="U620" s="39">
        <v>2</v>
      </c>
      <c r="V620" s="39"/>
      <c r="W620" s="39"/>
      <c r="X620" s="39"/>
      <c r="Y620" s="39"/>
      <c r="Z620" s="39"/>
      <c r="AA620" s="39"/>
      <c r="AB620" s="39"/>
      <c r="AC620" s="39"/>
      <c r="AD620" s="39"/>
      <c r="AE620" s="39"/>
      <c r="AF620" s="39"/>
      <c r="AG620" s="39"/>
      <c r="AH620" s="39"/>
      <c r="AI620" s="39"/>
      <c r="AJ620" s="39"/>
      <c r="AK620" s="39"/>
      <c r="AL620" s="39"/>
      <c r="AM620" s="39"/>
      <c r="AN620" s="39"/>
      <c r="AO620" s="39"/>
      <c r="AP620" s="39">
        <v>301250</v>
      </c>
      <c r="AQ620" s="27">
        <v>0</v>
      </c>
      <c r="AR620" s="27">
        <f t="shared" si="17"/>
        <v>0</v>
      </c>
      <c r="AS620" s="7" t="s">
        <v>111</v>
      </c>
      <c r="AT620" s="7" t="s">
        <v>375</v>
      </c>
      <c r="AU620" s="89" t="s">
        <v>112</v>
      </c>
    </row>
    <row r="621" spans="2:47" x14ac:dyDescent="0.2">
      <c r="B621" s="12" t="s">
        <v>1084</v>
      </c>
      <c r="C621" s="7" t="s">
        <v>100</v>
      </c>
      <c r="D621" s="7" t="s">
        <v>1079</v>
      </c>
      <c r="E621" s="7" t="s">
        <v>1080</v>
      </c>
      <c r="F621" s="7" t="s">
        <v>1081</v>
      </c>
      <c r="G621" s="7" t="s">
        <v>1082</v>
      </c>
      <c r="H621" s="8" t="s">
        <v>105</v>
      </c>
      <c r="I621" s="9">
        <v>50</v>
      </c>
      <c r="J621" s="10" t="s">
        <v>235</v>
      </c>
      <c r="K621" s="8" t="s">
        <v>107</v>
      </c>
      <c r="L621" s="10" t="s">
        <v>108</v>
      </c>
      <c r="M621" s="10" t="s">
        <v>109</v>
      </c>
      <c r="N621" s="10" t="s">
        <v>110</v>
      </c>
      <c r="O621" s="74"/>
      <c r="P621" s="27"/>
      <c r="Q621" s="27"/>
      <c r="R621" s="27">
        <v>2</v>
      </c>
      <c r="S621" s="27">
        <v>2</v>
      </c>
      <c r="T621" s="27">
        <v>2</v>
      </c>
      <c r="U621" s="27">
        <v>2</v>
      </c>
      <c r="V621" s="27">
        <v>2</v>
      </c>
      <c r="W621" s="27"/>
      <c r="X621" s="27"/>
      <c r="Y621" s="27"/>
      <c r="Z621" s="27"/>
      <c r="AA621" s="27"/>
      <c r="AB621" s="27"/>
      <c r="AC621" s="27"/>
      <c r="AD621" s="27"/>
      <c r="AE621" s="27"/>
      <c r="AF621" s="27"/>
      <c r="AG621" s="27"/>
      <c r="AH621" s="27"/>
      <c r="AI621" s="27"/>
      <c r="AJ621" s="27"/>
      <c r="AK621" s="27"/>
      <c r="AL621" s="27"/>
      <c r="AM621" s="27"/>
      <c r="AN621" s="27"/>
      <c r="AO621" s="27"/>
      <c r="AP621" s="27">
        <v>301250</v>
      </c>
      <c r="AQ621" s="27">
        <v>0</v>
      </c>
      <c r="AR621" s="27">
        <f t="shared" si="17"/>
        <v>0</v>
      </c>
      <c r="AS621" s="10" t="s">
        <v>111</v>
      </c>
      <c r="AT621" s="43" t="s">
        <v>114</v>
      </c>
      <c r="AU621" s="13" t="s">
        <v>115</v>
      </c>
    </row>
    <row r="622" spans="2:47" x14ac:dyDescent="0.2">
      <c r="B622" s="13" t="s">
        <v>1085</v>
      </c>
      <c r="C622" s="13" t="s">
        <v>100</v>
      </c>
      <c r="D622" s="13" t="s">
        <v>1086</v>
      </c>
      <c r="E622" s="13" t="s">
        <v>1087</v>
      </c>
      <c r="F622" s="13" t="s">
        <v>1088</v>
      </c>
      <c r="G622" s="13" t="s">
        <v>1082</v>
      </c>
      <c r="H622" s="13" t="s">
        <v>105</v>
      </c>
      <c r="I622" s="13">
        <v>50</v>
      </c>
      <c r="J622" s="13" t="s">
        <v>235</v>
      </c>
      <c r="K622" s="13" t="s">
        <v>107</v>
      </c>
      <c r="L622" s="13" t="s">
        <v>108</v>
      </c>
      <c r="M622" s="13" t="s">
        <v>109</v>
      </c>
      <c r="N622" s="13" t="s">
        <v>110</v>
      </c>
      <c r="O622" s="39"/>
      <c r="P622" s="39"/>
      <c r="Q622" s="39"/>
      <c r="R622" s="39">
        <v>2</v>
      </c>
      <c r="S622" s="39">
        <v>1</v>
      </c>
      <c r="T622" s="39">
        <v>1</v>
      </c>
      <c r="U622" s="39">
        <v>1</v>
      </c>
      <c r="V622" s="39"/>
      <c r="W622" s="39"/>
      <c r="X622" s="39"/>
      <c r="Y622" s="39"/>
      <c r="Z622" s="39"/>
      <c r="AA622" s="39"/>
      <c r="AB622" s="39"/>
      <c r="AC622" s="39"/>
      <c r="AD622" s="39"/>
      <c r="AE622" s="39"/>
      <c r="AF622" s="39"/>
      <c r="AG622" s="39"/>
      <c r="AH622" s="39"/>
      <c r="AI622" s="39"/>
      <c r="AJ622" s="39"/>
      <c r="AK622" s="39"/>
      <c r="AL622" s="39"/>
      <c r="AM622" s="39"/>
      <c r="AN622" s="39"/>
      <c r="AO622" s="39"/>
      <c r="AP622" s="39">
        <v>301250</v>
      </c>
      <c r="AQ622" s="39">
        <v>0</v>
      </c>
      <c r="AR622" s="27">
        <f t="shared" si="17"/>
        <v>0</v>
      </c>
      <c r="AS622" s="13" t="s">
        <v>111</v>
      </c>
      <c r="AT622" s="13" t="s">
        <v>114</v>
      </c>
      <c r="AU622" s="13">
        <v>14</v>
      </c>
    </row>
    <row r="623" spans="2:47" x14ac:dyDescent="0.2">
      <c r="B623" s="13" t="s">
        <v>1089</v>
      </c>
      <c r="C623" s="13" t="s">
        <v>100</v>
      </c>
      <c r="D623" s="13" t="s">
        <v>1086</v>
      </c>
      <c r="E623" s="13" t="s">
        <v>1087</v>
      </c>
      <c r="F623" s="13" t="s">
        <v>1088</v>
      </c>
      <c r="G623" s="13" t="s">
        <v>1082</v>
      </c>
      <c r="H623" s="13" t="s">
        <v>105</v>
      </c>
      <c r="I623" s="13">
        <v>50</v>
      </c>
      <c r="J623" s="13" t="s">
        <v>235</v>
      </c>
      <c r="K623" s="13" t="s">
        <v>107</v>
      </c>
      <c r="L623" s="13" t="s">
        <v>108</v>
      </c>
      <c r="M623" s="13" t="s">
        <v>109</v>
      </c>
      <c r="N623" s="13" t="s">
        <v>110</v>
      </c>
      <c r="O623" s="39"/>
      <c r="P623" s="39"/>
      <c r="Q623" s="39"/>
      <c r="R623" s="39">
        <v>2</v>
      </c>
      <c r="S623" s="39">
        <v>1</v>
      </c>
      <c r="T623" s="39">
        <v>1</v>
      </c>
      <c r="U623" s="39">
        <v>1</v>
      </c>
      <c r="V623" s="39"/>
      <c r="W623" s="39"/>
      <c r="X623" s="39"/>
      <c r="Y623" s="39"/>
      <c r="Z623" s="39"/>
      <c r="AA623" s="39"/>
      <c r="AB623" s="39"/>
      <c r="AC623" s="39"/>
      <c r="AD623" s="39"/>
      <c r="AE623" s="39"/>
      <c r="AF623" s="39"/>
      <c r="AG623" s="39"/>
      <c r="AH623" s="39"/>
      <c r="AI623" s="39"/>
      <c r="AJ623" s="39"/>
      <c r="AK623" s="39"/>
      <c r="AL623" s="39"/>
      <c r="AM623" s="39"/>
      <c r="AN623" s="39"/>
      <c r="AO623" s="39"/>
      <c r="AP623" s="39">
        <v>301250</v>
      </c>
      <c r="AQ623" s="39">
        <v>0</v>
      </c>
      <c r="AR623" s="27">
        <f t="shared" si="17"/>
        <v>0</v>
      </c>
      <c r="AS623" s="13" t="s">
        <v>111</v>
      </c>
      <c r="AT623" s="13" t="s">
        <v>114</v>
      </c>
      <c r="AU623" s="13" t="s">
        <v>212</v>
      </c>
    </row>
    <row r="624" spans="2:47" x14ac:dyDescent="0.25">
      <c r="B624" s="7" t="s">
        <v>1090</v>
      </c>
      <c r="C624" s="7" t="s">
        <v>100</v>
      </c>
      <c r="D624" s="7" t="s">
        <v>1091</v>
      </c>
      <c r="E624" s="7" t="s">
        <v>1080</v>
      </c>
      <c r="F624" s="7" t="s">
        <v>1092</v>
      </c>
      <c r="G624" s="7" t="s">
        <v>1093</v>
      </c>
      <c r="H624" s="8" t="s">
        <v>197</v>
      </c>
      <c r="I624" s="9">
        <v>50</v>
      </c>
      <c r="J624" s="10" t="s">
        <v>231</v>
      </c>
      <c r="K624" s="8" t="s">
        <v>107</v>
      </c>
      <c r="L624" s="10" t="s">
        <v>108</v>
      </c>
      <c r="M624" s="10" t="s">
        <v>109</v>
      </c>
      <c r="N624" s="10" t="s">
        <v>110</v>
      </c>
      <c r="O624" s="27">
        <v>0</v>
      </c>
      <c r="P624" s="27">
        <v>0</v>
      </c>
      <c r="Q624" s="94">
        <v>5</v>
      </c>
      <c r="R624" s="94">
        <v>5</v>
      </c>
      <c r="S624" s="27">
        <v>5</v>
      </c>
      <c r="T624" s="27">
        <v>2</v>
      </c>
      <c r="U624" s="27">
        <v>3</v>
      </c>
      <c r="V624" s="27"/>
      <c r="W624" s="27"/>
      <c r="X624" s="27"/>
      <c r="Y624" s="27"/>
      <c r="Z624" s="27"/>
      <c r="AA624" s="27"/>
      <c r="AB624" s="27"/>
      <c r="AC624" s="27"/>
      <c r="AD624" s="27"/>
      <c r="AE624" s="27"/>
      <c r="AF624" s="27"/>
      <c r="AG624" s="27"/>
      <c r="AH624" s="27"/>
      <c r="AI624" s="27"/>
      <c r="AJ624" s="27"/>
      <c r="AK624" s="27"/>
      <c r="AL624" s="27"/>
      <c r="AM624" s="27"/>
      <c r="AN624" s="27"/>
      <c r="AO624" s="27"/>
      <c r="AP624" s="27">
        <v>460000</v>
      </c>
      <c r="AQ624" s="27">
        <v>0</v>
      </c>
      <c r="AR624" s="27">
        <f t="shared" si="17"/>
        <v>0</v>
      </c>
      <c r="AS624" s="10" t="s">
        <v>111</v>
      </c>
      <c r="AT624" s="88">
        <v>2014</v>
      </c>
      <c r="AU624" s="7" t="s">
        <v>236</v>
      </c>
    </row>
    <row r="625" spans="2:47" x14ac:dyDescent="0.25">
      <c r="B625" s="7" t="s">
        <v>1094</v>
      </c>
      <c r="C625" s="7" t="s">
        <v>100</v>
      </c>
      <c r="D625" s="7" t="s">
        <v>1091</v>
      </c>
      <c r="E625" s="7" t="s">
        <v>1080</v>
      </c>
      <c r="F625" s="7" t="s">
        <v>1092</v>
      </c>
      <c r="G625" s="7" t="s">
        <v>1093</v>
      </c>
      <c r="H625" s="7" t="s">
        <v>105</v>
      </c>
      <c r="I625" s="14">
        <v>50</v>
      </c>
      <c r="J625" s="7" t="s">
        <v>235</v>
      </c>
      <c r="K625" s="7" t="s">
        <v>107</v>
      </c>
      <c r="L625" s="7" t="s">
        <v>108</v>
      </c>
      <c r="M625" s="7" t="s">
        <v>109</v>
      </c>
      <c r="N625" s="7" t="s">
        <v>110</v>
      </c>
      <c r="O625" s="39">
        <v>0</v>
      </c>
      <c r="P625" s="39">
        <v>0</v>
      </c>
      <c r="Q625" s="39">
        <v>0</v>
      </c>
      <c r="R625" s="39">
        <v>5</v>
      </c>
      <c r="S625" s="39">
        <v>5</v>
      </c>
      <c r="T625" s="39">
        <v>2</v>
      </c>
      <c r="U625" s="39">
        <v>3</v>
      </c>
      <c r="V625" s="39"/>
      <c r="W625" s="39"/>
      <c r="X625" s="39"/>
      <c r="Y625" s="39"/>
      <c r="Z625" s="39"/>
      <c r="AA625" s="39"/>
      <c r="AB625" s="39"/>
      <c r="AC625" s="39"/>
      <c r="AD625" s="39"/>
      <c r="AE625" s="39"/>
      <c r="AF625" s="39"/>
      <c r="AG625" s="39"/>
      <c r="AH625" s="39"/>
      <c r="AI625" s="39"/>
      <c r="AJ625" s="39"/>
      <c r="AK625" s="39"/>
      <c r="AL625" s="39"/>
      <c r="AM625" s="39"/>
      <c r="AN625" s="39"/>
      <c r="AO625" s="39"/>
      <c r="AP625" s="39">
        <v>406821</v>
      </c>
      <c r="AQ625" s="27">
        <v>0</v>
      </c>
      <c r="AR625" s="27">
        <f t="shared" si="17"/>
        <v>0</v>
      </c>
      <c r="AS625" s="7" t="s">
        <v>111</v>
      </c>
      <c r="AT625" s="7" t="s">
        <v>375</v>
      </c>
      <c r="AU625" s="89" t="s">
        <v>112</v>
      </c>
    </row>
    <row r="626" spans="2:47" x14ac:dyDescent="0.2">
      <c r="B626" s="12" t="s">
        <v>1095</v>
      </c>
      <c r="C626" s="7" t="s">
        <v>100</v>
      </c>
      <c r="D626" s="7" t="s">
        <v>1091</v>
      </c>
      <c r="E626" s="7" t="s">
        <v>1080</v>
      </c>
      <c r="F626" s="7" t="s">
        <v>1092</v>
      </c>
      <c r="G626" s="7" t="s">
        <v>1093</v>
      </c>
      <c r="H626" s="8" t="s">
        <v>105</v>
      </c>
      <c r="I626" s="9">
        <v>50</v>
      </c>
      <c r="J626" s="10" t="s">
        <v>235</v>
      </c>
      <c r="K626" s="8" t="s">
        <v>107</v>
      </c>
      <c r="L626" s="10" t="s">
        <v>108</v>
      </c>
      <c r="M626" s="10" t="s">
        <v>109</v>
      </c>
      <c r="N626" s="10" t="s">
        <v>110</v>
      </c>
      <c r="O626" s="74"/>
      <c r="P626" s="27"/>
      <c r="Q626" s="27"/>
      <c r="R626" s="27">
        <v>2</v>
      </c>
      <c r="S626" s="27">
        <v>5</v>
      </c>
      <c r="T626" s="27">
        <v>2</v>
      </c>
      <c r="U626" s="27">
        <v>3</v>
      </c>
      <c r="V626" s="27">
        <v>5</v>
      </c>
      <c r="W626" s="27"/>
      <c r="X626" s="27"/>
      <c r="Y626" s="27"/>
      <c r="Z626" s="27"/>
      <c r="AA626" s="27"/>
      <c r="AB626" s="27"/>
      <c r="AC626" s="27"/>
      <c r="AD626" s="27"/>
      <c r="AE626" s="27"/>
      <c r="AF626" s="27"/>
      <c r="AG626" s="27"/>
      <c r="AH626" s="27"/>
      <c r="AI626" s="27"/>
      <c r="AJ626" s="27"/>
      <c r="AK626" s="27"/>
      <c r="AL626" s="27"/>
      <c r="AM626" s="27"/>
      <c r="AN626" s="27"/>
      <c r="AO626" s="27"/>
      <c r="AP626" s="27">
        <v>406821</v>
      </c>
      <c r="AQ626" s="27">
        <v>0</v>
      </c>
      <c r="AR626" s="27">
        <f t="shared" si="17"/>
        <v>0</v>
      </c>
      <c r="AS626" s="10" t="s">
        <v>111</v>
      </c>
      <c r="AT626" s="43" t="s">
        <v>114</v>
      </c>
      <c r="AU626" s="13" t="s">
        <v>115</v>
      </c>
    </row>
    <row r="627" spans="2:47" x14ac:dyDescent="0.2">
      <c r="B627" s="13" t="s">
        <v>1096</v>
      </c>
      <c r="C627" s="13" t="s">
        <v>100</v>
      </c>
      <c r="D627" s="13" t="s">
        <v>1097</v>
      </c>
      <c r="E627" s="13" t="s">
        <v>1098</v>
      </c>
      <c r="F627" s="13" t="s">
        <v>1099</v>
      </c>
      <c r="G627" s="13" t="s">
        <v>1093</v>
      </c>
      <c r="H627" s="13" t="s">
        <v>105</v>
      </c>
      <c r="I627" s="13">
        <v>50</v>
      </c>
      <c r="J627" s="13" t="s">
        <v>235</v>
      </c>
      <c r="K627" s="13" t="s">
        <v>107</v>
      </c>
      <c r="L627" s="13" t="s">
        <v>108</v>
      </c>
      <c r="M627" s="13" t="s">
        <v>109</v>
      </c>
      <c r="N627" s="13" t="s">
        <v>110</v>
      </c>
      <c r="O627" s="39"/>
      <c r="P627" s="39"/>
      <c r="Q627" s="39"/>
      <c r="R627" s="39">
        <v>2</v>
      </c>
      <c r="S627" s="39">
        <v>0</v>
      </c>
      <c r="T627" s="39">
        <v>1</v>
      </c>
      <c r="U627" s="39">
        <v>1</v>
      </c>
      <c r="V627" s="39"/>
      <c r="W627" s="39"/>
      <c r="X627" s="39"/>
      <c r="Y627" s="39"/>
      <c r="Z627" s="39"/>
      <c r="AA627" s="39"/>
      <c r="AB627" s="39"/>
      <c r="AC627" s="39"/>
      <c r="AD627" s="39"/>
      <c r="AE627" s="39"/>
      <c r="AF627" s="39"/>
      <c r="AG627" s="39"/>
      <c r="AH627" s="39"/>
      <c r="AI627" s="39"/>
      <c r="AJ627" s="39"/>
      <c r="AK627" s="39"/>
      <c r="AL627" s="39"/>
      <c r="AM627" s="39"/>
      <c r="AN627" s="39"/>
      <c r="AO627" s="39"/>
      <c r="AP627" s="39">
        <v>406820.98</v>
      </c>
      <c r="AQ627" s="39">
        <v>0</v>
      </c>
      <c r="AR627" s="27">
        <f t="shared" si="17"/>
        <v>0</v>
      </c>
      <c r="AS627" s="13" t="s">
        <v>111</v>
      </c>
      <c r="AT627" s="13" t="s">
        <v>114</v>
      </c>
      <c r="AU627" s="13">
        <v>14</v>
      </c>
    </row>
    <row r="628" spans="2:47" x14ac:dyDescent="0.2">
      <c r="B628" s="13" t="s">
        <v>1100</v>
      </c>
      <c r="C628" s="13" t="s">
        <v>100</v>
      </c>
      <c r="D628" s="13" t="s">
        <v>1097</v>
      </c>
      <c r="E628" s="13" t="s">
        <v>1098</v>
      </c>
      <c r="F628" s="13" t="s">
        <v>1099</v>
      </c>
      <c r="G628" s="13" t="s">
        <v>1093</v>
      </c>
      <c r="H628" s="13" t="s">
        <v>105</v>
      </c>
      <c r="I628" s="13">
        <v>50</v>
      </c>
      <c r="J628" s="13" t="s">
        <v>235</v>
      </c>
      <c r="K628" s="13" t="s">
        <v>107</v>
      </c>
      <c r="L628" s="13" t="s">
        <v>108</v>
      </c>
      <c r="M628" s="13" t="s">
        <v>109</v>
      </c>
      <c r="N628" s="13" t="s">
        <v>110</v>
      </c>
      <c r="O628" s="39"/>
      <c r="P628" s="39"/>
      <c r="Q628" s="39"/>
      <c r="R628" s="39">
        <v>5</v>
      </c>
      <c r="S628" s="39">
        <v>1</v>
      </c>
      <c r="T628" s="39">
        <v>1</v>
      </c>
      <c r="U628" s="39">
        <v>1</v>
      </c>
      <c r="V628" s="39"/>
      <c r="W628" s="39"/>
      <c r="X628" s="39"/>
      <c r="Y628" s="39"/>
      <c r="Z628" s="39"/>
      <c r="AA628" s="39"/>
      <c r="AB628" s="39"/>
      <c r="AC628" s="39"/>
      <c r="AD628" s="39"/>
      <c r="AE628" s="39"/>
      <c r="AF628" s="39"/>
      <c r="AG628" s="39"/>
      <c r="AH628" s="39"/>
      <c r="AI628" s="39"/>
      <c r="AJ628" s="39"/>
      <c r="AK628" s="39"/>
      <c r="AL628" s="39"/>
      <c r="AM628" s="39"/>
      <c r="AN628" s="39"/>
      <c r="AO628" s="39"/>
      <c r="AP628" s="39">
        <v>406820.98</v>
      </c>
      <c r="AQ628" s="39">
        <v>0</v>
      </c>
      <c r="AR628" s="27">
        <f t="shared" si="17"/>
        <v>0</v>
      </c>
      <c r="AS628" s="13" t="s">
        <v>111</v>
      </c>
      <c r="AT628" s="13" t="s">
        <v>114</v>
      </c>
      <c r="AU628" s="13" t="s">
        <v>212</v>
      </c>
    </row>
    <row r="629" spans="2:47" x14ac:dyDescent="0.25">
      <c r="B629" s="7" t="s">
        <v>1101</v>
      </c>
      <c r="C629" s="7" t="s">
        <v>100</v>
      </c>
      <c r="D629" s="7" t="s">
        <v>1067</v>
      </c>
      <c r="E629" s="7" t="s">
        <v>1031</v>
      </c>
      <c r="F629" s="7" t="s">
        <v>1068</v>
      </c>
      <c r="G629" s="7" t="s">
        <v>1102</v>
      </c>
      <c r="H629" s="8" t="s">
        <v>197</v>
      </c>
      <c r="I629" s="9">
        <v>50</v>
      </c>
      <c r="J629" s="10" t="s">
        <v>231</v>
      </c>
      <c r="K629" s="8" t="s">
        <v>107</v>
      </c>
      <c r="L629" s="10" t="s">
        <v>108</v>
      </c>
      <c r="M629" s="10" t="s">
        <v>109</v>
      </c>
      <c r="N629" s="10" t="s">
        <v>110</v>
      </c>
      <c r="O629" s="27">
        <v>0</v>
      </c>
      <c r="P629" s="27">
        <v>0</v>
      </c>
      <c r="Q629" s="94">
        <v>2</v>
      </c>
      <c r="R629" s="94">
        <v>3</v>
      </c>
      <c r="S629" s="27">
        <v>5</v>
      </c>
      <c r="T629" s="27">
        <v>3</v>
      </c>
      <c r="U629" s="27">
        <v>2</v>
      </c>
      <c r="V629" s="27"/>
      <c r="W629" s="27"/>
      <c r="X629" s="27"/>
      <c r="Y629" s="27"/>
      <c r="Z629" s="27"/>
      <c r="AA629" s="27"/>
      <c r="AB629" s="27"/>
      <c r="AC629" s="27"/>
      <c r="AD629" s="27"/>
      <c r="AE629" s="27"/>
      <c r="AF629" s="27"/>
      <c r="AG629" s="27"/>
      <c r="AH629" s="27"/>
      <c r="AI629" s="27"/>
      <c r="AJ629" s="27"/>
      <c r="AK629" s="27"/>
      <c r="AL629" s="27"/>
      <c r="AM629" s="27"/>
      <c r="AN629" s="27"/>
      <c r="AO629" s="27"/>
      <c r="AP629" s="27">
        <v>380000</v>
      </c>
      <c r="AQ629" s="27">
        <v>0</v>
      </c>
      <c r="AR629" s="27">
        <f t="shared" si="17"/>
        <v>0</v>
      </c>
      <c r="AS629" s="10" t="s">
        <v>111</v>
      </c>
      <c r="AT629" s="88">
        <v>2014</v>
      </c>
      <c r="AU629" s="7" t="s">
        <v>198</v>
      </c>
    </row>
    <row r="630" spans="2:47" x14ac:dyDescent="0.25">
      <c r="B630" s="7" t="s">
        <v>1103</v>
      </c>
      <c r="C630" s="7" t="s">
        <v>100</v>
      </c>
      <c r="D630" s="7" t="s">
        <v>1067</v>
      </c>
      <c r="E630" s="7" t="s">
        <v>1031</v>
      </c>
      <c r="F630" s="7" t="s">
        <v>1068</v>
      </c>
      <c r="G630" s="7" t="s">
        <v>1102</v>
      </c>
      <c r="H630" s="7" t="s">
        <v>105</v>
      </c>
      <c r="I630" s="14">
        <v>50</v>
      </c>
      <c r="J630" s="7" t="s">
        <v>235</v>
      </c>
      <c r="K630" s="7" t="s">
        <v>107</v>
      </c>
      <c r="L630" s="7" t="s">
        <v>108</v>
      </c>
      <c r="M630" s="7" t="s">
        <v>109</v>
      </c>
      <c r="N630" s="7" t="s">
        <v>110</v>
      </c>
      <c r="O630" s="39">
        <v>0</v>
      </c>
      <c r="P630" s="39">
        <v>0</v>
      </c>
      <c r="Q630" s="39">
        <v>2</v>
      </c>
      <c r="R630" s="39">
        <v>3</v>
      </c>
      <c r="S630" s="39">
        <v>5</v>
      </c>
      <c r="T630" s="39">
        <v>3</v>
      </c>
      <c r="U630" s="39">
        <v>2</v>
      </c>
      <c r="V630" s="39"/>
      <c r="W630" s="39"/>
      <c r="X630" s="39"/>
      <c r="Y630" s="39"/>
      <c r="Z630" s="39"/>
      <c r="AA630" s="39"/>
      <c r="AB630" s="39"/>
      <c r="AC630" s="39"/>
      <c r="AD630" s="39"/>
      <c r="AE630" s="39"/>
      <c r="AF630" s="39"/>
      <c r="AG630" s="39"/>
      <c r="AH630" s="39"/>
      <c r="AI630" s="39"/>
      <c r="AJ630" s="39"/>
      <c r="AK630" s="39"/>
      <c r="AL630" s="39"/>
      <c r="AM630" s="39"/>
      <c r="AN630" s="39"/>
      <c r="AO630" s="39"/>
      <c r="AP630" s="39">
        <v>380000</v>
      </c>
      <c r="AQ630" s="39">
        <v>0</v>
      </c>
      <c r="AR630" s="27">
        <f t="shared" si="17"/>
        <v>0</v>
      </c>
      <c r="AS630" s="7" t="s">
        <v>111</v>
      </c>
      <c r="AT630" s="7" t="s">
        <v>375</v>
      </c>
      <c r="AU630" s="7" t="s">
        <v>795</v>
      </c>
    </row>
    <row r="631" spans="2:47" x14ac:dyDescent="0.25">
      <c r="B631" s="15" t="s">
        <v>1104</v>
      </c>
      <c r="C631" s="16" t="s">
        <v>100</v>
      </c>
      <c r="D631" s="15" t="s">
        <v>1067</v>
      </c>
      <c r="E631" s="15" t="s">
        <v>1031</v>
      </c>
      <c r="F631" s="15" t="s">
        <v>1068</v>
      </c>
      <c r="G631" s="17" t="s">
        <v>1102</v>
      </c>
      <c r="H631" s="15" t="s">
        <v>105</v>
      </c>
      <c r="I631" s="15">
        <v>50</v>
      </c>
      <c r="J631" s="15" t="s">
        <v>1059</v>
      </c>
      <c r="K631" s="15" t="s">
        <v>107</v>
      </c>
      <c r="L631" s="15" t="s">
        <v>108</v>
      </c>
      <c r="M631" s="18" t="s">
        <v>109</v>
      </c>
      <c r="N631" s="15" t="s">
        <v>110</v>
      </c>
      <c r="O631" s="39">
        <v>0</v>
      </c>
      <c r="P631" s="39">
        <v>0</v>
      </c>
      <c r="Q631" s="39">
        <v>1</v>
      </c>
      <c r="R631" s="39">
        <v>3</v>
      </c>
      <c r="S631" s="39">
        <v>5</v>
      </c>
      <c r="T631" s="39">
        <v>3</v>
      </c>
      <c r="U631" s="39">
        <v>2</v>
      </c>
      <c r="V631" s="39"/>
      <c r="W631" s="39"/>
      <c r="X631" s="39"/>
      <c r="Y631" s="39"/>
      <c r="Z631" s="39"/>
      <c r="AA631" s="39"/>
      <c r="AB631" s="39"/>
      <c r="AC631" s="39"/>
      <c r="AD631" s="39"/>
      <c r="AE631" s="39"/>
      <c r="AF631" s="39"/>
      <c r="AG631" s="39"/>
      <c r="AH631" s="39"/>
      <c r="AI631" s="39"/>
      <c r="AJ631" s="39"/>
      <c r="AK631" s="39"/>
      <c r="AL631" s="39"/>
      <c r="AM631" s="39"/>
      <c r="AN631" s="39"/>
      <c r="AO631" s="39"/>
      <c r="AP631" s="39">
        <v>380000</v>
      </c>
      <c r="AQ631" s="27">
        <v>0</v>
      </c>
      <c r="AR631" s="27">
        <f t="shared" si="17"/>
        <v>0</v>
      </c>
      <c r="AS631" s="15" t="s">
        <v>111</v>
      </c>
      <c r="AT631" s="7" t="s">
        <v>375</v>
      </c>
      <c r="AU631" s="89" t="s">
        <v>112</v>
      </c>
    </row>
    <row r="632" spans="2:47" x14ac:dyDescent="0.2">
      <c r="B632" s="12" t="s">
        <v>1105</v>
      </c>
      <c r="C632" s="7" t="s">
        <v>100</v>
      </c>
      <c r="D632" s="7" t="s">
        <v>1067</v>
      </c>
      <c r="E632" s="7" t="s">
        <v>1031</v>
      </c>
      <c r="F632" s="7" t="s">
        <v>1068</v>
      </c>
      <c r="G632" s="7" t="s">
        <v>1102</v>
      </c>
      <c r="H632" s="8" t="s">
        <v>105</v>
      </c>
      <c r="I632" s="9">
        <v>50</v>
      </c>
      <c r="J632" s="10" t="s">
        <v>1059</v>
      </c>
      <c r="K632" s="8" t="s">
        <v>107</v>
      </c>
      <c r="L632" s="10" t="s">
        <v>108</v>
      </c>
      <c r="M632" s="10" t="s">
        <v>109</v>
      </c>
      <c r="N632" s="10" t="s">
        <v>110</v>
      </c>
      <c r="O632" s="74"/>
      <c r="P632" s="27"/>
      <c r="Q632" s="27">
        <v>1</v>
      </c>
      <c r="R632" s="27">
        <v>2</v>
      </c>
      <c r="S632" s="27">
        <v>5</v>
      </c>
      <c r="T632" s="27">
        <v>3</v>
      </c>
      <c r="U632" s="27">
        <v>2</v>
      </c>
      <c r="V632" s="27">
        <v>2</v>
      </c>
      <c r="W632" s="27"/>
      <c r="X632" s="27"/>
      <c r="Y632" s="27"/>
      <c r="Z632" s="27"/>
      <c r="AA632" s="27"/>
      <c r="AB632" s="27"/>
      <c r="AC632" s="27"/>
      <c r="AD632" s="27"/>
      <c r="AE632" s="27"/>
      <c r="AF632" s="27"/>
      <c r="AG632" s="27"/>
      <c r="AH632" s="27"/>
      <c r="AI632" s="27"/>
      <c r="AJ632" s="27"/>
      <c r="AK632" s="27"/>
      <c r="AL632" s="27"/>
      <c r="AM632" s="27"/>
      <c r="AN632" s="27"/>
      <c r="AO632" s="27"/>
      <c r="AP632" s="27">
        <v>380000</v>
      </c>
      <c r="AQ632" s="27">
        <v>0</v>
      </c>
      <c r="AR632" s="27">
        <f t="shared" si="17"/>
        <v>0</v>
      </c>
      <c r="AS632" s="10" t="s">
        <v>111</v>
      </c>
      <c r="AT632" s="43" t="s">
        <v>114</v>
      </c>
      <c r="AU632" s="13" t="s">
        <v>115</v>
      </c>
    </row>
    <row r="633" spans="2:47" x14ac:dyDescent="0.2">
      <c r="B633" s="13" t="s">
        <v>1106</v>
      </c>
      <c r="C633" s="13" t="s">
        <v>100</v>
      </c>
      <c r="D633" s="13" t="s">
        <v>1074</v>
      </c>
      <c r="E633" s="13" t="s">
        <v>1038</v>
      </c>
      <c r="F633" s="13" t="s">
        <v>1075</v>
      </c>
      <c r="G633" s="13" t="s">
        <v>1102</v>
      </c>
      <c r="H633" s="13" t="s">
        <v>105</v>
      </c>
      <c r="I633" s="13">
        <v>50</v>
      </c>
      <c r="J633" s="13" t="s">
        <v>1059</v>
      </c>
      <c r="K633" s="13" t="s">
        <v>107</v>
      </c>
      <c r="L633" s="13" t="s">
        <v>108</v>
      </c>
      <c r="M633" s="13" t="s">
        <v>109</v>
      </c>
      <c r="N633" s="13" t="s">
        <v>110</v>
      </c>
      <c r="O633" s="39"/>
      <c r="P633" s="39"/>
      <c r="Q633" s="39">
        <v>1</v>
      </c>
      <c r="R633" s="39">
        <v>2</v>
      </c>
      <c r="S633" s="39">
        <v>0</v>
      </c>
      <c r="T633" s="39">
        <v>0</v>
      </c>
      <c r="U633" s="39">
        <v>0</v>
      </c>
      <c r="V633" s="39"/>
      <c r="W633" s="39"/>
      <c r="X633" s="39"/>
      <c r="Y633" s="39"/>
      <c r="Z633" s="39"/>
      <c r="AA633" s="39"/>
      <c r="AB633" s="39"/>
      <c r="AC633" s="39"/>
      <c r="AD633" s="39"/>
      <c r="AE633" s="39"/>
      <c r="AF633" s="39"/>
      <c r="AG633" s="39"/>
      <c r="AH633" s="39"/>
      <c r="AI633" s="39"/>
      <c r="AJ633" s="39"/>
      <c r="AK633" s="39"/>
      <c r="AL633" s="39"/>
      <c r="AM633" s="39"/>
      <c r="AN633" s="39"/>
      <c r="AO633" s="39"/>
      <c r="AP633" s="39">
        <v>380000</v>
      </c>
      <c r="AQ633" s="39">
        <v>0</v>
      </c>
      <c r="AR633" s="27">
        <f t="shared" si="17"/>
        <v>0</v>
      </c>
      <c r="AS633" s="13" t="s">
        <v>111</v>
      </c>
      <c r="AT633" s="13" t="s">
        <v>114</v>
      </c>
      <c r="AU633" s="13">
        <v>14</v>
      </c>
    </row>
    <row r="634" spans="2:47" x14ac:dyDescent="0.2">
      <c r="B634" s="13" t="s">
        <v>1107</v>
      </c>
      <c r="C634" s="13" t="s">
        <v>100</v>
      </c>
      <c r="D634" s="13" t="s">
        <v>1074</v>
      </c>
      <c r="E634" s="13" t="s">
        <v>1038</v>
      </c>
      <c r="F634" s="13" t="s">
        <v>1075</v>
      </c>
      <c r="G634" s="13" t="s">
        <v>1102</v>
      </c>
      <c r="H634" s="13" t="s">
        <v>105</v>
      </c>
      <c r="I634" s="13">
        <v>50</v>
      </c>
      <c r="J634" s="13" t="s">
        <v>1059</v>
      </c>
      <c r="K634" s="13" t="s">
        <v>107</v>
      </c>
      <c r="L634" s="13" t="s">
        <v>108</v>
      </c>
      <c r="M634" s="13" t="s">
        <v>109</v>
      </c>
      <c r="N634" s="13" t="s">
        <v>110</v>
      </c>
      <c r="O634" s="39"/>
      <c r="P634" s="39"/>
      <c r="Q634" s="39">
        <v>1</v>
      </c>
      <c r="R634" s="39">
        <v>3</v>
      </c>
      <c r="S634" s="39">
        <v>0</v>
      </c>
      <c r="T634" s="39">
        <v>0</v>
      </c>
      <c r="U634" s="39">
        <v>0</v>
      </c>
      <c r="V634" s="39"/>
      <c r="W634" s="39"/>
      <c r="X634" s="39"/>
      <c r="Y634" s="39"/>
      <c r="Z634" s="39"/>
      <c r="AA634" s="39"/>
      <c r="AB634" s="39"/>
      <c r="AC634" s="39"/>
      <c r="AD634" s="39"/>
      <c r="AE634" s="39"/>
      <c r="AF634" s="39"/>
      <c r="AG634" s="39"/>
      <c r="AH634" s="39"/>
      <c r="AI634" s="39"/>
      <c r="AJ634" s="39"/>
      <c r="AK634" s="39"/>
      <c r="AL634" s="39"/>
      <c r="AM634" s="39"/>
      <c r="AN634" s="39"/>
      <c r="AO634" s="39"/>
      <c r="AP634" s="39">
        <v>380000</v>
      </c>
      <c r="AQ634" s="39">
        <v>0</v>
      </c>
      <c r="AR634" s="27">
        <f t="shared" si="17"/>
        <v>0</v>
      </c>
      <c r="AS634" s="13" t="s">
        <v>111</v>
      </c>
      <c r="AT634" s="13" t="s">
        <v>114</v>
      </c>
      <c r="AU634" s="13">
        <v>14</v>
      </c>
    </row>
    <row r="635" spans="2:47" x14ac:dyDescent="0.2">
      <c r="B635" s="13" t="s">
        <v>1108</v>
      </c>
      <c r="C635" s="13" t="s">
        <v>100</v>
      </c>
      <c r="D635" s="13" t="s">
        <v>1074</v>
      </c>
      <c r="E635" s="13" t="s">
        <v>1038</v>
      </c>
      <c r="F635" s="13" t="s">
        <v>1075</v>
      </c>
      <c r="G635" s="13" t="s">
        <v>1102</v>
      </c>
      <c r="H635" s="13" t="s">
        <v>105</v>
      </c>
      <c r="I635" s="13">
        <v>50</v>
      </c>
      <c r="J635" s="13" t="s">
        <v>1059</v>
      </c>
      <c r="K635" s="13" t="s">
        <v>107</v>
      </c>
      <c r="L635" s="13" t="s">
        <v>108</v>
      </c>
      <c r="M635" s="13" t="s">
        <v>122</v>
      </c>
      <c r="N635" s="13" t="s">
        <v>110</v>
      </c>
      <c r="O635" s="39"/>
      <c r="P635" s="39"/>
      <c r="Q635" s="39">
        <v>1</v>
      </c>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v>380000</v>
      </c>
      <c r="AQ635" s="39">
        <f>(O635+P635+Q635+R635+S635+T635+U635+V635+W635)*AP635</f>
        <v>380000</v>
      </c>
      <c r="AR635" s="27">
        <f t="shared" si="17"/>
        <v>425600.00000000006</v>
      </c>
      <c r="AS635" s="13" t="s">
        <v>111</v>
      </c>
      <c r="AT635" s="13" t="s">
        <v>114</v>
      </c>
      <c r="AU635" s="13"/>
    </row>
    <row r="636" spans="2:47" x14ac:dyDescent="0.25">
      <c r="B636" s="7" t="s">
        <v>1109</v>
      </c>
      <c r="C636" s="7" t="s">
        <v>100</v>
      </c>
      <c r="D636" s="7" t="s">
        <v>1054</v>
      </c>
      <c r="E636" s="7" t="s">
        <v>1031</v>
      </c>
      <c r="F636" s="7" t="s">
        <v>1055</v>
      </c>
      <c r="G636" s="7" t="s">
        <v>1110</v>
      </c>
      <c r="H636" s="8" t="s">
        <v>197</v>
      </c>
      <c r="I636" s="9">
        <v>50</v>
      </c>
      <c r="J636" s="10" t="s">
        <v>231</v>
      </c>
      <c r="K636" s="8" t="s">
        <v>107</v>
      </c>
      <c r="L636" s="10" t="s">
        <v>108</v>
      </c>
      <c r="M636" s="10" t="s">
        <v>109</v>
      </c>
      <c r="N636" s="10" t="s">
        <v>110</v>
      </c>
      <c r="O636" s="27">
        <v>0</v>
      </c>
      <c r="P636" s="27">
        <v>0</v>
      </c>
      <c r="Q636" s="94">
        <v>3</v>
      </c>
      <c r="R636" s="94">
        <v>3</v>
      </c>
      <c r="S636" s="27">
        <v>5</v>
      </c>
      <c r="T636" s="27">
        <v>3</v>
      </c>
      <c r="U636" s="27">
        <v>3</v>
      </c>
      <c r="V636" s="27"/>
      <c r="W636" s="27"/>
      <c r="X636" s="27"/>
      <c r="Y636" s="27"/>
      <c r="Z636" s="27"/>
      <c r="AA636" s="27"/>
      <c r="AB636" s="27"/>
      <c r="AC636" s="27"/>
      <c r="AD636" s="27"/>
      <c r="AE636" s="27"/>
      <c r="AF636" s="27"/>
      <c r="AG636" s="27"/>
      <c r="AH636" s="27"/>
      <c r="AI636" s="27"/>
      <c r="AJ636" s="27"/>
      <c r="AK636" s="27"/>
      <c r="AL636" s="27"/>
      <c r="AM636" s="27"/>
      <c r="AN636" s="27"/>
      <c r="AO636" s="27"/>
      <c r="AP636" s="27">
        <v>384000</v>
      </c>
      <c r="AQ636" s="27">
        <v>0</v>
      </c>
      <c r="AR636" s="27">
        <f t="shared" si="17"/>
        <v>0</v>
      </c>
      <c r="AS636" s="10" t="s">
        <v>111</v>
      </c>
      <c r="AT636" s="88">
        <v>2014</v>
      </c>
      <c r="AU636" s="7" t="s">
        <v>198</v>
      </c>
    </row>
    <row r="637" spans="2:47" x14ac:dyDescent="0.25">
      <c r="B637" s="7" t="s">
        <v>1111</v>
      </c>
      <c r="C637" s="7" t="s">
        <v>100</v>
      </c>
      <c r="D637" s="7" t="s">
        <v>1054</v>
      </c>
      <c r="E637" s="7" t="s">
        <v>1031</v>
      </c>
      <c r="F637" s="7" t="s">
        <v>1055</v>
      </c>
      <c r="G637" s="7" t="s">
        <v>1110</v>
      </c>
      <c r="H637" s="7" t="s">
        <v>105</v>
      </c>
      <c r="I637" s="14">
        <v>50</v>
      </c>
      <c r="J637" s="7" t="s">
        <v>235</v>
      </c>
      <c r="K637" s="7" t="s">
        <v>107</v>
      </c>
      <c r="L637" s="7" t="s">
        <v>108</v>
      </c>
      <c r="M637" s="7" t="s">
        <v>109</v>
      </c>
      <c r="N637" s="7" t="s">
        <v>110</v>
      </c>
      <c r="O637" s="39">
        <v>0</v>
      </c>
      <c r="P637" s="39">
        <v>0</v>
      </c>
      <c r="Q637" s="39">
        <v>3</v>
      </c>
      <c r="R637" s="39">
        <v>3</v>
      </c>
      <c r="S637" s="39">
        <v>5</v>
      </c>
      <c r="T637" s="39">
        <v>3</v>
      </c>
      <c r="U637" s="39">
        <v>3</v>
      </c>
      <c r="V637" s="39"/>
      <c r="W637" s="39"/>
      <c r="X637" s="39"/>
      <c r="Y637" s="39"/>
      <c r="Z637" s="39"/>
      <c r="AA637" s="39"/>
      <c r="AB637" s="39"/>
      <c r="AC637" s="39"/>
      <c r="AD637" s="39"/>
      <c r="AE637" s="39"/>
      <c r="AF637" s="39"/>
      <c r="AG637" s="39"/>
      <c r="AH637" s="39"/>
      <c r="AI637" s="39"/>
      <c r="AJ637" s="39"/>
      <c r="AK637" s="39"/>
      <c r="AL637" s="39"/>
      <c r="AM637" s="39"/>
      <c r="AN637" s="39"/>
      <c r="AO637" s="39"/>
      <c r="AP637" s="39">
        <v>384000</v>
      </c>
      <c r="AQ637" s="39">
        <v>0</v>
      </c>
      <c r="AR637" s="27">
        <f t="shared" si="17"/>
        <v>0</v>
      </c>
      <c r="AS637" s="7" t="s">
        <v>111</v>
      </c>
      <c r="AT637" s="7" t="s">
        <v>375</v>
      </c>
      <c r="AU637" s="7" t="s">
        <v>795</v>
      </c>
    </row>
    <row r="638" spans="2:47" x14ac:dyDescent="0.25">
      <c r="B638" s="15" t="s">
        <v>1112</v>
      </c>
      <c r="C638" s="16" t="s">
        <v>100</v>
      </c>
      <c r="D638" s="15" t="s">
        <v>1054</v>
      </c>
      <c r="E638" s="15" t="s">
        <v>1031</v>
      </c>
      <c r="F638" s="15" t="s">
        <v>1055</v>
      </c>
      <c r="G638" s="17" t="s">
        <v>1110</v>
      </c>
      <c r="H638" s="15" t="s">
        <v>105</v>
      </c>
      <c r="I638" s="15">
        <v>50</v>
      </c>
      <c r="J638" s="15" t="s">
        <v>1059</v>
      </c>
      <c r="K638" s="15" t="s">
        <v>107</v>
      </c>
      <c r="L638" s="15" t="s">
        <v>108</v>
      </c>
      <c r="M638" s="18" t="s">
        <v>109</v>
      </c>
      <c r="N638" s="15" t="s">
        <v>110</v>
      </c>
      <c r="O638" s="39">
        <v>0</v>
      </c>
      <c r="P638" s="39">
        <v>0</v>
      </c>
      <c r="Q638" s="39">
        <v>0</v>
      </c>
      <c r="R638" s="39">
        <v>3</v>
      </c>
      <c r="S638" s="39">
        <v>5</v>
      </c>
      <c r="T638" s="39">
        <v>3</v>
      </c>
      <c r="U638" s="39">
        <v>3</v>
      </c>
      <c r="V638" s="39"/>
      <c r="W638" s="39"/>
      <c r="X638" s="39"/>
      <c r="Y638" s="39"/>
      <c r="Z638" s="39"/>
      <c r="AA638" s="39"/>
      <c r="AB638" s="39"/>
      <c r="AC638" s="39"/>
      <c r="AD638" s="39"/>
      <c r="AE638" s="39"/>
      <c r="AF638" s="39"/>
      <c r="AG638" s="39"/>
      <c r="AH638" s="39"/>
      <c r="AI638" s="39"/>
      <c r="AJ638" s="39"/>
      <c r="AK638" s="39"/>
      <c r="AL638" s="39"/>
      <c r="AM638" s="39"/>
      <c r="AN638" s="39"/>
      <c r="AO638" s="39"/>
      <c r="AP638" s="39">
        <v>384000</v>
      </c>
      <c r="AQ638" s="27">
        <v>0</v>
      </c>
      <c r="AR638" s="27">
        <f t="shared" si="17"/>
        <v>0</v>
      </c>
      <c r="AS638" s="15" t="s">
        <v>111</v>
      </c>
      <c r="AT638" s="7" t="s">
        <v>375</v>
      </c>
      <c r="AU638" s="89" t="s">
        <v>112</v>
      </c>
    </row>
    <row r="639" spans="2:47" x14ac:dyDescent="0.2">
      <c r="B639" s="12" t="s">
        <v>1113</v>
      </c>
      <c r="C639" s="7" t="s">
        <v>100</v>
      </c>
      <c r="D639" s="7" t="s">
        <v>1054</v>
      </c>
      <c r="E639" s="7" t="s">
        <v>1031</v>
      </c>
      <c r="F639" s="7" t="s">
        <v>1055</v>
      </c>
      <c r="G639" s="7" t="s">
        <v>1110</v>
      </c>
      <c r="H639" s="8" t="s">
        <v>105</v>
      </c>
      <c r="I639" s="9">
        <v>50</v>
      </c>
      <c r="J639" s="10" t="s">
        <v>1059</v>
      </c>
      <c r="K639" s="8" t="s">
        <v>107</v>
      </c>
      <c r="L639" s="10" t="s">
        <v>108</v>
      </c>
      <c r="M639" s="10" t="s">
        <v>109</v>
      </c>
      <c r="N639" s="10" t="s">
        <v>110</v>
      </c>
      <c r="O639" s="74"/>
      <c r="P639" s="27"/>
      <c r="Q639" s="27"/>
      <c r="R639" s="27">
        <v>3</v>
      </c>
      <c r="S639" s="27">
        <v>3</v>
      </c>
      <c r="T639" s="27">
        <v>3</v>
      </c>
      <c r="U639" s="27">
        <v>3</v>
      </c>
      <c r="V639" s="27">
        <v>3</v>
      </c>
      <c r="W639" s="27"/>
      <c r="X639" s="27"/>
      <c r="Y639" s="27"/>
      <c r="Z639" s="27"/>
      <c r="AA639" s="27"/>
      <c r="AB639" s="27"/>
      <c r="AC639" s="27"/>
      <c r="AD639" s="27"/>
      <c r="AE639" s="27"/>
      <c r="AF639" s="27"/>
      <c r="AG639" s="27"/>
      <c r="AH639" s="27"/>
      <c r="AI639" s="27"/>
      <c r="AJ639" s="27"/>
      <c r="AK639" s="27"/>
      <c r="AL639" s="27"/>
      <c r="AM639" s="27"/>
      <c r="AN639" s="27"/>
      <c r="AO639" s="27"/>
      <c r="AP639" s="27">
        <v>384000</v>
      </c>
      <c r="AQ639" s="27">
        <v>0</v>
      </c>
      <c r="AR639" s="27">
        <f t="shared" si="17"/>
        <v>0</v>
      </c>
      <c r="AS639" s="10" t="s">
        <v>111</v>
      </c>
      <c r="AT639" s="43" t="s">
        <v>114</v>
      </c>
      <c r="AU639" s="13" t="s">
        <v>115</v>
      </c>
    </row>
    <row r="640" spans="2:47" x14ac:dyDescent="0.2">
      <c r="B640" s="13" t="s">
        <v>1114</v>
      </c>
      <c r="C640" s="13" t="s">
        <v>100</v>
      </c>
      <c r="D640" s="13" t="s">
        <v>1062</v>
      </c>
      <c r="E640" s="13" t="s">
        <v>1038</v>
      </c>
      <c r="F640" s="13" t="s">
        <v>1063</v>
      </c>
      <c r="G640" s="13" t="s">
        <v>1110</v>
      </c>
      <c r="H640" s="13" t="s">
        <v>105</v>
      </c>
      <c r="I640" s="13">
        <v>50</v>
      </c>
      <c r="J640" s="13" t="s">
        <v>1059</v>
      </c>
      <c r="K640" s="13" t="s">
        <v>107</v>
      </c>
      <c r="L640" s="13" t="s">
        <v>108</v>
      </c>
      <c r="M640" s="13" t="s">
        <v>109</v>
      </c>
      <c r="N640" s="13" t="s">
        <v>110</v>
      </c>
      <c r="O640" s="39"/>
      <c r="P640" s="39"/>
      <c r="Q640" s="39"/>
      <c r="R640" s="39">
        <v>3</v>
      </c>
      <c r="S640" s="39">
        <v>0</v>
      </c>
      <c r="T640" s="39">
        <v>0</v>
      </c>
      <c r="U640" s="39">
        <v>0</v>
      </c>
      <c r="V640" s="39"/>
      <c r="W640" s="39"/>
      <c r="X640" s="39"/>
      <c r="Y640" s="39"/>
      <c r="Z640" s="39"/>
      <c r="AA640" s="39"/>
      <c r="AB640" s="39"/>
      <c r="AC640" s="39"/>
      <c r="AD640" s="39"/>
      <c r="AE640" s="39"/>
      <c r="AF640" s="39"/>
      <c r="AG640" s="39"/>
      <c r="AH640" s="39"/>
      <c r="AI640" s="39"/>
      <c r="AJ640" s="39"/>
      <c r="AK640" s="39"/>
      <c r="AL640" s="39"/>
      <c r="AM640" s="39"/>
      <c r="AN640" s="39"/>
      <c r="AO640" s="39"/>
      <c r="AP640" s="39">
        <v>384000</v>
      </c>
      <c r="AQ640" s="39">
        <v>0</v>
      </c>
      <c r="AR640" s="27">
        <f t="shared" si="17"/>
        <v>0</v>
      </c>
      <c r="AS640" s="13" t="s">
        <v>111</v>
      </c>
      <c r="AT640" s="13" t="s">
        <v>114</v>
      </c>
      <c r="AU640" s="13" t="s">
        <v>212</v>
      </c>
    </row>
    <row r="641" spans="2:47" x14ac:dyDescent="0.25">
      <c r="B641" s="7" t="s">
        <v>1115</v>
      </c>
      <c r="C641" s="7" t="s">
        <v>100</v>
      </c>
      <c r="D641" s="7" t="s">
        <v>1116</v>
      </c>
      <c r="E641" s="7" t="s">
        <v>1117</v>
      </c>
      <c r="F641" s="7" t="s">
        <v>1118</v>
      </c>
      <c r="G641" s="7" t="s">
        <v>1119</v>
      </c>
      <c r="H641" s="8" t="s">
        <v>197</v>
      </c>
      <c r="I641" s="9">
        <v>50</v>
      </c>
      <c r="J641" s="10" t="s">
        <v>231</v>
      </c>
      <c r="K641" s="8" t="s">
        <v>107</v>
      </c>
      <c r="L641" s="10" t="s">
        <v>108</v>
      </c>
      <c r="M641" s="10" t="s">
        <v>109</v>
      </c>
      <c r="N641" s="10" t="s">
        <v>110</v>
      </c>
      <c r="O641" s="27">
        <v>0</v>
      </c>
      <c r="P641" s="27">
        <v>0</v>
      </c>
      <c r="Q641" s="94">
        <v>1</v>
      </c>
      <c r="R641" s="94">
        <v>1</v>
      </c>
      <c r="S641" s="27">
        <v>0</v>
      </c>
      <c r="T641" s="27">
        <v>0</v>
      </c>
      <c r="U641" s="27">
        <v>1</v>
      </c>
      <c r="V641" s="27"/>
      <c r="W641" s="27"/>
      <c r="X641" s="27"/>
      <c r="Y641" s="27"/>
      <c r="Z641" s="27"/>
      <c r="AA641" s="27"/>
      <c r="AB641" s="27"/>
      <c r="AC641" s="27"/>
      <c r="AD641" s="27"/>
      <c r="AE641" s="27"/>
      <c r="AF641" s="27"/>
      <c r="AG641" s="27"/>
      <c r="AH641" s="27"/>
      <c r="AI641" s="27"/>
      <c r="AJ641" s="27"/>
      <c r="AK641" s="27"/>
      <c r="AL641" s="27"/>
      <c r="AM641" s="27"/>
      <c r="AN641" s="27"/>
      <c r="AO641" s="27"/>
      <c r="AP641" s="27">
        <v>2900000</v>
      </c>
      <c r="AQ641" s="27">
        <v>0</v>
      </c>
      <c r="AR641" s="27">
        <f t="shared" si="17"/>
        <v>0</v>
      </c>
      <c r="AS641" s="10" t="s">
        <v>111</v>
      </c>
      <c r="AT641" s="88">
        <v>2014</v>
      </c>
      <c r="AU641" s="7" t="s">
        <v>236</v>
      </c>
    </row>
    <row r="642" spans="2:47" x14ac:dyDescent="0.25">
      <c r="B642" s="7" t="s">
        <v>1120</v>
      </c>
      <c r="C642" s="7" t="s">
        <v>100</v>
      </c>
      <c r="D642" s="7" t="s">
        <v>1116</v>
      </c>
      <c r="E642" s="7" t="s">
        <v>1117</v>
      </c>
      <c r="F642" s="7" t="s">
        <v>1118</v>
      </c>
      <c r="G642" s="7" t="s">
        <v>1119</v>
      </c>
      <c r="H642" s="7" t="s">
        <v>197</v>
      </c>
      <c r="I642" s="14">
        <v>50</v>
      </c>
      <c r="J642" s="7" t="s">
        <v>235</v>
      </c>
      <c r="K642" s="7" t="s">
        <v>107</v>
      </c>
      <c r="L642" s="7" t="s">
        <v>108</v>
      </c>
      <c r="M642" s="7" t="s">
        <v>109</v>
      </c>
      <c r="N642" s="7" t="s">
        <v>110</v>
      </c>
      <c r="O642" s="39">
        <v>0</v>
      </c>
      <c r="P642" s="39">
        <v>0</v>
      </c>
      <c r="Q642" s="39">
        <v>1</v>
      </c>
      <c r="R642" s="39">
        <v>1</v>
      </c>
      <c r="S642" s="39">
        <v>0</v>
      </c>
      <c r="T642" s="39">
        <v>0</v>
      </c>
      <c r="U642" s="39">
        <v>1</v>
      </c>
      <c r="V642" s="39"/>
      <c r="W642" s="39"/>
      <c r="X642" s="39"/>
      <c r="Y642" s="39"/>
      <c r="Z642" s="39"/>
      <c r="AA642" s="39"/>
      <c r="AB642" s="39"/>
      <c r="AC642" s="39"/>
      <c r="AD642" s="39"/>
      <c r="AE642" s="39"/>
      <c r="AF642" s="39"/>
      <c r="AG642" s="39"/>
      <c r="AH642" s="39"/>
      <c r="AI642" s="39"/>
      <c r="AJ642" s="39"/>
      <c r="AK642" s="39"/>
      <c r="AL642" s="39"/>
      <c r="AM642" s="39"/>
      <c r="AN642" s="39"/>
      <c r="AO642" s="39"/>
      <c r="AP642" s="39">
        <v>2790960</v>
      </c>
      <c r="AQ642" s="39">
        <v>0</v>
      </c>
      <c r="AR642" s="27">
        <f t="shared" si="17"/>
        <v>0</v>
      </c>
      <c r="AS642" s="7" t="s">
        <v>111</v>
      </c>
      <c r="AT642" s="7" t="s">
        <v>375</v>
      </c>
      <c r="AU642" s="7" t="s">
        <v>198</v>
      </c>
    </row>
    <row r="643" spans="2:47" x14ac:dyDescent="0.25">
      <c r="B643" s="15" t="s">
        <v>1121</v>
      </c>
      <c r="C643" s="16" t="s">
        <v>100</v>
      </c>
      <c r="D643" s="15" t="s">
        <v>1116</v>
      </c>
      <c r="E643" s="15" t="s">
        <v>1117</v>
      </c>
      <c r="F643" s="15" t="s">
        <v>1118</v>
      </c>
      <c r="G643" s="17" t="s">
        <v>1119</v>
      </c>
      <c r="H643" s="15" t="s">
        <v>197</v>
      </c>
      <c r="I643" s="15">
        <v>50</v>
      </c>
      <c r="J643" s="15" t="s">
        <v>263</v>
      </c>
      <c r="K643" s="15" t="s">
        <v>107</v>
      </c>
      <c r="L643" s="15" t="s">
        <v>108</v>
      </c>
      <c r="M643" s="18" t="s">
        <v>109</v>
      </c>
      <c r="N643" s="15" t="s">
        <v>110</v>
      </c>
      <c r="O643" s="39">
        <v>0</v>
      </c>
      <c r="P643" s="39">
        <v>0</v>
      </c>
      <c r="Q643" s="39">
        <v>1</v>
      </c>
      <c r="R643" s="39">
        <v>1</v>
      </c>
      <c r="S643" s="39">
        <v>0</v>
      </c>
      <c r="T643" s="39">
        <v>0</v>
      </c>
      <c r="U643" s="39">
        <v>1</v>
      </c>
      <c r="V643" s="39"/>
      <c r="W643" s="39"/>
      <c r="X643" s="39"/>
      <c r="Y643" s="39"/>
      <c r="Z643" s="39"/>
      <c r="AA643" s="39"/>
      <c r="AB643" s="39"/>
      <c r="AC643" s="39"/>
      <c r="AD643" s="39"/>
      <c r="AE643" s="39"/>
      <c r="AF643" s="39"/>
      <c r="AG643" s="39"/>
      <c r="AH643" s="39"/>
      <c r="AI643" s="39"/>
      <c r="AJ643" s="39"/>
      <c r="AK643" s="39"/>
      <c r="AL643" s="39"/>
      <c r="AM643" s="39"/>
      <c r="AN643" s="39"/>
      <c r="AO643" s="39"/>
      <c r="AP643" s="39">
        <v>2790960</v>
      </c>
      <c r="AQ643" s="39">
        <v>0</v>
      </c>
      <c r="AR643" s="27">
        <f t="shared" si="17"/>
        <v>0</v>
      </c>
      <c r="AS643" s="15" t="s">
        <v>111</v>
      </c>
      <c r="AT643" s="7" t="s">
        <v>375</v>
      </c>
      <c r="AU643" s="15" t="s">
        <v>212</v>
      </c>
    </row>
    <row r="644" spans="2:47" x14ac:dyDescent="0.25">
      <c r="B644" s="7" t="s">
        <v>1122</v>
      </c>
      <c r="C644" s="7" t="s">
        <v>100</v>
      </c>
      <c r="D644" s="7" t="s">
        <v>1123</v>
      </c>
      <c r="E644" s="7" t="s">
        <v>1124</v>
      </c>
      <c r="F644" s="7" t="s">
        <v>1125</v>
      </c>
      <c r="G644" s="7" t="s">
        <v>1126</v>
      </c>
      <c r="H644" s="8" t="s">
        <v>105</v>
      </c>
      <c r="I644" s="9">
        <v>50</v>
      </c>
      <c r="J644" s="10" t="s">
        <v>106</v>
      </c>
      <c r="K644" s="8" t="s">
        <v>107</v>
      </c>
      <c r="L644" s="10" t="s">
        <v>108</v>
      </c>
      <c r="M644" s="10" t="s">
        <v>109</v>
      </c>
      <c r="N644" s="10" t="s">
        <v>110</v>
      </c>
      <c r="O644" s="27">
        <v>0</v>
      </c>
      <c r="P644" s="27">
        <v>0</v>
      </c>
      <c r="Q644" s="27">
        <v>2</v>
      </c>
      <c r="R644" s="27">
        <v>1</v>
      </c>
      <c r="S644" s="27">
        <v>3</v>
      </c>
      <c r="T644" s="27">
        <v>3</v>
      </c>
      <c r="U644" s="27">
        <v>3</v>
      </c>
      <c r="V644" s="27"/>
      <c r="W644" s="27"/>
      <c r="X644" s="27"/>
      <c r="Y644" s="27"/>
      <c r="Z644" s="27"/>
      <c r="AA644" s="27"/>
      <c r="AB644" s="27"/>
      <c r="AC644" s="27"/>
      <c r="AD644" s="27"/>
      <c r="AE644" s="27"/>
      <c r="AF644" s="27"/>
      <c r="AG644" s="27"/>
      <c r="AH644" s="27"/>
      <c r="AI644" s="27"/>
      <c r="AJ644" s="27"/>
      <c r="AK644" s="27"/>
      <c r="AL644" s="27"/>
      <c r="AM644" s="27"/>
      <c r="AN644" s="27"/>
      <c r="AO644" s="27"/>
      <c r="AP644" s="27">
        <v>27170000</v>
      </c>
      <c r="AQ644" s="27">
        <v>0</v>
      </c>
      <c r="AR644" s="27">
        <f t="shared" si="17"/>
        <v>0</v>
      </c>
      <c r="AS644" s="10" t="s">
        <v>111</v>
      </c>
      <c r="AT644" s="88">
        <v>2014</v>
      </c>
      <c r="AU644" s="89"/>
    </row>
    <row r="645" spans="2:47" x14ac:dyDescent="0.25">
      <c r="B645" s="7" t="s">
        <v>1127</v>
      </c>
      <c r="C645" s="7" t="s">
        <v>100</v>
      </c>
      <c r="D645" s="7" t="s">
        <v>1123</v>
      </c>
      <c r="E645" s="7" t="s">
        <v>1124</v>
      </c>
      <c r="F645" s="7" t="s">
        <v>1125</v>
      </c>
      <c r="G645" s="7" t="s">
        <v>1126</v>
      </c>
      <c r="H645" s="8" t="s">
        <v>105</v>
      </c>
      <c r="I645" s="9">
        <v>50</v>
      </c>
      <c r="J645" s="10" t="s">
        <v>231</v>
      </c>
      <c r="K645" s="8" t="s">
        <v>107</v>
      </c>
      <c r="L645" s="10" t="s">
        <v>108</v>
      </c>
      <c r="M645" s="10" t="s">
        <v>109</v>
      </c>
      <c r="N645" s="10" t="s">
        <v>110</v>
      </c>
      <c r="O645" s="27">
        <v>0</v>
      </c>
      <c r="P645" s="27">
        <v>0</v>
      </c>
      <c r="Q645" s="27">
        <v>3</v>
      </c>
      <c r="R645" s="27">
        <v>3</v>
      </c>
      <c r="S645" s="27">
        <v>3</v>
      </c>
      <c r="T645" s="27">
        <v>3</v>
      </c>
      <c r="U645" s="27">
        <v>4</v>
      </c>
      <c r="V645" s="27"/>
      <c r="W645" s="27"/>
      <c r="X645" s="27"/>
      <c r="Y645" s="27"/>
      <c r="Z645" s="27"/>
      <c r="AA645" s="27"/>
      <c r="AB645" s="27"/>
      <c r="AC645" s="27"/>
      <c r="AD645" s="27"/>
      <c r="AE645" s="27"/>
      <c r="AF645" s="27"/>
      <c r="AG645" s="27"/>
      <c r="AH645" s="27"/>
      <c r="AI645" s="27"/>
      <c r="AJ645" s="27"/>
      <c r="AK645" s="27"/>
      <c r="AL645" s="27"/>
      <c r="AM645" s="27"/>
      <c r="AN645" s="27"/>
      <c r="AO645" s="27"/>
      <c r="AP645" s="27">
        <v>26946666.670000002</v>
      </c>
      <c r="AQ645" s="27">
        <v>0</v>
      </c>
      <c r="AR645" s="27">
        <f t="shared" ref="AR645:AR708" si="18">AQ645*1.12</f>
        <v>0</v>
      </c>
      <c r="AS645" s="10" t="s">
        <v>111</v>
      </c>
      <c r="AT645" s="88" t="s">
        <v>232</v>
      </c>
      <c r="AU645" s="7" t="s">
        <v>1128</v>
      </c>
    </row>
    <row r="646" spans="2:47" x14ac:dyDescent="0.25">
      <c r="B646" s="7" t="s">
        <v>1129</v>
      </c>
      <c r="C646" s="7" t="s">
        <v>100</v>
      </c>
      <c r="D646" s="7" t="s">
        <v>1123</v>
      </c>
      <c r="E646" s="7" t="s">
        <v>1124</v>
      </c>
      <c r="F646" s="7" t="s">
        <v>1125</v>
      </c>
      <c r="G646" s="7" t="s">
        <v>1126</v>
      </c>
      <c r="H646" s="7" t="s">
        <v>105</v>
      </c>
      <c r="I646" s="14">
        <v>50</v>
      </c>
      <c r="J646" s="7" t="s">
        <v>106</v>
      </c>
      <c r="K646" s="7" t="s">
        <v>107</v>
      </c>
      <c r="L646" s="7" t="s">
        <v>108</v>
      </c>
      <c r="M646" s="7" t="s">
        <v>109</v>
      </c>
      <c r="N646" s="7" t="s">
        <v>110</v>
      </c>
      <c r="O646" s="39">
        <v>0</v>
      </c>
      <c r="P646" s="39">
        <v>0</v>
      </c>
      <c r="Q646" s="39">
        <v>3</v>
      </c>
      <c r="R646" s="39">
        <v>3</v>
      </c>
      <c r="S646" s="39">
        <v>3</v>
      </c>
      <c r="T646" s="39">
        <v>3</v>
      </c>
      <c r="U646" s="39">
        <v>4</v>
      </c>
      <c r="V646" s="39"/>
      <c r="W646" s="39"/>
      <c r="X646" s="39"/>
      <c r="Y646" s="39"/>
      <c r="Z646" s="39"/>
      <c r="AA646" s="39"/>
      <c r="AB646" s="39"/>
      <c r="AC646" s="39"/>
      <c r="AD646" s="39"/>
      <c r="AE646" s="39"/>
      <c r="AF646" s="39"/>
      <c r="AG646" s="39"/>
      <c r="AH646" s="39"/>
      <c r="AI646" s="39"/>
      <c r="AJ646" s="39"/>
      <c r="AK646" s="39"/>
      <c r="AL646" s="39"/>
      <c r="AM646" s="39"/>
      <c r="AN646" s="39"/>
      <c r="AO646" s="39"/>
      <c r="AP646" s="39">
        <v>29950000</v>
      </c>
      <c r="AQ646" s="27">
        <v>0</v>
      </c>
      <c r="AR646" s="27">
        <f t="shared" si="18"/>
        <v>0</v>
      </c>
      <c r="AS646" s="7" t="s">
        <v>111</v>
      </c>
      <c r="AT646" s="7" t="s">
        <v>375</v>
      </c>
      <c r="AU646" s="89" t="s">
        <v>112</v>
      </c>
    </row>
    <row r="647" spans="2:47" x14ac:dyDescent="0.2">
      <c r="B647" s="12" t="s">
        <v>1130</v>
      </c>
      <c r="C647" s="7" t="s">
        <v>100</v>
      </c>
      <c r="D647" s="7" t="s">
        <v>1123</v>
      </c>
      <c r="E647" s="7" t="s">
        <v>1124</v>
      </c>
      <c r="F647" s="7" t="s">
        <v>1125</v>
      </c>
      <c r="G647" s="7" t="s">
        <v>1126</v>
      </c>
      <c r="H647" s="8" t="s">
        <v>105</v>
      </c>
      <c r="I647" s="9">
        <v>50</v>
      </c>
      <c r="J647" s="10" t="s">
        <v>106</v>
      </c>
      <c r="K647" s="8" t="s">
        <v>107</v>
      </c>
      <c r="L647" s="10" t="s">
        <v>108</v>
      </c>
      <c r="M647" s="10" t="s">
        <v>109</v>
      </c>
      <c r="N647" s="10" t="s">
        <v>110</v>
      </c>
      <c r="O647" s="74"/>
      <c r="P647" s="27"/>
      <c r="Q647" s="27">
        <v>3</v>
      </c>
      <c r="R647" s="27">
        <v>3</v>
      </c>
      <c r="S647" s="27">
        <v>3</v>
      </c>
      <c r="T647" s="27">
        <v>3</v>
      </c>
      <c r="U647" s="27">
        <v>3</v>
      </c>
      <c r="V647" s="27">
        <v>3</v>
      </c>
      <c r="W647" s="27"/>
      <c r="X647" s="27"/>
      <c r="Y647" s="27"/>
      <c r="Z647" s="27"/>
      <c r="AA647" s="27"/>
      <c r="AB647" s="27"/>
      <c r="AC647" s="27"/>
      <c r="AD647" s="27"/>
      <c r="AE647" s="27"/>
      <c r="AF647" s="27"/>
      <c r="AG647" s="27"/>
      <c r="AH647" s="27"/>
      <c r="AI647" s="27"/>
      <c r="AJ647" s="27"/>
      <c r="AK647" s="27"/>
      <c r="AL647" s="27"/>
      <c r="AM647" s="27"/>
      <c r="AN647" s="27"/>
      <c r="AO647" s="27"/>
      <c r="AP647" s="27">
        <v>29950000</v>
      </c>
      <c r="AQ647" s="27">
        <v>0</v>
      </c>
      <c r="AR647" s="27">
        <f t="shared" si="18"/>
        <v>0</v>
      </c>
      <c r="AS647" s="10" t="s">
        <v>111</v>
      </c>
      <c r="AT647" s="43" t="s">
        <v>114</v>
      </c>
      <c r="AU647" s="13" t="s">
        <v>115</v>
      </c>
    </row>
    <row r="648" spans="2:47" x14ac:dyDescent="0.2">
      <c r="B648" s="13" t="s">
        <v>1131</v>
      </c>
      <c r="C648" s="13" t="s">
        <v>100</v>
      </c>
      <c r="D648" s="13" t="s">
        <v>1132</v>
      </c>
      <c r="E648" s="13" t="s">
        <v>1133</v>
      </c>
      <c r="F648" s="13" t="s">
        <v>1134</v>
      </c>
      <c r="G648" s="13" t="s">
        <v>1126</v>
      </c>
      <c r="H648" s="13" t="s">
        <v>105</v>
      </c>
      <c r="I648" s="13">
        <v>50</v>
      </c>
      <c r="J648" s="13" t="s">
        <v>106</v>
      </c>
      <c r="K648" s="13" t="s">
        <v>107</v>
      </c>
      <c r="L648" s="13" t="s">
        <v>108</v>
      </c>
      <c r="M648" s="13" t="s">
        <v>122</v>
      </c>
      <c r="N648" s="13" t="s">
        <v>110</v>
      </c>
      <c r="O648" s="39"/>
      <c r="P648" s="39"/>
      <c r="Q648" s="39">
        <v>3</v>
      </c>
      <c r="R648" s="39">
        <v>3</v>
      </c>
      <c r="S648" s="39">
        <v>3</v>
      </c>
      <c r="T648" s="39">
        <v>3</v>
      </c>
      <c r="U648" s="39">
        <v>3</v>
      </c>
      <c r="V648" s="39"/>
      <c r="W648" s="39"/>
      <c r="X648" s="39"/>
      <c r="Y648" s="39"/>
      <c r="Z648" s="39"/>
      <c r="AA648" s="39"/>
      <c r="AB648" s="39"/>
      <c r="AC648" s="39"/>
      <c r="AD648" s="39"/>
      <c r="AE648" s="39"/>
      <c r="AF648" s="39"/>
      <c r="AG648" s="39"/>
      <c r="AH648" s="39"/>
      <c r="AI648" s="39"/>
      <c r="AJ648" s="39"/>
      <c r="AK648" s="39"/>
      <c r="AL648" s="39"/>
      <c r="AM648" s="39"/>
      <c r="AN648" s="39"/>
      <c r="AO648" s="39"/>
      <c r="AP648" s="39">
        <v>29950000</v>
      </c>
      <c r="AQ648" s="39">
        <f>(O648+P648+Q648+R648+S648+T648+U648+V648+W648)*AP648</f>
        <v>449250000</v>
      </c>
      <c r="AR648" s="27">
        <f t="shared" si="18"/>
        <v>503160000.00000006</v>
      </c>
      <c r="AS648" s="13" t="s">
        <v>111</v>
      </c>
      <c r="AT648" s="13" t="s">
        <v>114</v>
      </c>
      <c r="AU648" s="13"/>
    </row>
    <row r="649" spans="2:47" x14ac:dyDescent="0.25">
      <c r="B649" s="7" t="s">
        <v>1135</v>
      </c>
      <c r="C649" s="7" t="s">
        <v>100</v>
      </c>
      <c r="D649" s="7" t="s">
        <v>1136</v>
      </c>
      <c r="E649" s="7" t="s">
        <v>1137</v>
      </c>
      <c r="F649" s="7" t="s">
        <v>1138</v>
      </c>
      <c r="G649" s="7" t="s">
        <v>1139</v>
      </c>
      <c r="H649" s="8" t="s">
        <v>105</v>
      </c>
      <c r="I649" s="9">
        <v>50</v>
      </c>
      <c r="J649" s="10" t="s">
        <v>106</v>
      </c>
      <c r="K649" s="8" t="s">
        <v>107</v>
      </c>
      <c r="L649" s="10" t="s">
        <v>108</v>
      </c>
      <c r="M649" s="10" t="s">
        <v>109</v>
      </c>
      <c r="N649" s="10" t="s">
        <v>110</v>
      </c>
      <c r="O649" s="27">
        <v>0</v>
      </c>
      <c r="P649" s="27">
        <v>0</v>
      </c>
      <c r="Q649" s="27">
        <v>2</v>
      </c>
      <c r="R649" s="27">
        <v>1</v>
      </c>
      <c r="S649" s="27">
        <v>1</v>
      </c>
      <c r="T649" s="27">
        <v>1</v>
      </c>
      <c r="U649" s="27">
        <v>1</v>
      </c>
      <c r="V649" s="27"/>
      <c r="W649" s="27"/>
      <c r="X649" s="27"/>
      <c r="Y649" s="27"/>
      <c r="Z649" s="27"/>
      <c r="AA649" s="27"/>
      <c r="AB649" s="27"/>
      <c r="AC649" s="27"/>
      <c r="AD649" s="27"/>
      <c r="AE649" s="27"/>
      <c r="AF649" s="27"/>
      <c r="AG649" s="27"/>
      <c r="AH649" s="27"/>
      <c r="AI649" s="27"/>
      <c r="AJ649" s="27"/>
      <c r="AK649" s="27"/>
      <c r="AL649" s="27"/>
      <c r="AM649" s="27"/>
      <c r="AN649" s="27"/>
      <c r="AO649" s="27"/>
      <c r="AP649" s="27">
        <v>23214285.714285713</v>
      </c>
      <c r="AQ649" s="27">
        <v>0</v>
      </c>
      <c r="AR649" s="27">
        <f t="shared" si="18"/>
        <v>0</v>
      </c>
      <c r="AS649" s="10" t="s">
        <v>111</v>
      </c>
      <c r="AT649" s="88">
        <v>2014</v>
      </c>
      <c r="AU649" s="89" t="s">
        <v>112</v>
      </c>
    </row>
    <row r="650" spans="2:47" x14ac:dyDescent="0.2">
      <c r="B650" s="12" t="s">
        <v>1140</v>
      </c>
      <c r="C650" s="7" t="s">
        <v>100</v>
      </c>
      <c r="D650" s="7" t="s">
        <v>1136</v>
      </c>
      <c r="E650" s="7" t="s">
        <v>1137</v>
      </c>
      <c r="F650" s="7" t="s">
        <v>1138</v>
      </c>
      <c r="G650" s="7" t="s">
        <v>1139</v>
      </c>
      <c r="H650" s="8" t="s">
        <v>105</v>
      </c>
      <c r="I650" s="9">
        <v>50</v>
      </c>
      <c r="J650" s="10" t="s">
        <v>106</v>
      </c>
      <c r="K650" s="8" t="s">
        <v>107</v>
      </c>
      <c r="L650" s="10" t="s">
        <v>108</v>
      </c>
      <c r="M650" s="10" t="s">
        <v>109</v>
      </c>
      <c r="N650" s="10" t="s">
        <v>110</v>
      </c>
      <c r="O650" s="74"/>
      <c r="P650" s="27"/>
      <c r="Q650" s="27">
        <v>2</v>
      </c>
      <c r="R650" s="27">
        <v>1</v>
      </c>
      <c r="S650" s="27">
        <v>1</v>
      </c>
      <c r="T650" s="27">
        <v>1</v>
      </c>
      <c r="U650" s="27">
        <v>1</v>
      </c>
      <c r="V650" s="27">
        <v>1</v>
      </c>
      <c r="W650" s="27"/>
      <c r="X650" s="27"/>
      <c r="Y650" s="27"/>
      <c r="Z650" s="27"/>
      <c r="AA650" s="27"/>
      <c r="AB650" s="27"/>
      <c r="AC650" s="27"/>
      <c r="AD650" s="27"/>
      <c r="AE650" s="27"/>
      <c r="AF650" s="27"/>
      <c r="AG650" s="27"/>
      <c r="AH650" s="27"/>
      <c r="AI650" s="27"/>
      <c r="AJ650" s="27"/>
      <c r="AK650" s="27"/>
      <c r="AL650" s="27"/>
      <c r="AM650" s="27"/>
      <c r="AN650" s="27"/>
      <c r="AO650" s="27"/>
      <c r="AP650" s="27">
        <v>23214285.714285713</v>
      </c>
      <c r="AQ650" s="27">
        <v>0</v>
      </c>
      <c r="AR650" s="27">
        <f t="shared" si="18"/>
        <v>0</v>
      </c>
      <c r="AS650" s="10" t="s">
        <v>111</v>
      </c>
      <c r="AT650" s="43" t="s">
        <v>114</v>
      </c>
      <c r="AU650" s="13" t="s">
        <v>115</v>
      </c>
    </row>
    <row r="651" spans="2:47" x14ac:dyDescent="0.2">
      <c r="B651" s="13" t="s">
        <v>1141</v>
      </c>
      <c r="C651" s="13" t="s">
        <v>100</v>
      </c>
      <c r="D651" s="13" t="s">
        <v>1142</v>
      </c>
      <c r="E651" s="13" t="s">
        <v>1143</v>
      </c>
      <c r="F651" s="13" t="s">
        <v>1144</v>
      </c>
      <c r="G651" s="13" t="s">
        <v>1139</v>
      </c>
      <c r="H651" s="13" t="s">
        <v>105</v>
      </c>
      <c r="I651" s="13">
        <v>50</v>
      </c>
      <c r="J651" s="13" t="s">
        <v>106</v>
      </c>
      <c r="K651" s="13" t="s">
        <v>107</v>
      </c>
      <c r="L651" s="13" t="s">
        <v>108</v>
      </c>
      <c r="M651" s="13" t="s">
        <v>109</v>
      </c>
      <c r="N651" s="13" t="s">
        <v>110</v>
      </c>
      <c r="O651" s="39"/>
      <c r="P651" s="39"/>
      <c r="Q651" s="39">
        <v>2</v>
      </c>
      <c r="R651" s="39">
        <v>1</v>
      </c>
      <c r="S651" s="39">
        <v>2</v>
      </c>
      <c r="T651" s="39">
        <v>2</v>
      </c>
      <c r="U651" s="39">
        <v>2</v>
      </c>
      <c r="V651" s="39"/>
      <c r="W651" s="39"/>
      <c r="X651" s="39"/>
      <c r="Y651" s="39"/>
      <c r="Z651" s="39"/>
      <c r="AA651" s="39"/>
      <c r="AB651" s="39"/>
      <c r="AC651" s="39"/>
      <c r="AD651" s="39"/>
      <c r="AE651" s="39"/>
      <c r="AF651" s="39"/>
      <c r="AG651" s="39"/>
      <c r="AH651" s="39"/>
      <c r="AI651" s="39"/>
      <c r="AJ651" s="39"/>
      <c r="AK651" s="39"/>
      <c r="AL651" s="39"/>
      <c r="AM651" s="39"/>
      <c r="AN651" s="39"/>
      <c r="AO651" s="39"/>
      <c r="AP651" s="39">
        <v>23214285.710000001</v>
      </c>
      <c r="AQ651" s="39">
        <v>0</v>
      </c>
      <c r="AR651" s="27">
        <f t="shared" si="18"/>
        <v>0</v>
      </c>
      <c r="AS651" s="13" t="s">
        <v>111</v>
      </c>
      <c r="AT651" s="13" t="s">
        <v>114</v>
      </c>
      <c r="AU651" s="13">
        <v>14</v>
      </c>
    </row>
    <row r="652" spans="2:47" x14ac:dyDescent="0.2">
      <c r="B652" s="13" t="s">
        <v>1145</v>
      </c>
      <c r="C652" s="13" t="s">
        <v>100</v>
      </c>
      <c r="D652" s="13" t="s">
        <v>1142</v>
      </c>
      <c r="E652" s="13" t="s">
        <v>1143</v>
      </c>
      <c r="F652" s="13" t="s">
        <v>1144</v>
      </c>
      <c r="G652" s="13" t="s">
        <v>1139</v>
      </c>
      <c r="H652" s="13" t="s">
        <v>105</v>
      </c>
      <c r="I652" s="13">
        <v>50</v>
      </c>
      <c r="J652" s="13" t="s">
        <v>106</v>
      </c>
      <c r="K652" s="13" t="s">
        <v>107</v>
      </c>
      <c r="L652" s="13" t="s">
        <v>108</v>
      </c>
      <c r="M652" s="13" t="s">
        <v>109</v>
      </c>
      <c r="N652" s="13" t="s">
        <v>110</v>
      </c>
      <c r="O652" s="39"/>
      <c r="P652" s="39"/>
      <c r="Q652" s="39">
        <v>2</v>
      </c>
      <c r="R652" s="39">
        <v>1</v>
      </c>
      <c r="S652" s="39">
        <v>2</v>
      </c>
      <c r="T652" s="39">
        <v>1</v>
      </c>
      <c r="U652" s="39">
        <v>1</v>
      </c>
      <c r="V652" s="39">
        <v>1</v>
      </c>
      <c r="W652" s="39"/>
      <c r="X652" s="39"/>
      <c r="Y652" s="39"/>
      <c r="Z652" s="39"/>
      <c r="AA652" s="39"/>
      <c r="AB652" s="39"/>
      <c r="AC652" s="39"/>
      <c r="AD652" s="39"/>
      <c r="AE652" s="39"/>
      <c r="AF652" s="39"/>
      <c r="AG652" s="39"/>
      <c r="AH652" s="39"/>
      <c r="AI652" s="39"/>
      <c r="AJ652" s="39"/>
      <c r="AK652" s="39"/>
      <c r="AL652" s="39"/>
      <c r="AM652" s="39"/>
      <c r="AN652" s="39"/>
      <c r="AO652" s="39"/>
      <c r="AP652" s="39">
        <v>23214285.710000001</v>
      </c>
      <c r="AQ652" s="39">
        <v>0</v>
      </c>
      <c r="AR652" s="27">
        <f t="shared" si="18"/>
        <v>0</v>
      </c>
      <c r="AS652" s="13" t="s">
        <v>111</v>
      </c>
      <c r="AT652" s="13" t="s">
        <v>114</v>
      </c>
      <c r="AU652" s="13" t="s">
        <v>1146</v>
      </c>
    </row>
    <row r="653" spans="2:47" x14ac:dyDescent="0.2">
      <c r="B653" s="13" t="s">
        <v>1147</v>
      </c>
      <c r="C653" s="13" t="s">
        <v>100</v>
      </c>
      <c r="D653" s="13" t="s">
        <v>1148</v>
      </c>
      <c r="E653" s="13" t="s">
        <v>1143</v>
      </c>
      <c r="F653" s="13" t="s">
        <v>1149</v>
      </c>
      <c r="G653" s="13" t="s">
        <v>1139</v>
      </c>
      <c r="H653" s="13" t="s">
        <v>105</v>
      </c>
      <c r="I653" s="13">
        <v>50</v>
      </c>
      <c r="J653" s="13" t="s">
        <v>106</v>
      </c>
      <c r="K653" s="13" t="s">
        <v>107</v>
      </c>
      <c r="L653" s="13" t="s">
        <v>108</v>
      </c>
      <c r="M653" s="13" t="s">
        <v>122</v>
      </c>
      <c r="N653" s="13" t="s">
        <v>110</v>
      </c>
      <c r="O653" s="39"/>
      <c r="P653" s="39"/>
      <c r="Q653" s="39">
        <v>2</v>
      </c>
      <c r="R653" s="39">
        <v>1</v>
      </c>
      <c r="S653" s="39">
        <v>2</v>
      </c>
      <c r="T653" s="39">
        <v>2</v>
      </c>
      <c r="U653" s="39">
        <v>1</v>
      </c>
      <c r="V653" s="39"/>
      <c r="W653" s="39"/>
      <c r="X653" s="39"/>
      <c r="Y653" s="39"/>
      <c r="Z653" s="39"/>
      <c r="AA653" s="39"/>
      <c r="AB653" s="39"/>
      <c r="AC653" s="39"/>
      <c r="AD653" s="39"/>
      <c r="AE653" s="39"/>
      <c r="AF653" s="39"/>
      <c r="AG653" s="39"/>
      <c r="AH653" s="39"/>
      <c r="AI653" s="39"/>
      <c r="AJ653" s="39"/>
      <c r="AK653" s="39"/>
      <c r="AL653" s="39"/>
      <c r="AM653" s="39"/>
      <c r="AN653" s="39"/>
      <c r="AO653" s="39"/>
      <c r="AP653" s="39">
        <v>23214285.710000001</v>
      </c>
      <c r="AQ653" s="39">
        <f>(O653+P653+Q653+R653+S653+T653+U653+V653+W653)*AP653</f>
        <v>185714285.68000001</v>
      </c>
      <c r="AR653" s="27">
        <f t="shared" si="18"/>
        <v>207999999.96160004</v>
      </c>
      <c r="AS653" s="13" t="s">
        <v>111</v>
      </c>
      <c r="AT653" s="13">
        <v>2014</v>
      </c>
      <c r="AU653" s="13"/>
    </row>
    <row r="654" spans="2:47" x14ac:dyDescent="0.25">
      <c r="B654" s="7" t="s">
        <v>1150</v>
      </c>
      <c r="C654" s="7" t="s">
        <v>100</v>
      </c>
      <c r="D654" s="7" t="s">
        <v>1151</v>
      </c>
      <c r="E654" s="7" t="s">
        <v>1152</v>
      </c>
      <c r="F654" s="7" t="s">
        <v>1153</v>
      </c>
      <c r="G654" s="7" t="s">
        <v>1154</v>
      </c>
      <c r="H654" s="8" t="s">
        <v>197</v>
      </c>
      <c r="I654" s="9">
        <v>50</v>
      </c>
      <c r="J654" s="10" t="s">
        <v>231</v>
      </c>
      <c r="K654" s="8" t="s">
        <v>107</v>
      </c>
      <c r="L654" s="10" t="s">
        <v>108</v>
      </c>
      <c r="M654" s="10" t="s">
        <v>109</v>
      </c>
      <c r="N654" s="10" t="s">
        <v>261</v>
      </c>
      <c r="O654" s="27">
        <v>0</v>
      </c>
      <c r="P654" s="27">
        <v>0</v>
      </c>
      <c r="Q654" s="27">
        <v>24.5</v>
      </c>
      <c r="R654" s="27">
        <v>15</v>
      </c>
      <c r="S654" s="27">
        <v>15</v>
      </c>
      <c r="T654" s="27">
        <v>15</v>
      </c>
      <c r="U654" s="27">
        <v>15</v>
      </c>
      <c r="V654" s="27"/>
      <c r="W654" s="27"/>
      <c r="X654" s="27"/>
      <c r="Y654" s="27"/>
      <c r="Z654" s="27"/>
      <c r="AA654" s="27"/>
      <c r="AB654" s="27"/>
      <c r="AC654" s="27"/>
      <c r="AD654" s="27"/>
      <c r="AE654" s="27"/>
      <c r="AF654" s="27"/>
      <c r="AG654" s="27"/>
      <c r="AH654" s="27"/>
      <c r="AI654" s="27"/>
      <c r="AJ654" s="27"/>
      <c r="AK654" s="27"/>
      <c r="AL654" s="27"/>
      <c r="AM654" s="27"/>
      <c r="AN654" s="27"/>
      <c r="AO654" s="27"/>
      <c r="AP654" s="27">
        <v>620179.99999999988</v>
      </c>
      <c r="AQ654" s="27">
        <v>0</v>
      </c>
      <c r="AR654" s="27">
        <f t="shared" si="18"/>
        <v>0</v>
      </c>
      <c r="AS654" s="10" t="s">
        <v>111</v>
      </c>
      <c r="AT654" s="88">
        <v>2014</v>
      </c>
      <c r="AU654" s="7" t="s">
        <v>236</v>
      </c>
    </row>
    <row r="655" spans="2:47" x14ac:dyDescent="0.25">
      <c r="B655" s="7" t="s">
        <v>1155</v>
      </c>
      <c r="C655" s="7" t="s">
        <v>100</v>
      </c>
      <c r="D655" s="7" t="s">
        <v>1151</v>
      </c>
      <c r="E655" s="7" t="s">
        <v>1152</v>
      </c>
      <c r="F655" s="7" t="s">
        <v>1153</v>
      </c>
      <c r="G655" s="7" t="s">
        <v>1154</v>
      </c>
      <c r="H655" s="7" t="s">
        <v>197</v>
      </c>
      <c r="I655" s="14">
        <v>50</v>
      </c>
      <c r="J655" s="7" t="s">
        <v>235</v>
      </c>
      <c r="K655" s="7" t="s">
        <v>107</v>
      </c>
      <c r="L655" s="7" t="s">
        <v>108</v>
      </c>
      <c r="M655" s="7" t="s">
        <v>109</v>
      </c>
      <c r="N655" s="7" t="s">
        <v>261</v>
      </c>
      <c r="O655" s="39">
        <v>0</v>
      </c>
      <c r="P655" s="39">
        <v>0</v>
      </c>
      <c r="Q655" s="39">
        <v>24.5</v>
      </c>
      <c r="R655" s="39">
        <v>15</v>
      </c>
      <c r="S655" s="39">
        <v>15</v>
      </c>
      <c r="T655" s="39">
        <v>15</v>
      </c>
      <c r="U655" s="39">
        <v>15</v>
      </c>
      <c r="V655" s="39"/>
      <c r="W655" s="39"/>
      <c r="X655" s="39"/>
      <c r="Y655" s="39"/>
      <c r="Z655" s="39"/>
      <c r="AA655" s="39"/>
      <c r="AB655" s="39"/>
      <c r="AC655" s="39"/>
      <c r="AD655" s="39"/>
      <c r="AE655" s="39"/>
      <c r="AF655" s="39"/>
      <c r="AG655" s="39"/>
      <c r="AH655" s="39"/>
      <c r="AI655" s="39"/>
      <c r="AJ655" s="39"/>
      <c r="AK655" s="39"/>
      <c r="AL655" s="39"/>
      <c r="AM655" s="39"/>
      <c r="AN655" s="39"/>
      <c r="AO655" s="39"/>
      <c r="AP655" s="39">
        <v>466338</v>
      </c>
      <c r="AQ655" s="39">
        <v>0</v>
      </c>
      <c r="AR655" s="27">
        <f t="shared" si="18"/>
        <v>0</v>
      </c>
      <c r="AS655" s="7" t="s">
        <v>111</v>
      </c>
      <c r="AT655" s="7" t="s">
        <v>375</v>
      </c>
      <c r="AU655" s="7" t="s">
        <v>212</v>
      </c>
    </row>
    <row r="656" spans="2:47" x14ac:dyDescent="0.25">
      <c r="B656" s="7" t="s">
        <v>1156</v>
      </c>
      <c r="C656" s="7" t="s">
        <v>100</v>
      </c>
      <c r="D656" s="7" t="s">
        <v>1157</v>
      </c>
      <c r="E656" s="7" t="s">
        <v>1017</v>
      </c>
      <c r="F656" s="7" t="s">
        <v>1158</v>
      </c>
      <c r="G656" s="7" t="s">
        <v>1159</v>
      </c>
      <c r="H656" s="8" t="s">
        <v>197</v>
      </c>
      <c r="I656" s="9">
        <v>50</v>
      </c>
      <c r="J656" s="10" t="s">
        <v>231</v>
      </c>
      <c r="K656" s="8" t="s">
        <v>107</v>
      </c>
      <c r="L656" s="10" t="s">
        <v>108</v>
      </c>
      <c r="M656" s="10" t="s">
        <v>109</v>
      </c>
      <c r="N656" s="10" t="s">
        <v>261</v>
      </c>
      <c r="O656" s="27">
        <v>0</v>
      </c>
      <c r="P656" s="27">
        <v>0</v>
      </c>
      <c r="Q656" s="27">
        <v>20</v>
      </c>
      <c r="R656" s="27">
        <v>17</v>
      </c>
      <c r="S656" s="27">
        <v>10</v>
      </c>
      <c r="T656" s="27">
        <v>10</v>
      </c>
      <c r="U656" s="27">
        <v>10</v>
      </c>
      <c r="V656" s="27"/>
      <c r="W656" s="27"/>
      <c r="X656" s="27"/>
      <c r="Y656" s="27"/>
      <c r="Z656" s="27"/>
      <c r="AA656" s="27"/>
      <c r="AB656" s="27"/>
      <c r="AC656" s="27"/>
      <c r="AD656" s="27"/>
      <c r="AE656" s="27"/>
      <c r="AF656" s="27"/>
      <c r="AG656" s="27"/>
      <c r="AH656" s="27"/>
      <c r="AI656" s="27"/>
      <c r="AJ656" s="27"/>
      <c r="AK656" s="27"/>
      <c r="AL656" s="27"/>
      <c r="AM656" s="27"/>
      <c r="AN656" s="27"/>
      <c r="AO656" s="27"/>
      <c r="AP656" s="27">
        <v>114285.71428571428</v>
      </c>
      <c r="AQ656" s="27">
        <v>0</v>
      </c>
      <c r="AR656" s="27">
        <f t="shared" si="18"/>
        <v>0</v>
      </c>
      <c r="AS656" s="10" t="s">
        <v>111</v>
      </c>
      <c r="AT656" s="88">
        <v>2014</v>
      </c>
      <c r="AU656" s="7" t="s">
        <v>198</v>
      </c>
    </row>
    <row r="657" spans="2:47" x14ac:dyDescent="0.25">
      <c r="B657" s="7" t="s">
        <v>1160</v>
      </c>
      <c r="C657" s="7" t="s">
        <v>100</v>
      </c>
      <c r="D657" s="7" t="s">
        <v>1157</v>
      </c>
      <c r="E657" s="7" t="s">
        <v>1017</v>
      </c>
      <c r="F657" s="7" t="s">
        <v>1158</v>
      </c>
      <c r="G657" s="7" t="s">
        <v>1159</v>
      </c>
      <c r="H657" s="7" t="s">
        <v>197</v>
      </c>
      <c r="I657" s="14">
        <v>50</v>
      </c>
      <c r="J657" s="7" t="s">
        <v>235</v>
      </c>
      <c r="K657" s="7" t="s">
        <v>107</v>
      </c>
      <c r="L657" s="7" t="s">
        <v>108</v>
      </c>
      <c r="M657" s="7" t="s">
        <v>109</v>
      </c>
      <c r="N657" s="7" t="s">
        <v>261</v>
      </c>
      <c r="O657" s="39">
        <v>0</v>
      </c>
      <c r="P657" s="39">
        <v>0</v>
      </c>
      <c r="Q657" s="39">
        <v>20</v>
      </c>
      <c r="R657" s="39">
        <v>17</v>
      </c>
      <c r="S657" s="39">
        <v>10</v>
      </c>
      <c r="T657" s="39">
        <v>10</v>
      </c>
      <c r="U657" s="39">
        <v>10</v>
      </c>
      <c r="V657" s="39"/>
      <c r="W657" s="39"/>
      <c r="X657" s="39"/>
      <c r="Y657" s="39"/>
      <c r="Z657" s="39"/>
      <c r="AA657" s="39"/>
      <c r="AB657" s="39"/>
      <c r="AC657" s="39"/>
      <c r="AD657" s="39"/>
      <c r="AE657" s="39"/>
      <c r="AF657" s="39"/>
      <c r="AG657" s="39"/>
      <c r="AH657" s="39"/>
      <c r="AI657" s="39"/>
      <c r="AJ657" s="39"/>
      <c r="AK657" s="39"/>
      <c r="AL657" s="39"/>
      <c r="AM657" s="39"/>
      <c r="AN657" s="39"/>
      <c r="AO657" s="39"/>
      <c r="AP657" s="39">
        <v>114285.71400000001</v>
      </c>
      <c r="AQ657" s="39">
        <v>0</v>
      </c>
      <c r="AR657" s="27">
        <f t="shared" si="18"/>
        <v>0</v>
      </c>
      <c r="AS657" s="7" t="s">
        <v>111</v>
      </c>
      <c r="AT657" s="7" t="s">
        <v>375</v>
      </c>
      <c r="AU657" s="7" t="s">
        <v>198</v>
      </c>
    </row>
    <row r="658" spans="2:47" x14ac:dyDescent="0.25">
      <c r="B658" s="15" t="s">
        <v>1161</v>
      </c>
      <c r="C658" s="16" t="s">
        <v>100</v>
      </c>
      <c r="D658" s="15" t="s">
        <v>1157</v>
      </c>
      <c r="E658" s="15" t="s">
        <v>1017</v>
      </c>
      <c r="F658" s="15" t="s">
        <v>1158</v>
      </c>
      <c r="G658" s="17" t="s">
        <v>1159</v>
      </c>
      <c r="H658" s="15" t="s">
        <v>197</v>
      </c>
      <c r="I658" s="15">
        <v>50</v>
      </c>
      <c r="J658" s="15" t="s">
        <v>263</v>
      </c>
      <c r="K658" s="15" t="s">
        <v>107</v>
      </c>
      <c r="L658" s="15" t="s">
        <v>108</v>
      </c>
      <c r="M658" s="18" t="s">
        <v>109</v>
      </c>
      <c r="N658" s="15" t="s">
        <v>261</v>
      </c>
      <c r="O658" s="39">
        <v>0</v>
      </c>
      <c r="P658" s="39">
        <v>0</v>
      </c>
      <c r="Q658" s="39">
        <v>20</v>
      </c>
      <c r="R658" s="39">
        <v>17</v>
      </c>
      <c r="S658" s="39">
        <v>10</v>
      </c>
      <c r="T658" s="39">
        <v>10</v>
      </c>
      <c r="U658" s="39">
        <v>10</v>
      </c>
      <c r="V658" s="39"/>
      <c r="W658" s="39"/>
      <c r="X658" s="39"/>
      <c r="Y658" s="39"/>
      <c r="Z658" s="39"/>
      <c r="AA658" s="39"/>
      <c r="AB658" s="39"/>
      <c r="AC658" s="39"/>
      <c r="AD658" s="39"/>
      <c r="AE658" s="39"/>
      <c r="AF658" s="39"/>
      <c r="AG658" s="39"/>
      <c r="AH658" s="39"/>
      <c r="AI658" s="39"/>
      <c r="AJ658" s="39"/>
      <c r="AK658" s="39"/>
      <c r="AL658" s="39"/>
      <c r="AM658" s="39"/>
      <c r="AN658" s="39"/>
      <c r="AO658" s="39"/>
      <c r="AP658" s="39">
        <v>114285.71400000001</v>
      </c>
      <c r="AQ658" s="27">
        <v>0</v>
      </c>
      <c r="AR658" s="27">
        <f t="shared" si="18"/>
        <v>0</v>
      </c>
      <c r="AS658" s="15" t="s">
        <v>111</v>
      </c>
      <c r="AT658" s="7" t="s">
        <v>375</v>
      </c>
      <c r="AU658" s="89" t="s">
        <v>357</v>
      </c>
    </row>
    <row r="659" spans="2:47" x14ac:dyDescent="0.2">
      <c r="B659" s="12" t="s">
        <v>1162</v>
      </c>
      <c r="C659" s="7" t="s">
        <v>100</v>
      </c>
      <c r="D659" s="7" t="s">
        <v>1157</v>
      </c>
      <c r="E659" s="7" t="s">
        <v>1017</v>
      </c>
      <c r="F659" s="7" t="s">
        <v>1158</v>
      </c>
      <c r="G659" s="7" t="s">
        <v>1159</v>
      </c>
      <c r="H659" s="8" t="s">
        <v>197</v>
      </c>
      <c r="I659" s="9">
        <v>50</v>
      </c>
      <c r="J659" s="10" t="s">
        <v>579</v>
      </c>
      <c r="K659" s="8" t="s">
        <v>107</v>
      </c>
      <c r="L659" s="10" t="s">
        <v>108</v>
      </c>
      <c r="M659" s="10" t="s">
        <v>109</v>
      </c>
      <c r="N659" s="10" t="s">
        <v>261</v>
      </c>
      <c r="O659" s="74"/>
      <c r="P659" s="27"/>
      <c r="Q659" s="27"/>
      <c r="R659" s="27">
        <v>14</v>
      </c>
      <c r="S659" s="27">
        <v>12</v>
      </c>
      <c r="T659" s="27">
        <v>12</v>
      </c>
      <c r="U659" s="27">
        <v>12</v>
      </c>
      <c r="V659" s="27">
        <v>12</v>
      </c>
      <c r="W659" s="27"/>
      <c r="X659" s="27"/>
      <c r="Y659" s="27"/>
      <c r="Z659" s="27"/>
      <c r="AA659" s="27"/>
      <c r="AB659" s="27"/>
      <c r="AC659" s="27"/>
      <c r="AD659" s="27"/>
      <c r="AE659" s="27"/>
      <c r="AF659" s="27"/>
      <c r="AG659" s="27"/>
      <c r="AH659" s="27"/>
      <c r="AI659" s="27"/>
      <c r="AJ659" s="27"/>
      <c r="AK659" s="27"/>
      <c r="AL659" s="27"/>
      <c r="AM659" s="27"/>
      <c r="AN659" s="27"/>
      <c r="AO659" s="27"/>
      <c r="AP659" s="27">
        <v>154913.70000000001</v>
      </c>
      <c r="AQ659" s="27">
        <v>0</v>
      </c>
      <c r="AR659" s="27">
        <f t="shared" si="18"/>
        <v>0</v>
      </c>
      <c r="AS659" s="10" t="s">
        <v>111</v>
      </c>
      <c r="AT659" s="43" t="s">
        <v>241</v>
      </c>
      <c r="AU659" s="13" t="s">
        <v>1163</v>
      </c>
    </row>
    <row r="660" spans="2:47" x14ac:dyDescent="0.2">
      <c r="B660" s="13" t="s">
        <v>1164</v>
      </c>
      <c r="C660" s="13" t="s">
        <v>100</v>
      </c>
      <c r="D660" s="13" t="s">
        <v>1165</v>
      </c>
      <c r="E660" s="13" t="s">
        <v>1024</v>
      </c>
      <c r="F660" s="13" t="s">
        <v>1166</v>
      </c>
      <c r="G660" s="13" t="s">
        <v>1159</v>
      </c>
      <c r="H660" s="13" t="s">
        <v>1026</v>
      </c>
      <c r="I660" s="13">
        <v>50</v>
      </c>
      <c r="J660" s="13" t="s">
        <v>614</v>
      </c>
      <c r="K660" s="13" t="s">
        <v>107</v>
      </c>
      <c r="L660" s="13" t="s">
        <v>108</v>
      </c>
      <c r="M660" s="13" t="s">
        <v>109</v>
      </c>
      <c r="N660" s="13" t="s">
        <v>261</v>
      </c>
      <c r="O660" s="39"/>
      <c r="P660" s="39"/>
      <c r="Q660" s="39"/>
      <c r="R660" s="39"/>
      <c r="S660" s="39">
        <v>14</v>
      </c>
      <c r="T660" s="39">
        <v>14</v>
      </c>
      <c r="U660" s="39">
        <v>14</v>
      </c>
      <c r="V660" s="39">
        <v>14</v>
      </c>
      <c r="W660" s="39">
        <v>14</v>
      </c>
      <c r="X660" s="39"/>
      <c r="Y660" s="39"/>
      <c r="Z660" s="39"/>
      <c r="AA660" s="39"/>
      <c r="AB660" s="39"/>
      <c r="AC660" s="39"/>
      <c r="AD660" s="39"/>
      <c r="AE660" s="39"/>
      <c r="AF660" s="39"/>
      <c r="AG660" s="39"/>
      <c r="AH660" s="39"/>
      <c r="AI660" s="39"/>
      <c r="AJ660" s="39"/>
      <c r="AK660" s="39"/>
      <c r="AL660" s="39"/>
      <c r="AM660" s="39"/>
      <c r="AN660" s="39"/>
      <c r="AO660" s="39"/>
      <c r="AP660" s="39">
        <v>154913.70000000001</v>
      </c>
      <c r="AQ660" s="39">
        <v>0</v>
      </c>
      <c r="AR660" s="27">
        <f t="shared" si="18"/>
        <v>0</v>
      </c>
      <c r="AS660" s="13" t="s">
        <v>111</v>
      </c>
      <c r="AT660" s="13">
        <v>2016</v>
      </c>
      <c r="AU660" s="13">
        <v>15</v>
      </c>
    </row>
    <row r="661" spans="2:47" x14ac:dyDescent="0.2">
      <c r="B661" s="13" t="s">
        <v>1167</v>
      </c>
      <c r="C661" s="13" t="s">
        <v>100</v>
      </c>
      <c r="D661" s="13" t="s">
        <v>1165</v>
      </c>
      <c r="E661" s="13" t="s">
        <v>1024</v>
      </c>
      <c r="F661" s="13" t="s">
        <v>1166</v>
      </c>
      <c r="G661" s="13" t="s">
        <v>1159</v>
      </c>
      <c r="H661" s="13" t="s">
        <v>1026</v>
      </c>
      <c r="I661" s="13">
        <v>50</v>
      </c>
      <c r="J661" s="13" t="s">
        <v>745</v>
      </c>
      <c r="K661" s="13" t="s">
        <v>107</v>
      </c>
      <c r="L661" s="13" t="s">
        <v>108</v>
      </c>
      <c r="M661" s="13" t="s">
        <v>109</v>
      </c>
      <c r="N661" s="13" t="s">
        <v>261</v>
      </c>
      <c r="O661" s="39"/>
      <c r="P661" s="39"/>
      <c r="Q661" s="39"/>
      <c r="R661" s="39"/>
      <c r="S661" s="39">
        <v>14</v>
      </c>
      <c r="T661" s="39">
        <v>14</v>
      </c>
      <c r="U661" s="39">
        <v>14</v>
      </c>
      <c r="V661" s="39">
        <v>14</v>
      </c>
      <c r="W661" s="39">
        <v>14</v>
      </c>
      <c r="X661" s="39"/>
      <c r="Y661" s="39"/>
      <c r="Z661" s="39"/>
      <c r="AA661" s="39"/>
      <c r="AB661" s="39"/>
      <c r="AC661" s="39"/>
      <c r="AD661" s="39"/>
      <c r="AE661" s="39"/>
      <c r="AF661" s="39"/>
      <c r="AG661" s="39"/>
      <c r="AH661" s="39"/>
      <c r="AI661" s="39"/>
      <c r="AJ661" s="39"/>
      <c r="AK661" s="39"/>
      <c r="AL661" s="39"/>
      <c r="AM661" s="39"/>
      <c r="AN661" s="39"/>
      <c r="AO661" s="39"/>
      <c r="AP661" s="39">
        <v>127999.99999999999</v>
      </c>
      <c r="AQ661" s="39">
        <v>0</v>
      </c>
      <c r="AR661" s="27">
        <f t="shared" si="18"/>
        <v>0</v>
      </c>
      <c r="AS661" s="13" t="s">
        <v>111</v>
      </c>
      <c r="AT661" s="13">
        <v>2016</v>
      </c>
      <c r="AU661" s="13">
        <v>9.18</v>
      </c>
    </row>
    <row r="662" spans="2:47" x14ac:dyDescent="0.2">
      <c r="B662" s="13" t="s">
        <v>1168</v>
      </c>
      <c r="C662" s="13" t="s">
        <v>100</v>
      </c>
      <c r="D662" s="13" t="s">
        <v>1165</v>
      </c>
      <c r="E662" s="13" t="s">
        <v>1024</v>
      </c>
      <c r="F662" s="13" t="s">
        <v>1166</v>
      </c>
      <c r="G662" s="13" t="s">
        <v>1159</v>
      </c>
      <c r="H662" s="13" t="s">
        <v>1026</v>
      </c>
      <c r="I662" s="13">
        <v>50</v>
      </c>
      <c r="J662" s="13" t="s">
        <v>747</v>
      </c>
      <c r="K662" s="13" t="s">
        <v>107</v>
      </c>
      <c r="L662" s="13" t="s">
        <v>108</v>
      </c>
      <c r="M662" s="13" t="s">
        <v>109</v>
      </c>
      <c r="N662" s="13" t="s">
        <v>261</v>
      </c>
      <c r="O662" s="39"/>
      <c r="P662" s="39"/>
      <c r="Q662" s="39"/>
      <c r="R662" s="39"/>
      <c r="S662" s="39">
        <v>14</v>
      </c>
      <c r="T662" s="39">
        <v>14</v>
      </c>
      <c r="U662" s="39">
        <v>14</v>
      </c>
      <c r="V662" s="39">
        <v>14</v>
      </c>
      <c r="W662" s="39">
        <v>14</v>
      </c>
      <c r="X662" s="39"/>
      <c r="Y662" s="39"/>
      <c r="Z662" s="39"/>
      <c r="AA662" s="39"/>
      <c r="AB662" s="39"/>
      <c r="AC662" s="39"/>
      <c r="AD662" s="39"/>
      <c r="AE662" s="39"/>
      <c r="AF662" s="39"/>
      <c r="AG662" s="39"/>
      <c r="AH662" s="39"/>
      <c r="AI662" s="39"/>
      <c r="AJ662" s="39"/>
      <c r="AK662" s="39"/>
      <c r="AL662" s="39"/>
      <c r="AM662" s="39"/>
      <c r="AN662" s="39"/>
      <c r="AO662" s="39"/>
      <c r="AP662" s="39">
        <v>127999.99999999999</v>
      </c>
      <c r="AQ662" s="39">
        <v>0</v>
      </c>
      <c r="AR662" s="27">
        <f t="shared" si="18"/>
        <v>0</v>
      </c>
      <c r="AS662" s="13" t="s">
        <v>748</v>
      </c>
      <c r="AT662" s="13">
        <v>2016</v>
      </c>
      <c r="AU662" s="13">
        <v>9.1199999999999992</v>
      </c>
    </row>
    <row r="663" spans="2:47" x14ac:dyDescent="0.2">
      <c r="B663" s="13" t="s">
        <v>1169</v>
      </c>
      <c r="C663" s="13" t="s">
        <v>100</v>
      </c>
      <c r="D663" s="13" t="s">
        <v>1165</v>
      </c>
      <c r="E663" s="13" t="s">
        <v>1024</v>
      </c>
      <c r="F663" s="13" t="s">
        <v>1166</v>
      </c>
      <c r="G663" s="13" t="s">
        <v>1159</v>
      </c>
      <c r="H663" s="13" t="s">
        <v>1026</v>
      </c>
      <c r="I663" s="13">
        <v>50</v>
      </c>
      <c r="J663" s="13" t="s">
        <v>462</v>
      </c>
      <c r="K663" s="13" t="s">
        <v>107</v>
      </c>
      <c r="L663" s="13" t="s">
        <v>108</v>
      </c>
      <c r="M663" s="13" t="s">
        <v>337</v>
      </c>
      <c r="N663" s="13" t="s">
        <v>261</v>
      </c>
      <c r="O663" s="39"/>
      <c r="P663" s="39"/>
      <c r="Q663" s="39"/>
      <c r="R663" s="39"/>
      <c r="S663" s="39">
        <v>14</v>
      </c>
      <c r="T663" s="39">
        <v>14</v>
      </c>
      <c r="U663" s="39">
        <v>14</v>
      </c>
      <c r="V663" s="39">
        <v>14</v>
      </c>
      <c r="W663" s="39">
        <v>14</v>
      </c>
      <c r="X663" s="39"/>
      <c r="Y663" s="39"/>
      <c r="Z663" s="39"/>
      <c r="AA663" s="39"/>
      <c r="AB663" s="39"/>
      <c r="AC663" s="39"/>
      <c r="AD663" s="39"/>
      <c r="AE663" s="39"/>
      <c r="AF663" s="39"/>
      <c r="AG663" s="39"/>
      <c r="AH663" s="39"/>
      <c r="AI663" s="39"/>
      <c r="AJ663" s="39"/>
      <c r="AK663" s="39"/>
      <c r="AL663" s="39"/>
      <c r="AM663" s="39"/>
      <c r="AN663" s="39"/>
      <c r="AO663" s="39"/>
      <c r="AP663" s="39">
        <v>127999.99999999999</v>
      </c>
      <c r="AQ663" s="39">
        <v>0</v>
      </c>
      <c r="AR663" s="27">
        <f t="shared" si="18"/>
        <v>0</v>
      </c>
      <c r="AS663" s="13" t="s">
        <v>748</v>
      </c>
      <c r="AT663" s="13">
        <v>2016</v>
      </c>
      <c r="AU663" s="13" t="s">
        <v>212</v>
      </c>
    </row>
    <row r="664" spans="2:47" x14ac:dyDescent="0.25">
      <c r="B664" s="7" t="s">
        <v>1170</v>
      </c>
      <c r="C664" s="7" t="s">
        <v>100</v>
      </c>
      <c r="D664" s="7" t="s">
        <v>1171</v>
      </c>
      <c r="E664" s="7" t="s">
        <v>1017</v>
      </c>
      <c r="F664" s="7" t="s">
        <v>1172</v>
      </c>
      <c r="G664" s="7" t="s">
        <v>1173</v>
      </c>
      <c r="H664" s="8" t="s">
        <v>197</v>
      </c>
      <c r="I664" s="9">
        <v>50</v>
      </c>
      <c r="J664" s="10" t="s">
        <v>231</v>
      </c>
      <c r="K664" s="8" t="s">
        <v>107</v>
      </c>
      <c r="L664" s="10" t="s">
        <v>108</v>
      </c>
      <c r="M664" s="10" t="s">
        <v>109</v>
      </c>
      <c r="N664" s="10" t="s">
        <v>261</v>
      </c>
      <c r="O664" s="27">
        <v>0</v>
      </c>
      <c r="P664" s="27">
        <v>0</v>
      </c>
      <c r="Q664" s="27">
        <v>48</v>
      </c>
      <c r="R664" s="27">
        <v>42</v>
      </c>
      <c r="S664" s="27">
        <v>22</v>
      </c>
      <c r="T664" s="27">
        <v>22</v>
      </c>
      <c r="U664" s="27">
        <v>22</v>
      </c>
      <c r="V664" s="27"/>
      <c r="W664" s="27"/>
      <c r="X664" s="27"/>
      <c r="Y664" s="27"/>
      <c r="Z664" s="27"/>
      <c r="AA664" s="27"/>
      <c r="AB664" s="27"/>
      <c r="AC664" s="27"/>
      <c r="AD664" s="27"/>
      <c r="AE664" s="27"/>
      <c r="AF664" s="27"/>
      <c r="AG664" s="27"/>
      <c r="AH664" s="27"/>
      <c r="AI664" s="27"/>
      <c r="AJ664" s="27"/>
      <c r="AK664" s="27"/>
      <c r="AL664" s="27"/>
      <c r="AM664" s="27"/>
      <c r="AN664" s="27"/>
      <c r="AO664" s="27"/>
      <c r="AP664" s="27">
        <v>247049.99999999997</v>
      </c>
      <c r="AQ664" s="27">
        <v>0</v>
      </c>
      <c r="AR664" s="27">
        <f t="shared" si="18"/>
        <v>0</v>
      </c>
      <c r="AS664" s="10" t="s">
        <v>111</v>
      </c>
      <c r="AT664" s="88">
        <v>2014</v>
      </c>
      <c r="AU664" s="7" t="s">
        <v>198</v>
      </c>
    </row>
    <row r="665" spans="2:47" x14ac:dyDescent="0.25">
      <c r="B665" s="7" t="s">
        <v>1174</v>
      </c>
      <c r="C665" s="7" t="s">
        <v>100</v>
      </c>
      <c r="D665" s="7" t="s">
        <v>1171</v>
      </c>
      <c r="E665" s="7" t="s">
        <v>1017</v>
      </c>
      <c r="F665" s="7" t="s">
        <v>1172</v>
      </c>
      <c r="G665" s="7" t="s">
        <v>1173</v>
      </c>
      <c r="H665" s="7" t="s">
        <v>197</v>
      </c>
      <c r="I665" s="14">
        <v>50</v>
      </c>
      <c r="J665" s="7" t="s">
        <v>235</v>
      </c>
      <c r="K665" s="7" t="s">
        <v>107</v>
      </c>
      <c r="L665" s="7" t="s">
        <v>108</v>
      </c>
      <c r="M665" s="7" t="s">
        <v>109</v>
      </c>
      <c r="N665" s="7" t="s">
        <v>261</v>
      </c>
      <c r="O665" s="39">
        <v>0</v>
      </c>
      <c r="P665" s="39">
        <v>0</v>
      </c>
      <c r="Q665" s="39">
        <v>48</v>
      </c>
      <c r="R665" s="39">
        <v>42</v>
      </c>
      <c r="S665" s="39">
        <v>22</v>
      </c>
      <c r="T665" s="39">
        <v>22</v>
      </c>
      <c r="U665" s="39">
        <v>22</v>
      </c>
      <c r="V665" s="39"/>
      <c r="W665" s="39"/>
      <c r="X665" s="39"/>
      <c r="Y665" s="39"/>
      <c r="Z665" s="39"/>
      <c r="AA665" s="39"/>
      <c r="AB665" s="39"/>
      <c r="AC665" s="39"/>
      <c r="AD665" s="39"/>
      <c r="AE665" s="39"/>
      <c r="AF665" s="39"/>
      <c r="AG665" s="39"/>
      <c r="AH665" s="39"/>
      <c r="AI665" s="39"/>
      <c r="AJ665" s="39"/>
      <c r="AK665" s="39"/>
      <c r="AL665" s="39"/>
      <c r="AM665" s="39"/>
      <c r="AN665" s="39"/>
      <c r="AO665" s="39"/>
      <c r="AP665" s="39">
        <v>247050</v>
      </c>
      <c r="AQ665" s="39">
        <v>0</v>
      </c>
      <c r="AR665" s="27">
        <f t="shared" si="18"/>
        <v>0</v>
      </c>
      <c r="AS665" s="7" t="s">
        <v>111</v>
      </c>
      <c r="AT665" s="7" t="s">
        <v>375</v>
      </c>
      <c r="AU665" s="7" t="s">
        <v>212</v>
      </c>
    </row>
    <row r="666" spans="2:47" x14ac:dyDescent="0.25">
      <c r="B666" s="7" t="s">
        <v>1175</v>
      </c>
      <c r="C666" s="7" t="s">
        <v>100</v>
      </c>
      <c r="D666" s="7" t="s">
        <v>1151</v>
      </c>
      <c r="E666" s="7" t="s">
        <v>1152</v>
      </c>
      <c r="F666" s="7" t="s">
        <v>1153</v>
      </c>
      <c r="G666" s="7" t="s">
        <v>1176</v>
      </c>
      <c r="H666" s="8" t="s">
        <v>197</v>
      </c>
      <c r="I666" s="9">
        <v>50</v>
      </c>
      <c r="J666" s="10" t="s">
        <v>231</v>
      </c>
      <c r="K666" s="8" t="s">
        <v>107</v>
      </c>
      <c r="L666" s="10" t="s">
        <v>108</v>
      </c>
      <c r="M666" s="10" t="s">
        <v>109</v>
      </c>
      <c r="N666" s="10" t="s">
        <v>261</v>
      </c>
      <c r="O666" s="27">
        <v>0</v>
      </c>
      <c r="P666" s="27">
        <v>0</v>
      </c>
      <c r="Q666" s="27">
        <v>31</v>
      </c>
      <c r="R666" s="27">
        <v>24</v>
      </c>
      <c r="S666" s="27">
        <v>17</v>
      </c>
      <c r="T666" s="27">
        <v>17</v>
      </c>
      <c r="U666" s="27">
        <v>17</v>
      </c>
      <c r="V666" s="27"/>
      <c r="W666" s="27"/>
      <c r="X666" s="27"/>
      <c r="Y666" s="27"/>
      <c r="Z666" s="27"/>
      <c r="AA666" s="27"/>
      <c r="AB666" s="27"/>
      <c r="AC666" s="27"/>
      <c r="AD666" s="27"/>
      <c r="AE666" s="27"/>
      <c r="AF666" s="27"/>
      <c r="AG666" s="27"/>
      <c r="AH666" s="27"/>
      <c r="AI666" s="27"/>
      <c r="AJ666" s="27"/>
      <c r="AK666" s="27"/>
      <c r="AL666" s="27"/>
      <c r="AM666" s="27"/>
      <c r="AN666" s="27"/>
      <c r="AO666" s="27"/>
      <c r="AP666" s="27">
        <v>700310</v>
      </c>
      <c r="AQ666" s="27">
        <v>0</v>
      </c>
      <c r="AR666" s="27">
        <f t="shared" si="18"/>
        <v>0</v>
      </c>
      <c r="AS666" s="10" t="s">
        <v>111</v>
      </c>
      <c r="AT666" s="88">
        <v>2014</v>
      </c>
      <c r="AU666" s="7" t="s">
        <v>236</v>
      </c>
    </row>
    <row r="667" spans="2:47" x14ac:dyDescent="0.25">
      <c r="B667" s="7" t="s">
        <v>1177</v>
      </c>
      <c r="C667" s="7" t="s">
        <v>100</v>
      </c>
      <c r="D667" s="7" t="s">
        <v>1151</v>
      </c>
      <c r="E667" s="7" t="s">
        <v>1152</v>
      </c>
      <c r="F667" s="7" t="s">
        <v>1153</v>
      </c>
      <c r="G667" s="7" t="s">
        <v>1176</v>
      </c>
      <c r="H667" s="7" t="s">
        <v>197</v>
      </c>
      <c r="I667" s="14">
        <v>50</v>
      </c>
      <c r="J667" s="7" t="s">
        <v>235</v>
      </c>
      <c r="K667" s="7" t="s">
        <v>107</v>
      </c>
      <c r="L667" s="7" t="s">
        <v>108</v>
      </c>
      <c r="M667" s="7" t="s">
        <v>109</v>
      </c>
      <c r="N667" s="7" t="s">
        <v>261</v>
      </c>
      <c r="O667" s="39">
        <v>0</v>
      </c>
      <c r="P667" s="39">
        <v>0</v>
      </c>
      <c r="Q667" s="39">
        <v>23</v>
      </c>
      <c r="R667" s="39">
        <v>19</v>
      </c>
      <c r="S667" s="39">
        <v>12</v>
      </c>
      <c r="T667" s="39">
        <v>12</v>
      </c>
      <c r="U667" s="39">
        <v>12</v>
      </c>
      <c r="V667" s="39"/>
      <c r="W667" s="39"/>
      <c r="X667" s="39"/>
      <c r="Y667" s="39"/>
      <c r="Z667" s="39"/>
      <c r="AA667" s="39"/>
      <c r="AB667" s="39"/>
      <c r="AC667" s="39"/>
      <c r="AD667" s="39"/>
      <c r="AE667" s="39"/>
      <c r="AF667" s="39"/>
      <c r="AG667" s="39"/>
      <c r="AH667" s="39"/>
      <c r="AI667" s="39"/>
      <c r="AJ667" s="39"/>
      <c r="AK667" s="39"/>
      <c r="AL667" s="39"/>
      <c r="AM667" s="39"/>
      <c r="AN667" s="39"/>
      <c r="AO667" s="39"/>
      <c r="AP667" s="39">
        <v>487650</v>
      </c>
      <c r="AQ667" s="39">
        <v>0</v>
      </c>
      <c r="AR667" s="27">
        <f t="shared" si="18"/>
        <v>0</v>
      </c>
      <c r="AS667" s="7" t="s">
        <v>111</v>
      </c>
      <c r="AT667" s="7" t="s">
        <v>375</v>
      </c>
      <c r="AU667" s="7" t="s">
        <v>212</v>
      </c>
    </row>
    <row r="668" spans="2:47" x14ac:dyDescent="0.25">
      <c r="B668" s="7" t="s">
        <v>1178</v>
      </c>
      <c r="C668" s="7" t="s">
        <v>100</v>
      </c>
      <c r="D668" s="7" t="s">
        <v>1179</v>
      </c>
      <c r="E668" s="7" t="s">
        <v>1152</v>
      </c>
      <c r="F668" s="7" t="s">
        <v>1180</v>
      </c>
      <c r="G668" s="7" t="s">
        <v>1181</v>
      </c>
      <c r="H668" s="8" t="s">
        <v>197</v>
      </c>
      <c r="I668" s="9">
        <v>50</v>
      </c>
      <c r="J668" s="10" t="s">
        <v>231</v>
      </c>
      <c r="K668" s="8" t="s">
        <v>107</v>
      </c>
      <c r="L668" s="10" t="s">
        <v>108</v>
      </c>
      <c r="M668" s="10" t="s">
        <v>109</v>
      </c>
      <c r="N668" s="10" t="s">
        <v>261</v>
      </c>
      <c r="O668" s="27">
        <v>0</v>
      </c>
      <c r="P668" s="27">
        <v>0</v>
      </c>
      <c r="Q668" s="27">
        <v>40</v>
      </c>
      <c r="R668" s="27">
        <v>25</v>
      </c>
      <c r="S668" s="27">
        <v>20</v>
      </c>
      <c r="T668" s="27">
        <v>20</v>
      </c>
      <c r="U668" s="27">
        <v>20</v>
      </c>
      <c r="V668" s="27"/>
      <c r="W668" s="27"/>
      <c r="X668" s="27"/>
      <c r="Y668" s="27"/>
      <c r="Z668" s="27"/>
      <c r="AA668" s="27"/>
      <c r="AB668" s="27"/>
      <c r="AC668" s="27"/>
      <c r="AD668" s="27"/>
      <c r="AE668" s="27"/>
      <c r="AF668" s="27"/>
      <c r="AG668" s="27"/>
      <c r="AH668" s="27"/>
      <c r="AI668" s="27"/>
      <c r="AJ668" s="27"/>
      <c r="AK668" s="27"/>
      <c r="AL668" s="27"/>
      <c r="AM668" s="27"/>
      <c r="AN668" s="27"/>
      <c r="AO668" s="27"/>
      <c r="AP668" s="27">
        <v>609909.99999999988</v>
      </c>
      <c r="AQ668" s="27">
        <v>0</v>
      </c>
      <c r="AR668" s="27">
        <f t="shared" si="18"/>
        <v>0</v>
      </c>
      <c r="AS668" s="10" t="s">
        <v>111</v>
      </c>
      <c r="AT668" s="88">
        <v>2014</v>
      </c>
      <c r="AU668" s="7" t="s">
        <v>236</v>
      </c>
    </row>
    <row r="669" spans="2:47" x14ac:dyDescent="0.25">
      <c r="B669" s="7" t="s">
        <v>1182</v>
      </c>
      <c r="C669" s="7" t="s">
        <v>100</v>
      </c>
      <c r="D669" s="7" t="s">
        <v>1179</v>
      </c>
      <c r="E669" s="7" t="s">
        <v>1152</v>
      </c>
      <c r="F669" s="7" t="s">
        <v>1180</v>
      </c>
      <c r="G669" s="7" t="s">
        <v>1181</v>
      </c>
      <c r="H669" s="7" t="s">
        <v>197</v>
      </c>
      <c r="I669" s="14">
        <v>50</v>
      </c>
      <c r="J669" s="7" t="s">
        <v>235</v>
      </c>
      <c r="K669" s="7" t="s">
        <v>107</v>
      </c>
      <c r="L669" s="7" t="s">
        <v>108</v>
      </c>
      <c r="M669" s="7" t="s">
        <v>109</v>
      </c>
      <c r="N669" s="7" t="s">
        <v>261</v>
      </c>
      <c r="O669" s="39">
        <v>0</v>
      </c>
      <c r="P669" s="39">
        <v>0</v>
      </c>
      <c r="Q669" s="39">
        <v>32</v>
      </c>
      <c r="R669" s="39">
        <v>20</v>
      </c>
      <c r="S669" s="39">
        <v>15</v>
      </c>
      <c r="T669" s="39">
        <v>15</v>
      </c>
      <c r="U669" s="39">
        <v>15</v>
      </c>
      <c r="V669" s="39"/>
      <c r="W669" s="39"/>
      <c r="X669" s="39"/>
      <c r="Y669" s="39"/>
      <c r="Z669" s="39"/>
      <c r="AA669" s="39"/>
      <c r="AB669" s="39"/>
      <c r="AC669" s="39"/>
      <c r="AD669" s="39"/>
      <c r="AE669" s="39"/>
      <c r="AF669" s="39"/>
      <c r="AG669" s="39"/>
      <c r="AH669" s="39"/>
      <c r="AI669" s="39"/>
      <c r="AJ669" s="39"/>
      <c r="AK669" s="39"/>
      <c r="AL669" s="39"/>
      <c r="AM669" s="39"/>
      <c r="AN669" s="39"/>
      <c r="AO669" s="39"/>
      <c r="AP669" s="39">
        <v>443343</v>
      </c>
      <c r="AQ669" s="39">
        <v>0</v>
      </c>
      <c r="AR669" s="27">
        <f t="shared" si="18"/>
        <v>0</v>
      </c>
      <c r="AS669" s="7" t="s">
        <v>111</v>
      </c>
      <c r="AT669" s="7" t="s">
        <v>375</v>
      </c>
      <c r="AU669" s="7" t="s">
        <v>212</v>
      </c>
    </row>
    <row r="670" spans="2:47" x14ac:dyDescent="0.25">
      <c r="B670" s="7" t="s">
        <v>1183</v>
      </c>
      <c r="C670" s="7" t="s">
        <v>100</v>
      </c>
      <c r="D670" s="7" t="s">
        <v>1184</v>
      </c>
      <c r="E670" s="7" t="s">
        <v>1152</v>
      </c>
      <c r="F670" s="7" t="s">
        <v>1185</v>
      </c>
      <c r="G670" s="7" t="s">
        <v>1186</v>
      </c>
      <c r="H670" s="8" t="s">
        <v>197</v>
      </c>
      <c r="I670" s="9">
        <v>50</v>
      </c>
      <c r="J670" s="10" t="s">
        <v>231</v>
      </c>
      <c r="K670" s="8" t="s">
        <v>107</v>
      </c>
      <c r="L670" s="10" t="s">
        <v>108</v>
      </c>
      <c r="M670" s="10" t="s">
        <v>109</v>
      </c>
      <c r="N670" s="10" t="s">
        <v>261</v>
      </c>
      <c r="O670" s="27">
        <v>0</v>
      </c>
      <c r="P670" s="27">
        <v>0</v>
      </c>
      <c r="Q670" s="27">
        <v>32</v>
      </c>
      <c r="R670" s="27">
        <v>20</v>
      </c>
      <c r="S670" s="27">
        <v>18.79</v>
      </c>
      <c r="T670" s="27">
        <v>18.79</v>
      </c>
      <c r="U670" s="27">
        <v>18.79</v>
      </c>
      <c r="V670" s="27"/>
      <c r="W670" s="27"/>
      <c r="X670" s="27"/>
      <c r="Y670" s="27"/>
      <c r="Z670" s="27"/>
      <c r="AA670" s="27"/>
      <c r="AB670" s="27"/>
      <c r="AC670" s="27"/>
      <c r="AD670" s="27"/>
      <c r="AE670" s="27"/>
      <c r="AF670" s="27"/>
      <c r="AG670" s="27"/>
      <c r="AH670" s="27"/>
      <c r="AI670" s="27"/>
      <c r="AJ670" s="27"/>
      <c r="AK670" s="27"/>
      <c r="AL670" s="27"/>
      <c r="AM670" s="27"/>
      <c r="AN670" s="27"/>
      <c r="AO670" s="27"/>
      <c r="AP670" s="27">
        <v>548880</v>
      </c>
      <c r="AQ670" s="27">
        <v>0</v>
      </c>
      <c r="AR670" s="27">
        <f t="shared" si="18"/>
        <v>0</v>
      </c>
      <c r="AS670" s="10" t="s">
        <v>111</v>
      </c>
      <c r="AT670" s="88">
        <v>2014</v>
      </c>
      <c r="AU670" s="7" t="s">
        <v>236</v>
      </c>
    </row>
    <row r="671" spans="2:47" x14ac:dyDescent="0.25">
      <c r="B671" s="7" t="s">
        <v>1187</v>
      </c>
      <c r="C671" s="7" t="s">
        <v>100</v>
      </c>
      <c r="D671" s="7" t="s">
        <v>1184</v>
      </c>
      <c r="E671" s="7" t="s">
        <v>1152</v>
      </c>
      <c r="F671" s="7" t="s">
        <v>1185</v>
      </c>
      <c r="G671" s="7" t="s">
        <v>1186</v>
      </c>
      <c r="H671" s="7" t="s">
        <v>197</v>
      </c>
      <c r="I671" s="14">
        <v>50</v>
      </c>
      <c r="J671" s="7" t="s">
        <v>235</v>
      </c>
      <c r="K671" s="7" t="s">
        <v>107</v>
      </c>
      <c r="L671" s="7" t="s">
        <v>108</v>
      </c>
      <c r="M671" s="7" t="s">
        <v>109</v>
      </c>
      <c r="N671" s="7" t="s">
        <v>261</v>
      </c>
      <c r="O671" s="39">
        <v>0</v>
      </c>
      <c r="P671" s="39">
        <v>0</v>
      </c>
      <c r="Q671" s="39">
        <v>24</v>
      </c>
      <c r="R671" s="39">
        <v>15</v>
      </c>
      <c r="S671" s="39">
        <v>13.79</v>
      </c>
      <c r="T671" s="39">
        <v>13.79</v>
      </c>
      <c r="U671" s="39">
        <v>13.79</v>
      </c>
      <c r="V671" s="39"/>
      <c r="W671" s="39"/>
      <c r="X671" s="39"/>
      <c r="Y671" s="39"/>
      <c r="Z671" s="39"/>
      <c r="AA671" s="39"/>
      <c r="AB671" s="39"/>
      <c r="AC671" s="39"/>
      <c r="AD671" s="39"/>
      <c r="AE671" s="39"/>
      <c r="AF671" s="39"/>
      <c r="AG671" s="39"/>
      <c r="AH671" s="39"/>
      <c r="AI671" s="39"/>
      <c r="AJ671" s="39"/>
      <c r="AK671" s="39"/>
      <c r="AL671" s="39"/>
      <c r="AM671" s="39"/>
      <c r="AN671" s="39"/>
      <c r="AO671" s="39"/>
      <c r="AP671" s="39">
        <v>548875</v>
      </c>
      <c r="AQ671" s="39">
        <v>0</v>
      </c>
      <c r="AR671" s="27">
        <f t="shared" si="18"/>
        <v>0</v>
      </c>
      <c r="AS671" s="7" t="s">
        <v>111</v>
      </c>
      <c r="AT671" s="7" t="s">
        <v>375</v>
      </c>
      <c r="AU671" s="7" t="s">
        <v>212</v>
      </c>
    </row>
    <row r="672" spans="2:47" x14ac:dyDescent="0.25">
      <c r="B672" s="7" t="s">
        <v>1188</v>
      </c>
      <c r="C672" s="7" t="s">
        <v>100</v>
      </c>
      <c r="D672" s="7" t="s">
        <v>1189</v>
      </c>
      <c r="E672" s="7" t="s">
        <v>1190</v>
      </c>
      <c r="F672" s="7" t="s">
        <v>1191</v>
      </c>
      <c r="G672" s="7" t="s">
        <v>1192</v>
      </c>
      <c r="H672" s="8" t="s">
        <v>197</v>
      </c>
      <c r="I672" s="9">
        <v>50</v>
      </c>
      <c r="J672" s="10" t="s">
        <v>231</v>
      </c>
      <c r="K672" s="8" t="s">
        <v>107</v>
      </c>
      <c r="L672" s="10" t="s">
        <v>108</v>
      </c>
      <c r="M672" s="10" t="s">
        <v>109</v>
      </c>
      <c r="N672" s="10" t="s">
        <v>261</v>
      </c>
      <c r="O672" s="27">
        <v>0</v>
      </c>
      <c r="P672" s="27">
        <v>0</v>
      </c>
      <c r="Q672" s="27">
        <v>8.6</v>
      </c>
      <c r="R672" s="27">
        <v>6</v>
      </c>
      <c r="S672" s="27">
        <v>6</v>
      </c>
      <c r="T672" s="27">
        <v>6</v>
      </c>
      <c r="U672" s="27">
        <v>6</v>
      </c>
      <c r="V672" s="27"/>
      <c r="W672" s="27"/>
      <c r="X672" s="27"/>
      <c r="Y672" s="27"/>
      <c r="Z672" s="27"/>
      <c r="AA672" s="27"/>
      <c r="AB672" s="27"/>
      <c r="AC672" s="27"/>
      <c r="AD672" s="27"/>
      <c r="AE672" s="27"/>
      <c r="AF672" s="27"/>
      <c r="AG672" s="27"/>
      <c r="AH672" s="27"/>
      <c r="AI672" s="27"/>
      <c r="AJ672" s="27"/>
      <c r="AK672" s="27"/>
      <c r="AL672" s="27"/>
      <c r="AM672" s="27"/>
      <c r="AN672" s="27"/>
      <c r="AO672" s="27"/>
      <c r="AP672" s="27">
        <v>684330</v>
      </c>
      <c r="AQ672" s="27">
        <v>0</v>
      </c>
      <c r="AR672" s="27">
        <f t="shared" si="18"/>
        <v>0</v>
      </c>
      <c r="AS672" s="10" t="s">
        <v>111</v>
      </c>
      <c r="AT672" s="88">
        <v>2014</v>
      </c>
      <c r="AU672" s="7" t="s">
        <v>236</v>
      </c>
    </row>
    <row r="673" spans="2:47" x14ac:dyDescent="0.25">
      <c r="B673" s="7" t="s">
        <v>1193</v>
      </c>
      <c r="C673" s="7" t="s">
        <v>100</v>
      </c>
      <c r="D673" s="7" t="s">
        <v>1189</v>
      </c>
      <c r="E673" s="7" t="s">
        <v>1190</v>
      </c>
      <c r="F673" s="7" t="s">
        <v>1191</v>
      </c>
      <c r="G673" s="7" t="s">
        <v>1192</v>
      </c>
      <c r="H673" s="7" t="s">
        <v>197</v>
      </c>
      <c r="I673" s="14">
        <v>50</v>
      </c>
      <c r="J673" s="7" t="s">
        <v>235</v>
      </c>
      <c r="K673" s="7" t="s">
        <v>107</v>
      </c>
      <c r="L673" s="7" t="s">
        <v>108</v>
      </c>
      <c r="M673" s="7" t="s">
        <v>109</v>
      </c>
      <c r="N673" s="7" t="s">
        <v>261</v>
      </c>
      <c r="O673" s="39">
        <v>0</v>
      </c>
      <c r="P673" s="39">
        <v>0</v>
      </c>
      <c r="Q673" s="39">
        <v>8.6</v>
      </c>
      <c r="R673" s="39">
        <v>6</v>
      </c>
      <c r="S673" s="39">
        <v>6</v>
      </c>
      <c r="T673" s="39">
        <v>6</v>
      </c>
      <c r="U673" s="39">
        <v>6</v>
      </c>
      <c r="V673" s="39"/>
      <c r="W673" s="39"/>
      <c r="X673" s="39"/>
      <c r="Y673" s="39"/>
      <c r="Z673" s="39"/>
      <c r="AA673" s="39"/>
      <c r="AB673" s="39"/>
      <c r="AC673" s="39"/>
      <c r="AD673" s="39"/>
      <c r="AE673" s="39"/>
      <c r="AF673" s="39"/>
      <c r="AG673" s="39"/>
      <c r="AH673" s="39"/>
      <c r="AI673" s="39"/>
      <c r="AJ673" s="39"/>
      <c r="AK673" s="39"/>
      <c r="AL673" s="39"/>
      <c r="AM673" s="39"/>
      <c r="AN673" s="39"/>
      <c r="AO673" s="39"/>
      <c r="AP673" s="39">
        <v>478323</v>
      </c>
      <c r="AQ673" s="39">
        <v>0</v>
      </c>
      <c r="AR673" s="27">
        <f t="shared" si="18"/>
        <v>0</v>
      </c>
      <c r="AS673" s="7" t="s">
        <v>111</v>
      </c>
      <c r="AT673" s="7" t="s">
        <v>375</v>
      </c>
      <c r="AU673" s="7" t="s">
        <v>212</v>
      </c>
    </row>
    <row r="674" spans="2:47" x14ac:dyDescent="0.25">
      <c r="B674" s="7" t="s">
        <v>1194</v>
      </c>
      <c r="C674" s="7" t="s">
        <v>100</v>
      </c>
      <c r="D674" s="7" t="s">
        <v>1189</v>
      </c>
      <c r="E674" s="7" t="s">
        <v>1190</v>
      </c>
      <c r="F674" s="7" t="s">
        <v>1191</v>
      </c>
      <c r="G674" s="7" t="s">
        <v>1195</v>
      </c>
      <c r="H674" s="8" t="s">
        <v>197</v>
      </c>
      <c r="I674" s="9">
        <v>50</v>
      </c>
      <c r="J674" s="10" t="s">
        <v>231</v>
      </c>
      <c r="K674" s="8" t="s">
        <v>107</v>
      </c>
      <c r="L674" s="10" t="s">
        <v>108</v>
      </c>
      <c r="M674" s="10" t="s">
        <v>109</v>
      </c>
      <c r="N674" s="10" t="s">
        <v>261</v>
      </c>
      <c r="O674" s="27">
        <v>0</v>
      </c>
      <c r="P674" s="27">
        <v>0</v>
      </c>
      <c r="Q674" s="27">
        <v>10.199999999999999</v>
      </c>
      <c r="R674" s="27">
        <v>6</v>
      </c>
      <c r="S674" s="27">
        <v>6</v>
      </c>
      <c r="T674" s="27">
        <v>6</v>
      </c>
      <c r="U674" s="27">
        <v>6</v>
      </c>
      <c r="V674" s="27"/>
      <c r="W674" s="27"/>
      <c r="X674" s="27"/>
      <c r="Y674" s="27"/>
      <c r="Z674" s="27"/>
      <c r="AA674" s="27"/>
      <c r="AB674" s="27"/>
      <c r="AC674" s="27"/>
      <c r="AD674" s="27"/>
      <c r="AE674" s="27"/>
      <c r="AF674" s="27"/>
      <c r="AG674" s="27"/>
      <c r="AH674" s="27"/>
      <c r="AI674" s="27"/>
      <c r="AJ674" s="27"/>
      <c r="AK674" s="27"/>
      <c r="AL674" s="27"/>
      <c r="AM674" s="27"/>
      <c r="AN674" s="27"/>
      <c r="AO674" s="27"/>
      <c r="AP674" s="27">
        <v>615890</v>
      </c>
      <c r="AQ674" s="27">
        <v>0</v>
      </c>
      <c r="AR674" s="27">
        <f t="shared" si="18"/>
        <v>0</v>
      </c>
      <c r="AS674" s="10" t="s">
        <v>111</v>
      </c>
      <c r="AT674" s="88">
        <v>2014</v>
      </c>
      <c r="AU674" s="7" t="s">
        <v>236</v>
      </c>
    </row>
    <row r="675" spans="2:47" x14ac:dyDescent="0.25">
      <c r="B675" s="7" t="s">
        <v>1196</v>
      </c>
      <c r="C675" s="7" t="s">
        <v>100</v>
      </c>
      <c r="D675" s="7" t="s">
        <v>1189</v>
      </c>
      <c r="E675" s="7" t="s">
        <v>1190</v>
      </c>
      <c r="F675" s="7" t="s">
        <v>1191</v>
      </c>
      <c r="G675" s="7" t="s">
        <v>1195</v>
      </c>
      <c r="H675" s="7" t="s">
        <v>197</v>
      </c>
      <c r="I675" s="14">
        <v>50</v>
      </c>
      <c r="J675" s="7" t="s">
        <v>235</v>
      </c>
      <c r="K675" s="7" t="s">
        <v>107</v>
      </c>
      <c r="L675" s="7" t="s">
        <v>108</v>
      </c>
      <c r="M675" s="7" t="s">
        <v>109</v>
      </c>
      <c r="N675" s="7" t="s">
        <v>261</v>
      </c>
      <c r="O675" s="39">
        <v>0</v>
      </c>
      <c r="P675" s="39">
        <v>0</v>
      </c>
      <c r="Q675" s="39">
        <v>10.199999999999999</v>
      </c>
      <c r="R675" s="39">
        <v>6</v>
      </c>
      <c r="S675" s="39">
        <v>6</v>
      </c>
      <c r="T675" s="39">
        <v>6</v>
      </c>
      <c r="U675" s="39">
        <v>6</v>
      </c>
      <c r="V675" s="39"/>
      <c r="W675" s="39"/>
      <c r="X675" s="39"/>
      <c r="Y675" s="39"/>
      <c r="Z675" s="39"/>
      <c r="AA675" s="39"/>
      <c r="AB675" s="39"/>
      <c r="AC675" s="39"/>
      <c r="AD675" s="39"/>
      <c r="AE675" s="39"/>
      <c r="AF675" s="39"/>
      <c r="AG675" s="39"/>
      <c r="AH675" s="39"/>
      <c r="AI675" s="39"/>
      <c r="AJ675" s="39"/>
      <c r="AK675" s="39"/>
      <c r="AL675" s="39"/>
      <c r="AM675" s="39"/>
      <c r="AN675" s="39"/>
      <c r="AO675" s="39"/>
      <c r="AP675" s="39">
        <v>444098</v>
      </c>
      <c r="AQ675" s="39">
        <v>0</v>
      </c>
      <c r="AR675" s="27">
        <f t="shared" si="18"/>
        <v>0</v>
      </c>
      <c r="AS675" s="7" t="s">
        <v>111</v>
      </c>
      <c r="AT675" s="7" t="s">
        <v>375</v>
      </c>
      <c r="AU675" s="7" t="s">
        <v>212</v>
      </c>
    </row>
    <row r="676" spans="2:47" x14ac:dyDescent="0.25">
      <c r="B676" s="7" t="s">
        <v>1197</v>
      </c>
      <c r="C676" s="7" t="s">
        <v>100</v>
      </c>
      <c r="D676" s="7" t="s">
        <v>1189</v>
      </c>
      <c r="E676" s="7" t="s">
        <v>1190</v>
      </c>
      <c r="F676" s="7" t="s">
        <v>1191</v>
      </c>
      <c r="G676" s="7" t="s">
        <v>1198</v>
      </c>
      <c r="H676" s="8" t="s">
        <v>197</v>
      </c>
      <c r="I676" s="9">
        <v>50</v>
      </c>
      <c r="J676" s="10" t="s">
        <v>231</v>
      </c>
      <c r="K676" s="8" t="s">
        <v>107</v>
      </c>
      <c r="L676" s="10" t="s">
        <v>108</v>
      </c>
      <c r="M676" s="10" t="s">
        <v>109</v>
      </c>
      <c r="N676" s="10" t="s">
        <v>261</v>
      </c>
      <c r="O676" s="27">
        <v>0</v>
      </c>
      <c r="P676" s="27">
        <v>0</v>
      </c>
      <c r="Q676" s="27">
        <v>3.6</v>
      </c>
      <c r="R676" s="27">
        <v>2</v>
      </c>
      <c r="S676" s="27">
        <v>2</v>
      </c>
      <c r="T676" s="27">
        <v>2</v>
      </c>
      <c r="U676" s="27">
        <v>2</v>
      </c>
      <c r="V676" s="27"/>
      <c r="W676" s="27"/>
      <c r="X676" s="27"/>
      <c r="Y676" s="27"/>
      <c r="Z676" s="27"/>
      <c r="AA676" s="27"/>
      <c r="AB676" s="27"/>
      <c r="AC676" s="27"/>
      <c r="AD676" s="27"/>
      <c r="AE676" s="27"/>
      <c r="AF676" s="27"/>
      <c r="AG676" s="27"/>
      <c r="AH676" s="27"/>
      <c r="AI676" s="27"/>
      <c r="AJ676" s="27"/>
      <c r="AK676" s="27"/>
      <c r="AL676" s="27"/>
      <c r="AM676" s="27"/>
      <c r="AN676" s="27"/>
      <c r="AO676" s="27"/>
      <c r="AP676" s="27">
        <v>598214.28571428568</v>
      </c>
      <c r="AQ676" s="27">
        <v>0</v>
      </c>
      <c r="AR676" s="27">
        <f t="shared" si="18"/>
        <v>0</v>
      </c>
      <c r="AS676" s="10" t="s">
        <v>111</v>
      </c>
      <c r="AT676" s="88">
        <v>2014</v>
      </c>
      <c r="AU676" s="7" t="s">
        <v>236</v>
      </c>
    </row>
    <row r="677" spans="2:47" x14ac:dyDescent="0.25">
      <c r="B677" s="7" t="s">
        <v>1199</v>
      </c>
      <c r="C677" s="7" t="s">
        <v>100</v>
      </c>
      <c r="D677" s="7" t="s">
        <v>1189</v>
      </c>
      <c r="E677" s="7" t="s">
        <v>1190</v>
      </c>
      <c r="F677" s="7" t="s">
        <v>1191</v>
      </c>
      <c r="G677" s="7" t="s">
        <v>1198</v>
      </c>
      <c r="H677" s="7" t="s">
        <v>197</v>
      </c>
      <c r="I677" s="14">
        <v>50</v>
      </c>
      <c r="J677" s="7" t="s">
        <v>235</v>
      </c>
      <c r="K677" s="7" t="s">
        <v>107</v>
      </c>
      <c r="L677" s="7" t="s">
        <v>108</v>
      </c>
      <c r="M677" s="7" t="s">
        <v>109</v>
      </c>
      <c r="N677" s="7" t="s">
        <v>261</v>
      </c>
      <c r="O677" s="39">
        <v>0</v>
      </c>
      <c r="P677" s="39">
        <v>0</v>
      </c>
      <c r="Q677" s="39">
        <v>3.6</v>
      </c>
      <c r="R677" s="39">
        <v>2</v>
      </c>
      <c r="S677" s="39">
        <v>2</v>
      </c>
      <c r="T677" s="39">
        <v>2</v>
      </c>
      <c r="U677" s="39">
        <v>2</v>
      </c>
      <c r="V677" s="39"/>
      <c r="W677" s="39"/>
      <c r="X677" s="39"/>
      <c r="Y677" s="39"/>
      <c r="Z677" s="39"/>
      <c r="AA677" s="39"/>
      <c r="AB677" s="39"/>
      <c r="AC677" s="39"/>
      <c r="AD677" s="39"/>
      <c r="AE677" s="39"/>
      <c r="AF677" s="39"/>
      <c r="AG677" s="39"/>
      <c r="AH677" s="39"/>
      <c r="AI677" s="39"/>
      <c r="AJ677" s="39"/>
      <c r="AK677" s="39"/>
      <c r="AL677" s="39"/>
      <c r="AM677" s="39"/>
      <c r="AN677" s="39"/>
      <c r="AO677" s="39"/>
      <c r="AP677" s="39">
        <v>435261</v>
      </c>
      <c r="AQ677" s="39">
        <v>0</v>
      </c>
      <c r="AR677" s="27">
        <f t="shared" si="18"/>
        <v>0</v>
      </c>
      <c r="AS677" s="7" t="s">
        <v>111</v>
      </c>
      <c r="AT677" s="7" t="s">
        <v>375</v>
      </c>
      <c r="AU677" s="7" t="s">
        <v>212</v>
      </c>
    </row>
    <row r="678" spans="2:47" x14ac:dyDescent="0.25">
      <c r="B678" s="7" t="s">
        <v>1200</v>
      </c>
      <c r="C678" s="7" t="s">
        <v>100</v>
      </c>
      <c r="D678" s="7" t="s">
        <v>1189</v>
      </c>
      <c r="E678" s="7" t="s">
        <v>1190</v>
      </c>
      <c r="F678" s="7" t="s">
        <v>1191</v>
      </c>
      <c r="G678" s="7" t="s">
        <v>1201</v>
      </c>
      <c r="H678" s="8" t="s">
        <v>197</v>
      </c>
      <c r="I678" s="9">
        <v>50</v>
      </c>
      <c r="J678" s="10" t="s">
        <v>231</v>
      </c>
      <c r="K678" s="8" t="s">
        <v>107</v>
      </c>
      <c r="L678" s="10" t="s">
        <v>108</v>
      </c>
      <c r="M678" s="10" t="s">
        <v>109</v>
      </c>
      <c r="N678" s="10" t="s">
        <v>261</v>
      </c>
      <c r="O678" s="27">
        <v>0</v>
      </c>
      <c r="P678" s="27">
        <v>0</v>
      </c>
      <c r="Q678" s="27">
        <v>3.6</v>
      </c>
      <c r="R678" s="27">
        <v>3.6</v>
      </c>
      <c r="S678" s="27">
        <v>3.6</v>
      </c>
      <c r="T678" s="27">
        <v>3.6</v>
      </c>
      <c r="U678" s="27">
        <v>3.6</v>
      </c>
      <c r="V678" s="27"/>
      <c r="W678" s="27"/>
      <c r="X678" s="27"/>
      <c r="Y678" s="27"/>
      <c r="Z678" s="27"/>
      <c r="AA678" s="27"/>
      <c r="AB678" s="27"/>
      <c r="AC678" s="27"/>
      <c r="AD678" s="27"/>
      <c r="AE678" s="27"/>
      <c r="AF678" s="27"/>
      <c r="AG678" s="27"/>
      <c r="AH678" s="27"/>
      <c r="AI678" s="27"/>
      <c r="AJ678" s="27"/>
      <c r="AK678" s="27"/>
      <c r="AL678" s="27"/>
      <c r="AM678" s="27"/>
      <c r="AN678" s="27"/>
      <c r="AO678" s="27"/>
      <c r="AP678" s="27">
        <v>598214.28571428568</v>
      </c>
      <c r="AQ678" s="27">
        <v>0</v>
      </c>
      <c r="AR678" s="27">
        <f t="shared" si="18"/>
        <v>0</v>
      </c>
      <c r="AS678" s="10" t="s">
        <v>111</v>
      </c>
      <c r="AT678" s="88">
        <v>2014</v>
      </c>
      <c r="AU678" s="7" t="s">
        <v>236</v>
      </c>
    </row>
    <row r="679" spans="2:47" x14ac:dyDescent="0.25">
      <c r="B679" s="7" t="s">
        <v>1202</v>
      </c>
      <c r="C679" s="7" t="s">
        <v>100</v>
      </c>
      <c r="D679" s="7" t="s">
        <v>1189</v>
      </c>
      <c r="E679" s="7" t="s">
        <v>1190</v>
      </c>
      <c r="F679" s="7" t="s">
        <v>1191</v>
      </c>
      <c r="G679" s="7" t="s">
        <v>1201</v>
      </c>
      <c r="H679" s="7" t="s">
        <v>197</v>
      </c>
      <c r="I679" s="14">
        <v>50</v>
      </c>
      <c r="J679" s="7" t="s">
        <v>235</v>
      </c>
      <c r="K679" s="7" t="s">
        <v>107</v>
      </c>
      <c r="L679" s="7" t="s">
        <v>108</v>
      </c>
      <c r="M679" s="7" t="s">
        <v>109</v>
      </c>
      <c r="N679" s="7" t="s">
        <v>261</v>
      </c>
      <c r="O679" s="39">
        <v>0</v>
      </c>
      <c r="P679" s="39">
        <v>0</v>
      </c>
      <c r="Q679" s="39">
        <v>3.6</v>
      </c>
      <c r="R679" s="39">
        <v>3.6</v>
      </c>
      <c r="S679" s="39">
        <v>3.6</v>
      </c>
      <c r="T679" s="39">
        <v>3.6</v>
      </c>
      <c r="U679" s="39">
        <v>3.6</v>
      </c>
      <c r="V679" s="39"/>
      <c r="W679" s="39"/>
      <c r="X679" s="39"/>
      <c r="Y679" s="39"/>
      <c r="Z679" s="39"/>
      <c r="AA679" s="39"/>
      <c r="AB679" s="39"/>
      <c r="AC679" s="39"/>
      <c r="AD679" s="39"/>
      <c r="AE679" s="39"/>
      <c r="AF679" s="39"/>
      <c r="AG679" s="39"/>
      <c r="AH679" s="39"/>
      <c r="AI679" s="39"/>
      <c r="AJ679" s="39"/>
      <c r="AK679" s="39"/>
      <c r="AL679" s="39"/>
      <c r="AM679" s="39"/>
      <c r="AN679" s="39"/>
      <c r="AO679" s="39"/>
      <c r="AP679" s="39">
        <v>598200</v>
      </c>
      <c r="AQ679" s="39">
        <v>0</v>
      </c>
      <c r="AR679" s="27">
        <f t="shared" si="18"/>
        <v>0</v>
      </c>
      <c r="AS679" s="7" t="s">
        <v>111</v>
      </c>
      <c r="AT679" s="7" t="s">
        <v>375</v>
      </c>
      <c r="AU679" s="7" t="s">
        <v>212</v>
      </c>
    </row>
    <row r="680" spans="2:47" x14ac:dyDescent="0.25">
      <c r="B680" s="7" t="s">
        <v>1203</v>
      </c>
      <c r="C680" s="7" t="s">
        <v>100</v>
      </c>
      <c r="D680" s="7" t="s">
        <v>1189</v>
      </c>
      <c r="E680" s="7" t="s">
        <v>1190</v>
      </c>
      <c r="F680" s="7" t="s">
        <v>1191</v>
      </c>
      <c r="G680" s="7" t="s">
        <v>1204</v>
      </c>
      <c r="H680" s="8" t="s">
        <v>197</v>
      </c>
      <c r="I680" s="9">
        <v>50</v>
      </c>
      <c r="J680" s="10" t="s">
        <v>231</v>
      </c>
      <c r="K680" s="8" t="s">
        <v>107</v>
      </c>
      <c r="L680" s="10" t="s">
        <v>108</v>
      </c>
      <c r="M680" s="10" t="s">
        <v>109</v>
      </c>
      <c r="N680" s="10" t="s">
        <v>261</v>
      </c>
      <c r="O680" s="27">
        <v>0</v>
      </c>
      <c r="P680" s="27">
        <v>0</v>
      </c>
      <c r="Q680" s="27">
        <v>11.7</v>
      </c>
      <c r="R680" s="27">
        <v>8</v>
      </c>
      <c r="S680" s="27">
        <v>8</v>
      </c>
      <c r="T680" s="27">
        <v>8</v>
      </c>
      <c r="U680" s="27">
        <v>8</v>
      </c>
      <c r="V680" s="27"/>
      <c r="W680" s="27"/>
      <c r="X680" s="27"/>
      <c r="Y680" s="27"/>
      <c r="Z680" s="27"/>
      <c r="AA680" s="27"/>
      <c r="AB680" s="27"/>
      <c r="AC680" s="27"/>
      <c r="AD680" s="27"/>
      <c r="AE680" s="27"/>
      <c r="AF680" s="27"/>
      <c r="AG680" s="27"/>
      <c r="AH680" s="27"/>
      <c r="AI680" s="27"/>
      <c r="AJ680" s="27"/>
      <c r="AK680" s="27"/>
      <c r="AL680" s="27"/>
      <c r="AM680" s="27"/>
      <c r="AN680" s="27"/>
      <c r="AO680" s="27"/>
      <c r="AP680" s="27">
        <v>562500</v>
      </c>
      <c r="AQ680" s="27">
        <v>0</v>
      </c>
      <c r="AR680" s="27">
        <f t="shared" si="18"/>
        <v>0</v>
      </c>
      <c r="AS680" s="10" t="s">
        <v>111</v>
      </c>
      <c r="AT680" s="88">
        <v>2014</v>
      </c>
      <c r="AU680" s="7" t="s">
        <v>198</v>
      </c>
    </row>
    <row r="681" spans="2:47" x14ac:dyDescent="0.25">
      <c r="B681" s="7" t="s">
        <v>1205</v>
      </c>
      <c r="C681" s="7" t="s">
        <v>100</v>
      </c>
      <c r="D681" s="7" t="s">
        <v>1189</v>
      </c>
      <c r="E681" s="7" t="s">
        <v>1190</v>
      </c>
      <c r="F681" s="7" t="s">
        <v>1191</v>
      </c>
      <c r="G681" s="7" t="s">
        <v>1204</v>
      </c>
      <c r="H681" s="7" t="s">
        <v>197</v>
      </c>
      <c r="I681" s="14">
        <v>50</v>
      </c>
      <c r="J681" s="7" t="s">
        <v>235</v>
      </c>
      <c r="K681" s="7" t="s">
        <v>107</v>
      </c>
      <c r="L681" s="7" t="s">
        <v>108</v>
      </c>
      <c r="M681" s="7" t="s">
        <v>109</v>
      </c>
      <c r="N681" s="7" t="s">
        <v>261</v>
      </c>
      <c r="O681" s="39">
        <v>0</v>
      </c>
      <c r="P681" s="39">
        <v>0</v>
      </c>
      <c r="Q681" s="39">
        <v>11.7</v>
      </c>
      <c r="R681" s="39">
        <v>8</v>
      </c>
      <c r="S681" s="39">
        <v>8</v>
      </c>
      <c r="T681" s="39">
        <v>8</v>
      </c>
      <c r="U681" s="39">
        <v>8</v>
      </c>
      <c r="V681" s="39"/>
      <c r="W681" s="39"/>
      <c r="X681" s="39"/>
      <c r="Y681" s="39"/>
      <c r="Z681" s="39"/>
      <c r="AA681" s="39"/>
      <c r="AB681" s="39"/>
      <c r="AC681" s="39"/>
      <c r="AD681" s="39"/>
      <c r="AE681" s="39"/>
      <c r="AF681" s="39"/>
      <c r="AG681" s="39"/>
      <c r="AH681" s="39"/>
      <c r="AI681" s="39"/>
      <c r="AJ681" s="39"/>
      <c r="AK681" s="39"/>
      <c r="AL681" s="39"/>
      <c r="AM681" s="39"/>
      <c r="AN681" s="39"/>
      <c r="AO681" s="39"/>
      <c r="AP681" s="39">
        <v>562500</v>
      </c>
      <c r="AQ681" s="27">
        <v>0</v>
      </c>
      <c r="AR681" s="27">
        <f t="shared" si="18"/>
        <v>0</v>
      </c>
      <c r="AS681" s="7" t="s">
        <v>111</v>
      </c>
      <c r="AT681" s="7" t="s">
        <v>375</v>
      </c>
      <c r="AU681" s="89" t="s">
        <v>357</v>
      </c>
    </row>
    <row r="682" spans="2:47" x14ac:dyDescent="0.25">
      <c r="B682" s="12" t="s">
        <v>1206</v>
      </c>
      <c r="C682" s="7" t="s">
        <v>100</v>
      </c>
      <c r="D682" s="7" t="s">
        <v>1189</v>
      </c>
      <c r="E682" s="7" t="s">
        <v>1190</v>
      </c>
      <c r="F682" s="7" t="s">
        <v>1191</v>
      </c>
      <c r="G682" s="7" t="s">
        <v>1204</v>
      </c>
      <c r="H682" s="8" t="s">
        <v>197</v>
      </c>
      <c r="I682" s="9">
        <v>50</v>
      </c>
      <c r="J682" s="10" t="s">
        <v>579</v>
      </c>
      <c r="K682" s="8" t="s">
        <v>107</v>
      </c>
      <c r="L682" s="10" t="s">
        <v>108</v>
      </c>
      <c r="M682" s="10" t="s">
        <v>109</v>
      </c>
      <c r="N682" s="10" t="s">
        <v>261</v>
      </c>
      <c r="O682" s="74"/>
      <c r="P682" s="27"/>
      <c r="Q682" s="27"/>
      <c r="R682" s="27">
        <v>8</v>
      </c>
      <c r="S682" s="27">
        <v>8</v>
      </c>
      <c r="T682" s="27">
        <v>8</v>
      </c>
      <c r="U682" s="27">
        <v>8</v>
      </c>
      <c r="V682" s="27">
        <v>8</v>
      </c>
      <c r="W682" s="27"/>
      <c r="X682" s="27"/>
      <c r="Y682" s="27"/>
      <c r="Z682" s="27"/>
      <c r="AA682" s="27"/>
      <c r="AB682" s="27"/>
      <c r="AC682" s="27"/>
      <c r="AD682" s="27"/>
      <c r="AE682" s="27"/>
      <c r="AF682" s="27"/>
      <c r="AG682" s="27"/>
      <c r="AH682" s="27"/>
      <c r="AI682" s="27"/>
      <c r="AJ682" s="27"/>
      <c r="AK682" s="27"/>
      <c r="AL682" s="27"/>
      <c r="AM682" s="27"/>
      <c r="AN682" s="27"/>
      <c r="AO682" s="27"/>
      <c r="AP682" s="27">
        <v>562500</v>
      </c>
      <c r="AQ682" s="27">
        <v>0</v>
      </c>
      <c r="AR682" s="27">
        <f t="shared" si="18"/>
        <v>0</v>
      </c>
      <c r="AS682" s="10" t="s">
        <v>111</v>
      </c>
      <c r="AT682" s="43" t="s">
        <v>241</v>
      </c>
      <c r="AU682" s="43" t="s">
        <v>359</v>
      </c>
    </row>
    <row r="683" spans="2:47" x14ac:dyDescent="0.25">
      <c r="B683" s="12" t="s">
        <v>1207</v>
      </c>
      <c r="C683" s="8" t="s">
        <v>100</v>
      </c>
      <c r="D683" s="8" t="s">
        <v>1189</v>
      </c>
      <c r="E683" s="7" t="s">
        <v>1190</v>
      </c>
      <c r="F683" s="8" t="s">
        <v>1191</v>
      </c>
      <c r="G683" s="7" t="s">
        <v>1204</v>
      </c>
      <c r="H683" s="8" t="s">
        <v>197</v>
      </c>
      <c r="I683" s="9">
        <v>50</v>
      </c>
      <c r="J683" s="8" t="s">
        <v>244</v>
      </c>
      <c r="K683" s="8" t="s">
        <v>107</v>
      </c>
      <c r="L683" s="8" t="s">
        <v>108</v>
      </c>
      <c r="M683" s="10" t="s">
        <v>109</v>
      </c>
      <c r="N683" s="10" t="s">
        <v>261</v>
      </c>
      <c r="O683" s="74"/>
      <c r="P683" s="27"/>
      <c r="Q683" s="27"/>
      <c r="R683" s="27">
        <v>8</v>
      </c>
      <c r="S683" s="27">
        <v>8</v>
      </c>
      <c r="T683" s="27">
        <v>8</v>
      </c>
      <c r="U683" s="27">
        <v>8</v>
      </c>
      <c r="V683" s="27">
        <v>8</v>
      </c>
      <c r="W683" s="27"/>
      <c r="X683" s="27"/>
      <c r="Y683" s="27"/>
      <c r="Z683" s="27"/>
      <c r="AA683" s="27"/>
      <c r="AB683" s="27"/>
      <c r="AC683" s="27"/>
      <c r="AD683" s="27"/>
      <c r="AE683" s="27"/>
      <c r="AF683" s="27"/>
      <c r="AG683" s="27"/>
      <c r="AH683" s="27"/>
      <c r="AI683" s="27"/>
      <c r="AJ683" s="27"/>
      <c r="AK683" s="27"/>
      <c r="AL683" s="27"/>
      <c r="AM683" s="27"/>
      <c r="AN683" s="27"/>
      <c r="AO683" s="27"/>
      <c r="AP683" s="27">
        <v>198832.91</v>
      </c>
      <c r="AQ683" s="27">
        <v>0</v>
      </c>
      <c r="AR683" s="27">
        <f t="shared" si="18"/>
        <v>0</v>
      </c>
      <c r="AS683" s="10" t="s">
        <v>111</v>
      </c>
      <c r="AT683" s="43" t="s">
        <v>241</v>
      </c>
      <c r="AU683" s="89" t="s">
        <v>212</v>
      </c>
    </row>
    <row r="684" spans="2:47" x14ac:dyDescent="0.25">
      <c r="B684" s="7" t="s">
        <v>1208</v>
      </c>
      <c r="C684" s="7" t="s">
        <v>100</v>
      </c>
      <c r="D684" s="7" t="s">
        <v>1189</v>
      </c>
      <c r="E684" s="7" t="s">
        <v>1190</v>
      </c>
      <c r="F684" s="7" t="s">
        <v>1191</v>
      </c>
      <c r="G684" s="7" t="s">
        <v>1209</v>
      </c>
      <c r="H684" s="8" t="s">
        <v>197</v>
      </c>
      <c r="I684" s="9">
        <v>50</v>
      </c>
      <c r="J684" s="10" t="s">
        <v>231</v>
      </c>
      <c r="K684" s="8" t="s">
        <v>107</v>
      </c>
      <c r="L684" s="10" t="s">
        <v>108</v>
      </c>
      <c r="M684" s="10" t="s">
        <v>109</v>
      </c>
      <c r="N684" s="10" t="s">
        <v>261</v>
      </c>
      <c r="O684" s="27">
        <v>0</v>
      </c>
      <c r="P684" s="27">
        <v>0</v>
      </c>
      <c r="Q684" s="27">
        <v>11.7</v>
      </c>
      <c r="R684" s="27">
        <v>8</v>
      </c>
      <c r="S684" s="27">
        <v>8</v>
      </c>
      <c r="T684" s="27">
        <v>8</v>
      </c>
      <c r="U684" s="27">
        <v>8</v>
      </c>
      <c r="V684" s="27"/>
      <c r="W684" s="27"/>
      <c r="X684" s="27"/>
      <c r="Y684" s="27"/>
      <c r="Z684" s="27"/>
      <c r="AA684" s="27"/>
      <c r="AB684" s="27"/>
      <c r="AC684" s="27"/>
      <c r="AD684" s="27"/>
      <c r="AE684" s="27"/>
      <c r="AF684" s="27"/>
      <c r="AG684" s="27"/>
      <c r="AH684" s="27"/>
      <c r="AI684" s="27"/>
      <c r="AJ684" s="27"/>
      <c r="AK684" s="27"/>
      <c r="AL684" s="27"/>
      <c r="AM684" s="27"/>
      <c r="AN684" s="27"/>
      <c r="AO684" s="27"/>
      <c r="AP684" s="27">
        <v>562500</v>
      </c>
      <c r="AQ684" s="27">
        <v>0</v>
      </c>
      <c r="AR684" s="27">
        <f t="shared" si="18"/>
        <v>0</v>
      </c>
      <c r="AS684" s="10" t="s">
        <v>111</v>
      </c>
      <c r="AT684" s="88">
        <v>2014</v>
      </c>
      <c r="AU684" s="7" t="s">
        <v>198</v>
      </c>
    </row>
    <row r="685" spans="2:47" x14ac:dyDescent="0.25">
      <c r="B685" s="7" t="s">
        <v>1210</v>
      </c>
      <c r="C685" s="7" t="s">
        <v>100</v>
      </c>
      <c r="D685" s="7" t="s">
        <v>1189</v>
      </c>
      <c r="E685" s="7" t="s">
        <v>1190</v>
      </c>
      <c r="F685" s="7" t="s">
        <v>1191</v>
      </c>
      <c r="G685" s="7" t="s">
        <v>1209</v>
      </c>
      <c r="H685" s="7" t="s">
        <v>197</v>
      </c>
      <c r="I685" s="14">
        <v>50</v>
      </c>
      <c r="J685" s="7" t="s">
        <v>235</v>
      </c>
      <c r="K685" s="7" t="s">
        <v>107</v>
      </c>
      <c r="L685" s="7" t="s">
        <v>108</v>
      </c>
      <c r="M685" s="7" t="s">
        <v>109</v>
      </c>
      <c r="N685" s="7" t="s">
        <v>261</v>
      </c>
      <c r="O685" s="39">
        <v>0</v>
      </c>
      <c r="P685" s="39">
        <v>0</v>
      </c>
      <c r="Q685" s="39">
        <v>11.7</v>
      </c>
      <c r="R685" s="39">
        <v>8</v>
      </c>
      <c r="S685" s="39">
        <v>8</v>
      </c>
      <c r="T685" s="39">
        <v>8</v>
      </c>
      <c r="U685" s="39">
        <v>8</v>
      </c>
      <c r="V685" s="39"/>
      <c r="W685" s="39"/>
      <c r="X685" s="39"/>
      <c r="Y685" s="39"/>
      <c r="Z685" s="39"/>
      <c r="AA685" s="39"/>
      <c r="AB685" s="39"/>
      <c r="AC685" s="39"/>
      <c r="AD685" s="39"/>
      <c r="AE685" s="39"/>
      <c r="AF685" s="39"/>
      <c r="AG685" s="39"/>
      <c r="AH685" s="39"/>
      <c r="AI685" s="39"/>
      <c r="AJ685" s="39"/>
      <c r="AK685" s="39"/>
      <c r="AL685" s="39"/>
      <c r="AM685" s="39"/>
      <c r="AN685" s="39"/>
      <c r="AO685" s="39"/>
      <c r="AP685" s="39">
        <v>562500</v>
      </c>
      <c r="AQ685" s="27">
        <v>0</v>
      </c>
      <c r="AR685" s="27">
        <f t="shared" si="18"/>
        <v>0</v>
      </c>
      <c r="AS685" s="7" t="s">
        <v>111</v>
      </c>
      <c r="AT685" s="7" t="s">
        <v>375</v>
      </c>
      <c r="AU685" s="89" t="s">
        <v>357</v>
      </c>
    </row>
    <row r="686" spans="2:47" x14ac:dyDescent="0.25">
      <c r="B686" s="12" t="s">
        <v>1211</v>
      </c>
      <c r="C686" s="7" t="s">
        <v>100</v>
      </c>
      <c r="D686" s="7" t="s">
        <v>1189</v>
      </c>
      <c r="E686" s="7" t="s">
        <v>1190</v>
      </c>
      <c r="F686" s="7" t="s">
        <v>1191</v>
      </c>
      <c r="G686" s="7" t="s">
        <v>1209</v>
      </c>
      <c r="H686" s="8" t="s">
        <v>197</v>
      </c>
      <c r="I686" s="9">
        <v>50</v>
      </c>
      <c r="J686" s="10" t="s">
        <v>579</v>
      </c>
      <c r="K686" s="8" t="s">
        <v>107</v>
      </c>
      <c r="L686" s="10" t="s">
        <v>108</v>
      </c>
      <c r="M686" s="10" t="s">
        <v>109</v>
      </c>
      <c r="N686" s="10" t="s">
        <v>261</v>
      </c>
      <c r="O686" s="74"/>
      <c r="P686" s="27"/>
      <c r="Q686" s="27"/>
      <c r="R686" s="27">
        <v>8</v>
      </c>
      <c r="S686" s="27">
        <v>8</v>
      </c>
      <c r="T686" s="27">
        <v>8</v>
      </c>
      <c r="U686" s="27">
        <v>8</v>
      </c>
      <c r="V686" s="27">
        <v>8</v>
      </c>
      <c r="W686" s="27"/>
      <c r="X686" s="27"/>
      <c r="Y686" s="27"/>
      <c r="Z686" s="27"/>
      <c r="AA686" s="27"/>
      <c r="AB686" s="27"/>
      <c r="AC686" s="27"/>
      <c r="AD686" s="27"/>
      <c r="AE686" s="27"/>
      <c r="AF686" s="27"/>
      <c r="AG686" s="27"/>
      <c r="AH686" s="27"/>
      <c r="AI686" s="27"/>
      <c r="AJ686" s="27"/>
      <c r="AK686" s="27"/>
      <c r="AL686" s="27"/>
      <c r="AM686" s="27"/>
      <c r="AN686" s="27"/>
      <c r="AO686" s="27"/>
      <c r="AP686" s="27">
        <v>562500</v>
      </c>
      <c r="AQ686" s="27">
        <v>0</v>
      </c>
      <c r="AR686" s="27">
        <f t="shared" si="18"/>
        <v>0</v>
      </c>
      <c r="AS686" s="10" t="s">
        <v>111</v>
      </c>
      <c r="AT686" s="43" t="s">
        <v>241</v>
      </c>
      <c r="AU686" s="43" t="s">
        <v>359</v>
      </c>
    </row>
    <row r="687" spans="2:47" x14ac:dyDescent="0.25">
      <c r="B687" s="12" t="s">
        <v>1212</v>
      </c>
      <c r="C687" s="8" t="s">
        <v>100</v>
      </c>
      <c r="D687" s="8" t="s">
        <v>1189</v>
      </c>
      <c r="E687" s="8" t="s">
        <v>1190</v>
      </c>
      <c r="F687" s="8" t="s">
        <v>1191</v>
      </c>
      <c r="G687" s="7" t="s">
        <v>1209</v>
      </c>
      <c r="H687" s="8" t="s">
        <v>197</v>
      </c>
      <c r="I687" s="9">
        <v>50</v>
      </c>
      <c r="J687" s="8" t="s">
        <v>244</v>
      </c>
      <c r="K687" s="8" t="s">
        <v>107</v>
      </c>
      <c r="L687" s="8" t="s">
        <v>108</v>
      </c>
      <c r="M687" s="10" t="s">
        <v>109</v>
      </c>
      <c r="N687" s="10" t="s">
        <v>261</v>
      </c>
      <c r="O687" s="74"/>
      <c r="P687" s="27"/>
      <c r="Q687" s="27"/>
      <c r="R687" s="27">
        <v>8</v>
      </c>
      <c r="S687" s="27">
        <v>8</v>
      </c>
      <c r="T687" s="27">
        <v>8</v>
      </c>
      <c r="U687" s="27">
        <v>8</v>
      </c>
      <c r="V687" s="27">
        <v>8</v>
      </c>
      <c r="W687" s="27"/>
      <c r="X687" s="27"/>
      <c r="Y687" s="27"/>
      <c r="Z687" s="27"/>
      <c r="AA687" s="27"/>
      <c r="AB687" s="27"/>
      <c r="AC687" s="27"/>
      <c r="AD687" s="27"/>
      <c r="AE687" s="27"/>
      <c r="AF687" s="27"/>
      <c r="AG687" s="27"/>
      <c r="AH687" s="27"/>
      <c r="AI687" s="27"/>
      <c r="AJ687" s="27"/>
      <c r="AK687" s="27"/>
      <c r="AL687" s="27"/>
      <c r="AM687" s="27"/>
      <c r="AN687" s="27"/>
      <c r="AO687" s="27"/>
      <c r="AP687" s="27">
        <v>250873.21</v>
      </c>
      <c r="AQ687" s="27">
        <v>0</v>
      </c>
      <c r="AR687" s="27">
        <f t="shared" si="18"/>
        <v>0</v>
      </c>
      <c r="AS687" s="10" t="s">
        <v>111</v>
      </c>
      <c r="AT687" s="43" t="s">
        <v>241</v>
      </c>
      <c r="AU687" s="89" t="s">
        <v>212</v>
      </c>
    </row>
    <row r="688" spans="2:47" x14ac:dyDescent="0.25">
      <c r="B688" s="7" t="s">
        <v>1213</v>
      </c>
      <c r="C688" s="7" t="s">
        <v>100</v>
      </c>
      <c r="D688" s="7" t="s">
        <v>1214</v>
      </c>
      <c r="E688" s="7" t="s">
        <v>1215</v>
      </c>
      <c r="F688" s="7" t="s">
        <v>1216</v>
      </c>
      <c r="G688" s="7" t="s">
        <v>1217</v>
      </c>
      <c r="H688" s="8" t="s">
        <v>197</v>
      </c>
      <c r="I688" s="9">
        <v>61</v>
      </c>
      <c r="J688" s="10" t="s">
        <v>231</v>
      </c>
      <c r="K688" s="8" t="s">
        <v>107</v>
      </c>
      <c r="L688" s="10" t="s">
        <v>108</v>
      </c>
      <c r="M688" s="10" t="s">
        <v>109</v>
      </c>
      <c r="N688" s="10" t="s">
        <v>110</v>
      </c>
      <c r="O688" s="27">
        <v>0</v>
      </c>
      <c r="P688" s="27">
        <v>0</v>
      </c>
      <c r="Q688" s="27">
        <v>600</v>
      </c>
      <c r="R688" s="27">
        <v>600</v>
      </c>
      <c r="S688" s="27">
        <v>600</v>
      </c>
      <c r="T688" s="27">
        <v>600</v>
      </c>
      <c r="U688" s="27">
        <v>600</v>
      </c>
      <c r="V688" s="27"/>
      <c r="W688" s="27"/>
      <c r="X688" s="27"/>
      <c r="Y688" s="27"/>
      <c r="Z688" s="27"/>
      <c r="AA688" s="27"/>
      <c r="AB688" s="27"/>
      <c r="AC688" s="27"/>
      <c r="AD688" s="27"/>
      <c r="AE688" s="27"/>
      <c r="AF688" s="27"/>
      <c r="AG688" s="27"/>
      <c r="AH688" s="27"/>
      <c r="AI688" s="27"/>
      <c r="AJ688" s="27"/>
      <c r="AK688" s="27"/>
      <c r="AL688" s="27"/>
      <c r="AM688" s="27"/>
      <c r="AN688" s="27"/>
      <c r="AO688" s="27"/>
      <c r="AP688" s="27">
        <v>4356</v>
      </c>
      <c r="AQ688" s="27">
        <v>0</v>
      </c>
      <c r="AR688" s="27">
        <f t="shared" si="18"/>
        <v>0</v>
      </c>
      <c r="AS688" s="10" t="s">
        <v>111</v>
      </c>
      <c r="AT688" s="88">
        <v>2014</v>
      </c>
      <c r="AU688" s="89" t="s">
        <v>212</v>
      </c>
    </row>
    <row r="689" spans="2:47" x14ac:dyDescent="0.25">
      <c r="B689" s="7" t="s">
        <v>1218</v>
      </c>
      <c r="C689" s="7" t="s">
        <v>100</v>
      </c>
      <c r="D689" s="7" t="s">
        <v>1219</v>
      </c>
      <c r="E689" s="7" t="s">
        <v>1215</v>
      </c>
      <c r="F689" s="7" t="s">
        <v>1220</v>
      </c>
      <c r="G689" s="7" t="s">
        <v>1221</v>
      </c>
      <c r="H689" s="8" t="s">
        <v>197</v>
      </c>
      <c r="I689" s="9">
        <v>61</v>
      </c>
      <c r="J689" s="10" t="s">
        <v>231</v>
      </c>
      <c r="K689" s="8" t="s">
        <v>107</v>
      </c>
      <c r="L689" s="10" t="s">
        <v>108</v>
      </c>
      <c r="M689" s="10" t="s">
        <v>109</v>
      </c>
      <c r="N689" s="10" t="s">
        <v>110</v>
      </c>
      <c r="O689" s="27">
        <v>0</v>
      </c>
      <c r="P689" s="27">
        <v>0</v>
      </c>
      <c r="Q689" s="27">
        <v>440</v>
      </c>
      <c r="R689" s="27">
        <v>440</v>
      </c>
      <c r="S689" s="27">
        <v>440</v>
      </c>
      <c r="T689" s="27">
        <v>440</v>
      </c>
      <c r="U689" s="27">
        <v>440</v>
      </c>
      <c r="V689" s="27"/>
      <c r="W689" s="27"/>
      <c r="X689" s="27"/>
      <c r="Y689" s="27"/>
      <c r="Z689" s="27"/>
      <c r="AA689" s="27"/>
      <c r="AB689" s="27"/>
      <c r="AC689" s="27"/>
      <c r="AD689" s="27"/>
      <c r="AE689" s="27"/>
      <c r="AF689" s="27"/>
      <c r="AG689" s="27"/>
      <c r="AH689" s="27"/>
      <c r="AI689" s="27"/>
      <c r="AJ689" s="27"/>
      <c r="AK689" s="27"/>
      <c r="AL689" s="27"/>
      <c r="AM689" s="27"/>
      <c r="AN689" s="27"/>
      <c r="AO689" s="27"/>
      <c r="AP689" s="27">
        <v>3115.48</v>
      </c>
      <c r="AQ689" s="27">
        <v>0</v>
      </c>
      <c r="AR689" s="27">
        <f t="shared" si="18"/>
        <v>0</v>
      </c>
      <c r="AS689" s="10" t="s">
        <v>111</v>
      </c>
      <c r="AT689" s="88">
        <v>2014</v>
      </c>
      <c r="AU689" s="7" t="s">
        <v>1222</v>
      </c>
    </row>
    <row r="690" spans="2:47" x14ac:dyDescent="0.25">
      <c r="B690" s="7" t="s">
        <v>1223</v>
      </c>
      <c r="C690" s="7" t="s">
        <v>100</v>
      </c>
      <c r="D690" s="7" t="s">
        <v>1219</v>
      </c>
      <c r="E690" s="7" t="s">
        <v>1215</v>
      </c>
      <c r="F690" s="7" t="s">
        <v>1220</v>
      </c>
      <c r="G690" s="7" t="s">
        <v>1221</v>
      </c>
      <c r="H690" s="7" t="s">
        <v>105</v>
      </c>
      <c r="I690" s="14">
        <v>60</v>
      </c>
      <c r="J690" s="7" t="s">
        <v>106</v>
      </c>
      <c r="K690" s="7" t="s">
        <v>107</v>
      </c>
      <c r="L690" s="7" t="s">
        <v>108</v>
      </c>
      <c r="M690" s="7" t="s">
        <v>109</v>
      </c>
      <c r="N690" s="7" t="s">
        <v>110</v>
      </c>
      <c r="O690" s="39">
        <v>0</v>
      </c>
      <c r="P690" s="39">
        <v>0</v>
      </c>
      <c r="Q690" s="39">
        <v>440</v>
      </c>
      <c r="R690" s="39">
        <v>440</v>
      </c>
      <c r="S690" s="39">
        <v>240</v>
      </c>
      <c r="T690" s="39">
        <v>240</v>
      </c>
      <c r="U690" s="39">
        <v>240</v>
      </c>
      <c r="V690" s="39"/>
      <c r="W690" s="39"/>
      <c r="X690" s="39"/>
      <c r="Y690" s="39"/>
      <c r="Z690" s="39"/>
      <c r="AA690" s="39"/>
      <c r="AB690" s="39"/>
      <c r="AC690" s="39"/>
      <c r="AD690" s="39"/>
      <c r="AE690" s="39"/>
      <c r="AF690" s="39"/>
      <c r="AG690" s="39"/>
      <c r="AH690" s="39"/>
      <c r="AI690" s="39"/>
      <c r="AJ690" s="39"/>
      <c r="AK690" s="39"/>
      <c r="AL690" s="39"/>
      <c r="AM690" s="39"/>
      <c r="AN690" s="39"/>
      <c r="AO690" s="39"/>
      <c r="AP690" s="39">
        <v>3115.482</v>
      </c>
      <c r="AQ690" s="27">
        <v>0</v>
      </c>
      <c r="AR690" s="27">
        <f t="shared" si="18"/>
        <v>0</v>
      </c>
      <c r="AS690" s="7" t="s">
        <v>111</v>
      </c>
      <c r="AT690" s="7" t="s">
        <v>375</v>
      </c>
      <c r="AU690" s="89" t="s">
        <v>112</v>
      </c>
    </row>
    <row r="691" spans="2:47" x14ac:dyDescent="0.2">
      <c r="B691" s="12" t="s">
        <v>1224</v>
      </c>
      <c r="C691" s="7" t="s">
        <v>100</v>
      </c>
      <c r="D691" s="7" t="s">
        <v>1219</v>
      </c>
      <c r="E691" s="7" t="s">
        <v>1215</v>
      </c>
      <c r="F691" s="7" t="s">
        <v>1220</v>
      </c>
      <c r="G691" s="7" t="s">
        <v>1221</v>
      </c>
      <c r="H691" s="8" t="s">
        <v>105</v>
      </c>
      <c r="I691" s="9">
        <v>60</v>
      </c>
      <c r="J691" s="10" t="s">
        <v>106</v>
      </c>
      <c r="K691" s="8" t="s">
        <v>107</v>
      </c>
      <c r="L691" s="10" t="s">
        <v>108</v>
      </c>
      <c r="M691" s="10" t="s">
        <v>109</v>
      </c>
      <c r="N691" s="10" t="s">
        <v>110</v>
      </c>
      <c r="O691" s="74"/>
      <c r="P691" s="27"/>
      <c r="Q691" s="27">
        <v>440</v>
      </c>
      <c r="R691" s="27">
        <v>440</v>
      </c>
      <c r="S691" s="27">
        <v>300</v>
      </c>
      <c r="T691" s="27">
        <v>250</v>
      </c>
      <c r="U691" s="27">
        <v>250</v>
      </c>
      <c r="V691" s="27">
        <v>250</v>
      </c>
      <c r="W691" s="27"/>
      <c r="X691" s="27"/>
      <c r="Y691" s="27"/>
      <c r="Z691" s="27"/>
      <c r="AA691" s="27"/>
      <c r="AB691" s="27"/>
      <c r="AC691" s="27"/>
      <c r="AD691" s="27"/>
      <c r="AE691" s="27"/>
      <c r="AF691" s="27"/>
      <c r="AG691" s="27"/>
      <c r="AH691" s="27"/>
      <c r="AI691" s="27"/>
      <c r="AJ691" s="27"/>
      <c r="AK691" s="27"/>
      <c r="AL691" s="27"/>
      <c r="AM691" s="27"/>
      <c r="AN691" s="27"/>
      <c r="AO691" s="27"/>
      <c r="AP691" s="27">
        <v>3115.482</v>
      </c>
      <c r="AQ691" s="27">
        <v>0</v>
      </c>
      <c r="AR691" s="27">
        <f t="shared" si="18"/>
        <v>0</v>
      </c>
      <c r="AS691" s="10" t="s">
        <v>111</v>
      </c>
      <c r="AT691" s="43" t="s">
        <v>114</v>
      </c>
      <c r="AU691" s="13" t="s">
        <v>115</v>
      </c>
    </row>
    <row r="692" spans="2:47" x14ac:dyDescent="0.2">
      <c r="B692" s="13" t="s">
        <v>1225</v>
      </c>
      <c r="C692" s="13" t="s">
        <v>100</v>
      </c>
      <c r="D692" s="13" t="s">
        <v>1226</v>
      </c>
      <c r="E692" s="13" t="s">
        <v>1215</v>
      </c>
      <c r="F692" s="13" t="s">
        <v>1227</v>
      </c>
      <c r="G692" s="13" t="s">
        <v>1221</v>
      </c>
      <c r="H692" s="13" t="s">
        <v>105</v>
      </c>
      <c r="I692" s="13">
        <v>60</v>
      </c>
      <c r="J692" s="13" t="s">
        <v>106</v>
      </c>
      <c r="K692" s="13" t="s">
        <v>107</v>
      </c>
      <c r="L692" s="13" t="s">
        <v>108</v>
      </c>
      <c r="M692" s="13" t="s">
        <v>122</v>
      </c>
      <c r="N692" s="13" t="s">
        <v>110</v>
      </c>
      <c r="O692" s="39"/>
      <c r="P692" s="39"/>
      <c r="Q692" s="39">
        <v>440</v>
      </c>
      <c r="R692" s="39">
        <v>440</v>
      </c>
      <c r="S692" s="39">
        <v>0</v>
      </c>
      <c r="T692" s="39">
        <v>0</v>
      </c>
      <c r="U692" s="39">
        <v>0</v>
      </c>
      <c r="V692" s="39"/>
      <c r="W692" s="39"/>
      <c r="X692" s="39"/>
      <c r="Y692" s="39"/>
      <c r="Z692" s="39"/>
      <c r="AA692" s="39"/>
      <c r="AB692" s="39"/>
      <c r="AC692" s="39"/>
      <c r="AD692" s="39"/>
      <c r="AE692" s="39"/>
      <c r="AF692" s="39"/>
      <c r="AG692" s="39"/>
      <c r="AH692" s="39"/>
      <c r="AI692" s="39"/>
      <c r="AJ692" s="39"/>
      <c r="AK692" s="39"/>
      <c r="AL692" s="39"/>
      <c r="AM692" s="39"/>
      <c r="AN692" s="39"/>
      <c r="AO692" s="39"/>
      <c r="AP692" s="39">
        <v>3115.48</v>
      </c>
      <c r="AQ692" s="39">
        <f>(O692+P692+Q692+R692+S692+T692+U692+V692+W692)*AP692</f>
        <v>2741622.4</v>
      </c>
      <c r="AR692" s="27">
        <f t="shared" si="18"/>
        <v>3070617.088</v>
      </c>
      <c r="AS692" s="13" t="s">
        <v>111</v>
      </c>
      <c r="AT692" s="13" t="s">
        <v>114</v>
      </c>
      <c r="AU692" s="13"/>
    </row>
    <row r="693" spans="2:47" x14ac:dyDescent="0.25">
      <c r="B693" s="7" t="s">
        <v>1228</v>
      </c>
      <c r="C693" s="7" t="s">
        <v>100</v>
      </c>
      <c r="D693" s="7" t="s">
        <v>1214</v>
      </c>
      <c r="E693" s="7" t="s">
        <v>1215</v>
      </c>
      <c r="F693" s="7" t="s">
        <v>1216</v>
      </c>
      <c r="G693" s="7" t="s">
        <v>1229</v>
      </c>
      <c r="H693" s="8" t="s">
        <v>197</v>
      </c>
      <c r="I693" s="9">
        <v>61</v>
      </c>
      <c r="J693" s="10" t="s">
        <v>231</v>
      </c>
      <c r="K693" s="8" t="s">
        <v>107</v>
      </c>
      <c r="L693" s="10" t="s">
        <v>108</v>
      </c>
      <c r="M693" s="10" t="s">
        <v>109</v>
      </c>
      <c r="N693" s="10" t="s">
        <v>110</v>
      </c>
      <c r="O693" s="27">
        <v>0</v>
      </c>
      <c r="P693" s="27">
        <v>0</v>
      </c>
      <c r="Q693" s="27">
        <v>7200</v>
      </c>
      <c r="R693" s="27">
        <v>7200</v>
      </c>
      <c r="S693" s="27">
        <v>7200</v>
      </c>
      <c r="T693" s="27">
        <v>7200</v>
      </c>
      <c r="U693" s="27">
        <v>7200</v>
      </c>
      <c r="V693" s="27"/>
      <c r="W693" s="27"/>
      <c r="X693" s="27"/>
      <c r="Y693" s="27"/>
      <c r="Z693" s="27"/>
      <c r="AA693" s="27"/>
      <c r="AB693" s="27"/>
      <c r="AC693" s="27"/>
      <c r="AD693" s="27"/>
      <c r="AE693" s="27"/>
      <c r="AF693" s="27"/>
      <c r="AG693" s="27"/>
      <c r="AH693" s="27"/>
      <c r="AI693" s="27"/>
      <c r="AJ693" s="27"/>
      <c r="AK693" s="27"/>
      <c r="AL693" s="27"/>
      <c r="AM693" s="27"/>
      <c r="AN693" s="27"/>
      <c r="AO693" s="27"/>
      <c r="AP693" s="27">
        <v>1312</v>
      </c>
      <c r="AQ693" s="27">
        <v>0</v>
      </c>
      <c r="AR693" s="27">
        <f t="shared" si="18"/>
        <v>0</v>
      </c>
      <c r="AS693" s="10" t="s">
        <v>111</v>
      </c>
      <c r="AT693" s="88">
        <v>2014</v>
      </c>
      <c r="AU693" s="7" t="s">
        <v>1222</v>
      </c>
    </row>
    <row r="694" spans="2:47" x14ac:dyDescent="0.25">
      <c r="B694" s="7" t="s">
        <v>1230</v>
      </c>
      <c r="C694" s="7" t="s">
        <v>100</v>
      </c>
      <c r="D694" s="7" t="s">
        <v>1214</v>
      </c>
      <c r="E694" s="7" t="s">
        <v>1215</v>
      </c>
      <c r="F694" s="7" t="s">
        <v>1216</v>
      </c>
      <c r="G694" s="7" t="s">
        <v>1229</v>
      </c>
      <c r="H694" s="7" t="s">
        <v>105</v>
      </c>
      <c r="I694" s="14">
        <v>60</v>
      </c>
      <c r="J694" s="7" t="s">
        <v>106</v>
      </c>
      <c r="K694" s="7" t="s">
        <v>107</v>
      </c>
      <c r="L694" s="7" t="s">
        <v>108</v>
      </c>
      <c r="M694" s="7" t="s">
        <v>109</v>
      </c>
      <c r="N694" s="7" t="s">
        <v>110</v>
      </c>
      <c r="O694" s="39">
        <v>0</v>
      </c>
      <c r="P694" s="39">
        <v>0</v>
      </c>
      <c r="Q694" s="39">
        <v>5200</v>
      </c>
      <c r="R694" s="39">
        <v>7200</v>
      </c>
      <c r="S694" s="39">
        <v>5000</v>
      </c>
      <c r="T694" s="39">
        <v>5000</v>
      </c>
      <c r="U694" s="39">
        <v>5000</v>
      </c>
      <c r="V694" s="39"/>
      <c r="W694" s="39"/>
      <c r="X694" s="39"/>
      <c r="Y694" s="39"/>
      <c r="Z694" s="39"/>
      <c r="AA694" s="39"/>
      <c r="AB694" s="39"/>
      <c r="AC694" s="39"/>
      <c r="AD694" s="39"/>
      <c r="AE694" s="39"/>
      <c r="AF694" s="39"/>
      <c r="AG694" s="39"/>
      <c r="AH694" s="39"/>
      <c r="AI694" s="39"/>
      <c r="AJ694" s="39"/>
      <c r="AK694" s="39"/>
      <c r="AL694" s="39"/>
      <c r="AM694" s="39"/>
      <c r="AN694" s="39"/>
      <c r="AO694" s="39"/>
      <c r="AP694" s="39">
        <v>1311</v>
      </c>
      <c r="AQ694" s="27">
        <v>0</v>
      </c>
      <c r="AR694" s="27">
        <f t="shared" si="18"/>
        <v>0</v>
      </c>
      <c r="AS694" s="7" t="s">
        <v>111</v>
      </c>
      <c r="AT694" s="7" t="s">
        <v>375</v>
      </c>
      <c r="AU694" s="89" t="s">
        <v>112</v>
      </c>
    </row>
    <row r="695" spans="2:47" x14ac:dyDescent="0.2">
      <c r="B695" s="12" t="s">
        <v>1231</v>
      </c>
      <c r="C695" s="7" t="s">
        <v>100</v>
      </c>
      <c r="D695" s="7" t="s">
        <v>1214</v>
      </c>
      <c r="E695" s="7" t="s">
        <v>1215</v>
      </c>
      <c r="F695" s="7" t="s">
        <v>1216</v>
      </c>
      <c r="G695" s="7" t="s">
        <v>1229</v>
      </c>
      <c r="H695" s="8" t="s">
        <v>105</v>
      </c>
      <c r="I695" s="9">
        <v>60</v>
      </c>
      <c r="J695" s="10" t="s">
        <v>106</v>
      </c>
      <c r="K695" s="8" t="s">
        <v>107</v>
      </c>
      <c r="L695" s="10" t="s">
        <v>108</v>
      </c>
      <c r="M695" s="10" t="s">
        <v>109</v>
      </c>
      <c r="N695" s="10" t="s">
        <v>110</v>
      </c>
      <c r="O695" s="74"/>
      <c r="P695" s="27"/>
      <c r="Q695" s="27">
        <v>5200</v>
      </c>
      <c r="R695" s="27">
        <v>5000</v>
      </c>
      <c r="S695" s="27">
        <v>7200</v>
      </c>
      <c r="T695" s="27">
        <v>7200</v>
      </c>
      <c r="U695" s="27">
        <v>7200</v>
      </c>
      <c r="V695" s="27">
        <v>7200</v>
      </c>
      <c r="W695" s="27"/>
      <c r="X695" s="27"/>
      <c r="Y695" s="27"/>
      <c r="Z695" s="27"/>
      <c r="AA695" s="27"/>
      <c r="AB695" s="27"/>
      <c r="AC695" s="27"/>
      <c r="AD695" s="27"/>
      <c r="AE695" s="27"/>
      <c r="AF695" s="27"/>
      <c r="AG695" s="27"/>
      <c r="AH695" s="27"/>
      <c r="AI695" s="27"/>
      <c r="AJ695" s="27"/>
      <c r="AK695" s="27"/>
      <c r="AL695" s="27"/>
      <c r="AM695" s="27"/>
      <c r="AN695" s="27"/>
      <c r="AO695" s="27"/>
      <c r="AP695" s="27">
        <v>1311</v>
      </c>
      <c r="AQ695" s="27">
        <v>0</v>
      </c>
      <c r="AR695" s="27">
        <f t="shared" si="18"/>
        <v>0</v>
      </c>
      <c r="AS695" s="10" t="s">
        <v>111</v>
      </c>
      <c r="AT695" s="43" t="s">
        <v>114</v>
      </c>
      <c r="AU695" s="13" t="s">
        <v>115</v>
      </c>
    </row>
    <row r="696" spans="2:47" x14ac:dyDescent="0.2">
      <c r="B696" s="13" t="s">
        <v>1232</v>
      </c>
      <c r="C696" s="13" t="s">
        <v>100</v>
      </c>
      <c r="D696" s="13" t="s">
        <v>1233</v>
      </c>
      <c r="E696" s="13" t="s">
        <v>1215</v>
      </c>
      <c r="F696" s="13" t="s">
        <v>1234</v>
      </c>
      <c r="G696" s="13" t="s">
        <v>1229</v>
      </c>
      <c r="H696" s="13" t="s">
        <v>105</v>
      </c>
      <c r="I696" s="13">
        <v>60</v>
      </c>
      <c r="J696" s="13" t="s">
        <v>106</v>
      </c>
      <c r="K696" s="13" t="s">
        <v>107</v>
      </c>
      <c r="L696" s="13" t="s">
        <v>108</v>
      </c>
      <c r="M696" s="13" t="s">
        <v>109</v>
      </c>
      <c r="N696" s="13" t="s">
        <v>110</v>
      </c>
      <c r="O696" s="39"/>
      <c r="P696" s="39"/>
      <c r="Q696" s="39">
        <v>5200</v>
      </c>
      <c r="R696" s="39">
        <v>5000</v>
      </c>
      <c r="S696" s="39">
        <v>4983</v>
      </c>
      <c r="T696" s="39">
        <v>5000</v>
      </c>
      <c r="U696" s="39">
        <v>5000</v>
      </c>
      <c r="V696" s="39"/>
      <c r="W696" s="39"/>
      <c r="X696" s="39"/>
      <c r="Y696" s="39"/>
      <c r="Z696" s="39"/>
      <c r="AA696" s="39"/>
      <c r="AB696" s="39"/>
      <c r="AC696" s="39"/>
      <c r="AD696" s="39"/>
      <c r="AE696" s="39"/>
      <c r="AF696" s="39"/>
      <c r="AG696" s="39"/>
      <c r="AH696" s="39"/>
      <c r="AI696" s="39"/>
      <c r="AJ696" s="39"/>
      <c r="AK696" s="39"/>
      <c r="AL696" s="39"/>
      <c r="AM696" s="39"/>
      <c r="AN696" s="39"/>
      <c r="AO696" s="39"/>
      <c r="AP696" s="39">
        <v>1311</v>
      </c>
      <c r="AQ696" s="39">
        <v>0</v>
      </c>
      <c r="AR696" s="27">
        <f t="shared" si="18"/>
        <v>0</v>
      </c>
      <c r="AS696" s="13" t="s">
        <v>111</v>
      </c>
      <c r="AT696" s="13" t="s">
        <v>114</v>
      </c>
      <c r="AU696" s="13">
        <v>14</v>
      </c>
    </row>
    <row r="697" spans="2:47" x14ac:dyDescent="0.2">
      <c r="B697" s="13" t="s">
        <v>1235</v>
      </c>
      <c r="C697" s="13" t="s">
        <v>100</v>
      </c>
      <c r="D697" s="13" t="s">
        <v>1233</v>
      </c>
      <c r="E697" s="13" t="s">
        <v>1215</v>
      </c>
      <c r="F697" s="13" t="s">
        <v>1234</v>
      </c>
      <c r="G697" s="13" t="s">
        <v>1229</v>
      </c>
      <c r="H697" s="13" t="s">
        <v>105</v>
      </c>
      <c r="I697" s="13">
        <v>60</v>
      </c>
      <c r="J697" s="13" t="s">
        <v>106</v>
      </c>
      <c r="K697" s="13" t="s">
        <v>107</v>
      </c>
      <c r="L697" s="13" t="s">
        <v>108</v>
      </c>
      <c r="M697" s="13" t="s">
        <v>109</v>
      </c>
      <c r="N697" s="13" t="s">
        <v>110</v>
      </c>
      <c r="O697" s="39"/>
      <c r="P697" s="39"/>
      <c r="Q697" s="39">
        <v>5200</v>
      </c>
      <c r="R697" s="39">
        <v>5000</v>
      </c>
      <c r="S697" s="39">
        <v>9000</v>
      </c>
      <c r="T697" s="39">
        <v>5000</v>
      </c>
      <c r="U697" s="39">
        <v>5000</v>
      </c>
      <c r="V697" s="39"/>
      <c r="W697" s="39"/>
      <c r="X697" s="39"/>
      <c r="Y697" s="39"/>
      <c r="Z697" s="39"/>
      <c r="AA697" s="39"/>
      <c r="AB697" s="39"/>
      <c r="AC697" s="39"/>
      <c r="AD697" s="39"/>
      <c r="AE697" s="39"/>
      <c r="AF697" s="39"/>
      <c r="AG697" s="39"/>
      <c r="AH697" s="39"/>
      <c r="AI697" s="39"/>
      <c r="AJ697" s="39"/>
      <c r="AK697" s="39"/>
      <c r="AL697" s="39"/>
      <c r="AM697" s="39"/>
      <c r="AN697" s="39"/>
      <c r="AO697" s="39"/>
      <c r="AP697" s="39">
        <v>1311</v>
      </c>
      <c r="AQ697" s="39">
        <v>0</v>
      </c>
      <c r="AR697" s="27">
        <f t="shared" si="18"/>
        <v>0</v>
      </c>
      <c r="AS697" s="13" t="s">
        <v>111</v>
      </c>
      <c r="AT697" s="13" t="s">
        <v>114</v>
      </c>
      <c r="AU697" s="13">
        <v>14</v>
      </c>
    </row>
    <row r="698" spans="2:47" x14ac:dyDescent="0.2">
      <c r="B698" s="13" t="s">
        <v>1236</v>
      </c>
      <c r="C698" s="13" t="s">
        <v>100</v>
      </c>
      <c r="D698" s="13" t="s">
        <v>1233</v>
      </c>
      <c r="E698" s="13" t="s">
        <v>1215</v>
      </c>
      <c r="F698" s="13" t="s">
        <v>1234</v>
      </c>
      <c r="G698" s="13" t="s">
        <v>1229</v>
      </c>
      <c r="H698" s="13" t="s">
        <v>105</v>
      </c>
      <c r="I698" s="13">
        <v>60</v>
      </c>
      <c r="J698" s="13" t="s">
        <v>106</v>
      </c>
      <c r="K698" s="13" t="s">
        <v>107</v>
      </c>
      <c r="L698" s="13" t="s">
        <v>108</v>
      </c>
      <c r="M698" s="13" t="s">
        <v>109</v>
      </c>
      <c r="N698" s="13" t="s">
        <v>110</v>
      </c>
      <c r="O698" s="39"/>
      <c r="P698" s="39"/>
      <c r="Q698" s="39">
        <v>5200</v>
      </c>
      <c r="R698" s="39">
        <v>7200</v>
      </c>
      <c r="S698" s="39">
        <v>9000</v>
      </c>
      <c r="T698" s="39">
        <v>5000</v>
      </c>
      <c r="U698" s="39">
        <v>5000</v>
      </c>
      <c r="V698" s="39"/>
      <c r="W698" s="39"/>
      <c r="X698" s="39"/>
      <c r="Y698" s="39"/>
      <c r="Z698" s="39"/>
      <c r="AA698" s="39"/>
      <c r="AB698" s="39"/>
      <c r="AC698" s="39"/>
      <c r="AD698" s="39"/>
      <c r="AE698" s="39"/>
      <c r="AF698" s="39"/>
      <c r="AG698" s="39"/>
      <c r="AH698" s="39"/>
      <c r="AI698" s="39"/>
      <c r="AJ698" s="39"/>
      <c r="AK698" s="39"/>
      <c r="AL698" s="39"/>
      <c r="AM698" s="39"/>
      <c r="AN698" s="39"/>
      <c r="AO698" s="39"/>
      <c r="AP698" s="39">
        <v>1311</v>
      </c>
      <c r="AQ698" s="39">
        <v>0</v>
      </c>
      <c r="AR698" s="27">
        <f t="shared" si="18"/>
        <v>0</v>
      </c>
      <c r="AS698" s="13" t="s">
        <v>111</v>
      </c>
      <c r="AT698" s="13" t="s">
        <v>114</v>
      </c>
      <c r="AU698" s="13">
        <v>14</v>
      </c>
    </row>
    <row r="699" spans="2:47" x14ac:dyDescent="0.2">
      <c r="B699" s="13" t="s">
        <v>1237</v>
      </c>
      <c r="C699" s="13" t="s">
        <v>100</v>
      </c>
      <c r="D699" s="13" t="s">
        <v>1233</v>
      </c>
      <c r="E699" s="13" t="s">
        <v>1215</v>
      </c>
      <c r="F699" s="13" t="s">
        <v>1234</v>
      </c>
      <c r="G699" s="13" t="s">
        <v>1229</v>
      </c>
      <c r="H699" s="13" t="s">
        <v>105</v>
      </c>
      <c r="I699" s="13">
        <v>60</v>
      </c>
      <c r="J699" s="13" t="s">
        <v>106</v>
      </c>
      <c r="K699" s="13" t="s">
        <v>107</v>
      </c>
      <c r="L699" s="13" t="s">
        <v>108</v>
      </c>
      <c r="M699" s="13" t="s">
        <v>109</v>
      </c>
      <c r="N699" s="13" t="s">
        <v>110</v>
      </c>
      <c r="O699" s="39"/>
      <c r="P699" s="39"/>
      <c r="Q699" s="39">
        <v>5200</v>
      </c>
      <c r="R699" s="39">
        <v>7200</v>
      </c>
      <c r="S699" s="39">
        <v>5000</v>
      </c>
      <c r="T699" s="39">
        <v>5000</v>
      </c>
      <c r="U699" s="39">
        <v>5000</v>
      </c>
      <c r="V699" s="39"/>
      <c r="W699" s="39"/>
      <c r="X699" s="39"/>
      <c r="Y699" s="39"/>
      <c r="Z699" s="39"/>
      <c r="AA699" s="39"/>
      <c r="AB699" s="39"/>
      <c r="AC699" s="39"/>
      <c r="AD699" s="39"/>
      <c r="AE699" s="39"/>
      <c r="AF699" s="39"/>
      <c r="AG699" s="39"/>
      <c r="AH699" s="39"/>
      <c r="AI699" s="39"/>
      <c r="AJ699" s="39"/>
      <c r="AK699" s="39"/>
      <c r="AL699" s="39"/>
      <c r="AM699" s="39"/>
      <c r="AN699" s="39"/>
      <c r="AO699" s="39"/>
      <c r="AP699" s="39">
        <v>1311</v>
      </c>
      <c r="AQ699" s="39">
        <v>0</v>
      </c>
      <c r="AR699" s="27">
        <f t="shared" si="18"/>
        <v>0</v>
      </c>
      <c r="AS699" s="13" t="s">
        <v>111</v>
      </c>
      <c r="AT699" s="13" t="s">
        <v>114</v>
      </c>
      <c r="AU699" s="13" t="s">
        <v>115</v>
      </c>
    </row>
    <row r="700" spans="2:47" x14ac:dyDescent="0.2">
      <c r="B700" s="13" t="s">
        <v>1238</v>
      </c>
      <c r="C700" s="13" t="s">
        <v>100</v>
      </c>
      <c r="D700" s="13" t="s">
        <v>1233</v>
      </c>
      <c r="E700" s="13" t="s">
        <v>1215</v>
      </c>
      <c r="F700" s="13" t="s">
        <v>1234</v>
      </c>
      <c r="G700" s="13" t="s">
        <v>1229</v>
      </c>
      <c r="H700" s="13" t="s">
        <v>105</v>
      </c>
      <c r="I700" s="13">
        <v>60</v>
      </c>
      <c r="J700" s="13" t="s">
        <v>106</v>
      </c>
      <c r="K700" s="13" t="s">
        <v>107</v>
      </c>
      <c r="L700" s="13" t="s">
        <v>108</v>
      </c>
      <c r="M700" s="13" t="s">
        <v>122</v>
      </c>
      <c r="N700" s="13" t="s">
        <v>110</v>
      </c>
      <c r="O700" s="39"/>
      <c r="P700" s="39"/>
      <c r="Q700" s="39">
        <v>5200</v>
      </c>
      <c r="R700" s="39">
        <v>7200</v>
      </c>
      <c r="S700" s="39">
        <v>9000</v>
      </c>
      <c r="T700" s="39">
        <v>5000</v>
      </c>
      <c r="U700" s="39">
        <v>5000</v>
      </c>
      <c r="V700" s="39"/>
      <c r="W700" s="39"/>
      <c r="X700" s="39"/>
      <c r="Y700" s="39"/>
      <c r="Z700" s="39"/>
      <c r="AA700" s="39"/>
      <c r="AB700" s="39"/>
      <c r="AC700" s="39"/>
      <c r="AD700" s="39"/>
      <c r="AE700" s="39"/>
      <c r="AF700" s="39"/>
      <c r="AG700" s="39"/>
      <c r="AH700" s="39"/>
      <c r="AI700" s="39"/>
      <c r="AJ700" s="39"/>
      <c r="AK700" s="39"/>
      <c r="AL700" s="39"/>
      <c r="AM700" s="39"/>
      <c r="AN700" s="39"/>
      <c r="AO700" s="39"/>
      <c r="AP700" s="39">
        <v>1311</v>
      </c>
      <c r="AQ700" s="39">
        <v>0</v>
      </c>
      <c r="AR700" s="27">
        <f t="shared" si="18"/>
        <v>0</v>
      </c>
      <c r="AS700" s="13" t="s">
        <v>111</v>
      </c>
      <c r="AT700" s="13" t="s">
        <v>114</v>
      </c>
      <c r="AU700" s="13" t="s">
        <v>115</v>
      </c>
    </row>
    <row r="701" spans="2:47" x14ac:dyDescent="0.2">
      <c r="B701" s="13" t="s">
        <v>1239</v>
      </c>
      <c r="C701" s="13" t="s">
        <v>100</v>
      </c>
      <c r="D701" s="13" t="s">
        <v>1233</v>
      </c>
      <c r="E701" s="13" t="s">
        <v>1215</v>
      </c>
      <c r="F701" s="13" t="s">
        <v>1234</v>
      </c>
      <c r="G701" s="13" t="s">
        <v>1229</v>
      </c>
      <c r="H701" s="13" t="s">
        <v>105</v>
      </c>
      <c r="I701" s="13">
        <v>60</v>
      </c>
      <c r="J701" s="13" t="s">
        <v>106</v>
      </c>
      <c r="K701" s="13" t="s">
        <v>107</v>
      </c>
      <c r="L701" s="13" t="s">
        <v>108</v>
      </c>
      <c r="M701" s="13" t="s">
        <v>122</v>
      </c>
      <c r="N701" s="13" t="s">
        <v>110</v>
      </c>
      <c r="O701" s="39"/>
      <c r="P701" s="39"/>
      <c r="Q701" s="39">
        <v>5200</v>
      </c>
      <c r="R701" s="39">
        <v>7200</v>
      </c>
      <c r="S701" s="39">
        <v>9000</v>
      </c>
      <c r="T701" s="39">
        <v>0</v>
      </c>
      <c r="U701" s="39">
        <v>5000</v>
      </c>
      <c r="V701" s="39"/>
      <c r="W701" s="39"/>
      <c r="X701" s="39"/>
      <c r="Y701" s="39"/>
      <c r="Z701" s="39"/>
      <c r="AA701" s="39"/>
      <c r="AB701" s="39"/>
      <c r="AC701" s="39"/>
      <c r="AD701" s="39"/>
      <c r="AE701" s="39"/>
      <c r="AF701" s="39"/>
      <c r="AG701" s="39"/>
      <c r="AH701" s="39"/>
      <c r="AI701" s="39"/>
      <c r="AJ701" s="39"/>
      <c r="AK701" s="39"/>
      <c r="AL701" s="39"/>
      <c r="AM701" s="39"/>
      <c r="AN701" s="39"/>
      <c r="AO701" s="39"/>
      <c r="AP701" s="39">
        <v>1311</v>
      </c>
      <c r="AQ701" s="39">
        <f>(O701+P701+Q701+R701+S701+T701+U701+V701+W701)*AP701</f>
        <v>34610400</v>
      </c>
      <c r="AR701" s="27">
        <f t="shared" si="18"/>
        <v>38763648</v>
      </c>
      <c r="AS701" s="13" t="s">
        <v>111</v>
      </c>
      <c r="AT701" s="13" t="s">
        <v>114</v>
      </c>
      <c r="AU701" s="13"/>
    </row>
    <row r="702" spans="2:47" x14ac:dyDescent="0.25">
      <c r="B702" s="7" t="s">
        <v>1240</v>
      </c>
      <c r="C702" s="7" t="s">
        <v>100</v>
      </c>
      <c r="D702" s="7" t="s">
        <v>1241</v>
      </c>
      <c r="E702" s="7" t="s">
        <v>1215</v>
      </c>
      <c r="F702" s="7" t="s">
        <v>1242</v>
      </c>
      <c r="G702" s="7" t="s">
        <v>1243</v>
      </c>
      <c r="H702" s="8" t="s">
        <v>197</v>
      </c>
      <c r="I702" s="9">
        <v>61</v>
      </c>
      <c r="J702" s="10" t="s">
        <v>231</v>
      </c>
      <c r="K702" s="8" t="s">
        <v>107</v>
      </c>
      <c r="L702" s="10" t="s">
        <v>108</v>
      </c>
      <c r="M702" s="10" t="s">
        <v>109</v>
      </c>
      <c r="N702" s="10" t="s">
        <v>110</v>
      </c>
      <c r="O702" s="27">
        <v>0</v>
      </c>
      <c r="P702" s="27">
        <v>0</v>
      </c>
      <c r="Q702" s="27">
        <v>500</v>
      </c>
      <c r="R702" s="27">
        <v>500</v>
      </c>
      <c r="S702" s="27">
        <v>500</v>
      </c>
      <c r="T702" s="27">
        <v>500</v>
      </c>
      <c r="U702" s="27">
        <v>500</v>
      </c>
      <c r="V702" s="27"/>
      <c r="W702" s="27"/>
      <c r="X702" s="27"/>
      <c r="Y702" s="27"/>
      <c r="Z702" s="27"/>
      <c r="AA702" s="27"/>
      <c r="AB702" s="27"/>
      <c r="AC702" s="27"/>
      <c r="AD702" s="27"/>
      <c r="AE702" s="27"/>
      <c r="AF702" s="27"/>
      <c r="AG702" s="27"/>
      <c r="AH702" s="27"/>
      <c r="AI702" s="27"/>
      <c r="AJ702" s="27"/>
      <c r="AK702" s="27"/>
      <c r="AL702" s="27"/>
      <c r="AM702" s="27"/>
      <c r="AN702" s="27"/>
      <c r="AO702" s="27"/>
      <c r="AP702" s="27">
        <v>1312</v>
      </c>
      <c r="AQ702" s="27">
        <v>0</v>
      </c>
      <c r="AR702" s="27">
        <f t="shared" si="18"/>
        <v>0</v>
      </c>
      <c r="AS702" s="10" t="s">
        <v>111</v>
      </c>
      <c r="AT702" s="88">
        <v>2014</v>
      </c>
      <c r="AU702" s="7" t="s">
        <v>1222</v>
      </c>
    </row>
    <row r="703" spans="2:47" x14ac:dyDescent="0.25">
      <c r="B703" s="7" t="s">
        <v>1244</v>
      </c>
      <c r="C703" s="7" t="s">
        <v>100</v>
      </c>
      <c r="D703" s="7" t="s">
        <v>1241</v>
      </c>
      <c r="E703" s="7" t="s">
        <v>1215</v>
      </c>
      <c r="F703" s="7" t="s">
        <v>1242</v>
      </c>
      <c r="G703" s="7" t="s">
        <v>1243</v>
      </c>
      <c r="H703" s="7" t="s">
        <v>105</v>
      </c>
      <c r="I703" s="14">
        <v>60</v>
      </c>
      <c r="J703" s="7" t="s">
        <v>106</v>
      </c>
      <c r="K703" s="7" t="s">
        <v>107</v>
      </c>
      <c r="L703" s="7" t="s">
        <v>108</v>
      </c>
      <c r="M703" s="7" t="s">
        <v>109</v>
      </c>
      <c r="N703" s="7" t="s">
        <v>110</v>
      </c>
      <c r="O703" s="39">
        <v>0</v>
      </c>
      <c r="P703" s="39">
        <v>0</v>
      </c>
      <c r="Q703" s="39">
        <v>500</v>
      </c>
      <c r="R703" s="39">
        <v>500</v>
      </c>
      <c r="S703" s="39">
        <v>300</v>
      </c>
      <c r="T703" s="39">
        <v>300</v>
      </c>
      <c r="U703" s="39">
        <v>300</v>
      </c>
      <c r="V703" s="39"/>
      <c r="W703" s="39"/>
      <c r="X703" s="39"/>
      <c r="Y703" s="39"/>
      <c r="Z703" s="39"/>
      <c r="AA703" s="39"/>
      <c r="AB703" s="39"/>
      <c r="AC703" s="39"/>
      <c r="AD703" s="39"/>
      <c r="AE703" s="39"/>
      <c r="AF703" s="39"/>
      <c r="AG703" s="39"/>
      <c r="AH703" s="39"/>
      <c r="AI703" s="39"/>
      <c r="AJ703" s="39"/>
      <c r="AK703" s="39"/>
      <c r="AL703" s="39"/>
      <c r="AM703" s="39"/>
      <c r="AN703" s="39"/>
      <c r="AO703" s="39"/>
      <c r="AP703" s="39">
        <v>1310</v>
      </c>
      <c r="AQ703" s="27">
        <v>0</v>
      </c>
      <c r="AR703" s="27">
        <f t="shared" si="18"/>
        <v>0</v>
      </c>
      <c r="AS703" s="7" t="s">
        <v>111</v>
      </c>
      <c r="AT703" s="7" t="s">
        <v>375</v>
      </c>
      <c r="AU703" s="89" t="s">
        <v>112</v>
      </c>
    </row>
    <row r="704" spans="2:47" x14ac:dyDescent="0.2">
      <c r="B704" s="12" t="s">
        <v>1245</v>
      </c>
      <c r="C704" s="7" t="s">
        <v>100</v>
      </c>
      <c r="D704" s="7" t="s">
        <v>1241</v>
      </c>
      <c r="E704" s="7" t="s">
        <v>1215</v>
      </c>
      <c r="F704" s="7" t="s">
        <v>1242</v>
      </c>
      <c r="G704" s="7" t="s">
        <v>1243</v>
      </c>
      <c r="H704" s="8" t="s">
        <v>105</v>
      </c>
      <c r="I704" s="9">
        <v>60</v>
      </c>
      <c r="J704" s="10" t="s">
        <v>106</v>
      </c>
      <c r="K704" s="8" t="s">
        <v>107</v>
      </c>
      <c r="L704" s="10" t="s">
        <v>108</v>
      </c>
      <c r="M704" s="10" t="s">
        <v>109</v>
      </c>
      <c r="N704" s="10" t="s">
        <v>110</v>
      </c>
      <c r="O704" s="74"/>
      <c r="P704" s="27"/>
      <c r="Q704" s="27">
        <v>500</v>
      </c>
      <c r="R704" s="27">
        <v>500</v>
      </c>
      <c r="S704" s="27">
        <v>600</v>
      </c>
      <c r="T704" s="27">
        <v>500</v>
      </c>
      <c r="U704" s="27">
        <v>500</v>
      </c>
      <c r="V704" s="27">
        <v>500</v>
      </c>
      <c r="W704" s="27"/>
      <c r="X704" s="27"/>
      <c r="Y704" s="27"/>
      <c r="Z704" s="27"/>
      <c r="AA704" s="27"/>
      <c r="AB704" s="27"/>
      <c r="AC704" s="27"/>
      <c r="AD704" s="27"/>
      <c r="AE704" s="27"/>
      <c r="AF704" s="27"/>
      <c r="AG704" s="27"/>
      <c r="AH704" s="27"/>
      <c r="AI704" s="27"/>
      <c r="AJ704" s="27"/>
      <c r="AK704" s="27"/>
      <c r="AL704" s="27"/>
      <c r="AM704" s="27"/>
      <c r="AN704" s="27"/>
      <c r="AO704" s="27"/>
      <c r="AP704" s="27">
        <v>1310</v>
      </c>
      <c r="AQ704" s="27">
        <v>0</v>
      </c>
      <c r="AR704" s="27">
        <f t="shared" si="18"/>
        <v>0</v>
      </c>
      <c r="AS704" s="10" t="s">
        <v>111</v>
      </c>
      <c r="AT704" s="43" t="s">
        <v>114</v>
      </c>
      <c r="AU704" s="13" t="s">
        <v>115</v>
      </c>
    </row>
    <row r="705" spans="2:47" x14ac:dyDescent="0.2">
      <c r="B705" s="13" t="s">
        <v>1246</v>
      </c>
      <c r="C705" s="13" t="s">
        <v>100</v>
      </c>
      <c r="D705" s="13" t="s">
        <v>1247</v>
      </c>
      <c r="E705" s="13" t="s">
        <v>1215</v>
      </c>
      <c r="F705" s="13" t="s">
        <v>1248</v>
      </c>
      <c r="G705" s="13" t="s">
        <v>1243</v>
      </c>
      <c r="H705" s="13" t="s">
        <v>105</v>
      </c>
      <c r="I705" s="13">
        <v>60</v>
      </c>
      <c r="J705" s="13" t="s">
        <v>106</v>
      </c>
      <c r="K705" s="13" t="s">
        <v>107</v>
      </c>
      <c r="L705" s="13" t="s">
        <v>108</v>
      </c>
      <c r="M705" s="13" t="s">
        <v>109</v>
      </c>
      <c r="N705" s="13" t="s">
        <v>110</v>
      </c>
      <c r="O705" s="39"/>
      <c r="P705" s="39"/>
      <c r="Q705" s="39">
        <v>500</v>
      </c>
      <c r="R705" s="39">
        <v>500</v>
      </c>
      <c r="S705" s="39">
        <v>0</v>
      </c>
      <c r="T705" s="39">
        <v>300</v>
      </c>
      <c r="U705" s="39">
        <v>300</v>
      </c>
      <c r="V705" s="39"/>
      <c r="W705" s="39"/>
      <c r="X705" s="39"/>
      <c r="Y705" s="39"/>
      <c r="Z705" s="39"/>
      <c r="AA705" s="39"/>
      <c r="AB705" s="39"/>
      <c r="AC705" s="39"/>
      <c r="AD705" s="39"/>
      <c r="AE705" s="39"/>
      <c r="AF705" s="39"/>
      <c r="AG705" s="39"/>
      <c r="AH705" s="39"/>
      <c r="AI705" s="39"/>
      <c r="AJ705" s="39"/>
      <c r="AK705" s="39"/>
      <c r="AL705" s="39"/>
      <c r="AM705" s="39"/>
      <c r="AN705" s="39"/>
      <c r="AO705" s="39"/>
      <c r="AP705" s="39">
        <v>1310</v>
      </c>
      <c r="AQ705" s="39">
        <v>0</v>
      </c>
      <c r="AR705" s="27">
        <f t="shared" si="18"/>
        <v>0</v>
      </c>
      <c r="AS705" s="13" t="s">
        <v>111</v>
      </c>
      <c r="AT705" s="13" t="s">
        <v>114</v>
      </c>
      <c r="AU705" s="13">
        <v>14</v>
      </c>
    </row>
    <row r="706" spans="2:47" x14ac:dyDescent="0.2">
      <c r="B706" s="13" t="s">
        <v>1249</v>
      </c>
      <c r="C706" s="13" t="s">
        <v>100</v>
      </c>
      <c r="D706" s="13" t="s">
        <v>1247</v>
      </c>
      <c r="E706" s="13" t="s">
        <v>1215</v>
      </c>
      <c r="F706" s="13" t="s">
        <v>1248</v>
      </c>
      <c r="G706" s="13" t="s">
        <v>1243</v>
      </c>
      <c r="H706" s="13" t="s">
        <v>105</v>
      </c>
      <c r="I706" s="13">
        <v>60</v>
      </c>
      <c r="J706" s="13" t="s">
        <v>106</v>
      </c>
      <c r="K706" s="13" t="s">
        <v>107</v>
      </c>
      <c r="L706" s="13" t="s">
        <v>108</v>
      </c>
      <c r="M706" s="13" t="s">
        <v>122</v>
      </c>
      <c r="N706" s="13" t="s">
        <v>110</v>
      </c>
      <c r="O706" s="39"/>
      <c r="P706" s="39"/>
      <c r="Q706" s="39">
        <v>500</v>
      </c>
      <c r="R706" s="39">
        <v>500</v>
      </c>
      <c r="S706" s="39">
        <v>300</v>
      </c>
      <c r="T706" s="39">
        <v>300</v>
      </c>
      <c r="U706" s="39">
        <v>300</v>
      </c>
      <c r="V706" s="39"/>
      <c r="W706" s="39"/>
      <c r="X706" s="39"/>
      <c r="Y706" s="39"/>
      <c r="Z706" s="39"/>
      <c r="AA706" s="39"/>
      <c r="AB706" s="39"/>
      <c r="AC706" s="39"/>
      <c r="AD706" s="39"/>
      <c r="AE706" s="39"/>
      <c r="AF706" s="39"/>
      <c r="AG706" s="39"/>
      <c r="AH706" s="39"/>
      <c r="AI706" s="39"/>
      <c r="AJ706" s="39"/>
      <c r="AK706" s="39"/>
      <c r="AL706" s="39"/>
      <c r="AM706" s="39"/>
      <c r="AN706" s="39"/>
      <c r="AO706" s="39"/>
      <c r="AP706" s="39">
        <v>1310</v>
      </c>
      <c r="AQ706" s="39">
        <f>(O706+P706+Q706+R706+S706+T706+U706+V706+W706)*AP706</f>
        <v>2489000</v>
      </c>
      <c r="AR706" s="27">
        <f t="shared" si="18"/>
        <v>2787680.0000000005</v>
      </c>
      <c r="AS706" s="13" t="s">
        <v>111</v>
      </c>
      <c r="AT706" s="13" t="s">
        <v>114</v>
      </c>
      <c r="AU706" s="13"/>
    </row>
    <row r="707" spans="2:47" x14ac:dyDescent="0.25">
      <c r="B707" s="7" t="s">
        <v>1250</v>
      </c>
      <c r="C707" s="7" t="s">
        <v>100</v>
      </c>
      <c r="D707" s="7" t="s">
        <v>1214</v>
      </c>
      <c r="E707" s="7" t="s">
        <v>1215</v>
      </c>
      <c r="F707" s="7" t="s">
        <v>1216</v>
      </c>
      <c r="G707" s="7" t="s">
        <v>1251</v>
      </c>
      <c r="H707" s="8" t="s">
        <v>197</v>
      </c>
      <c r="I707" s="9">
        <v>61</v>
      </c>
      <c r="J707" s="10" t="s">
        <v>231</v>
      </c>
      <c r="K707" s="8" t="s">
        <v>107</v>
      </c>
      <c r="L707" s="10" t="s">
        <v>108</v>
      </c>
      <c r="M707" s="10" t="s">
        <v>109</v>
      </c>
      <c r="N707" s="10" t="s">
        <v>110</v>
      </c>
      <c r="O707" s="27">
        <v>0</v>
      </c>
      <c r="P707" s="27">
        <v>0</v>
      </c>
      <c r="Q707" s="27">
        <v>16</v>
      </c>
      <c r="R707" s="27">
        <v>16</v>
      </c>
      <c r="S707" s="27">
        <v>16</v>
      </c>
      <c r="T707" s="27">
        <v>16</v>
      </c>
      <c r="U707" s="27">
        <v>16</v>
      </c>
      <c r="V707" s="27"/>
      <c r="W707" s="27"/>
      <c r="X707" s="27"/>
      <c r="Y707" s="27"/>
      <c r="Z707" s="27"/>
      <c r="AA707" s="27"/>
      <c r="AB707" s="27"/>
      <c r="AC707" s="27"/>
      <c r="AD707" s="27"/>
      <c r="AE707" s="27"/>
      <c r="AF707" s="27"/>
      <c r="AG707" s="27"/>
      <c r="AH707" s="27"/>
      <c r="AI707" s="27"/>
      <c r="AJ707" s="27"/>
      <c r="AK707" s="27"/>
      <c r="AL707" s="27"/>
      <c r="AM707" s="27"/>
      <c r="AN707" s="27"/>
      <c r="AO707" s="27"/>
      <c r="AP707" s="27">
        <v>404</v>
      </c>
      <c r="AQ707" s="27">
        <v>0</v>
      </c>
      <c r="AR707" s="27">
        <f t="shared" si="18"/>
        <v>0</v>
      </c>
      <c r="AS707" s="10" t="s">
        <v>111</v>
      </c>
      <c r="AT707" s="88">
        <v>2014</v>
      </c>
      <c r="AU707" s="89" t="s">
        <v>212</v>
      </c>
    </row>
    <row r="708" spans="2:47" x14ac:dyDescent="0.25">
      <c r="B708" s="7" t="s">
        <v>1252</v>
      </c>
      <c r="C708" s="7" t="s">
        <v>100</v>
      </c>
      <c r="D708" s="7" t="s">
        <v>1214</v>
      </c>
      <c r="E708" s="7" t="s">
        <v>1215</v>
      </c>
      <c r="F708" s="7" t="s">
        <v>1216</v>
      </c>
      <c r="G708" s="7" t="s">
        <v>1253</v>
      </c>
      <c r="H708" s="8" t="s">
        <v>197</v>
      </c>
      <c r="I708" s="9">
        <v>61</v>
      </c>
      <c r="J708" s="10" t="s">
        <v>231</v>
      </c>
      <c r="K708" s="8" t="s">
        <v>107</v>
      </c>
      <c r="L708" s="10" t="s">
        <v>108</v>
      </c>
      <c r="M708" s="10" t="s">
        <v>109</v>
      </c>
      <c r="N708" s="10" t="s">
        <v>110</v>
      </c>
      <c r="O708" s="27">
        <v>0</v>
      </c>
      <c r="P708" s="27">
        <v>0</v>
      </c>
      <c r="Q708" s="27">
        <v>1340</v>
      </c>
      <c r="R708" s="27">
        <v>1340</v>
      </c>
      <c r="S708" s="27">
        <v>1340</v>
      </c>
      <c r="T708" s="27">
        <v>1340</v>
      </c>
      <c r="U708" s="27">
        <v>1340</v>
      </c>
      <c r="V708" s="27"/>
      <c r="W708" s="27"/>
      <c r="X708" s="27"/>
      <c r="Y708" s="27"/>
      <c r="Z708" s="27"/>
      <c r="AA708" s="27"/>
      <c r="AB708" s="27"/>
      <c r="AC708" s="27"/>
      <c r="AD708" s="27"/>
      <c r="AE708" s="27"/>
      <c r="AF708" s="27"/>
      <c r="AG708" s="27"/>
      <c r="AH708" s="27"/>
      <c r="AI708" s="27"/>
      <c r="AJ708" s="27"/>
      <c r="AK708" s="27"/>
      <c r="AL708" s="27"/>
      <c r="AM708" s="27"/>
      <c r="AN708" s="27"/>
      <c r="AO708" s="27"/>
      <c r="AP708" s="27">
        <v>1552</v>
      </c>
      <c r="AQ708" s="27">
        <v>0</v>
      </c>
      <c r="AR708" s="27">
        <f t="shared" si="18"/>
        <v>0</v>
      </c>
      <c r="AS708" s="10" t="s">
        <v>111</v>
      </c>
      <c r="AT708" s="88">
        <v>2014</v>
      </c>
      <c r="AU708" s="7" t="s">
        <v>1222</v>
      </c>
    </row>
    <row r="709" spans="2:47" x14ac:dyDescent="0.25">
      <c r="B709" s="7" t="s">
        <v>1254</v>
      </c>
      <c r="C709" s="7" t="s">
        <v>100</v>
      </c>
      <c r="D709" s="7" t="s">
        <v>1214</v>
      </c>
      <c r="E709" s="7" t="s">
        <v>1215</v>
      </c>
      <c r="F709" s="7" t="s">
        <v>1216</v>
      </c>
      <c r="G709" s="7" t="s">
        <v>1253</v>
      </c>
      <c r="H709" s="7" t="s">
        <v>105</v>
      </c>
      <c r="I709" s="14">
        <v>60</v>
      </c>
      <c r="J709" s="7" t="s">
        <v>106</v>
      </c>
      <c r="K709" s="7" t="s">
        <v>107</v>
      </c>
      <c r="L709" s="7" t="s">
        <v>108</v>
      </c>
      <c r="M709" s="7" t="s">
        <v>109</v>
      </c>
      <c r="N709" s="7" t="s">
        <v>110</v>
      </c>
      <c r="O709" s="39">
        <v>0</v>
      </c>
      <c r="P709" s="39">
        <v>0</v>
      </c>
      <c r="Q709" s="39">
        <v>1340</v>
      </c>
      <c r="R709" s="39">
        <v>1340</v>
      </c>
      <c r="S709" s="39">
        <v>1100</v>
      </c>
      <c r="T709" s="39">
        <v>1100</v>
      </c>
      <c r="U709" s="39">
        <v>1100</v>
      </c>
      <c r="V709" s="39"/>
      <c r="W709" s="39"/>
      <c r="X709" s="39"/>
      <c r="Y709" s="39"/>
      <c r="Z709" s="39"/>
      <c r="AA709" s="39"/>
      <c r="AB709" s="39"/>
      <c r="AC709" s="39"/>
      <c r="AD709" s="39"/>
      <c r="AE709" s="39"/>
      <c r="AF709" s="39"/>
      <c r="AG709" s="39"/>
      <c r="AH709" s="39"/>
      <c r="AI709" s="39"/>
      <c r="AJ709" s="39"/>
      <c r="AK709" s="39"/>
      <c r="AL709" s="39"/>
      <c r="AM709" s="39"/>
      <c r="AN709" s="39"/>
      <c r="AO709" s="39"/>
      <c r="AP709" s="39">
        <v>1552</v>
      </c>
      <c r="AQ709" s="27">
        <v>0</v>
      </c>
      <c r="AR709" s="27">
        <f t="shared" ref="AR709:AR772" si="19">AQ709*1.12</f>
        <v>0</v>
      </c>
      <c r="AS709" s="7" t="s">
        <v>111</v>
      </c>
      <c r="AT709" s="7" t="s">
        <v>375</v>
      </c>
      <c r="AU709" s="89" t="s">
        <v>112</v>
      </c>
    </row>
    <row r="710" spans="2:47" x14ac:dyDescent="0.2">
      <c r="B710" s="12" t="s">
        <v>1255</v>
      </c>
      <c r="C710" s="7" t="s">
        <v>100</v>
      </c>
      <c r="D710" s="7" t="s">
        <v>1214</v>
      </c>
      <c r="E710" s="7" t="s">
        <v>1215</v>
      </c>
      <c r="F710" s="7" t="s">
        <v>1216</v>
      </c>
      <c r="G710" s="7" t="s">
        <v>1253</v>
      </c>
      <c r="H710" s="8" t="s">
        <v>105</v>
      </c>
      <c r="I710" s="9">
        <v>60</v>
      </c>
      <c r="J710" s="10" t="s">
        <v>106</v>
      </c>
      <c r="K710" s="8" t="s">
        <v>107</v>
      </c>
      <c r="L710" s="10" t="s">
        <v>108</v>
      </c>
      <c r="M710" s="10" t="s">
        <v>109</v>
      </c>
      <c r="N710" s="10" t="s">
        <v>110</v>
      </c>
      <c r="O710" s="74"/>
      <c r="P710" s="27"/>
      <c r="Q710" s="27">
        <v>1340</v>
      </c>
      <c r="R710" s="27">
        <v>960</v>
      </c>
      <c r="S710" s="27">
        <v>1000</v>
      </c>
      <c r="T710" s="27">
        <v>1000</v>
      </c>
      <c r="U710" s="27">
        <v>1000</v>
      </c>
      <c r="V710" s="27">
        <v>1000</v>
      </c>
      <c r="W710" s="27"/>
      <c r="X710" s="27"/>
      <c r="Y710" s="27"/>
      <c r="Z710" s="27"/>
      <c r="AA710" s="27"/>
      <c r="AB710" s="27"/>
      <c r="AC710" s="27"/>
      <c r="AD710" s="27"/>
      <c r="AE710" s="27"/>
      <c r="AF710" s="27"/>
      <c r="AG710" s="27"/>
      <c r="AH710" s="27"/>
      <c r="AI710" s="27"/>
      <c r="AJ710" s="27"/>
      <c r="AK710" s="27"/>
      <c r="AL710" s="27"/>
      <c r="AM710" s="27"/>
      <c r="AN710" s="27"/>
      <c r="AO710" s="27"/>
      <c r="AP710" s="27">
        <v>1552</v>
      </c>
      <c r="AQ710" s="27">
        <v>0</v>
      </c>
      <c r="AR710" s="27">
        <f t="shared" si="19"/>
        <v>0</v>
      </c>
      <c r="AS710" s="10" t="s">
        <v>111</v>
      </c>
      <c r="AT710" s="43" t="s">
        <v>114</v>
      </c>
      <c r="AU710" s="13" t="s">
        <v>115</v>
      </c>
    </row>
    <row r="711" spans="2:47" x14ac:dyDescent="0.2">
      <c r="B711" s="13" t="s">
        <v>1256</v>
      </c>
      <c r="C711" s="13" t="s">
        <v>100</v>
      </c>
      <c r="D711" s="13" t="s">
        <v>1257</v>
      </c>
      <c r="E711" s="13" t="s">
        <v>1215</v>
      </c>
      <c r="F711" s="13" t="s">
        <v>1258</v>
      </c>
      <c r="G711" s="13" t="s">
        <v>1253</v>
      </c>
      <c r="H711" s="13" t="s">
        <v>105</v>
      </c>
      <c r="I711" s="13">
        <v>60</v>
      </c>
      <c r="J711" s="13" t="s">
        <v>106</v>
      </c>
      <c r="K711" s="13" t="s">
        <v>107</v>
      </c>
      <c r="L711" s="13" t="s">
        <v>108</v>
      </c>
      <c r="M711" s="13" t="s">
        <v>109</v>
      </c>
      <c r="N711" s="13" t="s">
        <v>110</v>
      </c>
      <c r="O711" s="39"/>
      <c r="P711" s="39"/>
      <c r="Q711" s="39">
        <v>1340</v>
      </c>
      <c r="R711" s="39">
        <v>960</v>
      </c>
      <c r="S711" s="39">
        <v>221</v>
      </c>
      <c r="T711" s="39">
        <v>1100</v>
      </c>
      <c r="U711" s="39">
        <v>1100</v>
      </c>
      <c r="V711" s="39"/>
      <c r="W711" s="39"/>
      <c r="X711" s="39"/>
      <c r="Y711" s="39"/>
      <c r="Z711" s="39"/>
      <c r="AA711" s="39"/>
      <c r="AB711" s="39"/>
      <c r="AC711" s="39"/>
      <c r="AD711" s="39"/>
      <c r="AE711" s="39"/>
      <c r="AF711" s="39"/>
      <c r="AG711" s="39"/>
      <c r="AH711" s="39"/>
      <c r="AI711" s="39"/>
      <c r="AJ711" s="39"/>
      <c r="AK711" s="39"/>
      <c r="AL711" s="39"/>
      <c r="AM711" s="39"/>
      <c r="AN711" s="39"/>
      <c r="AO711" s="39"/>
      <c r="AP711" s="39">
        <v>1552</v>
      </c>
      <c r="AQ711" s="39">
        <v>0</v>
      </c>
      <c r="AR711" s="27">
        <f t="shared" si="19"/>
        <v>0</v>
      </c>
      <c r="AS711" s="13" t="s">
        <v>111</v>
      </c>
      <c r="AT711" s="13" t="s">
        <v>114</v>
      </c>
      <c r="AU711" s="13">
        <v>14</v>
      </c>
    </row>
    <row r="712" spans="2:47" x14ac:dyDescent="0.2">
      <c r="B712" s="13" t="s">
        <v>1259</v>
      </c>
      <c r="C712" s="13" t="s">
        <v>100</v>
      </c>
      <c r="D712" s="13" t="s">
        <v>1257</v>
      </c>
      <c r="E712" s="13" t="s">
        <v>1215</v>
      </c>
      <c r="F712" s="13" t="s">
        <v>1258</v>
      </c>
      <c r="G712" s="13" t="s">
        <v>1253</v>
      </c>
      <c r="H712" s="13" t="s">
        <v>105</v>
      </c>
      <c r="I712" s="13">
        <v>60</v>
      </c>
      <c r="J712" s="13" t="s">
        <v>106</v>
      </c>
      <c r="K712" s="13" t="s">
        <v>107</v>
      </c>
      <c r="L712" s="13" t="s">
        <v>108</v>
      </c>
      <c r="M712" s="13" t="s">
        <v>122</v>
      </c>
      <c r="N712" s="13" t="s">
        <v>110</v>
      </c>
      <c r="O712" s="39"/>
      <c r="P712" s="39"/>
      <c r="Q712" s="39">
        <v>1340</v>
      </c>
      <c r="R712" s="39">
        <v>1340</v>
      </c>
      <c r="S712" s="39">
        <v>1100</v>
      </c>
      <c r="T712" s="39">
        <v>1100</v>
      </c>
      <c r="U712" s="39">
        <v>1100</v>
      </c>
      <c r="V712" s="39"/>
      <c r="W712" s="39"/>
      <c r="X712" s="39"/>
      <c r="Y712" s="39"/>
      <c r="Z712" s="39"/>
      <c r="AA712" s="39"/>
      <c r="AB712" s="39"/>
      <c r="AC712" s="39"/>
      <c r="AD712" s="39"/>
      <c r="AE712" s="39"/>
      <c r="AF712" s="39"/>
      <c r="AG712" s="39"/>
      <c r="AH712" s="39"/>
      <c r="AI712" s="39"/>
      <c r="AJ712" s="39"/>
      <c r="AK712" s="39"/>
      <c r="AL712" s="39"/>
      <c r="AM712" s="39"/>
      <c r="AN712" s="39"/>
      <c r="AO712" s="39"/>
      <c r="AP712" s="39">
        <v>1552</v>
      </c>
      <c r="AQ712" s="39">
        <f>(O712+P712+Q712+R712+S712+T712+U712+V712+W712)*AP712</f>
        <v>9280960</v>
      </c>
      <c r="AR712" s="27">
        <f t="shared" si="19"/>
        <v>10394675.200000001</v>
      </c>
      <c r="AS712" s="13" t="s">
        <v>111</v>
      </c>
      <c r="AT712" s="13" t="s">
        <v>114</v>
      </c>
      <c r="AU712" s="13"/>
    </row>
    <row r="713" spans="2:47" x14ac:dyDescent="0.25">
      <c r="B713" s="7" t="s">
        <v>1260</v>
      </c>
      <c r="C713" s="7" t="s">
        <v>100</v>
      </c>
      <c r="D713" s="7" t="s">
        <v>1214</v>
      </c>
      <c r="E713" s="7" t="s">
        <v>1215</v>
      </c>
      <c r="F713" s="7" t="s">
        <v>1216</v>
      </c>
      <c r="G713" s="7" t="s">
        <v>1261</v>
      </c>
      <c r="H713" s="8" t="s">
        <v>197</v>
      </c>
      <c r="I713" s="9">
        <v>61</v>
      </c>
      <c r="J713" s="10" t="s">
        <v>231</v>
      </c>
      <c r="K713" s="8" t="s">
        <v>107</v>
      </c>
      <c r="L713" s="10" t="s">
        <v>108</v>
      </c>
      <c r="M713" s="10" t="s">
        <v>109</v>
      </c>
      <c r="N713" s="10" t="s">
        <v>110</v>
      </c>
      <c r="O713" s="27">
        <v>0</v>
      </c>
      <c r="P713" s="27">
        <v>0</v>
      </c>
      <c r="Q713" s="27">
        <v>4100</v>
      </c>
      <c r="R713" s="27">
        <v>4100</v>
      </c>
      <c r="S713" s="27">
        <v>4100</v>
      </c>
      <c r="T713" s="27">
        <v>4100</v>
      </c>
      <c r="U713" s="27">
        <v>4100</v>
      </c>
      <c r="V713" s="27"/>
      <c r="W713" s="27"/>
      <c r="X713" s="27"/>
      <c r="Y713" s="27"/>
      <c r="Z713" s="27"/>
      <c r="AA713" s="27"/>
      <c r="AB713" s="27"/>
      <c r="AC713" s="27"/>
      <c r="AD713" s="27"/>
      <c r="AE713" s="27"/>
      <c r="AF713" s="27"/>
      <c r="AG713" s="27"/>
      <c r="AH713" s="27"/>
      <c r="AI713" s="27"/>
      <c r="AJ713" s="27"/>
      <c r="AK713" s="27"/>
      <c r="AL713" s="27"/>
      <c r="AM713" s="27"/>
      <c r="AN713" s="27"/>
      <c r="AO713" s="27"/>
      <c r="AP713" s="27">
        <v>406.46</v>
      </c>
      <c r="AQ713" s="27">
        <v>0</v>
      </c>
      <c r="AR713" s="27">
        <f t="shared" si="19"/>
        <v>0</v>
      </c>
      <c r="AS713" s="10" t="s">
        <v>111</v>
      </c>
      <c r="AT713" s="88">
        <v>2014</v>
      </c>
      <c r="AU713" s="7" t="s">
        <v>1222</v>
      </c>
    </row>
    <row r="714" spans="2:47" x14ac:dyDescent="0.25">
      <c r="B714" s="7" t="s">
        <v>1262</v>
      </c>
      <c r="C714" s="7" t="s">
        <v>100</v>
      </c>
      <c r="D714" s="7" t="s">
        <v>1214</v>
      </c>
      <c r="E714" s="7" t="s">
        <v>1215</v>
      </c>
      <c r="F714" s="7" t="s">
        <v>1216</v>
      </c>
      <c r="G714" s="7" t="s">
        <v>1261</v>
      </c>
      <c r="H714" s="7" t="s">
        <v>105</v>
      </c>
      <c r="I714" s="14">
        <v>60</v>
      </c>
      <c r="J714" s="7" t="s">
        <v>106</v>
      </c>
      <c r="K714" s="7" t="s">
        <v>107</v>
      </c>
      <c r="L714" s="7" t="s">
        <v>108</v>
      </c>
      <c r="M714" s="7" t="s">
        <v>109</v>
      </c>
      <c r="N714" s="7" t="s">
        <v>110</v>
      </c>
      <c r="O714" s="39">
        <v>0</v>
      </c>
      <c r="P714" s="39">
        <v>0</v>
      </c>
      <c r="Q714" s="39">
        <v>2206</v>
      </c>
      <c r="R714" s="39">
        <v>4100</v>
      </c>
      <c r="S714" s="39">
        <v>3000</v>
      </c>
      <c r="T714" s="39">
        <v>3000</v>
      </c>
      <c r="U714" s="39">
        <v>3000</v>
      </c>
      <c r="V714" s="39"/>
      <c r="W714" s="39"/>
      <c r="X714" s="39"/>
      <c r="Y714" s="39"/>
      <c r="Z714" s="39"/>
      <c r="AA714" s="39"/>
      <c r="AB714" s="39"/>
      <c r="AC714" s="39"/>
      <c r="AD714" s="39"/>
      <c r="AE714" s="39"/>
      <c r="AF714" s="39"/>
      <c r="AG714" s="39"/>
      <c r="AH714" s="39"/>
      <c r="AI714" s="39"/>
      <c r="AJ714" s="39"/>
      <c r="AK714" s="39"/>
      <c r="AL714" s="39"/>
      <c r="AM714" s="39"/>
      <c r="AN714" s="39"/>
      <c r="AO714" s="39"/>
      <c r="AP714" s="39">
        <v>405</v>
      </c>
      <c r="AQ714" s="27">
        <v>0</v>
      </c>
      <c r="AR714" s="27">
        <f t="shared" si="19"/>
        <v>0</v>
      </c>
      <c r="AS714" s="7" t="s">
        <v>111</v>
      </c>
      <c r="AT714" s="7" t="s">
        <v>375</v>
      </c>
      <c r="AU714" s="89" t="s">
        <v>112</v>
      </c>
    </row>
    <row r="715" spans="2:47" x14ac:dyDescent="0.2">
      <c r="B715" s="12" t="s">
        <v>1263</v>
      </c>
      <c r="C715" s="7" t="s">
        <v>100</v>
      </c>
      <c r="D715" s="7" t="s">
        <v>1214</v>
      </c>
      <c r="E715" s="7" t="s">
        <v>1215</v>
      </c>
      <c r="F715" s="7" t="s">
        <v>1216</v>
      </c>
      <c r="G715" s="7" t="s">
        <v>1261</v>
      </c>
      <c r="H715" s="8" t="s">
        <v>105</v>
      </c>
      <c r="I715" s="9">
        <v>60</v>
      </c>
      <c r="J715" s="10" t="s">
        <v>106</v>
      </c>
      <c r="K715" s="8" t="s">
        <v>107</v>
      </c>
      <c r="L715" s="10" t="s">
        <v>108</v>
      </c>
      <c r="M715" s="10" t="s">
        <v>109</v>
      </c>
      <c r="N715" s="10" t="s">
        <v>110</v>
      </c>
      <c r="O715" s="74"/>
      <c r="P715" s="27"/>
      <c r="Q715" s="27">
        <v>2206</v>
      </c>
      <c r="R715" s="27">
        <v>3788</v>
      </c>
      <c r="S715" s="27">
        <v>2860</v>
      </c>
      <c r="T715" s="27">
        <v>2600</v>
      </c>
      <c r="U715" s="27">
        <v>2600</v>
      </c>
      <c r="V715" s="27">
        <v>2500</v>
      </c>
      <c r="W715" s="27"/>
      <c r="X715" s="27"/>
      <c r="Y715" s="27"/>
      <c r="Z715" s="27"/>
      <c r="AA715" s="27"/>
      <c r="AB715" s="27"/>
      <c r="AC715" s="27"/>
      <c r="AD715" s="27"/>
      <c r="AE715" s="27"/>
      <c r="AF715" s="27"/>
      <c r="AG715" s="27"/>
      <c r="AH715" s="27"/>
      <c r="AI715" s="27"/>
      <c r="AJ715" s="27"/>
      <c r="AK715" s="27"/>
      <c r="AL715" s="27"/>
      <c r="AM715" s="27"/>
      <c r="AN715" s="27"/>
      <c r="AO715" s="27"/>
      <c r="AP715" s="27">
        <v>405</v>
      </c>
      <c r="AQ715" s="27">
        <v>0</v>
      </c>
      <c r="AR715" s="27">
        <f t="shared" si="19"/>
        <v>0</v>
      </c>
      <c r="AS715" s="10" t="s">
        <v>111</v>
      </c>
      <c r="AT715" s="43" t="s">
        <v>114</v>
      </c>
      <c r="AU715" s="13" t="s">
        <v>115</v>
      </c>
    </row>
    <row r="716" spans="2:47" x14ac:dyDescent="0.2">
      <c r="B716" s="13" t="s">
        <v>1264</v>
      </c>
      <c r="C716" s="13" t="s">
        <v>100</v>
      </c>
      <c r="D716" s="13" t="s">
        <v>1265</v>
      </c>
      <c r="E716" s="13" t="s">
        <v>1215</v>
      </c>
      <c r="F716" s="13" t="s">
        <v>1266</v>
      </c>
      <c r="G716" s="13" t="s">
        <v>1261</v>
      </c>
      <c r="H716" s="13" t="s">
        <v>105</v>
      </c>
      <c r="I716" s="13">
        <v>60</v>
      </c>
      <c r="J716" s="13" t="s">
        <v>106</v>
      </c>
      <c r="K716" s="13" t="s">
        <v>107</v>
      </c>
      <c r="L716" s="13" t="s">
        <v>108</v>
      </c>
      <c r="M716" s="13" t="s">
        <v>109</v>
      </c>
      <c r="N716" s="13" t="s">
        <v>110</v>
      </c>
      <c r="O716" s="39"/>
      <c r="P716" s="39"/>
      <c r="Q716" s="39">
        <v>2206</v>
      </c>
      <c r="R716" s="39">
        <v>3788</v>
      </c>
      <c r="S716" s="39">
        <v>0</v>
      </c>
      <c r="T716" s="39">
        <v>3000</v>
      </c>
      <c r="U716" s="39">
        <v>3000</v>
      </c>
      <c r="V716" s="39"/>
      <c r="W716" s="39"/>
      <c r="X716" s="39"/>
      <c r="Y716" s="39"/>
      <c r="Z716" s="39"/>
      <c r="AA716" s="39"/>
      <c r="AB716" s="39"/>
      <c r="AC716" s="39"/>
      <c r="AD716" s="39"/>
      <c r="AE716" s="39"/>
      <c r="AF716" s="39"/>
      <c r="AG716" s="39"/>
      <c r="AH716" s="39"/>
      <c r="AI716" s="39"/>
      <c r="AJ716" s="39"/>
      <c r="AK716" s="39"/>
      <c r="AL716" s="39"/>
      <c r="AM716" s="39"/>
      <c r="AN716" s="39"/>
      <c r="AO716" s="39"/>
      <c r="AP716" s="39">
        <v>405</v>
      </c>
      <c r="AQ716" s="39">
        <v>0</v>
      </c>
      <c r="AR716" s="27">
        <f t="shared" si="19"/>
        <v>0</v>
      </c>
      <c r="AS716" s="13" t="s">
        <v>111</v>
      </c>
      <c r="AT716" s="13" t="s">
        <v>114</v>
      </c>
      <c r="AU716" s="13">
        <v>14</v>
      </c>
    </row>
    <row r="717" spans="2:47" x14ac:dyDescent="0.2">
      <c r="B717" s="13" t="s">
        <v>1267</v>
      </c>
      <c r="C717" s="13" t="s">
        <v>100</v>
      </c>
      <c r="D717" s="13" t="s">
        <v>1265</v>
      </c>
      <c r="E717" s="13" t="s">
        <v>1215</v>
      </c>
      <c r="F717" s="13" t="s">
        <v>1266</v>
      </c>
      <c r="G717" s="13" t="s">
        <v>1261</v>
      </c>
      <c r="H717" s="13" t="s">
        <v>105</v>
      </c>
      <c r="I717" s="13">
        <v>60</v>
      </c>
      <c r="J717" s="13" t="s">
        <v>106</v>
      </c>
      <c r="K717" s="13" t="s">
        <v>107</v>
      </c>
      <c r="L717" s="13" t="s">
        <v>108</v>
      </c>
      <c r="M717" s="13" t="s">
        <v>122</v>
      </c>
      <c r="N717" s="13" t="s">
        <v>110</v>
      </c>
      <c r="O717" s="39"/>
      <c r="P717" s="39"/>
      <c r="Q717" s="39">
        <v>2206</v>
      </c>
      <c r="R717" s="39">
        <v>4100</v>
      </c>
      <c r="S717" s="39">
        <v>3000</v>
      </c>
      <c r="T717" s="39">
        <v>3000</v>
      </c>
      <c r="U717" s="39">
        <v>3000</v>
      </c>
      <c r="V717" s="39"/>
      <c r="W717" s="39"/>
      <c r="X717" s="39"/>
      <c r="Y717" s="39"/>
      <c r="Z717" s="39"/>
      <c r="AA717" s="39"/>
      <c r="AB717" s="39"/>
      <c r="AC717" s="39"/>
      <c r="AD717" s="39"/>
      <c r="AE717" s="39"/>
      <c r="AF717" s="39"/>
      <c r="AG717" s="39"/>
      <c r="AH717" s="39"/>
      <c r="AI717" s="39"/>
      <c r="AJ717" s="39"/>
      <c r="AK717" s="39"/>
      <c r="AL717" s="39"/>
      <c r="AM717" s="39"/>
      <c r="AN717" s="39"/>
      <c r="AO717" s="39"/>
      <c r="AP717" s="39">
        <v>405</v>
      </c>
      <c r="AQ717" s="39">
        <f>(O717+P717+Q717+R717+S717+T717+U717+V717+W717)*AP717</f>
        <v>6198930</v>
      </c>
      <c r="AR717" s="27">
        <f t="shared" si="19"/>
        <v>6942801.6000000006</v>
      </c>
      <c r="AS717" s="13" t="s">
        <v>111</v>
      </c>
      <c r="AT717" s="13" t="s">
        <v>114</v>
      </c>
      <c r="AU717" s="13"/>
    </row>
    <row r="718" spans="2:47" x14ac:dyDescent="0.25">
      <c r="B718" s="7" t="s">
        <v>1268</v>
      </c>
      <c r="C718" s="7" t="s">
        <v>100</v>
      </c>
      <c r="D718" s="7" t="s">
        <v>1214</v>
      </c>
      <c r="E718" s="7" t="s">
        <v>1215</v>
      </c>
      <c r="F718" s="7" t="s">
        <v>1216</v>
      </c>
      <c r="G718" s="7" t="s">
        <v>1269</v>
      </c>
      <c r="H718" s="8" t="s">
        <v>197</v>
      </c>
      <c r="I718" s="9">
        <v>61</v>
      </c>
      <c r="J718" s="10" t="s">
        <v>231</v>
      </c>
      <c r="K718" s="8" t="s">
        <v>107</v>
      </c>
      <c r="L718" s="10" t="s">
        <v>108</v>
      </c>
      <c r="M718" s="10" t="s">
        <v>109</v>
      </c>
      <c r="N718" s="10" t="s">
        <v>110</v>
      </c>
      <c r="O718" s="27">
        <v>0</v>
      </c>
      <c r="P718" s="27">
        <v>0</v>
      </c>
      <c r="Q718" s="27">
        <v>3550</v>
      </c>
      <c r="R718" s="27">
        <v>3550</v>
      </c>
      <c r="S718" s="27">
        <v>3550</v>
      </c>
      <c r="T718" s="27">
        <v>3550</v>
      </c>
      <c r="U718" s="27">
        <v>3550</v>
      </c>
      <c r="V718" s="27"/>
      <c r="W718" s="27"/>
      <c r="X718" s="27"/>
      <c r="Y718" s="27"/>
      <c r="Z718" s="27"/>
      <c r="AA718" s="27"/>
      <c r="AB718" s="27"/>
      <c r="AC718" s="27"/>
      <c r="AD718" s="27"/>
      <c r="AE718" s="27"/>
      <c r="AF718" s="27"/>
      <c r="AG718" s="27"/>
      <c r="AH718" s="27"/>
      <c r="AI718" s="27"/>
      <c r="AJ718" s="27"/>
      <c r="AK718" s="27"/>
      <c r="AL718" s="27"/>
      <c r="AM718" s="27"/>
      <c r="AN718" s="27"/>
      <c r="AO718" s="27"/>
      <c r="AP718" s="27">
        <v>583</v>
      </c>
      <c r="AQ718" s="27">
        <v>0</v>
      </c>
      <c r="AR718" s="27">
        <f t="shared" si="19"/>
        <v>0</v>
      </c>
      <c r="AS718" s="10" t="s">
        <v>111</v>
      </c>
      <c r="AT718" s="88">
        <v>2014</v>
      </c>
      <c r="AU718" s="7" t="s">
        <v>1222</v>
      </c>
    </row>
    <row r="719" spans="2:47" x14ac:dyDescent="0.25">
      <c r="B719" s="7" t="s">
        <v>1270</v>
      </c>
      <c r="C719" s="7" t="s">
        <v>100</v>
      </c>
      <c r="D719" s="7" t="s">
        <v>1214</v>
      </c>
      <c r="E719" s="7" t="s">
        <v>1215</v>
      </c>
      <c r="F719" s="7" t="s">
        <v>1216</v>
      </c>
      <c r="G719" s="7" t="s">
        <v>1269</v>
      </c>
      <c r="H719" s="7" t="s">
        <v>105</v>
      </c>
      <c r="I719" s="14">
        <v>60</v>
      </c>
      <c r="J719" s="7" t="s">
        <v>106</v>
      </c>
      <c r="K719" s="7" t="s">
        <v>107</v>
      </c>
      <c r="L719" s="7" t="s">
        <v>108</v>
      </c>
      <c r="M719" s="7" t="s">
        <v>109</v>
      </c>
      <c r="N719" s="7" t="s">
        <v>110</v>
      </c>
      <c r="O719" s="39">
        <v>0</v>
      </c>
      <c r="P719" s="39">
        <v>0</v>
      </c>
      <c r="Q719" s="39">
        <v>1800</v>
      </c>
      <c r="R719" s="39">
        <v>3550</v>
      </c>
      <c r="S719" s="39">
        <v>2550</v>
      </c>
      <c r="T719" s="39">
        <v>2550</v>
      </c>
      <c r="U719" s="39">
        <v>2550</v>
      </c>
      <c r="V719" s="39"/>
      <c r="W719" s="39"/>
      <c r="X719" s="39"/>
      <c r="Y719" s="39"/>
      <c r="Z719" s="39"/>
      <c r="AA719" s="39"/>
      <c r="AB719" s="39"/>
      <c r="AC719" s="39"/>
      <c r="AD719" s="39"/>
      <c r="AE719" s="39"/>
      <c r="AF719" s="39"/>
      <c r="AG719" s="39"/>
      <c r="AH719" s="39"/>
      <c r="AI719" s="39"/>
      <c r="AJ719" s="39"/>
      <c r="AK719" s="39"/>
      <c r="AL719" s="39"/>
      <c r="AM719" s="39"/>
      <c r="AN719" s="39"/>
      <c r="AO719" s="39"/>
      <c r="AP719" s="39">
        <v>583</v>
      </c>
      <c r="AQ719" s="27">
        <v>0</v>
      </c>
      <c r="AR719" s="27">
        <f t="shared" si="19"/>
        <v>0</v>
      </c>
      <c r="AS719" s="7" t="s">
        <v>111</v>
      </c>
      <c r="AT719" s="7" t="s">
        <v>375</v>
      </c>
      <c r="AU719" s="89" t="s">
        <v>112</v>
      </c>
    </row>
    <row r="720" spans="2:47" x14ac:dyDescent="0.2">
      <c r="B720" s="12" t="s">
        <v>1271</v>
      </c>
      <c r="C720" s="7" t="s">
        <v>100</v>
      </c>
      <c r="D720" s="7" t="s">
        <v>1214</v>
      </c>
      <c r="E720" s="7" t="s">
        <v>1215</v>
      </c>
      <c r="F720" s="7" t="s">
        <v>1216</v>
      </c>
      <c r="G720" s="7" t="s">
        <v>1269</v>
      </c>
      <c r="H720" s="8" t="s">
        <v>105</v>
      </c>
      <c r="I720" s="9">
        <v>60</v>
      </c>
      <c r="J720" s="10" t="s">
        <v>106</v>
      </c>
      <c r="K720" s="8" t="s">
        <v>107</v>
      </c>
      <c r="L720" s="10" t="s">
        <v>108</v>
      </c>
      <c r="M720" s="10" t="s">
        <v>109</v>
      </c>
      <c r="N720" s="10" t="s">
        <v>110</v>
      </c>
      <c r="O720" s="74"/>
      <c r="P720" s="27"/>
      <c r="Q720" s="27">
        <v>1800</v>
      </c>
      <c r="R720" s="27">
        <v>2378</v>
      </c>
      <c r="S720" s="27">
        <v>2000</v>
      </c>
      <c r="T720" s="27">
        <v>2000</v>
      </c>
      <c r="U720" s="27">
        <v>2000</v>
      </c>
      <c r="V720" s="27">
        <v>2000</v>
      </c>
      <c r="W720" s="27"/>
      <c r="X720" s="27"/>
      <c r="Y720" s="27"/>
      <c r="Z720" s="27"/>
      <c r="AA720" s="27"/>
      <c r="AB720" s="27"/>
      <c r="AC720" s="27"/>
      <c r="AD720" s="27"/>
      <c r="AE720" s="27"/>
      <c r="AF720" s="27"/>
      <c r="AG720" s="27"/>
      <c r="AH720" s="27"/>
      <c r="AI720" s="27"/>
      <c r="AJ720" s="27"/>
      <c r="AK720" s="27"/>
      <c r="AL720" s="27"/>
      <c r="AM720" s="27"/>
      <c r="AN720" s="27"/>
      <c r="AO720" s="27"/>
      <c r="AP720" s="27">
        <v>583</v>
      </c>
      <c r="AQ720" s="27">
        <v>0</v>
      </c>
      <c r="AR720" s="27">
        <f t="shared" si="19"/>
        <v>0</v>
      </c>
      <c r="AS720" s="10" t="s">
        <v>111</v>
      </c>
      <c r="AT720" s="43" t="s">
        <v>114</v>
      </c>
      <c r="AU720" s="13" t="s">
        <v>115</v>
      </c>
    </row>
    <row r="721" spans="2:47" x14ac:dyDescent="0.2">
      <c r="B721" s="13" t="s">
        <v>1272</v>
      </c>
      <c r="C721" s="13" t="s">
        <v>100</v>
      </c>
      <c r="D721" s="13" t="s">
        <v>1273</v>
      </c>
      <c r="E721" s="13" t="s">
        <v>1215</v>
      </c>
      <c r="F721" s="13" t="s">
        <v>1274</v>
      </c>
      <c r="G721" s="13" t="s">
        <v>1269</v>
      </c>
      <c r="H721" s="13" t="s">
        <v>105</v>
      </c>
      <c r="I721" s="13">
        <v>60</v>
      </c>
      <c r="J721" s="13" t="s">
        <v>106</v>
      </c>
      <c r="K721" s="13" t="s">
        <v>107</v>
      </c>
      <c r="L721" s="13" t="s">
        <v>108</v>
      </c>
      <c r="M721" s="13" t="s">
        <v>109</v>
      </c>
      <c r="N721" s="13" t="s">
        <v>110</v>
      </c>
      <c r="O721" s="39"/>
      <c r="P721" s="39"/>
      <c r="Q721" s="39">
        <v>1800</v>
      </c>
      <c r="R721" s="39">
        <v>2378</v>
      </c>
      <c r="S721" s="39">
        <v>0</v>
      </c>
      <c r="T721" s="39">
        <v>2250</v>
      </c>
      <c r="U721" s="39">
        <v>2250</v>
      </c>
      <c r="V721" s="39"/>
      <c r="W721" s="39"/>
      <c r="X721" s="39"/>
      <c r="Y721" s="39"/>
      <c r="Z721" s="39"/>
      <c r="AA721" s="39"/>
      <c r="AB721" s="39"/>
      <c r="AC721" s="39"/>
      <c r="AD721" s="39"/>
      <c r="AE721" s="39"/>
      <c r="AF721" s="39"/>
      <c r="AG721" s="39"/>
      <c r="AH721" s="39"/>
      <c r="AI721" s="39"/>
      <c r="AJ721" s="39"/>
      <c r="AK721" s="39"/>
      <c r="AL721" s="39"/>
      <c r="AM721" s="39"/>
      <c r="AN721" s="39"/>
      <c r="AO721" s="39"/>
      <c r="AP721" s="39">
        <v>583</v>
      </c>
      <c r="AQ721" s="39">
        <v>0</v>
      </c>
      <c r="AR721" s="27">
        <f t="shared" si="19"/>
        <v>0</v>
      </c>
      <c r="AS721" s="13" t="s">
        <v>111</v>
      </c>
      <c r="AT721" s="13" t="s">
        <v>114</v>
      </c>
      <c r="AU721" s="13">
        <v>14</v>
      </c>
    </row>
    <row r="722" spans="2:47" x14ac:dyDescent="0.2">
      <c r="B722" s="13" t="s">
        <v>1275</v>
      </c>
      <c r="C722" s="13" t="s">
        <v>100</v>
      </c>
      <c r="D722" s="13" t="s">
        <v>1273</v>
      </c>
      <c r="E722" s="13" t="s">
        <v>1215</v>
      </c>
      <c r="F722" s="13" t="s">
        <v>1274</v>
      </c>
      <c r="G722" s="13" t="s">
        <v>1269</v>
      </c>
      <c r="H722" s="13" t="s">
        <v>105</v>
      </c>
      <c r="I722" s="13">
        <v>60</v>
      </c>
      <c r="J722" s="13" t="s">
        <v>106</v>
      </c>
      <c r="K722" s="13" t="s">
        <v>107</v>
      </c>
      <c r="L722" s="13" t="s">
        <v>108</v>
      </c>
      <c r="M722" s="13" t="s">
        <v>109</v>
      </c>
      <c r="N722" s="13" t="s">
        <v>110</v>
      </c>
      <c r="O722" s="39"/>
      <c r="P722" s="39"/>
      <c r="Q722" s="39">
        <v>1800</v>
      </c>
      <c r="R722" s="39">
        <v>2378</v>
      </c>
      <c r="S722" s="39">
        <v>1000</v>
      </c>
      <c r="T722" s="39">
        <v>2250</v>
      </c>
      <c r="U722" s="39">
        <v>2250</v>
      </c>
      <c r="V722" s="39"/>
      <c r="W722" s="39"/>
      <c r="X722" s="39"/>
      <c r="Y722" s="39"/>
      <c r="Z722" s="39"/>
      <c r="AA722" s="39"/>
      <c r="AB722" s="39"/>
      <c r="AC722" s="39"/>
      <c r="AD722" s="39"/>
      <c r="AE722" s="39"/>
      <c r="AF722" s="39"/>
      <c r="AG722" s="39"/>
      <c r="AH722" s="39"/>
      <c r="AI722" s="39"/>
      <c r="AJ722" s="39"/>
      <c r="AK722" s="39"/>
      <c r="AL722" s="39"/>
      <c r="AM722" s="39"/>
      <c r="AN722" s="39"/>
      <c r="AO722" s="39"/>
      <c r="AP722" s="39">
        <v>583</v>
      </c>
      <c r="AQ722" s="39">
        <v>0</v>
      </c>
      <c r="AR722" s="27">
        <f t="shared" si="19"/>
        <v>0</v>
      </c>
      <c r="AS722" s="13" t="s">
        <v>111</v>
      </c>
      <c r="AT722" s="13" t="s">
        <v>114</v>
      </c>
      <c r="AU722" s="13">
        <v>14</v>
      </c>
    </row>
    <row r="723" spans="2:47" x14ac:dyDescent="0.2">
      <c r="B723" s="13" t="s">
        <v>1276</v>
      </c>
      <c r="C723" s="13" t="s">
        <v>100</v>
      </c>
      <c r="D723" s="13" t="s">
        <v>1273</v>
      </c>
      <c r="E723" s="13" t="s">
        <v>1215</v>
      </c>
      <c r="F723" s="13" t="s">
        <v>1274</v>
      </c>
      <c r="G723" s="13" t="s">
        <v>1269</v>
      </c>
      <c r="H723" s="13" t="s">
        <v>105</v>
      </c>
      <c r="I723" s="13">
        <v>60</v>
      </c>
      <c r="J723" s="13" t="s">
        <v>106</v>
      </c>
      <c r="K723" s="13" t="s">
        <v>107</v>
      </c>
      <c r="L723" s="13" t="s">
        <v>108</v>
      </c>
      <c r="M723" s="13" t="s">
        <v>109</v>
      </c>
      <c r="N723" s="13" t="s">
        <v>110</v>
      </c>
      <c r="O723" s="39"/>
      <c r="P723" s="39"/>
      <c r="Q723" s="39">
        <v>1800</v>
      </c>
      <c r="R723" s="39">
        <v>3550</v>
      </c>
      <c r="S723" s="39">
        <v>1000</v>
      </c>
      <c r="T723" s="39">
        <v>2250</v>
      </c>
      <c r="U723" s="39">
        <v>2250</v>
      </c>
      <c r="V723" s="39"/>
      <c r="W723" s="39"/>
      <c r="X723" s="39"/>
      <c r="Y723" s="39"/>
      <c r="Z723" s="39"/>
      <c r="AA723" s="39"/>
      <c r="AB723" s="39"/>
      <c r="AC723" s="39"/>
      <c r="AD723" s="39"/>
      <c r="AE723" s="39"/>
      <c r="AF723" s="39"/>
      <c r="AG723" s="39"/>
      <c r="AH723" s="39"/>
      <c r="AI723" s="39"/>
      <c r="AJ723" s="39"/>
      <c r="AK723" s="39"/>
      <c r="AL723" s="39"/>
      <c r="AM723" s="39"/>
      <c r="AN723" s="39"/>
      <c r="AO723" s="39"/>
      <c r="AP723" s="39">
        <v>583</v>
      </c>
      <c r="AQ723" s="39">
        <v>0</v>
      </c>
      <c r="AR723" s="27">
        <f t="shared" si="19"/>
        <v>0</v>
      </c>
      <c r="AS723" s="13" t="s">
        <v>111</v>
      </c>
      <c r="AT723" s="13" t="s">
        <v>114</v>
      </c>
      <c r="AU723" s="13" t="s">
        <v>115</v>
      </c>
    </row>
    <row r="724" spans="2:47" x14ac:dyDescent="0.2">
      <c r="B724" s="13" t="s">
        <v>1277</v>
      </c>
      <c r="C724" s="13" t="s">
        <v>100</v>
      </c>
      <c r="D724" s="13" t="s">
        <v>1273</v>
      </c>
      <c r="E724" s="13" t="s">
        <v>1215</v>
      </c>
      <c r="F724" s="13" t="s">
        <v>1274</v>
      </c>
      <c r="G724" s="13" t="s">
        <v>1269</v>
      </c>
      <c r="H724" s="13" t="s">
        <v>105</v>
      </c>
      <c r="I724" s="13">
        <v>60</v>
      </c>
      <c r="J724" s="13" t="s">
        <v>106</v>
      </c>
      <c r="K724" s="13" t="s">
        <v>107</v>
      </c>
      <c r="L724" s="13" t="s">
        <v>108</v>
      </c>
      <c r="M724" s="13" t="s">
        <v>109</v>
      </c>
      <c r="N724" s="13" t="s">
        <v>110</v>
      </c>
      <c r="O724" s="39"/>
      <c r="P724" s="39"/>
      <c r="Q724" s="39">
        <v>1800</v>
      </c>
      <c r="R724" s="39">
        <v>3550</v>
      </c>
      <c r="S724" s="39">
        <v>300</v>
      </c>
      <c r="T724" s="39">
        <v>2250</v>
      </c>
      <c r="U724" s="39">
        <v>2250</v>
      </c>
      <c r="V724" s="39"/>
      <c r="W724" s="39"/>
      <c r="X724" s="39"/>
      <c r="Y724" s="39"/>
      <c r="Z724" s="39"/>
      <c r="AA724" s="39"/>
      <c r="AB724" s="39"/>
      <c r="AC724" s="39"/>
      <c r="AD724" s="39"/>
      <c r="AE724" s="39"/>
      <c r="AF724" s="39"/>
      <c r="AG724" s="39"/>
      <c r="AH724" s="39"/>
      <c r="AI724" s="39"/>
      <c r="AJ724" s="39"/>
      <c r="AK724" s="39"/>
      <c r="AL724" s="39"/>
      <c r="AM724" s="39"/>
      <c r="AN724" s="39"/>
      <c r="AO724" s="39"/>
      <c r="AP724" s="39">
        <v>583</v>
      </c>
      <c r="AQ724" s="39">
        <v>0</v>
      </c>
      <c r="AR724" s="27">
        <f t="shared" si="19"/>
        <v>0</v>
      </c>
      <c r="AS724" s="13" t="s">
        <v>111</v>
      </c>
      <c r="AT724" s="13" t="s">
        <v>114</v>
      </c>
      <c r="AU724" s="13">
        <v>14</v>
      </c>
    </row>
    <row r="725" spans="2:47" x14ac:dyDescent="0.2">
      <c r="B725" s="13" t="s">
        <v>1278</v>
      </c>
      <c r="C725" s="13" t="s">
        <v>100</v>
      </c>
      <c r="D725" s="13" t="s">
        <v>1273</v>
      </c>
      <c r="E725" s="13" t="s">
        <v>1215</v>
      </c>
      <c r="F725" s="13" t="s">
        <v>1274</v>
      </c>
      <c r="G725" s="13" t="s">
        <v>1269</v>
      </c>
      <c r="H725" s="13" t="s">
        <v>105</v>
      </c>
      <c r="I725" s="13">
        <v>60</v>
      </c>
      <c r="J725" s="13" t="s">
        <v>106</v>
      </c>
      <c r="K725" s="13" t="s">
        <v>107</v>
      </c>
      <c r="L725" s="13" t="s">
        <v>108</v>
      </c>
      <c r="M725" s="13" t="s">
        <v>122</v>
      </c>
      <c r="N725" s="13" t="s">
        <v>110</v>
      </c>
      <c r="O725" s="39"/>
      <c r="P725" s="39"/>
      <c r="Q725" s="39">
        <v>1800</v>
      </c>
      <c r="R725" s="39">
        <v>3550</v>
      </c>
      <c r="S725" s="39">
        <v>300</v>
      </c>
      <c r="T725" s="39">
        <v>2550</v>
      </c>
      <c r="U725" s="39">
        <v>2550</v>
      </c>
      <c r="V725" s="39"/>
      <c r="W725" s="39"/>
      <c r="X725" s="39"/>
      <c r="Y725" s="39"/>
      <c r="Z725" s="39"/>
      <c r="AA725" s="39"/>
      <c r="AB725" s="39"/>
      <c r="AC725" s="39"/>
      <c r="AD725" s="39"/>
      <c r="AE725" s="39"/>
      <c r="AF725" s="39"/>
      <c r="AG725" s="39"/>
      <c r="AH725" s="39"/>
      <c r="AI725" s="39"/>
      <c r="AJ725" s="39"/>
      <c r="AK725" s="39"/>
      <c r="AL725" s="39"/>
      <c r="AM725" s="39"/>
      <c r="AN725" s="39"/>
      <c r="AO725" s="39"/>
      <c r="AP725" s="39">
        <v>583</v>
      </c>
      <c r="AQ725" s="39">
        <v>0</v>
      </c>
      <c r="AR725" s="27">
        <f t="shared" si="19"/>
        <v>0</v>
      </c>
      <c r="AS725" s="13" t="s">
        <v>111</v>
      </c>
      <c r="AT725" s="13" t="s">
        <v>114</v>
      </c>
      <c r="AU725" s="13" t="s">
        <v>115</v>
      </c>
    </row>
    <row r="726" spans="2:47" x14ac:dyDescent="0.2">
      <c r="B726" s="13" t="s">
        <v>1279</v>
      </c>
      <c r="C726" s="13" t="s">
        <v>100</v>
      </c>
      <c r="D726" s="13" t="s">
        <v>1273</v>
      </c>
      <c r="E726" s="13" t="s">
        <v>1215</v>
      </c>
      <c r="F726" s="13" t="s">
        <v>1274</v>
      </c>
      <c r="G726" s="13" t="s">
        <v>1269</v>
      </c>
      <c r="H726" s="13" t="s">
        <v>105</v>
      </c>
      <c r="I726" s="13">
        <v>60</v>
      </c>
      <c r="J726" s="13" t="s">
        <v>106</v>
      </c>
      <c r="K726" s="13" t="s">
        <v>107</v>
      </c>
      <c r="L726" s="13" t="s">
        <v>108</v>
      </c>
      <c r="M726" s="13" t="s">
        <v>122</v>
      </c>
      <c r="N726" s="13" t="s">
        <v>110</v>
      </c>
      <c r="O726" s="39"/>
      <c r="P726" s="39"/>
      <c r="Q726" s="39">
        <v>1800</v>
      </c>
      <c r="R726" s="39">
        <v>3550</v>
      </c>
      <c r="S726" s="39">
        <v>300</v>
      </c>
      <c r="T726" s="39">
        <v>0</v>
      </c>
      <c r="U726" s="39">
        <v>2550</v>
      </c>
      <c r="V726" s="39"/>
      <c r="W726" s="39"/>
      <c r="X726" s="39"/>
      <c r="Y726" s="39"/>
      <c r="Z726" s="39"/>
      <c r="AA726" s="39"/>
      <c r="AB726" s="39"/>
      <c r="AC726" s="39"/>
      <c r="AD726" s="39"/>
      <c r="AE726" s="39"/>
      <c r="AF726" s="39"/>
      <c r="AG726" s="39"/>
      <c r="AH726" s="39"/>
      <c r="AI726" s="39"/>
      <c r="AJ726" s="39"/>
      <c r="AK726" s="39"/>
      <c r="AL726" s="39"/>
      <c r="AM726" s="39"/>
      <c r="AN726" s="39"/>
      <c r="AO726" s="39"/>
      <c r="AP726" s="39">
        <v>583</v>
      </c>
      <c r="AQ726" s="39">
        <f>(O726+P726+Q726+R726+S726+T726+U726+V726+W726)*AP726</f>
        <v>4780600</v>
      </c>
      <c r="AR726" s="27">
        <f t="shared" si="19"/>
        <v>5354272.0000000009</v>
      </c>
      <c r="AS726" s="13" t="s">
        <v>111</v>
      </c>
      <c r="AT726" s="13" t="s">
        <v>114</v>
      </c>
      <c r="AU726" s="13"/>
    </row>
    <row r="727" spans="2:47" x14ac:dyDescent="0.25">
      <c r="B727" s="7" t="s">
        <v>1280</v>
      </c>
      <c r="C727" s="7" t="s">
        <v>100</v>
      </c>
      <c r="D727" s="7" t="s">
        <v>1214</v>
      </c>
      <c r="E727" s="7" t="s">
        <v>1215</v>
      </c>
      <c r="F727" s="7" t="s">
        <v>1216</v>
      </c>
      <c r="G727" s="7" t="s">
        <v>1281</v>
      </c>
      <c r="H727" s="8" t="s">
        <v>197</v>
      </c>
      <c r="I727" s="9">
        <v>61</v>
      </c>
      <c r="J727" s="10" t="s">
        <v>231</v>
      </c>
      <c r="K727" s="8" t="s">
        <v>107</v>
      </c>
      <c r="L727" s="10" t="s">
        <v>108</v>
      </c>
      <c r="M727" s="10" t="s">
        <v>109</v>
      </c>
      <c r="N727" s="10" t="s">
        <v>110</v>
      </c>
      <c r="O727" s="27">
        <v>0</v>
      </c>
      <c r="P727" s="27">
        <v>0</v>
      </c>
      <c r="Q727" s="27">
        <v>70</v>
      </c>
      <c r="R727" s="27">
        <v>70</v>
      </c>
      <c r="S727" s="27">
        <v>70</v>
      </c>
      <c r="T727" s="27">
        <v>70</v>
      </c>
      <c r="U727" s="27">
        <v>70</v>
      </c>
      <c r="V727" s="27"/>
      <c r="W727" s="27"/>
      <c r="X727" s="27"/>
      <c r="Y727" s="27"/>
      <c r="Z727" s="27"/>
      <c r="AA727" s="27"/>
      <c r="AB727" s="27"/>
      <c r="AC727" s="27"/>
      <c r="AD727" s="27"/>
      <c r="AE727" s="27"/>
      <c r="AF727" s="27"/>
      <c r="AG727" s="27"/>
      <c r="AH727" s="27"/>
      <c r="AI727" s="27"/>
      <c r="AJ727" s="27"/>
      <c r="AK727" s="27"/>
      <c r="AL727" s="27"/>
      <c r="AM727" s="27"/>
      <c r="AN727" s="27"/>
      <c r="AO727" s="27"/>
      <c r="AP727" s="27">
        <v>4682.8100000000004</v>
      </c>
      <c r="AQ727" s="27">
        <v>0</v>
      </c>
      <c r="AR727" s="27">
        <f t="shared" si="19"/>
        <v>0</v>
      </c>
      <c r="AS727" s="10" t="s">
        <v>111</v>
      </c>
      <c r="AT727" s="88">
        <v>2014</v>
      </c>
      <c r="AU727" s="89" t="s">
        <v>212</v>
      </c>
    </row>
    <row r="728" spans="2:47" x14ac:dyDescent="0.25">
      <c r="B728" s="7" t="s">
        <v>1282</v>
      </c>
      <c r="C728" s="7" t="s">
        <v>100</v>
      </c>
      <c r="D728" s="7" t="s">
        <v>193</v>
      </c>
      <c r="E728" s="7" t="s">
        <v>194</v>
      </c>
      <c r="F728" s="7" t="s">
        <v>195</v>
      </c>
      <c r="G728" s="7" t="s">
        <v>1283</v>
      </c>
      <c r="H728" s="10" t="s">
        <v>197</v>
      </c>
      <c r="I728" s="10">
        <v>45</v>
      </c>
      <c r="J728" s="10" t="s">
        <v>231</v>
      </c>
      <c r="K728" s="8" t="s">
        <v>107</v>
      </c>
      <c r="L728" s="10" t="s">
        <v>108</v>
      </c>
      <c r="M728" s="10" t="s">
        <v>109</v>
      </c>
      <c r="N728" s="10" t="s">
        <v>110</v>
      </c>
      <c r="O728" s="27"/>
      <c r="P728" s="27">
        <v>0</v>
      </c>
      <c r="Q728" s="27">
        <v>33</v>
      </c>
      <c r="R728" s="27">
        <v>37</v>
      </c>
      <c r="S728" s="27">
        <v>33</v>
      </c>
      <c r="T728" s="27">
        <v>27</v>
      </c>
      <c r="U728" s="27">
        <v>25</v>
      </c>
      <c r="V728" s="27"/>
      <c r="W728" s="27"/>
      <c r="X728" s="27"/>
      <c r="Y728" s="27"/>
      <c r="Z728" s="27"/>
      <c r="AA728" s="27"/>
      <c r="AB728" s="27"/>
      <c r="AC728" s="27"/>
      <c r="AD728" s="27"/>
      <c r="AE728" s="27"/>
      <c r="AF728" s="27"/>
      <c r="AG728" s="27"/>
      <c r="AH728" s="27"/>
      <c r="AI728" s="27"/>
      <c r="AJ728" s="27"/>
      <c r="AK728" s="27"/>
      <c r="AL728" s="27"/>
      <c r="AM728" s="27"/>
      <c r="AN728" s="27"/>
      <c r="AO728" s="27"/>
      <c r="AP728" s="27">
        <v>2500000</v>
      </c>
      <c r="AQ728" s="27">
        <v>0</v>
      </c>
      <c r="AR728" s="27">
        <f t="shared" si="19"/>
        <v>0</v>
      </c>
      <c r="AS728" s="10" t="s">
        <v>111</v>
      </c>
      <c r="AT728" s="10">
        <v>2014</v>
      </c>
      <c r="AU728" s="7" t="s">
        <v>236</v>
      </c>
    </row>
    <row r="729" spans="2:47" x14ac:dyDescent="0.25">
      <c r="B729" s="7" t="s">
        <v>1284</v>
      </c>
      <c r="C729" s="7" t="s">
        <v>100</v>
      </c>
      <c r="D729" s="7" t="s">
        <v>193</v>
      </c>
      <c r="E729" s="7" t="s">
        <v>194</v>
      </c>
      <c r="F729" s="7" t="s">
        <v>195</v>
      </c>
      <c r="G729" s="7" t="s">
        <v>1283</v>
      </c>
      <c r="H729" s="7" t="s">
        <v>197</v>
      </c>
      <c r="I729" s="14">
        <v>45</v>
      </c>
      <c r="J729" s="7" t="s">
        <v>488</v>
      </c>
      <c r="K729" s="7" t="s">
        <v>107</v>
      </c>
      <c r="L729" s="7" t="s">
        <v>108</v>
      </c>
      <c r="M729" s="7" t="s">
        <v>109</v>
      </c>
      <c r="N729" s="7" t="s">
        <v>110</v>
      </c>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v>1553705</v>
      </c>
      <c r="AQ729" s="39">
        <f>AP729*(P729+Q729+R729+S729+T729+U729)</f>
        <v>0</v>
      </c>
      <c r="AR729" s="27">
        <f t="shared" si="19"/>
        <v>0</v>
      </c>
      <c r="AS729" s="7" t="s">
        <v>111</v>
      </c>
      <c r="AT729" s="7" t="s">
        <v>375</v>
      </c>
      <c r="AU729" s="10" t="s">
        <v>1285</v>
      </c>
    </row>
    <row r="730" spans="2:47" x14ac:dyDescent="0.25">
      <c r="B730" s="7" t="s">
        <v>1286</v>
      </c>
      <c r="C730" s="7" t="s">
        <v>100</v>
      </c>
      <c r="D730" s="7" t="s">
        <v>193</v>
      </c>
      <c r="E730" s="7" t="s">
        <v>194</v>
      </c>
      <c r="F730" s="7" t="s">
        <v>195</v>
      </c>
      <c r="G730" s="7" t="s">
        <v>1283</v>
      </c>
      <c r="H730" s="7" t="s">
        <v>197</v>
      </c>
      <c r="I730" s="14">
        <v>45</v>
      </c>
      <c r="J730" s="15" t="s">
        <v>238</v>
      </c>
      <c r="K730" s="7" t="s">
        <v>107</v>
      </c>
      <c r="L730" s="7" t="s">
        <v>108</v>
      </c>
      <c r="M730" s="7" t="s">
        <v>109</v>
      </c>
      <c r="N730" s="7" t="s">
        <v>110</v>
      </c>
      <c r="O730" s="39">
        <v>0</v>
      </c>
      <c r="P730" s="39">
        <v>0</v>
      </c>
      <c r="Q730" s="39">
        <v>38</v>
      </c>
      <c r="R730" s="39">
        <v>37</v>
      </c>
      <c r="S730" s="39">
        <v>33</v>
      </c>
      <c r="T730" s="39">
        <v>27</v>
      </c>
      <c r="U730" s="39">
        <v>25</v>
      </c>
      <c r="V730" s="39"/>
      <c r="W730" s="39"/>
      <c r="X730" s="39"/>
      <c r="Y730" s="39"/>
      <c r="Z730" s="39"/>
      <c r="AA730" s="39"/>
      <c r="AB730" s="39"/>
      <c r="AC730" s="39"/>
      <c r="AD730" s="39"/>
      <c r="AE730" s="39"/>
      <c r="AF730" s="39"/>
      <c r="AG730" s="39"/>
      <c r="AH730" s="39"/>
      <c r="AI730" s="39"/>
      <c r="AJ730" s="39"/>
      <c r="AK730" s="39"/>
      <c r="AL730" s="39"/>
      <c r="AM730" s="39"/>
      <c r="AN730" s="39"/>
      <c r="AO730" s="39"/>
      <c r="AP730" s="39">
        <v>1553705</v>
      </c>
      <c r="AQ730" s="27">
        <v>0</v>
      </c>
      <c r="AR730" s="27">
        <f t="shared" si="19"/>
        <v>0</v>
      </c>
      <c r="AS730" s="7" t="s">
        <v>111</v>
      </c>
      <c r="AT730" s="7" t="s">
        <v>375</v>
      </c>
      <c r="AU730" s="89" t="s">
        <v>1287</v>
      </c>
    </row>
    <row r="731" spans="2:47" x14ac:dyDescent="0.25">
      <c r="B731" s="12" t="s">
        <v>1288</v>
      </c>
      <c r="C731" s="7" t="s">
        <v>100</v>
      </c>
      <c r="D731" s="7" t="s">
        <v>193</v>
      </c>
      <c r="E731" s="7" t="s">
        <v>194</v>
      </c>
      <c r="F731" s="7" t="s">
        <v>195</v>
      </c>
      <c r="G731" s="7" t="s">
        <v>1283</v>
      </c>
      <c r="H731" s="8" t="s">
        <v>105</v>
      </c>
      <c r="I731" s="9">
        <v>45</v>
      </c>
      <c r="J731" s="10" t="s">
        <v>238</v>
      </c>
      <c r="K731" s="8" t="s">
        <v>107</v>
      </c>
      <c r="L731" s="10" t="s">
        <v>108</v>
      </c>
      <c r="M731" s="10" t="s">
        <v>109</v>
      </c>
      <c r="N731" s="10" t="s">
        <v>110</v>
      </c>
      <c r="O731" s="74"/>
      <c r="P731" s="27"/>
      <c r="Q731" s="27">
        <v>38</v>
      </c>
      <c r="R731" s="27">
        <v>37</v>
      </c>
      <c r="S731" s="27">
        <v>33</v>
      </c>
      <c r="T731" s="27">
        <v>27</v>
      </c>
      <c r="U731" s="27">
        <v>25</v>
      </c>
      <c r="V731" s="27"/>
      <c r="W731" s="27"/>
      <c r="X731" s="27"/>
      <c r="Y731" s="27"/>
      <c r="Z731" s="27"/>
      <c r="AA731" s="27"/>
      <c r="AB731" s="27"/>
      <c r="AC731" s="27"/>
      <c r="AD731" s="27"/>
      <c r="AE731" s="27"/>
      <c r="AF731" s="27"/>
      <c r="AG731" s="27"/>
      <c r="AH731" s="27"/>
      <c r="AI731" s="27"/>
      <c r="AJ731" s="27"/>
      <c r="AK731" s="27"/>
      <c r="AL731" s="27"/>
      <c r="AM731" s="27"/>
      <c r="AN731" s="27"/>
      <c r="AO731" s="27"/>
      <c r="AP731" s="27">
        <v>1553705</v>
      </c>
      <c r="AQ731" s="27">
        <v>0</v>
      </c>
      <c r="AR731" s="27">
        <f t="shared" si="19"/>
        <v>0</v>
      </c>
      <c r="AS731" s="10" t="s">
        <v>111</v>
      </c>
      <c r="AT731" s="43" t="s">
        <v>114</v>
      </c>
      <c r="AU731" s="19" t="s">
        <v>1289</v>
      </c>
    </row>
    <row r="732" spans="2:47" x14ac:dyDescent="0.25">
      <c r="B732" s="19" t="s">
        <v>1290</v>
      </c>
      <c r="C732" s="7" t="s">
        <v>100</v>
      </c>
      <c r="D732" s="7" t="s">
        <v>193</v>
      </c>
      <c r="E732" s="7" t="s">
        <v>194</v>
      </c>
      <c r="F732" s="7" t="s">
        <v>195</v>
      </c>
      <c r="G732" s="19" t="s">
        <v>1291</v>
      </c>
      <c r="H732" s="7" t="s">
        <v>197</v>
      </c>
      <c r="I732" s="20">
        <v>45</v>
      </c>
      <c r="J732" s="21" t="s">
        <v>231</v>
      </c>
      <c r="K732" s="8" t="s">
        <v>107</v>
      </c>
      <c r="L732" s="10" t="s">
        <v>108</v>
      </c>
      <c r="M732" s="10" t="s">
        <v>109</v>
      </c>
      <c r="N732" s="21" t="s">
        <v>110</v>
      </c>
      <c r="O732" s="39"/>
      <c r="P732" s="39"/>
      <c r="Q732" s="39">
        <v>33</v>
      </c>
      <c r="R732" s="39">
        <v>37</v>
      </c>
      <c r="S732" s="39">
        <v>33</v>
      </c>
      <c r="T732" s="39">
        <v>27</v>
      </c>
      <c r="U732" s="39">
        <v>25</v>
      </c>
      <c r="V732" s="39"/>
      <c r="W732" s="39"/>
      <c r="X732" s="39"/>
      <c r="Y732" s="39"/>
      <c r="Z732" s="39"/>
      <c r="AA732" s="39"/>
      <c r="AB732" s="39"/>
      <c r="AC732" s="39"/>
      <c r="AD732" s="39"/>
      <c r="AE732" s="39"/>
      <c r="AF732" s="39"/>
      <c r="AG732" s="39"/>
      <c r="AH732" s="39"/>
      <c r="AI732" s="39"/>
      <c r="AJ732" s="39"/>
      <c r="AK732" s="39"/>
      <c r="AL732" s="39"/>
      <c r="AM732" s="39"/>
      <c r="AN732" s="39"/>
      <c r="AO732" s="39"/>
      <c r="AP732" s="39">
        <v>1553700</v>
      </c>
      <c r="AQ732" s="27">
        <v>0</v>
      </c>
      <c r="AR732" s="27">
        <f t="shared" si="19"/>
        <v>0</v>
      </c>
      <c r="AS732" s="21" t="s">
        <v>111</v>
      </c>
      <c r="AT732" s="43" t="s">
        <v>375</v>
      </c>
      <c r="AU732" s="10" t="s">
        <v>1292</v>
      </c>
    </row>
    <row r="733" spans="2:47" x14ac:dyDescent="0.2">
      <c r="B733" s="19" t="s">
        <v>1293</v>
      </c>
      <c r="C733" s="7" t="s">
        <v>100</v>
      </c>
      <c r="D733" s="7" t="s">
        <v>204</v>
      </c>
      <c r="E733" s="19" t="s">
        <v>194</v>
      </c>
      <c r="F733" s="19" t="s">
        <v>205</v>
      </c>
      <c r="G733" s="19" t="s">
        <v>1291</v>
      </c>
      <c r="H733" s="19" t="s">
        <v>197</v>
      </c>
      <c r="I733" s="20">
        <v>45</v>
      </c>
      <c r="J733" s="21" t="s">
        <v>231</v>
      </c>
      <c r="K733" s="8" t="s">
        <v>107</v>
      </c>
      <c r="L733" s="10" t="s">
        <v>108</v>
      </c>
      <c r="M733" s="10" t="s">
        <v>109</v>
      </c>
      <c r="N733" s="21" t="s">
        <v>110</v>
      </c>
      <c r="O733" s="39"/>
      <c r="P733" s="39"/>
      <c r="Q733" s="39">
        <v>33</v>
      </c>
      <c r="R733" s="39">
        <v>36</v>
      </c>
      <c r="S733" s="39">
        <v>33</v>
      </c>
      <c r="T733" s="39">
        <v>27</v>
      </c>
      <c r="U733" s="39">
        <v>25</v>
      </c>
      <c r="V733" s="39"/>
      <c r="W733" s="39"/>
      <c r="X733" s="39"/>
      <c r="Y733" s="39"/>
      <c r="Z733" s="39"/>
      <c r="AA733" s="39"/>
      <c r="AB733" s="39"/>
      <c r="AC733" s="39"/>
      <c r="AD733" s="39"/>
      <c r="AE733" s="39"/>
      <c r="AF733" s="39"/>
      <c r="AG733" s="39"/>
      <c r="AH733" s="39"/>
      <c r="AI733" s="39"/>
      <c r="AJ733" s="39"/>
      <c r="AK733" s="39"/>
      <c r="AL733" s="39"/>
      <c r="AM733" s="39"/>
      <c r="AN733" s="39"/>
      <c r="AO733" s="39"/>
      <c r="AP733" s="39">
        <v>1553700</v>
      </c>
      <c r="AQ733" s="27">
        <v>0</v>
      </c>
      <c r="AR733" s="27">
        <f t="shared" si="19"/>
        <v>0</v>
      </c>
      <c r="AS733" s="21" t="s">
        <v>111</v>
      </c>
      <c r="AT733" s="7" t="s">
        <v>375</v>
      </c>
      <c r="AU733" s="13" t="s">
        <v>115</v>
      </c>
    </row>
    <row r="734" spans="2:47" x14ac:dyDescent="0.2">
      <c r="B734" s="13" t="s">
        <v>1294</v>
      </c>
      <c r="C734" s="13" t="s">
        <v>100</v>
      </c>
      <c r="D734" s="13" t="s">
        <v>204</v>
      </c>
      <c r="E734" s="13" t="s">
        <v>194</v>
      </c>
      <c r="F734" s="13" t="s">
        <v>205</v>
      </c>
      <c r="G734" s="13" t="s">
        <v>1291</v>
      </c>
      <c r="H734" s="13" t="s">
        <v>197</v>
      </c>
      <c r="I734" s="13">
        <v>45</v>
      </c>
      <c r="J734" s="13" t="s">
        <v>231</v>
      </c>
      <c r="K734" s="13" t="s">
        <v>107</v>
      </c>
      <c r="L734" s="13" t="s">
        <v>108</v>
      </c>
      <c r="M734" s="13" t="s">
        <v>109</v>
      </c>
      <c r="N734" s="13" t="s">
        <v>110</v>
      </c>
      <c r="O734" s="39"/>
      <c r="P734" s="39"/>
      <c r="Q734" s="39">
        <v>33</v>
      </c>
      <c r="R734" s="39">
        <v>36</v>
      </c>
      <c r="S734" s="39">
        <v>33</v>
      </c>
      <c r="T734" s="39">
        <v>33</v>
      </c>
      <c r="U734" s="39">
        <v>33</v>
      </c>
      <c r="V734" s="39"/>
      <c r="W734" s="39"/>
      <c r="X734" s="39"/>
      <c r="Y734" s="39"/>
      <c r="Z734" s="39"/>
      <c r="AA734" s="39"/>
      <c r="AB734" s="39"/>
      <c r="AC734" s="39"/>
      <c r="AD734" s="39"/>
      <c r="AE734" s="39"/>
      <c r="AF734" s="39"/>
      <c r="AG734" s="39"/>
      <c r="AH734" s="39"/>
      <c r="AI734" s="39"/>
      <c r="AJ734" s="39"/>
      <c r="AK734" s="39"/>
      <c r="AL734" s="39"/>
      <c r="AM734" s="39"/>
      <c r="AN734" s="39"/>
      <c r="AO734" s="39"/>
      <c r="AP734" s="39">
        <v>1553700</v>
      </c>
      <c r="AQ734" s="39">
        <v>0</v>
      </c>
      <c r="AR734" s="27">
        <f t="shared" si="19"/>
        <v>0</v>
      </c>
      <c r="AS734" s="13" t="s">
        <v>111</v>
      </c>
      <c r="AT734" s="13">
        <v>2014</v>
      </c>
      <c r="AU734" s="13">
        <v>14</v>
      </c>
    </row>
    <row r="735" spans="2:47" x14ac:dyDescent="0.2">
      <c r="B735" s="13" t="s">
        <v>1295</v>
      </c>
      <c r="C735" s="13" t="s">
        <v>100</v>
      </c>
      <c r="D735" s="13" t="s">
        <v>204</v>
      </c>
      <c r="E735" s="13" t="s">
        <v>194</v>
      </c>
      <c r="F735" s="13" t="s">
        <v>205</v>
      </c>
      <c r="G735" s="13" t="s">
        <v>1291</v>
      </c>
      <c r="H735" s="13" t="s">
        <v>197</v>
      </c>
      <c r="I735" s="13">
        <v>45</v>
      </c>
      <c r="J735" s="13" t="s">
        <v>231</v>
      </c>
      <c r="K735" s="13" t="s">
        <v>107</v>
      </c>
      <c r="L735" s="13" t="s">
        <v>108</v>
      </c>
      <c r="M735" s="13" t="s">
        <v>109</v>
      </c>
      <c r="N735" s="13" t="s">
        <v>110</v>
      </c>
      <c r="O735" s="39"/>
      <c r="P735" s="39"/>
      <c r="Q735" s="39">
        <v>33</v>
      </c>
      <c r="R735" s="39">
        <v>36</v>
      </c>
      <c r="S735" s="39">
        <v>77</v>
      </c>
      <c r="T735" s="39">
        <v>33</v>
      </c>
      <c r="U735" s="39">
        <v>33</v>
      </c>
      <c r="V735" s="39"/>
      <c r="W735" s="39"/>
      <c r="X735" s="39"/>
      <c r="Y735" s="39"/>
      <c r="Z735" s="39"/>
      <c r="AA735" s="39"/>
      <c r="AB735" s="39"/>
      <c r="AC735" s="39"/>
      <c r="AD735" s="39"/>
      <c r="AE735" s="39"/>
      <c r="AF735" s="39"/>
      <c r="AG735" s="39"/>
      <c r="AH735" s="39"/>
      <c r="AI735" s="39"/>
      <c r="AJ735" s="39"/>
      <c r="AK735" s="39"/>
      <c r="AL735" s="39"/>
      <c r="AM735" s="39"/>
      <c r="AN735" s="39"/>
      <c r="AO735" s="39"/>
      <c r="AP735" s="39">
        <v>1553700</v>
      </c>
      <c r="AQ735" s="39">
        <v>0</v>
      </c>
      <c r="AR735" s="27">
        <f t="shared" si="19"/>
        <v>0</v>
      </c>
      <c r="AS735" s="13" t="s">
        <v>111</v>
      </c>
      <c r="AT735" s="13">
        <v>2014</v>
      </c>
      <c r="AU735" s="13">
        <v>14.15</v>
      </c>
    </row>
    <row r="736" spans="2:47" x14ac:dyDescent="0.2">
      <c r="B736" s="13" t="s">
        <v>1296</v>
      </c>
      <c r="C736" s="13" t="s">
        <v>100</v>
      </c>
      <c r="D736" s="13" t="s">
        <v>204</v>
      </c>
      <c r="E736" s="13" t="s">
        <v>194</v>
      </c>
      <c r="F736" s="13" t="s">
        <v>205</v>
      </c>
      <c r="G736" s="13" t="s">
        <v>1291</v>
      </c>
      <c r="H736" s="13" t="s">
        <v>1026</v>
      </c>
      <c r="I736" s="13">
        <v>45</v>
      </c>
      <c r="J736" s="13" t="s">
        <v>231</v>
      </c>
      <c r="K736" s="13" t="s">
        <v>107</v>
      </c>
      <c r="L736" s="13" t="s">
        <v>108</v>
      </c>
      <c r="M736" s="13" t="s">
        <v>109</v>
      </c>
      <c r="N736" s="13" t="s">
        <v>110</v>
      </c>
      <c r="O736" s="39"/>
      <c r="P736" s="39"/>
      <c r="Q736" s="39">
        <v>33</v>
      </c>
      <c r="R736" s="39">
        <v>36</v>
      </c>
      <c r="S736" s="39">
        <v>10</v>
      </c>
      <c r="T736" s="39">
        <v>8</v>
      </c>
      <c r="U736" s="39">
        <v>7</v>
      </c>
      <c r="V736" s="39"/>
      <c r="W736" s="39"/>
      <c r="X736" s="39"/>
      <c r="Y736" s="39"/>
      <c r="Z736" s="39"/>
      <c r="AA736" s="39"/>
      <c r="AB736" s="39"/>
      <c r="AC736" s="39"/>
      <c r="AD736" s="39"/>
      <c r="AE736" s="39"/>
      <c r="AF736" s="39"/>
      <c r="AG736" s="39"/>
      <c r="AH736" s="39"/>
      <c r="AI736" s="39"/>
      <c r="AJ736" s="39"/>
      <c r="AK736" s="39"/>
      <c r="AL736" s="39"/>
      <c r="AM736" s="39"/>
      <c r="AN736" s="39"/>
      <c r="AO736" s="39"/>
      <c r="AP736" s="39">
        <v>1553705.35</v>
      </c>
      <c r="AQ736" s="39">
        <v>0</v>
      </c>
      <c r="AR736" s="27">
        <f t="shared" si="19"/>
        <v>0</v>
      </c>
      <c r="AS736" s="13" t="s">
        <v>111</v>
      </c>
      <c r="AT736" s="13">
        <v>2014</v>
      </c>
      <c r="AU736" s="13">
        <v>14</v>
      </c>
    </row>
    <row r="737" spans="2:47" x14ac:dyDescent="0.2">
      <c r="B737" s="13" t="s">
        <v>1297</v>
      </c>
      <c r="C737" s="13" t="s">
        <v>100</v>
      </c>
      <c r="D737" s="13" t="s">
        <v>204</v>
      </c>
      <c r="E737" s="13" t="s">
        <v>194</v>
      </c>
      <c r="F737" s="13" t="s">
        <v>205</v>
      </c>
      <c r="G737" s="13" t="s">
        <v>1291</v>
      </c>
      <c r="H737" s="13" t="s">
        <v>1026</v>
      </c>
      <c r="I737" s="13">
        <v>45</v>
      </c>
      <c r="J737" s="13" t="s">
        <v>231</v>
      </c>
      <c r="K737" s="13" t="s">
        <v>107</v>
      </c>
      <c r="L737" s="13" t="s">
        <v>108</v>
      </c>
      <c r="M737" s="13" t="s">
        <v>109</v>
      </c>
      <c r="N737" s="13" t="s">
        <v>110</v>
      </c>
      <c r="O737" s="39"/>
      <c r="P737" s="39"/>
      <c r="Q737" s="39">
        <v>33</v>
      </c>
      <c r="R737" s="39">
        <v>36</v>
      </c>
      <c r="S737" s="39">
        <v>33</v>
      </c>
      <c r="T737" s="39">
        <v>27</v>
      </c>
      <c r="U737" s="39">
        <v>25</v>
      </c>
      <c r="V737" s="39"/>
      <c r="W737" s="39"/>
      <c r="X737" s="39"/>
      <c r="Y737" s="39"/>
      <c r="Z737" s="39"/>
      <c r="AA737" s="39"/>
      <c r="AB737" s="39"/>
      <c r="AC737" s="39"/>
      <c r="AD737" s="39"/>
      <c r="AE737" s="39"/>
      <c r="AF737" s="39"/>
      <c r="AG737" s="39"/>
      <c r="AH737" s="39"/>
      <c r="AI737" s="39"/>
      <c r="AJ737" s="39"/>
      <c r="AK737" s="39"/>
      <c r="AL737" s="39"/>
      <c r="AM737" s="39"/>
      <c r="AN737" s="39"/>
      <c r="AO737" s="39"/>
      <c r="AP737" s="39">
        <v>1553705.35</v>
      </c>
      <c r="AQ737" s="39">
        <v>0</v>
      </c>
      <c r="AR737" s="27">
        <f t="shared" si="19"/>
        <v>0</v>
      </c>
      <c r="AS737" s="13" t="s">
        <v>111</v>
      </c>
      <c r="AT737" s="13">
        <v>2014</v>
      </c>
      <c r="AU737" s="13">
        <v>14</v>
      </c>
    </row>
    <row r="738" spans="2:47" x14ac:dyDescent="0.2">
      <c r="B738" s="13" t="s">
        <v>1298</v>
      </c>
      <c r="C738" s="13" t="s">
        <v>100</v>
      </c>
      <c r="D738" s="13" t="s">
        <v>204</v>
      </c>
      <c r="E738" s="13" t="s">
        <v>194</v>
      </c>
      <c r="F738" s="13" t="s">
        <v>205</v>
      </c>
      <c r="G738" s="13" t="s">
        <v>1291</v>
      </c>
      <c r="H738" s="13" t="s">
        <v>1026</v>
      </c>
      <c r="I738" s="13">
        <v>45</v>
      </c>
      <c r="J738" s="13" t="s">
        <v>231</v>
      </c>
      <c r="K738" s="13" t="s">
        <v>107</v>
      </c>
      <c r="L738" s="13" t="s">
        <v>108</v>
      </c>
      <c r="M738" s="13" t="s">
        <v>122</v>
      </c>
      <c r="N738" s="13" t="s">
        <v>110</v>
      </c>
      <c r="O738" s="39"/>
      <c r="P738" s="39"/>
      <c r="Q738" s="39">
        <v>33</v>
      </c>
      <c r="R738" s="39">
        <v>37</v>
      </c>
      <c r="S738" s="39">
        <v>33</v>
      </c>
      <c r="T738" s="39">
        <v>27</v>
      </c>
      <c r="U738" s="39">
        <v>25</v>
      </c>
      <c r="V738" s="39"/>
      <c r="W738" s="39"/>
      <c r="X738" s="39"/>
      <c r="Y738" s="39"/>
      <c r="Z738" s="39"/>
      <c r="AA738" s="39"/>
      <c r="AB738" s="39"/>
      <c r="AC738" s="39"/>
      <c r="AD738" s="39"/>
      <c r="AE738" s="39"/>
      <c r="AF738" s="39"/>
      <c r="AG738" s="39"/>
      <c r="AH738" s="39"/>
      <c r="AI738" s="39"/>
      <c r="AJ738" s="39"/>
      <c r="AK738" s="39"/>
      <c r="AL738" s="39"/>
      <c r="AM738" s="39"/>
      <c r="AN738" s="39"/>
      <c r="AO738" s="39"/>
      <c r="AP738" s="39">
        <v>1553705.35</v>
      </c>
      <c r="AQ738" s="39">
        <v>0</v>
      </c>
      <c r="AR738" s="27">
        <f t="shared" si="19"/>
        <v>0</v>
      </c>
      <c r="AS738" s="13" t="s">
        <v>111</v>
      </c>
      <c r="AT738" s="13">
        <v>2014</v>
      </c>
      <c r="AU738" s="13" t="s">
        <v>115</v>
      </c>
    </row>
    <row r="739" spans="2:47" x14ac:dyDescent="0.2">
      <c r="B739" s="13" t="s">
        <v>1299</v>
      </c>
      <c r="C739" s="13" t="s">
        <v>100</v>
      </c>
      <c r="D739" s="13" t="s">
        <v>204</v>
      </c>
      <c r="E739" s="13" t="s">
        <v>194</v>
      </c>
      <c r="F739" s="13" t="s">
        <v>205</v>
      </c>
      <c r="G739" s="13" t="s">
        <v>1291</v>
      </c>
      <c r="H739" s="13" t="s">
        <v>1026</v>
      </c>
      <c r="I739" s="13">
        <v>45</v>
      </c>
      <c r="J739" s="13" t="s">
        <v>231</v>
      </c>
      <c r="K739" s="13" t="s">
        <v>107</v>
      </c>
      <c r="L739" s="13" t="s">
        <v>108</v>
      </c>
      <c r="M739" s="13" t="s">
        <v>122</v>
      </c>
      <c r="N739" s="13" t="s">
        <v>110</v>
      </c>
      <c r="O739" s="39"/>
      <c r="P739" s="39"/>
      <c r="Q739" s="39">
        <v>33</v>
      </c>
      <c r="R739" s="39">
        <v>36</v>
      </c>
      <c r="S739" s="39">
        <v>10</v>
      </c>
      <c r="T739" s="39">
        <v>27</v>
      </c>
      <c r="U739" s="39">
        <v>25</v>
      </c>
      <c r="V739" s="39"/>
      <c r="W739" s="39"/>
      <c r="X739" s="39"/>
      <c r="Y739" s="39"/>
      <c r="Z739" s="39"/>
      <c r="AA739" s="39"/>
      <c r="AB739" s="39"/>
      <c r="AC739" s="39"/>
      <c r="AD739" s="39"/>
      <c r="AE739" s="39"/>
      <c r="AF739" s="39"/>
      <c r="AG739" s="39"/>
      <c r="AH739" s="39"/>
      <c r="AI739" s="39"/>
      <c r="AJ739" s="39"/>
      <c r="AK739" s="39"/>
      <c r="AL739" s="39"/>
      <c r="AM739" s="39"/>
      <c r="AN739" s="39"/>
      <c r="AO739" s="39"/>
      <c r="AP739" s="39">
        <v>1553705.35</v>
      </c>
      <c r="AQ739" s="39">
        <f>(O739+P739+Q739+R739+S739+T739+U739+V739+W739)*AP739</f>
        <v>203535400.85000002</v>
      </c>
      <c r="AR739" s="27">
        <f t="shared" si="19"/>
        <v>227959648.95200005</v>
      </c>
      <c r="AS739" s="13" t="s">
        <v>111</v>
      </c>
      <c r="AT739" s="13">
        <v>2014</v>
      </c>
      <c r="AU739" s="13"/>
    </row>
    <row r="740" spans="2:47" x14ac:dyDescent="0.25">
      <c r="B740" s="7" t="s">
        <v>1300</v>
      </c>
      <c r="C740" s="7" t="s">
        <v>100</v>
      </c>
      <c r="D740" s="7" t="s">
        <v>1151</v>
      </c>
      <c r="E740" s="7" t="s">
        <v>1152</v>
      </c>
      <c r="F740" s="7" t="s">
        <v>1153</v>
      </c>
      <c r="G740" s="7" t="s">
        <v>1301</v>
      </c>
      <c r="H740" s="7" t="s">
        <v>197</v>
      </c>
      <c r="I740" s="14">
        <v>50</v>
      </c>
      <c r="J740" s="7" t="s">
        <v>488</v>
      </c>
      <c r="K740" s="7" t="s">
        <v>107</v>
      </c>
      <c r="L740" s="7" t="s">
        <v>108</v>
      </c>
      <c r="M740" s="7" t="s">
        <v>109</v>
      </c>
      <c r="N740" s="7" t="s">
        <v>261</v>
      </c>
      <c r="O740" s="39">
        <v>0</v>
      </c>
      <c r="P740" s="39">
        <v>0</v>
      </c>
      <c r="Q740" s="39">
        <v>8</v>
      </c>
      <c r="R740" s="39">
        <v>5</v>
      </c>
      <c r="S740" s="39">
        <v>5</v>
      </c>
      <c r="T740" s="39">
        <v>5</v>
      </c>
      <c r="U740" s="39">
        <v>5</v>
      </c>
      <c r="V740" s="39"/>
      <c r="W740" s="39"/>
      <c r="X740" s="39"/>
      <c r="Y740" s="39"/>
      <c r="Z740" s="39"/>
      <c r="AA740" s="39"/>
      <c r="AB740" s="39"/>
      <c r="AC740" s="39"/>
      <c r="AD740" s="39"/>
      <c r="AE740" s="39"/>
      <c r="AF740" s="39"/>
      <c r="AG740" s="39"/>
      <c r="AH740" s="39"/>
      <c r="AI740" s="39"/>
      <c r="AJ740" s="39"/>
      <c r="AK740" s="39"/>
      <c r="AL740" s="39"/>
      <c r="AM740" s="39"/>
      <c r="AN740" s="39"/>
      <c r="AO740" s="39"/>
      <c r="AP740" s="39">
        <v>487650</v>
      </c>
      <c r="AQ740" s="39">
        <v>0</v>
      </c>
      <c r="AR740" s="27">
        <f t="shared" si="19"/>
        <v>0</v>
      </c>
      <c r="AS740" s="7" t="s">
        <v>111</v>
      </c>
      <c r="AT740" s="7" t="s">
        <v>375</v>
      </c>
      <c r="AU740" s="7" t="s">
        <v>212</v>
      </c>
    </row>
    <row r="741" spans="2:47" x14ac:dyDescent="0.25">
      <c r="B741" s="7" t="s">
        <v>1302</v>
      </c>
      <c r="C741" s="7" t="s">
        <v>100</v>
      </c>
      <c r="D741" s="7" t="s">
        <v>1179</v>
      </c>
      <c r="E741" s="7" t="s">
        <v>1152</v>
      </c>
      <c r="F741" s="7" t="s">
        <v>1180</v>
      </c>
      <c r="G741" s="7" t="s">
        <v>1303</v>
      </c>
      <c r="H741" s="7" t="s">
        <v>197</v>
      </c>
      <c r="I741" s="14">
        <v>50</v>
      </c>
      <c r="J741" s="7" t="s">
        <v>235</v>
      </c>
      <c r="K741" s="7" t="s">
        <v>107</v>
      </c>
      <c r="L741" s="7" t="s">
        <v>108</v>
      </c>
      <c r="M741" s="7" t="s">
        <v>109</v>
      </c>
      <c r="N741" s="7" t="s">
        <v>261</v>
      </c>
      <c r="O741" s="39">
        <v>0</v>
      </c>
      <c r="P741" s="39">
        <v>0</v>
      </c>
      <c r="Q741" s="39">
        <v>8</v>
      </c>
      <c r="R741" s="39">
        <v>5</v>
      </c>
      <c r="S741" s="39">
        <v>5</v>
      </c>
      <c r="T741" s="39">
        <v>5</v>
      </c>
      <c r="U741" s="39">
        <v>5</v>
      </c>
      <c r="V741" s="39"/>
      <c r="W741" s="39"/>
      <c r="X741" s="39"/>
      <c r="Y741" s="39"/>
      <c r="Z741" s="39"/>
      <c r="AA741" s="39"/>
      <c r="AB741" s="39"/>
      <c r="AC741" s="39"/>
      <c r="AD741" s="39"/>
      <c r="AE741" s="39"/>
      <c r="AF741" s="39"/>
      <c r="AG741" s="39"/>
      <c r="AH741" s="39"/>
      <c r="AI741" s="39"/>
      <c r="AJ741" s="39"/>
      <c r="AK741" s="39"/>
      <c r="AL741" s="39"/>
      <c r="AM741" s="39"/>
      <c r="AN741" s="39"/>
      <c r="AO741" s="39"/>
      <c r="AP741" s="39">
        <v>443343</v>
      </c>
      <c r="AQ741" s="39">
        <v>0</v>
      </c>
      <c r="AR741" s="27">
        <f t="shared" si="19"/>
        <v>0</v>
      </c>
      <c r="AS741" s="7" t="s">
        <v>111</v>
      </c>
      <c r="AT741" s="7" t="s">
        <v>375</v>
      </c>
      <c r="AU741" s="7" t="s">
        <v>212</v>
      </c>
    </row>
    <row r="742" spans="2:47" x14ac:dyDescent="0.25">
      <c r="B742" s="7" t="s">
        <v>1304</v>
      </c>
      <c r="C742" s="7" t="s">
        <v>100</v>
      </c>
      <c r="D742" s="7" t="s">
        <v>1184</v>
      </c>
      <c r="E742" s="7" t="s">
        <v>1152</v>
      </c>
      <c r="F742" s="7" t="s">
        <v>1185</v>
      </c>
      <c r="G742" s="7" t="s">
        <v>1305</v>
      </c>
      <c r="H742" s="7" t="s">
        <v>197</v>
      </c>
      <c r="I742" s="14">
        <v>50</v>
      </c>
      <c r="J742" s="7" t="s">
        <v>235</v>
      </c>
      <c r="K742" s="7" t="s">
        <v>107</v>
      </c>
      <c r="L742" s="7" t="s">
        <v>108</v>
      </c>
      <c r="M742" s="7" t="s">
        <v>109</v>
      </c>
      <c r="N742" s="7" t="s">
        <v>261</v>
      </c>
      <c r="O742" s="39">
        <v>0</v>
      </c>
      <c r="P742" s="39">
        <v>0</v>
      </c>
      <c r="Q742" s="39">
        <v>8</v>
      </c>
      <c r="R742" s="39">
        <v>5</v>
      </c>
      <c r="S742" s="39">
        <v>5</v>
      </c>
      <c r="T742" s="39">
        <v>5</v>
      </c>
      <c r="U742" s="39">
        <v>5</v>
      </c>
      <c r="V742" s="39"/>
      <c r="W742" s="39"/>
      <c r="X742" s="39"/>
      <c r="Y742" s="39"/>
      <c r="Z742" s="39"/>
      <c r="AA742" s="39"/>
      <c r="AB742" s="39"/>
      <c r="AC742" s="39"/>
      <c r="AD742" s="39"/>
      <c r="AE742" s="39"/>
      <c r="AF742" s="39"/>
      <c r="AG742" s="39"/>
      <c r="AH742" s="39"/>
      <c r="AI742" s="39"/>
      <c r="AJ742" s="39"/>
      <c r="AK742" s="39"/>
      <c r="AL742" s="39"/>
      <c r="AM742" s="39"/>
      <c r="AN742" s="39"/>
      <c r="AO742" s="39"/>
      <c r="AP742" s="39">
        <v>548875</v>
      </c>
      <c r="AQ742" s="39">
        <v>0</v>
      </c>
      <c r="AR742" s="27">
        <f t="shared" si="19"/>
        <v>0</v>
      </c>
      <c r="AS742" s="7" t="s">
        <v>111</v>
      </c>
      <c r="AT742" s="7" t="s">
        <v>375</v>
      </c>
      <c r="AU742" s="7" t="s">
        <v>212</v>
      </c>
    </row>
    <row r="743" spans="2:47" x14ac:dyDescent="0.25">
      <c r="B743" s="7" t="s">
        <v>1306</v>
      </c>
      <c r="C743" s="7" t="s">
        <v>100</v>
      </c>
      <c r="D743" s="7" t="s">
        <v>1214</v>
      </c>
      <c r="E743" s="7" t="s">
        <v>1215</v>
      </c>
      <c r="F743" s="7" t="s">
        <v>1216</v>
      </c>
      <c r="G743" s="7" t="s">
        <v>1307</v>
      </c>
      <c r="H743" s="7" t="s">
        <v>105</v>
      </c>
      <c r="I743" s="14">
        <v>60</v>
      </c>
      <c r="J743" s="7" t="s">
        <v>106</v>
      </c>
      <c r="K743" s="7" t="s">
        <v>107</v>
      </c>
      <c r="L743" s="7" t="s">
        <v>108</v>
      </c>
      <c r="M743" s="7" t="s">
        <v>109</v>
      </c>
      <c r="N743" s="7" t="s">
        <v>110</v>
      </c>
      <c r="O743" s="39">
        <v>0</v>
      </c>
      <c r="P743" s="39">
        <v>0</v>
      </c>
      <c r="Q743" s="39">
        <v>20</v>
      </c>
      <c r="R743" s="39">
        <v>20</v>
      </c>
      <c r="S743" s="39">
        <v>20</v>
      </c>
      <c r="T743" s="39">
        <v>20</v>
      </c>
      <c r="U743" s="39">
        <v>20</v>
      </c>
      <c r="V743" s="39"/>
      <c r="W743" s="39"/>
      <c r="X743" s="39"/>
      <c r="Y743" s="39"/>
      <c r="Z743" s="39"/>
      <c r="AA743" s="39"/>
      <c r="AB743" s="39"/>
      <c r="AC743" s="39"/>
      <c r="AD743" s="39"/>
      <c r="AE743" s="39"/>
      <c r="AF743" s="39"/>
      <c r="AG743" s="39"/>
      <c r="AH743" s="39"/>
      <c r="AI743" s="39"/>
      <c r="AJ743" s="39"/>
      <c r="AK743" s="39"/>
      <c r="AL743" s="39"/>
      <c r="AM743" s="39"/>
      <c r="AN743" s="39"/>
      <c r="AO743" s="39"/>
      <c r="AP743" s="39">
        <v>1312</v>
      </c>
      <c r="AQ743" s="27">
        <v>0</v>
      </c>
      <c r="AR743" s="27">
        <f t="shared" si="19"/>
        <v>0</v>
      </c>
      <c r="AS743" s="7" t="s">
        <v>111</v>
      </c>
      <c r="AT743" s="7" t="s">
        <v>375</v>
      </c>
      <c r="AU743" s="89" t="s">
        <v>112</v>
      </c>
    </row>
    <row r="744" spans="2:47" x14ac:dyDescent="0.2">
      <c r="B744" s="12" t="s">
        <v>1308</v>
      </c>
      <c r="C744" s="7" t="s">
        <v>100</v>
      </c>
      <c r="D744" s="7" t="s">
        <v>1214</v>
      </c>
      <c r="E744" s="7" t="s">
        <v>1215</v>
      </c>
      <c r="F744" s="7" t="s">
        <v>1216</v>
      </c>
      <c r="G744" s="7" t="s">
        <v>1307</v>
      </c>
      <c r="H744" s="8" t="s">
        <v>105</v>
      </c>
      <c r="I744" s="9">
        <v>60</v>
      </c>
      <c r="J744" s="10" t="s">
        <v>106</v>
      </c>
      <c r="K744" s="8" t="s">
        <v>107</v>
      </c>
      <c r="L744" s="10" t="s">
        <v>108</v>
      </c>
      <c r="M744" s="10" t="s">
        <v>109</v>
      </c>
      <c r="N744" s="10" t="s">
        <v>110</v>
      </c>
      <c r="O744" s="74"/>
      <c r="P744" s="27"/>
      <c r="Q744" s="27">
        <v>20</v>
      </c>
      <c r="R744" s="27">
        <v>20</v>
      </c>
      <c r="S744" s="27">
        <v>20</v>
      </c>
      <c r="T744" s="27">
        <v>20</v>
      </c>
      <c r="U744" s="27">
        <v>20</v>
      </c>
      <c r="V744" s="27">
        <v>20</v>
      </c>
      <c r="W744" s="27"/>
      <c r="X744" s="27"/>
      <c r="Y744" s="27"/>
      <c r="Z744" s="27"/>
      <c r="AA744" s="27"/>
      <c r="AB744" s="27"/>
      <c r="AC744" s="27"/>
      <c r="AD744" s="27"/>
      <c r="AE744" s="27"/>
      <c r="AF744" s="27"/>
      <c r="AG744" s="27"/>
      <c r="AH744" s="27"/>
      <c r="AI744" s="27"/>
      <c r="AJ744" s="27"/>
      <c r="AK744" s="27"/>
      <c r="AL744" s="27"/>
      <c r="AM744" s="27"/>
      <c r="AN744" s="27"/>
      <c r="AO744" s="27"/>
      <c r="AP744" s="27">
        <v>1312</v>
      </c>
      <c r="AQ744" s="27">
        <v>0</v>
      </c>
      <c r="AR744" s="27">
        <f t="shared" si="19"/>
        <v>0</v>
      </c>
      <c r="AS744" s="10" t="s">
        <v>111</v>
      </c>
      <c r="AT744" s="43" t="s">
        <v>114</v>
      </c>
      <c r="AU744" s="13" t="s">
        <v>115</v>
      </c>
    </row>
    <row r="745" spans="2:47" x14ac:dyDescent="0.2">
      <c r="B745" s="13" t="s">
        <v>1309</v>
      </c>
      <c r="C745" s="13" t="s">
        <v>100</v>
      </c>
      <c r="D745" s="13" t="s">
        <v>1310</v>
      </c>
      <c r="E745" s="13" t="s">
        <v>1215</v>
      </c>
      <c r="F745" s="13" t="s">
        <v>1311</v>
      </c>
      <c r="G745" s="13" t="s">
        <v>1307</v>
      </c>
      <c r="H745" s="13" t="s">
        <v>105</v>
      </c>
      <c r="I745" s="13">
        <v>60</v>
      </c>
      <c r="J745" s="13" t="s">
        <v>106</v>
      </c>
      <c r="K745" s="13" t="s">
        <v>107</v>
      </c>
      <c r="L745" s="13" t="s">
        <v>108</v>
      </c>
      <c r="M745" s="13" t="s">
        <v>109</v>
      </c>
      <c r="N745" s="13" t="s">
        <v>110</v>
      </c>
      <c r="O745" s="39"/>
      <c r="P745" s="39"/>
      <c r="Q745" s="39">
        <v>20</v>
      </c>
      <c r="R745" s="39">
        <v>20</v>
      </c>
      <c r="S745" s="39">
        <v>0</v>
      </c>
      <c r="T745" s="39">
        <v>0</v>
      </c>
      <c r="U745" s="39">
        <v>0</v>
      </c>
      <c r="V745" s="39"/>
      <c r="W745" s="39"/>
      <c r="X745" s="39"/>
      <c r="Y745" s="39"/>
      <c r="Z745" s="39"/>
      <c r="AA745" s="39"/>
      <c r="AB745" s="39"/>
      <c r="AC745" s="39"/>
      <c r="AD745" s="39"/>
      <c r="AE745" s="39"/>
      <c r="AF745" s="39"/>
      <c r="AG745" s="39"/>
      <c r="AH745" s="39"/>
      <c r="AI745" s="39"/>
      <c r="AJ745" s="39"/>
      <c r="AK745" s="39"/>
      <c r="AL745" s="39"/>
      <c r="AM745" s="39"/>
      <c r="AN745" s="39"/>
      <c r="AO745" s="39"/>
      <c r="AP745" s="39">
        <v>1312</v>
      </c>
      <c r="AQ745" s="39">
        <v>0</v>
      </c>
      <c r="AR745" s="27">
        <f t="shared" si="19"/>
        <v>0</v>
      </c>
      <c r="AS745" s="13" t="s">
        <v>111</v>
      </c>
      <c r="AT745" s="13" t="s">
        <v>114</v>
      </c>
      <c r="AU745" s="13">
        <v>14</v>
      </c>
    </row>
    <row r="746" spans="2:47" x14ac:dyDescent="0.2">
      <c r="B746" s="13" t="s">
        <v>1312</v>
      </c>
      <c r="C746" s="13" t="s">
        <v>100</v>
      </c>
      <c r="D746" s="13" t="s">
        <v>1310</v>
      </c>
      <c r="E746" s="13" t="s">
        <v>1215</v>
      </c>
      <c r="F746" s="13" t="s">
        <v>1311</v>
      </c>
      <c r="G746" s="13" t="s">
        <v>1307</v>
      </c>
      <c r="H746" s="13" t="s">
        <v>105</v>
      </c>
      <c r="I746" s="13">
        <v>60</v>
      </c>
      <c r="J746" s="13" t="s">
        <v>106</v>
      </c>
      <c r="K746" s="13" t="s">
        <v>107</v>
      </c>
      <c r="L746" s="13" t="s">
        <v>108</v>
      </c>
      <c r="M746" s="13" t="s">
        <v>122</v>
      </c>
      <c r="N746" s="13" t="s">
        <v>110</v>
      </c>
      <c r="O746" s="39"/>
      <c r="P746" s="39"/>
      <c r="Q746" s="39">
        <v>20</v>
      </c>
      <c r="R746" s="39">
        <v>20</v>
      </c>
      <c r="S746" s="39">
        <v>20</v>
      </c>
      <c r="T746" s="39">
        <v>0</v>
      </c>
      <c r="U746" s="39">
        <v>0</v>
      </c>
      <c r="V746" s="39"/>
      <c r="W746" s="39"/>
      <c r="X746" s="39"/>
      <c r="Y746" s="39"/>
      <c r="Z746" s="39"/>
      <c r="AA746" s="39"/>
      <c r="AB746" s="39"/>
      <c r="AC746" s="39"/>
      <c r="AD746" s="39"/>
      <c r="AE746" s="39"/>
      <c r="AF746" s="39"/>
      <c r="AG746" s="39"/>
      <c r="AH746" s="39"/>
      <c r="AI746" s="39"/>
      <c r="AJ746" s="39"/>
      <c r="AK746" s="39"/>
      <c r="AL746" s="39"/>
      <c r="AM746" s="39"/>
      <c r="AN746" s="39"/>
      <c r="AO746" s="39"/>
      <c r="AP746" s="39">
        <v>1312</v>
      </c>
      <c r="AQ746" s="39">
        <f>(O746+P746+Q746+R746+S746+T746+U746+V746+W746)*AP746</f>
        <v>78720</v>
      </c>
      <c r="AR746" s="27">
        <f t="shared" si="19"/>
        <v>88166.400000000009</v>
      </c>
      <c r="AS746" s="13" t="s">
        <v>111</v>
      </c>
      <c r="AT746" s="13" t="s">
        <v>114</v>
      </c>
      <c r="AU746" s="13"/>
    </row>
    <row r="747" spans="2:47" x14ac:dyDescent="0.25">
      <c r="B747" s="7" t="s">
        <v>1313</v>
      </c>
      <c r="C747" s="7" t="s">
        <v>100</v>
      </c>
      <c r="D747" s="7" t="s">
        <v>1214</v>
      </c>
      <c r="E747" s="7" t="s">
        <v>1215</v>
      </c>
      <c r="F747" s="7" t="s">
        <v>1216</v>
      </c>
      <c r="G747" s="7" t="s">
        <v>1314</v>
      </c>
      <c r="H747" s="7" t="s">
        <v>105</v>
      </c>
      <c r="I747" s="14">
        <v>60</v>
      </c>
      <c r="J747" s="7" t="s">
        <v>106</v>
      </c>
      <c r="K747" s="7" t="s">
        <v>107</v>
      </c>
      <c r="L747" s="7" t="s">
        <v>108</v>
      </c>
      <c r="M747" s="7" t="s">
        <v>109</v>
      </c>
      <c r="N747" s="7" t="s">
        <v>110</v>
      </c>
      <c r="O747" s="39">
        <v>0</v>
      </c>
      <c r="P747" s="39">
        <v>0</v>
      </c>
      <c r="Q747" s="39">
        <v>300</v>
      </c>
      <c r="R747" s="39">
        <v>500</v>
      </c>
      <c r="S747" s="39">
        <v>300</v>
      </c>
      <c r="T747" s="39">
        <v>300</v>
      </c>
      <c r="U747" s="39">
        <v>300</v>
      </c>
      <c r="V747" s="39"/>
      <c r="W747" s="39"/>
      <c r="X747" s="39"/>
      <c r="Y747" s="39"/>
      <c r="Z747" s="39"/>
      <c r="AA747" s="39"/>
      <c r="AB747" s="39"/>
      <c r="AC747" s="39"/>
      <c r="AD747" s="39"/>
      <c r="AE747" s="39"/>
      <c r="AF747" s="39"/>
      <c r="AG747" s="39"/>
      <c r="AH747" s="39"/>
      <c r="AI747" s="39"/>
      <c r="AJ747" s="39"/>
      <c r="AK747" s="39"/>
      <c r="AL747" s="39"/>
      <c r="AM747" s="39"/>
      <c r="AN747" s="39"/>
      <c r="AO747" s="39"/>
      <c r="AP747" s="39">
        <v>1312</v>
      </c>
      <c r="AQ747" s="27">
        <v>0</v>
      </c>
      <c r="AR747" s="27">
        <f t="shared" si="19"/>
        <v>0</v>
      </c>
      <c r="AS747" s="7" t="s">
        <v>111</v>
      </c>
      <c r="AT747" s="7" t="s">
        <v>375</v>
      </c>
      <c r="AU747" s="89" t="s">
        <v>112</v>
      </c>
    </row>
    <row r="748" spans="2:47" x14ac:dyDescent="0.2">
      <c r="B748" s="12" t="s">
        <v>1315</v>
      </c>
      <c r="C748" s="7" t="s">
        <v>100</v>
      </c>
      <c r="D748" s="7" t="s">
        <v>1214</v>
      </c>
      <c r="E748" s="7" t="s">
        <v>1215</v>
      </c>
      <c r="F748" s="7" t="s">
        <v>1216</v>
      </c>
      <c r="G748" s="7" t="s">
        <v>1314</v>
      </c>
      <c r="H748" s="8" t="s">
        <v>105</v>
      </c>
      <c r="I748" s="9">
        <v>60</v>
      </c>
      <c r="J748" s="10" t="s">
        <v>106</v>
      </c>
      <c r="K748" s="8" t="s">
        <v>107</v>
      </c>
      <c r="L748" s="10" t="s">
        <v>108</v>
      </c>
      <c r="M748" s="10" t="s">
        <v>109</v>
      </c>
      <c r="N748" s="10" t="s">
        <v>110</v>
      </c>
      <c r="O748" s="74"/>
      <c r="P748" s="27"/>
      <c r="Q748" s="27">
        <v>300</v>
      </c>
      <c r="R748" s="27">
        <v>500</v>
      </c>
      <c r="S748" s="27">
        <v>450</v>
      </c>
      <c r="T748" s="27">
        <v>450</v>
      </c>
      <c r="U748" s="27">
        <v>450</v>
      </c>
      <c r="V748" s="27">
        <v>450</v>
      </c>
      <c r="W748" s="27"/>
      <c r="X748" s="27"/>
      <c r="Y748" s="27"/>
      <c r="Z748" s="27"/>
      <c r="AA748" s="27"/>
      <c r="AB748" s="27"/>
      <c r="AC748" s="27"/>
      <c r="AD748" s="27"/>
      <c r="AE748" s="27"/>
      <c r="AF748" s="27"/>
      <c r="AG748" s="27"/>
      <c r="AH748" s="27"/>
      <c r="AI748" s="27"/>
      <c r="AJ748" s="27"/>
      <c r="AK748" s="27"/>
      <c r="AL748" s="27"/>
      <c r="AM748" s="27"/>
      <c r="AN748" s="27"/>
      <c r="AO748" s="27"/>
      <c r="AP748" s="27">
        <v>1312</v>
      </c>
      <c r="AQ748" s="27">
        <v>0</v>
      </c>
      <c r="AR748" s="27">
        <f t="shared" si="19"/>
        <v>0</v>
      </c>
      <c r="AS748" s="10" t="s">
        <v>111</v>
      </c>
      <c r="AT748" s="43" t="s">
        <v>114</v>
      </c>
      <c r="AU748" s="13" t="s">
        <v>115</v>
      </c>
    </row>
    <row r="749" spans="2:47" x14ac:dyDescent="0.2">
      <c r="B749" s="13" t="s">
        <v>1316</v>
      </c>
      <c r="C749" s="13" t="s">
        <v>100</v>
      </c>
      <c r="D749" s="13" t="s">
        <v>1317</v>
      </c>
      <c r="E749" s="13" t="s">
        <v>1215</v>
      </c>
      <c r="F749" s="13" t="s">
        <v>1318</v>
      </c>
      <c r="G749" s="13" t="s">
        <v>1314</v>
      </c>
      <c r="H749" s="13" t="s">
        <v>105</v>
      </c>
      <c r="I749" s="13">
        <v>60</v>
      </c>
      <c r="J749" s="13" t="s">
        <v>106</v>
      </c>
      <c r="K749" s="13" t="s">
        <v>107</v>
      </c>
      <c r="L749" s="13" t="s">
        <v>108</v>
      </c>
      <c r="M749" s="13" t="s">
        <v>109</v>
      </c>
      <c r="N749" s="13" t="s">
        <v>110</v>
      </c>
      <c r="O749" s="39"/>
      <c r="P749" s="39"/>
      <c r="Q749" s="39">
        <v>300</v>
      </c>
      <c r="R749" s="39">
        <v>500</v>
      </c>
      <c r="S749" s="39">
        <v>88</v>
      </c>
      <c r="T749" s="39">
        <v>300</v>
      </c>
      <c r="U749" s="39">
        <v>300</v>
      </c>
      <c r="V749" s="39"/>
      <c r="W749" s="39"/>
      <c r="X749" s="39"/>
      <c r="Y749" s="39"/>
      <c r="Z749" s="39"/>
      <c r="AA749" s="39"/>
      <c r="AB749" s="39"/>
      <c r="AC749" s="39"/>
      <c r="AD749" s="39"/>
      <c r="AE749" s="39"/>
      <c r="AF749" s="39"/>
      <c r="AG749" s="39"/>
      <c r="AH749" s="39"/>
      <c r="AI749" s="39"/>
      <c r="AJ749" s="39"/>
      <c r="AK749" s="39"/>
      <c r="AL749" s="39"/>
      <c r="AM749" s="39"/>
      <c r="AN749" s="39"/>
      <c r="AO749" s="39"/>
      <c r="AP749" s="39">
        <v>1312</v>
      </c>
      <c r="AQ749" s="39">
        <v>0</v>
      </c>
      <c r="AR749" s="27">
        <f t="shared" si="19"/>
        <v>0</v>
      </c>
      <c r="AS749" s="13" t="s">
        <v>111</v>
      </c>
      <c r="AT749" s="13" t="s">
        <v>114</v>
      </c>
      <c r="AU749" s="13">
        <v>14</v>
      </c>
    </row>
    <row r="750" spans="2:47" x14ac:dyDescent="0.2">
      <c r="B750" s="13" t="s">
        <v>1319</v>
      </c>
      <c r="C750" s="13" t="s">
        <v>100</v>
      </c>
      <c r="D750" s="13" t="s">
        <v>1317</v>
      </c>
      <c r="E750" s="13" t="s">
        <v>1215</v>
      </c>
      <c r="F750" s="13" t="s">
        <v>1318</v>
      </c>
      <c r="G750" s="13" t="s">
        <v>1314</v>
      </c>
      <c r="H750" s="13" t="s">
        <v>105</v>
      </c>
      <c r="I750" s="13">
        <v>60</v>
      </c>
      <c r="J750" s="13" t="s">
        <v>106</v>
      </c>
      <c r="K750" s="13" t="s">
        <v>107</v>
      </c>
      <c r="L750" s="13" t="s">
        <v>108</v>
      </c>
      <c r="M750" s="13" t="s">
        <v>109</v>
      </c>
      <c r="N750" s="13" t="s">
        <v>110</v>
      </c>
      <c r="O750" s="39"/>
      <c r="P750" s="39"/>
      <c r="Q750" s="39">
        <v>300</v>
      </c>
      <c r="R750" s="39">
        <v>500</v>
      </c>
      <c r="S750" s="39">
        <v>0</v>
      </c>
      <c r="T750" s="39">
        <v>300</v>
      </c>
      <c r="U750" s="39">
        <v>300</v>
      </c>
      <c r="V750" s="39"/>
      <c r="W750" s="39"/>
      <c r="X750" s="39"/>
      <c r="Y750" s="39"/>
      <c r="Z750" s="39"/>
      <c r="AA750" s="39"/>
      <c r="AB750" s="39"/>
      <c r="AC750" s="39"/>
      <c r="AD750" s="39"/>
      <c r="AE750" s="39"/>
      <c r="AF750" s="39"/>
      <c r="AG750" s="39"/>
      <c r="AH750" s="39"/>
      <c r="AI750" s="39"/>
      <c r="AJ750" s="39"/>
      <c r="AK750" s="39"/>
      <c r="AL750" s="39"/>
      <c r="AM750" s="39"/>
      <c r="AN750" s="39"/>
      <c r="AO750" s="39"/>
      <c r="AP750" s="39">
        <v>1312</v>
      </c>
      <c r="AQ750" s="39">
        <v>0</v>
      </c>
      <c r="AR750" s="27">
        <f t="shared" si="19"/>
        <v>0</v>
      </c>
      <c r="AS750" s="13" t="s">
        <v>111</v>
      </c>
      <c r="AT750" s="13" t="s">
        <v>114</v>
      </c>
      <c r="AU750" s="13">
        <v>14</v>
      </c>
    </row>
    <row r="751" spans="2:47" x14ac:dyDescent="0.2">
      <c r="B751" s="13" t="s">
        <v>1320</v>
      </c>
      <c r="C751" s="13" t="s">
        <v>100</v>
      </c>
      <c r="D751" s="13" t="s">
        <v>1317</v>
      </c>
      <c r="E751" s="13" t="s">
        <v>1215</v>
      </c>
      <c r="F751" s="13" t="s">
        <v>1318</v>
      </c>
      <c r="G751" s="13" t="s">
        <v>1314</v>
      </c>
      <c r="H751" s="13" t="s">
        <v>105</v>
      </c>
      <c r="I751" s="13">
        <v>60</v>
      </c>
      <c r="J751" s="13" t="s">
        <v>106</v>
      </c>
      <c r="K751" s="13" t="s">
        <v>107</v>
      </c>
      <c r="L751" s="13" t="s">
        <v>108</v>
      </c>
      <c r="M751" s="13" t="s">
        <v>122</v>
      </c>
      <c r="N751" s="13" t="s">
        <v>110</v>
      </c>
      <c r="O751" s="39"/>
      <c r="P751" s="39"/>
      <c r="Q751" s="39">
        <v>300</v>
      </c>
      <c r="R751" s="39">
        <v>500</v>
      </c>
      <c r="S751" s="39">
        <v>300</v>
      </c>
      <c r="T751" s="39">
        <v>300</v>
      </c>
      <c r="U751" s="39">
        <v>300</v>
      </c>
      <c r="V751" s="39"/>
      <c r="W751" s="39"/>
      <c r="X751" s="39"/>
      <c r="Y751" s="39"/>
      <c r="Z751" s="39"/>
      <c r="AA751" s="39"/>
      <c r="AB751" s="39"/>
      <c r="AC751" s="39"/>
      <c r="AD751" s="39"/>
      <c r="AE751" s="39"/>
      <c r="AF751" s="39"/>
      <c r="AG751" s="39"/>
      <c r="AH751" s="39"/>
      <c r="AI751" s="39"/>
      <c r="AJ751" s="39"/>
      <c r="AK751" s="39"/>
      <c r="AL751" s="39"/>
      <c r="AM751" s="39"/>
      <c r="AN751" s="39"/>
      <c r="AO751" s="39"/>
      <c r="AP751" s="39">
        <v>1312</v>
      </c>
      <c r="AQ751" s="39">
        <f>(O751+P751+Q751+R751+S751+T751+U751+V751+W751)*AP751</f>
        <v>2230400</v>
      </c>
      <c r="AR751" s="27">
        <f t="shared" si="19"/>
        <v>2498048.0000000005</v>
      </c>
      <c r="AS751" s="13" t="s">
        <v>111</v>
      </c>
      <c r="AT751" s="13" t="s">
        <v>114</v>
      </c>
      <c r="AU751" s="13"/>
    </row>
    <row r="752" spans="2:47" x14ac:dyDescent="0.2">
      <c r="B752" s="7" t="s">
        <v>1321</v>
      </c>
      <c r="C752" s="7" t="s">
        <v>100</v>
      </c>
      <c r="D752" s="7" t="s">
        <v>1214</v>
      </c>
      <c r="E752" s="7" t="s">
        <v>1215</v>
      </c>
      <c r="F752" s="7" t="s">
        <v>1216</v>
      </c>
      <c r="G752" s="7" t="s">
        <v>1322</v>
      </c>
      <c r="H752" s="7" t="s">
        <v>105</v>
      </c>
      <c r="I752" s="14">
        <v>60</v>
      </c>
      <c r="J752" s="7" t="s">
        <v>106</v>
      </c>
      <c r="K752" s="7" t="s">
        <v>107</v>
      </c>
      <c r="L752" s="7" t="s">
        <v>108</v>
      </c>
      <c r="M752" s="13" t="s">
        <v>122</v>
      </c>
      <c r="N752" s="7" t="s">
        <v>110</v>
      </c>
      <c r="O752" s="39">
        <v>0</v>
      </c>
      <c r="P752" s="39">
        <v>0</v>
      </c>
      <c r="Q752" s="39">
        <v>30</v>
      </c>
      <c r="R752" s="39">
        <v>0</v>
      </c>
      <c r="S752" s="39">
        <v>0</v>
      </c>
      <c r="T752" s="39">
        <v>0</v>
      </c>
      <c r="U752" s="39">
        <v>0</v>
      </c>
      <c r="V752" s="39"/>
      <c r="W752" s="39"/>
      <c r="X752" s="39"/>
      <c r="Y752" s="39"/>
      <c r="Z752" s="39"/>
      <c r="AA752" s="39"/>
      <c r="AB752" s="39"/>
      <c r="AC752" s="39"/>
      <c r="AD752" s="39"/>
      <c r="AE752" s="39"/>
      <c r="AF752" s="39"/>
      <c r="AG752" s="39"/>
      <c r="AH752" s="39"/>
      <c r="AI752" s="39"/>
      <c r="AJ752" s="39"/>
      <c r="AK752" s="39"/>
      <c r="AL752" s="39"/>
      <c r="AM752" s="39"/>
      <c r="AN752" s="39"/>
      <c r="AO752" s="39"/>
      <c r="AP752" s="39">
        <v>797</v>
      </c>
      <c r="AQ752" s="27">
        <f>(O752+P752+Q752+R752+S752+T752+U752+V752)*AP752</f>
        <v>23910</v>
      </c>
      <c r="AR752" s="27">
        <f t="shared" si="19"/>
        <v>26779.200000000004</v>
      </c>
      <c r="AS752" s="7" t="s">
        <v>111</v>
      </c>
      <c r="AT752" s="7" t="s">
        <v>375</v>
      </c>
      <c r="AU752" s="89"/>
    </row>
    <row r="753" spans="2:47" x14ac:dyDescent="0.2">
      <c r="B753" s="7" t="s">
        <v>1323</v>
      </c>
      <c r="C753" s="7" t="s">
        <v>100</v>
      </c>
      <c r="D753" s="7" t="s">
        <v>1214</v>
      </c>
      <c r="E753" s="7" t="s">
        <v>1215</v>
      </c>
      <c r="F753" s="7" t="s">
        <v>1216</v>
      </c>
      <c r="G753" s="7" t="s">
        <v>1324</v>
      </c>
      <c r="H753" s="7" t="s">
        <v>105</v>
      </c>
      <c r="I753" s="14">
        <v>60</v>
      </c>
      <c r="J753" s="7" t="s">
        <v>106</v>
      </c>
      <c r="K753" s="7" t="s">
        <v>107</v>
      </c>
      <c r="L753" s="7" t="s">
        <v>108</v>
      </c>
      <c r="M753" s="13" t="s">
        <v>122</v>
      </c>
      <c r="N753" s="7" t="s">
        <v>110</v>
      </c>
      <c r="O753" s="39">
        <v>0</v>
      </c>
      <c r="P753" s="39">
        <v>0</v>
      </c>
      <c r="Q753" s="39">
        <v>40</v>
      </c>
      <c r="R753" s="39">
        <v>0</v>
      </c>
      <c r="S753" s="39">
        <v>0</v>
      </c>
      <c r="T753" s="39">
        <v>0</v>
      </c>
      <c r="U753" s="39">
        <v>0</v>
      </c>
      <c r="V753" s="39"/>
      <c r="W753" s="39"/>
      <c r="X753" s="39"/>
      <c r="Y753" s="39"/>
      <c r="Z753" s="39"/>
      <c r="AA753" s="39"/>
      <c r="AB753" s="39"/>
      <c r="AC753" s="39"/>
      <c r="AD753" s="39"/>
      <c r="AE753" s="39"/>
      <c r="AF753" s="39"/>
      <c r="AG753" s="39"/>
      <c r="AH753" s="39"/>
      <c r="AI753" s="39"/>
      <c r="AJ753" s="39"/>
      <c r="AK753" s="39"/>
      <c r="AL753" s="39"/>
      <c r="AM753" s="39"/>
      <c r="AN753" s="39"/>
      <c r="AO753" s="39"/>
      <c r="AP753" s="39">
        <v>687.5</v>
      </c>
      <c r="AQ753" s="27">
        <f>(O753+P753+Q753+R753+S753+T753+U753+V753)*AP753</f>
        <v>27500</v>
      </c>
      <c r="AR753" s="27">
        <f t="shared" si="19"/>
        <v>30800.000000000004</v>
      </c>
      <c r="AS753" s="7" t="s">
        <v>111</v>
      </c>
      <c r="AT753" s="7" t="s">
        <v>375</v>
      </c>
      <c r="AU753" s="89"/>
    </row>
    <row r="754" spans="2:47" x14ac:dyDescent="0.25">
      <c r="B754" s="7" t="s">
        <v>1325</v>
      </c>
      <c r="C754" s="7" t="s">
        <v>100</v>
      </c>
      <c r="D754" s="7" t="s">
        <v>193</v>
      </c>
      <c r="E754" s="7" t="s">
        <v>194</v>
      </c>
      <c r="F754" s="7" t="s">
        <v>195</v>
      </c>
      <c r="G754" s="7" t="s">
        <v>211</v>
      </c>
      <c r="H754" s="7" t="s">
        <v>105</v>
      </c>
      <c r="I754" s="14">
        <v>50</v>
      </c>
      <c r="J754" s="7" t="s">
        <v>235</v>
      </c>
      <c r="K754" s="7" t="s">
        <v>107</v>
      </c>
      <c r="L754" s="7" t="s">
        <v>108</v>
      </c>
      <c r="M754" s="7" t="s">
        <v>109</v>
      </c>
      <c r="N754" s="7" t="s">
        <v>110</v>
      </c>
      <c r="O754" s="39">
        <v>0</v>
      </c>
      <c r="P754" s="39">
        <v>0</v>
      </c>
      <c r="Q754" s="39">
        <v>1750</v>
      </c>
      <c r="R754" s="39">
        <v>1026</v>
      </c>
      <c r="S754" s="39">
        <v>958</v>
      </c>
      <c r="T754" s="39">
        <v>650</v>
      </c>
      <c r="U754" s="39">
        <v>650</v>
      </c>
      <c r="V754" s="39"/>
      <c r="W754" s="39"/>
      <c r="X754" s="39"/>
      <c r="Y754" s="39"/>
      <c r="Z754" s="39"/>
      <c r="AA754" s="39"/>
      <c r="AB754" s="39"/>
      <c r="AC754" s="39"/>
      <c r="AD754" s="39"/>
      <c r="AE754" s="39"/>
      <c r="AF754" s="39"/>
      <c r="AG754" s="39"/>
      <c r="AH754" s="39"/>
      <c r="AI754" s="39"/>
      <c r="AJ754" s="39"/>
      <c r="AK754" s="39"/>
      <c r="AL754" s="39"/>
      <c r="AM754" s="39"/>
      <c r="AN754" s="39"/>
      <c r="AO754" s="39"/>
      <c r="AP754" s="39">
        <v>13549.938</v>
      </c>
      <c r="AQ754" s="27">
        <v>0</v>
      </c>
      <c r="AR754" s="27">
        <f t="shared" si="19"/>
        <v>0</v>
      </c>
      <c r="AS754" s="7" t="s">
        <v>111</v>
      </c>
      <c r="AT754" s="7" t="s">
        <v>375</v>
      </c>
      <c r="AU754" s="89" t="s">
        <v>212</v>
      </c>
    </row>
    <row r="755" spans="2:47" x14ac:dyDescent="0.25">
      <c r="B755" s="7" t="s">
        <v>1326</v>
      </c>
      <c r="C755" s="7" t="s">
        <v>100</v>
      </c>
      <c r="D755" s="7" t="s">
        <v>1327</v>
      </c>
      <c r="E755" s="7" t="s">
        <v>1328</v>
      </c>
      <c r="F755" s="7" t="s">
        <v>1329</v>
      </c>
      <c r="G755" s="7" t="s">
        <v>1330</v>
      </c>
      <c r="H755" s="8" t="s">
        <v>197</v>
      </c>
      <c r="I755" s="9">
        <v>50</v>
      </c>
      <c r="J755" s="10" t="s">
        <v>238</v>
      </c>
      <c r="K755" s="8" t="s">
        <v>107</v>
      </c>
      <c r="L755" s="10" t="s">
        <v>108</v>
      </c>
      <c r="M755" s="10" t="s">
        <v>109</v>
      </c>
      <c r="N755" s="10" t="s">
        <v>110</v>
      </c>
      <c r="O755" s="27"/>
      <c r="P755" s="27"/>
      <c r="Q755" s="74"/>
      <c r="R755" s="27">
        <v>77</v>
      </c>
      <c r="S755" s="27">
        <v>77</v>
      </c>
      <c r="T755" s="27">
        <v>77</v>
      </c>
      <c r="U755" s="27">
        <v>77</v>
      </c>
      <c r="V755" s="27">
        <v>77</v>
      </c>
      <c r="W755" s="27"/>
      <c r="X755" s="27"/>
      <c r="Y755" s="27"/>
      <c r="Z755" s="27"/>
      <c r="AA755" s="27"/>
      <c r="AB755" s="27"/>
      <c r="AC755" s="27"/>
      <c r="AD755" s="27"/>
      <c r="AE755" s="27"/>
      <c r="AF755" s="27"/>
      <c r="AG755" s="27"/>
      <c r="AH755" s="27"/>
      <c r="AI755" s="27"/>
      <c r="AJ755" s="27"/>
      <c r="AK755" s="27"/>
      <c r="AL755" s="27"/>
      <c r="AM755" s="27"/>
      <c r="AN755" s="27"/>
      <c r="AO755" s="27"/>
      <c r="AP755" s="27">
        <v>9633.32</v>
      </c>
      <c r="AQ755" s="27">
        <v>0</v>
      </c>
      <c r="AR755" s="27">
        <f t="shared" si="19"/>
        <v>0</v>
      </c>
      <c r="AS755" s="10" t="s">
        <v>111</v>
      </c>
      <c r="AT755" s="7" t="s">
        <v>375</v>
      </c>
      <c r="AU755" s="89" t="s">
        <v>357</v>
      </c>
    </row>
    <row r="756" spans="2:47" x14ac:dyDescent="0.25">
      <c r="B756" s="12" t="s">
        <v>1331</v>
      </c>
      <c r="C756" s="7" t="s">
        <v>100</v>
      </c>
      <c r="D756" s="7" t="s">
        <v>1327</v>
      </c>
      <c r="E756" s="7" t="s">
        <v>1328</v>
      </c>
      <c r="F756" s="7" t="s">
        <v>1329</v>
      </c>
      <c r="G756" s="7" t="s">
        <v>1330</v>
      </c>
      <c r="H756" s="8" t="s">
        <v>197</v>
      </c>
      <c r="I756" s="9">
        <v>50</v>
      </c>
      <c r="J756" s="10" t="s">
        <v>579</v>
      </c>
      <c r="K756" s="8" t="s">
        <v>107</v>
      </c>
      <c r="L756" s="10" t="s">
        <v>108</v>
      </c>
      <c r="M756" s="10" t="s">
        <v>109</v>
      </c>
      <c r="N756" s="10" t="s">
        <v>110</v>
      </c>
      <c r="O756" s="74"/>
      <c r="P756" s="27"/>
      <c r="Q756" s="27"/>
      <c r="R756" s="27">
        <v>50</v>
      </c>
      <c r="S756" s="27">
        <v>77</v>
      </c>
      <c r="T756" s="27">
        <v>77</v>
      </c>
      <c r="U756" s="27">
        <v>77</v>
      </c>
      <c r="V756" s="27">
        <v>77</v>
      </c>
      <c r="W756" s="27"/>
      <c r="X756" s="27"/>
      <c r="Y756" s="27"/>
      <c r="Z756" s="27"/>
      <c r="AA756" s="27"/>
      <c r="AB756" s="27"/>
      <c r="AC756" s="27"/>
      <c r="AD756" s="27"/>
      <c r="AE756" s="27"/>
      <c r="AF756" s="27"/>
      <c r="AG756" s="27"/>
      <c r="AH756" s="27"/>
      <c r="AI756" s="27"/>
      <c r="AJ756" s="27"/>
      <c r="AK756" s="27"/>
      <c r="AL756" s="27"/>
      <c r="AM756" s="27"/>
      <c r="AN756" s="27"/>
      <c r="AO756" s="27"/>
      <c r="AP756" s="27">
        <v>9633.32</v>
      </c>
      <c r="AQ756" s="27">
        <v>0</v>
      </c>
      <c r="AR756" s="27">
        <f t="shared" si="19"/>
        <v>0</v>
      </c>
      <c r="AS756" s="10" t="s">
        <v>111</v>
      </c>
      <c r="AT756" s="43" t="s">
        <v>241</v>
      </c>
      <c r="AU756" s="43" t="s">
        <v>359</v>
      </c>
    </row>
    <row r="757" spans="2:47" x14ac:dyDescent="0.25">
      <c r="B757" s="12" t="s">
        <v>1332</v>
      </c>
      <c r="C757" s="8" t="s">
        <v>100</v>
      </c>
      <c r="D757" s="8" t="s">
        <v>1327</v>
      </c>
      <c r="E757" s="7" t="s">
        <v>1328</v>
      </c>
      <c r="F757" s="8" t="s">
        <v>1329</v>
      </c>
      <c r="G757" s="7" t="s">
        <v>1330</v>
      </c>
      <c r="H757" s="8" t="s">
        <v>197</v>
      </c>
      <c r="I757" s="9">
        <v>50</v>
      </c>
      <c r="J757" s="8" t="s">
        <v>244</v>
      </c>
      <c r="K757" s="8" t="s">
        <v>107</v>
      </c>
      <c r="L757" s="8" t="s">
        <v>108</v>
      </c>
      <c r="M757" s="8" t="s">
        <v>109</v>
      </c>
      <c r="N757" s="8" t="s">
        <v>110</v>
      </c>
      <c r="O757" s="74"/>
      <c r="P757" s="27"/>
      <c r="Q757" s="27"/>
      <c r="R757" s="27">
        <v>45</v>
      </c>
      <c r="S757" s="27">
        <v>77</v>
      </c>
      <c r="T757" s="27">
        <v>77</v>
      </c>
      <c r="U757" s="27">
        <v>77</v>
      </c>
      <c r="V757" s="27">
        <v>77</v>
      </c>
      <c r="W757" s="27"/>
      <c r="X757" s="27"/>
      <c r="Y757" s="27"/>
      <c r="Z757" s="27"/>
      <c r="AA757" s="27"/>
      <c r="AB757" s="27"/>
      <c r="AC757" s="27"/>
      <c r="AD757" s="27"/>
      <c r="AE757" s="27"/>
      <c r="AF757" s="27"/>
      <c r="AG757" s="27"/>
      <c r="AH757" s="27"/>
      <c r="AI757" s="27"/>
      <c r="AJ757" s="27"/>
      <c r="AK757" s="27"/>
      <c r="AL757" s="27"/>
      <c r="AM757" s="27"/>
      <c r="AN757" s="27"/>
      <c r="AO757" s="27"/>
      <c r="AP757" s="27">
        <v>8892.86</v>
      </c>
      <c r="AQ757" s="27">
        <v>0</v>
      </c>
      <c r="AR757" s="27">
        <f t="shared" si="19"/>
        <v>0</v>
      </c>
      <c r="AS757" s="10" t="s">
        <v>111</v>
      </c>
      <c r="AT757" s="43" t="s">
        <v>241</v>
      </c>
      <c r="AU757" s="89" t="s">
        <v>212</v>
      </c>
    </row>
    <row r="758" spans="2:47" x14ac:dyDescent="0.25">
      <c r="B758" s="7" t="s">
        <v>1333</v>
      </c>
      <c r="C758" s="7" t="s">
        <v>100</v>
      </c>
      <c r="D758" s="7" t="s">
        <v>1334</v>
      </c>
      <c r="E758" s="7" t="s">
        <v>1328</v>
      </c>
      <c r="F758" s="7" t="s">
        <v>1335</v>
      </c>
      <c r="G758" s="7" t="s">
        <v>1336</v>
      </c>
      <c r="H758" s="8" t="s">
        <v>197</v>
      </c>
      <c r="I758" s="9">
        <v>50</v>
      </c>
      <c r="J758" s="10" t="s">
        <v>238</v>
      </c>
      <c r="K758" s="8" t="s">
        <v>107</v>
      </c>
      <c r="L758" s="10" t="s">
        <v>108</v>
      </c>
      <c r="M758" s="10" t="s">
        <v>109</v>
      </c>
      <c r="N758" s="10" t="s">
        <v>110</v>
      </c>
      <c r="O758" s="27"/>
      <c r="P758" s="27"/>
      <c r="Q758" s="74"/>
      <c r="R758" s="27">
        <v>10</v>
      </c>
      <c r="S758" s="27">
        <v>10</v>
      </c>
      <c r="T758" s="27">
        <v>10</v>
      </c>
      <c r="U758" s="27">
        <v>10</v>
      </c>
      <c r="V758" s="27">
        <v>10</v>
      </c>
      <c r="W758" s="27"/>
      <c r="X758" s="27"/>
      <c r="Y758" s="27"/>
      <c r="Z758" s="27"/>
      <c r="AA758" s="27"/>
      <c r="AB758" s="27"/>
      <c r="AC758" s="27"/>
      <c r="AD758" s="27"/>
      <c r="AE758" s="27"/>
      <c r="AF758" s="27"/>
      <c r="AG758" s="27"/>
      <c r="AH758" s="27"/>
      <c r="AI758" s="27"/>
      <c r="AJ758" s="27"/>
      <c r="AK758" s="27"/>
      <c r="AL758" s="27"/>
      <c r="AM758" s="27"/>
      <c r="AN758" s="27"/>
      <c r="AO758" s="27"/>
      <c r="AP758" s="27">
        <v>21181.69</v>
      </c>
      <c r="AQ758" s="27">
        <v>0</v>
      </c>
      <c r="AR758" s="27">
        <f t="shared" si="19"/>
        <v>0</v>
      </c>
      <c r="AS758" s="10" t="s">
        <v>111</v>
      </c>
      <c r="AT758" s="7" t="s">
        <v>375</v>
      </c>
      <c r="AU758" s="89" t="s">
        <v>1337</v>
      </c>
    </row>
    <row r="759" spans="2:47" x14ac:dyDescent="0.25">
      <c r="B759" s="12" t="s">
        <v>1338</v>
      </c>
      <c r="C759" s="7" t="s">
        <v>100</v>
      </c>
      <c r="D759" s="7" t="s">
        <v>1334</v>
      </c>
      <c r="E759" s="7" t="s">
        <v>1328</v>
      </c>
      <c r="F759" s="7" t="s">
        <v>1335</v>
      </c>
      <c r="G759" s="7" t="s">
        <v>1336</v>
      </c>
      <c r="H759" s="8" t="s">
        <v>197</v>
      </c>
      <c r="I759" s="9">
        <v>50</v>
      </c>
      <c r="J759" s="10" t="s">
        <v>579</v>
      </c>
      <c r="K759" s="8" t="s">
        <v>107</v>
      </c>
      <c r="L759" s="10" t="s">
        <v>108</v>
      </c>
      <c r="M759" s="10" t="s">
        <v>109</v>
      </c>
      <c r="N759" s="10" t="s">
        <v>110</v>
      </c>
      <c r="O759" s="74"/>
      <c r="P759" s="27"/>
      <c r="Q759" s="27"/>
      <c r="R759" s="27">
        <v>10</v>
      </c>
      <c r="S759" s="27">
        <v>10</v>
      </c>
      <c r="T759" s="27">
        <v>10</v>
      </c>
      <c r="U759" s="27">
        <v>10</v>
      </c>
      <c r="V759" s="27">
        <v>10</v>
      </c>
      <c r="W759" s="27"/>
      <c r="X759" s="27"/>
      <c r="Y759" s="27"/>
      <c r="Z759" s="27"/>
      <c r="AA759" s="27"/>
      <c r="AB759" s="27"/>
      <c r="AC759" s="27"/>
      <c r="AD759" s="27"/>
      <c r="AE759" s="27"/>
      <c r="AF759" s="27"/>
      <c r="AG759" s="27"/>
      <c r="AH759" s="27"/>
      <c r="AI759" s="27"/>
      <c r="AJ759" s="27"/>
      <c r="AK759" s="27"/>
      <c r="AL759" s="27"/>
      <c r="AM759" s="27"/>
      <c r="AN759" s="27"/>
      <c r="AO759" s="27"/>
      <c r="AP759" s="27">
        <v>21181.69</v>
      </c>
      <c r="AQ759" s="27">
        <v>0</v>
      </c>
      <c r="AR759" s="27">
        <f t="shared" si="19"/>
        <v>0</v>
      </c>
      <c r="AS759" s="10" t="s">
        <v>111</v>
      </c>
      <c r="AT759" s="43" t="s">
        <v>241</v>
      </c>
      <c r="AU759" s="10" t="s">
        <v>1339</v>
      </c>
    </row>
    <row r="760" spans="2:47" x14ac:dyDescent="0.25">
      <c r="B760" s="12" t="s">
        <v>1340</v>
      </c>
      <c r="C760" s="7" t="s">
        <v>100</v>
      </c>
      <c r="D760" s="7" t="s">
        <v>1334</v>
      </c>
      <c r="E760" s="7" t="s">
        <v>1328</v>
      </c>
      <c r="F760" s="7" t="s">
        <v>1335</v>
      </c>
      <c r="G760" s="7" t="s">
        <v>1336</v>
      </c>
      <c r="H760" s="8" t="s">
        <v>197</v>
      </c>
      <c r="I760" s="9">
        <v>50</v>
      </c>
      <c r="J760" s="10" t="s">
        <v>579</v>
      </c>
      <c r="K760" s="8" t="s">
        <v>107</v>
      </c>
      <c r="L760" s="10" t="s">
        <v>108</v>
      </c>
      <c r="M760" s="10" t="s">
        <v>109</v>
      </c>
      <c r="N760" s="10" t="s">
        <v>110</v>
      </c>
      <c r="O760" s="74"/>
      <c r="P760" s="27"/>
      <c r="Q760" s="27"/>
      <c r="R760" s="27">
        <v>10</v>
      </c>
      <c r="S760" s="27">
        <v>10</v>
      </c>
      <c r="T760" s="27">
        <v>10</v>
      </c>
      <c r="U760" s="27">
        <v>10</v>
      </c>
      <c r="V760" s="27">
        <v>10</v>
      </c>
      <c r="W760" s="27"/>
      <c r="X760" s="27"/>
      <c r="Y760" s="27"/>
      <c r="Z760" s="27"/>
      <c r="AA760" s="27"/>
      <c r="AB760" s="27"/>
      <c r="AC760" s="27"/>
      <c r="AD760" s="27"/>
      <c r="AE760" s="27"/>
      <c r="AF760" s="27"/>
      <c r="AG760" s="27"/>
      <c r="AH760" s="27"/>
      <c r="AI760" s="27"/>
      <c r="AJ760" s="27"/>
      <c r="AK760" s="27"/>
      <c r="AL760" s="27"/>
      <c r="AM760" s="27"/>
      <c r="AN760" s="27"/>
      <c r="AO760" s="27"/>
      <c r="AP760" s="27">
        <v>19700</v>
      </c>
      <c r="AQ760" s="27">
        <v>0</v>
      </c>
      <c r="AR760" s="27">
        <f t="shared" si="19"/>
        <v>0</v>
      </c>
      <c r="AS760" s="10" t="s">
        <v>111</v>
      </c>
      <c r="AT760" s="43" t="s">
        <v>241</v>
      </c>
      <c r="AU760" s="43" t="s">
        <v>359</v>
      </c>
    </row>
    <row r="761" spans="2:47" x14ac:dyDescent="0.25">
      <c r="B761" s="12" t="s">
        <v>1341</v>
      </c>
      <c r="C761" s="8" t="s">
        <v>100</v>
      </c>
      <c r="D761" s="8" t="s">
        <v>1334</v>
      </c>
      <c r="E761" s="7" t="s">
        <v>1328</v>
      </c>
      <c r="F761" s="8" t="s">
        <v>1335</v>
      </c>
      <c r="G761" s="7" t="s">
        <v>1336</v>
      </c>
      <c r="H761" s="8" t="s">
        <v>197</v>
      </c>
      <c r="I761" s="9">
        <v>50</v>
      </c>
      <c r="J761" s="8" t="s">
        <v>244</v>
      </c>
      <c r="K761" s="8" t="s">
        <v>107</v>
      </c>
      <c r="L761" s="8" t="s">
        <v>108</v>
      </c>
      <c r="M761" s="10" t="s">
        <v>109</v>
      </c>
      <c r="N761" s="8" t="s">
        <v>110</v>
      </c>
      <c r="O761" s="74"/>
      <c r="P761" s="27"/>
      <c r="Q761" s="27"/>
      <c r="R761" s="27">
        <v>5</v>
      </c>
      <c r="S761" s="27">
        <v>10</v>
      </c>
      <c r="T761" s="27">
        <v>10</v>
      </c>
      <c r="U761" s="27">
        <v>10</v>
      </c>
      <c r="V761" s="27">
        <v>10</v>
      </c>
      <c r="W761" s="27"/>
      <c r="X761" s="27"/>
      <c r="Y761" s="27"/>
      <c r="Z761" s="27"/>
      <c r="AA761" s="27"/>
      <c r="AB761" s="27"/>
      <c r="AC761" s="27"/>
      <c r="AD761" s="27"/>
      <c r="AE761" s="27"/>
      <c r="AF761" s="27"/>
      <c r="AG761" s="27"/>
      <c r="AH761" s="27"/>
      <c r="AI761" s="27"/>
      <c r="AJ761" s="27"/>
      <c r="AK761" s="27"/>
      <c r="AL761" s="27"/>
      <c r="AM761" s="27"/>
      <c r="AN761" s="27"/>
      <c r="AO761" s="27"/>
      <c r="AP761" s="27">
        <v>19553.57</v>
      </c>
      <c r="AQ761" s="27">
        <v>0</v>
      </c>
      <c r="AR761" s="27">
        <f t="shared" si="19"/>
        <v>0</v>
      </c>
      <c r="AS761" s="10" t="s">
        <v>111</v>
      </c>
      <c r="AT761" s="43" t="s">
        <v>241</v>
      </c>
      <c r="AU761" s="89" t="s">
        <v>212</v>
      </c>
    </row>
    <row r="762" spans="2:47" x14ac:dyDescent="0.25">
      <c r="B762" s="7" t="s">
        <v>1342</v>
      </c>
      <c r="C762" s="7" t="s">
        <v>100</v>
      </c>
      <c r="D762" s="22" t="s">
        <v>1334</v>
      </c>
      <c r="E762" s="7" t="s">
        <v>1328</v>
      </c>
      <c r="F762" s="7" t="s">
        <v>1335</v>
      </c>
      <c r="G762" s="7" t="s">
        <v>1343</v>
      </c>
      <c r="H762" s="8" t="s">
        <v>197</v>
      </c>
      <c r="I762" s="9">
        <v>50</v>
      </c>
      <c r="J762" s="10" t="s">
        <v>238</v>
      </c>
      <c r="K762" s="8" t="s">
        <v>107</v>
      </c>
      <c r="L762" s="10" t="s">
        <v>108</v>
      </c>
      <c r="M762" s="10" t="s">
        <v>109</v>
      </c>
      <c r="N762" s="10" t="s">
        <v>110</v>
      </c>
      <c r="O762" s="27"/>
      <c r="P762" s="27"/>
      <c r="Q762" s="74"/>
      <c r="R762" s="27">
        <v>95</v>
      </c>
      <c r="S762" s="27">
        <v>95</v>
      </c>
      <c r="T762" s="27">
        <v>95</v>
      </c>
      <c r="U762" s="27">
        <v>95</v>
      </c>
      <c r="V762" s="27">
        <v>95</v>
      </c>
      <c r="W762" s="27"/>
      <c r="X762" s="27"/>
      <c r="Y762" s="27"/>
      <c r="Z762" s="27"/>
      <c r="AA762" s="27"/>
      <c r="AB762" s="27"/>
      <c r="AC762" s="27"/>
      <c r="AD762" s="27"/>
      <c r="AE762" s="27"/>
      <c r="AF762" s="27"/>
      <c r="AG762" s="27"/>
      <c r="AH762" s="27"/>
      <c r="AI762" s="27"/>
      <c r="AJ762" s="27"/>
      <c r="AK762" s="27"/>
      <c r="AL762" s="27"/>
      <c r="AM762" s="27"/>
      <c r="AN762" s="27"/>
      <c r="AO762" s="27"/>
      <c r="AP762" s="27">
        <v>24257.39</v>
      </c>
      <c r="AQ762" s="27">
        <v>0</v>
      </c>
      <c r="AR762" s="27">
        <f t="shared" si="19"/>
        <v>0</v>
      </c>
      <c r="AS762" s="10" t="s">
        <v>111</v>
      </c>
      <c r="AT762" s="7" t="s">
        <v>375</v>
      </c>
      <c r="AU762" s="89" t="s">
        <v>357</v>
      </c>
    </row>
    <row r="763" spans="2:47" x14ac:dyDescent="0.25">
      <c r="B763" s="12" t="s">
        <v>1344</v>
      </c>
      <c r="C763" s="7" t="s">
        <v>100</v>
      </c>
      <c r="D763" s="7" t="s">
        <v>1334</v>
      </c>
      <c r="E763" s="7" t="s">
        <v>1328</v>
      </c>
      <c r="F763" s="7" t="s">
        <v>1335</v>
      </c>
      <c r="G763" s="7" t="s">
        <v>1343</v>
      </c>
      <c r="H763" s="8" t="s">
        <v>197</v>
      </c>
      <c r="I763" s="9">
        <v>50</v>
      </c>
      <c r="J763" s="10" t="s">
        <v>579</v>
      </c>
      <c r="K763" s="8" t="s">
        <v>107</v>
      </c>
      <c r="L763" s="10" t="s">
        <v>108</v>
      </c>
      <c r="M763" s="10" t="s">
        <v>109</v>
      </c>
      <c r="N763" s="10" t="s">
        <v>110</v>
      </c>
      <c r="O763" s="74"/>
      <c r="P763" s="27"/>
      <c r="Q763" s="27"/>
      <c r="R763" s="27">
        <v>90</v>
      </c>
      <c r="S763" s="27">
        <v>95</v>
      </c>
      <c r="T763" s="27">
        <v>95</v>
      </c>
      <c r="U763" s="27">
        <v>95</v>
      </c>
      <c r="V763" s="27">
        <v>95</v>
      </c>
      <c r="W763" s="27"/>
      <c r="X763" s="27"/>
      <c r="Y763" s="27"/>
      <c r="Z763" s="27"/>
      <c r="AA763" s="27"/>
      <c r="AB763" s="27"/>
      <c r="AC763" s="27"/>
      <c r="AD763" s="27"/>
      <c r="AE763" s="27"/>
      <c r="AF763" s="27"/>
      <c r="AG763" s="27"/>
      <c r="AH763" s="27"/>
      <c r="AI763" s="27"/>
      <c r="AJ763" s="27"/>
      <c r="AK763" s="27"/>
      <c r="AL763" s="27"/>
      <c r="AM763" s="27"/>
      <c r="AN763" s="27"/>
      <c r="AO763" s="27"/>
      <c r="AP763" s="27">
        <v>24257.39</v>
      </c>
      <c r="AQ763" s="27">
        <v>0</v>
      </c>
      <c r="AR763" s="27">
        <f t="shared" si="19"/>
        <v>0</v>
      </c>
      <c r="AS763" s="10" t="s">
        <v>111</v>
      </c>
      <c r="AT763" s="43" t="s">
        <v>241</v>
      </c>
      <c r="AU763" s="10" t="s">
        <v>1339</v>
      </c>
    </row>
    <row r="764" spans="2:47" x14ac:dyDescent="0.25">
      <c r="B764" s="12" t="s">
        <v>1345</v>
      </c>
      <c r="C764" s="7" t="s">
        <v>100</v>
      </c>
      <c r="D764" s="7" t="s">
        <v>1334</v>
      </c>
      <c r="E764" s="7" t="s">
        <v>1328</v>
      </c>
      <c r="F764" s="7" t="s">
        <v>1335</v>
      </c>
      <c r="G764" s="7" t="s">
        <v>1343</v>
      </c>
      <c r="H764" s="8" t="s">
        <v>197</v>
      </c>
      <c r="I764" s="9">
        <v>50</v>
      </c>
      <c r="J764" s="10" t="s">
        <v>579</v>
      </c>
      <c r="K764" s="8" t="s">
        <v>107</v>
      </c>
      <c r="L764" s="10" t="s">
        <v>108</v>
      </c>
      <c r="M764" s="10" t="s">
        <v>109</v>
      </c>
      <c r="N764" s="10" t="s">
        <v>110</v>
      </c>
      <c r="O764" s="74"/>
      <c r="P764" s="27"/>
      <c r="Q764" s="27"/>
      <c r="R764" s="27">
        <v>90</v>
      </c>
      <c r="S764" s="27">
        <v>95</v>
      </c>
      <c r="T764" s="27">
        <v>95</v>
      </c>
      <c r="U764" s="27">
        <v>95</v>
      </c>
      <c r="V764" s="27">
        <v>95</v>
      </c>
      <c r="W764" s="27"/>
      <c r="X764" s="27"/>
      <c r="Y764" s="27"/>
      <c r="Z764" s="27"/>
      <c r="AA764" s="27"/>
      <c r="AB764" s="27"/>
      <c r="AC764" s="27"/>
      <c r="AD764" s="27"/>
      <c r="AE764" s="27"/>
      <c r="AF764" s="27"/>
      <c r="AG764" s="27"/>
      <c r="AH764" s="27"/>
      <c r="AI764" s="27"/>
      <c r="AJ764" s="27"/>
      <c r="AK764" s="27"/>
      <c r="AL764" s="27"/>
      <c r="AM764" s="27"/>
      <c r="AN764" s="27"/>
      <c r="AO764" s="27"/>
      <c r="AP764" s="27">
        <v>21785.71</v>
      </c>
      <c r="AQ764" s="27">
        <v>0</v>
      </c>
      <c r="AR764" s="27">
        <f t="shared" si="19"/>
        <v>0</v>
      </c>
      <c r="AS764" s="10" t="s">
        <v>111</v>
      </c>
      <c r="AT764" s="43" t="s">
        <v>241</v>
      </c>
      <c r="AU764" s="43" t="s">
        <v>1346</v>
      </c>
    </row>
    <row r="765" spans="2:47" x14ac:dyDescent="0.25">
      <c r="B765" s="12" t="s">
        <v>1347</v>
      </c>
      <c r="C765" s="8" t="s">
        <v>100</v>
      </c>
      <c r="D765" s="8" t="s">
        <v>1334</v>
      </c>
      <c r="E765" s="7" t="s">
        <v>1328</v>
      </c>
      <c r="F765" s="8" t="s">
        <v>1335</v>
      </c>
      <c r="G765" s="7" t="s">
        <v>1348</v>
      </c>
      <c r="H765" s="8" t="s">
        <v>197</v>
      </c>
      <c r="I765" s="9">
        <v>50</v>
      </c>
      <c r="J765" s="8" t="s">
        <v>244</v>
      </c>
      <c r="K765" s="8" t="s">
        <v>107</v>
      </c>
      <c r="L765" s="8" t="s">
        <v>108</v>
      </c>
      <c r="M765" s="10" t="s">
        <v>109</v>
      </c>
      <c r="N765" s="8" t="s">
        <v>110</v>
      </c>
      <c r="O765" s="74"/>
      <c r="P765" s="27"/>
      <c r="Q765" s="27"/>
      <c r="R765" s="27">
        <v>35</v>
      </c>
      <c r="S765" s="27">
        <v>95</v>
      </c>
      <c r="T765" s="27">
        <v>95</v>
      </c>
      <c r="U765" s="27">
        <v>95</v>
      </c>
      <c r="V765" s="27">
        <v>95</v>
      </c>
      <c r="W765" s="27"/>
      <c r="X765" s="27"/>
      <c r="Y765" s="27"/>
      <c r="Z765" s="27"/>
      <c r="AA765" s="27"/>
      <c r="AB765" s="27"/>
      <c r="AC765" s="27"/>
      <c r="AD765" s="27"/>
      <c r="AE765" s="27"/>
      <c r="AF765" s="27"/>
      <c r="AG765" s="27"/>
      <c r="AH765" s="27"/>
      <c r="AI765" s="27"/>
      <c r="AJ765" s="27"/>
      <c r="AK765" s="27"/>
      <c r="AL765" s="27"/>
      <c r="AM765" s="27"/>
      <c r="AN765" s="27"/>
      <c r="AO765" s="27"/>
      <c r="AP765" s="27">
        <v>21785.71</v>
      </c>
      <c r="AQ765" s="27">
        <v>0</v>
      </c>
      <c r="AR765" s="27">
        <f t="shared" si="19"/>
        <v>0</v>
      </c>
      <c r="AS765" s="10" t="s">
        <v>111</v>
      </c>
      <c r="AT765" s="43" t="s">
        <v>241</v>
      </c>
      <c r="AU765" s="89" t="s">
        <v>212</v>
      </c>
    </row>
    <row r="766" spans="2:47" x14ac:dyDescent="0.25">
      <c r="B766" s="7" t="s">
        <v>1349</v>
      </c>
      <c r="C766" s="7" t="s">
        <v>100</v>
      </c>
      <c r="D766" s="22" t="s">
        <v>1334</v>
      </c>
      <c r="E766" s="7" t="s">
        <v>1328</v>
      </c>
      <c r="F766" s="7" t="s">
        <v>1350</v>
      </c>
      <c r="G766" s="7" t="s">
        <v>1351</v>
      </c>
      <c r="H766" s="8" t="s">
        <v>197</v>
      </c>
      <c r="I766" s="9">
        <v>50</v>
      </c>
      <c r="J766" s="10" t="s">
        <v>238</v>
      </c>
      <c r="K766" s="8" t="s">
        <v>107</v>
      </c>
      <c r="L766" s="10" t="s">
        <v>108</v>
      </c>
      <c r="M766" s="10" t="s">
        <v>109</v>
      </c>
      <c r="N766" s="10" t="s">
        <v>110</v>
      </c>
      <c r="O766" s="27"/>
      <c r="P766" s="27"/>
      <c r="Q766" s="74"/>
      <c r="R766" s="27">
        <v>60</v>
      </c>
      <c r="S766" s="27">
        <v>60</v>
      </c>
      <c r="T766" s="27">
        <v>60</v>
      </c>
      <c r="U766" s="27">
        <v>60</v>
      </c>
      <c r="V766" s="27">
        <v>60</v>
      </c>
      <c r="W766" s="27"/>
      <c r="X766" s="27"/>
      <c r="Y766" s="27"/>
      <c r="Z766" s="27"/>
      <c r="AA766" s="27"/>
      <c r="AB766" s="27"/>
      <c r="AC766" s="27"/>
      <c r="AD766" s="27"/>
      <c r="AE766" s="27"/>
      <c r="AF766" s="27"/>
      <c r="AG766" s="27"/>
      <c r="AH766" s="27"/>
      <c r="AI766" s="27"/>
      <c r="AJ766" s="27"/>
      <c r="AK766" s="27"/>
      <c r="AL766" s="27"/>
      <c r="AM766" s="27"/>
      <c r="AN766" s="27"/>
      <c r="AO766" s="27"/>
      <c r="AP766" s="27">
        <v>26017.69</v>
      </c>
      <c r="AQ766" s="27">
        <v>0</v>
      </c>
      <c r="AR766" s="27">
        <f t="shared" si="19"/>
        <v>0</v>
      </c>
      <c r="AS766" s="10" t="s">
        <v>111</v>
      </c>
      <c r="AT766" s="7" t="s">
        <v>375</v>
      </c>
      <c r="AU766" s="89" t="s">
        <v>1337</v>
      </c>
    </row>
    <row r="767" spans="2:47" x14ac:dyDescent="0.25">
      <c r="B767" s="12" t="s">
        <v>1352</v>
      </c>
      <c r="C767" s="7" t="s">
        <v>100</v>
      </c>
      <c r="D767" s="7" t="s">
        <v>1334</v>
      </c>
      <c r="E767" s="7" t="s">
        <v>1328</v>
      </c>
      <c r="F767" s="7" t="s">
        <v>1350</v>
      </c>
      <c r="G767" s="7" t="s">
        <v>1351</v>
      </c>
      <c r="H767" s="8" t="s">
        <v>197</v>
      </c>
      <c r="I767" s="9">
        <v>50</v>
      </c>
      <c r="J767" s="10" t="s">
        <v>579</v>
      </c>
      <c r="K767" s="8" t="s">
        <v>107</v>
      </c>
      <c r="L767" s="10" t="s">
        <v>108</v>
      </c>
      <c r="M767" s="10" t="s">
        <v>109</v>
      </c>
      <c r="N767" s="10" t="s">
        <v>110</v>
      </c>
      <c r="O767" s="74"/>
      <c r="P767" s="27"/>
      <c r="Q767" s="27"/>
      <c r="R767" s="27">
        <v>60</v>
      </c>
      <c r="S767" s="27">
        <v>60</v>
      </c>
      <c r="T767" s="27">
        <v>60</v>
      </c>
      <c r="U767" s="27">
        <v>60</v>
      </c>
      <c r="V767" s="27">
        <v>60</v>
      </c>
      <c r="W767" s="27"/>
      <c r="X767" s="27"/>
      <c r="Y767" s="27"/>
      <c r="Z767" s="27"/>
      <c r="AA767" s="27"/>
      <c r="AB767" s="27"/>
      <c r="AC767" s="27"/>
      <c r="AD767" s="27"/>
      <c r="AE767" s="27"/>
      <c r="AF767" s="27"/>
      <c r="AG767" s="27"/>
      <c r="AH767" s="27"/>
      <c r="AI767" s="27"/>
      <c r="AJ767" s="27"/>
      <c r="AK767" s="27"/>
      <c r="AL767" s="27"/>
      <c r="AM767" s="27"/>
      <c r="AN767" s="27"/>
      <c r="AO767" s="27"/>
      <c r="AP767" s="27">
        <v>26017.69</v>
      </c>
      <c r="AQ767" s="27">
        <v>0</v>
      </c>
      <c r="AR767" s="27">
        <f t="shared" si="19"/>
        <v>0</v>
      </c>
      <c r="AS767" s="10" t="s">
        <v>111</v>
      </c>
      <c r="AT767" s="43" t="s">
        <v>241</v>
      </c>
      <c r="AU767" s="10" t="s">
        <v>1339</v>
      </c>
    </row>
    <row r="768" spans="2:47" x14ac:dyDescent="0.25">
      <c r="B768" s="12" t="s">
        <v>1353</v>
      </c>
      <c r="C768" s="7" t="s">
        <v>100</v>
      </c>
      <c r="D768" s="7" t="s">
        <v>1334</v>
      </c>
      <c r="E768" s="7" t="s">
        <v>1328</v>
      </c>
      <c r="F768" s="7" t="s">
        <v>1350</v>
      </c>
      <c r="G768" s="7" t="s">
        <v>1351</v>
      </c>
      <c r="H768" s="8" t="s">
        <v>197</v>
      </c>
      <c r="I768" s="9">
        <v>50</v>
      </c>
      <c r="J768" s="10" t="s">
        <v>579</v>
      </c>
      <c r="K768" s="8" t="s">
        <v>107</v>
      </c>
      <c r="L768" s="10" t="s">
        <v>108</v>
      </c>
      <c r="M768" s="10" t="s">
        <v>109</v>
      </c>
      <c r="N768" s="10" t="s">
        <v>110</v>
      </c>
      <c r="O768" s="74"/>
      <c r="P768" s="27"/>
      <c r="Q768" s="27"/>
      <c r="R768" s="27">
        <v>60</v>
      </c>
      <c r="S768" s="27">
        <v>60</v>
      </c>
      <c r="T768" s="27">
        <v>60</v>
      </c>
      <c r="U768" s="27">
        <v>60</v>
      </c>
      <c r="V768" s="27">
        <v>60</v>
      </c>
      <c r="W768" s="27"/>
      <c r="X768" s="27"/>
      <c r="Y768" s="27"/>
      <c r="Z768" s="27"/>
      <c r="AA768" s="27"/>
      <c r="AB768" s="27"/>
      <c r="AC768" s="27"/>
      <c r="AD768" s="27"/>
      <c r="AE768" s="27"/>
      <c r="AF768" s="27"/>
      <c r="AG768" s="27"/>
      <c r="AH768" s="27"/>
      <c r="AI768" s="27"/>
      <c r="AJ768" s="27"/>
      <c r="AK768" s="27"/>
      <c r="AL768" s="27"/>
      <c r="AM768" s="27"/>
      <c r="AN768" s="27"/>
      <c r="AO768" s="27"/>
      <c r="AP768" s="27">
        <v>22217.56</v>
      </c>
      <c r="AQ768" s="27">
        <v>0</v>
      </c>
      <c r="AR768" s="27">
        <f t="shared" si="19"/>
        <v>0</v>
      </c>
      <c r="AS768" s="10" t="s">
        <v>111</v>
      </c>
      <c r="AT768" s="43" t="s">
        <v>241</v>
      </c>
      <c r="AU768" s="43" t="s">
        <v>1346</v>
      </c>
    </row>
    <row r="769" spans="2:47" x14ac:dyDescent="0.25">
      <c r="B769" s="12" t="s">
        <v>1354</v>
      </c>
      <c r="C769" s="8" t="s">
        <v>100</v>
      </c>
      <c r="D769" s="8" t="s">
        <v>1334</v>
      </c>
      <c r="E769" s="7" t="s">
        <v>1328</v>
      </c>
      <c r="F769" s="8" t="s">
        <v>1350</v>
      </c>
      <c r="G769" s="7" t="s">
        <v>1351</v>
      </c>
      <c r="H769" s="8" t="s">
        <v>197</v>
      </c>
      <c r="I769" s="9">
        <v>50</v>
      </c>
      <c r="J769" s="8" t="s">
        <v>244</v>
      </c>
      <c r="K769" s="8" t="s">
        <v>107</v>
      </c>
      <c r="L769" s="8" t="s">
        <v>108</v>
      </c>
      <c r="M769" s="10" t="s">
        <v>109</v>
      </c>
      <c r="N769" s="8" t="s">
        <v>110</v>
      </c>
      <c r="O769" s="74"/>
      <c r="P769" s="27"/>
      <c r="Q769" s="27"/>
      <c r="R769" s="27">
        <v>16</v>
      </c>
      <c r="S769" s="27">
        <v>60</v>
      </c>
      <c r="T769" s="27">
        <v>60</v>
      </c>
      <c r="U769" s="27">
        <v>60</v>
      </c>
      <c r="V769" s="27">
        <v>60</v>
      </c>
      <c r="W769" s="27"/>
      <c r="X769" s="27"/>
      <c r="Y769" s="27"/>
      <c r="Z769" s="27"/>
      <c r="AA769" s="27"/>
      <c r="AB769" s="27"/>
      <c r="AC769" s="27"/>
      <c r="AD769" s="27"/>
      <c r="AE769" s="27"/>
      <c r="AF769" s="27"/>
      <c r="AG769" s="27"/>
      <c r="AH769" s="27"/>
      <c r="AI769" s="27"/>
      <c r="AJ769" s="27"/>
      <c r="AK769" s="27"/>
      <c r="AL769" s="27"/>
      <c r="AM769" s="27"/>
      <c r="AN769" s="27"/>
      <c r="AO769" s="27"/>
      <c r="AP769" s="27">
        <v>22217.56</v>
      </c>
      <c r="AQ769" s="27">
        <v>0</v>
      </c>
      <c r="AR769" s="27">
        <f t="shared" si="19"/>
        <v>0</v>
      </c>
      <c r="AS769" s="10" t="s">
        <v>111</v>
      </c>
      <c r="AT769" s="43" t="s">
        <v>241</v>
      </c>
      <c r="AU769" s="89" t="s">
        <v>212</v>
      </c>
    </row>
    <row r="770" spans="2:47" x14ac:dyDescent="0.25">
      <c r="B770" s="7" t="s">
        <v>1355</v>
      </c>
      <c r="C770" s="7" t="s">
        <v>100</v>
      </c>
      <c r="D770" s="22" t="s">
        <v>1356</v>
      </c>
      <c r="E770" s="7" t="s">
        <v>1328</v>
      </c>
      <c r="F770" s="7" t="s">
        <v>1357</v>
      </c>
      <c r="G770" s="7" t="s">
        <v>1358</v>
      </c>
      <c r="H770" s="8" t="s">
        <v>197</v>
      </c>
      <c r="I770" s="9">
        <v>50</v>
      </c>
      <c r="J770" s="10" t="s">
        <v>238</v>
      </c>
      <c r="K770" s="8" t="s">
        <v>107</v>
      </c>
      <c r="L770" s="10" t="s">
        <v>108</v>
      </c>
      <c r="M770" s="10" t="s">
        <v>109</v>
      </c>
      <c r="N770" s="10" t="s">
        <v>110</v>
      </c>
      <c r="O770" s="27"/>
      <c r="P770" s="27"/>
      <c r="Q770" s="74"/>
      <c r="R770" s="27">
        <v>94</v>
      </c>
      <c r="S770" s="27">
        <v>94</v>
      </c>
      <c r="T770" s="27">
        <v>94</v>
      </c>
      <c r="U770" s="27">
        <v>94</v>
      </c>
      <c r="V770" s="27">
        <v>94</v>
      </c>
      <c r="W770" s="27"/>
      <c r="X770" s="27"/>
      <c r="Y770" s="27"/>
      <c r="Z770" s="27"/>
      <c r="AA770" s="27"/>
      <c r="AB770" s="27"/>
      <c r="AC770" s="27"/>
      <c r="AD770" s="27"/>
      <c r="AE770" s="27"/>
      <c r="AF770" s="27"/>
      <c r="AG770" s="27"/>
      <c r="AH770" s="27"/>
      <c r="AI770" s="27"/>
      <c r="AJ770" s="27"/>
      <c r="AK770" s="27"/>
      <c r="AL770" s="27"/>
      <c r="AM770" s="27"/>
      <c r="AN770" s="27"/>
      <c r="AO770" s="27"/>
      <c r="AP770" s="27">
        <v>31748.36</v>
      </c>
      <c r="AQ770" s="27">
        <v>0</v>
      </c>
      <c r="AR770" s="27">
        <f t="shared" si="19"/>
        <v>0</v>
      </c>
      <c r="AS770" s="10" t="s">
        <v>111</v>
      </c>
      <c r="AT770" s="7" t="s">
        <v>375</v>
      </c>
      <c r="AU770" s="89" t="s">
        <v>357</v>
      </c>
    </row>
    <row r="771" spans="2:47" x14ac:dyDescent="0.25">
      <c r="B771" s="12" t="s">
        <v>1359</v>
      </c>
      <c r="C771" s="7" t="s">
        <v>100</v>
      </c>
      <c r="D771" s="7" t="s">
        <v>1356</v>
      </c>
      <c r="E771" s="7" t="s">
        <v>1328</v>
      </c>
      <c r="F771" s="7" t="s">
        <v>1357</v>
      </c>
      <c r="G771" s="7" t="s">
        <v>1358</v>
      </c>
      <c r="H771" s="8" t="s">
        <v>197</v>
      </c>
      <c r="I771" s="9">
        <v>50</v>
      </c>
      <c r="J771" s="10" t="s">
        <v>579</v>
      </c>
      <c r="K771" s="8" t="s">
        <v>107</v>
      </c>
      <c r="L771" s="10" t="s">
        <v>108</v>
      </c>
      <c r="M771" s="10" t="s">
        <v>109</v>
      </c>
      <c r="N771" s="10" t="s">
        <v>110</v>
      </c>
      <c r="O771" s="74"/>
      <c r="P771" s="27"/>
      <c r="Q771" s="27"/>
      <c r="R771" s="27">
        <v>40</v>
      </c>
      <c r="S771" s="27">
        <v>94</v>
      </c>
      <c r="T771" s="27">
        <v>94</v>
      </c>
      <c r="U771" s="27">
        <v>94</v>
      </c>
      <c r="V771" s="27">
        <v>94</v>
      </c>
      <c r="W771" s="27"/>
      <c r="X771" s="27"/>
      <c r="Y771" s="27"/>
      <c r="Z771" s="27"/>
      <c r="AA771" s="27"/>
      <c r="AB771" s="27"/>
      <c r="AC771" s="27"/>
      <c r="AD771" s="27"/>
      <c r="AE771" s="27"/>
      <c r="AF771" s="27"/>
      <c r="AG771" s="27"/>
      <c r="AH771" s="27"/>
      <c r="AI771" s="27"/>
      <c r="AJ771" s="27"/>
      <c r="AK771" s="27"/>
      <c r="AL771" s="27"/>
      <c r="AM771" s="27"/>
      <c r="AN771" s="27"/>
      <c r="AO771" s="27"/>
      <c r="AP771" s="27">
        <v>31748.36</v>
      </c>
      <c r="AQ771" s="27">
        <v>0</v>
      </c>
      <c r="AR771" s="27">
        <f t="shared" si="19"/>
        <v>0</v>
      </c>
      <c r="AS771" s="10" t="s">
        <v>111</v>
      </c>
      <c r="AT771" s="43" t="s">
        <v>241</v>
      </c>
      <c r="AU771" s="10" t="s">
        <v>1339</v>
      </c>
    </row>
    <row r="772" spans="2:47" x14ac:dyDescent="0.25">
      <c r="B772" s="12" t="s">
        <v>1360</v>
      </c>
      <c r="C772" s="7" t="s">
        <v>100</v>
      </c>
      <c r="D772" s="7" t="s">
        <v>1356</v>
      </c>
      <c r="E772" s="7" t="s">
        <v>1328</v>
      </c>
      <c r="F772" s="7" t="s">
        <v>1357</v>
      </c>
      <c r="G772" s="7" t="s">
        <v>1358</v>
      </c>
      <c r="H772" s="8" t="s">
        <v>197</v>
      </c>
      <c r="I772" s="9">
        <v>50</v>
      </c>
      <c r="J772" s="10" t="s">
        <v>579</v>
      </c>
      <c r="K772" s="8" t="s">
        <v>107</v>
      </c>
      <c r="L772" s="10" t="s">
        <v>108</v>
      </c>
      <c r="M772" s="10" t="s">
        <v>109</v>
      </c>
      <c r="N772" s="10" t="s">
        <v>110</v>
      </c>
      <c r="O772" s="74"/>
      <c r="P772" s="27"/>
      <c r="Q772" s="27"/>
      <c r="R772" s="27">
        <v>40</v>
      </c>
      <c r="S772" s="27">
        <v>94</v>
      </c>
      <c r="T772" s="27">
        <v>94</v>
      </c>
      <c r="U772" s="27">
        <v>94</v>
      </c>
      <c r="V772" s="27">
        <v>94</v>
      </c>
      <c r="W772" s="27"/>
      <c r="X772" s="27"/>
      <c r="Y772" s="27"/>
      <c r="Z772" s="27"/>
      <c r="AA772" s="27"/>
      <c r="AB772" s="27"/>
      <c r="AC772" s="27"/>
      <c r="AD772" s="27"/>
      <c r="AE772" s="27"/>
      <c r="AF772" s="27"/>
      <c r="AG772" s="27"/>
      <c r="AH772" s="27"/>
      <c r="AI772" s="27"/>
      <c r="AJ772" s="27"/>
      <c r="AK772" s="27"/>
      <c r="AL772" s="27"/>
      <c r="AM772" s="27"/>
      <c r="AN772" s="27"/>
      <c r="AO772" s="27"/>
      <c r="AP772" s="27">
        <v>27883.52</v>
      </c>
      <c r="AQ772" s="27">
        <v>0</v>
      </c>
      <c r="AR772" s="27">
        <f t="shared" si="19"/>
        <v>0</v>
      </c>
      <c r="AS772" s="10" t="s">
        <v>111</v>
      </c>
      <c r="AT772" s="43" t="s">
        <v>241</v>
      </c>
      <c r="AU772" s="43" t="s">
        <v>1346</v>
      </c>
    </row>
    <row r="773" spans="2:47" x14ac:dyDescent="0.2">
      <c r="B773" s="12" t="s">
        <v>1361</v>
      </c>
      <c r="C773" s="8" t="s">
        <v>100</v>
      </c>
      <c r="D773" s="13" t="s">
        <v>1362</v>
      </c>
      <c r="E773" s="7" t="s">
        <v>1328</v>
      </c>
      <c r="F773" s="13" t="s">
        <v>1363</v>
      </c>
      <c r="G773" s="7" t="s">
        <v>1358</v>
      </c>
      <c r="H773" s="8" t="s">
        <v>197</v>
      </c>
      <c r="I773" s="9">
        <v>50</v>
      </c>
      <c r="J773" s="8" t="s">
        <v>244</v>
      </c>
      <c r="K773" s="8" t="s">
        <v>107</v>
      </c>
      <c r="L773" s="8" t="s">
        <v>108</v>
      </c>
      <c r="M773" s="10" t="s">
        <v>109</v>
      </c>
      <c r="N773" s="8" t="s">
        <v>110</v>
      </c>
      <c r="O773" s="74"/>
      <c r="P773" s="27"/>
      <c r="Q773" s="27"/>
      <c r="R773" s="27">
        <v>25</v>
      </c>
      <c r="S773" s="27">
        <v>94</v>
      </c>
      <c r="T773" s="27">
        <v>94</v>
      </c>
      <c r="U773" s="27">
        <v>94</v>
      </c>
      <c r="V773" s="27">
        <v>94</v>
      </c>
      <c r="W773" s="27"/>
      <c r="X773" s="27"/>
      <c r="Y773" s="27"/>
      <c r="Z773" s="27"/>
      <c r="AA773" s="27"/>
      <c r="AB773" s="27"/>
      <c r="AC773" s="27"/>
      <c r="AD773" s="27"/>
      <c r="AE773" s="27"/>
      <c r="AF773" s="27"/>
      <c r="AG773" s="27"/>
      <c r="AH773" s="27"/>
      <c r="AI773" s="27"/>
      <c r="AJ773" s="27"/>
      <c r="AK773" s="27"/>
      <c r="AL773" s="27"/>
      <c r="AM773" s="27"/>
      <c r="AN773" s="27"/>
      <c r="AO773" s="27"/>
      <c r="AP773" s="27">
        <v>27883.52</v>
      </c>
      <c r="AQ773" s="27">
        <v>0</v>
      </c>
      <c r="AR773" s="27">
        <f t="shared" ref="AR773:AR836" si="20">AQ773*1.12</f>
        <v>0</v>
      </c>
      <c r="AS773" s="10" t="s">
        <v>111</v>
      </c>
      <c r="AT773" s="43" t="s">
        <v>241</v>
      </c>
      <c r="AU773" s="89" t="s">
        <v>212</v>
      </c>
    </row>
    <row r="774" spans="2:47" x14ac:dyDescent="0.25">
      <c r="B774" s="7" t="s">
        <v>1364</v>
      </c>
      <c r="C774" s="7" t="s">
        <v>100</v>
      </c>
      <c r="D774" s="10" t="s">
        <v>1356</v>
      </c>
      <c r="E774" s="7" t="s">
        <v>1328</v>
      </c>
      <c r="F774" s="7" t="s">
        <v>1357</v>
      </c>
      <c r="G774" s="7" t="s">
        <v>1365</v>
      </c>
      <c r="H774" s="8" t="s">
        <v>197</v>
      </c>
      <c r="I774" s="9">
        <v>50</v>
      </c>
      <c r="J774" s="10" t="s">
        <v>238</v>
      </c>
      <c r="K774" s="8" t="s">
        <v>107</v>
      </c>
      <c r="L774" s="10" t="s">
        <v>108</v>
      </c>
      <c r="M774" s="10" t="s">
        <v>109</v>
      </c>
      <c r="N774" s="10" t="s">
        <v>110</v>
      </c>
      <c r="O774" s="27"/>
      <c r="P774" s="27"/>
      <c r="Q774" s="74"/>
      <c r="R774" s="27">
        <v>26</v>
      </c>
      <c r="S774" s="27">
        <v>26</v>
      </c>
      <c r="T774" s="27">
        <v>26</v>
      </c>
      <c r="U774" s="27">
        <v>26</v>
      </c>
      <c r="V774" s="27">
        <v>26</v>
      </c>
      <c r="W774" s="27"/>
      <c r="X774" s="27"/>
      <c r="Y774" s="27"/>
      <c r="Z774" s="27"/>
      <c r="AA774" s="27"/>
      <c r="AB774" s="27"/>
      <c r="AC774" s="27"/>
      <c r="AD774" s="27"/>
      <c r="AE774" s="27"/>
      <c r="AF774" s="27"/>
      <c r="AG774" s="27"/>
      <c r="AH774" s="27"/>
      <c r="AI774" s="27"/>
      <c r="AJ774" s="27"/>
      <c r="AK774" s="27"/>
      <c r="AL774" s="27"/>
      <c r="AM774" s="27"/>
      <c r="AN774" s="27"/>
      <c r="AO774" s="27"/>
      <c r="AP774" s="27">
        <v>44320.99</v>
      </c>
      <c r="AQ774" s="27">
        <v>0</v>
      </c>
      <c r="AR774" s="27">
        <f t="shared" si="20"/>
        <v>0</v>
      </c>
      <c r="AS774" s="10" t="s">
        <v>111</v>
      </c>
      <c r="AT774" s="7" t="s">
        <v>375</v>
      </c>
      <c r="AU774" s="89" t="s">
        <v>357</v>
      </c>
    </row>
    <row r="775" spans="2:47" x14ac:dyDescent="0.25">
      <c r="B775" s="12" t="s">
        <v>1366</v>
      </c>
      <c r="C775" s="7" t="s">
        <v>100</v>
      </c>
      <c r="D775" s="7" t="s">
        <v>1356</v>
      </c>
      <c r="E775" s="7" t="s">
        <v>1328</v>
      </c>
      <c r="F775" s="7" t="s">
        <v>1357</v>
      </c>
      <c r="G775" s="7" t="s">
        <v>1365</v>
      </c>
      <c r="H775" s="8" t="s">
        <v>197</v>
      </c>
      <c r="I775" s="9">
        <v>50</v>
      </c>
      <c r="J775" s="10" t="s">
        <v>579</v>
      </c>
      <c r="K775" s="8" t="s">
        <v>107</v>
      </c>
      <c r="L775" s="10" t="s">
        <v>108</v>
      </c>
      <c r="M775" s="10" t="s">
        <v>109</v>
      </c>
      <c r="N775" s="10" t="s">
        <v>110</v>
      </c>
      <c r="O775" s="74"/>
      <c r="P775" s="27"/>
      <c r="Q775" s="27"/>
      <c r="R775" s="27">
        <v>10</v>
      </c>
      <c r="S775" s="27">
        <v>26</v>
      </c>
      <c r="T775" s="27">
        <v>26</v>
      </c>
      <c r="U775" s="27">
        <v>26</v>
      </c>
      <c r="V775" s="27">
        <v>26</v>
      </c>
      <c r="W775" s="27"/>
      <c r="X775" s="27"/>
      <c r="Y775" s="27"/>
      <c r="Z775" s="27"/>
      <c r="AA775" s="27"/>
      <c r="AB775" s="27"/>
      <c r="AC775" s="27"/>
      <c r="AD775" s="27"/>
      <c r="AE775" s="27"/>
      <c r="AF775" s="27"/>
      <c r="AG775" s="27"/>
      <c r="AH775" s="27"/>
      <c r="AI775" s="27"/>
      <c r="AJ775" s="27"/>
      <c r="AK775" s="27"/>
      <c r="AL775" s="27"/>
      <c r="AM775" s="27"/>
      <c r="AN775" s="27"/>
      <c r="AO775" s="27"/>
      <c r="AP775" s="27">
        <v>44320.99</v>
      </c>
      <c r="AQ775" s="27">
        <v>0</v>
      </c>
      <c r="AR775" s="27">
        <f t="shared" si="20"/>
        <v>0</v>
      </c>
      <c r="AS775" s="10" t="s">
        <v>111</v>
      </c>
      <c r="AT775" s="43" t="s">
        <v>241</v>
      </c>
      <c r="AU775" s="10" t="s">
        <v>1339</v>
      </c>
    </row>
    <row r="776" spans="2:47" x14ac:dyDescent="0.25">
      <c r="B776" s="12" t="s">
        <v>1367</v>
      </c>
      <c r="C776" s="7" t="s">
        <v>100</v>
      </c>
      <c r="D776" s="7" t="s">
        <v>1356</v>
      </c>
      <c r="E776" s="7" t="s">
        <v>1328</v>
      </c>
      <c r="F776" s="7" t="s">
        <v>1357</v>
      </c>
      <c r="G776" s="7" t="s">
        <v>1365</v>
      </c>
      <c r="H776" s="8" t="s">
        <v>197</v>
      </c>
      <c r="I776" s="9">
        <v>50</v>
      </c>
      <c r="J776" s="10" t="s">
        <v>579</v>
      </c>
      <c r="K776" s="8" t="s">
        <v>107</v>
      </c>
      <c r="L776" s="10" t="s">
        <v>108</v>
      </c>
      <c r="M776" s="10" t="s">
        <v>109</v>
      </c>
      <c r="N776" s="10" t="s">
        <v>110</v>
      </c>
      <c r="O776" s="74"/>
      <c r="P776" s="27"/>
      <c r="Q776" s="27"/>
      <c r="R776" s="27">
        <v>10</v>
      </c>
      <c r="S776" s="27">
        <v>26</v>
      </c>
      <c r="T776" s="27">
        <v>26</v>
      </c>
      <c r="U776" s="27">
        <v>26</v>
      </c>
      <c r="V776" s="27">
        <v>26</v>
      </c>
      <c r="W776" s="27"/>
      <c r="X776" s="27"/>
      <c r="Y776" s="27"/>
      <c r="Z776" s="27"/>
      <c r="AA776" s="27"/>
      <c r="AB776" s="27"/>
      <c r="AC776" s="27"/>
      <c r="AD776" s="27"/>
      <c r="AE776" s="27"/>
      <c r="AF776" s="27"/>
      <c r="AG776" s="27"/>
      <c r="AH776" s="27"/>
      <c r="AI776" s="27"/>
      <c r="AJ776" s="27"/>
      <c r="AK776" s="27"/>
      <c r="AL776" s="27"/>
      <c r="AM776" s="27"/>
      <c r="AN776" s="27"/>
      <c r="AO776" s="27"/>
      <c r="AP776" s="27">
        <v>29612.23</v>
      </c>
      <c r="AQ776" s="27">
        <v>0</v>
      </c>
      <c r="AR776" s="27">
        <f t="shared" si="20"/>
        <v>0</v>
      </c>
      <c r="AS776" s="10" t="s">
        <v>111</v>
      </c>
      <c r="AT776" s="43" t="s">
        <v>241</v>
      </c>
      <c r="AU776" s="43" t="s">
        <v>359</v>
      </c>
    </row>
    <row r="777" spans="2:47" x14ac:dyDescent="0.2">
      <c r="B777" s="12" t="s">
        <v>1368</v>
      </c>
      <c r="C777" s="8" t="s">
        <v>100</v>
      </c>
      <c r="D777" s="13" t="s">
        <v>1362</v>
      </c>
      <c r="E777" s="7" t="s">
        <v>1328</v>
      </c>
      <c r="F777" s="13" t="s">
        <v>1363</v>
      </c>
      <c r="G777" s="7" t="s">
        <v>1365</v>
      </c>
      <c r="H777" s="8" t="s">
        <v>197</v>
      </c>
      <c r="I777" s="9">
        <v>50</v>
      </c>
      <c r="J777" s="8" t="s">
        <v>244</v>
      </c>
      <c r="K777" s="8" t="s">
        <v>107</v>
      </c>
      <c r="L777" s="8" t="s">
        <v>108</v>
      </c>
      <c r="M777" s="10" t="s">
        <v>109</v>
      </c>
      <c r="N777" s="8" t="s">
        <v>110</v>
      </c>
      <c r="O777" s="74"/>
      <c r="P777" s="27"/>
      <c r="Q777" s="27"/>
      <c r="R777" s="27">
        <v>10</v>
      </c>
      <c r="S777" s="27">
        <v>26</v>
      </c>
      <c r="T777" s="27">
        <v>26</v>
      </c>
      <c r="U777" s="27">
        <v>26</v>
      </c>
      <c r="V777" s="27">
        <v>26</v>
      </c>
      <c r="W777" s="27"/>
      <c r="X777" s="27"/>
      <c r="Y777" s="27"/>
      <c r="Z777" s="27"/>
      <c r="AA777" s="27"/>
      <c r="AB777" s="27"/>
      <c r="AC777" s="27"/>
      <c r="AD777" s="27"/>
      <c r="AE777" s="27"/>
      <c r="AF777" s="27"/>
      <c r="AG777" s="27"/>
      <c r="AH777" s="27"/>
      <c r="AI777" s="27"/>
      <c r="AJ777" s="27"/>
      <c r="AK777" s="27"/>
      <c r="AL777" s="27"/>
      <c r="AM777" s="27"/>
      <c r="AN777" s="27"/>
      <c r="AO777" s="27"/>
      <c r="AP777" s="27">
        <v>25380</v>
      </c>
      <c r="AQ777" s="27">
        <v>0</v>
      </c>
      <c r="AR777" s="27">
        <f t="shared" si="20"/>
        <v>0</v>
      </c>
      <c r="AS777" s="10" t="s">
        <v>111</v>
      </c>
      <c r="AT777" s="43" t="s">
        <v>241</v>
      </c>
      <c r="AU777" s="89" t="s">
        <v>212</v>
      </c>
    </row>
    <row r="778" spans="2:47" x14ac:dyDescent="0.25">
      <c r="B778" s="7" t="s">
        <v>1369</v>
      </c>
      <c r="C778" s="7" t="s">
        <v>100</v>
      </c>
      <c r="D778" s="7" t="s">
        <v>1356</v>
      </c>
      <c r="E778" s="7" t="s">
        <v>1328</v>
      </c>
      <c r="F778" s="7" t="s">
        <v>1357</v>
      </c>
      <c r="G778" s="7" t="s">
        <v>1370</v>
      </c>
      <c r="H778" s="8" t="s">
        <v>197</v>
      </c>
      <c r="I778" s="9">
        <v>50</v>
      </c>
      <c r="J778" s="10" t="s">
        <v>238</v>
      </c>
      <c r="K778" s="8" t="s">
        <v>107</v>
      </c>
      <c r="L778" s="10" t="s">
        <v>108</v>
      </c>
      <c r="M778" s="10" t="s">
        <v>109</v>
      </c>
      <c r="N778" s="10" t="s">
        <v>110</v>
      </c>
      <c r="O778" s="27"/>
      <c r="P778" s="27"/>
      <c r="Q778" s="74"/>
      <c r="R778" s="27">
        <v>46</v>
      </c>
      <c r="S778" s="27">
        <v>46</v>
      </c>
      <c r="T778" s="27">
        <v>46</v>
      </c>
      <c r="U778" s="27">
        <v>46</v>
      </c>
      <c r="V778" s="27">
        <v>46</v>
      </c>
      <c r="W778" s="27"/>
      <c r="X778" s="27"/>
      <c r="Y778" s="27"/>
      <c r="Z778" s="27"/>
      <c r="AA778" s="27"/>
      <c r="AB778" s="27"/>
      <c r="AC778" s="27"/>
      <c r="AD778" s="27"/>
      <c r="AE778" s="27"/>
      <c r="AF778" s="27"/>
      <c r="AG778" s="27"/>
      <c r="AH778" s="27"/>
      <c r="AI778" s="27"/>
      <c r="AJ778" s="27"/>
      <c r="AK778" s="27"/>
      <c r="AL778" s="27"/>
      <c r="AM778" s="27"/>
      <c r="AN778" s="27"/>
      <c r="AO778" s="27"/>
      <c r="AP778" s="27">
        <v>30938.03</v>
      </c>
      <c r="AQ778" s="27">
        <v>0</v>
      </c>
      <c r="AR778" s="27">
        <f t="shared" si="20"/>
        <v>0</v>
      </c>
      <c r="AS778" s="10" t="s">
        <v>111</v>
      </c>
      <c r="AT778" s="7" t="s">
        <v>375</v>
      </c>
      <c r="AU778" s="89" t="s">
        <v>357</v>
      </c>
    </row>
    <row r="779" spans="2:47" x14ac:dyDescent="0.25">
      <c r="B779" s="12" t="s">
        <v>1371</v>
      </c>
      <c r="C779" s="7" t="s">
        <v>100</v>
      </c>
      <c r="D779" s="7" t="s">
        <v>1356</v>
      </c>
      <c r="E779" s="7" t="s">
        <v>1328</v>
      </c>
      <c r="F779" s="7" t="s">
        <v>1357</v>
      </c>
      <c r="G779" s="7" t="s">
        <v>1370</v>
      </c>
      <c r="H779" s="8" t="s">
        <v>197</v>
      </c>
      <c r="I779" s="9">
        <v>50</v>
      </c>
      <c r="J779" s="10" t="s">
        <v>579</v>
      </c>
      <c r="K779" s="8" t="s">
        <v>107</v>
      </c>
      <c r="L779" s="10" t="s">
        <v>108</v>
      </c>
      <c r="M779" s="10" t="s">
        <v>109</v>
      </c>
      <c r="N779" s="10" t="s">
        <v>110</v>
      </c>
      <c r="O779" s="74"/>
      <c r="P779" s="27"/>
      <c r="Q779" s="27"/>
      <c r="R779" s="27">
        <v>10</v>
      </c>
      <c r="S779" s="27">
        <v>46</v>
      </c>
      <c r="T779" s="27">
        <v>48</v>
      </c>
      <c r="U779" s="27">
        <v>48</v>
      </c>
      <c r="V779" s="27">
        <v>48</v>
      </c>
      <c r="W779" s="27"/>
      <c r="X779" s="27"/>
      <c r="Y779" s="27"/>
      <c r="Z779" s="27"/>
      <c r="AA779" s="27"/>
      <c r="AB779" s="27"/>
      <c r="AC779" s="27"/>
      <c r="AD779" s="27"/>
      <c r="AE779" s="27"/>
      <c r="AF779" s="27"/>
      <c r="AG779" s="27"/>
      <c r="AH779" s="27"/>
      <c r="AI779" s="27"/>
      <c r="AJ779" s="27"/>
      <c r="AK779" s="27"/>
      <c r="AL779" s="27"/>
      <c r="AM779" s="27"/>
      <c r="AN779" s="27"/>
      <c r="AO779" s="27"/>
      <c r="AP779" s="27">
        <v>30938.03</v>
      </c>
      <c r="AQ779" s="27">
        <v>0</v>
      </c>
      <c r="AR779" s="27">
        <f t="shared" si="20"/>
        <v>0</v>
      </c>
      <c r="AS779" s="10" t="s">
        <v>111</v>
      </c>
      <c r="AT779" s="43" t="s">
        <v>241</v>
      </c>
      <c r="AU779" s="10" t="s">
        <v>1339</v>
      </c>
    </row>
    <row r="780" spans="2:47" x14ac:dyDescent="0.25">
      <c r="B780" s="12" t="s">
        <v>1372</v>
      </c>
      <c r="C780" s="7" t="s">
        <v>100</v>
      </c>
      <c r="D780" s="7" t="s">
        <v>1356</v>
      </c>
      <c r="E780" s="7" t="s">
        <v>1328</v>
      </c>
      <c r="F780" s="7" t="s">
        <v>1357</v>
      </c>
      <c r="G780" s="7" t="s">
        <v>1370</v>
      </c>
      <c r="H780" s="8" t="s">
        <v>197</v>
      </c>
      <c r="I780" s="9">
        <v>50</v>
      </c>
      <c r="J780" s="10" t="s">
        <v>579</v>
      </c>
      <c r="K780" s="8" t="s">
        <v>107</v>
      </c>
      <c r="L780" s="10" t="s">
        <v>108</v>
      </c>
      <c r="M780" s="10" t="s">
        <v>109</v>
      </c>
      <c r="N780" s="10" t="s">
        <v>110</v>
      </c>
      <c r="O780" s="74"/>
      <c r="P780" s="27"/>
      <c r="Q780" s="27"/>
      <c r="R780" s="27">
        <v>10</v>
      </c>
      <c r="S780" s="27">
        <v>46</v>
      </c>
      <c r="T780" s="27">
        <v>48</v>
      </c>
      <c r="U780" s="27">
        <v>48</v>
      </c>
      <c r="V780" s="27">
        <v>48</v>
      </c>
      <c r="W780" s="27"/>
      <c r="X780" s="27"/>
      <c r="Y780" s="27"/>
      <c r="Z780" s="27"/>
      <c r="AA780" s="27"/>
      <c r="AB780" s="27"/>
      <c r="AC780" s="27"/>
      <c r="AD780" s="27"/>
      <c r="AE780" s="27"/>
      <c r="AF780" s="27"/>
      <c r="AG780" s="27"/>
      <c r="AH780" s="27"/>
      <c r="AI780" s="27"/>
      <c r="AJ780" s="27"/>
      <c r="AK780" s="27"/>
      <c r="AL780" s="27"/>
      <c r="AM780" s="27"/>
      <c r="AN780" s="27"/>
      <c r="AO780" s="27"/>
      <c r="AP780" s="27">
        <v>28201.48</v>
      </c>
      <c r="AQ780" s="27">
        <v>0</v>
      </c>
      <c r="AR780" s="27">
        <f t="shared" si="20"/>
        <v>0</v>
      </c>
      <c r="AS780" s="10" t="s">
        <v>111</v>
      </c>
      <c r="AT780" s="43" t="s">
        <v>241</v>
      </c>
      <c r="AU780" s="43" t="s">
        <v>242</v>
      </c>
    </row>
    <row r="781" spans="2:47" x14ac:dyDescent="0.2">
      <c r="B781" s="12" t="s">
        <v>1373</v>
      </c>
      <c r="C781" s="8" t="s">
        <v>100</v>
      </c>
      <c r="D781" s="13" t="s">
        <v>1362</v>
      </c>
      <c r="E781" s="7" t="s">
        <v>1328</v>
      </c>
      <c r="F781" s="13" t="s">
        <v>1363</v>
      </c>
      <c r="G781" s="7" t="s">
        <v>1370</v>
      </c>
      <c r="H781" s="8" t="s">
        <v>197</v>
      </c>
      <c r="I781" s="9">
        <v>50</v>
      </c>
      <c r="J781" s="8" t="s">
        <v>244</v>
      </c>
      <c r="K781" s="8" t="s">
        <v>107</v>
      </c>
      <c r="L781" s="8" t="s">
        <v>108</v>
      </c>
      <c r="M781" s="10" t="s">
        <v>109</v>
      </c>
      <c r="N781" s="8" t="s">
        <v>110</v>
      </c>
      <c r="O781" s="74"/>
      <c r="P781" s="27"/>
      <c r="Q781" s="27"/>
      <c r="R781" s="27">
        <v>10</v>
      </c>
      <c r="S781" s="27">
        <v>46</v>
      </c>
      <c r="T781" s="27">
        <v>48</v>
      </c>
      <c r="U781" s="27">
        <v>48</v>
      </c>
      <c r="V781" s="27">
        <v>48</v>
      </c>
      <c r="W781" s="27"/>
      <c r="X781" s="27"/>
      <c r="Y781" s="27"/>
      <c r="Z781" s="27"/>
      <c r="AA781" s="27"/>
      <c r="AB781" s="27"/>
      <c r="AC781" s="27"/>
      <c r="AD781" s="27"/>
      <c r="AE781" s="27"/>
      <c r="AF781" s="27"/>
      <c r="AG781" s="27"/>
      <c r="AH781" s="27"/>
      <c r="AI781" s="27"/>
      <c r="AJ781" s="27"/>
      <c r="AK781" s="27"/>
      <c r="AL781" s="27"/>
      <c r="AM781" s="27"/>
      <c r="AN781" s="27"/>
      <c r="AO781" s="27"/>
      <c r="AP781" s="27">
        <v>28201.48</v>
      </c>
      <c r="AQ781" s="27">
        <v>0</v>
      </c>
      <c r="AR781" s="27">
        <f t="shared" si="20"/>
        <v>0</v>
      </c>
      <c r="AS781" s="10" t="s">
        <v>111</v>
      </c>
      <c r="AT781" s="43" t="s">
        <v>241</v>
      </c>
      <c r="AU781" s="89" t="s">
        <v>212</v>
      </c>
    </row>
    <row r="782" spans="2:47" x14ac:dyDescent="0.25">
      <c r="B782" s="7" t="s">
        <v>1374</v>
      </c>
      <c r="C782" s="7" t="s">
        <v>100</v>
      </c>
      <c r="D782" s="7" t="s">
        <v>1356</v>
      </c>
      <c r="E782" s="7" t="s">
        <v>1328</v>
      </c>
      <c r="F782" s="7" t="s">
        <v>1357</v>
      </c>
      <c r="G782" s="7" t="s">
        <v>1375</v>
      </c>
      <c r="H782" s="8" t="s">
        <v>197</v>
      </c>
      <c r="I782" s="9">
        <v>50</v>
      </c>
      <c r="J782" s="10" t="s">
        <v>238</v>
      </c>
      <c r="K782" s="8" t="s">
        <v>107</v>
      </c>
      <c r="L782" s="10" t="s">
        <v>108</v>
      </c>
      <c r="M782" s="10" t="s">
        <v>109</v>
      </c>
      <c r="N782" s="10" t="s">
        <v>110</v>
      </c>
      <c r="O782" s="27"/>
      <c r="P782" s="27"/>
      <c r="Q782" s="74"/>
      <c r="R782" s="27">
        <v>40</v>
      </c>
      <c r="S782" s="27">
        <v>40</v>
      </c>
      <c r="T782" s="27">
        <v>40</v>
      </c>
      <c r="U782" s="27">
        <v>40</v>
      </c>
      <c r="V782" s="27">
        <v>40</v>
      </c>
      <c r="W782" s="27"/>
      <c r="X782" s="27"/>
      <c r="Y782" s="27"/>
      <c r="Z782" s="27"/>
      <c r="AA782" s="27"/>
      <c r="AB782" s="27"/>
      <c r="AC782" s="27"/>
      <c r="AD782" s="27"/>
      <c r="AE782" s="27"/>
      <c r="AF782" s="27"/>
      <c r="AG782" s="27"/>
      <c r="AH782" s="27"/>
      <c r="AI782" s="27"/>
      <c r="AJ782" s="27"/>
      <c r="AK782" s="27"/>
      <c r="AL782" s="27"/>
      <c r="AM782" s="27"/>
      <c r="AN782" s="27"/>
      <c r="AO782" s="27"/>
      <c r="AP782" s="27">
        <v>35910.22</v>
      </c>
      <c r="AQ782" s="27">
        <v>0</v>
      </c>
      <c r="AR782" s="27">
        <f t="shared" si="20"/>
        <v>0</v>
      </c>
      <c r="AS782" s="10" t="s">
        <v>111</v>
      </c>
      <c r="AT782" s="7" t="s">
        <v>375</v>
      </c>
      <c r="AU782" s="89" t="s">
        <v>357</v>
      </c>
    </row>
    <row r="783" spans="2:47" x14ac:dyDescent="0.25">
      <c r="B783" s="12" t="s">
        <v>1376</v>
      </c>
      <c r="C783" s="7" t="s">
        <v>100</v>
      </c>
      <c r="D783" s="7" t="s">
        <v>1356</v>
      </c>
      <c r="E783" s="7" t="s">
        <v>1328</v>
      </c>
      <c r="F783" s="7" t="s">
        <v>1357</v>
      </c>
      <c r="G783" s="7" t="s">
        <v>1375</v>
      </c>
      <c r="H783" s="8" t="s">
        <v>197</v>
      </c>
      <c r="I783" s="9">
        <v>50</v>
      </c>
      <c r="J783" s="10" t="s">
        <v>579</v>
      </c>
      <c r="K783" s="8" t="s">
        <v>107</v>
      </c>
      <c r="L783" s="10" t="s">
        <v>108</v>
      </c>
      <c r="M783" s="10" t="s">
        <v>109</v>
      </c>
      <c r="N783" s="10" t="s">
        <v>110</v>
      </c>
      <c r="O783" s="74"/>
      <c r="P783" s="27"/>
      <c r="Q783" s="27"/>
      <c r="R783" s="27">
        <v>10</v>
      </c>
      <c r="S783" s="27">
        <v>40</v>
      </c>
      <c r="T783" s="27">
        <v>42</v>
      </c>
      <c r="U783" s="27">
        <v>42</v>
      </c>
      <c r="V783" s="27">
        <v>42</v>
      </c>
      <c r="W783" s="27"/>
      <c r="X783" s="27"/>
      <c r="Y783" s="27"/>
      <c r="Z783" s="27"/>
      <c r="AA783" s="27"/>
      <c r="AB783" s="27"/>
      <c r="AC783" s="27"/>
      <c r="AD783" s="27"/>
      <c r="AE783" s="27"/>
      <c r="AF783" s="27"/>
      <c r="AG783" s="27"/>
      <c r="AH783" s="27"/>
      <c r="AI783" s="27"/>
      <c r="AJ783" s="27"/>
      <c r="AK783" s="27"/>
      <c r="AL783" s="27"/>
      <c r="AM783" s="27"/>
      <c r="AN783" s="27"/>
      <c r="AO783" s="27"/>
      <c r="AP783" s="27">
        <v>35910.22</v>
      </c>
      <c r="AQ783" s="27">
        <v>0</v>
      </c>
      <c r="AR783" s="27">
        <f t="shared" si="20"/>
        <v>0</v>
      </c>
      <c r="AS783" s="10" t="s">
        <v>111</v>
      </c>
      <c r="AT783" s="43" t="s">
        <v>241</v>
      </c>
      <c r="AU783" s="10" t="s">
        <v>1339</v>
      </c>
    </row>
    <row r="784" spans="2:47" x14ac:dyDescent="0.25">
      <c r="B784" s="12" t="s">
        <v>1377</v>
      </c>
      <c r="C784" s="7" t="s">
        <v>100</v>
      </c>
      <c r="D784" s="7" t="s">
        <v>1356</v>
      </c>
      <c r="E784" s="7" t="s">
        <v>1328</v>
      </c>
      <c r="F784" s="7" t="s">
        <v>1357</v>
      </c>
      <c r="G784" s="7" t="s">
        <v>1375</v>
      </c>
      <c r="H784" s="8" t="s">
        <v>197</v>
      </c>
      <c r="I784" s="9">
        <v>50</v>
      </c>
      <c r="J784" s="10" t="s">
        <v>579</v>
      </c>
      <c r="K784" s="8" t="s">
        <v>107</v>
      </c>
      <c r="L784" s="10" t="s">
        <v>108</v>
      </c>
      <c r="M784" s="10" t="s">
        <v>109</v>
      </c>
      <c r="N784" s="10" t="s">
        <v>110</v>
      </c>
      <c r="O784" s="74"/>
      <c r="P784" s="27"/>
      <c r="Q784" s="27"/>
      <c r="R784" s="27">
        <v>10</v>
      </c>
      <c r="S784" s="27">
        <v>40</v>
      </c>
      <c r="T784" s="27">
        <v>42</v>
      </c>
      <c r="U784" s="27">
        <v>42</v>
      </c>
      <c r="V784" s="27">
        <v>42</v>
      </c>
      <c r="W784" s="27"/>
      <c r="X784" s="27"/>
      <c r="Y784" s="27"/>
      <c r="Z784" s="27"/>
      <c r="AA784" s="27"/>
      <c r="AB784" s="27"/>
      <c r="AC784" s="27"/>
      <c r="AD784" s="27"/>
      <c r="AE784" s="27"/>
      <c r="AF784" s="27"/>
      <c r="AG784" s="27"/>
      <c r="AH784" s="27"/>
      <c r="AI784" s="27"/>
      <c r="AJ784" s="27"/>
      <c r="AK784" s="27"/>
      <c r="AL784" s="27"/>
      <c r="AM784" s="27"/>
      <c r="AN784" s="27"/>
      <c r="AO784" s="27"/>
      <c r="AP784" s="27">
        <v>29421.34</v>
      </c>
      <c r="AQ784" s="27">
        <v>0</v>
      </c>
      <c r="AR784" s="27">
        <f t="shared" si="20"/>
        <v>0</v>
      </c>
      <c r="AS784" s="10" t="s">
        <v>111</v>
      </c>
      <c r="AT784" s="43" t="s">
        <v>241</v>
      </c>
      <c r="AU784" s="43" t="s">
        <v>242</v>
      </c>
    </row>
    <row r="785" spans="2:47" x14ac:dyDescent="0.2">
      <c r="B785" s="12" t="s">
        <v>1378</v>
      </c>
      <c r="C785" s="8" t="s">
        <v>100</v>
      </c>
      <c r="D785" s="13" t="s">
        <v>1362</v>
      </c>
      <c r="E785" s="7" t="s">
        <v>1328</v>
      </c>
      <c r="F785" s="13" t="s">
        <v>1363</v>
      </c>
      <c r="G785" s="7" t="s">
        <v>1375</v>
      </c>
      <c r="H785" s="8" t="s">
        <v>197</v>
      </c>
      <c r="I785" s="9">
        <v>50</v>
      </c>
      <c r="J785" s="8" t="s">
        <v>244</v>
      </c>
      <c r="K785" s="8" t="s">
        <v>107</v>
      </c>
      <c r="L785" s="8" t="s">
        <v>108</v>
      </c>
      <c r="M785" s="10" t="s">
        <v>109</v>
      </c>
      <c r="N785" s="8" t="s">
        <v>110</v>
      </c>
      <c r="O785" s="74"/>
      <c r="P785" s="27"/>
      <c r="Q785" s="27"/>
      <c r="R785" s="27">
        <v>10</v>
      </c>
      <c r="S785" s="27">
        <v>40</v>
      </c>
      <c r="T785" s="27">
        <v>42</v>
      </c>
      <c r="U785" s="27">
        <v>42</v>
      </c>
      <c r="V785" s="27">
        <v>42</v>
      </c>
      <c r="W785" s="27"/>
      <c r="X785" s="27"/>
      <c r="Y785" s="27"/>
      <c r="Z785" s="27"/>
      <c r="AA785" s="27"/>
      <c r="AB785" s="27"/>
      <c r="AC785" s="27"/>
      <c r="AD785" s="27"/>
      <c r="AE785" s="27"/>
      <c r="AF785" s="27"/>
      <c r="AG785" s="27"/>
      <c r="AH785" s="27"/>
      <c r="AI785" s="27"/>
      <c r="AJ785" s="27"/>
      <c r="AK785" s="27"/>
      <c r="AL785" s="27"/>
      <c r="AM785" s="27"/>
      <c r="AN785" s="27"/>
      <c r="AO785" s="27"/>
      <c r="AP785" s="27">
        <v>29421.34</v>
      </c>
      <c r="AQ785" s="27">
        <v>0</v>
      </c>
      <c r="AR785" s="27">
        <f t="shared" si="20"/>
        <v>0</v>
      </c>
      <c r="AS785" s="10" t="s">
        <v>111</v>
      </c>
      <c r="AT785" s="43" t="s">
        <v>241</v>
      </c>
      <c r="AU785" s="89" t="s">
        <v>212</v>
      </c>
    </row>
    <row r="786" spans="2:47" x14ac:dyDescent="0.25">
      <c r="B786" s="7" t="s">
        <v>1379</v>
      </c>
      <c r="C786" s="7" t="s">
        <v>100</v>
      </c>
      <c r="D786" s="7" t="s">
        <v>1327</v>
      </c>
      <c r="E786" s="7" t="s">
        <v>1328</v>
      </c>
      <c r="F786" s="7" t="s">
        <v>1329</v>
      </c>
      <c r="G786" s="7" t="s">
        <v>1380</v>
      </c>
      <c r="H786" s="8" t="s">
        <v>197</v>
      </c>
      <c r="I786" s="9">
        <v>45</v>
      </c>
      <c r="J786" s="10" t="s">
        <v>238</v>
      </c>
      <c r="K786" s="8" t="s">
        <v>107</v>
      </c>
      <c r="L786" s="10" t="s">
        <v>108</v>
      </c>
      <c r="M786" s="10" t="s">
        <v>109</v>
      </c>
      <c r="N786" s="10" t="s">
        <v>110</v>
      </c>
      <c r="O786" s="27"/>
      <c r="P786" s="27"/>
      <c r="Q786" s="74"/>
      <c r="R786" s="27">
        <v>4</v>
      </c>
      <c r="S786" s="27">
        <v>4</v>
      </c>
      <c r="T786" s="27">
        <v>4</v>
      </c>
      <c r="U786" s="27">
        <v>4</v>
      </c>
      <c r="V786" s="27">
        <v>4</v>
      </c>
      <c r="W786" s="27"/>
      <c r="X786" s="27"/>
      <c r="Y786" s="27"/>
      <c r="Z786" s="27"/>
      <c r="AA786" s="27"/>
      <c r="AB786" s="27"/>
      <c r="AC786" s="27"/>
      <c r="AD786" s="27"/>
      <c r="AE786" s="27"/>
      <c r="AF786" s="27"/>
      <c r="AG786" s="27"/>
      <c r="AH786" s="27"/>
      <c r="AI786" s="27"/>
      <c r="AJ786" s="27"/>
      <c r="AK786" s="27"/>
      <c r="AL786" s="27"/>
      <c r="AM786" s="27"/>
      <c r="AN786" s="27"/>
      <c r="AO786" s="27"/>
      <c r="AP786" s="27">
        <v>10832.65</v>
      </c>
      <c r="AQ786" s="27">
        <v>0</v>
      </c>
      <c r="AR786" s="27">
        <f t="shared" si="20"/>
        <v>0</v>
      </c>
      <c r="AS786" s="10" t="s">
        <v>111</v>
      </c>
      <c r="AT786" s="7" t="s">
        <v>375</v>
      </c>
      <c r="AU786" s="89" t="s">
        <v>1337</v>
      </c>
    </row>
    <row r="787" spans="2:47" x14ac:dyDescent="0.25">
      <c r="B787" s="12" t="s">
        <v>1381</v>
      </c>
      <c r="C787" s="7" t="s">
        <v>100</v>
      </c>
      <c r="D787" s="7" t="s">
        <v>1327</v>
      </c>
      <c r="E787" s="7" t="s">
        <v>1328</v>
      </c>
      <c r="F787" s="7" t="s">
        <v>1329</v>
      </c>
      <c r="G787" s="7" t="s">
        <v>1380</v>
      </c>
      <c r="H787" s="8" t="s">
        <v>197</v>
      </c>
      <c r="I787" s="9">
        <v>45</v>
      </c>
      <c r="J787" s="10" t="s">
        <v>579</v>
      </c>
      <c r="K787" s="8" t="s">
        <v>107</v>
      </c>
      <c r="L787" s="10" t="s">
        <v>108</v>
      </c>
      <c r="M787" s="10" t="s">
        <v>109</v>
      </c>
      <c r="N787" s="10" t="s">
        <v>110</v>
      </c>
      <c r="O787" s="74"/>
      <c r="P787" s="27"/>
      <c r="Q787" s="27"/>
      <c r="R787" s="27">
        <v>4</v>
      </c>
      <c r="S787" s="27">
        <v>4</v>
      </c>
      <c r="T787" s="27">
        <v>4</v>
      </c>
      <c r="U787" s="27">
        <v>4</v>
      </c>
      <c r="V787" s="27">
        <v>4</v>
      </c>
      <c r="W787" s="27"/>
      <c r="X787" s="27"/>
      <c r="Y787" s="27"/>
      <c r="Z787" s="27"/>
      <c r="AA787" s="27"/>
      <c r="AB787" s="27"/>
      <c r="AC787" s="27"/>
      <c r="AD787" s="27"/>
      <c r="AE787" s="27"/>
      <c r="AF787" s="27"/>
      <c r="AG787" s="27"/>
      <c r="AH787" s="27"/>
      <c r="AI787" s="27"/>
      <c r="AJ787" s="27"/>
      <c r="AK787" s="27"/>
      <c r="AL787" s="27"/>
      <c r="AM787" s="27"/>
      <c r="AN787" s="27"/>
      <c r="AO787" s="27"/>
      <c r="AP787" s="27">
        <v>10832.65</v>
      </c>
      <c r="AQ787" s="27">
        <v>0</v>
      </c>
      <c r="AR787" s="27">
        <f t="shared" si="20"/>
        <v>0</v>
      </c>
      <c r="AS787" s="10" t="s">
        <v>111</v>
      </c>
      <c r="AT787" s="43" t="s">
        <v>241</v>
      </c>
      <c r="AU787" s="10" t="s">
        <v>1339</v>
      </c>
    </row>
    <row r="788" spans="2:47" x14ac:dyDescent="0.25">
      <c r="B788" s="12" t="s">
        <v>1382</v>
      </c>
      <c r="C788" s="7" t="s">
        <v>100</v>
      </c>
      <c r="D788" s="7" t="s">
        <v>1327</v>
      </c>
      <c r="E788" s="7" t="s">
        <v>1328</v>
      </c>
      <c r="F788" s="7" t="s">
        <v>1329</v>
      </c>
      <c r="G788" s="7" t="s">
        <v>1380</v>
      </c>
      <c r="H788" s="8" t="s">
        <v>197</v>
      </c>
      <c r="I788" s="9">
        <v>45</v>
      </c>
      <c r="J788" s="10" t="s">
        <v>579</v>
      </c>
      <c r="K788" s="8" t="s">
        <v>107</v>
      </c>
      <c r="L788" s="10" t="s">
        <v>108</v>
      </c>
      <c r="M788" s="10" t="s">
        <v>109</v>
      </c>
      <c r="N788" s="10" t="s">
        <v>110</v>
      </c>
      <c r="O788" s="74"/>
      <c r="P788" s="27"/>
      <c r="Q788" s="27"/>
      <c r="R788" s="27">
        <v>4</v>
      </c>
      <c r="S788" s="27">
        <v>4</v>
      </c>
      <c r="T788" s="27">
        <v>4</v>
      </c>
      <c r="U788" s="27">
        <v>4</v>
      </c>
      <c r="V788" s="27">
        <v>4</v>
      </c>
      <c r="W788" s="27"/>
      <c r="X788" s="27"/>
      <c r="Y788" s="27"/>
      <c r="Z788" s="27"/>
      <c r="AA788" s="27"/>
      <c r="AB788" s="27"/>
      <c r="AC788" s="27"/>
      <c r="AD788" s="27"/>
      <c r="AE788" s="27"/>
      <c r="AF788" s="27"/>
      <c r="AG788" s="27"/>
      <c r="AH788" s="27"/>
      <c r="AI788" s="27"/>
      <c r="AJ788" s="27"/>
      <c r="AK788" s="27"/>
      <c r="AL788" s="27"/>
      <c r="AM788" s="27"/>
      <c r="AN788" s="27"/>
      <c r="AO788" s="27"/>
      <c r="AP788" s="27">
        <v>11160.71</v>
      </c>
      <c r="AQ788" s="27">
        <v>0</v>
      </c>
      <c r="AR788" s="27">
        <f t="shared" si="20"/>
        <v>0</v>
      </c>
      <c r="AS788" s="10" t="s">
        <v>111</v>
      </c>
      <c r="AT788" s="43" t="s">
        <v>241</v>
      </c>
      <c r="AU788" s="43" t="s">
        <v>359</v>
      </c>
    </row>
    <row r="789" spans="2:47" x14ac:dyDescent="0.2">
      <c r="B789" s="12" t="s">
        <v>1383</v>
      </c>
      <c r="C789" s="8" t="s">
        <v>100</v>
      </c>
      <c r="D789" s="13" t="s">
        <v>1384</v>
      </c>
      <c r="E789" s="7" t="s">
        <v>1328</v>
      </c>
      <c r="F789" s="13" t="s">
        <v>1385</v>
      </c>
      <c r="G789" s="7" t="s">
        <v>1380</v>
      </c>
      <c r="H789" s="8" t="s">
        <v>197</v>
      </c>
      <c r="I789" s="9">
        <v>45</v>
      </c>
      <c r="J789" s="8" t="s">
        <v>1386</v>
      </c>
      <c r="K789" s="8" t="s">
        <v>107</v>
      </c>
      <c r="L789" s="8" t="s">
        <v>108</v>
      </c>
      <c r="M789" s="10" t="s">
        <v>109</v>
      </c>
      <c r="N789" s="8" t="s">
        <v>110</v>
      </c>
      <c r="O789" s="74"/>
      <c r="P789" s="27"/>
      <c r="Q789" s="27"/>
      <c r="R789" s="27"/>
      <c r="S789" s="27">
        <v>2</v>
      </c>
      <c r="T789" s="27">
        <v>4</v>
      </c>
      <c r="U789" s="27">
        <v>4</v>
      </c>
      <c r="V789" s="27">
        <v>4</v>
      </c>
      <c r="W789" s="27"/>
      <c r="X789" s="27"/>
      <c r="Y789" s="27"/>
      <c r="Z789" s="27"/>
      <c r="AA789" s="27"/>
      <c r="AB789" s="27"/>
      <c r="AC789" s="27"/>
      <c r="AD789" s="27"/>
      <c r="AE789" s="27"/>
      <c r="AF789" s="27"/>
      <c r="AG789" s="27"/>
      <c r="AH789" s="27"/>
      <c r="AI789" s="27"/>
      <c r="AJ789" s="27"/>
      <c r="AK789" s="27"/>
      <c r="AL789" s="27"/>
      <c r="AM789" s="27"/>
      <c r="AN789" s="27"/>
      <c r="AO789" s="27"/>
      <c r="AP789" s="27">
        <v>8120</v>
      </c>
      <c r="AQ789" s="27">
        <v>0</v>
      </c>
      <c r="AR789" s="27">
        <f t="shared" si="20"/>
        <v>0</v>
      </c>
      <c r="AS789" s="10" t="s">
        <v>111</v>
      </c>
      <c r="AT789" s="43" t="s">
        <v>241</v>
      </c>
      <c r="AU789" s="89" t="s">
        <v>212</v>
      </c>
    </row>
    <row r="790" spans="2:47" x14ac:dyDescent="0.25">
      <c r="B790" s="7" t="s">
        <v>1387</v>
      </c>
      <c r="C790" s="7" t="s">
        <v>100</v>
      </c>
      <c r="D790" s="22" t="s">
        <v>1388</v>
      </c>
      <c r="E790" s="7" t="s">
        <v>1389</v>
      </c>
      <c r="F790" s="7" t="s">
        <v>1390</v>
      </c>
      <c r="G790" s="7" t="s">
        <v>1391</v>
      </c>
      <c r="H790" s="7" t="s">
        <v>105</v>
      </c>
      <c r="I790" s="9">
        <v>45</v>
      </c>
      <c r="J790" s="10" t="s">
        <v>238</v>
      </c>
      <c r="K790" s="8" t="s">
        <v>107</v>
      </c>
      <c r="L790" s="10" t="s">
        <v>108</v>
      </c>
      <c r="M790" s="10" t="s">
        <v>109</v>
      </c>
      <c r="N790" s="10" t="s">
        <v>110</v>
      </c>
      <c r="O790" s="27"/>
      <c r="P790" s="27"/>
      <c r="Q790" s="74"/>
      <c r="R790" s="27">
        <v>10</v>
      </c>
      <c r="S790" s="27">
        <v>10</v>
      </c>
      <c r="T790" s="27">
        <v>10</v>
      </c>
      <c r="U790" s="27">
        <v>10</v>
      </c>
      <c r="V790" s="27">
        <v>10</v>
      </c>
      <c r="W790" s="27"/>
      <c r="X790" s="27"/>
      <c r="Y790" s="27"/>
      <c r="Z790" s="27"/>
      <c r="AA790" s="27"/>
      <c r="AB790" s="27"/>
      <c r="AC790" s="27"/>
      <c r="AD790" s="27"/>
      <c r="AE790" s="27"/>
      <c r="AF790" s="27"/>
      <c r="AG790" s="27"/>
      <c r="AH790" s="27"/>
      <c r="AI790" s="27"/>
      <c r="AJ790" s="27"/>
      <c r="AK790" s="27"/>
      <c r="AL790" s="27"/>
      <c r="AM790" s="27"/>
      <c r="AN790" s="27"/>
      <c r="AO790" s="27"/>
      <c r="AP790" s="27">
        <v>72540.03</v>
      </c>
      <c r="AQ790" s="27">
        <v>0</v>
      </c>
      <c r="AR790" s="27">
        <f t="shared" si="20"/>
        <v>0</v>
      </c>
      <c r="AS790" s="10" t="s">
        <v>111</v>
      </c>
      <c r="AT790" s="7" t="s">
        <v>375</v>
      </c>
      <c r="AU790" s="89" t="s">
        <v>1392</v>
      </c>
    </row>
    <row r="791" spans="2:47" x14ac:dyDescent="0.25">
      <c r="B791" s="12" t="s">
        <v>1393</v>
      </c>
      <c r="C791" s="7" t="s">
        <v>100</v>
      </c>
      <c r="D791" s="7" t="s">
        <v>1388</v>
      </c>
      <c r="E791" s="7" t="s">
        <v>1389</v>
      </c>
      <c r="F791" s="7" t="s">
        <v>1390</v>
      </c>
      <c r="G791" s="7" t="s">
        <v>1391</v>
      </c>
      <c r="H791" s="8" t="s">
        <v>197</v>
      </c>
      <c r="I791" s="9">
        <v>45</v>
      </c>
      <c r="J791" s="10" t="s">
        <v>579</v>
      </c>
      <c r="K791" s="8" t="s">
        <v>107</v>
      </c>
      <c r="L791" s="10" t="s">
        <v>108</v>
      </c>
      <c r="M791" s="10" t="s">
        <v>109</v>
      </c>
      <c r="N791" s="10" t="s">
        <v>110</v>
      </c>
      <c r="O791" s="74"/>
      <c r="P791" s="27"/>
      <c r="Q791" s="27"/>
      <c r="R791" s="27">
        <v>10</v>
      </c>
      <c r="S791" s="27">
        <v>10</v>
      </c>
      <c r="T791" s="27">
        <v>10</v>
      </c>
      <c r="U791" s="27">
        <v>10</v>
      </c>
      <c r="V791" s="27">
        <v>10</v>
      </c>
      <c r="W791" s="27"/>
      <c r="X791" s="27"/>
      <c r="Y791" s="27"/>
      <c r="Z791" s="27"/>
      <c r="AA791" s="27"/>
      <c r="AB791" s="27"/>
      <c r="AC791" s="27"/>
      <c r="AD791" s="27"/>
      <c r="AE791" s="27"/>
      <c r="AF791" s="27"/>
      <c r="AG791" s="27"/>
      <c r="AH791" s="27"/>
      <c r="AI791" s="27"/>
      <c r="AJ791" s="27"/>
      <c r="AK791" s="27"/>
      <c r="AL791" s="27"/>
      <c r="AM791" s="27"/>
      <c r="AN791" s="27"/>
      <c r="AO791" s="27"/>
      <c r="AP791" s="27">
        <v>72540.03</v>
      </c>
      <c r="AQ791" s="27">
        <v>0</v>
      </c>
      <c r="AR791" s="27">
        <f t="shared" si="20"/>
        <v>0</v>
      </c>
      <c r="AS791" s="10" t="s">
        <v>111</v>
      </c>
      <c r="AT791" s="43" t="s">
        <v>241</v>
      </c>
      <c r="AU791" s="43" t="s">
        <v>359</v>
      </c>
    </row>
    <row r="792" spans="2:47" x14ac:dyDescent="0.2">
      <c r="B792" s="12" t="s">
        <v>1394</v>
      </c>
      <c r="C792" s="8" t="s">
        <v>100</v>
      </c>
      <c r="D792" s="8" t="s">
        <v>1388</v>
      </c>
      <c r="E792" s="7" t="s">
        <v>1389</v>
      </c>
      <c r="F792" s="8" t="s">
        <v>1390</v>
      </c>
      <c r="G792" s="7" t="s">
        <v>1391</v>
      </c>
      <c r="H792" s="8" t="s">
        <v>197</v>
      </c>
      <c r="I792" s="9">
        <v>45</v>
      </c>
      <c r="J792" s="8" t="s">
        <v>1386</v>
      </c>
      <c r="K792" s="8" t="s">
        <v>107</v>
      </c>
      <c r="L792" s="8" t="s">
        <v>108</v>
      </c>
      <c r="M792" s="10" t="s">
        <v>109</v>
      </c>
      <c r="N792" s="8" t="s">
        <v>110</v>
      </c>
      <c r="O792" s="74"/>
      <c r="P792" s="27"/>
      <c r="Q792" s="27"/>
      <c r="R792" s="27"/>
      <c r="S792" s="27">
        <v>10</v>
      </c>
      <c r="T792" s="27">
        <v>10</v>
      </c>
      <c r="U792" s="27">
        <v>10</v>
      </c>
      <c r="V792" s="27">
        <v>10</v>
      </c>
      <c r="W792" s="27"/>
      <c r="X792" s="27"/>
      <c r="Y792" s="27"/>
      <c r="Z792" s="27"/>
      <c r="AA792" s="27"/>
      <c r="AB792" s="27"/>
      <c r="AC792" s="27"/>
      <c r="AD792" s="27"/>
      <c r="AE792" s="27"/>
      <c r="AF792" s="27"/>
      <c r="AG792" s="27"/>
      <c r="AH792" s="27"/>
      <c r="AI792" s="27"/>
      <c r="AJ792" s="27"/>
      <c r="AK792" s="27"/>
      <c r="AL792" s="27"/>
      <c r="AM792" s="27"/>
      <c r="AN792" s="27"/>
      <c r="AO792" s="27"/>
      <c r="AP792" s="27">
        <v>35340</v>
      </c>
      <c r="AQ792" s="27">
        <v>0</v>
      </c>
      <c r="AR792" s="27">
        <f t="shared" si="20"/>
        <v>0</v>
      </c>
      <c r="AS792" s="10" t="s">
        <v>111</v>
      </c>
      <c r="AT792" s="43" t="s">
        <v>241</v>
      </c>
      <c r="AU792" s="13" t="s">
        <v>1163</v>
      </c>
    </row>
    <row r="793" spans="2:47" x14ac:dyDescent="0.2">
      <c r="B793" s="13" t="s">
        <v>1395</v>
      </c>
      <c r="C793" s="13" t="s">
        <v>100</v>
      </c>
      <c r="D793" s="13" t="s">
        <v>1396</v>
      </c>
      <c r="E793" s="13" t="s">
        <v>1389</v>
      </c>
      <c r="F793" s="13" t="s">
        <v>1390</v>
      </c>
      <c r="G793" s="13" t="s">
        <v>1397</v>
      </c>
      <c r="H793" s="13" t="s">
        <v>197</v>
      </c>
      <c r="I793" s="13">
        <v>45</v>
      </c>
      <c r="J793" s="13" t="s">
        <v>614</v>
      </c>
      <c r="K793" s="13" t="s">
        <v>107</v>
      </c>
      <c r="L793" s="13" t="s">
        <v>108</v>
      </c>
      <c r="M793" s="13" t="s">
        <v>109</v>
      </c>
      <c r="N793" s="13" t="s">
        <v>110</v>
      </c>
      <c r="O793" s="39"/>
      <c r="P793" s="39"/>
      <c r="Q793" s="39"/>
      <c r="R793" s="39"/>
      <c r="S793" s="39">
        <v>4</v>
      </c>
      <c r="T793" s="39">
        <v>4</v>
      </c>
      <c r="U793" s="39">
        <v>4</v>
      </c>
      <c r="V793" s="39">
        <v>4</v>
      </c>
      <c r="W793" s="39">
        <v>4</v>
      </c>
      <c r="X793" s="39"/>
      <c r="Y793" s="39"/>
      <c r="Z793" s="39"/>
      <c r="AA793" s="39"/>
      <c r="AB793" s="39"/>
      <c r="AC793" s="39"/>
      <c r="AD793" s="39"/>
      <c r="AE793" s="39"/>
      <c r="AF793" s="39"/>
      <c r="AG793" s="39"/>
      <c r="AH793" s="39"/>
      <c r="AI793" s="39"/>
      <c r="AJ793" s="39"/>
      <c r="AK793" s="39"/>
      <c r="AL793" s="39"/>
      <c r="AM793" s="39"/>
      <c r="AN793" s="39"/>
      <c r="AO793" s="39"/>
      <c r="AP793" s="39">
        <v>35340</v>
      </c>
      <c r="AQ793" s="39">
        <v>0</v>
      </c>
      <c r="AR793" s="27">
        <f t="shared" si="20"/>
        <v>0</v>
      </c>
      <c r="AS793" s="13" t="s">
        <v>111</v>
      </c>
      <c r="AT793" s="13">
        <v>2016</v>
      </c>
      <c r="AU793" s="13" t="s">
        <v>1398</v>
      </c>
    </row>
    <row r="794" spans="2:47" x14ac:dyDescent="0.2">
      <c r="B794" s="13" t="s">
        <v>1399</v>
      </c>
      <c r="C794" s="13" t="s">
        <v>100</v>
      </c>
      <c r="D794" s="13" t="s">
        <v>1396</v>
      </c>
      <c r="E794" s="13" t="s">
        <v>1389</v>
      </c>
      <c r="F794" s="13" t="s">
        <v>1390</v>
      </c>
      <c r="G794" s="13" t="s">
        <v>1397</v>
      </c>
      <c r="H794" s="13" t="s">
        <v>744</v>
      </c>
      <c r="I794" s="13">
        <v>45</v>
      </c>
      <c r="J794" s="13" t="s">
        <v>745</v>
      </c>
      <c r="K794" s="13" t="s">
        <v>107</v>
      </c>
      <c r="L794" s="13" t="s">
        <v>108</v>
      </c>
      <c r="M794" s="13" t="s">
        <v>109</v>
      </c>
      <c r="N794" s="13" t="s">
        <v>110</v>
      </c>
      <c r="O794" s="39"/>
      <c r="P794" s="39"/>
      <c r="Q794" s="39"/>
      <c r="R794" s="39"/>
      <c r="S794" s="39">
        <v>4</v>
      </c>
      <c r="T794" s="39">
        <v>4</v>
      </c>
      <c r="U794" s="39">
        <v>4</v>
      </c>
      <c r="V794" s="39">
        <v>4</v>
      </c>
      <c r="W794" s="39">
        <v>4</v>
      </c>
      <c r="X794" s="39"/>
      <c r="Y794" s="39"/>
      <c r="Z794" s="39"/>
      <c r="AA794" s="39"/>
      <c r="AB794" s="39"/>
      <c r="AC794" s="39"/>
      <c r="AD794" s="39"/>
      <c r="AE794" s="39"/>
      <c r="AF794" s="39"/>
      <c r="AG794" s="39"/>
      <c r="AH794" s="39"/>
      <c r="AI794" s="39"/>
      <c r="AJ794" s="39"/>
      <c r="AK794" s="39"/>
      <c r="AL794" s="39"/>
      <c r="AM794" s="39"/>
      <c r="AN794" s="39"/>
      <c r="AO794" s="39"/>
      <c r="AP794" s="39">
        <v>61600</v>
      </c>
      <c r="AQ794" s="39">
        <v>0</v>
      </c>
      <c r="AR794" s="27">
        <f t="shared" si="20"/>
        <v>0</v>
      </c>
      <c r="AS794" s="13" t="s">
        <v>111</v>
      </c>
      <c r="AT794" s="13">
        <v>2016</v>
      </c>
      <c r="AU794" s="13">
        <v>9.15</v>
      </c>
    </row>
    <row r="795" spans="2:47" x14ac:dyDescent="0.2">
      <c r="B795" s="13" t="s">
        <v>1400</v>
      </c>
      <c r="C795" s="13" t="s">
        <v>100</v>
      </c>
      <c r="D795" s="13" t="s">
        <v>1396</v>
      </c>
      <c r="E795" s="13" t="s">
        <v>1389</v>
      </c>
      <c r="F795" s="13" t="s">
        <v>1390</v>
      </c>
      <c r="G795" s="13" t="s">
        <v>1397</v>
      </c>
      <c r="H795" s="13" t="s">
        <v>744</v>
      </c>
      <c r="I795" s="13">
        <v>45</v>
      </c>
      <c r="J795" s="13" t="s">
        <v>745</v>
      </c>
      <c r="K795" s="13" t="s">
        <v>107</v>
      </c>
      <c r="L795" s="13" t="s">
        <v>108</v>
      </c>
      <c r="M795" s="13" t="s">
        <v>109</v>
      </c>
      <c r="N795" s="13" t="s">
        <v>110</v>
      </c>
      <c r="O795" s="39"/>
      <c r="P795" s="39"/>
      <c r="Q795" s="39"/>
      <c r="R795" s="39"/>
      <c r="S795" s="39">
        <v>4</v>
      </c>
      <c r="T795" s="39">
        <v>4</v>
      </c>
      <c r="U795" s="39">
        <v>4</v>
      </c>
      <c r="V795" s="39">
        <v>4</v>
      </c>
      <c r="W795" s="39">
        <v>4</v>
      </c>
      <c r="X795" s="39"/>
      <c r="Y795" s="39"/>
      <c r="Z795" s="39"/>
      <c r="AA795" s="39"/>
      <c r="AB795" s="39"/>
      <c r="AC795" s="39"/>
      <c r="AD795" s="39"/>
      <c r="AE795" s="39"/>
      <c r="AF795" s="39"/>
      <c r="AG795" s="39"/>
      <c r="AH795" s="39"/>
      <c r="AI795" s="39"/>
      <c r="AJ795" s="39"/>
      <c r="AK795" s="39"/>
      <c r="AL795" s="39"/>
      <c r="AM795" s="39"/>
      <c r="AN795" s="39"/>
      <c r="AO795" s="39"/>
      <c r="AP795" s="39">
        <v>35340</v>
      </c>
      <c r="AQ795" s="39">
        <v>0</v>
      </c>
      <c r="AR795" s="27">
        <f t="shared" si="20"/>
        <v>0</v>
      </c>
      <c r="AS795" s="13" t="s">
        <v>111</v>
      </c>
      <c r="AT795" s="13">
        <v>2016</v>
      </c>
      <c r="AU795" s="13">
        <v>9.18</v>
      </c>
    </row>
    <row r="796" spans="2:47" x14ac:dyDescent="0.2">
      <c r="B796" s="13" t="s">
        <v>1401</v>
      </c>
      <c r="C796" s="13" t="s">
        <v>100</v>
      </c>
      <c r="D796" s="13" t="s">
        <v>1396</v>
      </c>
      <c r="E796" s="13" t="s">
        <v>1389</v>
      </c>
      <c r="F796" s="13" t="s">
        <v>1390</v>
      </c>
      <c r="G796" s="13" t="s">
        <v>1397</v>
      </c>
      <c r="H796" s="13" t="s">
        <v>744</v>
      </c>
      <c r="I796" s="13">
        <v>45</v>
      </c>
      <c r="J796" s="13" t="s">
        <v>747</v>
      </c>
      <c r="K796" s="13" t="s">
        <v>107</v>
      </c>
      <c r="L796" s="13" t="s">
        <v>108</v>
      </c>
      <c r="M796" s="13" t="s">
        <v>109</v>
      </c>
      <c r="N796" s="13" t="s">
        <v>110</v>
      </c>
      <c r="O796" s="39"/>
      <c r="P796" s="39"/>
      <c r="Q796" s="39"/>
      <c r="R796" s="39"/>
      <c r="S796" s="39">
        <v>4</v>
      </c>
      <c r="T796" s="39">
        <v>4</v>
      </c>
      <c r="U796" s="39">
        <v>4</v>
      </c>
      <c r="V796" s="39">
        <v>4</v>
      </c>
      <c r="W796" s="39">
        <v>4</v>
      </c>
      <c r="X796" s="39"/>
      <c r="Y796" s="39"/>
      <c r="Z796" s="39"/>
      <c r="AA796" s="39"/>
      <c r="AB796" s="39"/>
      <c r="AC796" s="39"/>
      <c r="AD796" s="39"/>
      <c r="AE796" s="39"/>
      <c r="AF796" s="39"/>
      <c r="AG796" s="39"/>
      <c r="AH796" s="39"/>
      <c r="AI796" s="39"/>
      <c r="AJ796" s="39"/>
      <c r="AK796" s="39"/>
      <c r="AL796" s="39"/>
      <c r="AM796" s="39"/>
      <c r="AN796" s="39"/>
      <c r="AO796" s="39"/>
      <c r="AP796" s="39">
        <v>35340</v>
      </c>
      <c r="AQ796" s="39">
        <v>0</v>
      </c>
      <c r="AR796" s="27">
        <f t="shared" si="20"/>
        <v>0</v>
      </c>
      <c r="AS796" s="13" t="s">
        <v>748</v>
      </c>
      <c r="AT796" s="13">
        <v>2016</v>
      </c>
      <c r="AU796" s="13">
        <v>9.1199999999999992</v>
      </c>
    </row>
    <row r="797" spans="2:47" x14ac:dyDescent="0.2">
      <c r="B797" s="13" t="s">
        <v>1402</v>
      </c>
      <c r="C797" s="13" t="s">
        <v>100</v>
      </c>
      <c r="D797" s="13" t="s">
        <v>1396</v>
      </c>
      <c r="E797" s="13" t="s">
        <v>1389</v>
      </c>
      <c r="F797" s="13" t="s">
        <v>1390</v>
      </c>
      <c r="G797" s="13" t="s">
        <v>1397</v>
      </c>
      <c r="H797" s="13" t="s">
        <v>744</v>
      </c>
      <c r="I797" s="13">
        <v>45</v>
      </c>
      <c r="J797" s="13" t="s">
        <v>751</v>
      </c>
      <c r="K797" s="13" t="s">
        <v>107</v>
      </c>
      <c r="L797" s="13" t="s">
        <v>108</v>
      </c>
      <c r="M797" s="13" t="s">
        <v>337</v>
      </c>
      <c r="N797" s="13" t="s">
        <v>110</v>
      </c>
      <c r="O797" s="39"/>
      <c r="P797" s="39"/>
      <c r="Q797" s="39"/>
      <c r="R797" s="39"/>
      <c r="S797" s="39">
        <v>4</v>
      </c>
      <c r="T797" s="39">
        <v>4</v>
      </c>
      <c r="U797" s="39">
        <v>4</v>
      </c>
      <c r="V797" s="39">
        <v>4</v>
      </c>
      <c r="W797" s="39">
        <v>4</v>
      </c>
      <c r="X797" s="39"/>
      <c r="Y797" s="39"/>
      <c r="Z797" s="39"/>
      <c r="AA797" s="39"/>
      <c r="AB797" s="39"/>
      <c r="AC797" s="39"/>
      <c r="AD797" s="39"/>
      <c r="AE797" s="39"/>
      <c r="AF797" s="39"/>
      <c r="AG797" s="39"/>
      <c r="AH797" s="39"/>
      <c r="AI797" s="39"/>
      <c r="AJ797" s="39"/>
      <c r="AK797" s="39"/>
      <c r="AL797" s="39"/>
      <c r="AM797" s="39"/>
      <c r="AN797" s="39"/>
      <c r="AO797" s="39"/>
      <c r="AP797" s="39">
        <v>35340</v>
      </c>
      <c r="AQ797" s="39">
        <v>0</v>
      </c>
      <c r="AR797" s="27">
        <f t="shared" si="20"/>
        <v>0</v>
      </c>
      <c r="AS797" s="13" t="s">
        <v>748</v>
      </c>
      <c r="AT797" s="13">
        <v>2016</v>
      </c>
      <c r="AU797" s="13" t="s">
        <v>212</v>
      </c>
    </row>
    <row r="798" spans="2:47" x14ac:dyDescent="0.25">
      <c r="B798" s="7" t="s">
        <v>1403</v>
      </c>
      <c r="C798" s="7" t="s">
        <v>100</v>
      </c>
      <c r="D798" s="10" t="s">
        <v>1356</v>
      </c>
      <c r="E798" s="7" t="s">
        <v>1328</v>
      </c>
      <c r="F798" s="7" t="s">
        <v>1357</v>
      </c>
      <c r="G798" s="7" t="s">
        <v>1404</v>
      </c>
      <c r="H798" s="8" t="s">
        <v>197</v>
      </c>
      <c r="I798" s="9">
        <v>50</v>
      </c>
      <c r="J798" s="10" t="s">
        <v>238</v>
      </c>
      <c r="K798" s="8" t="s">
        <v>107</v>
      </c>
      <c r="L798" s="10" t="s">
        <v>108</v>
      </c>
      <c r="M798" s="10" t="s">
        <v>109</v>
      </c>
      <c r="N798" s="10" t="s">
        <v>110</v>
      </c>
      <c r="O798" s="27"/>
      <c r="P798" s="27"/>
      <c r="Q798" s="74"/>
      <c r="R798" s="27">
        <v>17</v>
      </c>
      <c r="S798" s="27">
        <v>17</v>
      </c>
      <c r="T798" s="27">
        <v>17</v>
      </c>
      <c r="U798" s="27">
        <v>17</v>
      </c>
      <c r="V798" s="27">
        <v>17</v>
      </c>
      <c r="W798" s="27"/>
      <c r="X798" s="27"/>
      <c r="Y798" s="27"/>
      <c r="Z798" s="27"/>
      <c r="AA798" s="27"/>
      <c r="AB798" s="27"/>
      <c r="AC798" s="27"/>
      <c r="AD798" s="27"/>
      <c r="AE798" s="27"/>
      <c r="AF798" s="27"/>
      <c r="AG798" s="27"/>
      <c r="AH798" s="27"/>
      <c r="AI798" s="27"/>
      <c r="AJ798" s="27"/>
      <c r="AK798" s="27"/>
      <c r="AL798" s="27"/>
      <c r="AM798" s="27"/>
      <c r="AN798" s="27"/>
      <c r="AO798" s="27"/>
      <c r="AP798" s="27">
        <v>38672.54</v>
      </c>
      <c r="AQ798" s="27">
        <v>0</v>
      </c>
      <c r="AR798" s="27">
        <f t="shared" si="20"/>
        <v>0</v>
      </c>
      <c r="AS798" s="10" t="s">
        <v>111</v>
      </c>
      <c r="AT798" s="7" t="s">
        <v>375</v>
      </c>
      <c r="AU798" s="89" t="s">
        <v>1337</v>
      </c>
    </row>
    <row r="799" spans="2:47" x14ac:dyDescent="0.25">
      <c r="B799" s="12" t="s">
        <v>1405</v>
      </c>
      <c r="C799" s="7" t="s">
        <v>100</v>
      </c>
      <c r="D799" s="7" t="s">
        <v>1356</v>
      </c>
      <c r="E799" s="7" t="s">
        <v>1328</v>
      </c>
      <c r="F799" s="7" t="s">
        <v>1357</v>
      </c>
      <c r="G799" s="7" t="s">
        <v>1404</v>
      </c>
      <c r="H799" s="8" t="s">
        <v>197</v>
      </c>
      <c r="I799" s="9">
        <v>50</v>
      </c>
      <c r="J799" s="10" t="s">
        <v>579</v>
      </c>
      <c r="K799" s="8" t="s">
        <v>107</v>
      </c>
      <c r="L799" s="10" t="s">
        <v>108</v>
      </c>
      <c r="M799" s="10" t="s">
        <v>109</v>
      </c>
      <c r="N799" s="10" t="s">
        <v>110</v>
      </c>
      <c r="O799" s="74"/>
      <c r="P799" s="27"/>
      <c r="Q799" s="27"/>
      <c r="R799" s="27">
        <v>17</v>
      </c>
      <c r="S799" s="27">
        <v>17</v>
      </c>
      <c r="T799" s="27">
        <v>17</v>
      </c>
      <c r="U799" s="27">
        <v>17</v>
      </c>
      <c r="V799" s="27">
        <v>17</v>
      </c>
      <c r="W799" s="27"/>
      <c r="X799" s="27"/>
      <c r="Y799" s="27"/>
      <c r="Z799" s="27"/>
      <c r="AA799" s="27"/>
      <c r="AB799" s="27"/>
      <c r="AC799" s="27"/>
      <c r="AD799" s="27"/>
      <c r="AE799" s="27"/>
      <c r="AF799" s="27"/>
      <c r="AG799" s="27"/>
      <c r="AH799" s="27"/>
      <c r="AI799" s="27"/>
      <c r="AJ799" s="27"/>
      <c r="AK799" s="27"/>
      <c r="AL799" s="27"/>
      <c r="AM799" s="27"/>
      <c r="AN799" s="27"/>
      <c r="AO799" s="27"/>
      <c r="AP799" s="27">
        <v>38672.54</v>
      </c>
      <c r="AQ799" s="27">
        <v>0</v>
      </c>
      <c r="AR799" s="27">
        <f t="shared" si="20"/>
        <v>0</v>
      </c>
      <c r="AS799" s="10" t="s">
        <v>111</v>
      </c>
      <c r="AT799" s="43" t="s">
        <v>241</v>
      </c>
      <c r="AU799" s="10" t="s">
        <v>1339</v>
      </c>
    </row>
    <row r="800" spans="2:47" x14ac:dyDescent="0.25">
      <c r="B800" s="12" t="s">
        <v>1406</v>
      </c>
      <c r="C800" s="7" t="s">
        <v>100</v>
      </c>
      <c r="D800" s="7" t="s">
        <v>1356</v>
      </c>
      <c r="E800" s="7" t="s">
        <v>1328</v>
      </c>
      <c r="F800" s="7" t="s">
        <v>1357</v>
      </c>
      <c r="G800" s="7" t="s">
        <v>1404</v>
      </c>
      <c r="H800" s="8" t="s">
        <v>197</v>
      </c>
      <c r="I800" s="9">
        <v>50</v>
      </c>
      <c r="J800" s="10" t="s">
        <v>579</v>
      </c>
      <c r="K800" s="8" t="s">
        <v>107</v>
      </c>
      <c r="L800" s="10" t="s">
        <v>108</v>
      </c>
      <c r="M800" s="10" t="s">
        <v>109</v>
      </c>
      <c r="N800" s="10" t="s">
        <v>110</v>
      </c>
      <c r="O800" s="74"/>
      <c r="P800" s="27"/>
      <c r="Q800" s="27"/>
      <c r="R800" s="27">
        <v>17</v>
      </c>
      <c r="S800" s="27">
        <v>17</v>
      </c>
      <c r="T800" s="27">
        <v>17</v>
      </c>
      <c r="U800" s="27">
        <v>17</v>
      </c>
      <c r="V800" s="27">
        <v>17</v>
      </c>
      <c r="W800" s="27"/>
      <c r="X800" s="27"/>
      <c r="Y800" s="27"/>
      <c r="Z800" s="27"/>
      <c r="AA800" s="27"/>
      <c r="AB800" s="27"/>
      <c r="AC800" s="27"/>
      <c r="AD800" s="27"/>
      <c r="AE800" s="27"/>
      <c r="AF800" s="27"/>
      <c r="AG800" s="27"/>
      <c r="AH800" s="27"/>
      <c r="AI800" s="27"/>
      <c r="AJ800" s="27"/>
      <c r="AK800" s="27"/>
      <c r="AL800" s="27"/>
      <c r="AM800" s="27"/>
      <c r="AN800" s="27"/>
      <c r="AO800" s="27"/>
      <c r="AP800" s="27">
        <v>32043.63</v>
      </c>
      <c r="AQ800" s="27">
        <v>0</v>
      </c>
      <c r="AR800" s="27">
        <f t="shared" si="20"/>
        <v>0</v>
      </c>
      <c r="AS800" s="10" t="s">
        <v>111</v>
      </c>
      <c r="AT800" s="43" t="s">
        <v>241</v>
      </c>
      <c r="AU800" s="43" t="s">
        <v>242</v>
      </c>
    </row>
    <row r="801" spans="2:47" x14ac:dyDescent="0.2">
      <c r="B801" s="12" t="s">
        <v>1407</v>
      </c>
      <c r="C801" s="8" t="s">
        <v>100</v>
      </c>
      <c r="D801" s="13" t="s">
        <v>1362</v>
      </c>
      <c r="E801" s="7" t="s">
        <v>1328</v>
      </c>
      <c r="F801" s="13" t="s">
        <v>1363</v>
      </c>
      <c r="G801" s="7" t="s">
        <v>1404</v>
      </c>
      <c r="H801" s="8" t="s">
        <v>197</v>
      </c>
      <c r="I801" s="9">
        <v>50</v>
      </c>
      <c r="J801" s="8" t="s">
        <v>244</v>
      </c>
      <c r="K801" s="8" t="s">
        <v>107</v>
      </c>
      <c r="L801" s="8" t="s">
        <v>108</v>
      </c>
      <c r="M801" s="10" t="s">
        <v>109</v>
      </c>
      <c r="N801" s="8" t="s">
        <v>110</v>
      </c>
      <c r="O801" s="74"/>
      <c r="P801" s="27"/>
      <c r="Q801" s="27"/>
      <c r="R801" s="27">
        <v>17</v>
      </c>
      <c r="S801" s="27">
        <v>17</v>
      </c>
      <c r="T801" s="27">
        <v>17</v>
      </c>
      <c r="U801" s="27">
        <v>17</v>
      </c>
      <c r="V801" s="27">
        <v>17</v>
      </c>
      <c r="W801" s="27"/>
      <c r="X801" s="27"/>
      <c r="Y801" s="27"/>
      <c r="Z801" s="27"/>
      <c r="AA801" s="27"/>
      <c r="AB801" s="27"/>
      <c r="AC801" s="27"/>
      <c r="AD801" s="27"/>
      <c r="AE801" s="27"/>
      <c r="AF801" s="27"/>
      <c r="AG801" s="27"/>
      <c r="AH801" s="27"/>
      <c r="AI801" s="27"/>
      <c r="AJ801" s="27"/>
      <c r="AK801" s="27"/>
      <c r="AL801" s="27"/>
      <c r="AM801" s="27"/>
      <c r="AN801" s="27"/>
      <c r="AO801" s="27"/>
      <c r="AP801" s="27">
        <v>32043.63</v>
      </c>
      <c r="AQ801" s="27">
        <v>0</v>
      </c>
      <c r="AR801" s="27">
        <f t="shared" si="20"/>
        <v>0</v>
      </c>
      <c r="AS801" s="10" t="s">
        <v>111</v>
      </c>
      <c r="AT801" s="43" t="s">
        <v>241</v>
      </c>
      <c r="AU801" s="89" t="s">
        <v>212</v>
      </c>
    </row>
    <row r="802" spans="2:47" x14ac:dyDescent="0.25">
      <c r="B802" s="7" t="s">
        <v>1408</v>
      </c>
      <c r="C802" s="7" t="s">
        <v>100</v>
      </c>
      <c r="D802" s="22" t="s">
        <v>1327</v>
      </c>
      <c r="E802" s="7" t="s">
        <v>1328</v>
      </c>
      <c r="F802" s="7" t="s">
        <v>1329</v>
      </c>
      <c r="G802" s="7" t="s">
        <v>1409</v>
      </c>
      <c r="H802" s="8" t="s">
        <v>197</v>
      </c>
      <c r="I802" s="9">
        <v>50</v>
      </c>
      <c r="J802" s="10" t="s">
        <v>238</v>
      </c>
      <c r="K802" s="8" t="s">
        <v>107</v>
      </c>
      <c r="L802" s="10" t="s">
        <v>108</v>
      </c>
      <c r="M802" s="10" t="s">
        <v>109</v>
      </c>
      <c r="N802" s="10" t="s">
        <v>110</v>
      </c>
      <c r="O802" s="27"/>
      <c r="P802" s="27"/>
      <c r="Q802" s="74"/>
      <c r="R802" s="27">
        <v>21</v>
      </c>
      <c r="S802" s="27">
        <v>21</v>
      </c>
      <c r="T802" s="27">
        <v>21</v>
      </c>
      <c r="U802" s="27">
        <v>21</v>
      </c>
      <c r="V802" s="27">
        <v>21</v>
      </c>
      <c r="W802" s="27"/>
      <c r="X802" s="27"/>
      <c r="Y802" s="27"/>
      <c r="Z802" s="27"/>
      <c r="AA802" s="27"/>
      <c r="AB802" s="27"/>
      <c r="AC802" s="27"/>
      <c r="AD802" s="27"/>
      <c r="AE802" s="27"/>
      <c r="AF802" s="27"/>
      <c r="AG802" s="27"/>
      <c r="AH802" s="27"/>
      <c r="AI802" s="27"/>
      <c r="AJ802" s="27"/>
      <c r="AK802" s="27"/>
      <c r="AL802" s="27"/>
      <c r="AM802" s="27"/>
      <c r="AN802" s="27"/>
      <c r="AO802" s="27"/>
      <c r="AP802" s="27">
        <v>29016.01</v>
      </c>
      <c r="AQ802" s="27">
        <v>0</v>
      </c>
      <c r="AR802" s="27">
        <f t="shared" si="20"/>
        <v>0</v>
      </c>
      <c r="AS802" s="10" t="s">
        <v>111</v>
      </c>
      <c r="AT802" s="7" t="s">
        <v>375</v>
      </c>
      <c r="AU802" s="89" t="s">
        <v>1337</v>
      </c>
    </row>
    <row r="803" spans="2:47" x14ac:dyDescent="0.25">
      <c r="B803" s="12" t="s">
        <v>1410</v>
      </c>
      <c r="C803" s="7" t="s">
        <v>100</v>
      </c>
      <c r="D803" s="7" t="s">
        <v>1327</v>
      </c>
      <c r="E803" s="7" t="s">
        <v>1328</v>
      </c>
      <c r="F803" s="7" t="s">
        <v>1329</v>
      </c>
      <c r="G803" s="7" t="s">
        <v>1409</v>
      </c>
      <c r="H803" s="8" t="s">
        <v>197</v>
      </c>
      <c r="I803" s="9">
        <v>50</v>
      </c>
      <c r="J803" s="10" t="s">
        <v>579</v>
      </c>
      <c r="K803" s="8" t="s">
        <v>107</v>
      </c>
      <c r="L803" s="10" t="s">
        <v>108</v>
      </c>
      <c r="M803" s="10" t="s">
        <v>109</v>
      </c>
      <c r="N803" s="10" t="s">
        <v>110</v>
      </c>
      <c r="O803" s="74"/>
      <c r="P803" s="27"/>
      <c r="Q803" s="27"/>
      <c r="R803" s="27">
        <v>21</v>
      </c>
      <c r="S803" s="27">
        <v>21</v>
      </c>
      <c r="T803" s="27">
        <v>21</v>
      </c>
      <c r="U803" s="27">
        <v>21</v>
      </c>
      <c r="V803" s="27">
        <v>21</v>
      </c>
      <c r="W803" s="27"/>
      <c r="X803" s="27"/>
      <c r="Y803" s="27"/>
      <c r="Z803" s="27"/>
      <c r="AA803" s="27"/>
      <c r="AB803" s="27"/>
      <c r="AC803" s="27"/>
      <c r="AD803" s="27"/>
      <c r="AE803" s="27"/>
      <c r="AF803" s="27"/>
      <c r="AG803" s="27"/>
      <c r="AH803" s="27"/>
      <c r="AI803" s="27"/>
      <c r="AJ803" s="27"/>
      <c r="AK803" s="27"/>
      <c r="AL803" s="27"/>
      <c r="AM803" s="27"/>
      <c r="AN803" s="27"/>
      <c r="AO803" s="27"/>
      <c r="AP803" s="27">
        <v>29016.01</v>
      </c>
      <c r="AQ803" s="27">
        <v>0</v>
      </c>
      <c r="AR803" s="27">
        <f t="shared" si="20"/>
        <v>0</v>
      </c>
      <c r="AS803" s="10" t="s">
        <v>111</v>
      </c>
      <c r="AT803" s="43" t="s">
        <v>241</v>
      </c>
      <c r="AU803" s="10" t="s">
        <v>1339</v>
      </c>
    </row>
    <row r="804" spans="2:47" x14ac:dyDescent="0.25">
      <c r="B804" s="12" t="s">
        <v>1411</v>
      </c>
      <c r="C804" s="7" t="s">
        <v>100</v>
      </c>
      <c r="D804" s="7" t="s">
        <v>1327</v>
      </c>
      <c r="E804" s="7" t="s">
        <v>1328</v>
      </c>
      <c r="F804" s="7" t="s">
        <v>1329</v>
      </c>
      <c r="G804" s="7" t="s">
        <v>1409</v>
      </c>
      <c r="H804" s="8" t="s">
        <v>197</v>
      </c>
      <c r="I804" s="9">
        <v>50</v>
      </c>
      <c r="J804" s="10" t="s">
        <v>579</v>
      </c>
      <c r="K804" s="8" t="s">
        <v>107</v>
      </c>
      <c r="L804" s="10" t="s">
        <v>108</v>
      </c>
      <c r="M804" s="10" t="s">
        <v>109</v>
      </c>
      <c r="N804" s="10" t="s">
        <v>110</v>
      </c>
      <c r="O804" s="74"/>
      <c r="P804" s="27"/>
      <c r="Q804" s="27"/>
      <c r="R804" s="27">
        <v>21</v>
      </c>
      <c r="S804" s="27">
        <v>21</v>
      </c>
      <c r="T804" s="27">
        <v>21</v>
      </c>
      <c r="U804" s="27">
        <v>21</v>
      </c>
      <c r="V804" s="27">
        <v>21</v>
      </c>
      <c r="W804" s="27"/>
      <c r="X804" s="27"/>
      <c r="Y804" s="27"/>
      <c r="Z804" s="27"/>
      <c r="AA804" s="27"/>
      <c r="AB804" s="27"/>
      <c r="AC804" s="27"/>
      <c r="AD804" s="27"/>
      <c r="AE804" s="27"/>
      <c r="AF804" s="27"/>
      <c r="AG804" s="27"/>
      <c r="AH804" s="27"/>
      <c r="AI804" s="27"/>
      <c r="AJ804" s="27"/>
      <c r="AK804" s="27"/>
      <c r="AL804" s="27"/>
      <c r="AM804" s="27"/>
      <c r="AN804" s="27"/>
      <c r="AO804" s="27"/>
      <c r="AP804" s="27">
        <v>25000</v>
      </c>
      <c r="AQ804" s="27">
        <v>0</v>
      </c>
      <c r="AR804" s="27">
        <f t="shared" si="20"/>
        <v>0</v>
      </c>
      <c r="AS804" s="10" t="s">
        <v>111</v>
      </c>
      <c r="AT804" s="43" t="s">
        <v>241</v>
      </c>
      <c r="AU804" s="43" t="s">
        <v>359</v>
      </c>
    </row>
    <row r="805" spans="2:47" x14ac:dyDescent="0.25">
      <c r="B805" s="12" t="s">
        <v>1412</v>
      </c>
      <c r="C805" s="8" t="s">
        <v>100</v>
      </c>
      <c r="D805" s="8" t="s">
        <v>1327</v>
      </c>
      <c r="E805" s="7" t="s">
        <v>1328</v>
      </c>
      <c r="F805" s="8" t="s">
        <v>1329</v>
      </c>
      <c r="G805" s="7" t="s">
        <v>1409</v>
      </c>
      <c r="H805" s="8" t="s">
        <v>197</v>
      </c>
      <c r="I805" s="9">
        <v>50</v>
      </c>
      <c r="J805" s="8" t="s">
        <v>244</v>
      </c>
      <c r="K805" s="8" t="s">
        <v>107</v>
      </c>
      <c r="L805" s="8" t="s">
        <v>108</v>
      </c>
      <c r="M805" s="10" t="s">
        <v>109</v>
      </c>
      <c r="N805" s="8" t="s">
        <v>110</v>
      </c>
      <c r="O805" s="74"/>
      <c r="P805" s="27"/>
      <c r="Q805" s="27"/>
      <c r="R805" s="27">
        <v>21</v>
      </c>
      <c r="S805" s="27">
        <v>21</v>
      </c>
      <c r="T805" s="27">
        <v>21</v>
      </c>
      <c r="U805" s="27">
        <v>21</v>
      </c>
      <c r="V805" s="27">
        <v>21</v>
      </c>
      <c r="W805" s="27"/>
      <c r="X805" s="27"/>
      <c r="Y805" s="27"/>
      <c r="Z805" s="27"/>
      <c r="AA805" s="27"/>
      <c r="AB805" s="27"/>
      <c r="AC805" s="27"/>
      <c r="AD805" s="27"/>
      <c r="AE805" s="27"/>
      <c r="AF805" s="27"/>
      <c r="AG805" s="27"/>
      <c r="AH805" s="27"/>
      <c r="AI805" s="27"/>
      <c r="AJ805" s="27"/>
      <c r="AK805" s="27"/>
      <c r="AL805" s="27"/>
      <c r="AM805" s="27"/>
      <c r="AN805" s="27"/>
      <c r="AO805" s="27"/>
      <c r="AP805" s="27">
        <v>21946.67</v>
      </c>
      <c r="AQ805" s="27">
        <v>0</v>
      </c>
      <c r="AR805" s="27">
        <f t="shared" si="20"/>
        <v>0</v>
      </c>
      <c r="AS805" s="10" t="s">
        <v>111</v>
      </c>
      <c r="AT805" s="43" t="s">
        <v>241</v>
      </c>
      <c r="AU805" s="89" t="s">
        <v>212</v>
      </c>
    </row>
    <row r="806" spans="2:47" x14ac:dyDescent="0.25">
      <c r="B806" s="7" t="s">
        <v>1413</v>
      </c>
      <c r="C806" s="7" t="s">
        <v>100</v>
      </c>
      <c r="D806" s="22" t="s">
        <v>1327</v>
      </c>
      <c r="E806" s="7" t="s">
        <v>1328</v>
      </c>
      <c r="F806" s="7" t="s">
        <v>1329</v>
      </c>
      <c r="G806" s="7" t="s">
        <v>1414</v>
      </c>
      <c r="H806" s="8" t="s">
        <v>197</v>
      </c>
      <c r="I806" s="9">
        <v>50</v>
      </c>
      <c r="J806" s="10" t="s">
        <v>238</v>
      </c>
      <c r="K806" s="8" t="s">
        <v>107</v>
      </c>
      <c r="L806" s="10" t="s">
        <v>108</v>
      </c>
      <c r="M806" s="10" t="s">
        <v>109</v>
      </c>
      <c r="N806" s="10" t="s">
        <v>110</v>
      </c>
      <c r="O806" s="27"/>
      <c r="P806" s="27"/>
      <c r="Q806" s="74"/>
      <c r="R806" s="27">
        <v>20</v>
      </c>
      <c r="S806" s="27">
        <v>20</v>
      </c>
      <c r="T806" s="27">
        <v>20</v>
      </c>
      <c r="U806" s="27">
        <v>20</v>
      </c>
      <c r="V806" s="27">
        <v>20</v>
      </c>
      <c r="W806" s="27"/>
      <c r="X806" s="27"/>
      <c r="Y806" s="27"/>
      <c r="Z806" s="27"/>
      <c r="AA806" s="27"/>
      <c r="AB806" s="27"/>
      <c r="AC806" s="27"/>
      <c r="AD806" s="27"/>
      <c r="AE806" s="27"/>
      <c r="AF806" s="27"/>
      <c r="AG806" s="27"/>
      <c r="AH806" s="27"/>
      <c r="AI806" s="27"/>
      <c r="AJ806" s="27"/>
      <c r="AK806" s="27"/>
      <c r="AL806" s="27"/>
      <c r="AM806" s="27"/>
      <c r="AN806" s="27"/>
      <c r="AO806" s="27"/>
      <c r="AP806" s="27">
        <v>16906.66</v>
      </c>
      <c r="AQ806" s="27">
        <v>0</v>
      </c>
      <c r="AR806" s="27">
        <f t="shared" si="20"/>
        <v>0</v>
      </c>
      <c r="AS806" s="10" t="s">
        <v>111</v>
      </c>
      <c r="AT806" s="7" t="s">
        <v>375</v>
      </c>
      <c r="AU806" s="89" t="s">
        <v>357</v>
      </c>
    </row>
    <row r="807" spans="2:47" x14ac:dyDescent="0.25">
      <c r="B807" s="12" t="s">
        <v>1415</v>
      </c>
      <c r="C807" s="7" t="s">
        <v>100</v>
      </c>
      <c r="D807" s="7" t="s">
        <v>1327</v>
      </c>
      <c r="E807" s="7" t="s">
        <v>1328</v>
      </c>
      <c r="F807" s="7" t="s">
        <v>1329</v>
      </c>
      <c r="G807" s="7" t="s">
        <v>1414</v>
      </c>
      <c r="H807" s="8" t="s">
        <v>197</v>
      </c>
      <c r="I807" s="9">
        <v>50</v>
      </c>
      <c r="J807" s="10" t="s">
        <v>579</v>
      </c>
      <c r="K807" s="8" t="s">
        <v>107</v>
      </c>
      <c r="L807" s="10" t="s">
        <v>108</v>
      </c>
      <c r="M807" s="10" t="s">
        <v>109</v>
      </c>
      <c r="N807" s="10" t="s">
        <v>110</v>
      </c>
      <c r="O807" s="74"/>
      <c r="P807" s="27"/>
      <c r="Q807" s="27"/>
      <c r="R807" s="27">
        <v>13</v>
      </c>
      <c r="S807" s="27">
        <v>20</v>
      </c>
      <c r="T807" s="27">
        <v>20</v>
      </c>
      <c r="U807" s="27">
        <v>20</v>
      </c>
      <c r="V807" s="27">
        <v>20</v>
      </c>
      <c r="W807" s="27"/>
      <c r="X807" s="27"/>
      <c r="Y807" s="27"/>
      <c r="Z807" s="27"/>
      <c r="AA807" s="27"/>
      <c r="AB807" s="27"/>
      <c r="AC807" s="27"/>
      <c r="AD807" s="27"/>
      <c r="AE807" s="27"/>
      <c r="AF807" s="27"/>
      <c r="AG807" s="27"/>
      <c r="AH807" s="27"/>
      <c r="AI807" s="27"/>
      <c r="AJ807" s="27"/>
      <c r="AK807" s="27"/>
      <c r="AL807" s="27"/>
      <c r="AM807" s="27"/>
      <c r="AN807" s="27"/>
      <c r="AO807" s="27"/>
      <c r="AP807" s="27">
        <v>16906.66</v>
      </c>
      <c r="AQ807" s="27">
        <v>0</v>
      </c>
      <c r="AR807" s="27">
        <f t="shared" si="20"/>
        <v>0</v>
      </c>
      <c r="AS807" s="10" t="s">
        <v>111</v>
      </c>
      <c r="AT807" s="43" t="s">
        <v>241</v>
      </c>
      <c r="AU807" s="10" t="s">
        <v>1339</v>
      </c>
    </row>
    <row r="808" spans="2:47" x14ac:dyDescent="0.25">
      <c r="B808" s="12" t="s">
        <v>1416</v>
      </c>
      <c r="C808" s="7" t="s">
        <v>100</v>
      </c>
      <c r="D808" s="7" t="s">
        <v>1327</v>
      </c>
      <c r="E808" s="7" t="s">
        <v>1328</v>
      </c>
      <c r="F808" s="7" t="s">
        <v>1329</v>
      </c>
      <c r="G808" s="7" t="s">
        <v>1414</v>
      </c>
      <c r="H808" s="8" t="s">
        <v>197</v>
      </c>
      <c r="I808" s="9">
        <v>50</v>
      </c>
      <c r="J808" s="10" t="s">
        <v>579</v>
      </c>
      <c r="K808" s="8" t="s">
        <v>107</v>
      </c>
      <c r="L808" s="10" t="s">
        <v>108</v>
      </c>
      <c r="M808" s="10" t="s">
        <v>109</v>
      </c>
      <c r="N808" s="10" t="s">
        <v>110</v>
      </c>
      <c r="O808" s="74"/>
      <c r="P808" s="27"/>
      <c r="Q808" s="27"/>
      <c r="R808" s="27">
        <v>13</v>
      </c>
      <c r="S808" s="27">
        <v>20</v>
      </c>
      <c r="T808" s="27">
        <v>20</v>
      </c>
      <c r="U808" s="27">
        <v>20</v>
      </c>
      <c r="V808" s="27">
        <v>20</v>
      </c>
      <c r="W808" s="27"/>
      <c r="X808" s="27"/>
      <c r="Y808" s="27"/>
      <c r="Z808" s="27"/>
      <c r="AA808" s="27"/>
      <c r="AB808" s="27"/>
      <c r="AC808" s="27"/>
      <c r="AD808" s="27"/>
      <c r="AE808" s="27"/>
      <c r="AF808" s="27"/>
      <c r="AG808" s="27"/>
      <c r="AH808" s="27"/>
      <c r="AI808" s="27"/>
      <c r="AJ808" s="27"/>
      <c r="AK808" s="27"/>
      <c r="AL808" s="27"/>
      <c r="AM808" s="27"/>
      <c r="AN808" s="27"/>
      <c r="AO808" s="27"/>
      <c r="AP808" s="27">
        <v>12000</v>
      </c>
      <c r="AQ808" s="27">
        <v>0</v>
      </c>
      <c r="AR808" s="27">
        <f t="shared" si="20"/>
        <v>0</v>
      </c>
      <c r="AS808" s="10" t="s">
        <v>111</v>
      </c>
      <c r="AT808" s="43" t="s">
        <v>241</v>
      </c>
      <c r="AU808" s="43" t="s">
        <v>359</v>
      </c>
    </row>
    <row r="809" spans="2:47" x14ac:dyDescent="0.2">
      <c r="B809" s="12" t="s">
        <v>1417</v>
      </c>
      <c r="C809" s="8" t="s">
        <v>100</v>
      </c>
      <c r="D809" s="13" t="s">
        <v>1384</v>
      </c>
      <c r="E809" s="7" t="s">
        <v>1328</v>
      </c>
      <c r="F809" s="13" t="s">
        <v>1385</v>
      </c>
      <c r="G809" s="7" t="s">
        <v>1414</v>
      </c>
      <c r="H809" s="8" t="s">
        <v>197</v>
      </c>
      <c r="I809" s="9">
        <v>50</v>
      </c>
      <c r="J809" s="8" t="s">
        <v>244</v>
      </c>
      <c r="K809" s="8" t="s">
        <v>107</v>
      </c>
      <c r="L809" s="8" t="s">
        <v>108</v>
      </c>
      <c r="M809" s="10" t="s">
        <v>109</v>
      </c>
      <c r="N809" s="8" t="s">
        <v>110</v>
      </c>
      <c r="O809" s="74"/>
      <c r="P809" s="27"/>
      <c r="Q809" s="27"/>
      <c r="R809" s="27">
        <v>13</v>
      </c>
      <c r="S809" s="27">
        <v>20</v>
      </c>
      <c r="T809" s="27">
        <v>20</v>
      </c>
      <c r="U809" s="27">
        <v>20</v>
      </c>
      <c r="V809" s="27">
        <v>20</v>
      </c>
      <c r="W809" s="27"/>
      <c r="X809" s="27"/>
      <c r="Y809" s="27"/>
      <c r="Z809" s="27"/>
      <c r="AA809" s="27"/>
      <c r="AB809" s="27"/>
      <c r="AC809" s="27"/>
      <c r="AD809" s="27"/>
      <c r="AE809" s="27"/>
      <c r="AF809" s="27"/>
      <c r="AG809" s="27"/>
      <c r="AH809" s="27"/>
      <c r="AI809" s="27"/>
      <c r="AJ809" s="27"/>
      <c r="AK809" s="27"/>
      <c r="AL809" s="27"/>
      <c r="AM809" s="27"/>
      <c r="AN809" s="27"/>
      <c r="AO809" s="27"/>
      <c r="AP809" s="27">
        <v>4260</v>
      </c>
      <c r="AQ809" s="27">
        <v>0</v>
      </c>
      <c r="AR809" s="27">
        <f t="shared" si="20"/>
        <v>0</v>
      </c>
      <c r="AS809" s="10" t="s">
        <v>111</v>
      </c>
      <c r="AT809" s="43" t="s">
        <v>241</v>
      </c>
      <c r="AU809" s="89" t="s">
        <v>212</v>
      </c>
    </row>
    <row r="810" spans="2:47" x14ac:dyDescent="0.25">
      <c r="B810" s="7" t="s">
        <v>1418</v>
      </c>
      <c r="C810" s="7" t="s">
        <v>100</v>
      </c>
      <c r="D810" s="10" t="s">
        <v>1356</v>
      </c>
      <c r="E810" s="7" t="s">
        <v>1328</v>
      </c>
      <c r="F810" s="7" t="s">
        <v>1357</v>
      </c>
      <c r="G810" s="7" t="s">
        <v>1419</v>
      </c>
      <c r="H810" s="8" t="s">
        <v>197</v>
      </c>
      <c r="I810" s="9">
        <v>50</v>
      </c>
      <c r="J810" s="10" t="s">
        <v>238</v>
      </c>
      <c r="K810" s="8" t="s">
        <v>107</v>
      </c>
      <c r="L810" s="10" t="s">
        <v>108</v>
      </c>
      <c r="M810" s="10" t="s">
        <v>109</v>
      </c>
      <c r="N810" s="10" t="s">
        <v>110</v>
      </c>
      <c r="O810" s="27"/>
      <c r="P810" s="27"/>
      <c r="Q810" s="74"/>
      <c r="R810" s="27">
        <v>32</v>
      </c>
      <c r="S810" s="27">
        <v>32</v>
      </c>
      <c r="T810" s="27">
        <v>32</v>
      </c>
      <c r="U810" s="27">
        <v>32</v>
      </c>
      <c r="V810" s="27">
        <v>32</v>
      </c>
      <c r="W810" s="27"/>
      <c r="X810" s="27"/>
      <c r="Y810" s="27"/>
      <c r="Z810" s="27"/>
      <c r="AA810" s="27"/>
      <c r="AB810" s="27"/>
      <c r="AC810" s="27"/>
      <c r="AD810" s="27"/>
      <c r="AE810" s="27"/>
      <c r="AF810" s="27"/>
      <c r="AG810" s="27"/>
      <c r="AH810" s="27"/>
      <c r="AI810" s="27"/>
      <c r="AJ810" s="27"/>
      <c r="AK810" s="27"/>
      <c r="AL810" s="27"/>
      <c r="AM810" s="27"/>
      <c r="AN810" s="27"/>
      <c r="AO810" s="27"/>
      <c r="AP810" s="27">
        <v>33174.980000000003</v>
      </c>
      <c r="AQ810" s="27">
        <v>0</v>
      </c>
      <c r="AR810" s="27">
        <f t="shared" si="20"/>
        <v>0</v>
      </c>
      <c r="AS810" s="10" t="s">
        <v>111</v>
      </c>
      <c r="AT810" s="7" t="s">
        <v>375</v>
      </c>
      <c r="AU810" s="89" t="s">
        <v>357</v>
      </c>
    </row>
    <row r="811" spans="2:47" x14ac:dyDescent="0.25">
      <c r="B811" s="12" t="s">
        <v>1420</v>
      </c>
      <c r="C811" s="7" t="s">
        <v>100</v>
      </c>
      <c r="D811" s="7" t="s">
        <v>1356</v>
      </c>
      <c r="E811" s="7" t="s">
        <v>1328</v>
      </c>
      <c r="F811" s="7" t="s">
        <v>1357</v>
      </c>
      <c r="G811" s="7" t="s">
        <v>1419</v>
      </c>
      <c r="H811" s="8" t="s">
        <v>197</v>
      </c>
      <c r="I811" s="9">
        <v>50</v>
      </c>
      <c r="J811" s="10" t="s">
        <v>579</v>
      </c>
      <c r="K811" s="8" t="s">
        <v>107</v>
      </c>
      <c r="L811" s="10" t="s">
        <v>108</v>
      </c>
      <c r="M811" s="10" t="s">
        <v>109</v>
      </c>
      <c r="N811" s="10" t="s">
        <v>110</v>
      </c>
      <c r="O811" s="74"/>
      <c r="P811" s="27"/>
      <c r="Q811" s="27"/>
      <c r="R811" s="27">
        <v>30</v>
      </c>
      <c r="S811" s="27">
        <v>32</v>
      </c>
      <c r="T811" s="27">
        <v>35</v>
      </c>
      <c r="U811" s="27">
        <v>35</v>
      </c>
      <c r="V811" s="27">
        <v>35</v>
      </c>
      <c r="W811" s="27"/>
      <c r="X811" s="27"/>
      <c r="Y811" s="27"/>
      <c r="Z811" s="27"/>
      <c r="AA811" s="27"/>
      <c r="AB811" s="27"/>
      <c r="AC811" s="27"/>
      <c r="AD811" s="27"/>
      <c r="AE811" s="27"/>
      <c r="AF811" s="27"/>
      <c r="AG811" s="27"/>
      <c r="AH811" s="27"/>
      <c r="AI811" s="27"/>
      <c r="AJ811" s="27"/>
      <c r="AK811" s="27"/>
      <c r="AL811" s="27"/>
      <c r="AM811" s="27"/>
      <c r="AN811" s="27"/>
      <c r="AO811" s="27"/>
      <c r="AP811" s="27">
        <v>33174.980000000003</v>
      </c>
      <c r="AQ811" s="27">
        <v>0</v>
      </c>
      <c r="AR811" s="27">
        <f t="shared" si="20"/>
        <v>0</v>
      </c>
      <c r="AS811" s="10" t="s">
        <v>111</v>
      </c>
      <c r="AT811" s="43" t="s">
        <v>241</v>
      </c>
      <c r="AU811" s="10" t="s">
        <v>1339</v>
      </c>
    </row>
    <row r="812" spans="2:47" x14ac:dyDescent="0.25">
      <c r="B812" s="12" t="s">
        <v>1421</v>
      </c>
      <c r="C812" s="7" t="s">
        <v>100</v>
      </c>
      <c r="D812" s="7" t="s">
        <v>1356</v>
      </c>
      <c r="E812" s="7" t="s">
        <v>1328</v>
      </c>
      <c r="F812" s="7" t="s">
        <v>1357</v>
      </c>
      <c r="G812" s="7" t="s">
        <v>1419</v>
      </c>
      <c r="H812" s="8" t="s">
        <v>197</v>
      </c>
      <c r="I812" s="9">
        <v>50</v>
      </c>
      <c r="J812" s="10" t="s">
        <v>579</v>
      </c>
      <c r="K812" s="8" t="s">
        <v>107</v>
      </c>
      <c r="L812" s="10" t="s">
        <v>108</v>
      </c>
      <c r="M812" s="10" t="s">
        <v>109</v>
      </c>
      <c r="N812" s="10" t="s">
        <v>110</v>
      </c>
      <c r="O812" s="74"/>
      <c r="P812" s="27"/>
      <c r="Q812" s="27"/>
      <c r="R812" s="27">
        <v>30</v>
      </c>
      <c r="S812" s="27">
        <v>32</v>
      </c>
      <c r="T812" s="27">
        <v>35</v>
      </c>
      <c r="U812" s="27">
        <v>35</v>
      </c>
      <c r="V812" s="27">
        <v>35</v>
      </c>
      <c r="W812" s="27"/>
      <c r="X812" s="27"/>
      <c r="Y812" s="27"/>
      <c r="Z812" s="27"/>
      <c r="AA812" s="27"/>
      <c r="AB812" s="27"/>
      <c r="AC812" s="27"/>
      <c r="AD812" s="27"/>
      <c r="AE812" s="27"/>
      <c r="AF812" s="27"/>
      <c r="AG812" s="27"/>
      <c r="AH812" s="27"/>
      <c r="AI812" s="27"/>
      <c r="AJ812" s="27"/>
      <c r="AK812" s="27"/>
      <c r="AL812" s="27"/>
      <c r="AM812" s="27"/>
      <c r="AN812" s="27"/>
      <c r="AO812" s="27"/>
      <c r="AP812" s="27">
        <v>29859.67</v>
      </c>
      <c r="AQ812" s="27">
        <v>0</v>
      </c>
      <c r="AR812" s="27">
        <f t="shared" si="20"/>
        <v>0</v>
      </c>
      <c r="AS812" s="10" t="s">
        <v>111</v>
      </c>
      <c r="AT812" s="43" t="s">
        <v>241</v>
      </c>
      <c r="AU812" s="43" t="s">
        <v>359</v>
      </c>
    </row>
    <row r="813" spans="2:47" x14ac:dyDescent="0.2">
      <c r="B813" s="12" t="s">
        <v>1422</v>
      </c>
      <c r="C813" s="8" t="s">
        <v>100</v>
      </c>
      <c r="D813" s="13" t="s">
        <v>1362</v>
      </c>
      <c r="E813" s="7" t="s">
        <v>1328</v>
      </c>
      <c r="F813" s="13" t="s">
        <v>1363</v>
      </c>
      <c r="G813" s="7" t="s">
        <v>1419</v>
      </c>
      <c r="H813" s="8" t="s">
        <v>197</v>
      </c>
      <c r="I813" s="9">
        <v>50</v>
      </c>
      <c r="J813" s="8" t="s">
        <v>244</v>
      </c>
      <c r="K813" s="8" t="s">
        <v>107</v>
      </c>
      <c r="L813" s="8" t="s">
        <v>108</v>
      </c>
      <c r="M813" s="10" t="s">
        <v>109</v>
      </c>
      <c r="N813" s="8" t="s">
        <v>110</v>
      </c>
      <c r="O813" s="74"/>
      <c r="P813" s="27"/>
      <c r="Q813" s="27"/>
      <c r="R813" s="27">
        <v>14</v>
      </c>
      <c r="S813" s="27">
        <v>32</v>
      </c>
      <c r="T813" s="27">
        <v>35</v>
      </c>
      <c r="U813" s="27">
        <v>35</v>
      </c>
      <c r="V813" s="27">
        <v>35</v>
      </c>
      <c r="W813" s="27"/>
      <c r="X813" s="27"/>
      <c r="Y813" s="27"/>
      <c r="Z813" s="27"/>
      <c r="AA813" s="27"/>
      <c r="AB813" s="27"/>
      <c r="AC813" s="27"/>
      <c r="AD813" s="27"/>
      <c r="AE813" s="27"/>
      <c r="AF813" s="27"/>
      <c r="AG813" s="27"/>
      <c r="AH813" s="27"/>
      <c r="AI813" s="27"/>
      <c r="AJ813" s="27"/>
      <c r="AK813" s="27"/>
      <c r="AL813" s="27"/>
      <c r="AM813" s="27"/>
      <c r="AN813" s="27"/>
      <c r="AO813" s="27"/>
      <c r="AP813" s="27">
        <v>26015</v>
      </c>
      <c r="AQ813" s="27">
        <v>0</v>
      </c>
      <c r="AR813" s="27">
        <f t="shared" si="20"/>
        <v>0</v>
      </c>
      <c r="AS813" s="10" t="s">
        <v>111</v>
      </c>
      <c r="AT813" s="43" t="s">
        <v>241</v>
      </c>
      <c r="AU813" s="89" t="s">
        <v>212</v>
      </c>
    </row>
    <row r="814" spans="2:47" x14ac:dyDescent="0.25">
      <c r="B814" s="7" t="s">
        <v>1423</v>
      </c>
      <c r="C814" s="7" t="s">
        <v>100</v>
      </c>
      <c r="D814" s="22" t="s">
        <v>1327</v>
      </c>
      <c r="E814" s="7" t="s">
        <v>1328</v>
      </c>
      <c r="F814" s="7" t="s">
        <v>1329</v>
      </c>
      <c r="G814" s="7" t="s">
        <v>1424</v>
      </c>
      <c r="H814" s="8" t="s">
        <v>197</v>
      </c>
      <c r="I814" s="9">
        <v>50</v>
      </c>
      <c r="J814" s="10" t="s">
        <v>238</v>
      </c>
      <c r="K814" s="8" t="s">
        <v>107</v>
      </c>
      <c r="L814" s="10" t="s">
        <v>108</v>
      </c>
      <c r="M814" s="10" t="s">
        <v>109</v>
      </c>
      <c r="N814" s="10" t="s">
        <v>110</v>
      </c>
      <c r="O814" s="27"/>
      <c r="P814" s="27"/>
      <c r="Q814" s="74"/>
      <c r="R814" s="27">
        <v>20</v>
      </c>
      <c r="S814" s="27">
        <v>20</v>
      </c>
      <c r="T814" s="27">
        <v>20</v>
      </c>
      <c r="U814" s="27">
        <v>20</v>
      </c>
      <c r="V814" s="27">
        <v>20</v>
      </c>
      <c r="W814" s="27"/>
      <c r="X814" s="27"/>
      <c r="Y814" s="27"/>
      <c r="Z814" s="27"/>
      <c r="AA814" s="27"/>
      <c r="AB814" s="27"/>
      <c r="AC814" s="27"/>
      <c r="AD814" s="27"/>
      <c r="AE814" s="27"/>
      <c r="AF814" s="27"/>
      <c r="AG814" s="27"/>
      <c r="AH814" s="27"/>
      <c r="AI814" s="27"/>
      <c r="AJ814" s="27"/>
      <c r="AK814" s="27"/>
      <c r="AL814" s="27"/>
      <c r="AM814" s="27"/>
      <c r="AN814" s="27"/>
      <c r="AO814" s="27"/>
      <c r="AP814" s="27">
        <v>19827.61</v>
      </c>
      <c r="AQ814" s="27">
        <v>0</v>
      </c>
      <c r="AR814" s="27">
        <f t="shared" si="20"/>
        <v>0</v>
      </c>
      <c r="AS814" s="10" t="s">
        <v>111</v>
      </c>
      <c r="AT814" s="7" t="s">
        <v>375</v>
      </c>
      <c r="AU814" s="89" t="s">
        <v>357</v>
      </c>
    </row>
    <row r="815" spans="2:47" x14ac:dyDescent="0.25">
      <c r="B815" s="12" t="s">
        <v>1425</v>
      </c>
      <c r="C815" s="7" t="s">
        <v>100</v>
      </c>
      <c r="D815" s="7" t="s">
        <v>1327</v>
      </c>
      <c r="E815" s="7" t="s">
        <v>1328</v>
      </c>
      <c r="F815" s="7" t="s">
        <v>1329</v>
      </c>
      <c r="G815" s="7" t="s">
        <v>1424</v>
      </c>
      <c r="H815" s="8" t="s">
        <v>197</v>
      </c>
      <c r="I815" s="9">
        <v>50</v>
      </c>
      <c r="J815" s="10" t="s">
        <v>579</v>
      </c>
      <c r="K815" s="8" t="s">
        <v>107</v>
      </c>
      <c r="L815" s="10" t="s">
        <v>108</v>
      </c>
      <c r="M815" s="10" t="s">
        <v>109</v>
      </c>
      <c r="N815" s="10" t="s">
        <v>110</v>
      </c>
      <c r="O815" s="74"/>
      <c r="P815" s="27"/>
      <c r="Q815" s="27"/>
      <c r="R815" s="27">
        <v>8</v>
      </c>
      <c r="S815" s="27">
        <v>20</v>
      </c>
      <c r="T815" s="27">
        <v>20</v>
      </c>
      <c r="U815" s="27">
        <v>20</v>
      </c>
      <c r="V815" s="27">
        <v>20</v>
      </c>
      <c r="W815" s="27"/>
      <c r="X815" s="27"/>
      <c r="Y815" s="27"/>
      <c r="Z815" s="27"/>
      <c r="AA815" s="27"/>
      <c r="AB815" s="27"/>
      <c r="AC815" s="27"/>
      <c r="AD815" s="27"/>
      <c r="AE815" s="27"/>
      <c r="AF815" s="27"/>
      <c r="AG815" s="27"/>
      <c r="AH815" s="27"/>
      <c r="AI815" s="27"/>
      <c r="AJ815" s="27"/>
      <c r="AK815" s="27"/>
      <c r="AL815" s="27"/>
      <c r="AM815" s="27"/>
      <c r="AN815" s="27"/>
      <c r="AO815" s="27"/>
      <c r="AP815" s="27">
        <v>19827.61</v>
      </c>
      <c r="AQ815" s="27">
        <v>0</v>
      </c>
      <c r="AR815" s="27">
        <f t="shared" si="20"/>
        <v>0</v>
      </c>
      <c r="AS815" s="10" t="s">
        <v>111</v>
      </c>
      <c r="AT815" s="43" t="s">
        <v>241</v>
      </c>
      <c r="AU815" s="10" t="s">
        <v>1339</v>
      </c>
    </row>
    <row r="816" spans="2:47" x14ac:dyDescent="0.25">
      <c r="B816" s="12" t="s">
        <v>1426</v>
      </c>
      <c r="C816" s="7" t="s">
        <v>100</v>
      </c>
      <c r="D816" s="7" t="s">
        <v>1327</v>
      </c>
      <c r="E816" s="7" t="s">
        <v>1328</v>
      </c>
      <c r="F816" s="7" t="s">
        <v>1329</v>
      </c>
      <c r="G816" s="7" t="s">
        <v>1424</v>
      </c>
      <c r="H816" s="8" t="s">
        <v>197</v>
      </c>
      <c r="I816" s="9">
        <v>50</v>
      </c>
      <c r="J816" s="10" t="s">
        <v>579</v>
      </c>
      <c r="K816" s="8" t="s">
        <v>107</v>
      </c>
      <c r="L816" s="10" t="s">
        <v>108</v>
      </c>
      <c r="M816" s="10" t="s">
        <v>109</v>
      </c>
      <c r="N816" s="10" t="s">
        <v>110</v>
      </c>
      <c r="O816" s="74"/>
      <c r="P816" s="27"/>
      <c r="Q816" s="27"/>
      <c r="R816" s="27">
        <v>8</v>
      </c>
      <c r="S816" s="27">
        <v>20</v>
      </c>
      <c r="T816" s="27">
        <v>20</v>
      </c>
      <c r="U816" s="27">
        <v>20</v>
      </c>
      <c r="V816" s="27">
        <v>20</v>
      </c>
      <c r="W816" s="27"/>
      <c r="X816" s="27"/>
      <c r="Y816" s="27"/>
      <c r="Z816" s="27"/>
      <c r="AA816" s="27"/>
      <c r="AB816" s="27"/>
      <c r="AC816" s="27"/>
      <c r="AD816" s="27"/>
      <c r="AE816" s="27"/>
      <c r="AF816" s="27"/>
      <c r="AG816" s="27"/>
      <c r="AH816" s="27"/>
      <c r="AI816" s="27"/>
      <c r="AJ816" s="27"/>
      <c r="AK816" s="27"/>
      <c r="AL816" s="27"/>
      <c r="AM816" s="27"/>
      <c r="AN816" s="27"/>
      <c r="AO816" s="27"/>
      <c r="AP816" s="27">
        <v>12000</v>
      </c>
      <c r="AQ816" s="27">
        <v>0</v>
      </c>
      <c r="AR816" s="27">
        <f t="shared" si="20"/>
        <v>0</v>
      </c>
      <c r="AS816" s="10" t="s">
        <v>111</v>
      </c>
      <c r="AT816" s="43" t="s">
        <v>241</v>
      </c>
      <c r="AU816" s="43" t="s">
        <v>242</v>
      </c>
    </row>
    <row r="817" spans="2:47" x14ac:dyDescent="0.25">
      <c r="B817" s="12" t="s">
        <v>1427</v>
      </c>
      <c r="C817" s="8" t="s">
        <v>100</v>
      </c>
      <c r="D817" s="8" t="s">
        <v>1327</v>
      </c>
      <c r="E817" s="7" t="s">
        <v>1328</v>
      </c>
      <c r="F817" s="8" t="s">
        <v>1329</v>
      </c>
      <c r="G817" s="7" t="s">
        <v>1424</v>
      </c>
      <c r="H817" s="8" t="s">
        <v>197</v>
      </c>
      <c r="I817" s="9">
        <v>50</v>
      </c>
      <c r="J817" s="8" t="s">
        <v>244</v>
      </c>
      <c r="K817" s="8" t="s">
        <v>107</v>
      </c>
      <c r="L817" s="8" t="s">
        <v>108</v>
      </c>
      <c r="M817" s="10" t="s">
        <v>109</v>
      </c>
      <c r="N817" s="8" t="s">
        <v>110</v>
      </c>
      <c r="O817" s="74"/>
      <c r="P817" s="27"/>
      <c r="Q817" s="27"/>
      <c r="R817" s="27">
        <v>8</v>
      </c>
      <c r="S817" s="27">
        <v>20</v>
      </c>
      <c r="T817" s="27">
        <v>20</v>
      </c>
      <c r="U817" s="27">
        <v>20</v>
      </c>
      <c r="V817" s="27">
        <v>20</v>
      </c>
      <c r="W817" s="27"/>
      <c r="X817" s="27"/>
      <c r="Y817" s="27"/>
      <c r="Z817" s="27"/>
      <c r="AA817" s="27"/>
      <c r="AB817" s="27"/>
      <c r="AC817" s="27"/>
      <c r="AD817" s="27"/>
      <c r="AE817" s="27"/>
      <c r="AF817" s="27"/>
      <c r="AG817" s="27"/>
      <c r="AH817" s="27"/>
      <c r="AI817" s="27"/>
      <c r="AJ817" s="27"/>
      <c r="AK817" s="27"/>
      <c r="AL817" s="27"/>
      <c r="AM817" s="27"/>
      <c r="AN817" s="27"/>
      <c r="AO817" s="27"/>
      <c r="AP817" s="27">
        <v>12000</v>
      </c>
      <c r="AQ817" s="27">
        <v>0</v>
      </c>
      <c r="AR817" s="27">
        <f t="shared" si="20"/>
        <v>0</v>
      </c>
      <c r="AS817" s="10" t="s">
        <v>111</v>
      </c>
      <c r="AT817" s="43" t="s">
        <v>241</v>
      </c>
      <c r="AU817" s="89" t="s">
        <v>212</v>
      </c>
    </row>
    <row r="818" spans="2:47" x14ac:dyDescent="0.25">
      <c r="B818" s="7" t="s">
        <v>1428</v>
      </c>
      <c r="C818" s="7" t="s">
        <v>100</v>
      </c>
      <c r="D818" s="22" t="s">
        <v>1429</v>
      </c>
      <c r="E818" s="7" t="s">
        <v>1430</v>
      </c>
      <c r="F818" s="7" t="s">
        <v>1431</v>
      </c>
      <c r="G818" s="7" t="s">
        <v>1432</v>
      </c>
      <c r="H818" s="8" t="s">
        <v>197</v>
      </c>
      <c r="I818" s="9">
        <v>50</v>
      </c>
      <c r="J818" s="10" t="s">
        <v>238</v>
      </c>
      <c r="K818" s="8" t="s">
        <v>107</v>
      </c>
      <c r="L818" s="10" t="s">
        <v>108</v>
      </c>
      <c r="M818" s="10" t="s">
        <v>109</v>
      </c>
      <c r="N818" s="10" t="s">
        <v>110</v>
      </c>
      <c r="O818" s="27"/>
      <c r="P818" s="27"/>
      <c r="Q818" s="74"/>
      <c r="R818" s="27">
        <v>18</v>
      </c>
      <c r="S818" s="27">
        <v>18</v>
      </c>
      <c r="T818" s="27">
        <v>18</v>
      </c>
      <c r="U818" s="27">
        <v>18</v>
      </c>
      <c r="V818" s="27">
        <v>18</v>
      </c>
      <c r="W818" s="27"/>
      <c r="X818" s="27"/>
      <c r="Y818" s="27"/>
      <c r="Z818" s="27"/>
      <c r="AA818" s="27"/>
      <c r="AB818" s="27"/>
      <c r="AC818" s="27"/>
      <c r="AD818" s="27"/>
      <c r="AE818" s="27"/>
      <c r="AF818" s="27"/>
      <c r="AG818" s="27"/>
      <c r="AH818" s="27"/>
      <c r="AI818" s="27"/>
      <c r="AJ818" s="27"/>
      <c r="AK818" s="27"/>
      <c r="AL818" s="27"/>
      <c r="AM818" s="27"/>
      <c r="AN818" s="27"/>
      <c r="AO818" s="27"/>
      <c r="AP818" s="27">
        <v>165739.47</v>
      </c>
      <c r="AQ818" s="27">
        <v>0</v>
      </c>
      <c r="AR818" s="27">
        <f t="shared" si="20"/>
        <v>0</v>
      </c>
      <c r="AS818" s="10" t="s">
        <v>111</v>
      </c>
      <c r="AT818" s="7" t="s">
        <v>375</v>
      </c>
      <c r="AU818" s="89" t="s">
        <v>357</v>
      </c>
    </row>
    <row r="819" spans="2:47" x14ac:dyDescent="0.25">
      <c r="B819" s="12" t="s">
        <v>1433</v>
      </c>
      <c r="C819" s="7" t="s">
        <v>100</v>
      </c>
      <c r="D819" s="7" t="s">
        <v>1429</v>
      </c>
      <c r="E819" s="7" t="s">
        <v>1430</v>
      </c>
      <c r="F819" s="7" t="s">
        <v>1431</v>
      </c>
      <c r="G819" s="7" t="s">
        <v>1432</v>
      </c>
      <c r="H819" s="8" t="s">
        <v>197</v>
      </c>
      <c r="I819" s="9">
        <v>50</v>
      </c>
      <c r="J819" s="10" t="s">
        <v>579</v>
      </c>
      <c r="K819" s="8" t="s">
        <v>107</v>
      </c>
      <c r="L819" s="10" t="s">
        <v>108</v>
      </c>
      <c r="M819" s="10" t="s">
        <v>109</v>
      </c>
      <c r="N819" s="10" t="s">
        <v>110</v>
      </c>
      <c r="O819" s="74"/>
      <c r="P819" s="27"/>
      <c r="Q819" s="27"/>
      <c r="R819" s="27">
        <v>8</v>
      </c>
      <c r="S819" s="27">
        <v>18</v>
      </c>
      <c r="T819" s="27">
        <v>18</v>
      </c>
      <c r="U819" s="27">
        <v>18</v>
      </c>
      <c r="V819" s="27">
        <v>18</v>
      </c>
      <c r="W819" s="27"/>
      <c r="X819" s="27"/>
      <c r="Y819" s="27"/>
      <c r="Z819" s="27"/>
      <c r="AA819" s="27"/>
      <c r="AB819" s="27"/>
      <c r="AC819" s="27"/>
      <c r="AD819" s="27"/>
      <c r="AE819" s="27"/>
      <c r="AF819" s="27"/>
      <c r="AG819" s="27"/>
      <c r="AH819" s="27"/>
      <c r="AI819" s="27"/>
      <c r="AJ819" s="27"/>
      <c r="AK819" s="27"/>
      <c r="AL819" s="27"/>
      <c r="AM819" s="27"/>
      <c r="AN819" s="27"/>
      <c r="AO819" s="27"/>
      <c r="AP819" s="27">
        <v>165739.47</v>
      </c>
      <c r="AQ819" s="27">
        <v>0</v>
      </c>
      <c r="AR819" s="27">
        <f t="shared" si="20"/>
        <v>0</v>
      </c>
      <c r="AS819" s="10" t="s">
        <v>111</v>
      </c>
      <c r="AT819" s="43" t="s">
        <v>241</v>
      </c>
      <c r="AU819" s="10" t="s">
        <v>1339</v>
      </c>
    </row>
    <row r="820" spans="2:47" x14ac:dyDescent="0.25">
      <c r="B820" s="12" t="s">
        <v>1434</v>
      </c>
      <c r="C820" s="7" t="s">
        <v>100</v>
      </c>
      <c r="D820" s="7" t="s">
        <v>1429</v>
      </c>
      <c r="E820" s="7" t="s">
        <v>1430</v>
      </c>
      <c r="F820" s="7" t="s">
        <v>1431</v>
      </c>
      <c r="G820" s="7" t="s">
        <v>1432</v>
      </c>
      <c r="H820" s="8" t="s">
        <v>197</v>
      </c>
      <c r="I820" s="9">
        <v>50</v>
      </c>
      <c r="J820" s="10" t="s">
        <v>579</v>
      </c>
      <c r="K820" s="8" t="s">
        <v>107</v>
      </c>
      <c r="L820" s="10" t="s">
        <v>108</v>
      </c>
      <c r="M820" s="10" t="s">
        <v>109</v>
      </c>
      <c r="N820" s="10" t="s">
        <v>110</v>
      </c>
      <c r="O820" s="74"/>
      <c r="P820" s="27"/>
      <c r="Q820" s="27"/>
      <c r="R820" s="27">
        <v>8</v>
      </c>
      <c r="S820" s="27">
        <v>18</v>
      </c>
      <c r="T820" s="27">
        <v>18</v>
      </c>
      <c r="U820" s="27">
        <v>18</v>
      </c>
      <c r="V820" s="27">
        <v>18</v>
      </c>
      <c r="W820" s="27"/>
      <c r="X820" s="27"/>
      <c r="Y820" s="27"/>
      <c r="Z820" s="27"/>
      <c r="AA820" s="27"/>
      <c r="AB820" s="27"/>
      <c r="AC820" s="27"/>
      <c r="AD820" s="27"/>
      <c r="AE820" s="27"/>
      <c r="AF820" s="27"/>
      <c r="AG820" s="27"/>
      <c r="AH820" s="27"/>
      <c r="AI820" s="27"/>
      <c r="AJ820" s="27"/>
      <c r="AK820" s="27"/>
      <c r="AL820" s="27"/>
      <c r="AM820" s="27"/>
      <c r="AN820" s="27"/>
      <c r="AO820" s="27"/>
      <c r="AP820" s="27">
        <v>135537</v>
      </c>
      <c r="AQ820" s="27">
        <v>0</v>
      </c>
      <c r="AR820" s="27">
        <f t="shared" si="20"/>
        <v>0</v>
      </c>
      <c r="AS820" s="10" t="s">
        <v>111</v>
      </c>
      <c r="AT820" s="43" t="s">
        <v>241</v>
      </c>
      <c r="AU820" s="43" t="s">
        <v>1346</v>
      </c>
    </row>
    <row r="821" spans="2:47" x14ac:dyDescent="0.2">
      <c r="B821" s="12" t="s">
        <v>1435</v>
      </c>
      <c r="C821" s="8" t="s">
        <v>100</v>
      </c>
      <c r="D821" s="8" t="s">
        <v>1429</v>
      </c>
      <c r="E821" s="7" t="s">
        <v>1430</v>
      </c>
      <c r="F821" s="8" t="s">
        <v>1431</v>
      </c>
      <c r="G821" s="7" t="s">
        <v>1432</v>
      </c>
      <c r="H821" s="8" t="s">
        <v>197</v>
      </c>
      <c r="I821" s="9">
        <v>50</v>
      </c>
      <c r="J821" s="8" t="s">
        <v>1386</v>
      </c>
      <c r="K821" s="8" t="s">
        <v>107</v>
      </c>
      <c r="L821" s="8" t="s">
        <v>108</v>
      </c>
      <c r="M821" s="10" t="s">
        <v>109</v>
      </c>
      <c r="N821" s="8" t="s">
        <v>110</v>
      </c>
      <c r="O821" s="74"/>
      <c r="P821" s="27"/>
      <c r="Q821" s="27"/>
      <c r="R821" s="27"/>
      <c r="S821" s="27">
        <v>11</v>
      </c>
      <c r="T821" s="27">
        <v>18</v>
      </c>
      <c r="U821" s="27">
        <v>18</v>
      </c>
      <c r="V821" s="27">
        <v>18</v>
      </c>
      <c r="W821" s="27"/>
      <c r="X821" s="27"/>
      <c r="Y821" s="27"/>
      <c r="Z821" s="27"/>
      <c r="AA821" s="27"/>
      <c r="AB821" s="27"/>
      <c r="AC821" s="27"/>
      <c r="AD821" s="27"/>
      <c r="AE821" s="27"/>
      <c r="AF821" s="27"/>
      <c r="AG821" s="27"/>
      <c r="AH821" s="27"/>
      <c r="AI821" s="27"/>
      <c r="AJ821" s="27"/>
      <c r="AK821" s="27"/>
      <c r="AL821" s="27"/>
      <c r="AM821" s="27"/>
      <c r="AN821" s="27"/>
      <c r="AO821" s="27"/>
      <c r="AP821" s="27">
        <v>135537</v>
      </c>
      <c r="AQ821" s="27">
        <v>0</v>
      </c>
      <c r="AR821" s="27">
        <f t="shared" si="20"/>
        <v>0</v>
      </c>
      <c r="AS821" s="10" t="s">
        <v>111</v>
      </c>
      <c r="AT821" s="43" t="s">
        <v>241</v>
      </c>
      <c r="AU821" s="13" t="s">
        <v>1163</v>
      </c>
    </row>
    <row r="822" spans="2:47" x14ac:dyDescent="0.2">
      <c r="B822" s="13" t="s">
        <v>1436</v>
      </c>
      <c r="C822" s="13" t="s">
        <v>100</v>
      </c>
      <c r="D822" s="13" t="s">
        <v>1437</v>
      </c>
      <c r="E822" s="13" t="s">
        <v>1430</v>
      </c>
      <c r="F822" s="13" t="s">
        <v>1438</v>
      </c>
      <c r="G822" s="13" t="s">
        <v>1439</v>
      </c>
      <c r="H822" s="13" t="s">
        <v>1026</v>
      </c>
      <c r="I822" s="13">
        <v>50</v>
      </c>
      <c r="J822" s="13" t="s">
        <v>614</v>
      </c>
      <c r="K822" s="13" t="s">
        <v>107</v>
      </c>
      <c r="L822" s="13" t="s">
        <v>108</v>
      </c>
      <c r="M822" s="13" t="s">
        <v>109</v>
      </c>
      <c r="N822" s="13" t="s">
        <v>110</v>
      </c>
      <c r="O822" s="39"/>
      <c r="P822" s="39"/>
      <c r="Q822" s="39"/>
      <c r="R822" s="39"/>
      <c r="S822" s="39">
        <v>10</v>
      </c>
      <c r="T822" s="39">
        <v>14</v>
      </c>
      <c r="U822" s="39">
        <v>14</v>
      </c>
      <c r="V822" s="39">
        <v>14</v>
      </c>
      <c r="W822" s="39">
        <v>14</v>
      </c>
      <c r="X822" s="39"/>
      <c r="Y822" s="39"/>
      <c r="Z822" s="39"/>
      <c r="AA822" s="39"/>
      <c r="AB822" s="39"/>
      <c r="AC822" s="39"/>
      <c r="AD822" s="39"/>
      <c r="AE822" s="39"/>
      <c r="AF822" s="39"/>
      <c r="AG822" s="39"/>
      <c r="AH822" s="39"/>
      <c r="AI822" s="39"/>
      <c r="AJ822" s="39"/>
      <c r="AK822" s="39"/>
      <c r="AL822" s="39"/>
      <c r="AM822" s="39"/>
      <c r="AN822" s="39"/>
      <c r="AO822" s="39"/>
      <c r="AP822" s="39">
        <v>135537</v>
      </c>
      <c r="AQ822" s="39">
        <v>0</v>
      </c>
      <c r="AR822" s="27">
        <f t="shared" si="20"/>
        <v>0</v>
      </c>
      <c r="AS822" s="13" t="s">
        <v>111</v>
      </c>
      <c r="AT822" s="13">
        <v>2016</v>
      </c>
      <c r="AU822" s="13" t="s">
        <v>1027</v>
      </c>
    </row>
    <row r="823" spans="2:47" x14ac:dyDescent="0.2">
      <c r="B823" s="13" t="s">
        <v>1440</v>
      </c>
      <c r="C823" s="13" t="s">
        <v>100</v>
      </c>
      <c r="D823" s="13" t="s">
        <v>1437</v>
      </c>
      <c r="E823" s="13" t="s">
        <v>1430</v>
      </c>
      <c r="F823" s="13" t="s">
        <v>1438</v>
      </c>
      <c r="G823" s="13" t="s">
        <v>1439</v>
      </c>
      <c r="H823" s="13" t="s">
        <v>744</v>
      </c>
      <c r="I823" s="13">
        <v>50</v>
      </c>
      <c r="J823" s="13" t="s">
        <v>745</v>
      </c>
      <c r="K823" s="13" t="s">
        <v>107</v>
      </c>
      <c r="L823" s="13" t="s">
        <v>108</v>
      </c>
      <c r="M823" s="13" t="s">
        <v>109</v>
      </c>
      <c r="N823" s="13" t="s">
        <v>110</v>
      </c>
      <c r="O823" s="39"/>
      <c r="P823" s="39"/>
      <c r="Q823" s="39"/>
      <c r="R823" s="39"/>
      <c r="S823" s="39">
        <v>6</v>
      </c>
      <c r="T823" s="39">
        <v>14</v>
      </c>
      <c r="U823" s="39">
        <v>14</v>
      </c>
      <c r="V823" s="39">
        <v>14</v>
      </c>
      <c r="W823" s="39">
        <v>14</v>
      </c>
      <c r="X823" s="39"/>
      <c r="Y823" s="39"/>
      <c r="Z823" s="39"/>
      <c r="AA823" s="39"/>
      <c r="AB823" s="39"/>
      <c r="AC823" s="39"/>
      <c r="AD823" s="39"/>
      <c r="AE823" s="39"/>
      <c r="AF823" s="39"/>
      <c r="AG823" s="39"/>
      <c r="AH823" s="39"/>
      <c r="AI823" s="39"/>
      <c r="AJ823" s="39"/>
      <c r="AK823" s="39"/>
      <c r="AL823" s="39"/>
      <c r="AM823" s="39"/>
      <c r="AN823" s="39"/>
      <c r="AO823" s="39"/>
      <c r="AP823" s="39">
        <v>135537</v>
      </c>
      <c r="AQ823" s="39">
        <v>0</v>
      </c>
      <c r="AR823" s="27">
        <f t="shared" si="20"/>
        <v>0</v>
      </c>
      <c r="AS823" s="13" t="s">
        <v>111</v>
      </c>
      <c r="AT823" s="13">
        <v>2016</v>
      </c>
      <c r="AU823" s="13">
        <v>9.18</v>
      </c>
    </row>
    <row r="824" spans="2:47" x14ac:dyDescent="0.2">
      <c r="B824" s="13" t="s">
        <v>1441</v>
      </c>
      <c r="C824" s="13" t="s">
        <v>100</v>
      </c>
      <c r="D824" s="13" t="s">
        <v>1437</v>
      </c>
      <c r="E824" s="13" t="s">
        <v>1430</v>
      </c>
      <c r="F824" s="13" t="s">
        <v>1438</v>
      </c>
      <c r="G824" s="13" t="s">
        <v>1439</v>
      </c>
      <c r="H824" s="13" t="s">
        <v>744</v>
      </c>
      <c r="I824" s="13">
        <v>50</v>
      </c>
      <c r="J824" s="13" t="s">
        <v>747</v>
      </c>
      <c r="K824" s="13" t="s">
        <v>107</v>
      </c>
      <c r="L824" s="13" t="s">
        <v>108</v>
      </c>
      <c r="M824" s="13" t="s">
        <v>109</v>
      </c>
      <c r="N824" s="13" t="s">
        <v>110</v>
      </c>
      <c r="O824" s="39"/>
      <c r="P824" s="39"/>
      <c r="Q824" s="39"/>
      <c r="R824" s="39"/>
      <c r="S824" s="39">
        <v>6</v>
      </c>
      <c r="T824" s="39">
        <v>14</v>
      </c>
      <c r="U824" s="39">
        <v>14</v>
      </c>
      <c r="V824" s="39">
        <v>14</v>
      </c>
      <c r="W824" s="39">
        <v>14</v>
      </c>
      <c r="X824" s="39"/>
      <c r="Y824" s="39"/>
      <c r="Z824" s="39"/>
      <c r="AA824" s="39"/>
      <c r="AB824" s="39"/>
      <c r="AC824" s="39"/>
      <c r="AD824" s="39"/>
      <c r="AE824" s="39"/>
      <c r="AF824" s="39"/>
      <c r="AG824" s="39"/>
      <c r="AH824" s="39"/>
      <c r="AI824" s="39"/>
      <c r="AJ824" s="39"/>
      <c r="AK824" s="39"/>
      <c r="AL824" s="39"/>
      <c r="AM824" s="39"/>
      <c r="AN824" s="39"/>
      <c r="AO824" s="39"/>
      <c r="AP824" s="39">
        <v>135537</v>
      </c>
      <c r="AQ824" s="39">
        <v>0</v>
      </c>
      <c r="AR824" s="27">
        <f t="shared" si="20"/>
        <v>0</v>
      </c>
      <c r="AS824" s="13" t="s">
        <v>748</v>
      </c>
      <c r="AT824" s="13">
        <v>2016</v>
      </c>
      <c r="AU824" s="13">
        <v>9.1199999999999992</v>
      </c>
    </row>
    <row r="825" spans="2:47" x14ac:dyDescent="0.2">
      <c r="B825" s="13" t="s">
        <v>1442</v>
      </c>
      <c r="C825" s="13" t="s">
        <v>100</v>
      </c>
      <c r="D825" s="13" t="s">
        <v>1437</v>
      </c>
      <c r="E825" s="13" t="s">
        <v>1430</v>
      </c>
      <c r="F825" s="13" t="s">
        <v>1438</v>
      </c>
      <c r="G825" s="13" t="s">
        <v>1439</v>
      </c>
      <c r="H825" s="13" t="s">
        <v>744</v>
      </c>
      <c r="I825" s="13">
        <v>50</v>
      </c>
      <c r="J825" s="13" t="s">
        <v>751</v>
      </c>
      <c r="K825" s="13" t="s">
        <v>107</v>
      </c>
      <c r="L825" s="13" t="s">
        <v>108</v>
      </c>
      <c r="M825" s="13" t="s">
        <v>337</v>
      </c>
      <c r="N825" s="13" t="s">
        <v>110</v>
      </c>
      <c r="O825" s="39"/>
      <c r="P825" s="39"/>
      <c r="Q825" s="39"/>
      <c r="R825" s="39"/>
      <c r="S825" s="39">
        <v>6</v>
      </c>
      <c r="T825" s="39">
        <v>14</v>
      </c>
      <c r="U825" s="39">
        <v>14</v>
      </c>
      <c r="V825" s="39">
        <v>14</v>
      </c>
      <c r="W825" s="39">
        <v>14</v>
      </c>
      <c r="X825" s="39"/>
      <c r="Y825" s="39"/>
      <c r="Z825" s="39"/>
      <c r="AA825" s="39"/>
      <c r="AB825" s="39"/>
      <c r="AC825" s="39"/>
      <c r="AD825" s="39"/>
      <c r="AE825" s="39"/>
      <c r="AF825" s="39"/>
      <c r="AG825" s="39"/>
      <c r="AH825" s="39"/>
      <c r="AI825" s="39"/>
      <c r="AJ825" s="39"/>
      <c r="AK825" s="39"/>
      <c r="AL825" s="39"/>
      <c r="AM825" s="39"/>
      <c r="AN825" s="39"/>
      <c r="AO825" s="39"/>
      <c r="AP825" s="39">
        <v>135537</v>
      </c>
      <c r="AQ825" s="39">
        <v>0</v>
      </c>
      <c r="AR825" s="27">
        <f t="shared" si="20"/>
        <v>0</v>
      </c>
      <c r="AS825" s="13" t="s">
        <v>748</v>
      </c>
      <c r="AT825" s="13">
        <v>2016</v>
      </c>
      <c r="AU825" s="13" t="s">
        <v>212</v>
      </c>
    </row>
    <row r="826" spans="2:47" x14ac:dyDescent="0.25">
      <c r="B826" s="7" t="s">
        <v>1443</v>
      </c>
      <c r="C826" s="7" t="s">
        <v>100</v>
      </c>
      <c r="D826" s="7" t="s">
        <v>1444</v>
      </c>
      <c r="E826" s="7" t="s">
        <v>1445</v>
      </c>
      <c r="F826" s="7" t="s">
        <v>1390</v>
      </c>
      <c r="G826" s="7" t="s">
        <v>1446</v>
      </c>
      <c r="H826" s="8" t="s">
        <v>105</v>
      </c>
      <c r="I826" s="9">
        <v>50</v>
      </c>
      <c r="J826" s="10" t="s">
        <v>238</v>
      </c>
      <c r="K826" s="8" t="s">
        <v>107</v>
      </c>
      <c r="L826" s="10" t="s">
        <v>108</v>
      </c>
      <c r="M826" s="10" t="s">
        <v>109</v>
      </c>
      <c r="N826" s="10" t="s">
        <v>110</v>
      </c>
      <c r="O826" s="27"/>
      <c r="P826" s="27"/>
      <c r="Q826" s="74"/>
      <c r="R826" s="27">
        <v>270</v>
      </c>
      <c r="S826" s="27">
        <v>270</v>
      </c>
      <c r="T826" s="27">
        <v>270</v>
      </c>
      <c r="U826" s="27">
        <v>270</v>
      </c>
      <c r="V826" s="27">
        <v>270</v>
      </c>
      <c r="W826" s="27"/>
      <c r="X826" s="27"/>
      <c r="Y826" s="27"/>
      <c r="Z826" s="27"/>
      <c r="AA826" s="27"/>
      <c r="AB826" s="27"/>
      <c r="AC826" s="27"/>
      <c r="AD826" s="27"/>
      <c r="AE826" s="27"/>
      <c r="AF826" s="27"/>
      <c r="AG826" s="27"/>
      <c r="AH826" s="27"/>
      <c r="AI826" s="27"/>
      <c r="AJ826" s="27"/>
      <c r="AK826" s="27"/>
      <c r="AL826" s="27"/>
      <c r="AM826" s="27"/>
      <c r="AN826" s="27"/>
      <c r="AO826" s="27"/>
      <c r="AP826" s="27">
        <v>3314.79</v>
      </c>
      <c r="AQ826" s="27">
        <v>0</v>
      </c>
      <c r="AR826" s="27">
        <f t="shared" si="20"/>
        <v>0</v>
      </c>
      <c r="AS826" s="10" t="s">
        <v>111</v>
      </c>
      <c r="AT826" s="7" t="s">
        <v>375</v>
      </c>
      <c r="AU826" s="89" t="s">
        <v>1392</v>
      </c>
    </row>
    <row r="827" spans="2:47" x14ac:dyDescent="0.25">
      <c r="B827" s="12" t="s">
        <v>1447</v>
      </c>
      <c r="C827" s="7" t="s">
        <v>100</v>
      </c>
      <c r="D827" s="7" t="s">
        <v>1444</v>
      </c>
      <c r="E827" s="7" t="s">
        <v>1445</v>
      </c>
      <c r="F827" s="7" t="s">
        <v>1390</v>
      </c>
      <c r="G827" s="7" t="s">
        <v>1446</v>
      </c>
      <c r="H827" s="8" t="s">
        <v>197</v>
      </c>
      <c r="I827" s="9">
        <v>50</v>
      </c>
      <c r="J827" s="10" t="s">
        <v>579</v>
      </c>
      <c r="K827" s="8" t="s">
        <v>107</v>
      </c>
      <c r="L827" s="10" t="s">
        <v>108</v>
      </c>
      <c r="M827" s="10" t="s">
        <v>109</v>
      </c>
      <c r="N827" s="10" t="s">
        <v>110</v>
      </c>
      <c r="O827" s="74"/>
      <c r="P827" s="27"/>
      <c r="Q827" s="27"/>
      <c r="R827" s="27">
        <v>270</v>
      </c>
      <c r="S827" s="27">
        <v>270</v>
      </c>
      <c r="T827" s="27">
        <v>270</v>
      </c>
      <c r="U827" s="27">
        <v>270</v>
      </c>
      <c r="V827" s="27">
        <v>270</v>
      </c>
      <c r="W827" s="27"/>
      <c r="X827" s="27"/>
      <c r="Y827" s="27"/>
      <c r="Z827" s="27"/>
      <c r="AA827" s="27"/>
      <c r="AB827" s="27"/>
      <c r="AC827" s="27"/>
      <c r="AD827" s="27"/>
      <c r="AE827" s="27"/>
      <c r="AF827" s="27"/>
      <c r="AG827" s="27"/>
      <c r="AH827" s="27"/>
      <c r="AI827" s="27"/>
      <c r="AJ827" s="27"/>
      <c r="AK827" s="27"/>
      <c r="AL827" s="27"/>
      <c r="AM827" s="27"/>
      <c r="AN827" s="27"/>
      <c r="AO827" s="27"/>
      <c r="AP827" s="27">
        <v>3314.79</v>
      </c>
      <c r="AQ827" s="27">
        <v>0</v>
      </c>
      <c r="AR827" s="27">
        <f t="shared" si="20"/>
        <v>0</v>
      </c>
      <c r="AS827" s="10" t="s">
        <v>111</v>
      </c>
      <c r="AT827" s="43" t="s">
        <v>241</v>
      </c>
      <c r="AU827" s="43" t="s">
        <v>359</v>
      </c>
    </row>
    <row r="828" spans="2:47" x14ac:dyDescent="0.25">
      <c r="B828" s="12" t="s">
        <v>1448</v>
      </c>
      <c r="C828" s="8" t="s">
        <v>100</v>
      </c>
      <c r="D828" s="8" t="s">
        <v>1444</v>
      </c>
      <c r="E828" s="7" t="s">
        <v>1445</v>
      </c>
      <c r="F828" s="8" t="s">
        <v>1390</v>
      </c>
      <c r="G828" s="7" t="s">
        <v>1446</v>
      </c>
      <c r="H828" s="8" t="s">
        <v>197</v>
      </c>
      <c r="I828" s="9">
        <v>50</v>
      </c>
      <c r="J828" s="8" t="s">
        <v>244</v>
      </c>
      <c r="K828" s="8" t="s">
        <v>107</v>
      </c>
      <c r="L828" s="8" t="s">
        <v>108</v>
      </c>
      <c r="M828" s="10" t="s">
        <v>109</v>
      </c>
      <c r="N828" s="8" t="s">
        <v>110</v>
      </c>
      <c r="O828" s="74"/>
      <c r="P828" s="27"/>
      <c r="Q828" s="27"/>
      <c r="R828" s="27">
        <v>270</v>
      </c>
      <c r="S828" s="27">
        <v>270</v>
      </c>
      <c r="T828" s="27">
        <v>270</v>
      </c>
      <c r="U828" s="27">
        <v>270</v>
      </c>
      <c r="V828" s="27">
        <v>270</v>
      </c>
      <c r="W828" s="27"/>
      <c r="X828" s="27"/>
      <c r="Y828" s="27"/>
      <c r="Z828" s="27"/>
      <c r="AA828" s="27"/>
      <c r="AB828" s="27"/>
      <c r="AC828" s="27"/>
      <c r="AD828" s="27"/>
      <c r="AE828" s="27"/>
      <c r="AF828" s="27"/>
      <c r="AG828" s="27"/>
      <c r="AH828" s="27"/>
      <c r="AI828" s="27"/>
      <c r="AJ828" s="27"/>
      <c r="AK828" s="27"/>
      <c r="AL828" s="27"/>
      <c r="AM828" s="27"/>
      <c r="AN828" s="27"/>
      <c r="AO828" s="27"/>
      <c r="AP828" s="27">
        <v>3008.25</v>
      </c>
      <c r="AQ828" s="27">
        <v>0</v>
      </c>
      <c r="AR828" s="27">
        <f t="shared" si="20"/>
        <v>0</v>
      </c>
      <c r="AS828" s="10" t="s">
        <v>111</v>
      </c>
      <c r="AT828" s="43" t="s">
        <v>241</v>
      </c>
      <c r="AU828" s="89" t="s">
        <v>212</v>
      </c>
    </row>
    <row r="829" spans="2:47" x14ac:dyDescent="0.25">
      <c r="B829" s="7" t="s">
        <v>1449</v>
      </c>
      <c r="C829" s="7" t="s">
        <v>100</v>
      </c>
      <c r="D829" s="7" t="s">
        <v>1444</v>
      </c>
      <c r="E829" s="7" t="s">
        <v>1445</v>
      </c>
      <c r="F829" s="7" t="s">
        <v>1390</v>
      </c>
      <c r="G829" s="7" t="s">
        <v>1450</v>
      </c>
      <c r="H829" s="8" t="s">
        <v>105</v>
      </c>
      <c r="I829" s="9">
        <v>50</v>
      </c>
      <c r="J829" s="10" t="s">
        <v>238</v>
      </c>
      <c r="K829" s="8" t="s">
        <v>107</v>
      </c>
      <c r="L829" s="10" t="s">
        <v>108</v>
      </c>
      <c r="M829" s="10" t="s">
        <v>109</v>
      </c>
      <c r="N829" s="10" t="s">
        <v>110</v>
      </c>
      <c r="O829" s="27"/>
      <c r="P829" s="27"/>
      <c r="Q829" s="74"/>
      <c r="R829" s="27">
        <v>220</v>
      </c>
      <c r="S829" s="27">
        <v>220</v>
      </c>
      <c r="T829" s="27">
        <v>220</v>
      </c>
      <c r="U829" s="27">
        <v>220</v>
      </c>
      <c r="V829" s="27">
        <v>220</v>
      </c>
      <c r="W829" s="27"/>
      <c r="X829" s="27"/>
      <c r="Y829" s="27"/>
      <c r="Z829" s="27"/>
      <c r="AA829" s="27"/>
      <c r="AB829" s="27"/>
      <c r="AC829" s="27"/>
      <c r="AD829" s="27"/>
      <c r="AE829" s="27"/>
      <c r="AF829" s="27"/>
      <c r="AG829" s="27"/>
      <c r="AH829" s="27"/>
      <c r="AI829" s="27"/>
      <c r="AJ829" s="27"/>
      <c r="AK829" s="27"/>
      <c r="AL829" s="27"/>
      <c r="AM829" s="27"/>
      <c r="AN829" s="27"/>
      <c r="AO829" s="27"/>
      <c r="AP829" s="27">
        <v>3867.25</v>
      </c>
      <c r="AQ829" s="27">
        <v>0</v>
      </c>
      <c r="AR829" s="27">
        <f t="shared" si="20"/>
        <v>0</v>
      </c>
      <c r="AS829" s="10" t="s">
        <v>111</v>
      </c>
      <c r="AT829" s="7" t="s">
        <v>375</v>
      </c>
      <c r="AU829" s="89" t="s">
        <v>1392</v>
      </c>
    </row>
    <row r="830" spans="2:47" x14ac:dyDescent="0.25">
      <c r="B830" s="12" t="s">
        <v>1451</v>
      </c>
      <c r="C830" s="7" t="s">
        <v>100</v>
      </c>
      <c r="D830" s="7" t="s">
        <v>1444</v>
      </c>
      <c r="E830" s="7" t="s">
        <v>1445</v>
      </c>
      <c r="F830" s="7" t="s">
        <v>1390</v>
      </c>
      <c r="G830" s="7" t="s">
        <v>1450</v>
      </c>
      <c r="H830" s="8" t="s">
        <v>197</v>
      </c>
      <c r="I830" s="9">
        <v>50</v>
      </c>
      <c r="J830" s="10" t="s">
        <v>579</v>
      </c>
      <c r="K830" s="8" t="s">
        <v>107</v>
      </c>
      <c r="L830" s="10" t="s">
        <v>108</v>
      </c>
      <c r="M830" s="10" t="s">
        <v>109</v>
      </c>
      <c r="N830" s="10" t="s">
        <v>110</v>
      </c>
      <c r="O830" s="74"/>
      <c r="P830" s="27"/>
      <c r="Q830" s="27"/>
      <c r="R830" s="27">
        <v>220</v>
      </c>
      <c r="S830" s="27">
        <v>220</v>
      </c>
      <c r="T830" s="27">
        <v>220</v>
      </c>
      <c r="U830" s="27">
        <v>220</v>
      </c>
      <c r="V830" s="27">
        <v>220</v>
      </c>
      <c r="W830" s="27"/>
      <c r="X830" s="27"/>
      <c r="Y830" s="27"/>
      <c r="Z830" s="27"/>
      <c r="AA830" s="27"/>
      <c r="AB830" s="27"/>
      <c r="AC830" s="27"/>
      <c r="AD830" s="27"/>
      <c r="AE830" s="27"/>
      <c r="AF830" s="27"/>
      <c r="AG830" s="27"/>
      <c r="AH830" s="27"/>
      <c r="AI830" s="27"/>
      <c r="AJ830" s="27"/>
      <c r="AK830" s="27"/>
      <c r="AL830" s="27"/>
      <c r="AM830" s="27"/>
      <c r="AN830" s="27"/>
      <c r="AO830" s="27"/>
      <c r="AP830" s="27">
        <v>3867.25</v>
      </c>
      <c r="AQ830" s="27">
        <v>0</v>
      </c>
      <c r="AR830" s="27">
        <f t="shared" si="20"/>
        <v>0</v>
      </c>
      <c r="AS830" s="10" t="s">
        <v>111</v>
      </c>
      <c r="AT830" s="43" t="s">
        <v>241</v>
      </c>
      <c r="AU830" s="43" t="s">
        <v>359</v>
      </c>
    </row>
    <row r="831" spans="2:47" x14ac:dyDescent="0.25">
      <c r="B831" s="12" t="s">
        <v>1452</v>
      </c>
      <c r="C831" s="8" t="s">
        <v>100</v>
      </c>
      <c r="D831" s="8" t="s">
        <v>1444</v>
      </c>
      <c r="E831" s="7" t="s">
        <v>1445</v>
      </c>
      <c r="F831" s="8" t="s">
        <v>1390</v>
      </c>
      <c r="G831" s="7" t="s">
        <v>1450</v>
      </c>
      <c r="H831" s="8" t="s">
        <v>197</v>
      </c>
      <c r="I831" s="9">
        <v>50</v>
      </c>
      <c r="J831" s="8" t="s">
        <v>244</v>
      </c>
      <c r="K831" s="8" t="s">
        <v>107</v>
      </c>
      <c r="L831" s="8" t="s">
        <v>108</v>
      </c>
      <c r="M831" s="10" t="s">
        <v>109</v>
      </c>
      <c r="N831" s="8" t="s">
        <v>110</v>
      </c>
      <c r="O831" s="74"/>
      <c r="P831" s="27"/>
      <c r="Q831" s="27"/>
      <c r="R831" s="27">
        <v>220</v>
      </c>
      <c r="S831" s="27">
        <v>220</v>
      </c>
      <c r="T831" s="27">
        <v>220</v>
      </c>
      <c r="U831" s="27">
        <v>220</v>
      </c>
      <c r="V831" s="27">
        <v>220</v>
      </c>
      <c r="W831" s="27"/>
      <c r="X831" s="27"/>
      <c r="Y831" s="27"/>
      <c r="Z831" s="27"/>
      <c r="AA831" s="27"/>
      <c r="AB831" s="27"/>
      <c r="AC831" s="27"/>
      <c r="AD831" s="27"/>
      <c r="AE831" s="27"/>
      <c r="AF831" s="27"/>
      <c r="AG831" s="27"/>
      <c r="AH831" s="27"/>
      <c r="AI831" s="27"/>
      <c r="AJ831" s="27"/>
      <c r="AK831" s="27"/>
      <c r="AL831" s="27"/>
      <c r="AM831" s="27"/>
      <c r="AN831" s="27"/>
      <c r="AO831" s="27"/>
      <c r="AP831" s="27">
        <v>3011.75</v>
      </c>
      <c r="AQ831" s="27">
        <v>0</v>
      </c>
      <c r="AR831" s="27">
        <f t="shared" si="20"/>
        <v>0</v>
      </c>
      <c r="AS831" s="10" t="s">
        <v>111</v>
      </c>
      <c r="AT831" s="43" t="s">
        <v>241</v>
      </c>
      <c r="AU831" s="43" t="s">
        <v>212</v>
      </c>
    </row>
    <row r="832" spans="2:47" x14ac:dyDescent="0.25">
      <c r="B832" s="7" t="s">
        <v>1453</v>
      </c>
      <c r="C832" s="7" t="s">
        <v>100</v>
      </c>
      <c r="D832" s="22" t="s">
        <v>1454</v>
      </c>
      <c r="E832" s="7" t="s">
        <v>1455</v>
      </c>
      <c r="F832" s="7" t="s">
        <v>1456</v>
      </c>
      <c r="G832" s="7" t="s">
        <v>1457</v>
      </c>
      <c r="H832" s="8" t="s">
        <v>197</v>
      </c>
      <c r="I832" s="9">
        <v>50</v>
      </c>
      <c r="J832" s="10" t="s">
        <v>238</v>
      </c>
      <c r="K832" s="8" t="s">
        <v>107</v>
      </c>
      <c r="L832" s="10" t="s">
        <v>108</v>
      </c>
      <c r="M832" s="10" t="s">
        <v>109</v>
      </c>
      <c r="N832" s="10" t="s">
        <v>110</v>
      </c>
      <c r="O832" s="27"/>
      <c r="P832" s="27"/>
      <c r="Q832" s="74"/>
      <c r="R832" s="27">
        <v>750</v>
      </c>
      <c r="S832" s="27">
        <v>750</v>
      </c>
      <c r="T832" s="27">
        <v>750</v>
      </c>
      <c r="U832" s="27">
        <v>750</v>
      </c>
      <c r="V832" s="27">
        <v>750</v>
      </c>
      <c r="W832" s="27"/>
      <c r="X832" s="27"/>
      <c r="Y832" s="27"/>
      <c r="Z832" s="27"/>
      <c r="AA832" s="27"/>
      <c r="AB832" s="27"/>
      <c r="AC832" s="27"/>
      <c r="AD832" s="27"/>
      <c r="AE832" s="27"/>
      <c r="AF832" s="27"/>
      <c r="AG832" s="27"/>
      <c r="AH832" s="27"/>
      <c r="AI832" s="27"/>
      <c r="AJ832" s="27"/>
      <c r="AK832" s="27"/>
      <c r="AL832" s="27"/>
      <c r="AM832" s="27"/>
      <c r="AN832" s="27"/>
      <c r="AO832" s="27"/>
      <c r="AP832" s="27">
        <v>552.46</v>
      </c>
      <c r="AQ832" s="27">
        <v>0</v>
      </c>
      <c r="AR832" s="27">
        <f t="shared" si="20"/>
        <v>0</v>
      </c>
      <c r="AS832" s="10" t="s">
        <v>111</v>
      </c>
      <c r="AT832" s="7" t="s">
        <v>375</v>
      </c>
      <c r="AU832" s="89" t="s">
        <v>357</v>
      </c>
    </row>
    <row r="833" spans="2:47" x14ac:dyDescent="0.25">
      <c r="B833" s="12" t="s">
        <v>1458</v>
      </c>
      <c r="C833" s="7" t="s">
        <v>100</v>
      </c>
      <c r="D833" s="7" t="s">
        <v>1454</v>
      </c>
      <c r="E833" s="7" t="s">
        <v>1455</v>
      </c>
      <c r="F833" s="7" t="s">
        <v>1456</v>
      </c>
      <c r="G833" s="7" t="s">
        <v>1457</v>
      </c>
      <c r="H833" s="8" t="s">
        <v>197</v>
      </c>
      <c r="I833" s="9">
        <v>50</v>
      </c>
      <c r="J833" s="10" t="s">
        <v>579</v>
      </c>
      <c r="K833" s="8" t="s">
        <v>107</v>
      </c>
      <c r="L833" s="10" t="s">
        <v>108</v>
      </c>
      <c r="M833" s="10" t="s">
        <v>109</v>
      </c>
      <c r="N833" s="10" t="s">
        <v>110</v>
      </c>
      <c r="O833" s="74"/>
      <c r="P833" s="27"/>
      <c r="Q833" s="27"/>
      <c r="R833" s="27">
        <v>500</v>
      </c>
      <c r="S833" s="27">
        <v>750</v>
      </c>
      <c r="T833" s="27">
        <v>750</v>
      </c>
      <c r="U833" s="27">
        <v>750</v>
      </c>
      <c r="V833" s="27">
        <v>750</v>
      </c>
      <c r="W833" s="27"/>
      <c r="X833" s="27"/>
      <c r="Y833" s="27"/>
      <c r="Z833" s="27"/>
      <c r="AA833" s="27"/>
      <c r="AB833" s="27"/>
      <c r="AC833" s="27"/>
      <c r="AD833" s="27"/>
      <c r="AE833" s="27"/>
      <c r="AF833" s="27"/>
      <c r="AG833" s="27"/>
      <c r="AH833" s="27"/>
      <c r="AI833" s="27"/>
      <c r="AJ833" s="27"/>
      <c r="AK833" s="27"/>
      <c r="AL833" s="27"/>
      <c r="AM833" s="27"/>
      <c r="AN833" s="27"/>
      <c r="AO833" s="27"/>
      <c r="AP833" s="27">
        <v>552.46</v>
      </c>
      <c r="AQ833" s="27">
        <v>0</v>
      </c>
      <c r="AR833" s="27">
        <f t="shared" si="20"/>
        <v>0</v>
      </c>
      <c r="AS833" s="10" t="s">
        <v>111</v>
      </c>
      <c r="AT833" s="43" t="s">
        <v>241</v>
      </c>
      <c r="AU833" s="10" t="s">
        <v>1339</v>
      </c>
    </row>
    <row r="834" spans="2:47" x14ac:dyDescent="0.25">
      <c r="B834" s="12" t="s">
        <v>1459</v>
      </c>
      <c r="C834" s="7" t="s">
        <v>100</v>
      </c>
      <c r="D834" s="7" t="s">
        <v>1454</v>
      </c>
      <c r="E834" s="7" t="s">
        <v>1455</v>
      </c>
      <c r="F834" s="7" t="s">
        <v>1456</v>
      </c>
      <c r="G834" s="7" t="s">
        <v>1457</v>
      </c>
      <c r="H834" s="8" t="s">
        <v>197</v>
      </c>
      <c r="I834" s="9">
        <v>50</v>
      </c>
      <c r="J834" s="10" t="s">
        <v>579</v>
      </c>
      <c r="K834" s="8" t="s">
        <v>107</v>
      </c>
      <c r="L834" s="10" t="s">
        <v>108</v>
      </c>
      <c r="M834" s="10" t="s">
        <v>109</v>
      </c>
      <c r="N834" s="10" t="s">
        <v>110</v>
      </c>
      <c r="O834" s="74"/>
      <c r="P834" s="27"/>
      <c r="Q834" s="27"/>
      <c r="R834" s="27">
        <v>500</v>
      </c>
      <c r="S834" s="27">
        <v>750</v>
      </c>
      <c r="T834" s="27">
        <v>750</v>
      </c>
      <c r="U834" s="27">
        <v>750</v>
      </c>
      <c r="V834" s="27">
        <v>750</v>
      </c>
      <c r="W834" s="27"/>
      <c r="X834" s="27"/>
      <c r="Y834" s="27"/>
      <c r="Z834" s="27"/>
      <c r="AA834" s="27"/>
      <c r="AB834" s="27"/>
      <c r="AC834" s="27"/>
      <c r="AD834" s="27"/>
      <c r="AE834" s="27"/>
      <c r="AF834" s="27"/>
      <c r="AG834" s="27"/>
      <c r="AH834" s="27"/>
      <c r="AI834" s="27"/>
      <c r="AJ834" s="27"/>
      <c r="AK834" s="27"/>
      <c r="AL834" s="27"/>
      <c r="AM834" s="27"/>
      <c r="AN834" s="27"/>
      <c r="AO834" s="27"/>
      <c r="AP834" s="27">
        <v>2599.5</v>
      </c>
      <c r="AQ834" s="27">
        <v>0</v>
      </c>
      <c r="AR834" s="27">
        <f t="shared" si="20"/>
        <v>0</v>
      </c>
      <c r="AS834" s="10" t="s">
        <v>111</v>
      </c>
      <c r="AT834" s="43" t="s">
        <v>241</v>
      </c>
      <c r="AU834" s="43" t="s">
        <v>359</v>
      </c>
    </row>
    <row r="835" spans="2:47" x14ac:dyDescent="0.25">
      <c r="B835" s="12" t="s">
        <v>1460</v>
      </c>
      <c r="C835" s="8" t="s">
        <v>100</v>
      </c>
      <c r="D835" s="8" t="s">
        <v>1454</v>
      </c>
      <c r="E835" s="7" t="s">
        <v>1455</v>
      </c>
      <c r="F835" s="8" t="s">
        <v>1456</v>
      </c>
      <c r="G835" s="7" t="s">
        <v>1457</v>
      </c>
      <c r="H835" s="8" t="s">
        <v>197</v>
      </c>
      <c r="I835" s="9">
        <v>50</v>
      </c>
      <c r="J835" s="8" t="s">
        <v>244</v>
      </c>
      <c r="K835" s="8" t="s">
        <v>107</v>
      </c>
      <c r="L835" s="8" t="s">
        <v>108</v>
      </c>
      <c r="M835" s="10" t="s">
        <v>109</v>
      </c>
      <c r="N835" s="8" t="s">
        <v>110</v>
      </c>
      <c r="O835" s="74"/>
      <c r="P835" s="27"/>
      <c r="Q835" s="27"/>
      <c r="R835" s="27">
        <v>500</v>
      </c>
      <c r="S835" s="27">
        <v>750</v>
      </c>
      <c r="T835" s="27">
        <v>750</v>
      </c>
      <c r="U835" s="27">
        <v>750</v>
      </c>
      <c r="V835" s="27">
        <v>750</v>
      </c>
      <c r="W835" s="27"/>
      <c r="X835" s="27"/>
      <c r="Y835" s="27"/>
      <c r="Z835" s="27"/>
      <c r="AA835" s="27"/>
      <c r="AB835" s="27"/>
      <c r="AC835" s="27"/>
      <c r="AD835" s="27"/>
      <c r="AE835" s="27"/>
      <c r="AF835" s="27"/>
      <c r="AG835" s="27"/>
      <c r="AH835" s="27"/>
      <c r="AI835" s="27"/>
      <c r="AJ835" s="27"/>
      <c r="AK835" s="27"/>
      <c r="AL835" s="27"/>
      <c r="AM835" s="27"/>
      <c r="AN835" s="27"/>
      <c r="AO835" s="27"/>
      <c r="AP835" s="27">
        <v>510</v>
      </c>
      <c r="AQ835" s="27">
        <v>0</v>
      </c>
      <c r="AR835" s="27">
        <f t="shared" si="20"/>
        <v>0</v>
      </c>
      <c r="AS835" s="10" t="s">
        <v>111</v>
      </c>
      <c r="AT835" s="43" t="s">
        <v>241</v>
      </c>
      <c r="AU835" s="89" t="s">
        <v>212</v>
      </c>
    </row>
    <row r="836" spans="2:47" x14ac:dyDescent="0.25">
      <c r="B836" s="7" t="s">
        <v>1461</v>
      </c>
      <c r="C836" s="7" t="s">
        <v>100</v>
      </c>
      <c r="D836" s="22" t="s">
        <v>1454</v>
      </c>
      <c r="E836" s="7" t="s">
        <v>1455</v>
      </c>
      <c r="F836" s="7" t="s">
        <v>1456</v>
      </c>
      <c r="G836" s="7" t="s">
        <v>1462</v>
      </c>
      <c r="H836" s="8" t="s">
        <v>197</v>
      </c>
      <c r="I836" s="9">
        <v>50</v>
      </c>
      <c r="J836" s="10" t="s">
        <v>238</v>
      </c>
      <c r="K836" s="8" t="s">
        <v>107</v>
      </c>
      <c r="L836" s="10" t="s">
        <v>108</v>
      </c>
      <c r="M836" s="10" t="s">
        <v>109</v>
      </c>
      <c r="N836" s="10" t="s">
        <v>110</v>
      </c>
      <c r="O836" s="27"/>
      <c r="P836" s="27"/>
      <c r="Q836" s="74"/>
      <c r="R836" s="27">
        <v>80</v>
      </c>
      <c r="S836" s="27">
        <v>80</v>
      </c>
      <c r="T836" s="27">
        <v>80</v>
      </c>
      <c r="U836" s="27">
        <v>80</v>
      </c>
      <c r="V836" s="27">
        <v>80</v>
      </c>
      <c r="W836" s="27"/>
      <c r="X836" s="27"/>
      <c r="Y836" s="27"/>
      <c r="Z836" s="27"/>
      <c r="AA836" s="27"/>
      <c r="AB836" s="27"/>
      <c r="AC836" s="27"/>
      <c r="AD836" s="27"/>
      <c r="AE836" s="27"/>
      <c r="AF836" s="27"/>
      <c r="AG836" s="27"/>
      <c r="AH836" s="27"/>
      <c r="AI836" s="27"/>
      <c r="AJ836" s="27"/>
      <c r="AK836" s="27"/>
      <c r="AL836" s="27"/>
      <c r="AM836" s="27"/>
      <c r="AN836" s="27"/>
      <c r="AO836" s="27"/>
      <c r="AP836" s="27">
        <v>552.46</v>
      </c>
      <c r="AQ836" s="27">
        <v>0</v>
      </c>
      <c r="AR836" s="27">
        <f t="shared" si="20"/>
        <v>0</v>
      </c>
      <c r="AS836" s="10" t="s">
        <v>111</v>
      </c>
      <c r="AT836" s="7" t="s">
        <v>375</v>
      </c>
      <c r="AU836" s="89" t="s">
        <v>1337</v>
      </c>
    </row>
    <row r="837" spans="2:47" x14ac:dyDescent="0.25">
      <c r="B837" s="12" t="s">
        <v>1463</v>
      </c>
      <c r="C837" s="7" t="s">
        <v>100</v>
      </c>
      <c r="D837" s="7" t="s">
        <v>1454</v>
      </c>
      <c r="E837" s="7" t="s">
        <v>1455</v>
      </c>
      <c r="F837" s="7" t="s">
        <v>1456</v>
      </c>
      <c r="G837" s="7" t="s">
        <v>1462</v>
      </c>
      <c r="H837" s="8" t="s">
        <v>197</v>
      </c>
      <c r="I837" s="9">
        <v>50</v>
      </c>
      <c r="J837" s="10" t="s">
        <v>579</v>
      </c>
      <c r="K837" s="8" t="s">
        <v>107</v>
      </c>
      <c r="L837" s="10" t="s">
        <v>108</v>
      </c>
      <c r="M837" s="10" t="s">
        <v>109</v>
      </c>
      <c r="N837" s="10" t="s">
        <v>110</v>
      </c>
      <c r="O837" s="74"/>
      <c r="P837" s="27"/>
      <c r="Q837" s="27"/>
      <c r="R837" s="27">
        <v>80</v>
      </c>
      <c r="S837" s="27">
        <v>80</v>
      </c>
      <c r="T837" s="27">
        <v>80</v>
      </c>
      <c r="U837" s="27">
        <v>80</v>
      </c>
      <c r="V837" s="27">
        <v>80</v>
      </c>
      <c r="W837" s="27"/>
      <c r="X837" s="27"/>
      <c r="Y837" s="27"/>
      <c r="Z837" s="27"/>
      <c r="AA837" s="27"/>
      <c r="AB837" s="27"/>
      <c r="AC837" s="27"/>
      <c r="AD837" s="27"/>
      <c r="AE837" s="27"/>
      <c r="AF837" s="27"/>
      <c r="AG837" s="27"/>
      <c r="AH837" s="27"/>
      <c r="AI837" s="27"/>
      <c r="AJ837" s="27"/>
      <c r="AK837" s="27"/>
      <c r="AL837" s="27"/>
      <c r="AM837" s="27"/>
      <c r="AN837" s="27"/>
      <c r="AO837" s="27"/>
      <c r="AP837" s="27">
        <v>552.46</v>
      </c>
      <c r="AQ837" s="27">
        <v>0</v>
      </c>
      <c r="AR837" s="27">
        <f t="shared" ref="AR837:AR900" si="21">AQ837*1.12</f>
        <v>0</v>
      </c>
      <c r="AS837" s="10" t="s">
        <v>111</v>
      </c>
      <c r="AT837" s="43" t="s">
        <v>241</v>
      </c>
      <c r="AU837" s="10" t="s">
        <v>1339</v>
      </c>
    </row>
    <row r="838" spans="2:47" x14ac:dyDescent="0.25">
      <c r="B838" s="12" t="s">
        <v>1464</v>
      </c>
      <c r="C838" s="7" t="s">
        <v>100</v>
      </c>
      <c r="D838" s="7" t="s">
        <v>1454</v>
      </c>
      <c r="E838" s="7" t="s">
        <v>1455</v>
      </c>
      <c r="F838" s="7" t="s">
        <v>1456</v>
      </c>
      <c r="G838" s="7" t="s">
        <v>1462</v>
      </c>
      <c r="H838" s="8" t="s">
        <v>197</v>
      </c>
      <c r="I838" s="9">
        <v>50</v>
      </c>
      <c r="J838" s="10" t="s">
        <v>579</v>
      </c>
      <c r="K838" s="8" t="s">
        <v>107</v>
      </c>
      <c r="L838" s="10" t="s">
        <v>108</v>
      </c>
      <c r="M838" s="10" t="s">
        <v>109</v>
      </c>
      <c r="N838" s="10" t="s">
        <v>110</v>
      </c>
      <c r="O838" s="74"/>
      <c r="P838" s="27"/>
      <c r="Q838" s="27"/>
      <c r="R838" s="27">
        <v>80</v>
      </c>
      <c r="S838" s="27">
        <v>80</v>
      </c>
      <c r="T838" s="27">
        <v>80</v>
      </c>
      <c r="U838" s="27">
        <v>80</v>
      </c>
      <c r="V838" s="27">
        <v>80</v>
      </c>
      <c r="W838" s="27"/>
      <c r="X838" s="27"/>
      <c r="Y838" s="27"/>
      <c r="Z838" s="27"/>
      <c r="AA838" s="27"/>
      <c r="AB838" s="27"/>
      <c r="AC838" s="27"/>
      <c r="AD838" s="27"/>
      <c r="AE838" s="27"/>
      <c r="AF838" s="27"/>
      <c r="AG838" s="27"/>
      <c r="AH838" s="27"/>
      <c r="AI838" s="27"/>
      <c r="AJ838" s="27"/>
      <c r="AK838" s="27"/>
      <c r="AL838" s="27"/>
      <c r="AM838" s="27"/>
      <c r="AN838" s="27"/>
      <c r="AO838" s="27"/>
      <c r="AP838" s="27">
        <v>385.84</v>
      </c>
      <c r="AQ838" s="27">
        <v>0</v>
      </c>
      <c r="AR838" s="27">
        <f t="shared" si="21"/>
        <v>0</v>
      </c>
      <c r="AS838" s="10" t="s">
        <v>111</v>
      </c>
      <c r="AT838" s="43" t="s">
        <v>241</v>
      </c>
      <c r="AU838" s="43" t="s">
        <v>1346</v>
      </c>
    </row>
    <row r="839" spans="2:47" x14ac:dyDescent="0.25">
      <c r="B839" s="12" t="s">
        <v>1465</v>
      </c>
      <c r="C839" s="8" t="s">
        <v>100</v>
      </c>
      <c r="D839" s="8" t="s">
        <v>1454</v>
      </c>
      <c r="E839" s="7" t="s">
        <v>1455</v>
      </c>
      <c r="F839" s="8" t="s">
        <v>1456</v>
      </c>
      <c r="G839" s="7" t="s">
        <v>1462</v>
      </c>
      <c r="H839" s="8" t="s">
        <v>197</v>
      </c>
      <c r="I839" s="9">
        <v>50</v>
      </c>
      <c r="J839" s="8" t="s">
        <v>1386</v>
      </c>
      <c r="K839" s="8" t="s">
        <v>107</v>
      </c>
      <c r="L839" s="8" t="s">
        <v>108</v>
      </c>
      <c r="M839" s="10" t="s">
        <v>109</v>
      </c>
      <c r="N839" s="8" t="s">
        <v>110</v>
      </c>
      <c r="O839" s="74"/>
      <c r="P839" s="27"/>
      <c r="Q839" s="27"/>
      <c r="R839" s="27"/>
      <c r="S839" s="27">
        <v>34</v>
      </c>
      <c r="T839" s="27">
        <v>80</v>
      </c>
      <c r="U839" s="27">
        <v>80</v>
      </c>
      <c r="V839" s="27">
        <v>80</v>
      </c>
      <c r="W839" s="27"/>
      <c r="X839" s="27"/>
      <c r="Y839" s="27"/>
      <c r="Z839" s="27"/>
      <c r="AA839" s="27"/>
      <c r="AB839" s="27"/>
      <c r="AC839" s="27"/>
      <c r="AD839" s="27"/>
      <c r="AE839" s="27"/>
      <c r="AF839" s="27"/>
      <c r="AG839" s="27"/>
      <c r="AH839" s="27"/>
      <c r="AI839" s="27"/>
      <c r="AJ839" s="27"/>
      <c r="AK839" s="27"/>
      <c r="AL839" s="27"/>
      <c r="AM839" s="27"/>
      <c r="AN839" s="27"/>
      <c r="AO839" s="27"/>
      <c r="AP839" s="27">
        <v>385.84</v>
      </c>
      <c r="AQ839" s="27">
        <v>0</v>
      </c>
      <c r="AR839" s="27">
        <f t="shared" si="21"/>
        <v>0</v>
      </c>
      <c r="AS839" s="10" t="s">
        <v>111</v>
      </c>
      <c r="AT839" s="43" t="s">
        <v>241</v>
      </c>
      <c r="AU839" s="89" t="s">
        <v>212</v>
      </c>
    </row>
    <row r="840" spans="2:47" x14ac:dyDescent="0.25">
      <c r="B840" s="7" t="s">
        <v>1466</v>
      </c>
      <c r="C840" s="7" t="s">
        <v>100</v>
      </c>
      <c r="D840" s="7" t="s">
        <v>1454</v>
      </c>
      <c r="E840" s="7" t="s">
        <v>1455</v>
      </c>
      <c r="F840" s="7" t="s">
        <v>1456</v>
      </c>
      <c r="G840" s="7" t="s">
        <v>1467</v>
      </c>
      <c r="H840" s="8" t="s">
        <v>197</v>
      </c>
      <c r="I840" s="9">
        <v>50</v>
      </c>
      <c r="J840" s="10" t="s">
        <v>238</v>
      </c>
      <c r="K840" s="8" t="s">
        <v>107</v>
      </c>
      <c r="L840" s="10" t="s">
        <v>108</v>
      </c>
      <c r="M840" s="10" t="s">
        <v>109</v>
      </c>
      <c r="N840" s="10" t="s">
        <v>110</v>
      </c>
      <c r="O840" s="27"/>
      <c r="P840" s="27"/>
      <c r="Q840" s="74"/>
      <c r="R840" s="27">
        <v>520</v>
      </c>
      <c r="S840" s="27">
        <v>520</v>
      </c>
      <c r="T840" s="27">
        <v>520</v>
      </c>
      <c r="U840" s="27">
        <v>520</v>
      </c>
      <c r="V840" s="27">
        <v>520</v>
      </c>
      <c r="W840" s="27"/>
      <c r="X840" s="27"/>
      <c r="Y840" s="27"/>
      <c r="Z840" s="27"/>
      <c r="AA840" s="27"/>
      <c r="AB840" s="27"/>
      <c r="AC840" s="27"/>
      <c r="AD840" s="27"/>
      <c r="AE840" s="27"/>
      <c r="AF840" s="27"/>
      <c r="AG840" s="27"/>
      <c r="AH840" s="27"/>
      <c r="AI840" s="27"/>
      <c r="AJ840" s="27"/>
      <c r="AK840" s="27"/>
      <c r="AL840" s="27"/>
      <c r="AM840" s="27"/>
      <c r="AN840" s="27"/>
      <c r="AO840" s="27"/>
      <c r="AP840" s="27">
        <v>3314.79</v>
      </c>
      <c r="AQ840" s="27">
        <v>0</v>
      </c>
      <c r="AR840" s="27">
        <f t="shared" si="21"/>
        <v>0</v>
      </c>
      <c r="AS840" s="10" t="s">
        <v>111</v>
      </c>
      <c r="AT840" s="7" t="s">
        <v>375</v>
      </c>
      <c r="AU840" s="89" t="s">
        <v>1337</v>
      </c>
    </row>
    <row r="841" spans="2:47" x14ac:dyDescent="0.25">
      <c r="B841" s="12" t="s">
        <v>1468</v>
      </c>
      <c r="C841" s="7" t="s">
        <v>100</v>
      </c>
      <c r="D841" s="7" t="s">
        <v>1454</v>
      </c>
      <c r="E841" s="7" t="s">
        <v>1455</v>
      </c>
      <c r="F841" s="7" t="s">
        <v>1456</v>
      </c>
      <c r="G841" s="7" t="s">
        <v>1467</v>
      </c>
      <c r="H841" s="8" t="s">
        <v>197</v>
      </c>
      <c r="I841" s="9">
        <v>50</v>
      </c>
      <c r="J841" s="10" t="s">
        <v>579</v>
      </c>
      <c r="K841" s="8" t="s">
        <v>107</v>
      </c>
      <c r="L841" s="10" t="s">
        <v>108</v>
      </c>
      <c r="M841" s="10" t="s">
        <v>109</v>
      </c>
      <c r="N841" s="10" t="s">
        <v>110</v>
      </c>
      <c r="O841" s="74"/>
      <c r="P841" s="27"/>
      <c r="Q841" s="27"/>
      <c r="R841" s="27">
        <v>520</v>
      </c>
      <c r="S841" s="27">
        <v>520</v>
      </c>
      <c r="T841" s="27">
        <v>520</v>
      </c>
      <c r="U841" s="27">
        <v>520</v>
      </c>
      <c r="V841" s="27">
        <v>520</v>
      </c>
      <c r="W841" s="27"/>
      <c r="X841" s="27"/>
      <c r="Y841" s="27"/>
      <c r="Z841" s="27"/>
      <c r="AA841" s="27"/>
      <c r="AB841" s="27"/>
      <c r="AC841" s="27"/>
      <c r="AD841" s="27"/>
      <c r="AE841" s="27"/>
      <c r="AF841" s="27"/>
      <c r="AG841" s="27"/>
      <c r="AH841" s="27"/>
      <c r="AI841" s="27"/>
      <c r="AJ841" s="27"/>
      <c r="AK841" s="27"/>
      <c r="AL841" s="27"/>
      <c r="AM841" s="27"/>
      <c r="AN841" s="27"/>
      <c r="AO841" s="27"/>
      <c r="AP841" s="27">
        <v>3314.79</v>
      </c>
      <c r="AQ841" s="27">
        <v>0</v>
      </c>
      <c r="AR841" s="27">
        <f t="shared" si="21"/>
        <v>0</v>
      </c>
      <c r="AS841" s="10" t="s">
        <v>111</v>
      </c>
      <c r="AT841" s="43" t="s">
        <v>241</v>
      </c>
      <c r="AU841" s="10" t="s">
        <v>1339</v>
      </c>
    </row>
    <row r="842" spans="2:47" x14ac:dyDescent="0.25">
      <c r="B842" s="12" t="s">
        <v>1469</v>
      </c>
      <c r="C842" s="7" t="s">
        <v>100</v>
      </c>
      <c r="D842" s="7" t="s">
        <v>1454</v>
      </c>
      <c r="E842" s="7" t="s">
        <v>1455</v>
      </c>
      <c r="F842" s="7" t="s">
        <v>1456</v>
      </c>
      <c r="G842" s="7" t="s">
        <v>1467</v>
      </c>
      <c r="H842" s="8" t="s">
        <v>197</v>
      </c>
      <c r="I842" s="9">
        <v>50</v>
      </c>
      <c r="J842" s="10" t="s">
        <v>579</v>
      </c>
      <c r="K842" s="8" t="s">
        <v>107</v>
      </c>
      <c r="L842" s="10" t="s">
        <v>108</v>
      </c>
      <c r="M842" s="10" t="s">
        <v>109</v>
      </c>
      <c r="N842" s="10" t="s">
        <v>110</v>
      </c>
      <c r="O842" s="74"/>
      <c r="P842" s="27"/>
      <c r="Q842" s="27"/>
      <c r="R842" s="27">
        <v>520</v>
      </c>
      <c r="S842" s="27">
        <v>520</v>
      </c>
      <c r="T842" s="27">
        <v>520</v>
      </c>
      <c r="U842" s="27">
        <v>520</v>
      </c>
      <c r="V842" s="27">
        <v>520</v>
      </c>
      <c r="W842" s="27"/>
      <c r="X842" s="27"/>
      <c r="Y842" s="27"/>
      <c r="Z842" s="27"/>
      <c r="AA842" s="27"/>
      <c r="AB842" s="27"/>
      <c r="AC842" s="27"/>
      <c r="AD842" s="27"/>
      <c r="AE842" s="27"/>
      <c r="AF842" s="27"/>
      <c r="AG842" s="27"/>
      <c r="AH842" s="27"/>
      <c r="AI842" s="27"/>
      <c r="AJ842" s="27"/>
      <c r="AK842" s="27"/>
      <c r="AL842" s="27"/>
      <c r="AM842" s="27"/>
      <c r="AN842" s="27"/>
      <c r="AO842" s="27"/>
      <c r="AP842" s="27">
        <v>3008.25</v>
      </c>
      <c r="AQ842" s="27">
        <v>0</v>
      </c>
      <c r="AR842" s="27">
        <f t="shared" si="21"/>
        <v>0</v>
      </c>
      <c r="AS842" s="10" t="s">
        <v>111</v>
      </c>
      <c r="AT842" s="43" t="s">
        <v>241</v>
      </c>
      <c r="AU842" s="43" t="s">
        <v>242</v>
      </c>
    </row>
    <row r="843" spans="2:47" x14ac:dyDescent="0.2">
      <c r="B843" s="12" t="s">
        <v>1470</v>
      </c>
      <c r="C843" s="8" t="s">
        <v>100</v>
      </c>
      <c r="D843" s="8" t="s">
        <v>1454</v>
      </c>
      <c r="E843" s="7" t="s">
        <v>1455</v>
      </c>
      <c r="F843" s="8" t="s">
        <v>1456</v>
      </c>
      <c r="G843" s="7" t="s">
        <v>1467</v>
      </c>
      <c r="H843" s="8" t="s">
        <v>197</v>
      </c>
      <c r="I843" s="9">
        <v>50</v>
      </c>
      <c r="J843" s="8" t="s">
        <v>244</v>
      </c>
      <c r="K843" s="8" t="s">
        <v>107</v>
      </c>
      <c r="L843" s="8" t="s">
        <v>108</v>
      </c>
      <c r="M843" s="10" t="s">
        <v>109</v>
      </c>
      <c r="N843" s="8" t="s">
        <v>110</v>
      </c>
      <c r="O843" s="74"/>
      <c r="P843" s="27"/>
      <c r="Q843" s="27"/>
      <c r="R843" s="27">
        <v>520</v>
      </c>
      <c r="S843" s="27">
        <v>520</v>
      </c>
      <c r="T843" s="27">
        <v>520</v>
      </c>
      <c r="U843" s="27">
        <v>520</v>
      </c>
      <c r="V843" s="27">
        <v>520</v>
      </c>
      <c r="W843" s="27"/>
      <c r="X843" s="27"/>
      <c r="Y843" s="27"/>
      <c r="Z843" s="27"/>
      <c r="AA843" s="27"/>
      <c r="AB843" s="27"/>
      <c r="AC843" s="27"/>
      <c r="AD843" s="27"/>
      <c r="AE843" s="27"/>
      <c r="AF843" s="27"/>
      <c r="AG843" s="27"/>
      <c r="AH843" s="27"/>
      <c r="AI843" s="27"/>
      <c r="AJ843" s="27"/>
      <c r="AK843" s="27"/>
      <c r="AL843" s="27"/>
      <c r="AM843" s="27"/>
      <c r="AN843" s="27"/>
      <c r="AO843" s="27"/>
      <c r="AP843" s="27">
        <v>3008.25</v>
      </c>
      <c r="AQ843" s="27">
        <v>0</v>
      </c>
      <c r="AR843" s="27">
        <f t="shared" si="21"/>
        <v>0</v>
      </c>
      <c r="AS843" s="10" t="s">
        <v>111</v>
      </c>
      <c r="AT843" s="43" t="s">
        <v>241</v>
      </c>
      <c r="AU843" s="13" t="s">
        <v>1163</v>
      </c>
    </row>
    <row r="844" spans="2:47" x14ac:dyDescent="0.2">
      <c r="B844" s="13" t="s">
        <v>1471</v>
      </c>
      <c r="C844" s="13" t="s">
        <v>100</v>
      </c>
      <c r="D844" s="13" t="s">
        <v>1472</v>
      </c>
      <c r="E844" s="13" t="s">
        <v>1455</v>
      </c>
      <c r="F844" s="13" t="s">
        <v>1473</v>
      </c>
      <c r="G844" s="13" t="s">
        <v>1474</v>
      </c>
      <c r="H844" s="13" t="s">
        <v>1475</v>
      </c>
      <c r="I844" s="13">
        <v>50</v>
      </c>
      <c r="J844" s="13" t="s">
        <v>614</v>
      </c>
      <c r="K844" s="13" t="s">
        <v>107</v>
      </c>
      <c r="L844" s="13" t="s">
        <v>108</v>
      </c>
      <c r="M844" s="13" t="s">
        <v>109</v>
      </c>
      <c r="N844" s="13" t="s">
        <v>110</v>
      </c>
      <c r="O844" s="39"/>
      <c r="P844" s="39"/>
      <c r="Q844" s="39"/>
      <c r="R844" s="39"/>
      <c r="S844" s="39">
        <v>590</v>
      </c>
      <c r="T844" s="39">
        <v>590</v>
      </c>
      <c r="U844" s="39">
        <v>590</v>
      </c>
      <c r="V844" s="39">
        <v>590</v>
      </c>
      <c r="W844" s="39">
        <v>590</v>
      </c>
      <c r="X844" s="39"/>
      <c r="Y844" s="39"/>
      <c r="Z844" s="39"/>
      <c r="AA844" s="39"/>
      <c r="AB844" s="39"/>
      <c r="AC844" s="39"/>
      <c r="AD844" s="39"/>
      <c r="AE844" s="39"/>
      <c r="AF844" s="39"/>
      <c r="AG844" s="39"/>
      <c r="AH844" s="39"/>
      <c r="AI844" s="39"/>
      <c r="AJ844" s="39"/>
      <c r="AK844" s="39"/>
      <c r="AL844" s="39"/>
      <c r="AM844" s="39"/>
      <c r="AN844" s="39"/>
      <c r="AO844" s="39"/>
      <c r="AP844" s="39">
        <v>3008.25</v>
      </c>
      <c r="AQ844" s="39">
        <v>0</v>
      </c>
      <c r="AR844" s="27">
        <f t="shared" si="21"/>
        <v>0</v>
      </c>
      <c r="AS844" s="13" t="s">
        <v>111</v>
      </c>
      <c r="AT844" s="13">
        <v>2016</v>
      </c>
      <c r="AU844" s="13">
        <v>14.15</v>
      </c>
    </row>
    <row r="845" spans="2:47" x14ac:dyDescent="0.2">
      <c r="B845" s="13" t="s">
        <v>1476</v>
      </c>
      <c r="C845" s="13" t="s">
        <v>100</v>
      </c>
      <c r="D845" s="13" t="s">
        <v>1472</v>
      </c>
      <c r="E845" s="13" t="s">
        <v>1455</v>
      </c>
      <c r="F845" s="13" t="s">
        <v>1473</v>
      </c>
      <c r="G845" s="13" t="s">
        <v>1474</v>
      </c>
      <c r="H845" s="13" t="s">
        <v>1475</v>
      </c>
      <c r="I845" s="13">
        <v>50</v>
      </c>
      <c r="J845" s="13" t="s">
        <v>614</v>
      </c>
      <c r="K845" s="13" t="s">
        <v>107</v>
      </c>
      <c r="L845" s="13" t="s">
        <v>108</v>
      </c>
      <c r="M845" s="13" t="s">
        <v>109</v>
      </c>
      <c r="N845" s="13" t="s">
        <v>110</v>
      </c>
      <c r="O845" s="39"/>
      <c r="P845" s="39"/>
      <c r="Q845" s="39"/>
      <c r="R845" s="39"/>
      <c r="S845" s="39">
        <v>590</v>
      </c>
      <c r="T845" s="39">
        <v>590</v>
      </c>
      <c r="U845" s="39">
        <v>590</v>
      </c>
      <c r="V845" s="39">
        <v>590</v>
      </c>
      <c r="W845" s="39">
        <v>590</v>
      </c>
      <c r="X845" s="39"/>
      <c r="Y845" s="39"/>
      <c r="Z845" s="39"/>
      <c r="AA845" s="39"/>
      <c r="AB845" s="39"/>
      <c r="AC845" s="39"/>
      <c r="AD845" s="39"/>
      <c r="AE845" s="39"/>
      <c r="AF845" s="39"/>
      <c r="AG845" s="39"/>
      <c r="AH845" s="39"/>
      <c r="AI845" s="39"/>
      <c r="AJ845" s="39"/>
      <c r="AK845" s="39"/>
      <c r="AL845" s="39"/>
      <c r="AM845" s="39"/>
      <c r="AN845" s="39"/>
      <c r="AO845" s="39"/>
      <c r="AP845" s="39">
        <v>6559.9999999999991</v>
      </c>
      <c r="AQ845" s="39">
        <v>0</v>
      </c>
      <c r="AR845" s="27">
        <f t="shared" si="21"/>
        <v>0</v>
      </c>
      <c r="AS845" s="13" t="s">
        <v>111</v>
      </c>
      <c r="AT845" s="13">
        <v>2016</v>
      </c>
      <c r="AU845" s="13">
        <v>9.18</v>
      </c>
    </row>
    <row r="846" spans="2:47" x14ac:dyDescent="0.2">
      <c r="B846" s="13" t="s">
        <v>1477</v>
      </c>
      <c r="C846" s="13" t="s">
        <v>100</v>
      </c>
      <c r="D846" s="13" t="s">
        <v>1472</v>
      </c>
      <c r="E846" s="13" t="s">
        <v>1455</v>
      </c>
      <c r="F846" s="13" t="s">
        <v>1473</v>
      </c>
      <c r="G846" s="13" t="s">
        <v>1474</v>
      </c>
      <c r="H846" s="13" t="s">
        <v>1475</v>
      </c>
      <c r="I846" s="13">
        <v>50</v>
      </c>
      <c r="J846" s="13" t="s">
        <v>488</v>
      </c>
      <c r="K846" s="13" t="s">
        <v>107</v>
      </c>
      <c r="L846" s="13" t="s">
        <v>108</v>
      </c>
      <c r="M846" s="13" t="s">
        <v>122</v>
      </c>
      <c r="N846" s="13" t="s">
        <v>110</v>
      </c>
      <c r="O846" s="39"/>
      <c r="P846" s="39"/>
      <c r="Q846" s="39"/>
      <c r="R846" s="39"/>
      <c r="S846" s="39">
        <v>590</v>
      </c>
      <c r="T846" s="39">
        <v>590</v>
      </c>
      <c r="U846" s="39">
        <v>590</v>
      </c>
      <c r="V846" s="39">
        <v>590</v>
      </c>
      <c r="W846" s="39">
        <v>590</v>
      </c>
      <c r="X846" s="39"/>
      <c r="Y846" s="39"/>
      <c r="Z846" s="39"/>
      <c r="AA846" s="39"/>
      <c r="AB846" s="39"/>
      <c r="AC846" s="39"/>
      <c r="AD846" s="39"/>
      <c r="AE846" s="39"/>
      <c r="AF846" s="39"/>
      <c r="AG846" s="39"/>
      <c r="AH846" s="39"/>
      <c r="AI846" s="39"/>
      <c r="AJ846" s="39"/>
      <c r="AK846" s="39"/>
      <c r="AL846" s="39"/>
      <c r="AM846" s="39"/>
      <c r="AN846" s="39"/>
      <c r="AO846" s="39"/>
      <c r="AP846" s="39">
        <v>6559.9999999999991</v>
      </c>
      <c r="AQ846" s="39">
        <f>(O846+P846+Q846+R846+S846+T846+U846+V846+W846)*AP846</f>
        <v>19351999.999999996</v>
      </c>
      <c r="AR846" s="27">
        <f t="shared" si="21"/>
        <v>21674239.999999996</v>
      </c>
      <c r="AS846" s="13" t="s">
        <v>748</v>
      </c>
      <c r="AT846" s="13">
        <v>2016</v>
      </c>
      <c r="AU846" s="13"/>
    </row>
    <row r="847" spans="2:47" x14ac:dyDescent="0.25">
      <c r="B847" s="7" t="s">
        <v>1478</v>
      </c>
      <c r="C847" s="7" t="s">
        <v>100</v>
      </c>
      <c r="D847" s="22" t="s">
        <v>1454</v>
      </c>
      <c r="E847" s="7" t="s">
        <v>1455</v>
      </c>
      <c r="F847" s="7" t="s">
        <v>1456</v>
      </c>
      <c r="G847" s="7" t="s">
        <v>1479</v>
      </c>
      <c r="H847" s="8" t="s">
        <v>197</v>
      </c>
      <c r="I847" s="9">
        <v>50</v>
      </c>
      <c r="J847" s="10" t="s">
        <v>238</v>
      </c>
      <c r="K847" s="10" t="s">
        <v>107</v>
      </c>
      <c r="L847" s="10" t="s">
        <v>108</v>
      </c>
      <c r="M847" s="10" t="s">
        <v>109</v>
      </c>
      <c r="N847" s="10" t="s">
        <v>110</v>
      </c>
      <c r="O847" s="27"/>
      <c r="P847" s="27"/>
      <c r="Q847" s="74"/>
      <c r="R847" s="27">
        <v>220</v>
      </c>
      <c r="S847" s="27">
        <v>220</v>
      </c>
      <c r="T847" s="27">
        <v>220</v>
      </c>
      <c r="U847" s="27">
        <v>220</v>
      </c>
      <c r="V847" s="27">
        <v>220</v>
      </c>
      <c r="W847" s="27"/>
      <c r="X847" s="27"/>
      <c r="Y847" s="27"/>
      <c r="Z847" s="27"/>
      <c r="AA847" s="27"/>
      <c r="AB847" s="27"/>
      <c r="AC847" s="27"/>
      <c r="AD847" s="27"/>
      <c r="AE847" s="27"/>
      <c r="AF847" s="27"/>
      <c r="AG847" s="27"/>
      <c r="AH847" s="27"/>
      <c r="AI847" s="27"/>
      <c r="AJ847" s="27"/>
      <c r="AK847" s="27"/>
      <c r="AL847" s="27"/>
      <c r="AM847" s="27"/>
      <c r="AN847" s="27"/>
      <c r="AO847" s="27"/>
      <c r="AP847" s="27">
        <v>3867.25</v>
      </c>
      <c r="AQ847" s="27">
        <v>0</v>
      </c>
      <c r="AR847" s="27">
        <f t="shared" si="21"/>
        <v>0</v>
      </c>
      <c r="AS847" s="10" t="s">
        <v>111</v>
      </c>
      <c r="AT847" s="7" t="s">
        <v>375</v>
      </c>
      <c r="AU847" s="89" t="s">
        <v>1337</v>
      </c>
    </row>
    <row r="848" spans="2:47" x14ac:dyDescent="0.25">
      <c r="B848" s="12" t="s">
        <v>1480</v>
      </c>
      <c r="C848" s="7" t="s">
        <v>100</v>
      </c>
      <c r="D848" s="7" t="s">
        <v>1454</v>
      </c>
      <c r="E848" s="7" t="s">
        <v>1455</v>
      </c>
      <c r="F848" s="7" t="s">
        <v>1456</v>
      </c>
      <c r="G848" s="7" t="s">
        <v>1479</v>
      </c>
      <c r="H848" s="8" t="s">
        <v>197</v>
      </c>
      <c r="I848" s="9">
        <v>50</v>
      </c>
      <c r="J848" s="10" t="s">
        <v>579</v>
      </c>
      <c r="K848" s="8" t="s">
        <v>107</v>
      </c>
      <c r="L848" s="10" t="s">
        <v>108</v>
      </c>
      <c r="M848" s="10" t="s">
        <v>109</v>
      </c>
      <c r="N848" s="10" t="s">
        <v>110</v>
      </c>
      <c r="O848" s="74"/>
      <c r="P848" s="27"/>
      <c r="Q848" s="27"/>
      <c r="R848" s="27">
        <v>220</v>
      </c>
      <c r="S848" s="27">
        <v>220</v>
      </c>
      <c r="T848" s="27">
        <v>220</v>
      </c>
      <c r="U848" s="27">
        <v>220</v>
      </c>
      <c r="V848" s="27">
        <v>220</v>
      </c>
      <c r="W848" s="27"/>
      <c r="X848" s="27"/>
      <c r="Y848" s="27"/>
      <c r="Z848" s="27"/>
      <c r="AA848" s="27"/>
      <c r="AB848" s="27"/>
      <c r="AC848" s="27"/>
      <c r="AD848" s="27"/>
      <c r="AE848" s="27"/>
      <c r="AF848" s="27"/>
      <c r="AG848" s="27"/>
      <c r="AH848" s="27"/>
      <c r="AI848" s="27"/>
      <c r="AJ848" s="27"/>
      <c r="AK848" s="27"/>
      <c r="AL848" s="27"/>
      <c r="AM848" s="27"/>
      <c r="AN848" s="27"/>
      <c r="AO848" s="27"/>
      <c r="AP848" s="27">
        <v>3867.25</v>
      </c>
      <c r="AQ848" s="27">
        <v>0</v>
      </c>
      <c r="AR848" s="27">
        <f t="shared" si="21"/>
        <v>0</v>
      </c>
      <c r="AS848" s="10" t="s">
        <v>111</v>
      </c>
      <c r="AT848" s="43" t="s">
        <v>241</v>
      </c>
      <c r="AU848" s="10" t="s">
        <v>1339</v>
      </c>
    </row>
    <row r="849" spans="2:47" x14ac:dyDescent="0.25">
      <c r="B849" s="12" t="s">
        <v>1481</v>
      </c>
      <c r="C849" s="7" t="s">
        <v>100</v>
      </c>
      <c r="D849" s="7" t="s">
        <v>1454</v>
      </c>
      <c r="E849" s="7" t="s">
        <v>1455</v>
      </c>
      <c r="F849" s="7" t="s">
        <v>1456</v>
      </c>
      <c r="G849" s="7" t="s">
        <v>1479</v>
      </c>
      <c r="H849" s="8" t="s">
        <v>197</v>
      </c>
      <c r="I849" s="9">
        <v>50</v>
      </c>
      <c r="J849" s="10" t="s">
        <v>579</v>
      </c>
      <c r="K849" s="8" t="s">
        <v>107</v>
      </c>
      <c r="L849" s="10" t="s">
        <v>108</v>
      </c>
      <c r="M849" s="10" t="s">
        <v>109</v>
      </c>
      <c r="N849" s="10" t="s">
        <v>110</v>
      </c>
      <c r="O849" s="74"/>
      <c r="P849" s="27"/>
      <c r="Q849" s="27"/>
      <c r="R849" s="27">
        <v>220</v>
      </c>
      <c r="S849" s="27">
        <v>220</v>
      </c>
      <c r="T849" s="27">
        <v>220</v>
      </c>
      <c r="U849" s="27">
        <v>220</v>
      </c>
      <c r="V849" s="27">
        <v>220</v>
      </c>
      <c r="W849" s="27"/>
      <c r="X849" s="27"/>
      <c r="Y849" s="27"/>
      <c r="Z849" s="27"/>
      <c r="AA849" s="27"/>
      <c r="AB849" s="27"/>
      <c r="AC849" s="27"/>
      <c r="AD849" s="27"/>
      <c r="AE849" s="27"/>
      <c r="AF849" s="27"/>
      <c r="AG849" s="27"/>
      <c r="AH849" s="27"/>
      <c r="AI849" s="27"/>
      <c r="AJ849" s="27"/>
      <c r="AK849" s="27"/>
      <c r="AL849" s="27"/>
      <c r="AM849" s="27"/>
      <c r="AN849" s="27"/>
      <c r="AO849" s="27"/>
      <c r="AP849" s="27">
        <v>3011.75</v>
      </c>
      <c r="AQ849" s="27">
        <v>0</v>
      </c>
      <c r="AR849" s="27">
        <f t="shared" si="21"/>
        <v>0</v>
      </c>
      <c r="AS849" s="10" t="s">
        <v>111</v>
      </c>
      <c r="AT849" s="43" t="s">
        <v>241</v>
      </c>
      <c r="AU849" s="43" t="s">
        <v>242</v>
      </c>
    </row>
    <row r="850" spans="2:47" x14ac:dyDescent="0.2">
      <c r="B850" s="12" t="s">
        <v>1482</v>
      </c>
      <c r="C850" s="8" t="s">
        <v>100</v>
      </c>
      <c r="D850" s="8" t="s">
        <v>1454</v>
      </c>
      <c r="E850" s="7" t="s">
        <v>1455</v>
      </c>
      <c r="F850" s="8" t="s">
        <v>1456</v>
      </c>
      <c r="G850" s="7" t="s">
        <v>1479</v>
      </c>
      <c r="H850" s="8" t="s">
        <v>197</v>
      </c>
      <c r="I850" s="9">
        <v>50</v>
      </c>
      <c r="J850" s="8" t="s">
        <v>244</v>
      </c>
      <c r="K850" s="8" t="s">
        <v>107</v>
      </c>
      <c r="L850" s="8" t="s">
        <v>108</v>
      </c>
      <c r="M850" s="10" t="s">
        <v>109</v>
      </c>
      <c r="N850" s="8" t="s">
        <v>110</v>
      </c>
      <c r="O850" s="74"/>
      <c r="P850" s="27"/>
      <c r="Q850" s="27"/>
      <c r="R850" s="27">
        <v>220</v>
      </c>
      <c r="S850" s="27">
        <v>220</v>
      </c>
      <c r="T850" s="27">
        <v>220</v>
      </c>
      <c r="U850" s="27">
        <v>220</v>
      </c>
      <c r="V850" s="27">
        <v>220</v>
      </c>
      <c r="W850" s="27"/>
      <c r="X850" s="27"/>
      <c r="Y850" s="27"/>
      <c r="Z850" s="27"/>
      <c r="AA850" s="27"/>
      <c r="AB850" s="27"/>
      <c r="AC850" s="27"/>
      <c r="AD850" s="27"/>
      <c r="AE850" s="27"/>
      <c r="AF850" s="27"/>
      <c r="AG850" s="27"/>
      <c r="AH850" s="27"/>
      <c r="AI850" s="27"/>
      <c r="AJ850" s="27"/>
      <c r="AK850" s="27"/>
      <c r="AL850" s="27"/>
      <c r="AM850" s="27"/>
      <c r="AN850" s="27"/>
      <c r="AO850" s="27"/>
      <c r="AP850" s="27">
        <v>3011.75</v>
      </c>
      <c r="AQ850" s="27">
        <v>0</v>
      </c>
      <c r="AR850" s="27">
        <f t="shared" si="21"/>
        <v>0</v>
      </c>
      <c r="AS850" s="10" t="s">
        <v>111</v>
      </c>
      <c r="AT850" s="43" t="s">
        <v>241</v>
      </c>
      <c r="AU850" s="13" t="s">
        <v>1163</v>
      </c>
    </row>
    <row r="851" spans="2:47" x14ac:dyDescent="0.2">
      <c r="B851" s="13" t="s">
        <v>1483</v>
      </c>
      <c r="C851" s="13" t="s">
        <v>100</v>
      </c>
      <c r="D851" s="13" t="s">
        <v>1472</v>
      </c>
      <c r="E851" s="13" t="s">
        <v>1455</v>
      </c>
      <c r="F851" s="13" t="s">
        <v>1473</v>
      </c>
      <c r="G851" s="13" t="s">
        <v>1484</v>
      </c>
      <c r="H851" s="13" t="s">
        <v>1475</v>
      </c>
      <c r="I851" s="13">
        <v>50</v>
      </c>
      <c r="J851" s="13" t="s">
        <v>614</v>
      </c>
      <c r="K851" s="13" t="s">
        <v>107</v>
      </c>
      <c r="L851" s="13" t="s">
        <v>108</v>
      </c>
      <c r="M851" s="13" t="s">
        <v>109</v>
      </c>
      <c r="N851" s="13" t="s">
        <v>110</v>
      </c>
      <c r="O851" s="39"/>
      <c r="P851" s="39"/>
      <c r="Q851" s="39"/>
      <c r="R851" s="39"/>
      <c r="S851" s="39">
        <v>290</v>
      </c>
      <c r="T851" s="39">
        <v>290</v>
      </c>
      <c r="U851" s="39">
        <v>290</v>
      </c>
      <c r="V851" s="39">
        <v>290</v>
      </c>
      <c r="W851" s="39">
        <v>290</v>
      </c>
      <c r="X851" s="39"/>
      <c r="Y851" s="39"/>
      <c r="Z851" s="39"/>
      <c r="AA851" s="39"/>
      <c r="AB851" s="39"/>
      <c r="AC851" s="39"/>
      <c r="AD851" s="39"/>
      <c r="AE851" s="39"/>
      <c r="AF851" s="39"/>
      <c r="AG851" s="39"/>
      <c r="AH851" s="39"/>
      <c r="AI851" s="39"/>
      <c r="AJ851" s="39"/>
      <c r="AK851" s="39"/>
      <c r="AL851" s="39"/>
      <c r="AM851" s="39"/>
      <c r="AN851" s="39"/>
      <c r="AO851" s="39"/>
      <c r="AP851" s="39">
        <v>3011.75</v>
      </c>
      <c r="AQ851" s="39">
        <v>0</v>
      </c>
      <c r="AR851" s="27">
        <f t="shared" si="21"/>
        <v>0</v>
      </c>
      <c r="AS851" s="13" t="s">
        <v>111</v>
      </c>
      <c r="AT851" s="13">
        <v>2016</v>
      </c>
      <c r="AU851" s="13">
        <v>15</v>
      </c>
    </row>
    <row r="852" spans="2:47" x14ac:dyDescent="0.2">
      <c r="B852" s="13" t="s">
        <v>1485</v>
      </c>
      <c r="C852" s="13" t="s">
        <v>100</v>
      </c>
      <c r="D852" s="13" t="s">
        <v>1472</v>
      </c>
      <c r="E852" s="13" t="s">
        <v>1455</v>
      </c>
      <c r="F852" s="13" t="s">
        <v>1473</v>
      </c>
      <c r="G852" s="13" t="s">
        <v>1484</v>
      </c>
      <c r="H852" s="13" t="s">
        <v>1475</v>
      </c>
      <c r="I852" s="13">
        <v>50</v>
      </c>
      <c r="J852" s="13" t="s">
        <v>614</v>
      </c>
      <c r="K852" s="13" t="s">
        <v>107</v>
      </c>
      <c r="L852" s="13" t="s">
        <v>108</v>
      </c>
      <c r="M852" s="13" t="s">
        <v>109</v>
      </c>
      <c r="N852" s="13" t="s">
        <v>110</v>
      </c>
      <c r="O852" s="39"/>
      <c r="P852" s="39"/>
      <c r="Q852" s="39"/>
      <c r="R852" s="39"/>
      <c r="S852" s="39">
        <v>290</v>
      </c>
      <c r="T852" s="39">
        <v>290</v>
      </c>
      <c r="U852" s="39">
        <v>290</v>
      </c>
      <c r="V852" s="39">
        <v>290</v>
      </c>
      <c r="W852" s="39">
        <v>290</v>
      </c>
      <c r="X852" s="39"/>
      <c r="Y852" s="39"/>
      <c r="Z852" s="39"/>
      <c r="AA852" s="39"/>
      <c r="AB852" s="39"/>
      <c r="AC852" s="39"/>
      <c r="AD852" s="39"/>
      <c r="AE852" s="39"/>
      <c r="AF852" s="39"/>
      <c r="AG852" s="39"/>
      <c r="AH852" s="39"/>
      <c r="AI852" s="39"/>
      <c r="AJ852" s="39"/>
      <c r="AK852" s="39"/>
      <c r="AL852" s="39"/>
      <c r="AM852" s="39"/>
      <c r="AN852" s="39"/>
      <c r="AO852" s="39"/>
      <c r="AP852" s="39">
        <v>6559.9999999999991</v>
      </c>
      <c r="AQ852" s="39">
        <v>0</v>
      </c>
      <c r="AR852" s="27">
        <f t="shared" si="21"/>
        <v>0</v>
      </c>
      <c r="AS852" s="13" t="s">
        <v>111</v>
      </c>
      <c r="AT852" s="13">
        <v>2016</v>
      </c>
      <c r="AU852" s="13">
        <v>9.18</v>
      </c>
    </row>
    <row r="853" spans="2:47" x14ac:dyDescent="0.2">
      <c r="B853" s="13" t="s">
        <v>1486</v>
      </c>
      <c r="C853" s="13" t="s">
        <v>100</v>
      </c>
      <c r="D853" s="13" t="s">
        <v>1472</v>
      </c>
      <c r="E853" s="13" t="s">
        <v>1455</v>
      </c>
      <c r="F853" s="13" t="s">
        <v>1473</v>
      </c>
      <c r="G853" s="13" t="s">
        <v>1484</v>
      </c>
      <c r="H853" s="13" t="s">
        <v>1475</v>
      </c>
      <c r="I853" s="13">
        <v>50</v>
      </c>
      <c r="J853" s="13" t="s">
        <v>488</v>
      </c>
      <c r="K853" s="13" t="s">
        <v>107</v>
      </c>
      <c r="L853" s="13" t="s">
        <v>108</v>
      </c>
      <c r="M853" s="13" t="s">
        <v>122</v>
      </c>
      <c r="N853" s="13" t="s">
        <v>110</v>
      </c>
      <c r="O853" s="39"/>
      <c r="P853" s="39"/>
      <c r="Q853" s="39"/>
      <c r="R853" s="39"/>
      <c r="S853" s="39">
        <v>290</v>
      </c>
      <c r="T853" s="39">
        <v>290</v>
      </c>
      <c r="U853" s="39">
        <v>290</v>
      </c>
      <c r="V853" s="39">
        <v>290</v>
      </c>
      <c r="W853" s="39">
        <v>290</v>
      </c>
      <c r="X853" s="39"/>
      <c r="Y853" s="39"/>
      <c r="Z853" s="39"/>
      <c r="AA853" s="39"/>
      <c r="AB853" s="39"/>
      <c r="AC853" s="39"/>
      <c r="AD853" s="39"/>
      <c r="AE853" s="39"/>
      <c r="AF853" s="39"/>
      <c r="AG853" s="39"/>
      <c r="AH853" s="39"/>
      <c r="AI853" s="39"/>
      <c r="AJ853" s="39"/>
      <c r="AK853" s="39"/>
      <c r="AL853" s="39"/>
      <c r="AM853" s="39"/>
      <c r="AN853" s="39"/>
      <c r="AO853" s="39"/>
      <c r="AP853" s="39">
        <v>6559.9999999999991</v>
      </c>
      <c r="AQ853" s="39">
        <f>(O853+P853+Q853+R853+S853+T853+U853+V853+W853)*AP853</f>
        <v>9511999.9999999981</v>
      </c>
      <c r="AR853" s="27">
        <f t="shared" si="21"/>
        <v>10653439.999999998</v>
      </c>
      <c r="AS853" s="13" t="s">
        <v>748</v>
      </c>
      <c r="AT853" s="13">
        <v>2016</v>
      </c>
      <c r="AU853" s="13"/>
    </row>
    <row r="854" spans="2:47" x14ac:dyDescent="0.25">
      <c r="B854" s="7" t="s">
        <v>1487</v>
      </c>
      <c r="C854" s="7" t="s">
        <v>100</v>
      </c>
      <c r="D854" s="22" t="s">
        <v>1454</v>
      </c>
      <c r="E854" s="7" t="s">
        <v>1455</v>
      </c>
      <c r="F854" s="7" t="s">
        <v>1456</v>
      </c>
      <c r="G854" s="7" t="s">
        <v>1488</v>
      </c>
      <c r="H854" s="8" t="s">
        <v>197</v>
      </c>
      <c r="I854" s="9">
        <v>50</v>
      </c>
      <c r="J854" s="10" t="s">
        <v>238</v>
      </c>
      <c r="K854" s="10" t="s">
        <v>107</v>
      </c>
      <c r="L854" s="10" t="s">
        <v>108</v>
      </c>
      <c r="M854" s="10" t="s">
        <v>109</v>
      </c>
      <c r="N854" s="10" t="s">
        <v>110</v>
      </c>
      <c r="O854" s="27"/>
      <c r="P854" s="27"/>
      <c r="Q854" s="74"/>
      <c r="R854" s="27">
        <v>440</v>
      </c>
      <c r="S854" s="27">
        <v>440</v>
      </c>
      <c r="T854" s="27">
        <v>440</v>
      </c>
      <c r="U854" s="27">
        <v>440</v>
      </c>
      <c r="V854" s="27">
        <v>440</v>
      </c>
      <c r="W854" s="27"/>
      <c r="X854" s="27"/>
      <c r="Y854" s="27"/>
      <c r="Z854" s="27"/>
      <c r="AA854" s="27"/>
      <c r="AB854" s="27"/>
      <c r="AC854" s="27"/>
      <c r="AD854" s="27"/>
      <c r="AE854" s="27"/>
      <c r="AF854" s="27"/>
      <c r="AG854" s="27"/>
      <c r="AH854" s="27"/>
      <c r="AI854" s="27"/>
      <c r="AJ854" s="27"/>
      <c r="AK854" s="27"/>
      <c r="AL854" s="27"/>
      <c r="AM854" s="27"/>
      <c r="AN854" s="27"/>
      <c r="AO854" s="27"/>
      <c r="AP854" s="27">
        <v>552.46</v>
      </c>
      <c r="AQ854" s="27">
        <v>0</v>
      </c>
      <c r="AR854" s="27">
        <f t="shared" si="21"/>
        <v>0</v>
      </c>
      <c r="AS854" s="10" t="s">
        <v>111</v>
      </c>
      <c r="AT854" s="7" t="s">
        <v>375</v>
      </c>
      <c r="AU854" s="89" t="s">
        <v>1337</v>
      </c>
    </row>
    <row r="855" spans="2:47" x14ac:dyDescent="0.25">
      <c r="B855" s="12" t="s">
        <v>1489</v>
      </c>
      <c r="C855" s="7" t="s">
        <v>100</v>
      </c>
      <c r="D855" s="7" t="s">
        <v>1454</v>
      </c>
      <c r="E855" s="7" t="s">
        <v>1455</v>
      </c>
      <c r="F855" s="7" t="s">
        <v>1456</v>
      </c>
      <c r="G855" s="7" t="s">
        <v>1488</v>
      </c>
      <c r="H855" s="8" t="s">
        <v>197</v>
      </c>
      <c r="I855" s="9">
        <v>50</v>
      </c>
      <c r="J855" s="10" t="s">
        <v>579</v>
      </c>
      <c r="K855" s="8" t="s">
        <v>107</v>
      </c>
      <c r="L855" s="10" t="s">
        <v>108</v>
      </c>
      <c r="M855" s="10" t="s">
        <v>109</v>
      </c>
      <c r="N855" s="10" t="s">
        <v>110</v>
      </c>
      <c r="O855" s="74"/>
      <c r="P855" s="27"/>
      <c r="Q855" s="27"/>
      <c r="R855" s="27">
        <v>440</v>
      </c>
      <c r="S855" s="27">
        <v>440</v>
      </c>
      <c r="T855" s="27">
        <v>440</v>
      </c>
      <c r="U855" s="27">
        <v>440</v>
      </c>
      <c r="V855" s="27">
        <v>440</v>
      </c>
      <c r="W855" s="27"/>
      <c r="X855" s="27"/>
      <c r="Y855" s="27"/>
      <c r="Z855" s="27"/>
      <c r="AA855" s="27"/>
      <c r="AB855" s="27"/>
      <c r="AC855" s="27"/>
      <c r="AD855" s="27"/>
      <c r="AE855" s="27"/>
      <c r="AF855" s="27"/>
      <c r="AG855" s="27"/>
      <c r="AH855" s="27"/>
      <c r="AI855" s="27"/>
      <c r="AJ855" s="27"/>
      <c r="AK855" s="27"/>
      <c r="AL855" s="27"/>
      <c r="AM855" s="27"/>
      <c r="AN855" s="27"/>
      <c r="AO855" s="27"/>
      <c r="AP855" s="27">
        <v>552.46</v>
      </c>
      <c r="AQ855" s="27">
        <v>0</v>
      </c>
      <c r="AR855" s="27">
        <f t="shared" si="21"/>
        <v>0</v>
      </c>
      <c r="AS855" s="10" t="s">
        <v>111</v>
      </c>
      <c r="AT855" s="43" t="s">
        <v>241</v>
      </c>
      <c r="AU855" s="10" t="s">
        <v>1339</v>
      </c>
    </row>
    <row r="856" spans="2:47" x14ac:dyDescent="0.25">
      <c r="B856" s="12" t="s">
        <v>1490</v>
      </c>
      <c r="C856" s="7" t="s">
        <v>100</v>
      </c>
      <c r="D856" s="7" t="s">
        <v>1454</v>
      </c>
      <c r="E856" s="7" t="s">
        <v>1455</v>
      </c>
      <c r="F856" s="7" t="s">
        <v>1456</v>
      </c>
      <c r="G856" s="7" t="s">
        <v>1488</v>
      </c>
      <c r="H856" s="8" t="s">
        <v>197</v>
      </c>
      <c r="I856" s="9">
        <v>50</v>
      </c>
      <c r="J856" s="10" t="s">
        <v>579</v>
      </c>
      <c r="K856" s="8" t="s">
        <v>107</v>
      </c>
      <c r="L856" s="10" t="s">
        <v>108</v>
      </c>
      <c r="M856" s="10" t="s">
        <v>109</v>
      </c>
      <c r="N856" s="10" t="s">
        <v>110</v>
      </c>
      <c r="O856" s="74"/>
      <c r="P856" s="27"/>
      <c r="Q856" s="27"/>
      <c r="R856" s="27">
        <v>440</v>
      </c>
      <c r="S856" s="27">
        <v>440</v>
      </c>
      <c r="T856" s="27">
        <v>440</v>
      </c>
      <c r="U856" s="27">
        <v>440</v>
      </c>
      <c r="V856" s="27">
        <v>440</v>
      </c>
      <c r="W856" s="27"/>
      <c r="X856" s="27"/>
      <c r="Y856" s="27"/>
      <c r="Z856" s="27"/>
      <c r="AA856" s="27"/>
      <c r="AB856" s="27"/>
      <c r="AC856" s="27"/>
      <c r="AD856" s="27"/>
      <c r="AE856" s="27"/>
      <c r="AF856" s="27"/>
      <c r="AG856" s="27"/>
      <c r="AH856" s="27"/>
      <c r="AI856" s="27"/>
      <c r="AJ856" s="27"/>
      <c r="AK856" s="27"/>
      <c r="AL856" s="27"/>
      <c r="AM856" s="27"/>
      <c r="AN856" s="27"/>
      <c r="AO856" s="27"/>
      <c r="AP856" s="27">
        <v>432.02</v>
      </c>
      <c r="AQ856" s="27">
        <v>0</v>
      </c>
      <c r="AR856" s="27">
        <f t="shared" si="21"/>
        <v>0</v>
      </c>
      <c r="AS856" s="10" t="s">
        <v>111</v>
      </c>
      <c r="AT856" s="43" t="s">
        <v>241</v>
      </c>
      <c r="AU856" s="43" t="s">
        <v>242</v>
      </c>
    </row>
    <row r="857" spans="2:47" x14ac:dyDescent="0.2">
      <c r="B857" s="12" t="s">
        <v>1491</v>
      </c>
      <c r="C857" s="8" t="s">
        <v>100</v>
      </c>
      <c r="D857" s="8" t="s">
        <v>1454</v>
      </c>
      <c r="E857" s="7" t="s">
        <v>1455</v>
      </c>
      <c r="F857" s="8" t="s">
        <v>1456</v>
      </c>
      <c r="G857" s="7" t="s">
        <v>1488</v>
      </c>
      <c r="H857" s="8" t="s">
        <v>197</v>
      </c>
      <c r="I857" s="9">
        <v>50</v>
      </c>
      <c r="J857" s="8" t="s">
        <v>244</v>
      </c>
      <c r="K857" s="8" t="s">
        <v>107</v>
      </c>
      <c r="L857" s="8" t="s">
        <v>108</v>
      </c>
      <c r="M857" s="10" t="s">
        <v>109</v>
      </c>
      <c r="N857" s="8" t="s">
        <v>110</v>
      </c>
      <c r="O857" s="74"/>
      <c r="P857" s="27"/>
      <c r="Q857" s="27"/>
      <c r="R857" s="27">
        <v>440</v>
      </c>
      <c r="S857" s="27">
        <v>440</v>
      </c>
      <c r="T857" s="27">
        <v>440</v>
      </c>
      <c r="U857" s="27">
        <v>440</v>
      </c>
      <c r="V857" s="27">
        <v>440</v>
      </c>
      <c r="W857" s="27"/>
      <c r="X857" s="27"/>
      <c r="Y857" s="27"/>
      <c r="Z857" s="27"/>
      <c r="AA857" s="27"/>
      <c r="AB857" s="27"/>
      <c r="AC857" s="27"/>
      <c r="AD857" s="27"/>
      <c r="AE857" s="27"/>
      <c r="AF857" s="27"/>
      <c r="AG857" s="27"/>
      <c r="AH857" s="27"/>
      <c r="AI857" s="27"/>
      <c r="AJ857" s="27"/>
      <c r="AK857" s="27"/>
      <c r="AL857" s="27"/>
      <c r="AM857" s="27"/>
      <c r="AN857" s="27"/>
      <c r="AO857" s="27"/>
      <c r="AP857" s="27">
        <v>432.02</v>
      </c>
      <c r="AQ857" s="27">
        <v>0</v>
      </c>
      <c r="AR857" s="27">
        <f t="shared" si="21"/>
        <v>0</v>
      </c>
      <c r="AS857" s="10" t="s">
        <v>111</v>
      </c>
      <c r="AT857" s="43" t="s">
        <v>241</v>
      </c>
      <c r="AU857" s="13" t="s">
        <v>1163</v>
      </c>
    </row>
    <row r="858" spans="2:47" x14ac:dyDescent="0.2">
      <c r="B858" s="13" t="s">
        <v>1492</v>
      </c>
      <c r="C858" s="13" t="s">
        <v>100</v>
      </c>
      <c r="D858" s="13" t="s">
        <v>1472</v>
      </c>
      <c r="E858" s="13" t="s">
        <v>1455</v>
      </c>
      <c r="F858" s="13" t="s">
        <v>1473</v>
      </c>
      <c r="G858" s="13" t="s">
        <v>1493</v>
      </c>
      <c r="H858" s="13" t="s">
        <v>1475</v>
      </c>
      <c r="I858" s="13">
        <v>50</v>
      </c>
      <c r="J858" s="13" t="s">
        <v>614</v>
      </c>
      <c r="K858" s="13" t="s">
        <v>107</v>
      </c>
      <c r="L858" s="13" t="s">
        <v>108</v>
      </c>
      <c r="M858" s="13" t="s">
        <v>109</v>
      </c>
      <c r="N858" s="13" t="s">
        <v>110</v>
      </c>
      <c r="O858" s="39"/>
      <c r="P858" s="39"/>
      <c r="Q858" s="39"/>
      <c r="R858" s="39"/>
      <c r="S858" s="39">
        <v>560</v>
      </c>
      <c r="T858" s="39">
        <v>560</v>
      </c>
      <c r="U858" s="39">
        <v>560</v>
      </c>
      <c r="V858" s="39">
        <v>560</v>
      </c>
      <c r="W858" s="39">
        <v>560</v>
      </c>
      <c r="X858" s="39"/>
      <c r="Y858" s="39"/>
      <c r="Z858" s="39"/>
      <c r="AA858" s="39"/>
      <c r="AB858" s="39"/>
      <c r="AC858" s="39"/>
      <c r="AD858" s="39"/>
      <c r="AE858" s="39"/>
      <c r="AF858" s="39"/>
      <c r="AG858" s="39"/>
      <c r="AH858" s="39"/>
      <c r="AI858" s="39"/>
      <c r="AJ858" s="39"/>
      <c r="AK858" s="39"/>
      <c r="AL858" s="39"/>
      <c r="AM858" s="39"/>
      <c r="AN858" s="39"/>
      <c r="AO858" s="39"/>
      <c r="AP858" s="39">
        <v>432.02</v>
      </c>
      <c r="AQ858" s="39">
        <v>0</v>
      </c>
      <c r="AR858" s="27">
        <f t="shared" si="21"/>
        <v>0</v>
      </c>
      <c r="AS858" s="13" t="s">
        <v>111</v>
      </c>
      <c r="AT858" s="13">
        <v>2016</v>
      </c>
      <c r="AU858" s="13">
        <v>9.18</v>
      </c>
    </row>
    <row r="859" spans="2:47" x14ac:dyDescent="0.2">
      <c r="B859" s="13" t="s">
        <v>1494</v>
      </c>
      <c r="C859" s="13" t="s">
        <v>100</v>
      </c>
      <c r="D859" s="13" t="s">
        <v>1472</v>
      </c>
      <c r="E859" s="13" t="s">
        <v>1455</v>
      </c>
      <c r="F859" s="13" t="s">
        <v>1473</v>
      </c>
      <c r="G859" s="13" t="s">
        <v>1493</v>
      </c>
      <c r="H859" s="13" t="s">
        <v>1475</v>
      </c>
      <c r="I859" s="13">
        <v>50</v>
      </c>
      <c r="J859" s="13" t="s">
        <v>747</v>
      </c>
      <c r="K859" s="13" t="s">
        <v>107</v>
      </c>
      <c r="L859" s="13" t="s">
        <v>108</v>
      </c>
      <c r="M859" s="13" t="s">
        <v>109</v>
      </c>
      <c r="N859" s="13" t="s">
        <v>110</v>
      </c>
      <c r="O859" s="39"/>
      <c r="P859" s="39"/>
      <c r="Q859" s="39"/>
      <c r="R859" s="39"/>
      <c r="S859" s="39">
        <v>560</v>
      </c>
      <c r="T859" s="39">
        <v>560</v>
      </c>
      <c r="U859" s="39">
        <v>560</v>
      </c>
      <c r="V859" s="39">
        <v>560</v>
      </c>
      <c r="W859" s="39">
        <v>560</v>
      </c>
      <c r="X859" s="39"/>
      <c r="Y859" s="39"/>
      <c r="Z859" s="39"/>
      <c r="AA859" s="39"/>
      <c r="AB859" s="39"/>
      <c r="AC859" s="39"/>
      <c r="AD859" s="39"/>
      <c r="AE859" s="39"/>
      <c r="AF859" s="39"/>
      <c r="AG859" s="39"/>
      <c r="AH859" s="39"/>
      <c r="AI859" s="39"/>
      <c r="AJ859" s="39"/>
      <c r="AK859" s="39"/>
      <c r="AL859" s="39"/>
      <c r="AM859" s="39"/>
      <c r="AN859" s="39"/>
      <c r="AO859" s="39"/>
      <c r="AP859" s="39">
        <v>432.02</v>
      </c>
      <c r="AQ859" s="39">
        <v>0</v>
      </c>
      <c r="AR859" s="27">
        <f t="shared" si="21"/>
        <v>0</v>
      </c>
      <c r="AS859" s="13" t="s">
        <v>748</v>
      </c>
      <c r="AT859" s="13">
        <v>2016</v>
      </c>
      <c r="AU859" s="13">
        <v>9.15</v>
      </c>
    </row>
    <row r="860" spans="2:47" x14ac:dyDescent="0.2">
      <c r="B860" s="13" t="s">
        <v>1495</v>
      </c>
      <c r="C860" s="13" t="s">
        <v>100</v>
      </c>
      <c r="D860" s="13" t="s">
        <v>1472</v>
      </c>
      <c r="E860" s="13" t="s">
        <v>1455</v>
      </c>
      <c r="F860" s="13" t="s">
        <v>1473</v>
      </c>
      <c r="G860" s="13" t="s">
        <v>1493</v>
      </c>
      <c r="H860" s="13" t="s">
        <v>1475</v>
      </c>
      <c r="I860" s="13">
        <v>50</v>
      </c>
      <c r="J860" s="13" t="s">
        <v>1496</v>
      </c>
      <c r="K860" s="13" t="s">
        <v>107</v>
      </c>
      <c r="L860" s="13" t="s">
        <v>108</v>
      </c>
      <c r="M860" s="13" t="s">
        <v>122</v>
      </c>
      <c r="N860" s="13" t="s">
        <v>110</v>
      </c>
      <c r="O860" s="39"/>
      <c r="P860" s="39"/>
      <c r="Q860" s="39"/>
      <c r="R860" s="39"/>
      <c r="S860" s="39">
        <v>560</v>
      </c>
      <c r="T860" s="39">
        <v>560</v>
      </c>
      <c r="U860" s="39">
        <v>560</v>
      </c>
      <c r="V860" s="39">
        <v>560</v>
      </c>
      <c r="W860" s="39">
        <v>560</v>
      </c>
      <c r="X860" s="39"/>
      <c r="Y860" s="39"/>
      <c r="Z860" s="39"/>
      <c r="AA860" s="39"/>
      <c r="AB860" s="39"/>
      <c r="AC860" s="39"/>
      <c r="AD860" s="39"/>
      <c r="AE860" s="39"/>
      <c r="AF860" s="39"/>
      <c r="AG860" s="39"/>
      <c r="AH860" s="39"/>
      <c r="AI860" s="39"/>
      <c r="AJ860" s="39"/>
      <c r="AK860" s="39"/>
      <c r="AL860" s="39"/>
      <c r="AM860" s="39"/>
      <c r="AN860" s="39"/>
      <c r="AO860" s="39"/>
      <c r="AP860" s="39">
        <v>432.01</v>
      </c>
      <c r="AQ860" s="39">
        <f>(O860+P860+Q860+R860+S860+T860+U860+V860+W860)*AP860</f>
        <v>1209628</v>
      </c>
      <c r="AR860" s="27">
        <f t="shared" si="21"/>
        <v>1354783.36</v>
      </c>
      <c r="AS860" s="13" t="s">
        <v>748</v>
      </c>
      <c r="AT860" s="13">
        <v>2016</v>
      </c>
      <c r="AU860" s="13"/>
    </row>
    <row r="861" spans="2:47" x14ac:dyDescent="0.25">
      <c r="B861" s="7" t="s">
        <v>1497</v>
      </c>
      <c r="C861" s="7" t="s">
        <v>100</v>
      </c>
      <c r="D861" s="22" t="s">
        <v>1454</v>
      </c>
      <c r="E861" s="7" t="s">
        <v>1455</v>
      </c>
      <c r="F861" s="7" t="s">
        <v>1456</v>
      </c>
      <c r="G861" s="7" t="s">
        <v>1498</v>
      </c>
      <c r="H861" s="8" t="s">
        <v>197</v>
      </c>
      <c r="I861" s="9">
        <v>50</v>
      </c>
      <c r="J861" s="10" t="s">
        <v>238</v>
      </c>
      <c r="K861" s="10" t="s">
        <v>107</v>
      </c>
      <c r="L861" s="10" t="s">
        <v>108</v>
      </c>
      <c r="M861" s="10" t="s">
        <v>109</v>
      </c>
      <c r="N861" s="10" t="s">
        <v>110</v>
      </c>
      <c r="O861" s="27"/>
      <c r="P861" s="27"/>
      <c r="Q861" s="74"/>
      <c r="R861" s="27">
        <v>270</v>
      </c>
      <c r="S861" s="27">
        <v>270</v>
      </c>
      <c r="T861" s="27">
        <v>270</v>
      </c>
      <c r="U861" s="27">
        <v>270</v>
      </c>
      <c r="V861" s="27">
        <v>270</v>
      </c>
      <c r="W861" s="27"/>
      <c r="X861" s="27"/>
      <c r="Y861" s="27"/>
      <c r="Z861" s="27"/>
      <c r="AA861" s="27"/>
      <c r="AB861" s="27"/>
      <c r="AC861" s="27"/>
      <c r="AD861" s="27"/>
      <c r="AE861" s="27"/>
      <c r="AF861" s="27"/>
      <c r="AG861" s="27"/>
      <c r="AH861" s="27"/>
      <c r="AI861" s="27"/>
      <c r="AJ861" s="27"/>
      <c r="AK861" s="27"/>
      <c r="AL861" s="27"/>
      <c r="AM861" s="27"/>
      <c r="AN861" s="27"/>
      <c r="AO861" s="27"/>
      <c r="AP861" s="27">
        <v>552.46</v>
      </c>
      <c r="AQ861" s="27">
        <v>0</v>
      </c>
      <c r="AR861" s="27">
        <f t="shared" si="21"/>
        <v>0</v>
      </c>
      <c r="AS861" s="10" t="s">
        <v>111</v>
      </c>
      <c r="AT861" s="7" t="s">
        <v>375</v>
      </c>
      <c r="AU861" s="89" t="s">
        <v>1337</v>
      </c>
    </row>
    <row r="862" spans="2:47" x14ac:dyDescent="0.25">
      <c r="B862" s="12" t="s">
        <v>1499</v>
      </c>
      <c r="C862" s="7" t="s">
        <v>100</v>
      </c>
      <c r="D862" s="7" t="s">
        <v>1454</v>
      </c>
      <c r="E862" s="7" t="s">
        <v>1455</v>
      </c>
      <c r="F862" s="7" t="s">
        <v>1456</v>
      </c>
      <c r="G862" s="7" t="s">
        <v>1498</v>
      </c>
      <c r="H862" s="8" t="s">
        <v>197</v>
      </c>
      <c r="I862" s="9">
        <v>50</v>
      </c>
      <c r="J862" s="10" t="s">
        <v>579</v>
      </c>
      <c r="K862" s="8" t="s">
        <v>107</v>
      </c>
      <c r="L862" s="10" t="s">
        <v>108</v>
      </c>
      <c r="M862" s="10" t="s">
        <v>109</v>
      </c>
      <c r="N862" s="10" t="s">
        <v>110</v>
      </c>
      <c r="O862" s="74"/>
      <c r="P862" s="27"/>
      <c r="Q862" s="27"/>
      <c r="R862" s="27">
        <v>270</v>
      </c>
      <c r="S862" s="27">
        <v>270</v>
      </c>
      <c r="T862" s="27">
        <v>270</v>
      </c>
      <c r="U862" s="27">
        <v>270</v>
      </c>
      <c r="V862" s="27">
        <v>270</v>
      </c>
      <c r="W862" s="27"/>
      <c r="X862" s="27"/>
      <c r="Y862" s="27"/>
      <c r="Z862" s="27"/>
      <c r="AA862" s="27"/>
      <c r="AB862" s="27"/>
      <c r="AC862" s="27"/>
      <c r="AD862" s="27"/>
      <c r="AE862" s="27"/>
      <c r="AF862" s="27"/>
      <c r="AG862" s="27"/>
      <c r="AH862" s="27"/>
      <c r="AI862" s="27"/>
      <c r="AJ862" s="27"/>
      <c r="AK862" s="27"/>
      <c r="AL862" s="27"/>
      <c r="AM862" s="27"/>
      <c r="AN862" s="27"/>
      <c r="AO862" s="27"/>
      <c r="AP862" s="27">
        <v>552.46</v>
      </c>
      <c r="AQ862" s="27">
        <v>0</v>
      </c>
      <c r="AR862" s="27">
        <f t="shared" si="21"/>
        <v>0</v>
      </c>
      <c r="AS862" s="10" t="s">
        <v>111</v>
      </c>
      <c r="AT862" s="43" t="s">
        <v>241</v>
      </c>
      <c r="AU862" s="10" t="s">
        <v>1339</v>
      </c>
    </row>
    <row r="863" spans="2:47" x14ac:dyDescent="0.25">
      <c r="B863" s="12" t="s">
        <v>1500</v>
      </c>
      <c r="C863" s="7" t="s">
        <v>100</v>
      </c>
      <c r="D863" s="7" t="s">
        <v>1454</v>
      </c>
      <c r="E863" s="7" t="s">
        <v>1455</v>
      </c>
      <c r="F863" s="7" t="s">
        <v>1456</v>
      </c>
      <c r="G863" s="7" t="s">
        <v>1498</v>
      </c>
      <c r="H863" s="8" t="s">
        <v>197</v>
      </c>
      <c r="I863" s="9">
        <v>50</v>
      </c>
      <c r="J863" s="10" t="s">
        <v>579</v>
      </c>
      <c r="K863" s="8" t="s">
        <v>107</v>
      </c>
      <c r="L863" s="10" t="s">
        <v>108</v>
      </c>
      <c r="M863" s="10" t="s">
        <v>109</v>
      </c>
      <c r="N863" s="10" t="s">
        <v>110</v>
      </c>
      <c r="O863" s="74"/>
      <c r="P863" s="27"/>
      <c r="Q863" s="27"/>
      <c r="R863" s="27">
        <v>270</v>
      </c>
      <c r="S863" s="27">
        <v>270</v>
      </c>
      <c r="T863" s="27">
        <v>270</v>
      </c>
      <c r="U863" s="27">
        <v>270</v>
      </c>
      <c r="V863" s="27">
        <v>270</v>
      </c>
      <c r="W863" s="27"/>
      <c r="X863" s="27"/>
      <c r="Y863" s="27"/>
      <c r="Z863" s="27"/>
      <c r="AA863" s="27"/>
      <c r="AB863" s="27"/>
      <c r="AC863" s="27"/>
      <c r="AD863" s="27"/>
      <c r="AE863" s="27"/>
      <c r="AF863" s="27"/>
      <c r="AG863" s="27"/>
      <c r="AH863" s="27"/>
      <c r="AI863" s="27"/>
      <c r="AJ863" s="27"/>
      <c r="AK863" s="27"/>
      <c r="AL863" s="27"/>
      <c r="AM863" s="27"/>
      <c r="AN863" s="27"/>
      <c r="AO863" s="27"/>
      <c r="AP863" s="27">
        <v>488.52</v>
      </c>
      <c r="AQ863" s="27">
        <v>0</v>
      </c>
      <c r="AR863" s="27">
        <f t="shared" si="21"/>
        <v>0</v>
      </c>
      <c r="AS863" s="10" t="s">
        <v>111</v>
      </c>
      <c r="AT863" s="43" t="s">
        <v>241</v>
      </c>
      <c r="AU863" s="43" t="s">
        <v>1346</v>
      </c>
    </row>
    <row r="864" spans="2:47" x14ac:dyDescent="0.2">
      <c r="B864" s="12" t="s">
        <v>1501</v>
      </c>
      <c r="C864" s="8" t="s">
        <v>100</v>
      </c>
      <c r="D864" s="8" t="s">
        <v>1454</v>
      </c>
      <c r="E864" s="7" t="s">
        <v>1455</v>
      </c>
      <c r="F864" s="8" t="s">
        <v>1456</v>
      </c>
      <c r="G864" s="7" t="s">
        <v>1498</v>
      </c>
      <c r="H864" s="8" t="s">
        <v>197</v>
      </c>
      <c r="I864" s="9">
        <v>50</v>
      </c>
      <c r="J864" s="8" t="s">
        <v>244</v>
      </c>
      <c r="K864" s="8" t="s">
        <v>107</v>
      </c>
      <c r="L864" s="8" t="s">
        <v>108</v>
      </c>
      <c r="M864" s="10" t="s">
        <v>109</v>
      </c>
      <c r="N864" s="8" t="s">
        <v>110</v>
      </c>
      <c r="O864" s="74"/>
      <c r="P864" s="27"/>
      <c r="Q864" s="27"/>
      <c r="R864" s="27">
        <v>257</v>
      </c>
      <c r="S864" s="27">
        <v>270</v>
      </c>
      <c r="T864" s="27">
        <v>270</v>
      </c>
      <c r="U864" s="27">
        <v>270</v>
      </c>
      <c r="V864" s="27">
        <v>270</v>
      </c>
      <c r="W864" s="27"/>
      <c r="X864" s="27"/>
      <c r="Y864" s="27"/>
      <c r="Z864" s="27"/>
      <c r="AA864" s="27"/>
      <c r="AB864" s="27"/>
      <c r="AC864" s="27"/>
      <c r="AD864" s="27"/>
      <c r="AE864" s="27"/>
      <c r="AF864" s="27"/>
      <c r="AG864" s="27"/>
      <c r="AH864" s="27"/>
      <c r="AI864" s="27"/>
      <c r="AJ864" s="27"/>
      <c r="AK864" s="27"/>
      <c r="AL864" s="27"/>
      <c r="AM864" s="27"/>
      <c r="AN864" s="27"/>
      <c r="AO864" s="27"/>
      <c r="AP864" s="27">
        <v>488.52</v>
      </c>
      <c r="AQ864" s="27">
        <v>0</v>
      </c>
      <c r="AR864" s="27">
        <f t="shared" si="21"/>
        <v>0</v>
      </c>
      <c r="AS864" s="10" t="s">
        <v>111</v>
      </c>
      <c r="AT864" s="43" t="s">
        <v>241</v>
      </c>
      <c r="AU864" s="13" t="s">
        <v>1163</v>
      </c>
    </row>
    <row r="865" spans="2:47" x14ac:dyDescent="0.2">
      <c r="B865" s="13" t="s">
        <v>1502</v>
      </c>
      <c r="C865" s="13" t="s">
        <v>100</v>
      </c>
      <c r="D865" s="13" t="s">
        <v>1472</v>
      </c>
      <c r="E865" s="13" t="s">
        <v>1455</v>
      </c>
      <c r="F865" s="13" t="s">
        <v>1473</v>
      </c>
      <c r="G865" s="13" t="s">
        <v>1503</v>
      </c>
      <c r="H865" s="13" t="s">
        <v>1475</v>
      </c>
      <c r="I865" s="13">
        <v>50</v>
      </c>
      <c r="J865" s="13" t="s">
        <v>614</v>
      </c>
      <c r="K865" s="13" t="s">
        <v>107</v>
      </c>
      <c r="L865" s="13" t="s">
        <v>108</v>
      </c>
      <c r="M865" s="13" t="s">
        <v>109</v>
      </c>
      <c r="N865" s="13" t="s">
        <v>110</v>
      </c>
      <c r="O865" s="39"/>
      <c r="P865" s="39"/>
      <c r="Q865" s="39"/>
      <c r="R865" s="39"/>
      <c r="S865" s="39">
        <v>157</v>
      </c>
      <c r="T865" s="39">
        <v>170</v>
      </c>
      <c r="U865" s="39">
        <v>170</v>
      </c>
      <c r="V865" s="39">
        <v>170</v>
      </c>
      <c r="W865" s="39">
        <v>170</v>
      </c>
      <c r="X865" s="39"/>
      <c r="Y865" s="39"/>
      <c r="Z865" s="39"/>
      <c r="AA865" s="39"/>
      <c r="AB865" s="39"/>
      <c r="AC865" s="39"/>
      <c r="AD865" s="39"/>
      <c r="AE865" s="39"/>
      <c r="AF865" s="39"/>
      <c r="AG865" s="39"/>
      <c r="AH865" s="39"/>
      <c r="AI865" s="39"/>
      <c r="AJ865" s="39"/>
      <c r="AK865" s="39"/>
      <c r="AL865" s="39"/>
      <c r="AM865" s="39"/>
      <c r="AN865" s="39"/>
      <c r="AO865" s="39"/>
      <c r="AP865" s="39">
        <v>488.52</v>
      </c>
      <c r="AQ865" s="39">
        <v>0</v>
      </c>
      <c r="AR865" s="27">
        <f t="shared" si="21"/>
        <v>0</v>
      </c>
      <c r="AS865" s="13" t="s">
        <v>111</v>
      </c>
      <c r="AT865" s="13">
        <v>2016</v>
      </c>
      <c r="AU865" s="13">
        <v>14</v>
      </c>
    </row>
    <row r="866" spans="2:47" x14ac:dyDescent="0.2">
      <c r="B866" s="13" t="s">
        <v>1504</v>
      </c>
      <c r="C866" s="13" t="s">
        <v>100</v>
      </c>
      <c r="D866" s="13" t="s">
        <v>1472</v>
      </c>
      <c r="E866" s="13" t="s">
        <v>1455</v>
      </c>
      <c r="F866" s="13" t="s">
        <v>1473</v>
      </c>
      <c r="G866" s="13" t="s">
        <v>1503</v>
      </c>
      <c r="H866" s="13" t="s">
        <v>1475</v>
      </c>
      <c r="I866" s="13">
        <v>50</v>
      </c>
      <c r="J866" s="13" t="s">
        <v>614</v>
      </c>
      <c r="K866" s="13" t="s">
        <v>107</v>
      </c>
      <c r="L866" s="13" t="s">
        <v>108</v>
      </c>
      <c r="M866" s="13" t="s">
        <v>109</v>
      </c>
      <c r="N866" s="13" t="s">
        <v>110</v>
      </c>
      <c r="O866" s="39"/>
      <c r="P866" s="39"/>
      <c r="Q866" s="39"/>
      <c r="R866" s="39"/>
      <c r="S866" s="39">
        <v>144</v>
      </c>
      <c r="T866" s="39">
        <v>170</v>
      </c>
      <c r="U866" s="39">
        <v>170</v>
      </c>
      <c r="V866" s="39">
        <v>170</v>
      </c>
      <c r="W866" s="39">
        <v>170</v>
      </c>
      <c r="X866" s="39"/>
      <c r="Y866" s="39"/>
      <c r="Z866" s="39"/>
      <c r="AA866" s="39"/>
      <c r="AB866" s="39"/>
      <c r="AC866" s="39"/>
      <c r="AD866" s="39"/>
      <c r="AE866" s="39"/>
      <c r="AF866" s="39"/>
      <c r="AG866" s="39"/>
      <c r="AH866" s="39"/>
      <c r="AI866" s="39"/>
      <c r="AJ866" s="39"/>
      <c r="AK866" s="39"/>
      <c r="AL866" s="39"/>
      <c r="AM866" s="39"/>
      <c r="AN866" s="39"/>
      <c r="AO866" s="39"/>
      <c r="AP866" s="39">
        <v>488.52</v>
      </c>
      <c r="AQ866" s="39">
        <v>0</v>
      </c>
      <c r="AR866" s="27">
        <f t="shared" si="21"/>
        <v>0</v>
      </c>
      <c r="AS866" s="13" t="s">
        <v>111</v>
      </c>
      <c r="AT866" s="13">
        <v>2016</v>
      </c>
      <c r="AU866" s="13">
        <v>9.18</v>
      </c>
    </row>
    <row r="867" spans="2:47" x14ac:dyDescent="0.2">
      <c r="B867" s="13" t="s">
        <v>1505</v>
      </c>
      <c r="C867" s="13" t="s">
        <v>100</v>
      </c>
      <c r="D867" s="13" t="s">
        <v>1472</v>
      </c>
      <c r="E867" s="13" t="s">
        <v>1455</v>
      </c>
      <c r="F867" s="13" t="s">
        <v>1473</v>
      </c>
      <c r="G867" s="13" t="s">
        <v>1503</v>
      </c>
      <c r="H867" s="13" t="s">
        <v>1475</v>
      </c>
      <c r="I867" s="13">
        <v>50</v>
      </c>
      <c r="J867" s="13" t="s">
        <v>747</v>
      </c>
      <c r="K867" s="13" t="s">
        <v>107</v>
      </c>
      <c r="L867" s="13" t="s">
        <v>108</v>
      </c>
      <c r="M867" s="13" t="s">
        <v>109</v>
      </c>
      <c r="N867" s="13" t="s">
        <v>110</v>
      </c>
      <c r="O867" s="39"/>
      <c r="P867" s="39"/>
      <c r="Q867" s="39"/>
      <c r="R867" s="39"/>
      <c r="S867" s="39">
        <v>144</v>
      </c>
      <c r="T867" s="39">
        <v>170</v>
      </c>
      <c r="U867" s="39">
        <v>170</v>
      </c>
      <c r="V867" s="39">
        <v>170</v>
      </c>
      <c r="W867" s="39">
        <v>170</v>
      </c>
      <c r="X867" s="39"/>
      <c r="Y867" s="39"/>
      <c r="Z867" s="39"/>
      <c r="AA867" s="39"/>
      <c r="AB867" s="39"/>
      <c r="AC867" s="39"/>
      <c r="AD867" s="39"/>
      <c r="AE867" s="39"/>
      <c r="AF867" s="39"/>
      <c r="AG867" s="39"/>
      <c r="AH867" s="39"/>
      <c r="AI867" s="39"/>
      <c r="AJ867" s="39"/>
      <c r="AK867" s="39"/>
      <c r="AL867" s="39"/>
      <c r="AM867" s="39"/>
      <c r="AN867" s="39"/>
      <c r="AO867" s="39"/>
      <c r="AP867" s="39">
        <v>488.52</v>
      </c>
      <c r="AQ867" s="39">
        <v>0</v>
      </c>
      <c r="AR867" s="27">
        <f t="shared" si="21"/>
        <v>0</v>
      </c>
      <c r="AS867" s="13" t="s">
        <v>748</v>
      </c>
      <c r="AT867" s="13">
        <v>2016</v>
      </c>
      <c r="AU867" s="13">
        <v>9.1199999999999992</v>
      </c>
    </row>
    <row r="868" spans="2:47" x14ac:dyDescent="0.2">
      <c r="B868" s="13" t="s">
        <v>1506</v>
      </c>
      <c r="C868" s="13" t="s">
        <v>100</v>
      </c>
      <c r="D868" s="13" t="s">
        <v>1472</v>
      </c>
      <c r="E868" s="13" t="s">
        <v>1455</v>
      </c>
      <c r="F868" s="13" t="s">
        <v>1473</v>
      </c>
      <c r="G868" s="13" t="s">
        <v>1503</v>
      </c>
      <c r="H868" s="13" t="s">
        <v>1475</v>
      </c>
      <c r="I868" s="13">
        <v>50</v>
      </c>
      <c r="J868" s="13" t="s">
        <v>751</v>
      </c>
      <c r="K868" s="13" t="s">
        <v>107</v>
      </c>
      <c r="L868" s="13" t="s">
        <v>108</v>
      </c>
      <c r="M868" s="13" t="s">
        <v>337</v>
      </c>
      <c r="N868" s="13" t="s">
        <v>110</v>
      </c>
      <c r="O868" s="39"/>
      <c r="P868" s="39"/>
      <c r="Q868" s="39"/>
      <c r="R868" s="39"/>
      <c r="S868" s="39">
        <v>144</v>
      </c>
      <c r="T868" s="39">
        <v>170</v>
      </c>
      <c r="U868" s="39">
        <v>170</v>
      </c>
      <c r="V868" s="39">
        <v>170</v>
      </c>
      <c r="W868" s="39">
        <v>170</v>
      </c>
      <c r="X868" s="39"/>
      <c r="Y868" s="39"/>
      <c r="Z868" s="39"/>
      <c r="AA868" s="39"/>
      <c r="AB868" s="39"/>
      <c r="AC868" s="39"/>
      <c r="AD868" s="39"/>
      <c r="AE868" s="39"/>
      <c r="AF868" s="39"/>
      <c r="AG868" s="39"/>
      <c r="AH868" s="39"/>
      <c r="AI868" s="39"/>
      <c r="AJ868" s="39"/>
      <c r="AK868" s="39"/>
      <c r="AL868" s="39"/>
      <c r="AM868" s="39"/>
      <c r="AN868" s="39"/>
      <c r="AO868" s="39"/>
      <c r="AP868" s="39">
        <v>488.52</v>
      </c>
      <c r="AQ868" s="39">
        <v>0</v>
      </c>
      <c r="AR868" s="27">
        <f t="shared" si="21"/>
        <v>0</v>
      </c>
      <c r="AS868" s="13" t="s">
        <v>748</v>
      </c>
      <c r="AT868" s="13">
        <v>2016</v>
      </c>
      <c r="AU868" s="13">
        <v>14</v>
      </c>
    </row>
    <row r="869" spans="2:47" x14ac:dyDescent="0.2">
      <c r="B869" s="13" t="s">
        <v>1507</v>
      </c>
      <c r="C869" s="13" t="s">
        <v>100</v>
      </c>
      <c r="D869" s="13" t="s">
        <v>1472</v>
      </c>
      <c r="E869" s="13" t="s">
        <v>1455</v>
      </c>
      <c r="F869" s="13" t="s">
        <v>1473</v>
      </c>
      <c r="G869" s="13" t="s">
        <v>1503</v>
      </c>
      <c r="H869" s="13" t="s">
        <v>1475</v>
      </c>
      <c r="I869" s="13">
        <v>50</v>
      </c>
      <c r="J869" s="13" t="s">
        <v>751</v>
      </c>
      <c r="K869" s="13" t="s">
        <v>107</v>
      </c>
      <c r="L869" s="13" t="s">
        <v>108</v>
      </c>
      <c r="M869" s="13" t="s">
        <v>337</v>
      </c>
      <c r="N869" s="13" t="s">
        <v>110</v>
      </c>
      <c r="O869" s="39"/>
      <c r="P869" s="39"/>
      <c r="Q869" s="39"/>
      <c r="R869" s="39"/>
      <c r="S869" s="39">
        <v>170</v>
      </c>
      <c r="T869" s="39">
        <v>170</v>
      </c>
      <c r="U869" s="39">
        <v>170</v>
      </c>
      <c r="V869" s="39">
        <v>170</v>
      </c>
      <c r="W869" s="39">
        <v>170</v>
      </c>
      <c r="X869" s="39"/>
      <c r="Y869" s="39"/>
      <c r="Z869" s="39"/>
      <c r="AA869" s="39"/>
      <c r="AB869" s="39"/>
      <c r="AC869" s="39"/>
      <c r="AD869" s="39"/>
      <c r="AE869" s="39"/>
      <c r="AF869" s="39"/>
      <c r="AG869" s="39"/>
      <c r="AH869" s="39"/>
      <c r="AI869" s="39"/>
      <c r="AJ869" s="39"/>
      <c r="AK869" s="39"/>
      <c r="AL869" s="39"/>
      <c r="AM869" s="39"/>
      <c r="AN869" s="39"/>
      <c r="AO869" s="39"/>
      <c r="AP869" s="39">
        <v>488.52</v>
      </c>
      <c r="AQ869" s="39">
        <v>0</v>
      </c>
      <c r="AR869" s="27">
        <f t="shared" si="21"/>
        <v>0</v>
      </c>
      <c r="AS869" s="13" t="s">
        <v>748</v>
      </c>
      <c r="AT869" s="13">
        <v>2016</v>
      </c>
      <c r="AU869" s="13" t="s">
        <v>212</v>
      </c>
    </row>
    <row r="870" spans="2:47" x14ac:dyDescent="0.25">
      <c r="B870" s="7" t="s">
        <v>1508</v>
      </c>
      <c r="C870" s="7" t="s">
        <v>100</v>
      </c>
      <c r="D870" s="22" t="s">
        <v>1509</v>
      </c>
      <c r="E870" s="7" t="s">
        <v>1510</v>
      </c>
      <c r="F870" s="7" t="s">
        <v>1511</v>
      </c>
      <c r="G870" s="7" t="s">
        <v>1512</v>
      </c>
      <c r="H870" s="8" t="s">
        <v>197</v>
      </c>
      <c r="I870" s="9">
        <v>50</v>
      </c>
      <c r="J870" s="10" t="s">
        <v>238</v>
      </c>
      <c r="K870" s="8" t="s">
        <v>107</v>
      </c>
      <c r="L870" s="10" t="s">
        <v>108</v>
      </c>
      <c r="M870" s="10" t="s">
        <v>109</v>
      </c>
      <c r="N870" s="10" t="s">
        <v>564</v>
      </c>
      <c r="O870" s="27"/>
      <c r="P870" s="27"/>
      <c r="Q870" s="74"/>
      <c r="R870" s="27">
        <v>21</v>
      </c>
      <c r="S870" s="27">
        <v>21</v>
      </c>
      <c r="T870" s="27">
        <v>21</v>
      </c>
      <c r="U870" s="27">
        <v>21</v>
      </c>
      <c r="V870" s="27">
        <v>21</v>
      </c>
      <c r="W870" s="27"/>
      <c r="X870" s="27"/>
      <c r="Y870" s="27"/>
      <c r="Z870" s="27"/>
      <c r="AA870" s="27"/>
      <c r="AB870" s="27"/>
      <c r="AC870" s="27"/>
      <c r="AD870" s="27"/>
      <c r="AE870" s="27"/>
      <c r="AF870" s="27"/>
      <c r="AG870" s="27"/>
      <c r="AH870" s="27"/>
      <c r="AI870" s="27"/>
      <c r="AJ870" s="27"/>
      <c r="AK870" s="27"/>
      <c r="AL870" s="27"/>
      <c r="AM870" s="27"/>
      <c r="AN870" s="27"/>
      <c r="AO870" s="27"/>
      <c r="AP870" s="27">
        <v>866611.61</v>
      </c>
      <c r="AQ870" s="27">
        <v>0</v>
      </c>
      <c r="AR870" s="27">
        <f t="shared" si="21"/>
        <v>0</v>
      </c>
      <c r="AS870" s="10" t="s">
        <v>111</v>
      </c>
      <c r="AT870" s="7" t="s">
        <v>375</v>
      </c>
      <c r="AU870" s="89" t="s">
        <v>357</v>
      </c>
    </row>
    <row r="871" spans="2:47" x14ac:dyDescent="0.25">
      <c r="B871" s="12" t="s">
        <v>1513</v>
      </c>
      <c r="C871" s="7" t="s">
        <v>100</v>
      </c>
      <c r="D871" s="7" t="s">
        <v>1509</v>
      </c>
      <c r="E871" s="7" t="s">
        <v>1510</v>
      </c>
      <c r="F871" s="7" t="s">
        <v>1511</v>
      </c>
      <c r="G871" s="7" t="s">
        <v>1512</v>
      </c>
      <c r="H871" s="8" t="s">
        <v>197</v>
      </c>
      <c r="I871" s="9">
        <v>50</v>
      </c>
      <c r="J871" s="10" t="s">
        <v>579</v>
      </c>
      <c r="K871" s="8" t="s">
        <v>107</v>
      </c>
      <c r="L871" s="10" t="s">
        <v>108</v>
      </c>
      <c r="M871" s="10" t="s">
        <v>109</v>
      </c>
      <c r="N871" s="10" t="s">
        <v>564</v>
      </c>
      <c r="O871" s="74"/>
      <c r="P871" s="27"/>
      <c r="Q871" s="27"/>
      <c r="R871" s="27">
        <v>10</v>
      </c>
      <c r="S871" s="27">
        <v>10</v>
      </c>
      <c r="T871" s="27">
        <v>10</v>
      </c>
      <c r="U871" s="27">
        <v>10</v>
      </c>
      <c r="V871" s="27">
        <v>10</v>
      </c>
      <c r="W871" s="27"/>
      <c r="X871" s="27"/>
      <c r="Y871" s="27"/>
      <c r="Z871" s="27"/>
      <c r="AA871" s="27"/>
      <c r="AB871" s="27"/>
      <c r="AC871" s="27"/>
      <c r="AD871" s="27"/>
      <c r="AE871" s="27"/>
      <c r="AF871" s="27"/>
      <c r="AG871" s="27"/>
      <c r="AH871" s="27"/>
      <c r="AI871" s="27"/>
      <c r="AJ871" s="27"/>
      <c r="AK871" s="27"/>
      <c r="AL871" s="27"/>
      <c r="AM871" s="27"/>
      <c r="AN871" s="27"/>
      <c r="AO871" s="27"/>
      <c r="AP871" s="27">
        <v>866611.61</v>
      </c>
      <c r="AQ871" s="27">
        <v>0</v>
      </c>
      <c r="AR871" s="27">
        <f t="shared" si="21"/>
        <v>0</v>
      </c>
      <c r="AS871" s="10" t="s">
        <v>111</v>
      </c>
      <c r="AT871" s="43" t="s">
        <v>241</v>
      </c>
      <c r="AU871" s="88"/>
    </row>
    <row r="872" spans="2:47" x14ac:dyDescent="0.2">
      <c r="B872" s="12" t="s">
        <v>1514</v>
      </c>
      <c r="C872" s="8" t="s">
        <v>100</v>
      </c>
      <c r="D872" s="8" t="s">
        <v>1509</v>
      </c>
      <c r="E872" s="7" t="s">
        <v>1510</v>
      </c>
      <c r="F872" s="8" t="s">
        <v>1511</v>
      </c>
      <c r="G872" s="7" t="s">
        <v>1512</v>
      </c>
      <c r="H872" s="8" t="s">
        <v>197</v>
      </c>
      <c r="I872" s="9">
        <v>50</v>
      </c>
      <c r="J872" s="8" t="s">
        <v>244</v>
      </c>
      <c r="K872" s="8" t="s">
        <v>107</v>
      </c>
      <c r="L872" s="8" t="s">
        <v>108</v>
      </c>
      <c r="M872" s="10" t="s">
        <v>109</v>
      </c>
      <c r="N872" s="8" t="s">
        <v>564</v>
      </c>
      <c r="O872" s="74"/>
      <c r="P872" s="27"/>
      <c r="Q872" s="27"/>
      <c r="R872" s="27">
        <v>10</v>
      </c>
      <c r="S872" s="27">
        <v>10</v>
      </c>
      <c r="T872" s="27">
        <v>10</v>
      </c>
      <c r="U872" s="27">
        <v>10</v>
      </c>
      <c r="V872" s="27">
        <v>10</v>
      </c>
      <c r="W872" s="27"/>
      <c r="X872" s="27"/>
      <c r="Y872" s="27"/>
      <c r="Z872" s="27"/>
      <c r="AA872" s="27"/>
      <c r="AB872" s="27"/>
      <c r="AC872" s="27"/>
      <c r="AD872" s="27"/>
      <c r="AE872" s="27"/>
      <c r="AF872" s="27"/>
      <c r="AG872" s="27"/>
      <c r="AH872" s="27"/>
      <c r="AI872" s="27"/>
      <c r="AJ872" s="27"/>
      <c r="AK872" s="27"/>
      <c r="AL872" s="27"/>
      <c r="AM872" s="27"/>
      <c r="AN872" s="27"/>
      <c r="AO872" s="27"/>
      <c r="AP872" s="27">
        <v>800000</v>
      </c>
      <c r="AQ872" s="27">
        <v>0</v>
      </c>
      <c r="AR872" s="27">
        <f t="shared" si="21"/>
        <v>0</v>
      </c>
      <c r="AS872" s="10" t="s">
        <v>111</v>
      </c>
      <c r="AT872" s="43" t="s">
        <v>241</v>
      </c>
      <c r="AU872" s="13" t="s">
        <v>610</v>
      </c>
    </row>
    <row r="873" spans="2:47" x14ac:dyDescent="0.2">
      <c r="B873" s="13" t="s">
        <v>1515</v>
      </c>
      <c r="C873" s="13" t="s">
        <v>100</v>
      </c>
      <c r="D873" s="13" t="s">
        <v>1516</v>
      </c>
      <c r="E873" s="13" t="s">
        <v>1510</v>
      </c>
      <c r="F873" s="13" t="s">
        <v>1511</v>
      </c>
      <c r="G873" s="13" t="s">
        <v>1517</v>
      </c>
      <c r="H873" s="13" t="s">
        <v>1475</v>
      </c>
      <c r="I873" s="13">
        <v>50</v>
      </c>
      <c r="J873" s="13" t="s">
        <v>614</v>
      </c>
      <c r="K873" s="13" t="s">
        <v>107</v>
      </c>
      <c r="L873" s="13" t="s">
        <v>108</v>
      </c>
      <c r="M873" s="13" t="s">
        <v>109</v>
      </c>
      <c r="N873" s="13" t="s">
        <v>564</v>
      </c>
      <c r="O873" s="39"/>
      <c r="P873" s="39"/>
      <c r="Q873" s="39"/>
      <c r="R873" s="39"/>
      <c r="S873" s="39">
        <v>7</v>
      </c>
      <c r="T873" s="39">
        <v>7</v>
      </c>
      <c r="U873" s="39">
        <v>7</v>
      </c>
      <c r="V873" s="39">
        <v>7</v>
      </c>
      <c r="W873" s="39">
        <v>7</v>
      </c>
      <c r="X873" s="39"/>
      <c r="Y873" s="39"/>
      <c r="Z873" s="39"/>
      <c r="AA873" s="39"/>
      <c r="AB873" s="39"/>
      <c r="AC873" s="39"/>
      <c r="AD873" s="39"/>
      <c r="AE873" s="39"/>
      <c r="AF873" s="39"/>
      <c r="AG873" s="39"/>
      <c r="AH873" s="39"/>
      <c r="AI873" s="39"/>
      <c r="AJ873" s="39"/>
      <c r="AK873" s="39"/>
      <c r="AL873" s="39"/>
      <c r="AM873" s="39"/>
      <c r="AN873" s="39"/>
      <c r="AO873" s="39"/>
      <c r="AP873" s="39">
        <v>866611.61</v>
      </c>
      <c r="AQ873" s="39">
        <v>0</v>
      </c>
      <c r="AR873" s="27">
        <f t="shared" si="21"/>
        <v>0</v>
      </c>
      <c r="AS873" s="13" t="s">
        <v>111</v>
      </c>
      <c r="AT873" s="13">
        <v>2016</v>
      </c>
      <c r="AU873" s="13">
        <v>14</v>
      </c>
    </row>
    <row r="874" spans="2:47" x14ac:dyDescent="0.2">
      <c r="B874" s="13" t="s">
        <v>1518</v>
      </c>
      <c r="C874" s="13" t="s">
        <v>100</v>
      </c>
      <c r="D874" s="13" t="s">
        <v>1516</v>
      </c>
      <c r="E874" s="13" t="s">
        <v>1510</v>
      </c>
      <c r="F874" s="13" t="s">
        <v>1511</v>
      </c>
      <c r="G874" s="13" t="s">
        <v>1517</v>
      </c>
      <c r="H874" s="13" t="s">
        <v>1475</v>
      </c>
      <c r="I874" s="13">
        <v>50</v>
      </c>
      <c r="J874" s="13" t="s">
        <v>614</v>
      </c>
      <c r="K874" s="13" t="s">
        <v>107</v>
      </c>
      <c r="L874" s="13" t="s">
        <v>108</v>
      </c>
      <c r="M874" s="13" t="s">
        <v>109</v>
      </c>
      <c r="N874" s="13" t="s">
        <v>564</v>
      </c>
      <c r="O874" s="39"/>
      <c r="P874" s="39"/>
      <c r="Q874" s="39"/>
      <c r="R874" s="39"/>
      <c r="S874" s="39">
        <v>0</v>
      </c>
      <c r="T874" s="39">
        <v>7</v>
      </c>
      <c r="U874" s="39">
        <v>7</v>
      </c>
      <c r="V874" s="39">
        <v>7</v>
      </c>
      <c r="W874" s="39">
        <v>7</v>
      </c>
      <c r="X874" s="39"/>
      <c r="Y874" s="39"/>
      <c r="Z874" s="39"/>
      <c r="AA874" s="39"/>
      <c r="AB874" s="39"/>
      <c r="AC874" s="39"/>
      <c r="AD874" s="39"/>
      <c r="AE874" s="39"/>
      <c r="AF874" s="39"/>
      <c r="AG874" s="39"/>
      <c r="AH874" s="39"/>
      <c r="AI874" s="39"/>
      <c r="AJ874" s="39"/>
      <c r="AK874" s="39"/>
      <c r="AL874" s="39"/>
      <c r="AM874" s="39"/>
      <c r="AN874" s="39"/>
      <c r="AO874" s="39"/>
      <c r="AP874" s="39">
        <v>866611.61</v>
      </c>
      <c r="AQ874" s="39">
        <v>0</v>
      </c>
      <c r="AR874" s="27">
        <f t="shared" si="21"/>
        <v>0</v>
      </c>
      <c r="AS874" s="13" t="s">
        <v>111</v>
      </c>
      <c r="AT874" s="13">
        <v>2016</v>
      </c>
      <c r="AU874" s="13" t="s">
        <v>212</v>
      </c>
    </row>
    <row r="875" spans="2:47" x14ac:dyDescent="0.25">
      <c r="B875" s="7" t="s">
        <v>1519</v>
      </c>
      <c r="C875" s="7" t="s">
        <v>100</v>
      </c>
      <c r="D875" s="22" t="s">
        <v>1520</v>
      </c>
      <c r="E875" s="7" t="s">
        <v>1521</v>
      </c>
      <c r="F875" s="7" t="s">
        <v>1522</v>
      </c>
      <c r="G875" s="7" t="s">
        <v>1523</v>
      </c>
      <c r="H875" s="8" t="s">
        <v>105</v>
      </c>
      <c r="I875" s="9">
        <v>51</v>
      </c>
      <c r="J875" s="10" t="s">
        <v>238</v>
      </c>
      <c r="K875" s="8" t="s">
        <v>107</v>
      </c>
      <c r="L875" s="10" t="s">
        <v>108</v>
      </c>
      <c r="M875" s="10" t="s">
        <v>109</v>
      </c>
      <c r="N875" s="10" t="s">
        <v>110</v>
      </c>
      <c r="O875" s="27"/>
      <c r="P875" s="27"/>
      <c r="Q875" s="74"/>
      <c r="R875" s="27">
        <v>580</v>
      </c>
      <c r="S875" s="27">
        <v>580</v>
      </c>
      <c r="T875" s="27">
        <v>580</v>
      </c>
      <c r="U875" s="27">
        <v>580</v>
      </c>
      <c r="V875" s="27">
        <v>580</v>
      </c>
      <c r="W875" s="27"/>
      <c r="X875" s="27"/>
      <c r="Y875" s="27"/>
      <c r="Z875" s="27"/>
      <c r="AA875" s="27"/>
      <c r="AB875" s="27"/>
      <c r="AC875" s="27"/>
      <c r="AD875" s="27"/>
      <c r="AE875" s="27"/>
      <c r="AF875" s="27"/>
      <c r="AG875" s="27"/>
      <c r="AH875" s="27"/>
      <c r="AI875" s="27"/>
      <c r="AJ875" s="27"/>
      <c r="AK875" s="27"/>
      <c r="AL875" s="27"/>
      <c r="AM875" s="27"/>
      <c r="AN875" s="27"/>
      <c r="AO875" s="27"/>
      <c r="AP875" s="27">
        <v>32876.980000000003</v>
      </c>
      <c r="AQ875" s="27">
        <v>0</v>
      </c>
      <c r="AR875" s="27">
        <f t="shared" si="21"/>
        <v>0</v>
      </c>
      <c r="AS875" s="10" t="s">
        <v>111</v>
      </c>
      <c r="AT875" s="7" t="s">
        <v>375</v>
      </c>
      <c r="AU875" s="89" t="s">
        <v>239</v>
      </c>
    </row>
    <row r="876" spans="2:47" x14ac:dyDescent="0.25">
      <c r="B876" s="12" t="s">
        <v>1524</v>
      </c>
      <c r="C876" s="7" t="s">
        <v>100</v>
      </c>
      <c r="D876" s="7" t="s">
        <v>1520</v>
      </c>
      <c r="E876" s="7" t="s">
        <v>1521</v>
      </c>
      <c r="F876" s="7" t="s">
        <v>1522</v>
      </c>
      <c r="G876" s="7" t="s">
        <v>1523</v>
      </c>
      <c r="H876" s="8" t="s">
        <v>197</v>
      </c>
      <c r="I876" s="9">
        <v>51</v>
      </c>
      <c r="J876" s="10" t="s">
        <v>579</v>
      </c>
      <c r="K876" s="8" t="s">
        <v>107</v>
      </c>
      <c r="L876" s="10" t="s">
        <v>108</v>
      </c>
      <c r="M876" s="10" t="s">
        <v>109</v>
      </c>
      <c r="N876" s="10" t="s">
        <v>110</v>
      </c>
      <c r="O876" s="74"/>
      <c r="P876" s="27"/>
      <c r="Q876" s="27"/>
      <c r="R876" s="27">
        <v>480</v>
      </c>
      <c r="S876" s="27">
        <v>600</v>
      </c>
      <c r="T876" s="27">
        <v>600</v>
      </c>
      <c r="U876" s="27">
        <v>600</v>
      </c>
      <c r="V876" s="27">
        <v>600</v>
      </c>
      <c r="W876" s="27"/>
      <c r="X876" s="27"/>
      <c r="Y876" s="27"/>
      <c r="Z876" s="27"/>
      <c r="AA876" s="27"/>
      <c r="AB876" s="27"/>
      <c r="AC876" s="27"/>
      <c r="AD876" s="27"/>
      <c r="AE876" s="27"/>
      <c r="AF876" s="27"/>
      <c r="AG876" s="27"/>
      <c r="AH876" s="27"/>
      <c r="AI876" s="27"/>
      <c r="AJ876" s="27"/>
      <c r="AK876" s="27"/>
      <c r="AL876" s="27"/>
      <c r="AM876" s="27"/>
      <c r="AN876" s="27"/>
      <c r="AO876" s="27"/>
      <c r="AP876" s="27">
        <v>32876.980000000003</v>
      </c>
      <c r="AQ876" s="27">
        <v>0</v>
      </c>
      <c r="AR876" s="27">
        <f t="shared" si="21"/>
        <v>0</v>
      </c>
      <c r="AS876" s="10" t="s">
        <v>111</v>
      </c>
      <c r="AT876" s="43" t="s">
        <v>241</v>
      </c>
      <c r="AU876" s="43" t="s">
        <v>1525</v>
      </c>
    </row>
    <row r="877" spans="2:47" x14ac:dyDescent="0.2">
      <c r="B877" s="12" t="s">
        <v>1526</v>
      </c>
      <c r="C877" s="8" t="s">
        <v>100</v>
      </c>
      <c r="D877" s="13" t="s">
        <v>1527</v>
      </c>
      <c r="E877" s="7" t="s">
        <v>1521</v>
      </c>
      <c r="F877" s="13" t="s">
        <v>1528</v>
      </c>
      <c r="G877" s="7" t="s">
        <v>1523</v>
      </c>
      <c r="H877" s="8" t="s">
        <v>105</v>
      </c>
      <c r="I877" s="9">
        <v>51</v>
      </c>
      <c r="J877" s="8" t="s">
        <v>244</v>
      </c>
      <c r="K877" s="8" t="s">
        <v>107</v>
      </c>
      <c r="L877" s="8" t="s">
        <v>108</v>
      </c>
      <c r="M877" s="10" t="s">
        <v>109</v>
      </c>
      <c r="N877" s="8" t="s">
        <v>110</v>
      </c>
      <c r="O877" s="74"/>
      <c r="P877" s="27"/>
      <c r="Q877" s="27"/>
      <c r="R877" s="27">
        <v>469</v>
      </c>
      <c r="S877" s="27">
        <v>600</v>
      </c>
      <c r="T877" s="27">
        <v>600</v>
      </c>
      <c r="U877" s="27">
        <v>600</v>
      </c>
      <c r="V877" s="27">
        <v>600</v>
      </c>
      <c r="W877" s="27"/>
      <c r="X877" s="27"/>
      <c r="Y877" s="27"/>
      <c r="Z877" s="27"/>
      <c r="AA877" s="27"/>
      <c r="AB877" s="27"/>
      <c r="AC877" s="27"/>
      <c r="AD877" s="27"/>
      <c r="AE877" s="27"/>
      <c r="AF877" s="27"/>
      <c r="AG877" s="27"/>
      <c r="AH877" s="27"/>
      <c r="AI877" s="27"/>
      <c r="AJ877" s="27"/>
      <c r="AK877" s="27"/>
      <c r="AL877" s="27"/>
      <c r="AM877" s="27"/>
      <c r="AN877" s="27"/>
      <c r="AO877" s="27"/>
      <c r="AP877" s="27">
        <v>25514</v>
      </c>
      <c r="AQ877" s="27">
        <v>0</v>
      </c>
      <c r="AR877" s="27">
        <f t="shared" si="21"/>
        <v>0</v>
      </c>
      <c r="AS877" s="10" t="s">
        <v>111</v>
      </c>
      <c r="AT877" s="43" t="s">
        <v>241</v>
      </c>
      <c r="AU877" s="13" t="s">
        <v>786</v>
      </c>
    </row>
    <row r="878" spans="2:47" x14ac:dyDescent="0.2">
      <c r="B878" s="13" t="s">
        <v>1529</v>
      </c>
      <c r="C878" s="13" t="s">
        <v>100</v>
      </c>
      <c r="D878" s="13" t="s">
        <v>1527</v>
      </c>
      <c r="E878" s="13" t="s">
        <v>1521</v>
      </c>
      <c r="F878" s="13" t="s">
        <v>1528</v>
      </c>
      <c r="G878" s="13" t="s">
        <v>1530</v>
      </c>
      <c r="H878" s="13" t="s">
        <v>105</v>
      </c>
      <c r="I878" s="13">
        <v>51</v>
      </c>
      <c r="J878" s="13" t="s">
        <v>244</v>
      </c>
      <c r="K878" s="13" t="s">
        <v>107</v>
      </c>
      <c r="L878" s="13" t="s">
        <v>108</v>
      </c>
      <c r="M878" s="13" t="s">
        <v>109</v>
      </c>
      <c r="N878" s="13" t="s">
        <v>110</v>
      </c>
      <c r="O878" s="39"/>
      <c r="P878" s="39"/>
      <c r="Q878" s="39"/>
      <c r="R878" s="39">
        <v>469</v>
      </c>
      <c r="S878" s="39">
        <v>540</v>
      </c>
      <c r="T878" s="39">
        <v>848</v>
      </c>
      <c r="U878" s="39">
        <v>848</v>
      </c>
      <c r="V878" s="39">
        <v>848</v>
      </c>
      <c r="W878" s="39"/>
      <c r="X878" s="39"/>
      <c r="Y878" s="39"/>
      <c r="Z878" s="39"/>
      <c r="AA878" s="39"/>
      <c r="AB878" s="39"/>
      <c r="AC878" s="39"/>
      <c r="AD878" s="39"/>
      <c r="AE878" s="39"/>
      <c r="AF878" s="39"/>
      <c r="AG878" s="39"/>
      <c r="AH878" s="39"/>
      <c r="AI878" s="39"/>
      <c r="AJ878" s="39"/>
      <c r="AK878" s="39"/>
      <c r="AL878" s="39"/>
      <c r="AM878" s="39"/>
      <c r="AN878" s="39"/>
      <c r="AO878" s="39"/>
      <c r="AP878" s="39">
        <v>30349.91</v>
      </c>
      <c r="AQ878" s="39">
        <v>0</v>
      </c>
      <c r="AR878" s="27">
        <f t="shared" si="21"/>
        <v>0</v>
      </c>
      <c r="AS878" s="13" t="s">
        <v>111</v>
      </c>
      <c r="AT878" s="13">
        <v>2015</v>
      </c>
      <c r="AU878" s="13">
        <v>14</v>
      </c>
    </row>
    <row r="879" spans="2:47" x14ac:dyDescent="0.2">
      <c r="B879" s="13" t="s">
        <v>1531</v>
      </c>
      <c r="C879" s="13" t="s">
        <v>100</v>
      </c>
      <c r="D879" s="13" t="s">
        <v>1527</v>
      </c>
      <c r="E879" s="13" t="s">
        <v>1521</v>
      </c>
      <c r="F879" s="13" t="s">
        <v>1528</v>
      </c>
      <c r="G879" s="13" t="s">
        <v>1530</v>
      </c>
      <c r="H879" s="13" t="s">
        <v>105</v>
      </c>
      <c r="I879" s="13">
        <v>51</v>
      </c>
      <c r="J879" s="13" t="s">
        <v>244</v>
      </c>
      <c r="K879" s="13" t="s">
        <v>107</v>
      </c>
      <c r="L879" s="13" t="s">
        <v>108</v>
      </c>
      <c r="M879" s="13" t="s">
        <v>109</v>
      </c>
      <c r="N879" s="13" t="s">
        <v>110</v>
      </c>
      <c r="O879" s="39"/>
      <c r="P879" s="39"/>
      <c r="Q879" s="39"/>
      <c r="R879" s="39">
        <v>469</v>
      </c>
      <c r="S879" s="39">
        <v>232</v>
      </c>
      <c r="T879" s="39">
        <v>848</v>
      </c>
      <c r="U879" s="39">
        <v>848</v>
      </c>
      <c r="V879" s="39">
        <v>848</v>
      </c>
      <c r="W879" s="39"/>
      <c r="X879" s="39"/>
      <c r="Y879" s="39"/>
      <c r="Z879" s="39"/>
      <c r="AA879" s="39"/>
      <c r="AB879" s="39"/>
      <c r="AC879" s="39"/>
      <c r="AD879" s="39"/>
      <c r="AE879" s="39"/>
      <c r="AF879" s="39"/>
      <c r="AG879" s="39"/>
      <c r="AH879" s="39"/>
      <c r="AI879" s="39"/>
      <c r="AJ879" s="39"/>
      <c r="AK879" s="39"/>
      <c r="AL879" s="39"/>
      <c r="AM879" s="39"/>
      <c r="AN879" s="39"/>
      <c r="AO879" s="39"/>
      <c r="AP879" s="39">
        <v>30349.91</v>
      </c>
      <c r="AQ879" s="39">
        <v>0</v>
      </c>
      <c r="AR879" s="27">
        <f t="shared" si="21"/>
        <v>0</v>
      </c>
      <c r="AS879" s="13" t="s">
        <v>111</v>
      </c>
      <c r="AT879" s="13">
        <v>2015</v>
      </c>
      <c r="AU879" s="13">
        <v>14</v>
      </c>
    </row>
    <row r="880" spans="2:47" x14ac:dyDescent="0.2">
      <c r="B880" s="13" t="s">
        <v>1532</v>
      </c>
      <c r="C880" s="13" t="s">
        <v>100</v>
      </c>
      <c r="D880" s="13" t="s">
        <v>1527</v>
      </c>
      <c r="E880" s="13" t="s">
        <v>1521</v>
      </c>
      <c r="F880" s="13" t="s">
        <v>1528</v>
      </c>
      <c r="G880" s="13" t="s">
        <v>1530</v>
      </c>
      <c r="H880" s="13" t="s">
        <v>105</v>
      </c>
      <c r="I880" s="13">
        <v>51</v>
      </c>
      <c r="J880" s="13" t="s">
        <v>244</v>
      </c>
      <c r="K880" s="13" t="s">
        <v>107</v>
      </c>
      <c r="L880" s="13" t="s">
        <v>108</v>
      </c>
      <c r="M880" s="13" t="s">
        <v>122</v>
      </c>
      <c r="N880" s="13" t="s">
        <v>110</v>
      </c>
      <c r="O880" s="39"/>
      <c r="P880" s="39"/>
      <c r="Q880" s="39"/>
      <c r="R880" s="39">
        <v>469</v>
      </c>
      <c r="S880" s="39">
        <v>600</v>
      </c>
      <c r="T880" s="39">
        <v>600</v>
      </c>
      <c r="U880" s="39">
        <v>600</v>
      </c>
      <c r="V880" s="39">
        <v>600</v>
      </c>
      <c r="W880" s="39"/>
      <c r="X880" s="39"/>
      <c r="Y880" s="39"/>
      <c r="Z880" s="39"/>
      <c r="AA880" s="39"/>
      <c r="AB880" s="39"/>
      <c r="AC880" s="39"/>
      <c r="AD880" s="39"/>
      <c r="AE880" s="39"/>
      <c r="AF880" s="39"/>
      <c r="AG880" s="39"/>
      <c r="AH880" s="39"/>
      <c r="AI880" s="39"/>
      <c r="AJ880" s="39"/>
      <c r="AK880" s="39"/>
      <c r="AL880" s="39"/>
      <c r="AM880" s="39"/>
      <c r="AN880" s="39"/>
      <c r="AO880" s="39"/>
      <c r="AP880" s="39">
        <v>30349.91</v>
      </c>
      <c r="AQ880" s="39">
        <f>(O880+P880+Q880+R880+S880+T880+U880+V880+W880)*AP880</f>
        <v>87073891.790000007</v>
      </c>
      <c r="AR880" s="27">
        <f t="shared" si="21"/>
        <v>97522758.804800019</v>
      </c>
      <c r="AS880" s="13" t="s">
        <v>111</v>
      </c>
      <c r="AT880" s="13">
        <v>2015</v>
      </c>
      <c r="AU880" s="13"/>
    </row>
    <row r="881" spans="2:47" x14ac:dyDescent="0.25">
      <c r="B881" s="7" t="s">
        <v>1533</v>
      </c>
      <c r="C881" s="7" t="s">
        <v>100</v>
      </c>
      <c r="D881" s="22" t="s">
        <v>1520</v>
      </c>
      <c r="E881" s="7" t="s">
        <v>1521</v>
      </c>
      <c r="F881" s="7" t="s">
        <v>1522</v>
      </c>
      <c r="G881" s="7" t="s">
        <v>1534</v>
      </c>
      <c r="H881" s="8" t="s">
        <v>105</v>
      </c>
      <c r="I881" s="9">
        <v>51</v>
      </c>
      <c r="J881" s="10" t="s">
        <v>238</v>
      </c>
      <c r="K881" s="8" t="s">
        <v>107</v>
      </c>
      <c r="L881" s="10" t="s">
        <v>108</v>
      </c>
      <c r="M881" s="10" t="s">
        <v>109</v>
      </c>
      <c r="N881" s="10" t="s">
        <v>110</v>
      </c>
      <c r="O881" s="27"/>
      <c r="P881" s="27"/>
      <c r="Q881" s="74"/>
      <c r="R881" s="27">
        <v>80</v>
      </c>
      <c r="S881" s="27">
        <v>80</v>
      </c>
      <c r="T881" s="27">
        <v>80</v>
      </c>
      <c r="U881" s="27">
        <v>80</v>
      </c>
      <c r="V881" s="27">
        <v>80</v>
      </c>
      <c r="W881" s="27"/>
      <c r="X881" s="27"/>
      <c r="Y881" s="27"/>
      <c r="Z881" s="27"/>
      <c r="AA881" s="27"/>
      <c r="AB881" s="27"/>
      <c r="AC881" s="27"/>
      <c r="AD881" s="27"/>
      <c r="AE881" s="27"/>
      <c r="AF881" s="27"/>
      <c r="AG881" s="27"/>
      <c r="AH881" s="27"/>
      <c r="AI881" s="27"/>
      <c r="AJ881" s="27"/>
      <c r="AK881" s="27"/>
      <c r="AL881" s="27"/>
      <c r="AM881" s="27"/>
      <c r="AN881" s="27"/>
      <c r="AO881" s="27"/>
      <c r="AP881" s="27">
        <v>32920.82</v>
      </c>
      <c r="AQ881" s="27">
        <v>0</v>
      </c>
      <c r="AR881" s="27">
        <f t="shared" si="21"/>
        <v>0</v>
      </c>
      <c r="AS881" s="10" t="s">
        <v>111</v>
      </c>
      <c r="AT881" s="7" t="s">
        <v>375</v>
      </c>
      <c r="AU881" s="89" t="s">
        <v>1392</v>
      </c>
    </row>
    <row r="882" spans="2:47" x14ac:dyDescent="0.25">
      <c r="B882" s="12" t="s">
        <v>1535</v>
      </c>
      <c r="C882" s="7" t="s">
        <v>100</v>
      </c>
      <c r="D882" s="7" t="s">
        <v>1520</v>
      </c>
      <c r="E882" s="7" t="s">
        <v>1521</v>
      </c>
      <c r="F882" s="7" t="s">
        <v>1522</v>
      </c>
      <c r="G882" s="7" t="s">
        <v>1534</v>
      </c>
      <c r="H882" s="8" t="s">
        <v>197</v>
      </c>
      <c r="I882" s="9">
        <v>51</v>
      </c>
      <c r="J882" s="10" t="s">
        <v>579</v>
      </c>
      <c r="K882" s="8" t="s">
        <v>107</v>
      </c>
      <c r="L882" s="10" t="s">
        <v>108</v>
      </c>
      <c r="M882" s="10" t="s">
        <v>109</v>
      </c>
      <c r="N882" s="10" t="s">
        <v>110</v>
      </c>
      <c r="O882" s="74"/>
      <c r="P882" s="27"/>
      <c r="Q882" s="27"/>
      <c r="R882" s="27">
        <v>80</v>
      </c>
      <c r="S882" s="27">
        <v>80</v>
      </c>
      <c r="T882" s="27">
        <v>80</v>
      </c>
      <c r="U882" s="27">
        <v>80</v>
      </c>
      <c r="V882" s="27">
        <v>80</v>
      </c>
      <c r="W882" s="27"/>
      <c r="X882" s="27"/>
      <c r="Y882" s="27"/>
      <c r="Z882" s="27"/>
      <c r="AA882" s="27"/>
      <c r="AB882" s="27"/>
      <c r="AC882" s="27"/>
      <c r="AD882" s="27"/>
      <c r="AE882" s="27"/>
      <c r="AF882" s="27"/>
      <c r="AG882" s="27"/>
      <c r="AH882" s="27"/>
      <c r="AI882" s="27"/>
      <c r="AJ882" s="27"/>
      <c r="AK882" s="27"/>
      <c r="AL882" s="27"/>
      <c r="AM882" s="27"/>
      <c r="AN882" s="27"/>
      <c r="AO882" s="27"/>
      <c r="AP882" s="27">
        <v>32920.82</v>
      </c>
      <c r="AQ882" s="27">
        <v>0</v>
      </c>
      <c r="AR882" s="27">
        <f t="shared" si="21"/>
        <v>0</v>
      </c>
      <c r="AS882" s="10" t="s">
        <v>111</v>
      </c>
      <c r="AT882" s="43" t="s">
        <v>241</v>
      </c>
      <c r="AU882" s="43" t="s">
        <v>1525</v>
      </c>
    </row>
    <row r="883" spans="2:47" x14ac:dyDescent="0.2">
      <c r="B883" s="12" t="s">
        <v>1536</v>
      </c>
      <c r="C883" s="8" t="s">
        <v>100</v>
      </c>
      <c r="D883" s="13" t="s">
        <v>1537</v>
      </c>
      <c r="E883" s="7" t="s">
        <v>1521</v>
      </c>
      <c r="F883" s="13" t="s">
        <v>1538</v>
      </c>
      <c r="G883" s="7" t="s">
        <v>1534</v>
      </c>
      <c r="H883" s="8" t="s">
        <v>105</v>
      </c>
      <c r="I883" s="9">
        <v>51</v>
      </c>
      <c r="J883" s="8" t="s">
        <v>244</v>
      </c>
      <c r="K883" s="8" t="s">
        <v>107</v>
      </c>
      <c r="L883" s="8" t="s">
        <v>108</v>
      </c>
      <c r="M883" s="10" t="s">
        <v>109</v>
      </c>
      <c r="N883" s="8" t="s">
        <v>110</v>
      </c>
      <c r="O883" s="74"/>
      <c r="P883" s="27"/>
      <c r="Q883" s="27"/>
      <c r="R883" s="27">
        <v>80</v>
      </c>
      <c r="S883" s="27">
        <v>80</v>
      </c>
      <c r="T883" s="27">
        <v>80</v>
      </c>
      <c r="U883" s="27">
        <v>80</v>
      </c>
      <c r="V883" s="27">
        <v>80</v>
      </c>
      <c r="W883" s="27"/>
      <c r="X883" s="27"/>
      <c r="Y883" s="27"/>
      <c r="Z883" s="27"/>
      <c r="AA883" s="27"/>
      <c r="AB883" s="27"/>
      <c r="AC883" s="27"/>
      <c r="AD883" s="27"/>
      <c r="AE883" s="27"/>
      <c r="AF883" s="27"/>
      <c r="AG883" s="27"/>
      <c r="AH883" s="27"/>
      <c r="AI883" s="27"/>
      <c r="AJ883" s="27"/>
      <c r="AK883" s="27"/>
      <c r="AL883" s="27"/>
      <c r="AM883" s="27"/>
      <c r="AN883" s="27"/>
      <c r="AO883" s="27"/>
      <c r="AP883" s="27">
        <v>25832.38</v>
      </c>
      <c r="AQ883" s="27">
        <v>0</v>
      </c>
      <c r="AR883" s="27">
        <f t="shared" si="21"/>
        <v>0</v>
      </c>
      <c r="AS883" s="10" t="s">
        <v>111</v>
      </c>
      <c r="AT883" s="43" t="s">
        <v>241</v>
      </c>
      <c r="AU883" s="13" t="s">
        <v>777</v>
      </c>
    </row>
    <row r="884" spans="2:47" x14ac:dyDescent="0.2">
      <c r="B884" s="13" t="s">
        <v>1539</v>
      </c>
      <c r="C884" s="13" t="s">
        <v>100</v>
      </c>
      <c r="D884" s="13" t="s">
        <v>1537</v>
      </c>
      <c r="E884" s="13" t="s">
        <v>1521</v>
      </c>
      <c r="F884" s="13" t="s">
        <v>1538</v>
      </c>
      <c r="G884" s="13" t="s">
        <v>1540</v>
      </c>
      <c r="H884" s="13" t="s">
        <v>105</v>
      </c>
      <c r="I884" s="13">
        <v>51</v>
      </c>
      <c r="J884" s="13" t="s">
        <v>244</v>
      </c>
      <c r="K884" s="13" t="s">
        <v>107</v>
      </c>
      <c r="L884" s="13" t="s">
        <v>108</v>
      </c>
      <c r="M884" s="13" t="s">
        <v>109</v>
      </c>
      <c r="N884" s="13" t="s">
        <v>110</v>
      </c>
      <c r="O884" s="39"/>
      <c r="P884" s="39"/>
      <c r="Q884" s="39"/>
      <c r="R884" s="39">
        <v>80</v>
      </c>
      <c r="S884" s="39">
        <v>40</v>
      </c>
      <c r="T884" s="39">
        <v>120</v>
      </c>
      <c r="U884" s="39">
        <v>120</v>
      </c>
      <c r="V884" s="39">
        <v>120</v>
      </c>
      <c r="W884" s="39"/>
      <c r="X884" s="39"/>
      <c r="Y884" s="39"/>
      <c r="Z884" s="39"/>
      <c r="AA884" s="39"/>
      <c r="AB884" s="39"/>
      <c r="AC884" s="39"/>
      <c r="AD884" s="39"/>
      <c r="AE884" s="39"/>
      <c r="AF884" s="39"/>
      <c r="AG884" s="39"/>
      <c r="AH884" s="39"/>
      <c r="AI884" s="39"/>
      <c r="AJ884" s="39"/>
      <c r="AK884" s="39"/>
      <c r="AL884" s="39"/>
      <c r="AM884" s="39"/>
      <c r="AN884" s="39"/>
      <c r="AO884" s="39"/>
      <c r="AP884" s="39">
        <v>25832.38</v>
      </c>
      <c r="AQ884" s="39">
        <v>0</v>
      </c>
      <c r="AR884" s="27">
        <f t="shared" si="21"/>
        <v>0</v>
      </c>
      <c r="AS884" s="13" t="s">
        <v>111</v>
      </c>
      <c r="AT884" s="13">
        <v>2015</v>
      </c>
      <c r="AU884" s="13">
        <v>14</v>
      </c>
    </row>
    <row r="885" spans="2:47" x14ac:dyDescent="0.2">
      <c r="B885" s="13" t="s">
        <v>1541</v>
      </c>
      <c r="C885" s="13" t="s">
        <v>100</v>
      </c>
      <c r="D885" s="13" t="s">
        <v>1537</v>
      </c>
      <c r="E885" s="13" t="s">
        <v>1521</v>
      </c>
      <c r="F885" s="13" t="s">
        <v>1538</v>
      </c>
      <c r="G885" s="13" t="s">
        <v>1540</v>
      </c>
      <c r="H885" s="13" t="s">
        <v>105</v>
      </c>
      <c r="I885" s="13">
        <v>51</v>
      </c>
      <c r="J885" s="13" t="s">
        <v>244</v>
      </c>
      <c r="K885" s="13" t="s">
        <v>107</v>
      </c>
      <c r="L885" s="13" t="s">
        <v>108</v>
      </c>
      <c r="M885" s="13" t="s">
        <v>109</v>
      </c>
      <c r="N885" s="13" t="s">
        <v>110</v>
      </c>
      <c r="O885" s="39"/>
      <c r="P885" s="39"/>
      <c r="Q885" s="39"/>
      <c r="R885" s="39">
        <v>80</v>
      </c>
      <c r="S885" s="39">
        <v>0</v>
      </c>
      <c r="T885" s="39">
        <v>120</v>
      </c>
      <c r="U885" s="39">
        <v>120</v>
      </c>
      <c r="V885" s="39">
        <v>120</v>
      </c>
      <c r="W885" s="39"/>
      <c r="X885" s="39"/>
      <c r="Y885" s="39"/>
      <c r="Z885" s="39"/>
      <c r="AA885" s="39"/>
      <c r="AB885" s="39"/>
      <c r="AC885" s="39"/>
      <c r="AD885" s="39"/>
      <c r="AE885" s="39"/>
      <c r="AF885" s="39"/>
      <c r="AG885" s="39"/>
      <c r="AH885" s="39"/>
      <c r="AI885" s="39"/>
      <c r="AJ885" s="39"/>
      <c r="AK885" s="39"/>
      <c r="AL885" s="39"/>
      <c r="AM885" s="39"/>
      <c r="AN885" s="39"/>
      <c r="AO885" s="39"/>
      <c r="AP885" s="39">
        <v>25832.38</v>
      </c>
      <c r="AQ885" s="39">
        <v>0</v>
      </c>
      <c r="AR885" s="27">
        <f t="shared" si="21"/>
        <v>0</v>
      </c>
      <c r="AS885" s="13" t="s">
        <v>111</v>
      </c>
      <c r="AT885" s="13">
        <v>2015</v>
      </c>
      <c r="AU885" s="13">
        <v>14.15</v>
      </c>
    </row>
    <row r="886" spans="2:47" x14ac:dyDescent="0.2">
      <c r="B886" s="13" t="s">
        <v>1542</v>
      </c>
      <c r="C886" s="13" t="s">
        <v>100</v>
      </c>
      <c r="D886" s="13" t="s">
        <v>1537</v>
      </c>
      <c r="E886" s="13" t="s">
        <v>1521</v>
      </c>
      <c r="F886" s="13" t="s">
        <v>1538</v>
      </c>
      <c r="G886" s="13" t="s">
        <v>1540</v>
      </c>
      <c r="H886" s="13" t="s">
        <v>105</v>
      </c>
      <c r="I886" s="13">
        <v>51</v>
      </c>
      <c r="J886" s="13" t="s">
        <v>244</v>
      </c>
      <c r="K886" s="13" t="s">
        <v>107</v>
      </c>
      <c r="L886" s="13" t="s">
        <v>108</v>
      </c>
      <c r="M886" s="13" t="s">
        <v>122</v>
      </c>
      <c r="N886" s="13" t="s">
        <v>110</v>
      </c>
      <c r="O886" s="39"/>
      <c r="P886" s="39"/>
      <c r="Q886" s="39"/>
      <c r="R886" s="39">
        <v>80</v>
      </c>
      <c r="S886" s="39">
        <v>80</v>
      </c>
      <c r="T886" s="39">
        <v>80</v>
      </c>
      <c r="U886" s="39">
        <v>80</v>
      </c>
      <c r="V886" s="39">
        <v>80</v>
      </c>
      <c r="W886" s="39"/>
      <c r="X886" s="39"/>
      <c r="Y886" s="39"/>
      <c r="Z886" s="39"/>
      <c r="AA886" s="39"/>
      <c r="AB886" s="39"/>
      <c r="AC886" s="39"/>
      <c r="AD886" s="39"/>
      <c r="AE886" s="39"/>
      <c r="AF886" s="39"/>
      <c r="AG886" s="39"/>
      <c r="AH886" s="39"/>
      <c r="AI886" s="39"/>
      <c r="AJ886" s="39"/>
      <c r="AK886" s="39"/>
      <c r="AL886" s="39"/>
      <c r="AM886" s="39"/>
      <c r="AN886" s="39"/>
      <c r="AO886" s="39"/>
      <c r="AP886" s="39">
        <v>30390.383928571428</v>
      </c>
      <c r="AQ886" s="39">
        <f>(O886+P886+Q886+R886+S886+T886+U886+V886+W886)*AP886</f>
        <v>12156153.571428571</v>
      </c>
      <c r="AR886" s="27">
        <f t="shared" si="21"/>
        <v>13614892</v>
      </c>
      <c r="AS886" s="13" t="s">
        <v>111</v>
      </c>
      <c r="AT886" s="13">
        <v>2015</v>
      </c>
      <c r="AU886" s="13"/>
    </row>
    <row r="887" spans="2:47" x14ac:dyDescent="0.25">
      <c r="B887" s="7" t="s">
        <v>1543</v>
      </c>
      <c r="C887" s="7" t="s">
        <v>100</v>
      </c>
      <c r="D887" s="22" t="s">
        <v>1544</v>
      </c>
      <c r="E887" s="7" t="s">
        <v>1545</v>
      </c>
      <c r="F887" s="7" t="s">
        <v>1546</v>
      </c>
      <c r="G887" s="7" t="s">
        <v>1547</v>
      </c>
      <c r="H887" s="8" t="s">
        <v>105</v>
      </c>
      <c r="I887" s="9">
        <v>53</v>
      </c>
      <c r="J887" s="10" t="s">
        <v>238</v>
      </c>
      <c r="K887" s="8" t="s">
        <v>107</v>
      </c>
      <c r="L887" s="10" t="s">
        <v>108</v>
      </c>
      <c r="M887" s="10" t="s">
        <v>109</v>
      </c>
      <c r="N887" s="10" t="s">
        <v>110</v>
      </c>
      <c r="O887" s="27"/>
      <c r="P887" s="27"/>
      <c r="Q887" s="74"/>
      <c r="R887" s="27">
        <v>100</v>
      </c>
      <c r="S887" s="27">
        <v>100</v>
      </c>
      <c r="T887" s="27">
        <v>100</v>
      </c>
      <c r="U887" s="27">
        <v>100</v>
      </c>
      <c r="V887" s="27">
        <v>100</v>
      </c>
      <c r="W887" s="27"/>
      <c r="X887" s="27"/>
      <c r="Y887" s="27"/>
      <c r="Z887" s="27"/>
      <c r="AA887" s="27"/>
      <c r="AB887" s="27"/>
      <c r="AC887" s="27"/>
      <c r="AD887" s="27"/>
      <c r="AE887" s="27"/>
      <c r="AF887" s="27"/>
      <c r="AG887" s="27"/>
      <c r="AH887" s="27"/>
      <c r="AI887" s="27"/>
      <c r="AJ887" s="27"/>
      <c r="AK887" s="27"/>
      <c r="AL887" s="27"/>
      <c r="AM887" s="27"/>
      <c r="AN887" s="27"/>
      <c r="AO887" s="27"/>
      <c r="AP887" s="27">
        <v>29926.83</v>
      </c>
      <c r="AQ887" s="27">
        <v>0</v>
      </c>
      <c r="AR887" s="27">
        <f t="shared" si="21"/>
        <v>0</v>
      </c>
      <c r="AS887" s="10" t="s">
        <v>111</v>
      </c>
      <c r="AT887" s="7" t="s">
        <v>375</v>
      </c>
      <c r="AU887" s="89" t="s">
        <v>1392</v>
      </c>
    </row>
    <row r="888" spans="2:47" x14ac:dyDescent="0.25">
      <c r="B888" s="12" t="s">
        <v>1548</v>
      </c>
      <c r="C888" s="7" t="s">
        <v>100</v>
      </c>
      <c r="D888" s="7" t="s">
        <v>1544</v>
      </c>
      <c r="E888" s="7" t="s">
        <v>1545</v>
      </c>
      <c r="F888" s="7" t="s">
        <v>1546</v>
      </c>
      <c r="G888" s="7" t="s">
        <v>1547</v>
      </c>
      <c r="H888" s="8" t="s">
        <v>197</v>
      </c>
      <c r="I888" s="9">
        <v>53</v>
      </c>
      <c r="J888" s="10" t="s">
        <v>579</v>
      </c>
      <c r="K888" s="8" t="s">
        <v>107</v>
      </c>
      <c r="L888" s="10" t="s">
        <v>108</v>
      </c>
      <c r="M888" s="10" t="s">
        <v>109</v>
      </c>
      <c r="N888" s="10" t="s">
        <v>110</v>
      </c>
      <c r="O888" s="74"/>
      <c r="P888" s="27"/>
      <c r="Q888" s="27"/>
      <c r="R888" s="27">
        <v>100</v>
      </c>
      <c r="S888" s="27">
        <v>100</v>
      </c>
      <c r="T888" s="27">
        <v>100</v>
      </c>
      <c r="U888" s="27">
        <v>100</v>
      </c>
      <c r="V888" s="27">
        <v>100</v>
      </c>
      <c r="W888" s="27"/>
      <c r="X888" s="27"/>
      <c r="Y888" s="27"/>
      <c r="Z888" s="27"/>
      <c r="AA888" s="27"/>
      <c r="AB888" s="27"/>
      <c r="AC888" s="27"/>
      <c r="AD888" s="27"/>
      <c r="AE888" s="27"/>
      <c r="AF888" s="27"/>
      <c r="AG888" s="27"/>
      <c r="AH888" s="27"/>
      <c r="AI888" s="27"/>
      <c r="AJ888" s="27"/>
      <c r="AK888" s="27"/>
      <c r="AL888" s="27"/>
      <c r="AM888" s="27"/>
      <c r="AN888" s="27"/>
      <c r="AO888" s="27"/>
      <c r="AP888" s="27">
        <v>29926.83</v>
      </c>
      <c r="AQ888" s="27">
        <v>0</v>
      </c>
      <c r="AR888" s="27">
        <f t="shared" si="21"/>
        <v>0</v>
      </c>
      <c r="AS888" s="10" t="s">
        <v>111</v>
      </c>
      <c r="AT888" s="43" t="s">
        <v>241</v>
      </c>
      <c r="AU888" s="43" t="s">
        <v>359</v>
      </c>
    </row>
    <row r="889" spans="2:47" x14ac:dyDescent="0.2">
      <c r="B889" s="12" t="s">
        <v>1549</v>
      </c>
      <c r="C889" s="8" t="s">
        <v>100</v>
      </c>
      <c r="D889" s="13" t="s">
        <v>1550</v>
      </c>
      <c r="E889" s="7" t="s">
        <v>1545</v>
      </c>
      <c r="F889" s="13" t="s">
        <v>1551</v>
      </c>
      <c r="G889" s="7" t="s">
        <v>1547</v>
      </c>
      <c r="H889" s="8" t="s">
        <v>197</v>
      </c>
      <c r="I889" s="9">
        <v>53</v>
      </c>
      <c r="J889" s="8" t="s">
        <v>1386</v>
      </c>
      <c r="K889" s="8" t="s">
        <v>107</v>
      </c>
      <c r="L889" s="8" t="s">
        <v>108</v>
      </c>
      <c r="M889" s="10" t="s">
        <v>109</v>
      </c>
      <c r="N889" s="8" t="s">
        <v>110</v>
      </c>
      <c r="O889" s="74"/>
      <c r="P889" s="27"/>
      <c r="Q889" s="27"/>
      <c r="R889" s="27"/>
      <c r="S889" s="27">
        <v>100</v>
      </c>
      <c r="T889" s="27">
        <v>100</v>
      </c>
      <c r="U889" s="27">
        <v>100</v>
      </c>
      <c r="V889" s="27">
        <v>100</v>
      </c>
      <c r="W889" s="27"/>
      <c r="X889" s="27"/>
      <c r="Y889" s="27"/>
      <c r="Z889" s="27"/>
      <c r="AA889" s="27"/>
      <c r="AB889" s="27"/>
      <c r="AC889" s="27"/>
      <c r="AD889" s="27"/>
      <c r="AE889" s="27"/>
      <c r="AF889" s="27"/>
      <c r="AG889" s="27"/>
      <c r="AH889" s="27"/>
      <c r="AI889" s="27"/>
      <c r="AJ889" s="27"/>
      <c r="AK889" s="27"/>
      <c r="AL889" s="27"/>
      <c r="AM889" s="27"/>
      <c r="AN889" s="27"/>
      <c r="AO889" s="27"/>
      <c r="AP889" s="27">
        <v>27626.52</v>
      </c>
      <c r="AQ889" s="27">
        <v>0</v>
      </c>
      <c r="AR889" s="27">
        <f t="shared" si="21"/>
        <v>0</v>
      </c>
      <c r="AS889" s="10" t="s">
        <v>111</v>
      </c>
      <c r="AT889" s="43" t="s">
        <v>241</v>
      </c>
      <c r="AU889" s="89" t="s">
        <v>212</v>
      </c>
    </row>
    <row r="890" spans="2:47" x14ac:dyDescent="0.25">
      <c r="B890" s="7" t="s">
        <v>1552</v>
      </c>
      <c r="C890" s="7" t="s">
        <v>100</v>
      </c>
      <c r="D890" s="22" t="s">
        <v>1544</v>
      </c>
      <c r="E890" s="7" t="s">
        <v>1545</v>
      </c>
      <c r="F890" s="7" t="s">
        <v>1546</v>
      </c>
      <c r="G890" s="7" t="s">
        <v>1553</v>
      </c>
      <c r="H890" s="8" t="s">
        <v>105</v>
      </c>
      <c r="I890" s="9">
        <v>53</v>
      </c>
      <c r="J890" s="10" t="s">
        <v>238</v>
      </c>
      <c r="K890" s="8" t="s">
        <v>107</v>
      </c>
      <c r="L890" s="10" t="s">
        <v>108</v>
      </c>
      <c r="M890" s="10" t="s">
        <v>109</v>
      </c>
      <c r="N890" s="10" t="s">
        <v>110</v>
      </c>
      <c r="O890" s="27"/>
      <c r="P890" s="27"/>
      <c r="Q890" s="74"/>
      <c r="R890" s="27">
        <v>250</v>
      </c>
      <c r="S890" s="27">
        <v>250</v>
      </c>
      <c r="T890" s="27">
        <v>250</v>
      </c>
      <c r="U890" s="27">
        <v>250</v>
      </c>
      <c r="V890" s="27">
        <v>250</v>
      </c>
      <c r="W890" s="27"/>
      <c r="X890" s="27"/>
      <c r="Y890" s="27"/>
      <c r="Z890" s="27"/>
      <c r="AA890" s="27"/>
      <c r="AB890" s="27"/>
      <c r="AC890" s="27"/>
      <c r="AD890" s="27"/>
      <c r="AE890" s="27"/>
      <c r="AF890" s="27"/>
      <c r="AG890" s="27"/>
      <c r="AH890" s="27"/>
      <c r="AI890" s="27"/>
      <c r="AJ890" s="27"/>
      <c r="AK890" s="27"/>
      <c r="AL890" s="27"/>
      <c r="AM890" s="27"/>
      <c r="AN890" s="27"/>
      <c r="AO890" s="27"/>
      <c r="AP890" s="27">
        <v>40773.19</v>
      </c>
      <c r="AQ890" s="27">
        <v>0</v>
      </c>
      <c r="AR890" s="27">
        <f t="shared" si="21"/>
        <v>0</v>
      </c>
      <c r="AS890" s="10" t="s">
        <v>111</v>
      </c>
      <c r="AT890" s="7" t="s">
        <v>375</v>
      </c>
      <c r="AU890" s="89" t="s">
        <v>239</v>
      </c>
    </row>
    <row r="891" spans="2:47" x14ac:dyDescent="0.25">
      <c r="B891" s="12" t="s">
        <v>1554</v>
      </c>
      <c r="C891" s="7" t="s">
        <v>100</v>
      </c>
      <c r="D891" s="7" t="s">
        <v>1544</v>
      </c>
      <c r="E891" s="7" t="s">
        <v>1545</v>
      </c>
      <c r="F891" s="7" t="s">
        <v>1546</v>
      </c>
      <c r="G891" s="7" t="s">
        <v>1553</v>
      </c>
      <c r="H891" s="8" t="s">
        <v>197</v>
      </c>
      <c r="I891" s="9">
        <v>53</v>
      </c>
      <c r="J891" s="10" t="s">
        <v>579</v>
      </c>
      <c r="K891" s="8" t="s">
        <v>107</v>
      </c>
      <c r="L891" s="10" t="s">
        <v>108</v>
      </c>
      <c r="M891" s="10" t="s">
        <v>109</v>
      </c>
      <c r="N891" s="10" t="s">
        <v>110</v>
      </c>
      <c r="O891" s="74"/>
      <c r="P891" s="27"/>
      <c r="Q891" s="27"/>
      <c r="R891" s="27">
        <v>150</v>
      </c>
      <c r="S891" s="27">
        <v>150</v>
      </c>
      <c r="T891" s="27">
        <v>250</v>
      </c>
      <c r="U891" s="27">
        <v>250</v>
      </c>
      <c r="V891" s="27">
        <v>250</v>
      </c>
      <c r="W891" s="27"/>
      <c r="X891" s="27"/>
      <c r="Y891" s="27"/>
      <c r="Z891" s="27"/>
      <c r="AA891" s="27"/>
      <c r="AB891" s="27"/>
      <c r="AC891" s="27"/>
      <c r="AD891" s="27"/>
      <c r="AE891" s="27"/>
      <c r="AF891" s="27"/>
      <c r="AG891" s="27"/>
      <c r="AH891" s="27"/>
      <c r="AI891" s="27"/>
      <c r="AJ891" s="27"/>
      <c r="AK891" s="27"/>
      <c r="AL891" s="27"/>
      <c r="AM891" s="27"/>
      <c r="AN891" s="27"/>
      <c r="AO891" s="27"/>
      <c r="AP891" s="27">
        <v>40773.19</v>
      </c>
      <c r="AQ891" s="27">
        <v>0</v>
      </c>
      <c r="AR891" s="27">
        <f t="shared" si="21"/>
        <v>0</v>
      </c>
      <c r="AS891" s="10" t="s">
        <v>111</v>
      </c>
      <c r="AT891" s="43" t="s">
        <v>241</v>
      </c>
      <c r="AU891" s="43" t="s">
        <v>359</v>
      </c>
    </row>
    <row r="892" spans="2:47" x14ac:dyDescent="0.2">
      <c r="B892" s="12" t="s">
        <v>1555</v>
      </c>
      <c r="C892" s="8" t="s">
        <v>100</v>
      </c>
      <c r="D892" s="13" t="s">
        <v>1550</v>
      </c>
      <c r="E892" s="7" t="s">
        <v>1545</v>
      </c>
      <c r="F892" s="13" t="s">
        <v>1551</v>
      </c>
      <c r="G892" s="7" t="s">
        <v>1553</v>
      </c>
      <c r="H892" s="8" t="s">
        <v>197</v>
      </c>
      <c r="I892" s="9">
        <v>53</v>
      </c>
      <c r="J892" s="8" t="s">
        <v>1386</v>
      </c>
      <c r="K892" s="8" t="s">
        <v>107</v>
      </c>
      <c r="L892" s="8" t="s">
        <v>108</v>
      </c>
      <c r="M892" s="10" t="s">
        <v>109</v>
      </c>
      <c r="N892" s="8" t="s">
        <v>110</v>
      </c>
      <c r="O892" s="74"/>
      <c r="P892" s="27"/>
      <c r="Q892" s="27"/>
      <c r="R892" s="27"/>
      <c r="S892" s="27">
        <v>150</v>
      </c>
      <c r="T892" s="27">
        <v>250</v>
      </c>
      <c r="U892" s="27">
        <v>250</v>
      </c>
      <c r="V892" s="27">
        <v>250</v>
      </c>
      <c r="W892" s="27"/>
      <c r="X892" s="27"/>
      <c r="Y892" s="27"/>
      <c r="Z892" s="27"/>
      <c r="AA892" s="27"/>
      <c r="AB892" s="27"/>
      <c r="AC892" s="27"/>
      <c r="AD892" s="27"/>
      <c r="AE892" s="27"/>
      <c r="AF892" s="27"/>
      <c r="AG892" s="27"/>
      <c r="AH892" s="27"/>
      <c r="AI892" s="27"/>
      <c r="AJ892" s="27"/>
      <c r="AK892" s="27"/>
      <c r="AL892" s="27"/>
      <c r="AM892" s="27"/>
      <c r="AN892" s="27"/>
      <c r="AO892" s="27"/>
      <c r="AP892" s="27">
        <v>36570.800000000003</v>
      </c>
      <c r="AQ892" s="27">
        <v>0</v>
      </c>
      <c r="AR892" s="27">
        <f t="shared" si="21"/>
        <v>0</v>
      </c>
      <c r="AS892" s="10" t="s">
        <v>111</v>
      </c>
      <c r="AT892" s="43" t="s">
        <v>241</v>
      </c>
      <c r="AU892" s="89" t="s">
        <v>212</v>
      </c>
    </row>
    <row r="893" spans="2:47" x14ac:dyDescent="0.25">
      <c r="B893" s="7" t="s">
        <v>1556</v>
      </c>
      <c r="C893" s="7" t="s">
        <v>100</v>
      </c>
      <c r="D893" s="22" t="s">
        <v>1544</v>
      </c>
      <c r="E893" s="7" t="s">
        <v>1545</v>
      </c>
      <c r="F893" s="7" t="s">
        <v>1546</v>
      </c>
      <c r="G893" s="7" t="s">
        <v>1557</v>
      </c>
      <c r="H893" s="8" t="s">
        <v>105</v>
      </c>
      <c r="I893" s="9">
        <v>53</v>
      </c>
      <c r="J893" s="10" t="s">
        <v>238</v>
      </c>
      <c r="K893" s="8" t="s">
        <v>107</v>
      </c>
      <c r="L893" s="10" t="s">
        <v>108</v>
      </c>
      <c r="M893" s="10" t="s">
        <v>109</v>
      </c>
      <c r="N893" s="10" t="s">
        <v>110</v>
      </c>
      <c r="O893" s="27"/>
      <c r="P893" s="27"/>
      <c r="Q893" s="74"/>
      <c r="R893" s="27">
        <v>100</v>
      </c>
      <c r="S893" s="27">
        <v>100</v>
      </c>
      <c r="T893" s="27">
        <v>100</v>
      </c>
      <c r="U893" s="27">
        <v>100</v>
      </c>
      <c r="V893" s="27">
        <v>100</v>
      </c>
      <c r="W893" s="27"/>
      <c r="X893" s="27"/>
      <c r="Y893" s="27"/>
      <c r="Z893" s="27"/>
      <c r="AA893" s="27"/>
      <c r="AB893" s="27"/>
      <c r="AC893" s="27"/>
      <c r="AD893" s="27"/>
      <c r="AE893" s="27"/>
      <c r="AF893" s="27"/>
      <c r="AG893" s="27"/>
      <c r="AH893" s="27"/>
      <c r="AI893" s="27"/>
      <c r="AJ893" s="27"/>
      <c r="AK893" s="27"/>
      <c r="AL893" s="27"/>
      <c r="AM893" s="27"/>
      <c r="AN893" s="27"/>
      <c r="AO893" s="27"/>
      <c r="AP893" s="27">
        <v>24303.87</v>
      </c>
      <c r="AQ893" s="27">
        <v>0</v>
      </c>
      <c r="AR893" s="27">
        <f t="shared" si="21"/>
        <v>0</v>
      </c>
      <c r="AS893" s="10" t="s">
        <v>111</v>
      </c>
      <c r="AT893" s="7" t="s">
        <v>375</v>
      </c>
      <c r="AU893" s="89" t="s">
        <v>1392</v>
      </c>
    </row>
    <row r="894" spans="2:47" x14ac:dyDescent="0.25">
      <c r="B894" s="12" t="s">
        <v>1558</v>
      </c>
      <c r="C894" s="7" t="s">
        <v>100</v>
      </c>
      <c r="D894" s="7" t="s">
        <v>1544</v>
      </c>
      <c r="E894" s="7" t="s">
        <v>1545</v>
      </c>
      <c r="F894" s="7" t="s">
        <v>1546</v>
      </c>
      <c r="G894" s="7" t="s">
        <v>1557</v>
      </c>
      <c r="H894" s="8" t="s">
        <v>197</v>
      </c>
      <c r="I894" s="9">
        <v>53</v>
      </c>
      <c r="J894" s="10" t="s">
        <v>579</v>
      </c>
      <c r="K894" s="8" t="s">
        <v>107</v>
      </c>
      <c r="L894" s="10" t="s">
        <v>108</v>
      </c>
      <c r="M894" s="10" t="s">
        <v>109</v>
      </c>
      <c r="N894" s="10" t="s">
        <v>110</v>
      </c>
      <c r="O894" s="74"/>
      <c r="P894" s="27"/>
      <c r="Q894" s="27"/>
      <c r="R894" s="27">
        <v>100</v>
      </c>
      <c r="S894" s="27">
        <v>100</v>
      </c>
      <c r="T894" s="27">
        <v>100</v>
      </c>
      <c r="U894" s="27">
        <v>100</v>
      </c>
      <c r="V894" s="27">
        <v>100</v>
      </c>
      <c r="W894" s="27"/>
      <c r="X894" s="27"/>
      <c r="Y894" s="27"/>
      <c r="Z894" s="27"/>
      <c r="AA894" s="27"/>
      <c r="AB894" s="27"/>
      <c r="AC894" s="27"/>
      <c r="AD894" s="27"/>
      <c r="AE894" s="27"/>
      <c r="AF894" s="27"/>
      <c r="AG894" s="27"/>
      <c r="AH894" s="27"/>
      <c r="AI894" s="27"/>
      <c r="AJ894" s="27"/>
      <c r="AK894" s="27"/>
      <c r="AL894" s="27"/>
      <c r="AM894" s="27"/>
      <c r="AN894" s="27"/>
      <c r="AO894" s="27"/>
      <c r="AP894" s="27">
        <v>24303.87</v>
      </c>
      <c r="AQ894" s="27">
        <v>0</v>
      </c>
      <c r="AR894" s="27">
        <f t="shared" si="21"/>
        <v>0</v>
      </c>
      <c r="AS894" s="10" t="s">
        <v>111</v>
      </c>
      <c r="AT894" s="43" t="s">
        <v>241</v>
      </c>
      <c r="AU894" s="43" t="s">
        <v>1559</v>
      </c>
    </row>
    <row r="895" spans="2:47" x14ac:dyDescent="0.2">
      <c r="B895" s="12" t="s">
        <v>1560</v>
      </c>
      <c r="C895" s="8" t="s">
        <v>100</v>
      </c>
      <c r="D895" s="13" t="s">
        <v>1550</v>
      </c>
      <c r="E895" s="7" t="s">
        <v>1545</v>
      </c>
      <c r="F895" s="13" t="s">
        <v>1551</v>
      </c>
      <c r="G895" s="7" t="s">
        <v>1557</v>
      </c>
      <c r="H895" s="8" t="s">
        <v>197</v>
      </c>
      <c r="I895" s="9">
        <v>53</v>
      </c>
      <c r="J895" s="8" t="s">
        <v>1386</v>
      </c>
      <c r="K895" s="8" t="s">
        <v>107</v>
      </c>
      <c r="L895" s="8" t="s">
        <v>108</v>
      </c>
      <c r="M895" s="10" t="s">
        <v>109</v>
      </c>
      <c r="N895" s="8" t="s">
        <v>110</v>
      </c>
      <c r="O895" s="74"/>
      <c r="P895" s="27"/>
      <c r="Q895" s="27"/>
      <c r="R895" s="27"/>
      <c r="S895" s="27">
        <v>100</v>
      </c>
      <c r="T895" s="27">
        <v>100</v>
      </c>
      <c r="U895" s="27">
        <v>100</v>
      </c>
      <c r="V895" s="27">
        <v>100</v>
      </c>
      <c r="W895" s="27"/>
      <c r="X895" s="27"/>
      <c r="Y895" s="27"/>
      <c r="Z895" s="27"/>
      <c r="AA895" s="27"/>
      <c r="AB895" s="27"/>
      <c r="AC895" s="27"/>
      <c r="AD895" s="27"/>
      <c r="AE895" s="27"/>
      <c r="AF895" s="27"/>
      <c r="AG895" s="27"/>
      <c r="AH895" s="27"/>
      <c r="AI895" s="27"/>
      <c r="AJ895" s="27"/>
      <c r="AK895" s="27"/>
      <c r="AL895" s="27"/>
      <c r="AM895" s="27"/>
      <c r="AN895" s="27"/>
      <c r="AO895" s="27"/>
      <c r="AP895" s="27">
        <v>22435.77</v>
      </c>
      <c r="AQ895" s="27">
        <v>0</v>
      </c>
      <c r="AR895" s="27">
        <f t="shared" si="21"/>
        <v>0</v>
      </c>
      <c r="AS895" s="10" t="s">
        <v>111</v>
      </c>
      <c r="AT895" s="43" t="s">
        <v>241</v>
      </c>
      <c r="AU895" s="89" t="s">
        <v>212</v>
      </c>
    </row>
    <row r="896" spans="2:47" x14ac:dyDescent="0.25">
      <c r="B896" s="7" t="s">
        <v>1561</v>
      </c>
      <c r="C896" s="7" t="s">
        <v>100</v>
      </c>
      <c r="D896" s="22" t="s">
        <v>1544</v>
      </c>
      <c r="E896" s="7" t="s">
        <v>1545</v>
      </c>
      <c r="F896" s="7" t="s">
        <v>1546</v>
      </c>
      <c r="G896" s="7" t="s">
        <v>1562</v>
      </c>
      <c r="H896" s="8" t="s">
        <v>105</v>
      </c>
      <c r="I896" s="9">
        <v>53</v>
      </c>
      <c r="J896" s="10" t="s">
        <v>238</v>
      </c>
      <c r="K896" s="8" t="s">
        <v>107</v>
      </c>
      <c r="L896" s="10" t="s">
        <v>108</v>
      </c>
      <c r="M896" s="10" t="s">
        <v>109</v>
      </c>
      <c r="N896" s="10" t="s">
        <v>110</v>
      </c>
      <c r="O896" s="27"/>
      <c r="P896" s="27"/>
      <c r="Q896" s="74"/>
      <c r="R896" s="27">
        <v>250</v>
      </c>
      <c r="S896" s="27">
        <v>250</v>
      </c>
      <c r="T896" s="27">
        <v>250</v>
      </c>
      <c r="U896" s="27">
        <v>250</v>
      </c>
      <c r="V896" s="27">
        <v>250</v>
      </c>
      <c r="W896" s="27"/>
      <c r="X896" s="27"/>
      <c r="Y896" s="27"/>
      <c r="Z896" s="27"/>
      <c r="AA896" s="27"/>
      <c r="AB896" s="27"/>
      <c r="AC896" s="27"/>
      <c r="AD896" s="27"/>
      <c r="AE896" s="27"/>
      <c r="AF896" s="27"/>
      <c r="AG896" s="27"/>
      <c r="AH896" s="27"/>
      <c r="AI896" s="27"/>
      <c r="AJ896" s="27"/>
      <c r="AK896" s="27"/>
      <c r="AL896" s="27"/>
      <c r="AM896" s="27"/>
      <c r="AN896" s="27"/>
      <c r="AO896" s="27"/>
      <c r="AP896" s="27">
        <v>32668.880000000001</v>
      </c>
      <c r="AQ896" s="27">
        <v>0</v>
      </c>
      <c r="AR896" s="27">
        <f t="shared" si="21"/>
        <v>0</v>
      </c>
      <c r="AS896" s="10" t="s">
        <v>111</v>
      </c>
      <c r="AT896" s="7" t="s">
        <v>375</v>
      </c>
      <c r="AU896" s="89" t="s">
        <v>239</v>
      </c>
    </row>
    <row r="897" spans="2:47" x14ac:dyDescent="0.25">
      <c r="B897" s="12" t="s">
        <v>1563</v>
      </c>
      <c r="C897" s="7" t="s">
        <v>100</v>
      </c>
      <c r="D897" s="7" t="s">
        <v>1544</v>
      </c>
      <c r="E897" s="7" t="s">
        <v>1545</v>
      </c>
      <c r="F897" s="7" t="s">
        <v>1546</v>
      </c>
      <c r="G897" s="7" t="s">
        <v>1562</v>
      </c>
      <c r="H897" s="8" t="s">
        <v>197</v>
      </c>
      <c r="I897" s="9">
        <v>53</v>
      </c>
      <c r="J897" s="10" t="s">
        <v>579</v>
      </c>
      <c r="K897" s="8" t="s">
        <v>107</v>
      </c>
      <c r="L897" s="10" t="s">
        <v>108</v>
      </c>
      <c r="M897" s="10" t="s">
        <v>109</v>
      </c>
      <c r="N897" s="10" t="s">
        <v>110</v>
      </c>
      <c r="O897" s="74"/>
      <c r="P897" s="27"/>
      <c r="Q897" s="27"/>
      <c r="R897" s="27">
        <v>150</v>
      </c>
      <c r="S897" s="27">
        <v>150</v>
      </c>
      <c r="T897" s="27">
        <v>250</v>
      </c>
      <c r="U897" s="27">
        <v>250</v>
      </c>
      <c r="V897" s="27">
        <v>250</v>
      </c>
      <c r="W897" s="27"/>
      <c r="X897" s="27"/>
      <c r="Y897" s="27"/>
      <c r="Z897" s="27"/>
      <c r="AA897" s="27"/>
      <c r="AB897" s="27"/>
      <c r="AC897" s="27"/>
      <c r="AD897" s="27"/>
      <c r="AE897" s="27"/>
      <c r="AF897" s="27"/>
      <c r="AG897" s="27"/>
      <c r="AH897" s="27"/>
      <c r="AI897" s="27"/>
      <c r="AJ897" s="27"/>
      <c r="AK897" s="27"/>
      <c r="AL897" s="27"/>
      <c r="AM897" s="27"/>
      <c r="AN897" s="27"/>
      <c r="AO897" s="27"/>
      <c r="AP897" s="27">
        <v>32668.880000000001</v>
      </c>
      <c r="AQ897" s="27">
        <v>0</v>
      </c>
      <c r="AR897" s="27">
        <f t="shared" si="21"/>
        <v>0</v>
      </c>
      <c r="AS897" s="10" t="s">
        <v>111</v>
      </c>
      <c r="AT897" s="43" t="s">
        <v>241</v>
      </c>
      <c r="AU897" s="43" t="s">
        <v>1559</v>
      </c>
    </row>
    <row r="898" spans="2:47" x14ac:dyDescent="0.2">
      <c r="B898" s="12" t="s">
        <v>1564</v>
      </c>
      <c r="C898" s="8" t="s">
        <v>100</v>
      </c>
      <c r="D898" s="13" t="s">
        <v>1550</v>
      </c>
      <c r="E898" s="8" t="s">
        <v>1545</v>
      </c>
      <c r="F898" s="13" t="s">
        <v>1551</v>
      </c>
      <c r="G898" s="7" t="s">
        <v>1562</v>
      </c>
      <c r="H898" s="8" t="s">
        <v>197</v>
      </c>
      <c r="I898" s="9">
        <v>53</v>
      </c>
      <c r="J898" s="8" t="s">
        <v>1386</v>
      </c>
      <c r="K898" s="8" t="s">
        <v>107</v>
      </c>
      <c r="L898" s="8" t="s">
        <v>108</v>
      </c>
      <c r="M898" s="10" t="s">
        <v>109</v>
      </c>
      <c r="N898" s="8" t="s">
        <v>110</v>
      </c>
      <c r="O898" s="74"/>
      <c r="P898" s="27"/>
      <c r="Q898" s="27"/>
      <c r="R898" s="27"/>
      <c r="S898" s="27">
        <v>150</v>
      </c>
      <c r="T898" s="27">
        <v>250</v>
      </c>
      <c r="U898" s="27">
        <v>250</v>
      </c>
      <c r="V898" s="27">
        <v>250</v>
      </c>
      <c r="W898" s="27"/>
      <c r="X898" s="27"/>
      <c r="Y898" s="27"/>
      <c r="Z898" s="27"/>
      <c r="AA898" s="27"/>
      <c r="AB898" s="27"/>
      <c r="AC898" s="27"/>
      <c r="AD898" s="27"/>
      <c r="AE898" s="27"/>
      <c r="AF898" s="27"/>
      <c r="AG898" s="27"/>
      <c r="AH898" s="27"/>
      <c r="AI898" s="27"/>
      <c r="AJ898" s="27"/>
      <c r="AK898" s="27"/>
      <c r="AL898" s="27"/>
      <c r="AM898" s="27"/>
      <c r="AN898" s="27"/>
      <c r="AO898" s="27"/>
      <c r="AP898" s="27">
        <v>30157.8</v>
      </c>
      <c r="AQ898" s="27">
        <v>0</v>
      </c>
      <c r="AR898" s="27">
        <f t="shared" si="21"/>
        <v>0</v>
      </c>
      <c r="AS898" s="10" t="s">
        <v>111</v>
      </c>
      <c r="AT898" s="43" t="s">
        <v>241</v>
      </c>
      <c r="AU898" s="89" t="s">
        <v>212</v>
      </c>
    </row>
    <row r="899" spans="2:47" x14ac:dyDescent="0.2">
      <c r="B899" s="7" t="s">
        <v>1565</v>
      </c>
      <c r="C899" s="7" t="s">
        <v>100</v>
      </c>
      <c r="D899" s="13" t="s">
        <v>428</v>
      </c>
      <c r="E899" s="13" t="s">
        <v>429</v>
      </c>
      <c r="F899" s="13" t="s">
        <v>430</v>
      </c>
      <c r="G899" s="7" t="s">
        <v>420</v>
      </c>
      <c r="H899" s="8" t="s">
        <v>105</v>
      </c>
      <c r="I899" s="9">
        <v>53</v>
      </c>
      <c r="J899" s="10" t="s">
        <v>238</v>
      </c>
      <c r="K899" s="8" t="s">
        <v>107</v>
      </c>
      <c r="L899" s="10" t="s">
        <v>108</v>
      </c>
      <c r="M899" s="10" t="s">
        <v>109</v>
      </c>
      <c r="N899" s="10" t="s">
        <v>261</v>
      </c>
      <c r="O899" s="27"/>
      <c r="P899" s="27"/>
      <c r="Q899" s="74"/>
      <c r="R899" s="27">
        <v>142</v>
      </c>
      <c r="S899" s="27">
        <v>142</v>
      </c>
      <c r="T899" s="27">
        <v>142</v>
      </c>
      <c r="U899" s="27">
        <v>142</v>
      </c>
      <c r="V899" s="27">
        <v>142</v>
      </c>
      <c r="W899" s="27"/>
      <c r="X899" s="27"/>
      <c r="Y899" s="27"/>
      <c r="Z899" s="27"/>
      <c r="AA899" s="27"/>
      <c r="AB899" s="27"/>
      <c r="AC899" s="27"/>
      <c r="AD899" s="27"/>
      <c r="AE899" s="27"/>
      <c r="AF899" s="27"/>
      <c r="AG899" s="27"/>
      <c r="AH899" s="27"/>
      <c r="AI899" s="27"/>
      <c r="AJ899" s="27"/>
      <c r="AK899" s="27"/>
      <c r="AL899" s="27"/>
      <c r="AM899" s="27"/>
      <c r="AN899" s="27"/>
      <c r="AO899" s="27"/>
      <c r="AP899" s="27">
        <v>1515508.14</v>
      </c>
      <c r="AQ899" s="27">
        <v>0</v>
      </c>
      <c r="AR899" s="27">
        <f t="shared" si="21"/>
        <v>0</v>
      </c>
      <c r="AS899" s="10" t="s">
        <v>111</v>
      </c>
      <c r="AT899" s="7" t="s">
        <v>375</v>
      </c>
      <c r="AU899" s="13" t="s">
        <v>431</v>
      </c>
    </row>
    <row r="900" spans="2:47" x14ac:dyDescent="0.2">
      <c r="B900" s="13" t="s">
        <v>1566</v>
      </c>
      <c r="C900" s="13" t="s">
        <v>100</v>
      </c>
      <c r="D900" s="13" t="s">
        <v>428</v>
      </c>
      <c r="E900" s="13" t="s">
        <v>429</v>
      </c>
      <c r="F900" s="13" t="s">
        <v>430</v>
      </c>
      <c r="G900" s="13" t="s">
        <v>420</v>
      </c>
      <c r="H900" s="13" t="s">
        <v>105</v>
      </c>
      <c r="I900" s="13">
        <v>53</v>
      </c>
      <c r="J900" s="13" t="s">
        <v>238</v>
      </c>
      <c r="K900" s="13" t="s">
        <v>107</v>
      </c>
      <c r="L900" s="13" t="s">
        <v>108</v>
      </c>
      <c r="M900" s="13" t="s">
        <v>109</v>
      </c>
      <c r="N900" s="13" t="s">
        <v>261</v>
      </c>
      <c r="O900" s="39"/>
      <c r="P900" s="39"/>
      <c r="Q900" s="39"/>
      <c r="R900" s="39">
        <v>100</v>
      </c>
      <c r="S900" s="39">
        <v>53.860000000000014</v>
      </c>
      <c r="T900" s="39">
        <v>135.80000000000001</v>
      </c>
      <c r="U900" s="39">
        <v>135.80000000000001</v>
      </c>
      <c r="V900" s="39">
        <v>135.80000000000001</v>
      </c>
      <c r="W900" s="39"/>
      <c r="X900" s="39"/>
      <c r="Y900" s="39"/>
      <c r="Z900" s="39"/>
      <c r="AA900" s="39"/>
      <c r="AB900" s="39"/>
      <c r="AC900" s="39"/>
      <c r="AD900" s="39"/>
      <c r="AE900" s="39"/>
      <c r="AF900" s="39"/>
      <c r="AG900" s="39"/>
      <c r="AH900" s="39"/>
      <c r="AI900" s="39"/>
      <c r="AJ900" s="39"/>
      <c r="AK900" s="39"/>
      <c r="AL900" s="39"/>
      <c r="AM900" s="39"/>
      <c r="AN900" s="39"/>
      <c r="AO900" s="39"/>
      <c r="AP900" s="39">
        <v>1399019.4642857141</v>
      </c>
      <c r="AQ900" s="39">
        <v>0</v>
      </c>
      <c r="AR900" s="27">
        <f t="shared" si="21"/>
        <v>0</v>
      </c>
      <c r="AS900" s="13" t="s">
        <v>111</v>
      </c>
      <c r="AT900" s="13">
        <v>2014</v>
      </c>
      <c r="AU900" s="13">
        <v>14</v>
      </c>
    </row>
    <row r="901" spans="2:47" x14ac:dyDescent="0.2">
      <c r="B901" s="13" t="s">
        <v>1567</v>
      </c>
      <c r="C901" s="13" t="s">
        <v>100</v>
      </c>
      <c r="D901" s="13" t="s">
        <v>428</v>
      </c>
      <c r="E901" s="13" t="s">
        <v>429</v>
      </c>
      <c r="F901" s="13" t="s">
        <v>430</v>
      </c>
      <c r="G901" s="13" t="s">
        <v>420</v>
      </c>
      <c r="H901" s="13" t="s">
        <v>105</v>
      </c>
      <c r="I901" s="13">
        <v>53</v>
      </c>
      <c r="J901" s="13" t="s">
        <v>238</v>
      </c>
      <c r="K901" s="13" t="s">
        <v>107</v>
      </c>
      <c r="L901" s="13" t="s">
        <v>108</v>
      </c>
      <c r="M901" s="13" t="s">
        <v>109</v>
      </c>
      <c r="N901" s="13" t="s">
        <v>261</v>
      </c>
      <c r="O901" s="39"/>
      <c r="P901" s="39"/>
      <c r="Q901" s="39"/>
      <c r="R901" s="39">
        <v>100</v>
      </c>
      <c r="S901" s="39">
        <v>0</v>
      </c>
      <c r="T901" s="39">
        <v>135.80000000000001</v>
      </c>
      <c r="U901" s="39">
        <v>135.80000000000001</v>
      </c>
      <c r="V901" s="39">
        <v>135.80000000000001</v>
      </c>
      <c r="W901" s="39"/>
      <c r="X901" s="39"/>
      <c r="Y901" s="39"/>
      <c r="Z901" s="39"/>
      <c r="AA901" s="39"/>
      <c r="AB901" s="39"/>
      <c r="AC901" s="39"/>
      <c r="AD901" s="39"/>
      <c r="AE901" s="39"/>
      <c r="AF901" s="39"/>
      <c r="AG901" s="39"/>
      <c r="AH901" s="39"/>
      <c r="AI901" s="39"/>
      <c r="AJ901" s="39"/>
      <c r="AK901" s="39"/>
      <c r="AL901" s="39"/>
      <c r="AM901" s="39"/>
      <c r="AN901" s="39"/>
      <c r="AO901" s="39"/>
      <c r="AP901" s="39">
        <v>1399019.4642857141</v>
      </c>
      <c r="AQ901" s="39">
        <v>0</v>
      </c>
      <c r="AR901" s="27">
        <f t="shared" ref="AR901:AR964" si="22">AQ901*1.12</f>
        <v>0</v>
      </c>
      <c r="AS901" s="13" t="s">
        <v>111</v>
      </c>
      <c r="AT901" s="13">
        <v>2014</v>
      </c>
      <c r="AU901" s="13">
        <v>14</v>
      </c>
    </row>
    <row r="902" spans="2:47" x14ac:dyDescent="0.2">
      <c r="B902" s="13" t="s">
        <v>1568</v>
      </c>
      <c r="C902" s="13" t="s">
        <v>100</v>
      </c>
      <c r="D902" s="13" t="s">
        <v>428</v>
      </c>
      <c r="E902" s="13" t="s">
        <v>429</v>
      </c>
      <c r="F902" s="13" t="s">
        <v>430</v>
      </c>
      <c r="G902" s="13" t="s">
        <v>420</v>
      </c>
      <c r="H902" s="13" t="s">
        <v>105</v>
      </c>
      <c r="I902" s="13">
        <v>53</v>
      </c>
      <c r="J902" s="13" t="s">
        <v>238</v>
      </c>
      <c r="K902" s="13" t="s">
        <v>107</v>
      </c>
      <c r="L902" s="13" t="s">
        <v>108</v>
      </c>
      <c r="M902" s="13" t="s">
        <v>109</v>
      </c>
      <c r="N902" s="13" t="s">
        <v>261</v>
      </c>
      <c r="O902" s="39"/>
      <c r="P902" s="39"/>
      <c r="Q902" s="39"/>
      <c r="R902" s="39">
        <v>142</v>
      </c>
      <c r="S902" s="39">
        <v>135.80000000000001</v>
      </c>
      <c r="T902" s="39">
        <v>135.80000000000001</v>
      </c>
      <c r="U902" s="39">
        <v>135.80000000000001</v>
      </c>
      <c r="V902" s="39">
        <v>135.80000000000001</v>
      </c>
      <c r="W902" s="39"/>
      <c r="X902" s="39"/>
      <c r="Y902" s="39"/>
      <c r="Z902" s="39"/>
      <c r="AA902" s="39"/>
      <c r="AB902" s="39"/>
      <c r="AC902" s="39"/>
      <c r="AD902" s="39"/>
      <c r="AE902" s="39"/>
      <c r="AF902" s="39"/>
      <c r="AG902" s="39"/>
      <c r="AH902" s="39"/>
      <c r="AI902" s="39"/>
      <c r="AJ902" s="39"/>
      <c r="AK902" s="39"/>
      <c r="AL902" s="39"/>
      <c r="AM902" s="39"/>
      <c r="AN902" s="39"/>
      <c r="AO902" s="39"/>
      <c r="AP902" s="39">
        <v>1399019.4642857141</v>
      </c>
      <c r="AQ902" s="39">
        <v>0</v>
      </c>
      <c r="AR902" s="27">
        <f t="shared" si="22"/>
        <v>0</v>
      </c>
      <c r="AS902" s="13" t="s">
        <v>111</v>
      </c>
      <c r="AT902" s="13">
        <v>2014</v>
      </c>
      <c r="AU902" s="13">
        <v>14</v>
      </c>
    </row>
    <row r="903" spans="2:47" x14ac:dyDescent="0.2">
      <c r="B903" s="13" t="s">
        <v>1569</v>
      </c>
      <c r="C903" s="13" t="s">
        <v>100</v>
      </c>
      <c r="D903" s="13" t="s">
        <v>428</v>
      </c>
      <c r="E903" s="13" t="s">
        <v>429</v>
      </c>
      <c r="F903" s="13" t="s">
        <v>430</v>
      </c>
      <c r="G903" s="13" t="s">
        <v>420</v>
      </c>
      <c r="H903" s="15" t="s">
        <v>105</v>
      </c>
      <c r="I903" s="13">
        <v>53</v>
      </c>
      <c r="J903" s="13" t="s">
        <v>238</v>
      </c>
      <c r="K903" s="13" t="s">
        <v>107</v>
      </c>
      <c r="L903" s="13" t="s">
        <v>108</v>
      </c>
      <c r="M903" s="13" t="s">
        <v>109</v>
      </c>
      <c r="N903" s="13" t="s">
        <v>261</v>
      </c>
      <c r="O903" s="39"/>
      <c r="P903" s="39"/>
      <c r="Q903" s="39"/>
      <c r="R903" s="39">
        <v>142</v>
      </c>
      <c r="S903" s="39">
        <v>142</v>
      </c>
      <c r="T903" s="39">
        <v>135.80000000000001</v>
      </c>
      <c r="U903" s="39">
        <v>135.80000000000001</v>
      </c>
      <c r="V903" s="39">
        <v>135.80000000000001</v>
      </c>
      <c r="W903" s="39"/>
      <c r="X903" s="39"/>
      <c r="Y903" s="39"/>
      <c r="Z903" s="39"/>
      <c r="AA903" s="39"/>
      <c r="AB903" s="39"/>
      <c r="AC903" s="39"/>
      <c r="AD903" s="39"/>
      <c r="AE903" s="39"/>
      <c r="AF903" s="39"/>
      <c r="AG903" s="39"/>
      <c r="AH903" s="39"/>
      <c r="AI903" s="39"/>
      <c r="AJ903" s="39"/>
      <c r="AK903" s="39"/>
      <c r="AL903" s="39"/>
      <c r="AM903" s="39"/>
      <c r="AN903" s="39"/>
      <c r="AO903" s="39"/>
      <c r="AP903" s="39">
        <v>1399019.4642857141</v>
      </c>
      <c r="AQ903" s="39">
        <v>0</v>
      </c>
      <c r="AR903" s="27">
        <f t="shared" si="22"/>
        <v>0</v>
      </c>
      <c r="AS903" s="13" t="s">
        <v>111</v>
      </c>
      <c r="AT903" s="13">
        <v>2014</v>
      </c>
      <c r="AU903" s="13" t="s">
        <v>115</v>
      </c>
    </row>
    <row r="904" spans="2:47" x14ac:dyDescent="0.2">
      <c r="B904" s="13" t="s">
        <v>1570</v>
      </c>
      <c r="C904" s="13" t="s">
        <v>100</v>
      </c>
      <c r="D904" s="13" t="s">
        <v>428</v>
      </c>
      <c r="E904" s="13" t="s">
        <v>429</v>
      </c>
      <c r="F904" s="13" t="s">
        <v>430</v>
      </c>
      <c r="G904" s="13" t="s">
        <v>420</v>
      </c>
      <c r="H904" s="15" t="s">
        <v>105</v>
      </c>
      <c r="I904" s="13">
        <v>53</v>
      </c>
      <c r="J904" s="13" t="s">
        <v>238</v>
      </c>
      <c r="K904" s="13" t="s">
        <v>107</v>
      </c>
      <c r="L904" s="13" t="s">
        <v>108</v>
      </c>
      <c r="M904" s="13" t="s">
        <v>122</v>
      </c>
      <c r="N904" s="13" t="s">
        <v>261</v>
      </c>
      <c r="O904" s="39"/>
      <c r="P904" s="39"/>
      <c r="Q904" s="39"/>
      <c r="R904" s="39">
        <v>142</v>
      </c>
      <c r="S904" s="39">
        <v>142</v>
      </c>
      <c r="T904" s="39">
        <v>125.46</v>
      </c>
      <c r="U904" s="39">
        <v>135.80000000000001</v>
      </c>
      <c r="V904" s="39">
        <v>135.80000000000001</v>
      </c>
      <c r="W904" s="39"/>
      <c r="X904" s="39"/>
      <c r="Y904" s="39"/>
      <c r="Z904" s="39"/>
      <c r="AA904" s="39"/>
      <c r="AB904" s="39"/>
      <c r="AC904" s="39"/>
      <c r="AD904" s="39"/>
      <c r="AE904" s="39"/>
      <c r="AF904" s="39"/>
      <c r="AG904" s="39"/>
      <c r="AH904" s="39"/>
      <c r="AI904" s="39"/>
      <c r="AJ904" s="39"/>
      <c r="AK904" s="39"/>
      <c r="AL904" s="39"/>
      <c r="AM904" s="39"/>
      <c r="AN904" s="39"/>
      <c r="AO904" s="39"/>
      <c r="AP904" s="39">
        <v>1399019.4642857141</v>
      </c>
      <c r="AQ904" s="39">
        <f>(P904+Q904+R904+S904+T904+U904+V904+W904)*AP904</f>
        <v>952816196.34642839</v>
      </c>
      <c r="AR904" s="27">
        <f t="shared" si="22"/>
        <v>1067154139.9079999</v>
      </c>
      <c r="AS904" s="13" t="s">
        <v>111</v>
      </c>
      <c r="AT904" s="13">
        <v>2014</v>
      </c>
      <c r="AU904" s="13"/>
    </row>
    <row r="905" spans="2:47" x14ac:dyDescent="0.25">
      <c r="B905" s="7" t="s">
        <v>1571</v>
      </c>
      <c r="C905" s="7" t="s">
        <v>100</v>
      </c>
      <c r="D905" s="10" t="s">
        <v>406</v>
      </c>
      <c r="E905" s="7" t="s">
        <v>407</v>
      </c>
      <c r="F905" s="7" t="s">
        <v>408</v>
      </c>
      <c r="G905" s="7" t="s">
        <v>436</v>
      </c>
      <c r="H905" s="8" t="s">
        <v>105</v>
      </c>
      <c r="I905" s="9">
        <v>53</v>
      </c>
      <c r="J905" s="10" t="s">
        <v>238</v>
      </c>
      <c r="K905" s="8" t="s">
        <v>107</v>
      </c>
      <c r="L905" s="10" t="s">
        <v>108</v>
      </c>
      <c r="M905" s="10" t="s">
        <v>109</v>
      </c>
      <c r="N905" s="10" t="s">
        <v>261</v>
      </c>
      <c r="O905" s="27"/>
      <c r="P905" s="27"/>
      <c r="Q905" s="74"/>
      <c r="R905" s="27">
        <v>6</v>
      </c>
      <c r="S905" s="27">
        <v>6</v>
      </c>
      <c r="T905" s="27">
        <v>6</v>
      </c>
      <c r="U905" s="27">
        <v>6</v>
      </c>
      <c r="V905" s="27">
        <v>6</v>
      </c>
      <c r="W905" s="27"/>
      <c r="X905" s="27"/>
      <c r="Y905" s="27"/>
      <c r="Z905" s="27"/>
      <c r="AA905" s="27"/>
      <c r="AB905" s="27"/>
      <c r="AC905" s="27"/>
      <c r="AD905" s="27"/>
      <c r="AE905" s="27"/>
      <c r="AF905" s="27"/>
      <c r="AG905" s="27"/>
      <c r="AH905" s="27"/>
      <c r="AI905" s="27"/>
      <c r="AJ905" s="27"/>
      <c r="AK905" s="27"/>
      <c r="AL905" s="27"/>
      <c r="AM905" s="27"/>
      <c r="AN905" s="27"/>
      <c r="AO905" s="27"/>
      <c r="AP905" s="27">
        <v>1562413.68</v>
      </c>
      <c r="AQ905" s="27">
        <v>0</v>
      </c>
      <c r="AR905" s="27">
        <f t="shared" si="22"/>
        <v>0</v>
      </c>
      <c r="AS905" s="10" t="s">
        <v>111</v>
      </c>
      <c r="AT905" s="7" t="s">
        <v>375</v>
      </c>
      <c r="AU905" s="89" t="s">
        <v>1392</v>
      </c>
    </row>
    <row r="906" spans="2:47" x14ac:dyDescent="0.2">
      <c r="B906" s="12" t="s">
        <v>1572</v>
      </c>
      <c r="C906" s="7" t="s">
        <v>100</v>
      </c>
      <c r="D906" s="13" t="s">
        <v>428</v>
      </c>
      <c r="E906" s="13" t="s">
        <v>429</v>
      </c>
      <c r="F906" s="13" t="s">
        <v>430</v>
      </c>
      <c r="G906" s="7" t="s">
        <v>436</v>
      </c>
      <c r="H906" s="8" t="s">
        <v>197</v>
      </c>
      <c r="I906" s="9">
        <v>53</v>
      </c>
      <c r="J906" s="10" t="s">
        <v>579</v>
      </c>
      <c r="K906" s="8" t="s">
        <v>107</v>
      </c>
      <c r="L906" s="10" t="s">
        <v>108</v>
      </c>
      <c r="M906" s="10" t="s">
        <v>109</v>
      </c>
      <c r="N906" s="10" t="s">
        <v>261</v>
      </c>
      <c r="O906" s="74"/>
      <c r="P906" s="27"/>
      <c r="Q906" s="27"/>
      <c r="R906" s="27">
        <v>6</v>
      </c>
      <c r="S906" s="27">
        <v>6</v>
      </c>
      <c r="T906" s="27">
        <v>6</v>
      </c>
      <c r="U906" s="27">
        <v>6</v>
      </c>
      <c r="V906" s="27">
        <v>6</v>
      </c>
      <c r="W906" s="27"/>
      <c r="X906" s="27"/>
      <c r="Y906" s="27"/>
      <c r="Z906" s="27"/>
      <c r="AA906" s="27"/>
      <c r="AB906" s="27"/>
      <c r="AC906" s="27"/>
      <c r="AD906" s="27"/>
      <c r="AE906" s="27"/>
      <c r="AF906" s="27"/>
      <c r="AG906" s="27"/>
      <c r="AH906" s="27"/>
      <c r="AI906" s="27"/>
      <c r="AJ906" s="27"/>
      <c r="AK906" s="27"/>
      <c r="AL906" s="27"/>
      <c r="AM906" s="27"/>
      <c r="AN906" s="27"/>
      <c r="AO906" s="27"/>
      <c r="AP906" s="27">
        <v>1562413.68</v>
      </c>
      <c r="AQ906" s="27">
        <v>0</v>
      </c>
      <c r="AR906" s="27">
        <f t="shared" si="22"/>
        <v>0</v>
      </c>
      <c r="AS906" s="10" t="s">
        <v>111</v>
      </c>
      <c r="AT906" s="43" t="s">
        <v>241</v>
      </c>
      <c r="AU906" s="88" t="s">
        <v>212</v>
      </c>
    </row>
    <row r="907" spans="2:47" x14ac:dyDescent="0.25">
      <c r="B907" s="7" t="s">
        <v>1573</v>
      </c>
      <c r="C907" s="7" t="s">
        <v>100</v>
      </c>
      <c r="D907" s="7" t="s">
        <v>1574</v>
      </c>
      <c r="E907" s="7" t="s">
        <v>1575</v>
      </c>
      <c r="F907" s="7" t="s">
        <v>1576</v>
      </c>
      <c r="G907" s="7" t="s">
        <v>1577</v>
      </c>
      <c r="H907" s="8" t="s">
        <v>197</v>
      </c>
      <c r="I907" s="9">
        <v>45</v>
      </c>
      <c r="J907" s="10" t="s">
        <v>238</v>
      </c>
      <c r="K907" s="8" t="s">
        <v>107</v>
      </c>
      <c r="L907" s="10" t="s">
        <v>108</v>
      </c>
      <c r="M907" s="10" t="s">
        <v>109</v>
      </c>
      <c r="N907" s="10" t="s">
        <v>110</v>
      </c>
      <c r="O907" s="27"/>
      <c r="P907" s="27"/>
      <c r="Q907" s="74"/>
      <c r="R907" s="27">
        <v>3</v>
      </c>
      <c r="S907" s="27">
        <v>3</v>
      </c>
      <c r="T907" s="27">
        <v>3</v>
      </c>
      <c r="U907" s="27">
        <v>3</v>
      </c>
      <c r="V907" s="27">
        <v>3</v>
      </c>
      <c r="W907" s="27"/>
      <c r="X907" s="27"/>
      <c r="Y907" s="27"/>
      <c r="Z907" s="27"/>
      <c r="AA907" s="27"/>
      <c r="AB907" s="27"/>
      <c r="AC907" s="27"/>
      <c r="AD907" s="27"/>
      <c r="AE907" s="27"/>
      <c r="AF907" s="27"/>
      <c r="AG907" s="27"/>
      <c r="AH907" s="27"/>
      <c r="AI907" s="27"/>
      <c r="AJ907" s="27"/>
      <c r="AK907" s="27"/>
      <c r="AL907" s="27"/>
      <c r="AM907" s="27"/>
      <c r="AN907" s="27"/>
      <c r="AO907" s="27"/>
      <c r="AP907" s="27">
        <v>17678876.84</v>
      </c>
      <c r="AQ907" s="27">
        <v>0</v>
      </c>
      <c r="AR907" s="27">
        <f t="shared" si="22"/>
        <v>0</v>
      </c>
      <c r="AS907" s="10" t="s">
        <v>111</v>
      </c>
      <c r="AT907" s="7" t="s">
        <v>375</v>
      </c>
      <c r="AU907" s="89" t="s">
        <v>1578</v>
      </c>
    </row>
    <row r="908" spans="2:47" x14ac:dyDescent="0.25">
      <c r="B908" s="7" t="s">
        <v>1579</v>
      </c>
      <c r="C908" s="7" t="s">
        <v>100</v>
      </c>
      <c r="D908" s="7" t="s">
        <v>1574</v>
      </c>
      <c r="E908" s="7" t="s">
        <v>1575</v>
      </c>
      <c r="F908" s="7" t="s">
        <v>1576</v>
      </c>
      <c r="G908" s="7" t="s">
        <v>1577</v>
      </c>
      <c r="H908" s="8" t="s">
        <v>105</v>
      </c>
      <c r="I908" s="9">
        <v>45</v>
      </c>
      <c r="J908" s="10" t="s">
        <v>106</v>
      </c>
      <c r="K908" s="8" t="s">
        <v>107</v>
      </c>
      <c r="L908" s="10" t="s">
        <v>108</v>
      </c>
      <c r="M908" s="10" t="s">
        <v>109</v>
      </c>
      <c r="N908" s="10" t="s">
        <v>110</v>
      </c>
      <c r="O908" s="74"/>
      <c r="P908" s="27"/>
      <c r="Q908" s="27"/>
      <c r="R908" s="27">
        <v>3</v>
      </c>
      <c r="S908" s="27">
        <v>3</v>
      </c>
      <c r="T908" s="27">
        <v>3</v>
      </c>
      <c r="U908" s="27">
        <v>3</v>
      </c>
      <c r="V908" s="27">
        <v>3</v>
      </c>
      <c r="W908" s="27"/>
      <c r="X908" s="27"/>
      <c r="Y908" s="27"/>
      <c r="Z908" s="27"/>
      <c r="AA908" s="27"/>
      <c r="AB908" s="27"/>
      <c r="AC908" s="27"/>
      <c r="AD908" s="27"/>
      <c r="AE908" s="27"/>
      <c r="AF908" s="27"/>
      <c r="AG908" s="27"/>
      <c r="AH908" s="27"/>
      <c r="AI908" s="27"/>
      <c r="AJ908" s="27"/>
      <c r="AK908" s="27"/>
      <c r="AL908" s="27"/>
      <c r="AM908" s="27"/>
      <c r="AN908" s="27"/>
      <c r="AO908" s="27"/>
      <c r="AP908" s="27">
        <v>17000000</v>
      </c>
      <c r="AQ908" s="27">
        <v>0</v>
      </c>
      <c r="AR908" s="27">
        <f t="shared" si="22"/>
        <v>0</v>
      </c>
      <c r="AS908" s="10" t="s">
        <v>111</v>
      </c>
      <c r="AT908" s="43" t="s">
        <v>241</v>
      </c>
      <c r="AU908" s="88" t="s">
        <v>212</v>
      </c>
    </row>
    <row r="909" spans="2:47" x14ac:dyDescent="0.25">
      <c r="B909" s="7" t="s">
        <v>1580</v>
      </c>
      <c r="C909" s="7" t="s">
        <v>100</v>
      </c>
      <c r="D909" s="7" t="s">
        <v>1574</v>
      </c>
      <c r="E909" s="7" t="s">
        <v>1575</v>
      </c>
      <c r="F909" s="7" t="s">
        <v>1576</v>
      </c>
      <c r="G909" s="7" t="s">
        <v>1581</v>
      </c>
      <c r="H909" s="8" t="s">
        <v>197</v>
      </c>
      <c r="I909" s="9">
        <v>45</v>
      </c>
      <c r="J909" s="10" t="s">
        <v>238</v>
      </c>
      <c r="K909" s="8" t="s">
        <v>107</v>
      </c>
      <c r="L909" s="10" t="s">
        <v>108</v>
      </c>
      <c r="M909" s="10" t="s">
        <v>109</v>
      </c>
      <c r="N909" s="10" t="s">
        <v>110</v>
      </c>
      <c r="O909" s="27"/>
      <c r="P909" s="27"/>
      <c r="Q909" s="74"/>
      <c r="R909" s="27">
        <v>6</v>
      </c>
      <c r="S909" s="27">
        <v>6</v>
      </c>
      <c r="T909" s="27">
        <v>6</v>
      </c>
      <c r="U909" s="27">
        <v>6</v>
      </c>
      <c r="V909" s="27">
        <v>6</v>
      </c>
      <c r="W909" s="27"/>
      <c r="X909" s="27"/>
      <c r="Y909" s="27"/>
      <c r="Z909" s="27"/>
      <c r="AA909" s="27"/>
      <c r="AB909" s="27"/>
      <c r="AC909" s="27"/>
      <c r="AD909" s="27"/>
      <c r="AE909" s="27"/>
      <c r="AF909" s="27"/>
      <c r="AG909" s="27"/>
      <c r="AH909" s="27"/>
      <c r="AI909" s="27"/>
      <c r="AJ909" s="27"/>
      <c r="AK909" s="27"/>
      <c r="AL909" s="27"/>
      <c r="AM909" s="27"/>
      <c r="AN909" s="27"/>
      <c r="AO909" s="27"/>
      <c r="AP909" s="27">
        <v>23755990.75</v>
      </c>
      <c r="AQ909" s="27">
        <v>0</v>
      </c>
      <c r="AR909" s="27">
        <f t="shared" si="22"/>
        <v>0</v>
      </c>
      <c r="AS909" s="10" t="s">
        <v>111</v>
      </c>
      <c r="AT909" s="7" t="s">
        <v>375</v>
      </c>
      <c r="AU909" s="89" t="s">
        <v>1582</v>
      </c>
    </row>
    <row r="910" spans="2:47" x14ac:dyDescent="0.25">
      <c r="B910" s="12" t="s">
        <v>1583</v>
      </c>
      <c r="C910" s="7" t="s">
        <v>100</v>
      </c>
      <c r="D910" s="7" t="s">
        <v>1574</v>
      </c>
      <c r="E910" s="7" t="s">
        <v>1575</v>
      </c>
      <c r="F910" s="7" t="s">
        <v>1576</v>
      </c>
      <c r="G910" s="7" t="s">
        <v>1581</v>
      </c>
      <c r="H910" s="8" t="s">
        <v>105</v>
      </c>
      <c r="I910" s="9">
        <v>45</v>
      </c>
      <c r="J910" s="10" t="s">
        <v>106</v>
      </c>
      <c r="K910" s="8" t="s">
        <v>107</v>
      </c>
      <c r="L910" s="10" t="s">
        <v>108</v>
      </c>
      <c r="M910" s="10" t="s">
        <v>109</v>
      </c>
      <c r="N910" s="10" t="s">
        <v>110</v>
      </c>
      <c r="O910" s="74"/>
      <c r="P910" s="27"/>
      <c r="Q910" s="27"/>
      <c r="R910" s="27">
        <v>2</v>
      </c>
      <c r="S910" s="27">
        <v>4</v>
      </c>
      <c r="T910" s="27">
        <v>4</v>
      </c>
      <c r="U910" s="27">
        <v>4</v>
      </c>
      <c r="V910" s="27">
        <v>4</v>
      </c>
      <c r="W910" s="27"/>
      <c r="X910" s="27"/>
      <c r="Y910" s="27"/>
      <c r="Z910" s="27"/>
      <c r="AA910" s="27"/>
      <c r="AB910" s="27"/>
      <c r="AC910" s="27"/>
      <c r="AD910" s="27"/>
      <c r="AE910" s="27"/>
      <c r="AF910" s="27"/>
      <c r="AG910" s="27"/>
      <c r="AH910" s="27"/>
      <c r="AI910" s="27"/>
      <c r="AJ910" s="27"/>
      <c r="AK910" s="27"/>
      <c r="AL910" s="27"/>
      <c r="AM910" s="27"/>
      <c r="AN910" s="27"/>
      <c r="AO910" s="27"/>
      <c r="AP910" s="27">
        <v>19150000</v>
      </c>
      <c r="AQ910" s="27">
        <v>0</v>
      </c>
      <c r="AR910" s="27">
        <f t="shared" si="22"/>
        <v>0</v>
      </c>
      <c r="AS910" s="10" t="s">
        <v>111</v>
      </c>
      <c r="AT910" s="43" t="s">
        <v>241</v>
      </c>
      <c r="AU910" s="88" t="s">
        <v>212</v>
      </c>
    </row>
    <row r="911" spans="2:47" x14ac:dyDescent="0.25">
      <c r="B911" s="7" t="s">
        <v>1584</v>
      </c>
      <c r="C911" s="7" t="s">
        <v>100</v>
      </c>
      <c r="D911" s="7" t="s">
        <v>1585</v>
      </c>
      <c r="E911" s="7" t="s">
        <v>1586</v>
      </c>
      <c r="F911" s="7" t="s">
        <v>1587</v>
      </c>
      <c r="G911" s="7" t="s">
        <v>1588</v>
      </c>
      <c r="H911" s="8" t="s">
        <v>197</v>
      </c>
      <c r="I911" s="9">
        <v>45</v>
      </c>
      <c r="J911" s="10" t="s">
        <v>238</v>
      </c>
      <c r="K911" s="8" t="s">
        <v>107</v>
      </c>
      <c r="L911" s="10" t="s">
        <v>108</v>
      </c>
      <c r="M911" s="10" t="s">
        <v>109</v>
      </c>
      <c r="N911" s="10" t="s">
        <v>110</v>
      </c>
      <c r="O911" s="27"/>
      <c r="P911" s="27"/>
      <c r="Q911" s="74"/>
      <c r="R911" s="27">
        <v>2</v>
      </c>
      <c r="S911" s="27">
        <v>2</v>
      </c>
      <c r="T911" s="27">
        <v>2</v>
      </c>
      <c r="U911" s="27">
        <v>2</v>
      </c>
      <c r="V911" s="27">
        <v>2</v>
      </c>
      <c r="W911" s="27"/>
      <c r="X911" s="27"/>
      <c r="Y911" s="27"/>
      <c r="Z911" s="27"/>
      <c r="AA911" s="27"/>
      <c r="AB911" s="27"/>
      <c r="AC911" s="27"/>
      <c r="AD911" s="27"/>
      <c r="AE911" s="27"/>
      <c r="AF911" s="27"/>
      <c r="AG911" s="27"/>
      <c r="AH911" s="27"/>
      <c r="AI911" s="27"/>
      <c r="AJ911" s="27"/>
      <c r="AK911" s="27"/>
      <c r="AL911" s="27"/>
      <c r="AM911" s="27"/>
      <c r="AN911" s="27"/>
      <c r="AO911" s="27"/>
      <c r="AP911" s="27">
        <v>9672004.5700000003</v>
      </c>
      <c r="AQ911" s="39">
        <v>0</v>
      </c>
      <c r="AR911" s="27">
        <f t="shared" si="22"/>
        <v>0</v>
      </c>
      <c r="AS911" s="10" t="s">
        <v>111</v>
      </c>
      <c r="AT911" s="7" t="s">
        <v>375</v>
      </c>
      <c r="AU911" s="89" t="s">
        <v>212</v>
      </c>
    </row>
    <row r="912" spans="2:47" x14ac:dyDescent="0.25">
      <c r="B912" s="7" t="s">
        <v>1589</v>
      </c>
      <c r="C912" s="7" t="s">
        <v>100</v>
      </c>
      <c r="D912" s="7" t="s">
        <v>1590</v>
      </c>
      <c r="E912" s="7" t="s">
        <v>1591</v>
      </c>
      <c r="F912" s="7" t="s">
        <v>1592</v>
      </c>
      <c r="G912" s="7" t="s">
        <v>1593</v>
      </c>
      <c r="H912" s="8" t="s">
        <v>197</v>
      </c>
      <c r="I912" s="9">
        <v>45</v>
      </c>
      <c r="J912" s="10" t="s">
        <v>238</v>
      </c>
      <c r="K912" s="10" t="s">
        <v>107</v>
      </c>
      <c r="L912" s="8" t="s">
        <v>108</v>
      </c>
      <c r="M912" s="9" t="s">
        <v>337</v>
      </c>
      <c r="N912" s="10" t="s">
        <v>110</v>
      </c>
      <c r="O912" s="27"/>
      <c r="P912" s="27"/>
      <c r="Q912" s="90"/>
      <c r="R912" s="27">
        <v>1</v>
      </c>
      <c r="S912" s="27">
        <v>1</v>
      </c>
      <c r="T912" s="27">
        <v>1</v>
      </c>
      <c r="U912" s="27">
        <v>1</v>
      </c>
      <c r="V912" s="27">
        <v>1</v>
      </c>
      <c r="W912" s="27"/>
      <c r="X912" s="27"/>
      <c r="Y912" s="27"/>
      <c r="Z912" s="27"/>
      <c r="AA912" s="27"/>
      <c r="AB912" s="27"/>
      <c r="AC912" s="27"/>
      <c r="AD912" s="27"/>
      <c r="AE912" s="27"/>
      <c r="AF912" s="27"/>
      <c r="AG912" s="27"/>
      <c r="AH912" s="27"/>
      <c r="AI912" s="27"/>
      <c r="AJ912" s="27"/>
      <c r="AK912" s="27"/>
      <c r="AL912" s="27"/>
      <c r="AM912" s="27"/>
      <c r="AN912" s="27"/>
      <c r="AO912" s="27"/>
      <c r="AP912" s="27">
        <v>5029442.38</v>
      </c>
      <c r="AQ912" s="27">
        <v>0</v>
      </c>
      <c r="AR912" s="27">
        <f t="shared" si="22"/>
        <v>0</v>
      </c>
      <c r="AS912" s="10" t="s">
        <v>111</v>
      </c>
      <c r="AT912" s="7">
        <v>2015</v>
      </c>
      <c r="AU912" s="89" t="s">
        <v>212</v>
      </c>
    </row>
    <row r="913" spans="2:47" x14ac:dyDescent="0.25">
      <c r="B913" s="7" t="s">
        <v>1594</v>
      </c>
      <c r="C913" s="7" t="s">
        <v>100</v>
      </c>
      <c r="D913" s="23" t="s">
        <v>1595</v>
      </c>
      <c r="E913" s="7" t="s">
        <v>1596</v>
      </c>
      <c r="F913" s="7" t="s">
        <v>1597</v>
      </c>
      <c r="G913" s="7" t="s">
        <v>1598</v>
      </c>
      <c r="H913" s="8" t="s">
        <v>197</v>
      </c>
      <c r="I913" s="9">
        <v>45</v>
      </c>
      <c r="J913" s="10" t="s">
        <v>238</v>
      </c>
      <c r="K913" s="8" t="s">
        <v>107</v>
      </c>
      <c r="L913" s="10" t="s">
        <v>108</v>
      </c>
      <c r="M913" s="10" t="s">
        <v>109</v>
      </c>
      <c r="N913" s="10" t="s">
        <v>110</v>
      </c>
      <c r="O913" s="27"/>
      <c r="P913" s="27"/>
      <c r="Q913" s="74"/>
      <c r="R913" s="27">
        <v>73</v>
      </c>
      <c r="S913" s="27">
        <v>73</v>
      </c>
      <c r="T913" s="27">
        <v>73</v>
      </c>
      <c r="U913" s="27">
        <v>73</v>
      </c>
      <c r="V913" s="27">
        <v>73</v>
      </c>
      <c r="W913" s="27"/>
      <c r="X913" s="27"/>
      <c r="Y913" s="27"/>
      <c r="Z913" s="27"/>
      <c r="AA913" s="27"/>
      <c r="AB913" s="27"/>
      <c r="AC913" s="27"/>
      <c r="AD913" s="27"/>
      <c r="AE913" s="27"/>
      <c r="AF913" s="27"/>
      <c r="AG913" s="27"/>
      <c r="AH913" s="27"/>
      <c r="AI913" s="27"/>
      <c r="AJ913" s="27"/>
      <c r="AK913" s="27"/>
      <c r="AL913" s="27"/>
      <c r="AM913" s="27"/>
      <c r="AN913" s="27"/>
      <c r="AO913" s="27"/>
      <c r="AP913" s="27">
        <v>812448.38</v>
      </c>
      <c r="AQ913" s="27">
        <v>0</v>
      </c>
      <c r="AR913" s="27">
        <f t="shared" si="22"/>
        <v>0</v>
      </c>
      <c r="AS913" s="10" t="s">
        <v>111</v>
      </c>
      <c r="AT913" s="7" t="s">
        <v>375</v>
      </c>
      <c r="AU913" s="89" t="s">
        <v>357</v>
      </c>
    </row>
    <row r="914" spans="2:47" x14ac:dyDescent="0.25">
      <c r="B914" s="12" t="s">
        <v>1599</v>
      </c>
      <c r="C914" s="7" t="s">
        <v>100</v>
      </c>
      <c r="D914" s="7" t="s">
        <v>1595</v>
      </c>
      <c r="E914" s="7" t="s">
        <v>1596</v>
      </c>
      <c r="F914" s="7" t="s">
        <v>1597</v>
      </c>
      <c r="G914" s="7" t="s">
        <v>1598</v>
      </c>
      <c r="H914" s="8" t="s">
        <v>197</v>
      </c>
      <c r="I914" s="9">
        <v>45</v>
      </c>
      <c r="J914" s="10" t="s">
        <v>579</v>
      </c>
      <c r="K914" s="8" t="s">
        <v>107</v>
      </c>
      <c r="L914" s="10" t="s">
        <v>108</v>
      </c>
      <c r="M914" s="10" t="s">
        <v>109</v>
      </c>
      <c r="N914" s="10" t="s">
        <v>110</v>
      </c>
      <c r="O914" s="74"/>
      <c r="P914" s="27"/>
      <c r="Q914" s="27"/>
      <c r="R914" s="27">
        <v>20</v>
      </c>
      <c r="S914" s="27">
        <v>20</v>
      </c>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v>812448.38</v>
      </c>
      <c r="AQ914" s="27">
        <v>0</v>
      </c>
      <c r="AR914" s="27">
        <f t="shared" si="22"/>
        <v>0</v>
      </c>
      <c r="AS914" s="10" t="s">
        <v>111</v>
      </c>
      <c r="AT914" s="43" t="s">
        <v>241</v>
      </c>
      <c r="AU914" s="10" t="s">
        <v>1339</v>
      </c>
    </row>
    <row r="915" spans="2:47" x14ac:dyDescent="0.25">
      <c r="B915" s="12" t="s">
        <v>1600</v>
      </c>
      <c r="C915" s="7" t="s">
        <v>100</v>
      </c>
      <c r="D915" s="7" t="s">
        <v>1595</v>
      </c>
      <c r="E915" s="7" t="s">
        <v>1596</v>
      </c>
      <c r="F915" s="7" t="s">
        <v>1597</v>
      </c>
      <c r="G915" s="7" t="s">
        <v>1598</v>
      </c>
      <c r="H915" s="8" t="s">
        <v>197</v>
      </c>
      <c r="I915" s="9">
        <v>45</v>
      </c>
      <c r="J915" s="10" t="s">
        <v>579</v>
      </c>
      <c r="K915" s="8" t="s">
        <v>107</v>
      </c>
      <c r="L915" s="10" t="s">
        <v>108</v>
      </c>
      <c r="M915" s="10" t="s">
        <v>109</v>
      </c>
      <c r="N915" s="10" t="s">
        <v>110</v>
      </c>
      <c r="O915" s="74"/>
      <c r="P915" s="27"/>
      <c r="Q915" s="27"/>
      <c r="R915" s="27">
        <v>20</v>
      </c>
      <c r="S915" s="27">
        <v>20</v>
      </c>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v>561405.25</v>
      </c>
      <c r="AQ915" s="27">
        <v>0</v>
      </c>
      <c r="AR915" s="27">
        <f t="shared" si="22"/>
        <v>0</v>
      </c>
      <c r="AS915" s="10" t="s">
        <v>111</v>
      </c>
      <c r="AT915" s="43" t="s">
        <v>241</v>
      </c>
      <c r="AU915" s="43" t="s">
        <v>359</v>
      </c>
    </row>
    <row r="916" spans="2:47" x14ac:dyDescent="0.25">
      <c r="B916" s="12" t="s">
        <v>1601</v>
      </c>
      <c r="C916" s="8" t="s">
        <v>100</v>
      </c>
      <c r="D916" s="8" t="s">
        <v>1595</v>
      </c>
      <c r="E916" s="7" t="s">
        <v>1596</v>
      </c>
      <c r="F916" s="8" t="s">
        <v>1597</v>
      </c>
      <c r="G916" s="7" t="s">
        <v>1598</v>
      </c>
      <c r="H916" s="8" t="s">
        <v>197</v>
      </c>
      <c r="I916" s="9">
        <v>45</v>
      </c>
      <c r="J916" s="8" t="s">
        <v>244</v>
      </c>
      <c r="K916" s="8" t="s">
        <v>107</v>
      </c>
      <c r="L916" s="8" t="s">
        <v>108</v>
      </c>
      <c r="M916" s="10" t="s">
        <v>109</v>
      </c>
      <c r="N916" s="8" t="s">
        <v>110</v>
      </c>
      <c r="O916" s="74"/>
      <c r="P916" s="27"/>
      <c r="Q916" s="27"/>
      <c r="R916" s="27">
        <v>20</v>
      </c>
      <c r="S916" s="27">
        <v>20</v>
      </c>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v>496213.5</v>
      </c>
      <c r="AQ916" s="27">
        <v>0</v>
      </c>
      <c r="AR916" s="27">
        <f t="shared" si="22"/>
        <v>0</v>
      </c>
      <c r="AS916" s="10" t="s">
        <v>111</v>
      </c>
      <c r="AT916" s="43" t="s">
        <v>241</v>
      </c>
      <c r="AU916" s="89" t="s">
        <v>212</v>
      </c>
    </row>
    <row r="917" spans="2:47" x14ac:dyDescent="0.25">
      <c r="B917" s="7" t="s">
        <v>1602</v>
      </c>
      <c r="C917" s="7" t="s">
        <v>100</v>
      </c>
      <c r="D917" s="23" t="s">
        <v>1603</v>
      </c>
      <c r="E917" s="7" t="s">
        <v>1604</v>
      </c>
      <c r="F917" s="7" t="s">
        <v>1605</v>
      </c>
      <c r="G917" s="7" t="s">
        <v>1606</v>
      </c>
      <c r="H917" s="8" t="s">
        <v>197</v>
      </c>
      <c r="I917" s="9">
        <v>45</v>
      </c>
      <c r="J917" s="10" t="s">
        <v>238</v>
      </c>
      <c r="K917" s="8" t="s">
        <v>107</v>
      </c>
      <c r="L917" s="10" t="s">
        <v>108</v>
      </c>
      <c r="M917" s="10" t="s">
        <v>109</v>
      </c>
      <c r="N917" s="10" t="s">
        <v>110</v>
      </c>
      <c r="O917" s="27"/>
      <c r="P917" s="27"/>
      <c r="Q917" s="74"/>
      <c r="R917" s="27">
        <v>2</v>
      </c>
      <c r="S917" s="27">
        <v>3</v>
      </c>
      <c r="T917" s="27">
        <v>3</v>
      </c>
      <c r="U917" s="27">
        <v>3</v>
      </c>
      <c r="V917" s="27">
        <v>3</v>
      </c>
      <c r="W917" s="27"/>
      <c r="X917" s="27"/>
      <c r="Y917" s="27"/>
      <c r="Z917" s="27"/>
      <c r="AA917" s="27"/>
      <c r="AB917" s="27"/>
      <c r="AC917" s="27"/>
      <c r="AD917" s="27"/>
      <c r="AE917" s="27"/>
      <c r="AF917" s="27"/>
      <c r="AG917" s="27"/>
      <c r="AH917" s="27"/>
      <c r="AI917" s="27"/>
      <c r="AJ917" s="27"/>
      <c r="AK917" s="27"/>
      <c r="AL917" s="27"/>
      <c r="AM917" s="27"/>
      <c r="AN917" s="27"/>
      <c r="AO917" s="27"/>
      <c r="AP917" s="27">
        <v>5416322.5599999996</v>
      </c>
      <c r="AQ917" s="27">
        <v>0</v>
      </c>
      <c r="AR917" s="27">
        <f t="shared" si="22"/>
        <v>0</v>
      </c>
      <c r="AS917" s="10" t="s">
        <v>111</v>
      </c>
      <c r="AT917" s="7" t="s">
        <v>375</v>
      </c>
      <c r="AU917" s="89" t="s">
        <v>212</v>
      </c>
    </row>
    <row r="918" spans="2:47" x14ac:dyDescent="0.25">
      <c r="B918" s="7" t="s">
        <v>1607</v>
      </c>
      <c r="C918" s="7" t="s">
        <v>100</v>
      </c>
      <c r="D918" s="22" t="s">
        <v>1608</v>
      </c>
      <c r="E918" s="7" t="s">
        <v>1609</v>
      </c>
      <c r="F918" s="7" t="s">
        <v>1610</v>
      </c>
      <c r="G918" s="7" t="s">
        <v>1611</v>
      </c>
      <c r="H918" s="8" t="s">
        <v>197</v>
      </c>
      <c r="I918" s="9">
        <v>45</v>
      </c>
      <c r="J918" s="10" t="s">
        <v>238</v>
      </c>
      <c r="K918" s="8" t="s">
        <v>107</v>
      </c>
      <c r="L918" s="10" t="s">
        <v>108</v>
      </c>
      <c r="M918" s="10" t="s">
        <v>109</v>
      </c>
      <c r="N918" s="10" t="s">
        <v>110</v>
      </c>
      <c r="O918" s="27"/>
      <c r="P918" s="27"/>
      <c r="Q918" s="74"/>
      <c r="R918" s="27">
        <v>5</v>
      </c>
      <c r="S918" s="27">
        <v>5</v>
      </c>
      <c r="T918" s="27">
        <v>5</v>
      </c>
      <c r="U918" s="27">
        <v>5</v>
      </c>
      <c r="V918" s="27">
        <v>5</v>
      </c>
      <c r="W918" s="27"/>
      <c r="X918" s="27"/>
      <c r="Y918" s="27"/>
      <c r="Z918" s="27"/>
      <c r="AA918" s="27"/>
      <c r="AB918" s="27"/>
      <c r="AC918" s="27"/>
      <c r="AD918" s="27"/>
      <c r="AE918" s="27"/>
      <c r="AF918" s="27"/>
      <c r="AG918" s="27"/>
      <c r="AH918" s="27"/>
      <c r="AI918" s="27"/>
      <c r="AJ918" s="27"/>
      <c r="AK918" s="27"/>
      <c r="AL918" s="27"/>
      <c r="AM918" s="27"/>
      <c r="AN918" s="27"/>
      <c r="AO918" s="27"/>
      <c r="AP918" s="27">
        <v>8898244.2100000009</v>
      </c>
      <c r="AQ918" s="27">
        <v>0</v>
      </c>
      <c r="AR918" s="27">
        <f t="shared" si="22"/>
        <v>0</v>
      </c>
      <c r="AS918" s="10" t="s">
        <v>111</v>
      </c>
      <c r="AT918" s="7" t="s">
        <v>375</v>
      </c>
      <c r="AU918" s="89" t="s">
        <v>1582</v>
      </c>
    </row>
    <row r="919" spans="2:47" x14ac:dyDescent="0.2">
      <c r="B919" s="12" t="s">
        <v>1612</v>
      </c>
      <c r="C919" s="7" t="s">
        <v>100</v>
      </c>
      <c r="D919" s="7" t="s">
        <v>1608</v>
      </c>
      <c r="E919" s="7" t="s">
        <v>1609</v>
      </c>
      <c r="F919" s="7" t="s">
        <v>1610</v>
      </c>
      <c r="G919" s="7" t="s">
        <v>1611</v>
      </c>
      <c r="H919" s="8" t="s">
        <v>197</v>
      </c>
      <c r="I919" s="9">
        <v>45</v>
      </c>
      <c r="J919" s="10" t="s">
        <v>579</v>
      </c>
      <c r="K919" s="8" t="s">
        <v>107</v>
      </c>
      <c r="L919" s="10" t="s">
        <v>108</v>
      </c>
      <c r="M919" s="10" t="s">
        <v>109</v>
      </c>
      <c r="N919" s="10" t="s">
        <v>110</v>
      </c>
      <c r="O919" s="74"/>
      <c r="P919" s="27"/>
      <c r="Q919" s="27"/>
      <c r="R919" s="27">
        <v>2</v>
      </c>
      <c r="S919" s="27">
        <v>2</v>
      </c>
      <c r="T919" s="27">
        <v>2</v>
      </c>
      <c r="U919" s="27">
        <v>2</v>
      </c>
      <c r="V919" s="27">
        <v>2</v>
      </c>
      <c r="W919" s="27"/>
      <c r="X919" s="27"/>
      <c r="Y919" s="27"/>
      <c r="Z919" s="27"/>
      <c r="AA919" s="27"/>
      <c r="AB919" s="27"/>
      <c r="AC919" s="27"/>
      <c r="AD919" s="27"/>
      <c r="AE919" s="27"/>
      <c r="AF919" s="27"/>
      <c r="AG919" s="27"/>
      <c r="AH919" s="27"/>
      <c r="AI919" s="27"/>
      <c r="AJ919" s="27"/>
      <c r="AK919" s="27"/>
      <c r="AL919" s="27"/>
      <c r="AM919" s="27"/>
      <c r="AN919" s="27"/>
      <c r="AO919" s="27"/>
      <c r="AP919" s="27">
        <v>8254000</v>
      </c>
      <c r="AQ919" s="27">
        <v>0</v>
      </c>
      <c r="AR919" s="27">
        <f t="shared" si="22"/>
        <v>0</v>
      </c>
      <c r="AS919" s="10" t="s">
        <v>111</v>
      </c>
      <c r="AT919" s="43" t="s">
        <v>241</v>
      </c>
      <c r="AU919" s="13" t="s">
        <v>115</v>
      </c>
    </row>
    <row r="920" spans="2:47" x14ac:dyDescent="0.2">
      <c r="B920" s="13" t="s">
        <v>1613</v>
      </c>
      <c r="C920" s="13" t="s">
        <v>100</v>
      </c>
      <c r="D920" s="13" t="s">
        <v>1608</v>
      </c>
      <c r="E920" s="13" t="s">
        <v>1609</v>
      </c>
      <c r="F920" s="13" t="s">
        <v>1610</v>
      </c>
      <c r="G920" s="13" t="s">
        <v>1611</v>
      </c>
      <c r="H920" s="13" t="s">
        <v>197</v>
      </c>
      <c r="I920" s="13">
        <v>45</v>
      </c>
      <c r="J920" s="13" t="s">
        <v>579</v>
      </c>
      <c r="K920" s="13" t="s">
        <v>107</v>
      </c>
      <c r="L920" s="13" t="s">
        <v>108</v>
      </c>
      <c r="M920" s="13" t="s">
        <v>109</v>
      </c>
      <c r="N920" s="13" t="s">
        <v>110</v>
      </c>
      <c r="O920" s="39"/>
      <c r="P920" s="39"/>
      <c r="Q920" s="39"/>
      <c r="R920" s="39">
        <v>2</v>
      </c>
      <c r="S920" s="39">
        <v>0</v>
      </c>
      <c r="T920" s="39">
        <v>0</v>
      </c>
      <c r="U920" s="39">
        <v>0</v>
      </c>
      <c r="V920" s="39">
        <v>0</v>
      </c>
      <c r="W920" s="39"/>
      <c r="X920" s="39"/>
      <c r="Y920" s="39"/>
      <c r="Z920" s="39"/>
      <c r="AA920" s="39"/>
      <c r="AB920" s="39"/>
      <c r="AC920" s="39"/>
      <c r="AD920" s="39"/>
      <c r="AE920" s="39"/>
      <c r="AF920" s="39"/>
      <c r="AG920" s="39"/>
      <c r="AH920" s="39"/>
      <c r="AI920" s="39"/>
      <c r="AJ920" s="39"/>
      <c r="AK920" s="39"/>
      <c r="AL920" s="39"/>
      <c r="AM920" s="39"/>
      <c r="AN920" s="39"/>
      <c r="AO920" s="39"/>
      <c r="AP920" s="39">
        <v>8254000</v>
      </c>
      <c r="AQ920" s="39">
        <v>0</v>
      </c>
      <c r="AR920" s="27">
        <f t="shared" si="22"/>
        <v>0</v>
      </c>
      <c r="AS920" s="13" t="s">
        <v>111</v>
      </c>
      <c r="AT920" s="13">
        <v>2015</v>
      </c>
      <c r="AU920" s="13">
        <v>14</v>
      </c>
    </row>
    <row r="921" spans="2:47" x14ac:dyDescent="0.2">
      <c r="B921" s="13" t="s">
        <v>1614</v>
      </c>
      <c r="C921" s="13" t="s">
        <v>100</v>
      </c>
      <c r="D921" s="13" t="s">
        <v>1608</v>
      </c>
      <c r="E921" s="13" t="s">
        <v>1609</v>
      </c>
      <c r="F921" s="13" t="s">
        <v>1610</v>
      </c>
      <c r="G921" s="13" t="s">
        <v>1611</v>
      </c>
      <c r="H921" s="13" t="s">
        <v>197</v>
      </c>
      <c r="I921" s="13">
        <v>45</v>
      </c>
      <c r="J921" s="13" t="s">
        <v>579</v>
      </c>
      <c r="K921" s="13" t="s">
        <v>107</v>
      </c>
      <c r="L921" s="13" t="s">
        <v>108</v>
      </c>
      <c r="M921" s="13" t="s">
        <v>122</v>
      </c>
      <c r="N921" s="13" t="s">
        <v>110</v>
      </c>
      <c r="O921" s="39"/>
      <c r="P921" s="39"/>
      <c r="Q921" s="39"/>
      <c r="R921" s="39">
        <v>2</v>
      </c>
      <c r="S921" s="39">
        <v>0</v>
      </c>
      <c r="T921" s="39">
        <v>0</v>
      </c>
      <c r="U921" s="39">
        <v>0</v>
      </c>
      <c r="V921" s="39">
        <v>0</v>
      </c>
      <c r="W921" s="39"/>
      <c r="X921" s="39"/>
      <c r="Y921" s="39"/>
      <c r="Z921" s="39"/>
      <c r="AA921" s="39"/>
      <c r="AB921" s="39"/>
      <c r="AC921" s="39"/>
      <c r="AD921" s="39"/>
      <c r="AE921" s="39"/>
      <c r="AF921" s="39"/>
      <c r="AG921" s="39"/>
      <c r="AH921" s="39"/>
      <c r="AI921" s="39"/>
      <c r="AJ921" s="39"/>
      <c r="AK921" s="39"/>
      <c r="AL921" s="39"/>
      <c r="AM921" s="39"/>
      <c r="AN921" s="39"/>
      <c r="AO921" s="39"/>
      <c r="AP921" s="39">
        <v>8254000</v>
      </c>
      <c r="AQ921" s="39">
        <v>0</v>
      </c>
      <c r="AR921" s="27">
        <f t="shared" si="22"/>
        <v>0</v>
      </c>
      <c r="AS921" s="13" t="s">
        <v>111</v>
      </c>
      <c r="AT921" s="13">
        <v>2015</v>
      </c>
      <c r="AU921" s="13" t="s">
        <v>115</v>
      </c>
    </row>
    <row r="922" spans="2:47" x14ac:dyDescent="0.2">
      <c r="B922" s="13" t="s">
        <v>1615</v>
      </c>
      <c r="C922" s="13" t="s">
        <v>100</v>
      </c>
      <c r="D922" s="13" t="s">
        <v>1608</v>
      </c>
      <c r="E922" s="13" t="s">
        <v>1609</v>
      </c>
      <c r="F922" s="13" t="s">
        <v>1610</v>
      </c>
      <c r="G922" s="13" t="s">
        <v>1611</v>
      </c>
      <c r="H922" s="13" t="s">
        <v>197</v>
      </c>
      <c r="I922" s="13">
        <v>45</v>
      </c>
      <c r="J922" s="13" t="s">
        <v>579</v>
      </c>
      <c r="K922" s="13" t="s">
        <v>107</v>
      </c>
      <c r="L922" s="13" t="s">
        <v>108</v>
      </c>
      <c r="M922" s="13" t="s">
        <v>122</v>
      </c>
      <c r="N922" s="13" t="s">
        <v>110</v>
      </c>
      <c r="O922" s="39"/>
      <c r="P922" s="39"/>
      <c r="Q922" s="39"/>
      <c r="R922" s="39">
        <v>2</v>
      </c>
      <c r="S922" s="39">
        <v>1</v>
      </c>
      <c r="T922" s="39">
        <v>0</v>
      </c>
      <c r="U922" s="39">
        <v>0</v>
      </c>
      <c r="V922" s="39">
        <v>0</v>
      </c>
      <c r="W922" s="39"/>
      <c r="X922" s="39"/>
      <c r="Y922" s="39"/>
      <c r="Z922" s="39"/>
      <c r="AA922" s="39"/>
      <c r="AB922" s="39"/>
      <c r="AC922" s="39"/>
      <c r="AD922" s="39"/>
      <c r="AE922" s="39"/>
      <c r="AF922" s="39"/>
      <c r="AG922" s="39"/>
      <c r="AH922" s="39"/>
      <c r="AI922" s="39"/>
      <c r="AJ922" s="39"/>
      <c r="AK922" s="39"/>
      <c r="AL922" s="39"/>
      <c r="AM922" s="39"/>
      <c r="AN922" s="39"/>
      <c r="AO922" s="39"/>
      <c r="AP922" s="39">
        <v>8254000</v>
      </c>
      <c r="AQ922" s="39">
        <f>(O922+P922+Q922+R922+S922+T922+U922+V922+W922)*AP922</f>
        <v>24762000</v>
      </c>
      <c r="AR922" s="27">
        <f t="shared" si="22"/>
        <v>27733440.000000004</v>
      </c>
      <c r="AS922" s="13" t="s">
        <v>111</v>
      </c>
      <c r="AT922" s="13">
        <v>2015</v>
      </c>
      <c r="AU922" s="13"/>
    </row>
    <row r="923" spans="2:47" x14ac:dyDescent="0.25">
      <c r="B923" s="7" t="s">
        <v>1616</v>
      </c>
      <c r="C923" s="7" t="s">
        <v>100</v>
      </c>
      <c r="D923" s="22" t="s">
        <v>1608</v>
      </c>
      <c r="E923" s="7" t="s">
        <v>1609</v>
      </c>
      <c r="F923" s="7" t="s">
        <v>1610</v>
      </c>
      <c r="G923" s="7" t="s">
        <v>1617</v>
      </c>
      <c r="H923" s="8" t="s">
        <v>197</v>
      </c>
      <c r="I923" s="9">
        <v>45</v>
      </c>
      <c r="J923" s="10" t="s">
        <v>238</v>
      </c>
      <c r="K923" s="8" t="s">
        <v>107</v>
      </c>
      <c r="L923" s="10" t="s">
        <v>108</v>
      </c>
      <c r="M923" s="10" t="s">
        <v>109</v>
      </c>
      <c r="N923" s="10" t="s">
        <v>110</v>
      </c>
      <c r="O923" s="27"/>
      <c r="P923" s="27"/>
      <c r="Q923" s="74"/>
      <c r="R923" s="27">
        <v>10</v>
      </c>
      <c r="S923" s="27">
        <v>9</v>
      </c>
      <c r="T923" s="27">
        <v>9</v>
      </c>
      <c r="U923" s="27">
        <v>9</v>
      </c>
      <c r="V923" s="27">
        <v>9</v>
      </c>
      <c r="W923" s="27"/>
      <c r="X923" s="27"/>
      <c r="Y923" s="27"/>
      <c r="Z923" s="27"/>
      <c r="AA923" s="27"/>
      <c r="AB923" s="27"/>
      <c r="AC923" s="27"/>
      <c r="AD923" s="27"/>
      <c r="AE923" s="27"/>
      <c r="AF923" s="27"/>
      <c r="AG923" s="27"/>
      <c r="AH923" s="27"/>
      <c r="AI923" s="27"/>
      <c r="AJ923" s="27"/>
      <c r="AK923" s="27"/>
      <c r="AL923" s="27"/>
      <c r="AM923" s="27"/>
      <c r="AN923" s="27"/>
      <c r="AO923" s="27"/>
      <c r="AP923" s="27">
        <v>8898244.2100000009</v>
      </c>
      <c r="AQ923" s="27">
        <v>0</v>
      </c>
      <c r="AR923" s="27">
        <f t="shared" si="22"/>
        <v>0</v>
      </c>
      <c r="AS923" s="10" t="s">
        <v>111</v>
      </c>
      <c r="AT923" s="7" t="s">
        <v>375</v>
      </c>
      <c r="AU923" s="89" t="s">
        <v>1582</v>
      </c>
    </row>
    <row r="924" spans="2:47" x14ac:dyDescent="0.2">
      <c r="B924" s="12" t="s">
        <v>1618</v>
      </c>
      <c r="C924" s="7" t="s">
        <v>100</v>
      </c>
      <c r="D924" s="7" t="s">
        <v>1608</v>
      </c>
      <c r="E924" s="7" t="s">
        <v>1609</v>
      </c>
      <c r="F924" s="7" t="s">
        <v>1610</v>
      </c>
      <c r="G924" s="7" t="s">
        <v>1617</v>
      </c>
      <c r="H924" s="8" t="s">
        <v>197</v>
      </c>
      <c r="I924" s="9">
        <v>45</v>
      </c>
      <c r="J924" s="10" t="s">
        <v>579</v>
      </c>
      <c r="K924" s="8" t="s">
        <v>107</v>
      </c>
      <c r="L924" s="10" t="s">
        <v>108</v>
      </c>
      <c r="M924" s="10" t="s">
        <v>109</v>
      </c>
      <c r="N924" s="10" t="s">
        <v>110</v>
      </c>
      <c r="O924" s="74"/>
      <c r="P924" s="27"/>
      <c r="Q924" s="27"/>
      <c r="R924" s="27">
        <v>4</v>
      </c>
      <c r="S924" s="27">
        <v>4</v>
      </c>
      <c r="T924" s="27">
        <v>4</v>
      </c>
      <c r="U924" s="27">
        <v>4</v>
      </c>
      <c r="V924" s="27">
        <v>4</v>
      </c>
      <c r="W924" s="27"/>
      <c r="X924" s="27"/>
      <c r="Y924" s="27"/>
      <c r="Z924" s="27"/>
      <c r="AA924" s="27"/>
      <c r="AB924" s="27"/>
      <c r="AC924" s="27"/>
      <c r="AD924" s="27"/>
      <c r="AE924" s="27"/>
      <c r="AF924" s="27"/>
      <c r="AG924" s="27"/>
      <c r="AH924" s="27"/>
      <c r="AI924" s="27"/>
      <c r="AJ924" s="27"/>
      <c r="AK924" s="27"/>
      <c r="AL924" s="27"/>
      <c r="AM924" s="27"/>
      <c r="AN924" s="27"/>
      <c r="AO924" s="27"/>
      <c r="AP924" s="27">
        <v>8076945</v>
      </c>
      <c r="AQ924" s="27">
        <v>0</v>
      </c>
      <c r="AR924" s="27">
        <f t="shared" si="22"/>
        <v>0</v>
      </c>
      <c r="AS924" s="10" t="s">
        <v>111</v>
      </c>
      <c r="AT924" s="43" t="s">
        <v>241</v>
      </c>
      <c r="AU924" s="13" t="s">
        <v>115</v>
      </c>
    </row>
    <row r="925" spans="2:47" x14ac:dyDescent="0.2">
      <c r="B925" s="13" t="s">
        <v>1619</v>
      </c>
      <c r="C925" s="13" t="s">
        <v>100</v>
      </c>
      <c r="D925" s="13" t="s">
        <v>1608</v>
      </c>
      <c r="E925" s="13" t="s">
        <v>1609</v>
      </c>
      <c r="F925" s="13" t="s">
        <v>1610</v>
      </c>
      <c r="G925" s="13" t="s">
        <v>1617</v>
      </c>
      <c r="H925" s="13" t="s">
        <v>197</v>
      </c>
      <c r="I925" s="13">
        <v>45</v>
      </c>
      <c r="J925" s="13" t="s">
        <v>579</v>
      </c>
      <c r="K925" s="13" t="s">
        <v>107</v>
      </c>
      <c r="L925" s="13" t="s">
        <v>108</v>
      </c>
      <c r="M925" s="13" t="s">
        <v>109</v>
      </c>
      <c r="N925" s="13" t="s">
        <v>110</v>
      </c>
      <c r="O925" s="39"/>
      <c r="P925" s="39"/>
      <c r="Q925" s="39"/>
      <c r="R925" s="39">
        <v>4</v>
      </c>
      <c r="S925" s="39">
        <v>5</v>
      </c>
      <c r="T925" s="39">
        <v>5</v>
      </c>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v>8076945</v>
      </c>
      <c r="AQ925" s="39">
        <v>0</v>
      </c>
      <c r="AR925" s="27">
        <f t="shared" si="22"/>
        <v>0</v>
      </c>
      <c r="AS925" s="13" t="s">
        <v>111</v>
      </c>
      <c r="AT925" s="13">
        <v>2015</v>
      </c>
      <c r="AU925" s="13">
        <v>15</v>
      </c>
    </row>
    <row r="926" spans="2:47" x14ac:dyDescent="0.2">
      <c r="B926" s="13" t="s">
        <v>1620</v>
      </c>
      <c r="C926" s="13" t="s">
        <v>100</v>
      </c>
      <c r="D926" s="13" t="s">
        <v>1621</v>
      </c>
      <c r="E926" s="15" t="s">
        <v>1622</v>
      </c>
      <c r="F926" s="15" t="s">
        <v>1623</v>
      </c>
      <c r="G926" s="13" t="s">
        <v>1617</v>
      </c>
      <c r="H926" s="13" t="s">
        <v>197</v>
      </c>
      <c r="I926" s="13">
        <v>45</v>
      </c>
      <c r="J926" s="13" t="s">
        <v>579</v>
      </c>
      <c r="K926" s="13" t="s">
        <v>107</v>
      </c>
      <c r="L926" s="13" t="s">
        <v>108</v>
      </c>
      <c r="M926" s="13" t="s">
        <v>109</v>
      </c>
      <c r="N926" s="13" t="s">
        <v>110</v>
      </c>
      <c r="O926" s="39"/>
      <c r="P926" s="39"/>
      <c r="Q926" s="39"/>
      <c r="R926" s="39">
        <v>4</v>
      </c>
      <c r="S926" s="39">
        <v>5</v>
      </c>
      <c r="T926" s="39">
        <v>5</v>
      </c>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v>8214285.71</v>
      </c>
      <c r="AQ926" s="39">
        <v>0</v>
      </c>
      <c r="AR926" s="27">
        <f t="shared" si="22"/>
        <v>0</v>
      </c>
      <c r="AS926" s="13" t="s">
        <v>111</v>
      </c>
      <c r="AT926" s="13">
        <v>2015</v>
      </c>
      <c r="AU926" s="13">
        <v>14</v>
      </c>
    </row>
    <row r="927" spans="2:47" x14ac:dyDescent="0.2">
      <c r="B927" s="13" t="s">
        <v>1624</v>
      </c>
      <c r="C927" s="13" t="s">
        <v>100</v>
      </c>
      <c r="D927" s="13" t="s">
        <v>1621</v>
      </c>
      <c r="E927" s="15" t="s">
        <v>1622</v>
      </c>
      <c r="F927" s="15" t="s">
        <v>1623</v>
      </c>
      <c r="G927" s="13" t="s">
        <v>1617</v>
      </c>
      <c r="H927" s="13" t="s">
        <v>197</v>
      </c>
      <c r="I927" s="13">
        <v>45</v>
      </c>
      <c r="J927" s="13" t="s">
        <v>579</v>
      </c>
      <c r="K927" s="13" t="s">
        <v>107</v>
      </c>
      <c r="L927" s="13" t="s">
        <v>108</v>
      </c>
      <c r="M927" s="13" t="s">
        <v>122</v>
      </c>
      <c r="N927" s="13" t="s">
        <v>110</v>
      </c>
      <c r="O927" s="39"/>
      <c r="P927" s="39"/>
      <c r="Q927" s="39"/>
      <c r="R927" s="39">
        <v>4</v>
      </c>
      <c r="S927" s="39">
        <v>4</v>
      </c>
      <c r="T927" s="39">
        <v>4</v>
      </c>
      <c r="U927" s="39">
        <v>4</v>
      </c>
      <c r="V927" s="39">
        <v>4</v>
      </c>
      <c r="W927" s="39"/>
      <c r="X927" s="39"/>
      <c r="Y927" s="39"/>
      <c r="Z927" s="39"/>
      <c r="AA927" s="39"/>
      <c r="AB927" s="39"/>
      <c r="AC927" s="39"/>
      <c r="AD927" s="39"/>
      <c r="AE927" s="39"/>
      <c r="AF927" s="39"/>
      <c r="AG927" s="39"/>
      <c r="AH927" s="39"/>
      <c r="AI927" s="39"/>
      <c r="AJ927" s="39"/>
      <c r="AK927" s="39"/>
      <c r="AL927" s="39"/>
      <c r="AM927" s="39"/>
      <c r="AN927" s="39"/>
      <c r="AO927" s="39"/>
      <c r="AP927" s="39">
        <v>8214285.71</v>
      </c>
      <c r="AQ927" s="39">
        <v>0</v>
      </c>
      <c r="AR927" s="27">
        <f t="shared" si="22"/>
        <v>0</v>
      </c>
      <c r="AS927" s="13" t="s">
        <v>111</v>
      </c>
      <c r="AT927" s="13">
        <v>2015</v>
      </c>
      <c r="AU927" s="13" t="s">
        <v>115</v>
      </c>
    </row>
    <row r="928" spans="2:47" x14ac:dyDescent="0.2">
      <c r="B928" s="13" t="s">
        <v>1625</v>
      </c>
      <c r="C928" s="13" t="s">
        <v>100</v>
      </c>
      <c r="D928" s="13" t="s">
        <v>1621</v>
      </c>
      <c r="E928" s="15" t="s">
        <v>1622</v>
      </c>
      <c r="F928" s="15" t="s">
        <v>1623</v>
      </c>
      <c r="G928" s="13" t="s">
        <v>1617</v>
      </c>
      <c r="H928" s="13" t="s">
        <v>197</v>
      </c>
      <c r="I928" s="13">
        <v>45</v>
      </c>
      <c r="J928" s="13" t="s">
        <v>579</v>
      </c>
      <c r="K928" s="13" t="s">
        <v>107</v>
      </c>
      <c r="L928" s="13" t="s">
        <v>108</v>
      </c>
      <c r="M928" s="13" t="s">
        <v>122</v>
      </c>
      <c r="N928" s="13" t="s">
        <v>110</v>
      </c>
      <c r="O928" s="39"/>
      <c r="P928" s="39"/>
      <c r="Q928" s="39"/>
      <c r="R928" s="39">
        <v>4</v>
      </c>
      <c r="S928" s="39">
        <v>4</v>
      </c>
      <c r="T928" s="39">
        <v>0</v>
      </c>
      <c r="U928" s="39">
        <v>4</v>
      </c>
      <c r="V928" s="39">
        <v>4</v>
      </c>
      <c r="W928" s="39"/>
      <c r="X928" s="39"/>
      <c r="Y928" s="39"/>
      <c r="Z928" s="39"/>
      <c r="AA928" s="39"/>
      <c r="AB928" s="39"/>
      <c r="AC928" s="39"/>
      <c r="AD928" s="39"/>
      <c r="AE928" s="39"/>
      <c r="AF928" s="39"/>
      <c r="AG928" s="39"/>
      <c r="AH928" s="39"/>
      <c r="AI928" s="39"/>
      <c r="AJ928" s="39"/>
      <c r="AK928" s="39"/>
      <c r="AL928" s="39"/>
      <c r="AM928" s="39"/>
      <c r="AN928" s="39"/>
      <c r="AO928" s="39"/>
      <c r="AP928" s="39">
        <v>8214285.71</v>
      </c>
      <c r="AQ928" s="39">
        <f>(O928+P928+Q928+R928+S928+T928+U928+V928+W928)*AP928</f>
        <v>131428571.36</v>
      </c>
      <c r="AR928" s="27">
        <f t="shared" si="22"/>
        <v>147199999.92320001</v>
      </c>
      <c r="AS928" s="13" t="s">
        <v>111</v>
      </c>
      <c r="AT928" s="13">
        <v>2015</v>
      </c>
      <c r="AU928" s="13"/>
    </row>
    <row r="929" spans="2:47" x14ac:dyDescent="0.25">
      <c r="B929" s="7" t="s">
        <v>1626</v>
      </c>
      <c r="C929" s="7" t="s">
        <v>100</v>
      </c>
      <c r="D929" s="22" t="s">
        <v>1608</v>
      </c>
      <c r="E929" s="7" t="s">
        <v>1609</v>
      </c>
      <c r="F929" s="7" t="s">
        <v>1610</v>
      </c>
      <c r="G929" s="7" t="s">
        <v>1627</v>
      </c>
      <c r="H929" s="8" t="s">
        <v>197</v>
      </c>
      <c r="I929" s="9">
        <v>45</v>
      </c>
      <c r="J929" s="10" t="s">
        <v>238</v>
      </c>
      <c r="K929" s="8" t="s">
        <v>107</v>
      </c>
      <c r="L929" s="10" t="s">
        <v>108</v>
      </c>
      <c r="M929" s="10" t="s">
        <v>109</v>
      </c>
      <c r="N929" s="10" t="s">
        <v>110</v>
      </c>
      <c r="O929" s="27"/>
      <c r="P929" s="27"/>
      <c r="Q929" s="74"/>
      <c r="R929" s="27">
        <v>12</v>
      </c>
      <c r="S929" s="27">
        <v>10</v>
      </c>
      <c r="T929" s="27">
        <v>10</v>
      </c>
      <c r="U929" s="27">
        <v>10</v>
      </c>
      <c r="V929" s="27">
        <v>10</v>
      </c>
      <c r="W929" s="27"/>
      <c r="X929" s="27"/>
      <c r="Y929" s="27"/>
      <c r="Z929" s="27"/>
      <c r="AA929" s="27"/>
      <c r="AB929" s="27"/>
      <c r="AC929" s="27"/>
      <c r="AD929" s="27"/>
      <c r="AE929" s="27"/>
      <c r="AF929" s="27"/>
      <c r="AG929" s="27"/>
      <c r="AH929" s="27"/>
      <c r="AI929" s="27"/>
      <c r="AJ929" s="27"/>
      <c r="AK929" s="27"/>
      <c r="AL929" s="27"/>
      <c r="AM929" s="27"/>
      <c r="AN929" s="27"/>
      <c r="AO929" s="27"/>
      <c r="AP929" s="27">
        <v>8898244.2100000009</v>
      </c>
      <c r="AQ929" s="27">
        <v>0</v>
      </c>
      <c r="AR929" s="27">
        <f t="shared" si="22"/>
        <v>0</v>
      </c>
      <c r="AS929" s="10" t="s">
        <v>111</v>
      </c>
      <c r="AT929" s="7" t="s">
        <v>375</v>
      </c>
      <c r="AU929" s="89" t="s">
        <v>1582</v>
      </c>
    </row>
    <row r="930" spans="2:47" x14ac:dyDescent="0.2">
      <c r="B930" s="12" t="s">
        <v>1628</v>
      </c>
      <c r="C930" s="7" t="s">
        <v>100</v>
      </c>
      <c r="D930" s="7" t="s">
        <v>1608</v>
      </c>
      <c r="E930" s="7" t="s">
        <v>1609</v>
      </c>
      <c r="F930" s="7" t="s">
        <v>1610</v>
      </c>
      <c r="G930" s="7" t="s">
        <v>1627</v>
      </c>
      <c r="H930" s="8" t="s">
        <v>197</v>
      </c>
      <c r="I930" s="9">
        <v>45</v>
      </c>
      <c r="J930" s="10" t="s">
        <v>579</v>
      </c>
      <c r="K930" s="8" t="s">
        <v>107</v>
      </c>
      <c r="L930" s="10" t="s">
        <v>108</v>
      </c>
      <c r="M930" s="10" t="s">
        <v>109</v>
      </c>
      <c r="N930" s="10" t="s">
        <v>110</v>
      </c>
      <c r="O930" s="74"/>
      <c r="P930" s="27"/>
      <c r="Q930" s="27"/>
      <c r="R930" s="27">
        <v>4</v>
      </c>
      <c r="S930" s="27">
        <v>5</v>
      </c>
      <c r="T930" s="27">
        <v>5</v>
      </c>
      <c r="U930" s="27">
        <v>5</v>
      </c>
      <c r="V930" s="27">
        <v>5</v>
      </c>
      <c r="W930" s="27"/>
      <c r="X930" s="27"/>
      <c r="Y930" s="27"/>
      <c r="Z930" s="27"/>
      <c r="AA930" s="27"/>
      <c r="AB930" s="27"/>
      <c r="AC930" s="27"/>
      <c r="AD930" s="27"/>
      <c r="AE930" s="27"/>
      <c r="AF930" s="27"/>
      <c r="AG930" s="27"/>
      <c r="AH930" s="27"/>
      <c r="AI930" s="27"/>
      <c r="AJ930" s="27"/>
      <c r="AK930" s="27"/>
      <c r="AL930" s="27"/>
      <c r="AM930" s="27"/>
      <c r="AN930" s="27"/>
      <c r="AO930" s="27"/>
      <c r="AP930" s="27">
        <v>8246187.5</v>
      </c>
      <c r="AQ930" s="27">
        <v>0</v>
      </c>
      <c r="AR930" s="27">
        <f t="shared" si="22"/>
        <v>0</v>
      </c>
      <c r="AS930" s="10" t="s">
        <v>111</v>
      </c>
      <c r="AT930" s="43" t="s">
        <v>241</v>
      </c>
      <c r="AU930" s="13" t="s">
        <v>156</v>
      </c>
    </row>
    <row r="931" spans="2:47" x14ac:dyDescent="0.2">
      <c r="B931" s="13" t="s">
        <v>1629</v>
      </c>
      <c r="C931" s="13" t="s">
        <v>100</v>
      </c>
      <c r="D931" s="13" t="s">
        <v>1608</v>
      </c>
      <c r="E931" s="13" t="s">
        <v>1609</v>
      </c>
      <c r="F931" s="13" t="s">
        <v>1610</v>
      </c>
      <c r="G931" s="13" t="s">
        <v>1627</v>
      </c>
      <c r="H931" s="13" t="s">
        <v>197</v>
      </c>
      <c r="I931" s="13">
        <v>45</v>
      </c>
      <c r="J931" s="13" t="s">
        <v>579</v>
      </c>
      <c r="K931" s="13" t="s">
        <v>107</v>
      </c>
      <c r="L931" s="13" t="s">
        <v>108</v>
      </c>
      <c r="M931" s="13" t="s">
        <v>109</v>
      </c>
      <c r="N931" s="13" t="s">
        <v>110</v>
      </c>
      <c r="O931" s="39"/>
      <c r="P931" s="39"/>
      <c r="Q931" s="39"/>
      <c r="R931" s="39">
        <v>4</v>
      </c>
      <c r="S931" s="39">
        <v>0</v>
      </c>
      <c r="T931" s="39">
        <v>3</v>
      </c>
      <c r="U931" s="39">
        <v>3</v>
      </c>
      <c r="V931" s="39">
        <v>3</v>
      </c>
      <c r="W931" s="39"/>
      <c r="X931" s="39"/>
      <c r="Y931" s="39"/>
      <c r="Z931" s="39"/>
      <c r="AA931" s="39"/>
      <c r="AB931" s="39"/>
      <c r="AC931" s="39"/>
      <c r="AD931" s="39"/>
      <c r="AE931" s="39"/>
      <c r="AF931" s="39"/>
      <c r="AG931" s="39"/>
      <c r="AH931" s="39"/>
      <c r="AI931" s="39"/>
      <c r="AJ931" s="39"/>
      <c r="AK931" s="39"/>
      <c r="AL931" s="39"/>
      <c r="AM931" s="39"/>
      <c r="AN931" s="39"/>
      <c r="AO931" s="39"/>
      <c r="AP931" s="39">
        <v>8214285.71</v>
      </c>
      <c r="AQ931" s="39">
        <v>0</v>
      </c>
      <c r="AR931" s="27">
        <f t="shared" si="22"/>
        <v>0</v>
      </c>
      <c r="AS931" s="13" t="s">
        <v>111</v>
      </c>
      <c r="AT931" s="13">
        <v>2015</v>
      </c>
      <c r="AU931" s="13">
        <v>14</v>
      </c>
    </row>
    <row r="932" spans="2:47" x14ac:dyDescent="0.2">
      <c r="B932" s="13" t="s">
        <v>1630</v>
      </c>
      <c r="C932" s="13" t="s">
        <v>100</v>
      </c>
      <c r="D932" s="13" t="s">
        <v>1608</v>
      </c>
      <c r="E932" s="13" t="s">
        <v>1609</v>
      </c>
      <c r="F932" s="13" t="s">
        <v>1610</v>
      </c>
      <c r="G932" s="13" t="s">
        <v>1627</v>
      </c>
      <c r="H932" s="13" t="s">
        <v>197</v>
      </c>
      <c r="I932" s="13">
        <v>45</v>
      </c>
      <c r="J932" s="13" t="s">
        <v>579</v>
      </c>
      <c r="K932" s="13" t="s">
        <v>107</v>
      </c>
      <c r="L932" s="13" t="s">
        <v>108</v>
      </c>
      <c r="M932" s="13" t="s">
        <v>122</v>
      </c>
      <c r="N932" s="13" t="s">
        <v>110</v>
      </c>
      <c r="O932" s="39"/>
      <c r="P932" s="39"/>
      <c r="Q932" s="39"/>
      <c r="R932" s="39">
        <v>4</v>
      </c>
      <c r="S932" s="39">
        <v>3</v>
      </c>
      <c r="T932" s="39">
        <v>3</v>
      </c>
      <c r="U932" s="39">
        <v>3</v>
      </c>
      <c r="V932" s="39">
        <v>3</v>
      </c>
      <c r="W932" s="39"/>
      <c r="X932" s="39"/>
      <c r="Y932" s="39"/>
      <c r="Z932" s="39"/>
      <c r="AA932" s="39"/>
      <c r="AB932" s="39"/>
      <c r="AC932" s="39"/>
      <c r="AD932" s="39"/>
      <c r="AE932" s="39"/>
      <c r="AF932" s="39"/>
      <c r="AG932" s="39"/>
      <c r="AH932" s="39"/>
      <c r="AI932" s="39"/>
      <c r="AJ932" s="39"/>
      <c r="AK932" s="39"/>
      <c r="AL932" s="39"/>
      <c r="AM932" s="39"/>
      <c r="AN932" s="39"/>
      <c r="AO932" s="39"/>
      <c r="AP932" s="39">
        <v>8214285.71</v>
      </c>
      <c r="AQ932" s="39">
        <f>(O932+P932+Q932+R932+S932+T932+U932+V932+W932)*AP932</f>
        <v>131428571.36</v>
      </c>
      <c r="AR932" s="27">
        <f t="shared" si="22"/>
        <v>147199999.92320001</v>
      </c>
      <c r="AS932" s="13" t="s">
        <v>111</v>
      </c>
      <c r="AT932" s="13">
        <v>2015</v>
      </c>
      <c r="AU932" s="13"/>
    </row>
    <row r="933" spans="2:47" x14ac:dyDescent="0.25">
      <c r="B933" s="7" t="s">
        <v>1631</v>
      </c>
      <c r="C933" s="7" t="s">
        <v>100</v>
      </c>
      <c r="D933" s="22" t="s">
        <v>1632</v>
      </c>
      <c r="E933" s="7" t="s">
        <v>1633</v>
      </c>
      <c r="F933" s="7" t="s">
        <v>1634</v>
      </c>
      <c r="G933" s="7" t="s">
        <v>1635</v>
      </c>
      <c r="H933" s="8" t="s">
        <v>197</v>
      </c>
      <c r="I933" s="9">
        <v>45</v>
      </c>
      <c r="J933" s="10" t="s">
        <v>238</v>
      </c>
      <c r="K933" s="8" t="s">
        <v>107</v>
      </c>
      <c r="L933" s="10" t="s">
        <v>108</v>
      </c>
      <c r="M933" s="10" t="s">
        <v>109</v>
      </c>
      <c r="N933" s="10" t="s">
        <v>110</v>
      </c>
      <c r="O933" s="27"/>
      <c r="P933" s="27"/>
      <c r="Q933" s="74"/>
      <c r="R933" s="27">
        <v>2</v>
      </c>
      <c r="S933" s="27">
        <v>2</v>
      </c>
      <c r="T933" s="27">
        <v>2</v>
      </c>
      <c r="U933" s="27">
        <v>2</v>
      </c>
      <c r="V933" s="27">
        <v>2</v>
      </c>
      <c r="W933" s="27"/>
      <c r="X933" s="27"/>
      <c r="Y933" s="27"/>
      <c r="Z933" s="27"/>
      <c r="AA933" s="27"/>
      <c r="AB933" s="27"/>
      <c r="AC933" s="27"/>
      <c r="AD933" s="27"/>
      <c r="AE933" s="27"/>
      <c r="AF933" s="27"/>
      <c r="AG933" s="27"/>
      <c r="AH933" s="27"/>
      <c r="AI933" s="27"/>
      <c r="AJ933" s="27"/>
      <c r="AK933" s="27"/>
      <c r="AL933" s="27"/>
      <c r="AM933" s="27"/>
      <c r="AN933" s="27"/>
      <c r="AO933" s="27"/>
      <c r="AP933" s="27">
        <v>228460.49</v>
      </c>
      <c r="AQ933" s="27">
        <v>0</v>
      </c>
      <c r="AR933" s="27">
        <f t="shared" si="22"/>
        <v>0</v>
      </c>
      <c r="AS933" s="10" t="s">
        <v>111</v>
      </c>
      <c r="AT933" s="7" t="s">
        <v>375</v>
      </c>
      <c r="AU933" s="89" t="s">
        <v>1337</v>
      </c>
    </row>
    <row r="934" spans="2:47" x14ac:dyDescent="0.25">
      <c r="B934" s="12" t="s">
        <v>1636</v>
      </c>
      <c r="C934" s="7" t="s">
        <v>100</v>
      </c>
      <c r="D934" s="7" t="s">
        <v>1632</v>
      </c>
      <c r="E934" s="7" t="s">
        <v>1633</v>
      </c>
      <c r="F934" s="7" t="s">
        <v>1634</v>
      </c>
      <c r="G934" s="7" t="s">
        <v>1635</v>
      </c>
      <c r="H934" s="8" t="s">
        <v>197</v>
      </c>
      <c r="I934" s="9">
        <v>45</v>
      </c>
      <c r="J934" s="10" t="s">
        <v>579</v>
      </c>
      <c r="K934" s="8" t="s">
        <v>107</v>
      </c>
      <c r="L934" s="10" t="s">
        <v>108</v>
      </c>
      <c r="M934" s="10" t="s">
        <v>109</v>
      </c>
      <c r="N934" s="10" t="s">
        <v>110</v>
      </c>
      <c r="O934" s="74"/>
      <c r="P934" s="27"/>
      <c r="Q934" s="27"/>
      <c r="R934" s="27">
        <v>2</v>
      </c>
      <c r="S934" s="27">
        <v>2</v>
      </c>
      <c r="T934" s="27">
        <v>2</v>
      </c>
      <c r="U934" s="27">
        <v>2</v>
      </c>
      <c r="V934" s="27">
        <v>2</v>
      </c>
      <c r="W934" s="27"/>
      <c r="X934" s="27"/>
      <c r="Y934" s="27"/>
      <c r="Z934" s="27"/>
      <c r="AA934" s="27"/>
      <c r="AB934" s="27"/>
      <c r="AC934" s="27"/>
      <c r="AD934" s="27"/>
      <c r="AE934" s="27"/>
      <c r="AF934" s="27"/>
      <c r="AG934" s="27"/>
      <c r="AH934" s="27"/>
      <c r="AI934" s="27"/>
      <c r="AJ934" s="27"/>
      <c r="AK934" s="27"/>
      <c r="AL934" s="27"/>
      <c r="AM934" s="27"/>
      <c r="AN934" s="27"/>
      <c r="AO934" s="27"/>
      <c r="AP934" s="27">
        <v>228460.49</v>
      </c>
      <c r="AQ934" s="27">
        <v>0</v>
      </c>
      <c r="AR934" s="27">
        <f t="shared" si="22"/>
        <v>0</v>
      </c>
      <c r="AS934" s="10" t="s">
        <v>111</v>
      </c>
      <c r="AT934" s="43" t="s">
        <v>241</v>
      </c>
      <c r="AU934" s="10" t="s">
        <v>1339</v>
      </c>
    </row>
    <row r="935" spans="2:47" x14ac:dyDescent="0.25">
      <c r="B935" s="12" t="s">
        <v>1637</v>
      </c>
      <c r="C935" s="7" t="s">
        <v>100</v>
      </c>
      <c r="D935" s="7" t="s">
        <v>1632</v>
      </c>
      <c r="E935" s="7" t="s">
        <v>1633</v>
      </c>
      <c r="F935" s="7" t="s">
        <v>1634</v>
      </c>
      <c r="G935" s="7" t="s">
        <v>1635</v>
      </c>
      <c r="H935" s="8" t="s">
        <v>197</v>
      </c>
      <c r="I935" s="9">
        <v>45</v>
      </c>
      <c r="J935" s="10" t="s">
        <v>579</v>
      </c>
      <c r="K935" s="8" t="s">
        <v>107</v>
      </c>
      <c r="L935" s="10" t="s">
        <v>108</v>
      </c>
      <c r="M935" s="10" t="s">
        <v>109</v>
      </c>
      <c r="N935" s="10" t="s">
        <v>110</v>
      </c>
      <c r="O935" s="74"/>
      <c r="P935" s="27"/>
      <c r="Q935" s="27"/>
      <c r="R935" s="27">
        <v>2</v>
      </c>
      <c r="S935" s="27">
        <v>2</v>
      </c>
      <c r="T935" s="27">
        <v>2</v>
      </c>
      <c r="U935" s="27">
        <v>2</v>
      </c>
      <c r="V935" s="27">
        <v>2</v>
      </c>
      <c r="W935" s="27"/>
      <c r="X935" s="27"/>
      <c r="Y935" s="27"/>
      <c r="Z935" s="27"/>
      <c r="AA935" s="27"/>
      <c r="AB935" s="27"/>
      <c r="AC935" s="27"/>
      <c r="AD935" s="27"/>
      <c r="AE935" s="27"/>
      <c r="AF935" s="27"/>
      <c r="AG935" s="27"/>
      <c r="AH935" s="27"/>
      <c r="AI935" s="27"/>
      <c r="AJ935" s="27"/>
      <c r="AK935" s="27"/>
      <c r="AL935" s="27"/>
      <c r="AM935" s="27"/>
      <c r="AN935" s="27"/>
      <c r="AO935" s="27"/>
      <c r="AP935" s="27">
        <v>232033.78</v>
      </c>
      <c r="AQ935" s="27">
        <v>0</v>
      </c>
      <c r="AR935" s="27">
        <f t="shared" si="22"/>
        <v>0</v>
      </c>
      <c r="AS935" s="10" t="s">
        <v>111</v>
      </c>
      <c r="AT935" s="43" t="s">
        <v>241</v>
      </c>
      <c r="AU935" s="43" t="s">
        <v>359</v>
      </c>
    </row>
    <row r="936" spans="2:47" x14ac:dyDescent="0.2">
      <c r="B936" s="12" t="s">
        <v>1638</v>
      </c>
      <c r="C936" s="8" t="s">
        <v>100</v>
      </c>
      <c r="D936" s="8" t="s">
        <v>1632</v>
      </c>
      <c r="E936" s="7" t="s">
        <v>1633</v>
      </c>
      <c r="F936" s="8" t="s">
        <v>1634</v>
      </c>
      <c r="G936" s="7" t="s">
        <v>1635</v>
      </c>
      <c r="H936" s="8" t="s">
        <v>197</v>
      </c>
      <c r="I936" s="9">
        <v>45</v>
      </c>
      <c r="J936" s="8" t="s">
        <v>244</v>
      </c>
      <c r="K936" s="8" t="s">
        <v>107</v>
      </c>
      <c r="L936" s="8" t="s">
        <v>108</v>
      </c>
      <c r="M936" s="10" t="s">
        <v>109</v>
      </c>
      <c r="N936" s="8" t="s">
        <v>110</v>
      </c>
      <c r="O936" s="74"/>
      <c r="P936" s="27"/>
      <c r="Q936" s="27"/>
      <c r="R936" s="27">
        <v>2</v>
      </c>
      <c r="S936" s="27">
        <v>2</v>
      </c>
      <c r="T936" s="27">
        <v>2</v>
      </c>
      <c r="U936" s="27">
        <v>2</v>
      </c>
      <c r="V936" s="27">
        <v>2</v>
      </c>
      <c r="W936" s="27"/>
      <c r="X936" s="27"/>
      <c r="Y936" s="27"/>
      <c r="Z936" s="27"/>
      <c r="AA936" s="27"/>
      <c r="AB936" s="27"/>
      <c r="AC936" s="27"/>
      <c r="AD936" s="27"/>
      <c r="AE936" s="27"/>
      <c r="AF936" s="27"/>
      <c r="AG936" s="27"/>
      <c r="AH936" s="27"/>
      <c r="AI936" s="27"/>
      <c r="AJ936" s="27"/>
      <c r="AK936" s="27"/>
      <c r="AL936" s="27"/>
      <c r="AM936" s="27"/>
      <c r="AN936" s="27"/>
      <c r="AO936" s="27"/>
      <c r="AP936" s="27">
        <v>155322</v>
      </c>
      <c r="AQ936" s="27">
        <v>0</v>
      </c>
      <c r="AR936" s="27">
        <f t="shared" si="22"/>
        <v>0</v>
      </c>
      <c r="AS936" s="10" t="s">
        <v>111</v>
      </c>
      <c r="AT936" s="43" t="s">
        <v>241</v>
      </c>
      <c r="AU936" s="13" t="s">
        <v>1639</v>
      </c>
    </row>
    <row r="937" spans="2:47" x14ac:dyDescent="0.2">
      <c r="B937" s="13" t="s">
        <v>1640</v>
      </c>
      <c r="C937" s="13" t="s">
        <v>100</v>
      </c>
      <c r="D937" s="13" t="s">
        <v>1641</v>
      </c>
      <c r="E937" s="13" t="s">
        <v>1642</v>
      </c>
      <c r="F937" s="13" t="s">
        <v>1643</v>
      </c>
      <c r="G937" s="13" t="s">
        <v>1644</v>
      </c>
      <c r="H937" s="13" t="s">
        <v>1475</v>
      </c>
      <c r="I937" s="13">
        <v>45</v>
      </c>
      <c r="J937" s="13" t="s">
        <v>614</v>
      </c>
      <c r="K937" s="13" t="s">
        <v>107</v>
      </c>
      <c r="L937" s="13" t="s">
        <v>108</v>
      </c>
      <c r="M937" s="13" t="s">
        <v>109</v>
      </c>
      <c r="N937" s="13" t="s">
        <v>110</v>
      </c>
      <c r="O937" s="39"/>
      <c r="P937" s="39"/>
      <c r="Q937" s="39"/>
      <c r="R937" s="39"/>
      <c r="S937" s="39">
        <v>2</v>
      </c>
      <c r="T937" s="39">
        <v>2</v>
      </c>
      <c r="U937" s="39">
        <v>2</v>
      </c>
      <c r="V937" s="39">
        <v>2</v>
      </c>
      <c r="W937" s="39">
        <v>2</v>
      </c>
      <c r="X937" s="39"/>
      <c r="Y937" s="39"/>
      <c r="Z937" s="39"/>
      <c r="AA937" s="39"/>
      <c r="AB937" s="39"/>
      <c r="AC937" s="39"/>
      <c r="AD937" s="39"/>
      <c r="AE937" s="39"/>
      <c r="AF937" s="39"/>
      <c r="AG937" s="39"/>
      <c r="AH937" s="39"/>
      <c r="AI937" s="39"/>
      <c r="AJ937" s="39"/>
      <c r="AK937" s="39"/>
      <c r="AL937" s="39"/>
      <c r="AM937" s="39"/>
      <c r="AN937" s="39"/>
      <c r="AO937" s="39"/>
      <c r="AP937" s="39">
        <v>232033.78</v>
      </c>
      <c r="AQ937" s="39">
        <v>0</v>
      </c>
      <c r="AR937" s="27">
        <f t="shared" si="22"/>
        <v>0</v>
      </c>
      <c r="AS937" s="13" t="s">
        <v>111</v>
      </c>
      <c r="AT937" s="13">
        <v>2016</v>
      </c>
      <c r="AU937" s="13">
        <v>9.15</v>
      </c>
    </row>
    <row r="938" spans="2:47" x14ac:dyDescent="0.2">
      <c r="B938" s="13" t="s">
        <v>1645</v>
      </c>
      <c r="C938" s="13" t="s">
        <v>100</v>
      </c>
      <c r="D938" s="13" t="s">
        <v>1641</v>
      </c>
      <c r="E938" s="13" t="s">
        <v>1642</v>
      </c>
      <c r="F938" s="13" t="s">
        <v>1643</v>
      </c>
      <c r="G938" s="13" t="s">
        <v>1644</v>
      </c>
      <c r="H938" s="13" t="s">
        <v>1475</v>
      </c>
      <c r="I938" s="13">
        <v>45</v>
      </c>
      <c r="J938" s="13" t="s">
        <v>745</v>
      </c>
      <c r="K938" s="13" t="s">
        <v>107</v>
      </c>
      <c r="L938" s="13" t="s">
        <v>108</v>
      </c>
      <c r="M938" s="13" t="s">
        <v>109</v>
      </c>
      <c r="N938" s="13" t="s">
        <v>110</v>
      </c>
      <c r="O938" s="39"/>
      <c r="P938" s="39"/>
      <c r="Q938" s="39"/>
      <c r="R938" s="39"/>
      <c r="S938" s="39">
        <v>2</v>
      </c>
      <c r="T938" s="39">
        <v>2</v>
      </c>
      <c r="U938" s="39">
        <v>2</v>
      </c>
      <c r="V938" s="39">
        <v>2</v>
      </c>
      <c r="W938" s="39">
        <v>2</v>
      </c>
      <c r="X938" s="39"/>
      <c r="Y938" s="39"/>
      <c r="Z938" s="39"/>
      <c r="AA938" s="39"/>
      <c r="AB938" s="39"/>
      <c r="AC938" s="39"/>
      <c r="AD938" s="39"/>
      <c r="AE938" s="39"/>
      <c r="AF938" s="39"/>
      <c r="AG938" s="39"/>
      <c r="AH938" s="39"/>
      <c r="AI938" s="39"/>
      <c r="AJ938" s="39"/>
      <c r="AK938" s="39"/>
      <c r="AL938" s="39"/>
      <c r="AM938" s="39"/>
      <c r="AN938" s="39"/>
      <c r="AO938" s="39"/>
      <c r="AP938" s="39">
        <v>155322</v>
      </c>
      <c r="AQ938" s="39">
        <v>0</v>
      </c>
      <c r="AR938" s="27">
        <f t="shared" si="22"/>
        <v>0</v>
      </c>
      <c r="AS938" s="13" t="s">
        <v>111</v>
      </c>
      <c r="AT938" s="13">
        <v>2016</v>
      </c>
      <c r="AU938" s="13">
        <v>9.18</v>
      </c>
    </row>
    <row r="939" spans="2:47" x14ac:dyDescent="0.2">
      <c r="B939" s="13" t="s">
        <v>1646</v>
      </c>
      <c r="C939" s="13" t="s">
        <v>100</v>
      </c>
      <c r="D939" s="13" t="s">
        <v>1641</v>
      </c>
      <c r="E939" s="13" t="s">
        <v>1642</v>
      </c>
      <c r="F939" s="13" t="s">
        <v>1643</v>
      </c>
      <c r="G939" s="13" t="s">
        <v>1644</v>
      </c>
      <c r="H939" s="13" t="s">
        <v>1475</v>
      </c>
      <c r="I939" s="13">
        <v>45</v>
      </c>
      <c r="J939" s="13" t="s">
        <v>747</v>
      </c>
      <c r="K939" s="13" t="s">
        <v>107</v>
      </c>
      <c r="L939" s="13" t="s">
        <v>108</v>
      </c>
      <c r="M939" s="13" t="s">
        <v>109</v>
      </c>
      <c r="N939" s="13" t="s">
        <v>110</v>
      </c>
      <c r="O939" s="39"/>
      <c r="P939" s="39"/>
      <c r="Q939" s="39"/>
      <c r="R939" s="39"/>
      <c r="S939" s="39">
        <v>2</v>
      </c>
      <c r="T939" s="39">
        <v>2</v>
      </c>
      <c r="U939" s="39">
        <v>2</v>
      </c>
      <c r="V939" s="39">
        <v>2</v>
      </c>
      <c r="W939" s="39">
        <v>2</v>
      </c>
      <c r="X939" s="39"/>
      <c r="Y939" s="39"/>
      <c r="Z939" s="39"/>
      <c r="AA939" s="39"/>
      <c r="AB939" s="39"/>
      <c r="AC939" s="39"/>
      <c r="AD939" s="39"/>
      <c r="AE939" s="39"/>
      <c r="AF939" s="39"/>
      <c r="AG939" s="39"/>
      <c r="AH939" s="39"/>
      <c r="AI939" s="39"/>
      <c r="AJ939" s="39"/>
      <c r="AK939" s="39"/>
      <c r="AL939" s="39"/>
      <c r="AM939" s="39"/>
      <c r="AN939" s="39"/>
      <c r="AO939" s="39"/>
      <c r="AP939" s="39">
        <v>155322</v>
      </c>
      <c r="AQ939" s="39">
        <v>0</v>
      </c>
      <c r="AR939" s="27">
        <f t="shared" si="22"/>
        <v>0</v>
      </c>
      <c r="AS939" s="13" t="s">
        <v>748</v>
      </c>
      <c r="AT939" s="13">
        <v>2016</v>
      </c>
      <c r="AU939" s="13">
        <v>9.1199999999999992</v>
      </c>
    </row>
    <row r="940" spans="2:47" x14ac:dyDescent="0.2">
      <c r="B940" s="13" t="s">
        <v>1647</v>
      </c>
      <c r="C940" s="13" t="s">
        <v>100</v>
      </c>
      <c r="D940" s="13" t="s">
        <v>1641</v>
      </c>
      <c r="E940" s="13" t="s">
        <v>1642</v>
      </c>
      <c r="F940" s="13" t="s">
        <v>1643</v>
      </c>
      <c r="G940" s="13" t="s">
        <v>1644</v>
      </c>
      <c r="H940" s="13" t="s">
        <v>1475</v>
      </c>
      <c r="I940" s="13">
        <v>45</v>
      </c>
      <c r="J940" s="13" t="s">
        <v>751</v>
      </c>
      <c r="K940" s="13" t="s">
        <v>107</v>
      </c>
      <c r="L940" s="13" t="s">
        <v>108</v>
      </c>
      <c r="M940" s="13" t="s">
        <v>337</v>
      </c>
      <c r="N940" s="13" t="s">
        <v>110</v>
      </c>
      <c r="O940" s="39"/>
      <c r="P940" s="39"/>
      <c r="Q940" s="39"/>
      <c r="R940" s="39"/>
      <c r="S940" s="39">
        <v>2</v>
      </c>
      <c r="T940" s="39">
        <v>2</v>
      </c>
      <c r="U940" s="39">
        <v>2</v>
      </c>
      <c r="V940" s="39">
        <v>2</v>
      </c>
      <c r="W940" s="39">
        <v>2</v>
      </c>
      <c r="X940" s="39"/>
      <c r="Y940" s="39"/>
      <c r="Z940" s="39"/>
      <c r="AA940" s="39"/>
      <c r="AB940" s="39"/>
      <c r="AC940" s="39"/>
      <c r="AD940" s="39"/>
      <c r="AE940" s="39"/>
      <c r="AF940" s="39"/>
      <c r="AG940" s="39"/>
      <c r="AH940" s="39"/>
      <c r="AI940" s="39"/>
      <c r="AJ940" s="39"/>
      <c r="AK940" s="39"/>
      <c r="AL940" s="39"/>
      <c r="AM940" s="39"/>
      <c r="AN940" s="39"/>
      <c r="AO940" s="39"/>
      <c r="AP940" s="39">
        <v>155322</v>
      </c>
      <c r="AQ940" s="39">
        <v>0</v>
      </c>
      <c r="AR940" s="27">
        <f t="shared" si="22"/>
        <v>0</v>
      </c>
      <c r="AS940" s="13" t="s">
        <v>748</v>
      </c>
      <c r="AT940" s="13">
        <v>2016</v>
      </c>
      <c r="AU940" s="13" t="s">
        <v>212</v>
      </c>
    </row>
    <row r="941" spans="2:47" x14ac:dyDescent="0.25">
      <c r="B941" s="7" t="s">
        <v>1648</v>
      </c>
      <c r="C941" s="7" t="s">
        <v>100</v>
      </c>
      <c r="D941" s="7" t="s">
        <v>1632</v>
      </c>
      <c r="E941" s="7" t="s">
        <v>1633</v>
      </c>
      <c r="F941" s="7" t="s">
        <v>1634</v>
      </c>
      <c r="G941" s="7" t="s">
        <v>1649</v>
      </c>
      <c r="H941" s="8" t="s">
        <v>197</v>
      </c>
      <c r="I941" s="9">
        <v>45</v>
      </c>
      <c r="J941" s="10" t="s">
        <v>238</v>
      </c>
      <c r="K941" s="8" t="s">
        <v>107</v>
      </c>
      <c r="L941" s="10" t="s">
        <v>108</v>
      </c>
      <c r="M941" s="10" t="s">
        <v>109</v>
      </c>
      <c r="N941" s="10" t="s">
        <v>110</v>
      </c>
      <c r="O941" s="27"/>
      <c r="P941" s="27"/>
      <c r="Q941" s="74"/>
      <c r="R941" s="27">
        <v>5</v>
      </c>
      <c r="S941" s="27">
        <v>5</v>
      </c>
      <c r="T941" s="27">
        <v>5</v>
      </c>
      <c r="U941" s="27">
        <v>5</v>
      </c>
      <c r="V941" s="27">
        <v>5</v>
      </c>
      <c r="W941" s="27"/>
      <c r="X941" s="27"/>
      <c r="Y941" s="27"/>
      <c r="Z941" s="27"/>
      <c r="AA941" s="27"/>
      <c r="AB941" s="27"/>
      <c r="AC941" s="27"/>
      <c r="AD941" s="27"/>
      <c r="AE941" s="27"/>
      <c r="AF941" s="27"/>
      <c r="AG941" s="27"/>
      <c r="AH941" s="27"/>
      <c r="AI941" s="27"/>
      <c r="AJ941" s="27"/>
      <c r="AK941" s="27"/>
      <c r="AL941" s="27"/>
      <c r="AM941" s="27"/>
      <c r="AN941" s="27"/>
      <c r="AO941" s="27"/>
      <c r="AP941" s="27">
        <v>171697.43</v>
      </c>
      <c r="AQ941" s="27">
        <v>0</v>
      </c>
      <c r="AR941" s="27">
        <f t="shared" si="22"/>
        <v>0</v>
      </c>
      <c r="AS941" s="10" t="s">
        <v>111</v>
      </c>
      <c r="AT941" s="7" t="s">
        <v>375</v>
      </c>
      <c r="AU941" s="89" t="s">
        <v>1337</v>
      </c>
    </row>
    <row r="942" spans="2:47" x14ac:dyDescent="0.25">
      <c r="B942" s="12" t="s">
        <v>1650</v>
      </c>
      <c r="C942" s="7" t="s">
        <v>100</v>
      </c>
      <c r="D942" s="7" t="s">
        <v>1632</v>
      </c>
      <c r="E942" s="7" t="s">
        <v>1633</v>
      </c>
      <c r="F942" s="7" t="s">
        <v>1634</v>
      </c>
      <c r="G942" s="7" t="s">
        <v>1649</v>
      </c>
      <c r="H942" s="8" t="s">
        <v>197</v>
      </c>
      <c r="I942" s="9">
        <v>45</v>
      </c>
      <c r="J942" s="10" t="s">
        <v>579</v>
      </c>
      <c r="K942" s="8" t="s">
        <v>107</v>
      </c>
      <c r="L942" s="10" t="s">
        <v>108</v>
      </c>
      <c r="M942" s="10" t="s">
        <v>109</v>
      </c>
      <c r="N942" s="10" t="s">
        <v>110</v>
      </c>
      <c r="O942" s="74"/>
      <c r="P942" s="27"/>
      <c r="Q942" s="27"/>
      <c r="R942" s="27">
        <v>5</v>
      </c>
      <c r="S942" s="27">
        <v>5</v>
      </c>
      <c r="T942" s="27">
        <v>5</v>
      </c>
      <c r="U942" s="27">
        <v>5</v>
      </c>
      <c r="V942" s="27">
        <v>5</v>
      </c>
      <c r="W942" s="27"/>
      <c r="X942" s="27"/>
      <c r="Y942" s="27"/>
      <c r="Z942" s="27"/>
      <c r="AA942" s="27"/>
      <c r="AB942" s="27"/>
      <c r="AC942" s="27"/>
      <c r="AD942" s="27"/>
      <c r="AE942" s="27"/>
      <c r="AF942" s="27"/>
      <c r="AG942" s="27"/>
      <c r="AH942" s="27"/>
      <c r="AI942" s="27"/>
      <c r="AJ942" s="27"/>
      <c r="AK942" s="27"/>
      <c r="AL942" s="27"/>
      <c r="AM942" s="27"/>
      <c r="AN942" s="27"/>
      <c r="AO942" s="27"/>
      <c r="AP942" s="27">
        <v>171697.43</v>
      </c>
      <c r="AQ942" s="27">
        <v>0</v>
      </c>
      <c r="AR942" s="27">
        <f t="shared" si="22"/>
        <v>0</v>
      </c>
      <c r="AS942" s="10" t="s">
        <v>111</v>
      </c>
      <c r="AT942" s="43" t="s">
        <v>241</v>
      </c>
      <c r="AU942" s="10" t="s">
        <v>1339</v>
      </c>
    </row>
    <row r="943" spans="2:47" x14ac:dyDescent="0.25">
      <c r="B943" s="12" t="s">
        <v>1651</v>
      </c>
      <c r="C943" s="7" t="s">
        <v>100</v>
      </c>
      <c r="D943" s="7" t="s">
        <v>1632</v>
      </c>
      <c r="E943" s="7" t="s">
        <v>1633</v>
      </c>
      <c r="F943" s="7" t="s">
        <v>1634</v>
      </c>
      <c r="G943" s="7" t="s">
        <v>1649</v>
      </c>
      <c r="H943" s="8" t="s">
        <v>197</v>
      </c>
      <c r="I943" s="9">
        <v>45</v>
      </c>
      <c r="J943" s="10" t="s">
        <v>579</v>
      </c>
      <c r="K943" s="8" t="s">
        <v>107</v>
      </c>
      <c r="L943" s="10" t="s">
        <v>108</v>
      </c>
      <c r="M943" s="10" t="s">
        <v>109</v>
      </c>
      <c r="N943" s="10" t="s">
        <v>110</v>
      </c>
      <c r="O943" s="74"/>
      <c r="P943" s="27"/>
      <c r="Q943" s="27"/>
      <c r="R943" s="27">
        <v>5</v>
      </c>
      <c r="S943" s="27">
        <v>5</v>
      </c>
      <c r="T943" s="27">
        <v>5</v>
      </c>
      <c r="U943" s="27">
        <v>5</v>
      </c>
      <c r="V943" s="27">
        <v>5</v>
      </c>
      <c r="W943" s="27"/>
      <c r="X943" s="27"/>
      <c r="Y943" s="27"/>
      <c r="Z943" s="27"/>
      <c r="AA943" s="27"/>
      <c r="AB943" s="27"/>
      <c r="AC943" s="27"/>
      <c r="AD943" s="27"/>
      <c r="AE943" s="27"/>
      <c r="AF943" s="27"/>
      <c r="AG943" s="27"/>
      <c r="AH943" s="27"/>
      <c r="AI943" s="27"/>
      <c r="AJ943" s="27"/>
      <c r="AK943" s="27"/>
      <c r="AL943" s="27"/>
      <c r="AM943" s="27"/>
      <c r="AN943" s="27"/>
      <c r="AO943" s="27"/>
      <c r="AP943" s="27">
        <v>200521.28</v>
      </c>
      <c r="AQ943" s="27">
        <v>0</v>
      </c>
      <c r="AR943" s="27">
        <f t="shared" si="22"/>
        <v>0</v>
      </c>
      <c r="AS943" s="10" t="s">
        <v>111</v>
      </c>
      <c r="AT943" s="43" t="s">
        <v>241</v>
      </c>
      <c r="AU943" s="43" t="s">
        <v>359</v>
      </c>
    </row>
    <row r="944" spans="2:47" x14ac:dyDescent="0.2">
      <c r="B944" s="12" t="s">
        <v>1652</v>
      </c>
      <c r="C944" s="8" t="s">
        <v>100</v>
      </c>
      <c r="D944" s="8" t="s">
        <v>1632</v>
      </c>
      <c r="E944" s="7" t="s">
        <v>1633</v>
      </c>
      <c r="F944" s="8" t="s">
        <v>1634</v>
      </c>
      <c r="G944" s="7" t="s">
        <v>1649</v>
      </c>
      <c r="H944" s="8" t="s">
        <v>197</v>
      </c>
      <c r="I944" s="9">
        <v>45</v>
      </c>
      <c r="J944" s="8" t="s">
        <v>244</v>
      </c>
      <c r="K944" s="8" t="s">
        <v>107</v>
      </c>
      <c r="L944" s="8" t="s">
        <v>108</v>
      </c>
      <c r="M944" s="10" t="s">
        <v>109</v>
      </c>
      <c r="N944" s="8" t="s">
        <v>110</v>
      </c>
      <c r="O944" s="74"/>
      <c r="P944" s="27"/>
      <c r="Q944" s="27"/>
      <c r="R944" s="27">
        <v>5</v>
      </c>
      <c r="S944" s="27">
        <v>5</v>
      </c>
      <c r="T944" s="27">
        <v>5</v>
      </c>
      <c r="U944" s="27">
        <v>5</v>
      </c>
      <c r="V944" s="27">
        <v>5</v>
      </c>
      <c r="W944" s="27"/>
      <c r="X944" s="27"/>
      <c r="Y944" s="27"/>
      <c r="Z944" s="27"/>
      <c r="AA944" s="27"/>
      <c r="AB944" s="27"/>
      <c r="AC944" s="27"/>
      <c r="AD944" s="27"/>
      <c r="AE944" s="27"/>
      <c r="AF944" s="27"/>
      <c r="AG944" s="27"/>
      <c r="AH944" s="27"/>
      <c r="AI944" s="27"/>
      <c r="AJ944" s="27"/>
      <c r="AK944" s="27"/>
      <c r="AL944" s="27"/>
      <c r="AM944" s="27"/>
      <c r="AN944" s="27"/>
      <c r="AO944" s="27"/>
      <c r="AP944" s="27">
        <v>112700.5</v>
      </c>
      <c r="AQ944" s="27">
        <v>0</v>
      </c>
      <c r="AR944" s="27">
        <f t="shared" si="22"/>
        <v>0</v>
      </c>
      <c r="AS944" s="10" t="s">
        <v>111</v>
      </c>
      <c r="AT944" s="43" t="s">
        <v>241</v>
      </c>
      <c r="AU944" s="13" t="s">
        <v>610</v>
      </c>
    </row>
    <row r="945" spans="2:47" x14ac:dyDescent="0.2">
      <c r="B945" s="13" t="s">
        <v>1653</v>
      </c>
      <c r="C945" s="13" t="s">
        <v>100</v>
      </c>
      <c r="D945" s="13" t="s">
        <v>1654</v>
      </c>
      <c r="E945" s="13" t="s">
        <v>1642</v>
      </c>
      <c r="F945" s="13" t="s">
        <v>1655</v>
      </c>
      <c r="G945" s="13" t="s">
        <v>1656</v>
      </c>
      <c r="H945" s="13" t="s">
        <v>1475</v>
      </c>
      <c r="I945" s="13">
        <v>45</v>
      </c>
      <c r="J945" s="13" t="s">
        <v>614</v>
      </c>
      <c r="K945" s="13" t="s">
        <v>107</v>
      </c>
      <c r="L945" s="13" t="s">
        <v>108</v>
      </c>
      <c r="M945" s="13" t="s">
        <v>109</v>
      </c>
      <c r="N945" s="13" t="s">
        <v>110</v>
      </c>
      <c r="O945" s="39"/>
      <c r="P945" s="39"/>
      <c r="Q945" s="39"/>
      <c r="R945" s="39"/>
      <c r="S945" s="39">
        <v>7</v>
      </c>
      <c r="T945" s="39">
        <v>7</v>
      </c>
      <c r="U945" s="39">
        <v>7</v>
      </c>
      <c r="V945" s="39">
        <v>7</v>
      </c>
      <c r="W945" s="39">
        <v>7</v>
      </c>
      <c r="X945" s="39"/>
      <c r="Y945" s="39"/>
      <c r="Z945" s="39"/>
      <c r="AA945" s="39"/>
      <c r="AB945" s="39"/>
      <c r="AC945" s="39"/>
      <c r="AD945" s="39"/>
      <c r="AE945" s="39"/>
      <c r="AF945" s="39"/>
      <c r="AG945" s="39"/>
      <c r="AH945" s="39"/>
      <c r="AI945" s="39"/>
      <c r="AJ945" s="39"/>
      <c r="AK945" s="39"/>
      <c r="AL945" s="39"/>
      <c r="AM945" s="39"/>
      <c r="AN945" s="39"/>
      <c r="AO945" s="39"/>
      <c r="AP945" s="39">
        <v>200521.28</v>
      </c>
      <c r="AQ945" s="39">
        <v>0</v>
      </c>
      <c r="AR945" s="27">
        <f t="shared" si="22"/>
        <v>0</v>
      </c>
      <c r="AS945" s="13" t="s">
        <v>111</v>
      </c>
      <c r="AT945" s="13">
        <v>2016</v>
      </c>
      <c r="AU945" s="13">
        <v>9.15</v>
      </c>
    </row>
    <row r="946" spans="2:47" x14ac:dyDescent="0.2">
      <c r="B946" s="13" t="s">
        <v>1657</v>
      </c>
      <c r="C946" s="13" t="s">
        <v>100</v>
      </c>
      <c r="D946" s="13" t="s">
        <v>1654</v>
      </c>
      <c r="E946" s="13" t="s">
        <v>1642</v>
      </c>
      <c r="F946" s="13" t="s">
        <v>1655</v>
      </c>
      <c r="G946" s="13" t="s">
        <v>1656</v>
      </c>
      <c r="H946" s="13" t="s">
        <v>1475</v>
      </c>
      <c r="I946" s="13">
        <v>45</v>
      </c>
      <c r="J946" s="13" t="s">
        <v>745</v>
      </c>
      <c r="K946" s="13" t="s">
        <v>107</v>
      </c>
      <c r="L946" s="13" t="s">
        <v>108</v>
      </c>
      <c r="M946" s="13" t="s">
        <v>109</v>
      </c>
      <c r="N946" s="13" t="s">
        <v>110</v>
      </c>
      <c r="O946" s="39"/>
      <c r="P946" s="39"/>
      <c r="Q946" s="39"/>
      <c r="R946" s="39"/>
      <c r="S946" s="39">
        <v>7</v>
      </c>
      <c r="T946" s="39">
        <v>7</v>
      </c>
      <c r="U946" s="39">
        <v>7</v>
      </c>
      <c r="V946" s="39">
        <v>7</v>
      </c>
      <c r="W946" s="39">
        <v>7</v>
      </c>
      <c r="X946" s="39"/>
      <c r="Y946" s="39"/>
      <c r="Z946" s="39"/>
      <c r="AA946" s="39"/>
      <c r="AB946" s="39"/>
      <c r="AC946" s="39"/>
      <c r="AD946" s="39"/>
      <c r="AE946" s="39"/>
      <c r="AF946" s="39"/>
      <c r="AG946" s="39"/>
      <c r="AH946" s="39"/>
      <c r="AI946" s="39"/>
      <c r="AJ946" s="39"/>
      <c r="AK946" s="39"/>
      <c r="AL946" s="39"/>
      <c r="AM946" s="39"/>
      <c r="AN946" s="39"/>
      <c r="AO946" s="39"/>
      <c r="AP946" s="39">
        <v>112700.49999999999</v>
      </c>
      <c r="AQ946" s="39">
        <v>0</v>
      </c>
      <c r="AR946" s="27">
        <f t="shared" si="22"/>
        <v>0</v>
      </c>
      <c r="AS946" s="13" t="s">
        <v>111</v>
      </c>
      <c r="AT946" s="13">
        <v>2016</v>
      </c>
      <c r="AU946" s="13">
        <v>9.18</v>
      </c>
    </row>
    <row r="947" spans="2:47" x14ac:dyDescent="0.2">
      <c r="B947" s="13" t="s">
        <v>1658</v>
      </c>
      <c r="C947" s="13" t="s">
        <v>100</v>
      </c>
      <c r="D947" s="13" t="s">
        <v>1654</v>
      </c>
      <c r="E947" s="13" t="s">
        <v>1642</v>
      </c>
      <c r="F947" s="13" t="s">
        <v>1655</v>
      </c>
      <c r="G947" s="13" t="s">
        <v>1656</v>
      </c>
      <c r="H947" s="13" t="s">
        <v>1475</v>
      </c>
      <c r="I947" s="13">
        <v>45</v>
      </c>
      <c r="J947" s="13" t="s">
        <v>747</v>
      </c>
      <c r="K947" s="13" t="s">
        <v>107</v>
      </c>
      <c r="L947" s="13" t="s">
        <v>108</v>
      </c>
      <c r="M947" s="13" t="s">
        <v>109</v>
      </c>
      <c r="N947" s="13" t="s">
        <v>110</v>
      </c>
      <c r="O947" s="39"/>
      <c r="P947" s="39"/>
      <c r="Q947" s="39"/>
      <c r="R947" s="39"/>
      <c r="S947" s="39">
        <v>7</v>
      </c>
      <c r="T947" s="39">
        <v>7</v>
      </c>
      <c r="U947" s="39">
        <v>7</v>
      </c>
      <c r="V947" s="39">
        <v>7</v>
      </c>
      <c r="W947" s="39">
        <v>7</v>
      </c>
      <c r="X947" s="39"/>
      <c r="Y947" s="39"/>
      <c r="Z947" s="39"/>
      <c r="AA947" s="39"/>
      <c r="AB947" s="39"/>
      <c r="AC947" s="39"/>
      <c r="AD947" s="39"/>
      <c r="AE947" s="39"/>
      <c r="AF947" s="39"/>
      <c r="AG947" s="39"/>
      <c r="AH947" s="39"/>
      <c r="AI947" s="39"/>
      <c r="AJ947" s="39"/>
      <c r="AK947" s="39"/>
      <c r="AL947" s="39"/>
      <c r="AM947" s="39"/>
      <c r="AN947" s="39"/>
      <c r="AO947" s="39"/>
      <c r="AP947" s="39">
        <v>112700.49999999999</v>
      </c>
      <c r="AQ947" s="39">
        <v>0</v>
      </c>
      <c r="AR947" s="27">
        <f t="shared" si="22"/>
        <v>0</v>
      </c>
      <c r="AS947" s="13" t="s">
        <v>748</v>
      </c>
      <c r="AT947" s="13">
        <v>2016</v>
      </c>
      <c r="AU947" s="13">
        <v>9.1199999999999992</v>
      </c>
    </row>
    <row r="948" spans="2:47" x14ac:dyDescent="0.2">
      <c r="B948" s="13" t="s">
        <v>1659</v>
      </c>
      <c r="C948" s="13" t="s">
        <v>100</v>
      </c>
      <c r="D948" s="13" t="s">
        <v>1654</v>
      </c>
      <c r="E948" s="13" t="s">
        <v>1642</v>
      </c>
      <c r="F948" s="13" t="s">
        <v>1655</v>
      </c>
      <c r="G948" s="13" t="s">
        <v>1656</v>
      </c>
      <c r="H948" s="13" t="s">
        <v>1475</v>
      </c>
      <c r="I948" s="13">
        <v>45</v>
      </c>
      <c r="J948" s="13" t="s">
        <v>751</v>
      </c>
      <c r="K948" s="13" t="s">
        <v>107</v>
      </c>
      <c r="L948" s="13" t="s">
        <v>108</v>
      </c>
      <c r="M948" s="13" t="s">
        <v>337</v>
      </c>
      <c r="N948" s="13" t="s">
        <v>110</v>
      </c>
      <c r="O948" s="39"/>
      <c r="P948" s="39"/>
      <c r="Q948" s="39"/>
      <c r="R948" s="39"/>
      <c r="S948" s="39">
        <v>7</v>
      </c>
      <c r="T948" s="39">
        <v>7</v>
      </c>
      <c r="U948" s="39">
        <v>7</v>
      </c>
      <c r="V948" s="39">
        <v>7</v>
      </c>
      <c r="W948" s="39">
        <v>7</v>
      </c>
      <c r="X948" s="39"/>
      <c r="Y948" s="39"/>
      <c r="Z948" s="39"/>
      <c r="AA948" s="39"/>
      <c r="AB948" s="39"/>
      <c r="AC948" s="39"/>
      <c r="AD948" s="39"/>
      <c r="AE948" s="39"/>
      <c r="AF948" s="39"/>
      <c r="AG948" s="39"/>
      <c r="AH948" s="39"/>
      <c r="AI948" s="39"/>
      <c r="AJ948" s="39"/>
      <c r="AK948" s="39"/>
      <c r="AL948" s="39"/>
      <c r="AM948" s="39"/>
      <c r="AN948" s="39"/>
      <c r="AO948" s="39"/>
      <c r="AP948" s="39">
        <v>112700.49999999999</v>
      </c>
      <c r="AQ948" s="39">
        <v>0</v>
      </c>
      <c r="AR948" s="27">
        <f t="shared" si="22"/>
        <v>0</v>
      </c>
      <c r="AS948" s="13" t="s">
        <v>748</v>
      </c>
      <c r="AT948" s="13">
        <v>2016</v>
      </c>
      <c r="AU948" s="13" t="s">
        <v>212</v>
      </c>
    </row>
    <row r="949" spans="2:47" x14ac:dyDescent="0.25">
      <c r="B949" s="7" t="s">
        <v>1660</v>
      </c>
      <c r="C949" s="7" t="s">
        <v>100</v>
      </c>
      <c r="D949" s="10" t="s">
        <v>1632</v>
      </c>
      <c r="E949" s="7" t="s">
        <v>1633</v>
      </c>
      <c r="F949" s="7" t="s">
        <v>1661</v>
      </c>
      <c r="G949" s="7" t="s">
        <v>1662</v>
      </c>
      <c r="H949" s="8" t="s">
        <v>197</v>
      </c>
      <c r="I949" s="9">
        <v>45</v>
      </c>
      <c r="J949" s="10" t="s">
        <v>238</v>
      </c>
      <c r="K949" s="8" t="s">
        <v>107</v>
      </c>
      <c r="L949" s="10" t="s">
        <v>108</v>
      </c>
      <c r="M949" s="10" t="s">
        <v>109</v>
      </c>
      <c r="N949" s="10" t="s">
        <v>110</v>
      </c>
      <c r="O949" s="27"/>
      <c r="P949" s="27"/>
      <c r="Q949" s="74"/>
      <c r="R949" s="27">
        <v>15</v>
      </c>
      <c r="S949" s="27">
        <v>15</v>
      </c>
      <c r="T949" s="27">
        <v>15</v>
      </c>
      <c r="U949" s="27">
        <v>15</v>
      </c>
      <c r="V949" s="27">
        <v>15</v>
      </c>
      <c r="W949" s="27"/>
      <c r="X949" s="27"/>
      <c r="Y949" s="27"/>
      <c r="Z949" s="27"/>
      <c r="AA949" s="27"/>
      <c r="AB949" s="27"/>
      <c r="AC949" s="27"/>
      <c r="AD949" s="27"/>
      <c r="AE949" s="27"/>
      <c r="AF949" s="27"/>
      <c r="AG949" s="27"/>
      <c r="AH949" s="27"/>
      <c r="AI949" s="27"/>
      <c r="AJ949" s="27"/>
      <c r="AK949" s="27"/>
      <c r="AL949" s="27"/>
      <c r="AM949" s="27"/>
      <c r="AN949" s="27"/>
      <c r="AO949" s="27"/>
      <c r="AP949" s="27">
        <v>118385.34</v>
      </c>
      <c r="AQ949" s="27">
        <v>0</v>
      </c>
      <c r="AR949" s="27">
        <f t="shared" si="22"/>
        <v>0</v>
      </c>
      <c r="AS949" s="10" t="s">
        <v>111</v>
      </c>
      <c r="AT949" s="7" t="s">
        <v>375</v>
      </c>
      <c r="AU949" s="89" t="s">
        <v>239</v>
      </c>
    </row>
    <row r="950" spans="2:47" x14ac:dyDescent="0.25">
      <c r="B950" s="12" t="s">
        <v>1663</v>
      </c>
      <c r="C950" s="7" t="s">
        <v>100</v>
      </c>
      <c r="D950" s="7" t="s">
        <v>1632</v>
      </c>
      <c r="E950" s="7" t="s">
        <v>1633</v>
      </c>
      <c r="F950" s="7" t="s">
        <v>1661</v>
      </c>
      <c r="G950" s="7" t="s">
        <v>1662</v>
      </c>
      <c r="H950" s="8" t="s">
        <v>197</v>
      </c>
      <c r="I950" s="9">
        <v>45</v>
      </c>
      <c r="J950" s="10" t="s">
        <v>579</v>
      </c>
      <c r="K950" s="8" t="s">
        <v>107</v>
      </c>
      <c r="L950" s="10" t="s">
        <v>108</v>
      </c>
      <c r="M950" s="10" t="s">
        <v>109</v>
      </c>
      <c r="N950" s="10" t="s">
        <v>110</v>
      </c>
      <c r="O950" s="74"/>
      <c r="P950" s="27"/>
      <c r="Q950" s="27"/>
      <c r="R950" s="27">
        <v>10</v>
      </c>
      <c r="S950" s="27">
        <v>15</v>
      </c>
      <c r="T950" s="27">
        <v>15</v>
      </c>
      <c r="U950" s="27">
        <v>15</v>
      </c>
      <c r="V950" s="27">
        <v>15</v>
      </c>
      <c r="W950" s="27"/>
      <c r="X950" s="27"/>
      <c r="Y950" s="27"/>
      <c r="Z950" s="27"/>
      <c r="AA950" s="27"/>
      <c r="AB950" s="27"/>
      <c r="AC950" s="27"/>
      <c r="AD950" s="27"/>
      <c r="AE950" s="27"/>
      <c r="AF950" s="27"/>
      <c r="AG950" s="27"/>
      <c r="AH950" s="27"/>
      <c r="AI950" s="27"/>
      <c r="AJ950" s="27"/>
      <c r="AK950" s="27"/>
      <c r="AL950" s="27"/>
      <c r="AM950" s="27"/>
      <c r="AN950" s="27"/>
      <c r="AO950" s="27"/>
      <c r="AP950" s="27">
        <v>118385.34</v>
      </c>
      <c r="AQ950" s="27">
        <v>0</v>
      </c>
      <c r="AR950" s="27">
        <f t="shared" si="22"/>
        <v>0</v>
      </c>
      <c r="AS950" s="10" t="s">
        <v>111</v>
      </c>
      <c r="AT950" s="43" t="s">
        <v>241</v>
      </c>
      <c r="AU950" s="10" t="s">
        <v>1339</v>
      </c>
    </row>
    <row r="951" spans="2:47" x14ac:dyDescent="0.25">
      <c r="B951" s="12" t="s">
        <v>1664</v>
      </c>
      <c r="C951" s="7" t="s">
        <v>100</v>
      </c>
      <c r="D951" s="7" t="s">
        <v>1632</v>
      </c>
      <c r="E951" s="7" t="s">
        <v>1633</v>
      </c>
      <c r="F951" s="7" t="s">
        <v>1661</v>
      </c>
      <c r="G951" s="7" t="s">
        <v>1662</v>
      </c>
      <c r="H951" s="8" t="s">
        <v>197</v>
      </c>
      <c r="I951" s="9">
        <v>45</v>
      </c>
      <c r="J951" s="10" t="s">
        <v>579</v>
      </c>
      <c r="K951" s="8" t="s">
        <v>107</v>
      </c>
      <c r="L951" s="10" t="s">
        <v>108</v>
      </c>
      <c r="M951" s="10" t="s">
        <v>109</v>
      </c>
      <c r="N951" s="10" t="s">
        <v>110</v>
      </c>
      <c r="O951" s="74"/>
      <c r="P951" s="27"/>
      <c r="Q951" s="27"/>
      <c r="R951" s="27">
        <v>10</v>
      </c>
      <c r="S951" s="27">
        <v>15</v>
      </c>
      <c r="T951" s="27">
        <v>15</v>
      </c>
      <c r="U951" s="27">
        <v>15</v>
      </c>
      <c r="V951" s="27">
        <v>15</v>
      </c>
      <c r="W951" s="27"/>
      <c r="X951" s="27"/>
      <c r="Y951" s="27"/>
      <c r="Z951" s="27"/>
      <c r="AA951" s="27"/>
      <c r="AB951" s="27"/>
      <c r="AC951" s="27"/>
      <c r="AD951" s="27"/>
      <c r="AE951" s="27"/>
      <c r="AF951" s="27"/>
      <c r="AG951" s="27"/>
      <c r="AH951" s="27"/>
      <c r="AI951" s="27"/>
      <c r="AJ951" s="27"/>
      <c r="AK951" s="27"/>
      <c r="AL951" s="27"/>
      <c r="AM951" s="27"/>
      <c r="AN951" s="27"/>
      <c r="AO951" s="27"/>
      <c r="AP951" s="27">
        <v>207453.87</v>
      </c>
      <c r="AQ951" s="27">
        <v>0</v>
      </c>
      <c r="AR951" s="27">
        <f t="shared" si="22"/>
        <v>0</v>
      </c>
      <c r="AS951" s="10" t="s">
        <v>111</v>
      </c>
      <c r="AT951" s="43" t="s">
        <v>241</v>
      </c>
      <c r="AU951" s="43" t="s">
        <v>1559</v>
      </c>
    </row>
    <row r="952" spans="2:47" x14ac:dyDescent="0.25">
      <c r="B952" s="12" t="s">
        <v>1665</v>
      </c>
      <c r="C952" s="8" t="s">
        <v>100</v>
      </c>
      <c r="D952" s="8" t="s">
        <v>1632</v>
      </c>
      <c r="E952" s="8" t="s">
        <v>1633</v>
      </c>
      <c r="F952" s="8" t="s">
        <v>1661</v>
      </c>
      <c r="G952" s="7" t="s">
        <v>1662</v>
      </c>
      <c r="H952" s="8" t="s">
        <v>197</v>
      </c>
      <c r="I952" s="9">
        <v>45</v>
      </c>
      <c r="J952" s="8" t="s">
        <v>244</v>
      </c>
      <c r="K952" s="8" t="s">
        <v>107</v>
      </c>
      <c r="L952" s="8" t="s">
        <v>108</v>
      </c>
      <c r="M952" s="10" t="s">
        <v>109</v>
      </c>
      <c r="N952" s="8" t="s">
        <v>110</v>
      </c>
      <c r="O952" s="74"/>
      <c r="P952" s="27"/>
      <c r="Q952" s="27"/>
      <c r="R952" s="27">
        <v>2</v>
      </c>
      <c r="S952" s="27">
        <v>15</v>
      </c>
      <c r="T952" s="27">
        <v>15</v>
      </c>
      <c r="U952" s="27">
        <v>15</v>
      </c>
      <c r="V952" s="27">
        <v>15</v>
      </c>
      <c r="W952" s="27"/>
      <c r="X952" s="27"/>
      <c r="Y952" s="27"/>
      <c r="Z952" s="27"/>
      <c r="AA952" s="27"/>
      <c r="AB952" s="27"/>
      <c r="AC952" s="27"/>
      <c r="AD952" s="27"/>
      <c r="AE952" s="27"/>
      <c r="AF952" s="27"/>
      <c r="AG952" s="27"/>
      <c r="AH952" s="27"/>
      <c r="AI952" s="27"/>
      <c r="AJ952" s="27"/>
      <c r="AK952" s="27"/>
      <c r="AL952" s="27"/>
      <c r="AM952" s="27"/>
      <c r="AN952" s="27"/>
      <c r="AO952" s="27"/>
      <c r="AP952" s="27">
        <v>109285.71</v>
      </c>
      <c r="AQ952" s="27">
        <v>0</v>
      </c>
      <c r="AR952" s="27">
        <f t="shared" si="22"/>
        <v>0</v>
      </c>
      <c r="AS952" s="10" t="s">
        <v>111</v>
      </c>
      <c r="AT952" s="43" t="s">
        <v>241</v>
      </c>
      <c r="AU952" s="89" t="s">
        <v>212</v>
      </c>
    </row>
    <row r="953" spans="2:47" x14ac:dyDescent="0.25">
      <c r="B953" s="7" t="s">
        <v>1666</v>
      </c>
      <c r="C953" s="7" t="s">
        <v>100</v>
      </c>
      <c r="D953" s="22" t="s">
        <v>1632</v>
      </c>
      <c r="E953" s="7" t="s">
        <v>1633</v>
      </c>
      <c r="F953" s="7" t="s">
        <v>1661</v>
      </c>
      <c r="G953" s="7" t="s">
        <v>1667</v>
      </c>
      <c r="H953" s="8" t="s">
        <v>197</v>
      </c>
      <c r="I953" s="9">
        <v>45</v>
      </c>
      <c r="J953" s="10" t="s">
        <v>238</v>
      </c>
      <c r="K953" s="8" t="s">
        <v>107</v>
      </c>
      <c r="L953" s="10" t="s">
        <v>108</v>
      </c>
      <c r="M953" s="10" t="s">
        <v>109</v>
      </c>
      <c r="N953" s="10" t="s">
        <v>110</v>
      </c>
      <c r="O953" s="27"/>
      <c r="P953" s="27"/>
      <c r="Q953" s="74"/>
      <c r="R953" s="27">
        <v>2</v>
      </c>
      <c r="S953" s="27">
        <v>2</v>
      </c>
      <c r="T953" s="27">
        <v>2</v>
      </c>
      <c r="U953" s="27">
        <v>2</v>
      </c>
      <c r="V953" s="27">
        <v>2</v>
      </c>
      <c r="W953" s="27"/>
      <c r="X953" s="27"/>
      <c r="Y953" s="27"/>
      <c r="Z953" s="27"/>
      <c r="AA953" s="27"/>
      <c r="AB953" s="27"/>
      <c r="AC953" s="27"/>
      <c r="AD953" s="27"/>
      <c r="AE953" s="27"/>
      <c r="AF953" s="27"/>
      <c r="AG953" s="27"/>
      <c r="AH953" s="27"/>
      <c r="AI953" s="27"/>
      <c r="AJ953" s="27"/>
      <c r="AK953" s="27"/>
      <c r="AL953" s="27"/>
      <c r="AM953" s="27"/>
      <c r="AN953" s="27"/>
      <c r="AO953" s="27"/>
      <c r="AP953" s="27">
        <v>172672.36</v>
      </c>
      <c r="AQ953" s="27">
        <v>0</v>
      </c>
      <c r="AR953" s="27">
        <f t="shared" si="22"/>
        <v>0</v>
      </c>
      <c r="AS953" s="10" t="s">
        <v>111</v>
      </c>
      <c r="AT953" s="7" t="s">
        <v>375</v>
      </c>
      <c r="AU953" s="89" t="s">
        <v>1392</v>
      </c>
    </row>
    <row r="954" spans="2:47" x14ac:dyDescent="0.25">
      <c r="B954" s="12" t="s">
        <v>1668</v>
      </c>
      <c r="C954" s="7" t="s">
        <v>100</v>
      </c>
      <c r="D954" s="7" t="s">
        <v>1632</v>
      </c>
      <c r="E954" s="7" t="s">
        <v>1633</v>
      </c>
      <c r="F954" s="7" t="s">
        <v>1661</v>
      </c>
      <c r="G954" s="7" t="s">
        <v>1667</v>
      </c>
      <c r="H954" s="8" t="s">
        <v>197</v>
      </c>
      <c r="I954" s="9">
        <v>45</v>
      </c>
      <c r="J954" s="10" t="s">
        <v>579</v>
      </c>
      <c r="K954" s="8" t="s">
        <v>107</v>
      </c>
      <c r="L954" s="10" t="s">
        <v>108</v>
      </c>
      <c r="M954" s="10" t="s">
        <v>109</v>
      </c>
      <c r="N954" s="10" t="s">
        <v>110</v>
      </c>
      <c r="O954" s="74"/>
      <c r="P954" s="27"/>
      <c r="Q954" s="27"/>
      <c r="R954" s="27">
        <v>2</v>
      </c>
      <c r="S954" s="27">
        <v>2</v>
      </c>
      <c r="T954" s="27">
        <v>2</v>
      </c>
      <c r="U954" s="27">
        <v>2</v>
      </c>
      <c r="V954" s="27">
        <v>2</v>
      </c>
      <c r="W954" s="27"/>
      <c r="X954" s="27"/>
      <c r="Y954" s="27"/>
      <c r="Z954" s="27"/>
      <c r="AA954" s="27"/>
      <c r="AB954" s="27"/>
      <c r="AC954" s="27"/>
      <c r="AD954" s="27"/>
      <c r="AE954" s="27"/>
      <c r="AF954" s="27"/>
      <c r="AG954" s="27"/>
      <c r="AH954" s="27"/>
      <c r="AI954" s="27"/>
      <c r="AJ954" s="27"/>
      <c r="AK954" s="27"/>
      <c r="AL954" s="27"/>
      <c r="AM954" s="27"/>
      <c r="AN954" s="27"/>
      <c r="AO954" s="27"/>
      <c r="AP954" s="27">
        <v>172672.36</v>
      </c>
      <c r="AQ954" s="27">
        <v>0</v>
      </c>
      <c r="AR954" s="27">
        <f t="shared" si="22"/>
        <v>0</v>
      </c>
      <c r="AS954" s="10" t="s">
        <v>111</v>
      </c>
      <c r="AT954" s="43" t="s">
        <v>241</v>
      </c>
      <c r="AU954" s="10" t="s">
        <v>1339</v>
      </c>
    </row>
    <row r="955" spans="2:47" x14ac:dyDescent="0.25">
      <c r="B955" s="12" t="s">
        <v>1669</v>
      </c>
      <c r="C955" s="7" t="s">
        <v>100</v>
      </c>
      <c r="D955" s="7" t="s">
        <v>1632</v>
      </c>
      <c r="E955" s="7" t="s">
        <v>1633</v>
      </c>
      <c r="F955" s="7" t="s">
        <v>1661</v>
      </c>
      <c r="G955" s="7" t="s">
        <v>1667</v>
      </c>
      <c r="H955" s="8" t="s">
        <v>197</v>
      </c>
      <c r="I955" s="9">
        <v>45</v>
      </c>
      <c r="J955" s="10" t="s">
        <v>579</v>
      </c>
      <c r="K955" s="8" t="s">
        <v>107</v>
      </c>
      <c r="L955" s="10" t="s">
        <v>108</v>
      </c>
      <c r="M955" s="10" t="s">
        <v>109</v>
      </c>
      <c r="N955" s="10" t="s">
        <v>110</v>
      </c>
      <c r="O955" s="74"/>
      <c r="P955" s="27"/>
      <c r="Q955" s="27"/>
      <c r="R955" s="27">
        <v>2</v>
      </c>
      <c r="S955" s="27">
        <v>2</v>
      </c>
      <c r="T955" s="27">
        <v>2</v>
      </c>
      <c r="U955" s="27">
        <v>2</v>
      </c>
      <c r="V955" s="27">
        <v>2</v>
      </c>
      <c r="W955" s="27"/>
      <c r="X955" s="27"/>
      <c r="Y955" s="27"/>
      <c r="Z955" s="27"/>
      <c r="AA955" s="27"/>
      <c r="AB955" s="27"/>
      <c r="AC955" s="27"/>
      <c r="AD955" s="27"/>
      <c r="AE955" s="27"/>
      <c r="AF955" s="27"/>
      <c r="AG955" s="27"/>
      <c r="AH955" s="27"/>
      <c r="AI955" s="27"/>
      <c r="AJ955" s="27"/>
      <c r="AK955" s="27"/>
      <c r="AL955" s="27"/>
      <c r="AM955" s="27"/>
      <c r="AN955" s="27"/>
      <c r="AO955" s="27"/>
      <c r="AP955" s="27">
        <v>200214.14</v>
      </c>
      <c r="AQ955" s="27">
        <v>0</v>
      </c>
      <c r="AR955" s="27">
        <f t="shared" si="22"/>
        <v>0</v>
      </c>
      <c r="AS955" s="10" t="s">
        <v>111</v>
      </c>
      <c r="AT955" s="43" t="s">
        <v>241</v>
      </c>
      <c r="AU955" s="43" t="s">
        <v>359</v>
      </c>
    </row>
    <row r="956" spans="2:47" x14ac:dyDescent="0.25">
      <c r="B956" s="12" t="s">
        <v>1670</v>
      </c>
      <c r="C956" s="8" t="s">
        <v>100</v>
      </c>
      <c r="D956" s="8" t="s">
        <v>1632</v>
      </c>
      <c r="E956" s="7" t="s">
        <v>1633</v>
      </c>
      <c r="F956" s="8" t="s">
        <v>1661</v>
      </c>
      <c r="G956" s="7" t="s">
        <v>1667</v>
      </c>
      <c r="H956" s="8" t="s">
        <v>197</v>
      </c>
      <c r="I956" s="9">
        <v>45</v>
      </c>
      <c r="J956" s="8" t="s">
        <v>244</v>
      </c>
      <c r="K956" s="8" t="s">
        <v>107</v>
      </c>
      <c r="L956" s="8" t="s">
        <v>108</v>
      </c>
      <c r="M956" s="10" t="s">
        <v>109</v>
      </c>
      <c r="N956" s="8" t="s">
        <v>110</v>
      </c>
      <c r="O956" s="74"/>
      <c r="P956" s="27"/>
      <c r="Q956" s="27"/>
      <c r="R956" s="27">
        <v>2</v>
      </c>
      <c r="S956" s="27">
        <v>2</v>
      </c>
      <c r="T956" s="27">
        <v>2</v>
      </c>
      <c r="U956" s="27">
        <v>2</v>
      </c>
      <c r="V956" s="27">
        <v>2</v>
      </c>
      <c r="W956" s="27"/>
      <c r="X956" s="27"/>
      <c r="Y956" s="27"/>
      <c r="Z956" s="27"/>
      <c r="AA956" s="27"/>
      <c r="AB956" s="27"/>
      <c r="AC956" s="27"/>
      <c r="AD956" s="27"/>
      <c r="AE956" s="27"/>
      <c r="AF956" s="27"/>
      <c r="AG956" s="27"/>
      <c r="AH956" s="27"/>
      <c r="AI956" s="27"/>
      <c r="AJ956" s="27"/>
      <c r="AK956" s="27"/>
      <c r="AL956" s="27"/>
      <c r="AM956" s="27"/>
      <c r="AN956" s="27"/>
      <c r="AO956" s="27"/>
      <c r="AP956" s="27">
        <v>120895.2</v>
      </c>
      <c r="AQ956" s="27">
        <v>0</v>
      </c>
      <c r="AR956" s="27">
        <f t="shared" si="22"/>
        <v>0</v>
      </c>
      <c r="AS956" s="10" t="s">
        <v>111</v>
      </c>
      <c r="AT956" s="43" t="s">
        <v>241</v>
      </c>
      <c r="AU956" s="89" t="s">
        <v>212</v>
      </c>
    </row>
    <row r="957" spans="2:47" x14ac:dyDescent="0.25">
      <c r="B957" s="7" t="s">
        <v>1671</v>
      </c>
      <c r="C957" s="7" t="s">
        <v>100</v>
      </c>
      <c r="D957" s="10" t="s">
        <v>1632</v>
      </c>
      <c r="E957" s="7" t="s">
        <v>1633</v>
      </c>
      <c r="F957" s="7" t="s">
        <v>1661</v>
      </c>
      <c r="G957" s="7" t="s">
        <v>1672</v>
      </c>
      <c r="H957" s="8" t="s">
        <v>197</v>
      </c>
      <c r="I957" s="9">
        <v>45</v>
      </c>
      <c r="J957" s="10" t="s">
        <v>238</v>
      </c>
      <c r="K957" s="7" t="s">
        <v>107</v>
      </c>
      <c r="L957" s="7" t="s">
        <v>108</v>
      </c>
      <c r="M957" s="7" t="s">
        <v>109</v>
      </c>
      <c r="N957" s="10" t="s">
        <v>110</v>
      </c>
      <c r="O957" s="27"/>
      <c r="P957" s="27"/>
      <c r="Q957" s="39"/>
      <c r="R957" s="39">
        <v>5</v>
      </c>
      <c r="S957" s="39">
        <v>5</v>
      </c>
      <c r="T957" s="39">
        <v>5</v>
      </c>
      <c r="U957" s="39">
        <v>5</v>
      </c>
      <c r="V957" s="39">
        <v>5</v>
      </c>
      <c r="W957" s="39"/>
      <c r="X957" s="39"/>
      <c r="Y957" s="39"/>
      <c r="Z957" s="39"/>
      <c r="AA957" s="39"/>
      <c r="AB957" s="39"/>
      <c r="AC957" s="39"/>
      <c r="AD957" s="39"/>
      <c r="AE957" s="39"/>
      <c r="AF957" s="39"/>
      <c r="AG957" s="39"/>
      <c r="AH957" s="39"/>
      <c r="AI957" s="39"/>
      <c r="AJ957" s="39"/>
      <c r="AK957" s="39"/>
      <c r="AL957" s="39"/>
      <c r="AM957" s="39"/>
      <c r="AN957" s="39"/>
      <c r="AO957" s="39"/>
      <c r="AP957" s="39">
        <v>4836002.29</v>
      </c>
      <c r="AQ957" s="27">
        <v>0</v>
      </c>
      <c r="AR957" s="27">
        <f t="shared" si="22"/>
        <v>0</v>
      </c>
      <c r="AS957" s="10" t="s">
        <v>111</v>
      </c>
      <c r="AT957" s="7" t="s">
        <v>375</v>
      </c>
      <c r="AU957" s="89" t="s">
        <v>239</v>
      </c>
    </row>
    <row r="958" spans="2:47" x14ac:dyDescent="0.25">
      <c r="B958" s="12" t="s">
        <v>1673</v>
      </c>
      <c r="C958" s="7" t="s">
        <v>100</v>
      </c>
      <c r="D958" s="7" t="s">
        <v>1632</v>
      </c>
      <c r="E958" s="7" t="s">
        <v>1633</v>
      </c>
      <c r="F958" s="7" t="s">
        <v>1661</v>
      </c>
      <c r="G958" s="7" t="s">
        <v>1672</v>
      </c>
      <c r="H958" s="8" t="s">
        <v>197</v>
      </c>
      <c r="I958" s="9">
        <v>45</v>
      </c>
      <c r="J958" s="10" t="s">
        <v>579</v>
      </c>
      <c r="K958" s="8" t="s">
        <v>107</v>
      </c>
      <c r="L958" s="10" t="s">
        <v>108</v>
      </c>
      <c r="M958" s="10" t="s">
        <v>109</v>
      </c>
      <c r="N958" s="10" t="s">
        <v>110</v>
      </c>
      <c r="O958" s="74"/>
      <c r="P958" s="27"/>
      <c r="Q958" s="27"/>
      <c r="R958" s="27"/>
      <c r="S958" s="27">
        <v>5</v>
      </c>
      <c r="T958" s="27">
        <v>5</v>
      </c>
      <c r="U958" s="27">
        <v>5</v>
      </c>
      <c r="V958" s="27">
        <v>5</v>
      </c>
      <c r="W958" s="27"/>
      <c r="X958" s="27"/>
      <c r="Y958" s="27"/>
      <c r="Z958" s="27"/>
      <c r="AA958" s="27"/>
      <c r="AB958" s="27"/>
      <c r="AC958" s="27"/>
      <c r="AD958" s="27"/>
      <c r="AE958" s="27"/>
      <c r="AF958" s="27"/>
      <c r="AG958" s="27"/>
      <c r="AH958" s="27"/>
      <c r="AI958" s="27"/>
      <c r="AJ958" s="27"/>
      <c r="AK958" s="27"/>
      <c r="AL958" s="27"/>
      <c r="AM958" s="27"/>
      <c r="AN958" s="27"/>
      <c r="AO958" s="27"/>
      <c r="AP958" s="27">
        <v>4836002.29</v>
      </c>
      <c r="AQ958" s="27">
        <v>0</v>
      </c>
      <c r="AR958" s="27">
        <f t="shared" si="22"/>
        <v>0</v>
      </c>
      <c r="AS958" s="10" t="s">
        <v>111</v>
      </c>
      <c r="AT958" s="43" t="s">
        <v>241</v>
      </c>
      <c r="AU958" s="88" t="s">
        <v>212</v>
      </c>
    </row>
    <row r="959" spans="2:47" x14ac:dyDescent="0.25">
      <c r="B959" s="7" t="s">
        <v>1674</v>
      </c>
      <c r="C959" s="7" t="s">
        <v>100</v>
      </c>
      <c r="D959" s="22" t="s">
        <v>193</v>
      </c>
      <c r="E959" s="7" t="s">
        <v>194</v>
      </c>
      <c r="F959" s="7" t="s">
        <v>195</v>
      </c>
      <c r="G959" s="7" t="s">
        <v>1291</v>
      </c>
      <c r="H959" s="8" t="s">
        <v>197</v>
      </c>
      <c r="I959" s="9">
        <v>50</v>
      </c>
      <c r="J959" s="10" t="s">
        <v>238</v>
      </c>
      <c r="K959" s="8" t="s">
        <v>107</v>
      </c>
      <c r="L959" s="10" t="s">
        <v>108</v>
      </c>
      <c r="M959" s="10" t="s">
        <v>109</v>
      </c>
      <c r="N959" s="10" t="s">
        <v>110</v>
      </c>
      <c r="O959" s="27"/>
      <c r="P959" s="27"/>
      <c r="Q959" s="74"/>
      <c r="R959" s="27">
        <v>37</v>
      </c>
      <c r="S959" s="27">
        <v>37</v>
      </c>
      <c r="T959" s="27">
        <v>37</v>
      </c>
      <c r="U959" s="27">
        <v>37</v>
      </c>
      <c r="V959" s="27">
        <v>37</v>
      </c>
      <c r="W959" s="27"/>
      <c r="X959" s="27"/>
      <c r="Y959" s="27"/>
      <c r="Z959" s="27"/>
      <c r="AA959" s="27"/>
      <c r="AB959" s="27"/>
      <c r="AC959" s="27"/>
      <c r="AD959" s="27"/>
      <c r="AE959" s="27"/>
      <c r="AF959" s="27"/>
      <c r="AG959" s="27"/>
      <c r="AH959" s="27"/>
      <c r="AI959" s="27"/>
      <c r="AJ959" s="27"/>
      <c r="AK959" s="27"/>
      <c r="AL959" s="27"/>
      <c r="AM959" s="27"/>
      <c r="AN959" s="27"/>
      <c r="AO959" s="27"/>
      <c r="AP959" s="27">
        <v>1683073.88</v>
      </c>
      <c r="AQ959" s="27">
        <v>0</v>
      </c>
      <c r="AR959" s="27">
        <f t="shared" si="22"/>
        <v>0</v>
      </c>
      <c r="AS959" s="10" t="s">
        <v>111</v>
      </c>
      <c r="AT959" s="7" t="s">
        <v>375</v>
      </c>
      <c r="AU959" s="89" t="s">
        <v>112</v>
      </c>
    </row>
    <row r="960" spans="2:47" x14ac:dyDescent="0.25">
      <c r="B960" s="12" t="s">
        <v>1675</v>
      </c>
      <c r="C960" s="7" t="s">
        <v>100</v>
      </c>
      <c r="D960" s="7" t="s">
        <v>193</v>
      </c>
      <c r="E960" s="7" t="s">
        <v>194</v>
      </c>
      <c r="F960" s="7" t="s">
        <v>195</v>
      </c>
      <c r="G960" s="7" t="s">
        <v>1291</v>
      </c>
      <c r="H960" s="8" t="s">
        <v>197</v>
      </c>
      <c r="I960" s="9">
        <v>50</v>
      </c>
      <c r="J960" s="10" t="s">
        <v>238</v>
      </c>
      <c r="K960" s="8" t="s">
        <v>107</v>
      </c>
      <c r="L960" s="10" t="s">
        <v>108</v>
      </c>
      <c r="M960" s="10" t="s">
        <v>109</v>
      </c>
      <c r="N960" s="10" t="s">
        <v>110</v>
      </c>
      <c r="O960" s="74"/>
      <c r="P960" s="27"/>
      <c r="Q960" s="27"/>
      <c r="R960" s="27">
        <v>37</v>
      </c>
      <c r="S960" s="27">
        <v>33</v>
      </c>
      <c r="T960" s="27">
        <v>27</v>
      </c>
      <c r="U960" s="27">
        <v>25</v>
      </c>
      <c r="V960" s="27"/>
      <c r="W960" s="27"/>
      <c r="X960" s="27"/>
      <c r="Y960" s="27"/>
      <c r="Z960" s="27"/>
      <c r="AA960" s="27"/>
      <c r="AB960" s="27"/>
      <c r="AC960" s="27"/>
      <c r="AD960" s="27"/>
      <c r="AE960" s="27"/>
      <c r="AF960" s="27"/>
      <c r="AG960" s="27"/>
      <c r="AH960" s="27"/>
      <c r="AI960" s="27"/>
      <c r="AJ960" s="27"/>
      <c r="AK960" s="27"/>
      <c r="AL960" s="27"/>
      <c r="AM960" s="27"/>
      <c r="AN960" s="27"/>
      <c r="AO960" s="27"/>
      <c r="AP960" s="27">
        <v>1683073.88</v>
      </c>
      <c r="AQ960" s="27">
        <v>0</v>
      </c>
      <c r="AR960" s="27">
        <f t="shared" si="22"/>
        <v>0</v>
      </c>
      <c r="AS960" s="10" t="s">
        <v>111</v>
      </c>
      <c r="AT960" s="43" t="s">
        <v>114</v>
      </c>
      <c r="AU960" s="88" t="s">
        <v>212</v>
      </c>
    </row>
    <row r="961" spans="2:47" x14ac:dyDescent="0.25">
      <c r="B961" s="7" t="s">
        <v>1676</v>
      </c>
      <c r="C961" s="7" t="s">
        <v>100</v>
      </c>
      <c r="D961" s="22" t="s">
        <v>1677</v>
      </c>
      <c r="E961" s="7" t="s">
        <v>1678</v>
      </c>
      <c r="F961" s="7" t="s">
        <v>1679</v>
      </c>
      <c r="G961" s="7" t="s">
        <v>1680</v>
      </c>
      <c r="H961" s="8" t="s">
        <v>197</v>
      </c>
      <c r="I961" s="9">
        <v>50</v>
      </c>
      <c r="J961" s="10" t="s">
        <v>238</v>
      </c>
      <c r="K961" s="8" t="s">
        <v>107</v>
      </c>
      <c r="L961" s="10" t="s">
        <v>108</v>
      </c>
      <c r="M961" s="10" t="s">
        <v>109</v>
      </c>
      <c r="N961" s="10" t="s">
        <v>110</v>
      </c>
      <c r="O961" s="27"/>
      <c r="P961" s="27"/>
      <c r="Q961" s="74"/>
      <c r="R961" s="27">
        <v>6</v>
      </c>
      <c r="S961" s="27">
        <v>3</v>
      </c>
      <c r="T961" s="27">
        <v>3</v>
      </c>
      <c r="U961" s="27">
        <v>3</v>
      </c>
      <c r="V961" s="27">
        <v>3</v>
      </c>
      <c r="W961" s="27"/>
      <c r="X961" s="27"/>
      <c r="Y961" s="27"/>
      <c r="Z961" s="27"/>
      <c r="AA961" s="27"/>
      <c r="AB961" s="27"/>
      <c r="AC961" s="27"/>
      <c r="AD961" s="27"/>
      <c r="AE961" s="27"/>
      <c r="AF961" s="27"/>
      <c r="AG961" s="27"/>
      <c r="AH961" s="27"/>
      <c r="AI961" s="27"/>
      <c r="AJ961" s="27"/>
      <c r="AK961" s="27"/>
      <c r="AL961" s="27"/>
      <c r="AM961" s="27"/>
      <c r="AN961" s="27"/>
      <c r="AO961" s="27"/>
      <c r="AP961" s="27">
        <v>5369200.5499999998</v>
      </c>
      <c r="AQ961" s="39">
        <v>0</v>
      </c>
      <c r="AR961" s="27">
        <f t="shared" si="22"/>
        <v>0</v>
      </c>
      <c r="AS961" s="10" t="s">
        <v>111</v>
      </c>
      <c r="AT961" s="7" t="s">
        <v>375</v>
      </c>
      <c r="AU961" s="89" t="s">
        <v>212</v>
      </c>
    </row>
    <row r="962" spans="2:47" x14ac:dyDescent="0.25">
      <c r="B962" s="7" t="s">
        <v>1681</v>
      </c>
      <c r="C962" s="7" t="s">
        <v>100</v>
      </c>
      <c r="D962" s="22" t="s">
        <v>1682</v>
      </c>
      <c r="E962" s="7" t="s">
        <v>1683</v>
      </c>
      <c r="F962" s="7" t="s">
        <v>1684</v>
      </c>
      <c r="G962" s="7" t="s">
        <v>1685</v>
      </c>
      <c r="H962" s="8" t="s">
        <v>197</v>
      </c>
      <c r="I962" s="9">
        <v>45</v>
      </c>
      <c r="J962" s="10" t="s">
        <v>238</v>
      </c>
      <c r="K962" s="8" t="s">
        <v>107</v>
      </c>
      <c r="L962" s="10" t="s">
        <v>108</v>
      </c>
      <c r="M962" s="10" t="s">
        <v>109</v>
      </c>
      <c r="N962" s="10" t="s">
        <v>110</v>
      </c>
      <c r="O962" s="27"/>
      <c r="P962" s="27"/>
      <c r="Q962" s="74"/>
      <c r="R962" s="27">
        <v>2</v>
      </c>
      <c r="S962" s="27">
        <v>2</v>
      </c>
      <c r="T962" s="27">
        <v>2</v>
      </c>
      <c r="U962" s="27">
        <v>2</v>
      </c>
      <c r="V962" s="27">
        <v>2</v>
      </c>
      <c r="W962" s="27"/>
      <c r="X962" s="27"/>
      <c r="Y962" s="27"/>
      <c r="Z962" s="27"/>
      <c r="AA962" s="27"/>
      <c r="AB962" s="27"/>
      <c r="AC962" s="27"/>
      <c r="AD962" s="27"/>
      <c r="AE962" s="27"/>
      <c r="AF962" s="27"/>
      <c r="AG962" s="27"/>
      <c r="AH962" s="27"/>
      <c r="AI962" s="27"/>
      <c r="AJ962" s="27"/>
      <c r="AK962" s="27"/>
      <c r="AL962" s="27"/>
      <c r="AM962" s="27"/>
      <c r="AN962" s="27"/>
      <c r="AO962" s="27"/>
      <c r="AP962" s="27">
        <v>7737603.6600000001</v>
      </c>
      <c r="AQ962" s="27">
        <v>0</v>
      </c>
      <c r="AR962" s="27">
        <f t="shared" si="22"/>
        <v>0</v>
      </c>
      <c r="AS962" s="10" t="s">
        <v>111</v>
      </c>
      <c r="AT962" s="7" t="s">
        <v>375</v>
      </c>
      <c r="AU962" s="89" t="s">
        <v>239</v>
      </c>
    </row>
    <row r="963" spans="2:47" x14ac:dyDescent="0.25">
      <c r="B963" s="12" t="s">
        <v>1686</v>
      </c>
      <c r="C963" s="7" t="s">
        <v>100</v>
      </c>
      <c r="D963" s="7" t="s">
        <v>1682</v>
      </c>
      <c r="E963" s="7" t="s">
        <v>1683</v>
      </c>
      <c r="F963" s="7" t="s">
        <v>1684</v>
      </c>
      <c r="G963" s="7" t="s">
        <v>1685</v>
      </c>
      <c r="H963" s="8" t="s">
        <v>197</v>
      </c>
      <c r="I963" s="9">
        <v>45</v>
      </c>
      <c r="J963" s="10" t="s">
        <v>579</v>
      </c>
      <c r="K963" s="8" t="s">
        <v>107</v>
      </c>
      <c r="L963" s="10" t="s">
        <v>108</v>
      </c>
      <c r="M963" s="10" t="s">
        <v>109</v>
      </c>
      <c r="N963" s="10" t="s">
        <v>110</v>
      </c>
      <c r="O963" s="74"/>
      <c r="P963" s="27"/>
      <c r="Q963" s="27"/>
      <c r="R963" s="27">
        <v>1</v>
      </c>
      <c r="S963" s="27">
        <v>1</v>
      </c>
      <c r="T963" s="27">
        <v>1</v>
      </c>
      <c r="U963" s="27">
        <v>1</v>
      </c>
      <c r="V963" s="27">
        <v>1</v>
      </c>
      <c r="W963" s="27"/>
      <c r="X963" s="27"/>
      <c r="Y963" s="27"/>
      <c r="Z963" s="27"/>
      <c r="AA963" s="27"/>
      <c r="AB963" s="27"/>
      <c r="AC963" s="27"/>
      <c r="AD963" s="27"/>
      <c r="AE963" s="27"/>
      <c r="AF963" s="27"/>
      <c r="AG963" s="27"/>
      <c r="AH963" s="27"/>
      <c r="AI963" s="27"/>
      <c r="AJ963" s="27"/>
      <c r="AK963" s="27"/>
      <c r="AL963" s="27"/>
      <c r="AM963" s="27"/>
      <c r="AN963" s="27"/>
      <c r="AO963" s="27"/>
      <c r="AP963" s="27">
        <v>7737603.6600000001</v>
      </c>
      <c r="AQ963" s="27">
        <v>0</v>
      </c>
      <c r="AR963" s="27">
        <f t="shared" si="22"/>
        <v>0</v>
      </c>
      <c r="AS963" s="10" t="s">
        <v>111</v>
      </c>
      <c r="AT963" s="43" t="s">
        <v>241</v>
      </c>
      <c r="AU963" s="10" t="s">
        <v>1339</v>
      </c>
    </row>
    <row r="964" spans="2:47" x14ac:dyDescent="0.25">
      <c r="B964" s="12" t="s">
        <v>1687</v>
      </c>
      <c r="C964" s="7" t="s">
        <v>100</v>
      </c>
      <c r="D964" s="7" t="s">
        <v>1682</v>
      </c>
      <c r="E964" s="7" t="s">
        <v>1683</v>
      </c>
      <c r="F964" s="7" t="s">
        <v>1684</v>
      </c>
      <c r="G964" s="7" t="s">
        <v>1685</v>
      </c>
      <c r="H964" s="8" t="s">
        <v>197</v>
      </c>
      <c r="I964" s="9">
        <v>45</v>
      </c>
      <c r="J964" s="10" t="s">
        <v>579</v>
      </c>
      <c r="K964" s="8" t="s">
        <v>107</v>
      </c>
      <c r="L964" s="10" t="s">
        <v>108</v>
      </c>
      <c r="M964" s="10" t="s">
        <v>109</v>
      </c>
      <c r="N964" s="10" t="s">
        <v>110</v>
      </c>
      <c r="O964" s="74"/>
      <c r="P964" s="27"/>
      <c r="Q964" s="27"/>
      <c r="R964" s="27">
        <v>1</v>
      </c>
      <c r="S964" s="27">
        <v>1</v>
      </c>
      <c r="T964" s="27">
        <v>1</v>
      </c>
      <c r="U964" s="27">
        <v>1</v>
      </c>
      <c r="V964" s="27">
        <v>1</v>
      </c>
      <c r="W964" s="27"/>
      <c r="X964" s="27"/>
      <c r="Y964" s="27"/>
      <c r="Z964" s="27"/>
      <c r="AA964" s="27"/>
      <c r="AB964" s="27"/>
      <c r="AC964" s="27"/>
      <c r="AD964" s="27"/>
      <c r="AE964" s="27"/>
      <c r="AF964" s="27"/>
      <c r="AG964" s="27"/>
      <c r="AH964" s="27"/>
      <c r="AI964" s="27"/>
      <c r="AJ964" s="27"/>
      <c r="AK964" s="27"/>
      <c r="AL964" s="27"/>
      <c r="AM964" s="27"/>
      <c r="AN964" s="27"/>
      <c r="AO964" s="27"/>
      <c r="AP964" s="27">
        <v>5877500</v>
      </c>
      <c r="AQ964" s="27">
        <v>0</v>
      </c>
      <c r="AR964" s="27">
        <f t="shared" si="22"/>
        <v>0</v>
      </c>
      <c r="AS964" s="10" t="s">
        <v>111</v>
      </c>
      <c r="AT964" s="43" t="s">
        <v>241</v>
      </c>
      <c r="AU964" s="43" t="s">
        <v>359</v>
      </c>
    </row>
    <row r="965" spans="2:47" x14ac:dyDescent="0.2">
      <c r="B965" s="12" t="s">
        <v>1688</v>
      </c>
      <c r="C965" s="8" t="s">
        <v>100</v>
      </c>
      <c r="D965" s="8" t="s">
        <v>1682</v>
      </c>
      <c r="E965" s="8" t="s">
        <v>1683</v>
      </c>
      <c r="F965" s="8" t="s">
        <v>1684</v>
      </c>
      <c r="G965" s="7" t="s">
        <v>1685</v>
      </c>
      <c r="H965" s="8" t="s">
        <v>197</v>
      </c>
      <c r="I965" s="9">
        <v>45</v>
      </c>
      <c r="J965" s="8" t="s">
        <v>244</v>
      </c>
      <c r="K965" s="8" t="s">
        <v>107</v>
      </c>
      <c r="L965" s="8" t="s">
        <v>108</v>
      </c>
      <c r="M965" s="10" t="s">
        <v>109</v>
      </c>
      <c r="N965" s="8" t="s">
        <v>110</v>
      </c>
      <c r="O965" s="74"/>
      <c r="P965" s="27"/>
      <c r="Q965" s="27"/>
      <c r="R965" s="27">
        <v>1</v>
      </c>
      <c r="S965" s="27">
        <v>1</v>
      </c>
      <c r="T965" s="27">
        <v>1</v>
      </c>
      <c r="U965" s="27">
        <v>1</v>
      </c>
      <c r="V965" s="27">
        <v>1</v>
      </c>
      <c r="W965" s="27"/>
      <c r="X965" s="27"/>
      <c r="Y965" s="27"/>
      <c r="Z965" s="27"/>
      <c r="AA965" s="27"/>
      <c r="AB965" s="27"/>
      <c r="AC965" s="27"/>
      <c r="AD965" s="27"/>
      <c r="AE965" s="27"/>
      <c r="AF965" s="27"/>
      <c r="AG965" s="27"/>
      <c r="AH965" s="27"/>
      <c r="AI965" s="27"/>
      <c r="AJ965" s="27"/>
      <c r="AK965" s="27"/>
      <c r="AL965" s="27"/>
      <c r="AM965" s="27"/>
      <c r="AN965" s="27"/>
      <c r="AO965" s="27"/>
      <c r="AP965" s="27">
        <v>5400000</v>
      </c>
      <c r="AQ965" s="27">
        <v>0</v>
      </c>
      <c r="AR965" s="27">
        <f t="shared" ref="AR965:AR1028" si="23">AQ965*1.12</f>
        <v>0</v>
      </c>
      <c r="AS965" s="10" t="s">
        <v>111</v>
      </c>
      <c r="AT965" s="43" t="s">
        <v>241</v>
      </c>
      <c r="AU965" s="13" t="s">
        <v>1639</v>
      </c>
    </row>
    <row r="966" spans="2:47" x14ac:dyDescent="0.2">
      <c r="B966" s="13" t="s">
        <v>1689</v>
      </c>
      <c r="C966" s="13" t="s">
        <v>100</v>
      </c>
      <c r="D966" s="13" t="s">
        <v>1690</v>
      </c>
      <c r="E966" s="13" t="s">
        <v>1691</v>
      </c>
      <c r="F966" s="13" t="s">
        <v>1692</v>
      </c>
      <c r="G966" s="13" t="s">
        <v>1693</v>
      </c>
      <c r="H966" s="13" t="s">
        <v>1475</v>
      </c>
      <c r="I966" s="13">
        <v>45</v>
      </c>
      <c r="J966" s="13" t="s">
        <v>614</v>
      </c>
      <c r="K966" s="13" t="s">
        <v>107</v>
      </c>
      <c r="L966" s="13" t="s">
        <v>108</v>
      </c>
      <c r="M966" s="13" t="s">
        <v>109</v>
      </c>
      <c r="N966" s="13" t="s">
        <v>110</v>
      </c>
      <c r="O966" s="39"/>
      <c r="P966" s="39"/>
      <c r="Q966" s="39"/>
      <c r="R966" s="39"/>
      <c r="S966" s="39">
        <v>1</v>
      </c>
      <c r="T966" s="39">
        <v>1</v>
      </c>
      <c r="U966" s="39">
        <v>1</v>
      </c>
      <c r="V966" s="39">
        <v>1</v>
      </c>
      <c r="W966" s="39">
        <v>1</v>
      </c>
      <c r="X966" s="39"/>
      <c r="Y966" s="39"/>
      <c r="Z966" s="39"/>
      <c r="AA966" s="39"/>
      <c r="AB966" s="39"/>
      <c r="AC966" s="39"/>
      <c r="AD966" s="39"/>
      <c r="AE966" s="39"/>
      <c r="AF966" s="39"/>
      <c r="AG966" s="39"/>
      <c r="AH966" s="39"/>
      <c r="AI966" s="39"/>
      <c r="AJ966" s="39"/>
      <c r="AK966" s="39"/>
      <c r="AL966" s="39"/>
      <c r="AM966" s="39"/>
      <c r="AN966" s="39"/>
      <c r="AO966" s="39"/>
      <c r="AP966" s="39">
        <v>5877500</v>
      </c>
      <c r="AQ966" s="39">
        <v>0</v>
      </c>
      <c r="AR966" s="27">
        <f t="shared" si="23"/>
        <v>0</v>
      </c>
      <c r="AS966" s="13" t="s">
        <v>111</v>
      </c>
      <c r="AT966" s="13">
        <v>2016</v>
      </c>
      <c r="AU966" s="13">
        <v>9.15</v>
      </c>
    </row>
    <row r="967" spans="2:47" x14ac:dyDescent="0.2">
      <c r="B967" s="13" t="s">
        <v>1694</v>
      </c>
      <c r="C967" s="13" t="s">
        <v>100</v>
      </c>
      <c r="D967" s="13" t="s">
        <v>1690</v>
      </c>
      <c r="E967" s="13" t="s">
        <v>1691</v>
      </c>
      <c r="F967" s="13" t="s">
        <v>1692</v>
      </c>
      <c r="G967" s="13" t="s">
        <v>1693</v>
      </c>
      <c r="H967" s="13" t="s">
        <v>1475</v>
      </c>
      <c r="I967" s="13">
        <v>45</v>
      </c>
      <c r="J967" s="13" t="s">
        <v>745</v>
      </c>
      <c r="K967" s="13" t="s">
        <v>107</v>
      </c>
      <c r="L967" s="13" t="s">
        <v>108</v>
      </c>
      <c r="M967" s="13" t="s">
        <v>109</v>
      </c>
      <c r="N967" s="13" t="s">
        <v>110</v>
      </c>
      <c r="O967" s="39"/>
      <c r="P967" s="39"/>
      <c r="Q967" s="39"/>
      <c r="R967" s="39"/>
      <c r="S967" s="39">
        <v>1</v>
      </c>
      <c r="T967" s="39">
        <v>1</v>
      </c>
      <c r="U967" s="39">
        <v>1</v>
      </c>
      <c r="V967" s="39">
        <v>1</v>
      </c>
      <c r="W967" s="39">
        <v>1</v>
      </c>
      <c r="X967" s="39"/>
      <c r="Y967" s="39"/>
      <c r="Z967" s="39"/>
      <c r="AA967" s="39"/>
      <c r="AB967" s="39"/>
      <c r="AC967" s="39"/>
      <c r="AD967" s="39"/>
      <c r="AE967" s="39"/>
      <c r="AF967" s="39"/>
      <c r="AG967" s="39"/>
      <c r="AH967" s="39"/>
      <c r="AI967" s="39"/>
      <c r="AJ967" s="39"/>
      <c r="AK967" s="39"/>
      <c r="AL967" s="39"/>
      <c r="AM967" s="39"/>
      <c r="AN967" s="39"/>
      <c r="AO967" s="39"/>
      <c r="AP967" s="39">
        <v>5399999.9999999991</v>
      </c>
      <c r="AQ967" s="39">
        <v>0</v>
      </c>
      <c r="AR967" s="27">
        <f t="shared" si="23"/>
        <v>0</v>
      </c>
      <c r="AS967" s="13" t="s">
        <v>111</v>
      </c>
      <c r="AT967" s="13">
        <v>2016</v>
      </c>
      <c r="AU967" s="13">
        <v>9.18</v>
      </c>
    </row>
    <row r="968" spans="2:47" x14ac:dyDescent="0.2">
      <c r="B968" s="13" t="s">
        <v>1695</v>
      </c>
      <c r="C968" s="13" t="s">
        <v>100</v>
      </c>
      <c r="D968" s="13" t="s">
        <v>1690</v>
      </c>
      <c r="E968" s="13" t="s">
        <v>1691</v>
      </c>
      <c r="F968" s="13" t="s">
        <v>1692</v>
      </c>
      <c r="G968" s="13" t="s">
        <v>1693</v>
      </c>
      <c r="H968" s="13" t="s">
        <v>1475</v>
      </c>
      <c r="I968" s="13">
        <v>45</v>
      </c>
      <c r="J968" s="13" t="s">
        <v>747</v>
      </c>
      <c r="K968" s="13" t="s">
        <v>107</v>
      </c>
      <c r="L968" s="13" t="s">
        <v>108</v>
      </c>
      <c r="M968" s="13" t="s">
        <v>109</v>
      </c>
      <c r="N968" s="13" t="s">
        <v>110</v>
      </c>
      <c r="O968" s="39"/>
      <c r="P968" s="39"/>
      <c r="Q968" s="39"/>
      <c r="R968" s="39"/>
      <c r="S968" s="39">
        <v>1</v>
      </c>
      <c r="T968" s="39">
        <v>1</v>
      </c>
      <c r="U968" s="39">
        <v>1</v>
      </c>
      <c r="V968" s="39">
        <v>1</v>
      </c>
      <c r="W968" s="39">
        <v>1</v>
      </c>
      <c r="X968" s="39"/>
      <c r="Y968" s="39"/>
      <c r="Z968" s="39"/>
      <c r="AA968" s="39"/>
      <c r="AB968" s="39"/>
      <c r="AC968" s="39"/>
      <c r="AD968" s="39"/>
      <c r="AE968" s="39"/>
      <c r="AF968" s="39"/>
      <c r="AG968" s="39"/>
      <c r="AH968" s="39"/>
      <c r="AI968" s="39"/>
      <c r="AJ968" s="39"/>
      <c r="AK968" s="39"/>
      <c r="AL968" s="39"/>
      <c r="AM968" s="39"/>
      <c r="AN968" s="39"/>
      <c r="AO968" s="39"/>
      <c r="AP968" s="39">
        <v>5399999.9999999991</v>
      </c>
      <c r="AQ968" s="39">
        <v>0</v>
      </c>
      <c r="AR968" s="27">
        <f t="shared" si="23"/>
        <v>0</v>
      </c>
      <c r="AS968" s="13" t="s">
        <v>748</v>
      </c>
      <c r="AT968" s="13">
        <v>2016</v>
      </c>
      <c r="AU968" s="13">
        <v>9.1199999999999992</v>
      </c>
    </row>
    <row r="969" spans="2:47" x14ac:dyDescent="0.2">
      <c r="B969" s="13" t="s">
        <v>1696</v>
      </c>
      <c r="C969" s="13" t="s">
        <v>100</v>
      </c>
      <c r="D969" s="13" t="s">
        <v>1690</v>
      </c>
      <c r="E969" s="13" t="s">
        <v>1691</v>
      </c>
      <c r="F969" s="13" t="s">
        <v>1692</v>
      </c>
      <c r="G969" s="13" t="s">
        <v>1693</v>
      </c>
      <c r="H969" s="13" t="s">
        <v>1475</v>
      </c>
      <c r="I969" s="13">
        <v>45</v>
      </c>
      <c r="J969" s="13" t="s">
        <v>751</v>
      </c>
      <c r="K969" s="13" t="s">
        <v>107</v>
      </c>
      <c r="L969" s="13" t="s">
        <v>108</v>
      </c>
      <c r="M969" s="13" t="s">
        <v>337</v>
      </c>
      <c r="N969" s="13" t="s">
        <v>110</v>
      </c>
      <c r="O969" s="39"/>
      <c r="P969" s="39"/>
      <c r="Q969" s="39"/>
      <c r="R969" s="39"/>
      <c r="S969" s="39">
        <v>1</v>
      </c>
      <c r="T969" s="39">
        <v>1</v>
      </c>
      <c r="U969" s="39">
        <v>1</v>
      </c>
      <c r="V969" s="39">
        <v>1</v>
      </c>
      <c r="W969" s="39">
        <v>1</v>
      </c>
      <c r="X969" s="39"/>
      <c r="Y969" s="39"/>
      <c r="Z969" s="39"/>
      <c r="AA969" s="39"/>
      <c r="AB969" s="39"/>
      <c r="AC969" s="39"/>
      <c r="AD969" s="39"/>
      <c r="AE969" s="39"/>
      <c r="AF969" s="39"/>
      <c r="AG969" s="39"/>
      <c r="AH969" s="39"/>
      <c r="AI969" s="39"/>
      <c r="AJ969" s="39"/>
      <c r="AK969" s="39"/>
      <c r="AL969" s="39"/>
      <c r="AM969" s="39"/>
      <c r="AN969" s="39"/>
      <c r="AO969" s="39"/>
      <c r="AP969" s="39">
        <v>5399999.9999999991</v>
      </c>
      <c r="AQ969" s="39">
        <v>0</v>
      </c>
      <c r="AR969" s="27">
        <f t="shared" si="23"/>
        <v>0</v>
      </c>
      <c r="AS969" s="13" t="s">
        <v>748</v>
      </c>
      <c r="AT969" s="13">
        <v>2016</v>
      </c>
      <c r="AU969" s="13" t="s">
        <v>212</v>
      </c>
    </row>
    <row r="970" spans="2:47" x14ac:dyDescent="0.25">
      <c r="B970" s="7" t="s">
        <v>1697</v>
      </c>
      <c r="C970" s="7" t="s">
        <v>100</v>
      </c>
      <c r="D970" s="22" t="s">
        <v>193</v>
      </c>
      <c r="E970" s="7" t="s">
        <v>194</v>
      </c>
      <c r="F970" s="7" t="s">
        <v>195</v>
      </c>
      <c r="G970" s="7" t="s">
        <v>229</v>
      </c>
      <c r="H970" s="8" t="s">
        <v>197</v>
      </c>
      <c r="I970" s="9">
        <v>50</v>
      </c>
      <c r="J970" s="10" t="s">
        <v>238</v>
      </c>
      <c r="K970" s="8" t="s">
        <v>107</v>
      </c>
      <c r="L970" s="10" t="s">
        <v>108</v>
      </c>
      <c r="M970" s="10" t="s">
        <v>109</v>
      </c>
      <c r="N970" s="10" t="s">
        <v>110</v>
      </c>
      <c r="O970" s="27"/>
      <c r="P970" s="27"/>
      <c r="Q970" s="74"/>
      <c r="R970" s="27">
        <v>200</v>
      </c>
      <c r="S970" s="27">
        <v>200</v>
      </c>
      <c r="T970" s="27">
        <v>200</v>
      </c>
      <c r="U970" s="27">
        <v>200</v>
      </c>
      <c r="V970" s="27">
        <v>200</v>
      </c>
      <c r="W970" s="27"/>
      <c r="X970" s="27"/>
      <c r="Y970" s="27"/>
      <c r="Z970" s="27"/>
      <c r="AA970" s="27"/>
      <c r="AB970" s="27"/>
      <c r="AC970" s="27"/>
      <c r="AD970" s="27"/>
      <c r="AE970" s="27"/>
      <c r="AF970" s="27"/>
      <c r="AG970" s="27"/>
      <c r="AH970" s="27"/>
      <c r="AI970" s="27"/>
      <c r="AJ970" s="27"/>
      <c r="AK970" s="27"/>
      <c r="AL970" s="27"/>
      <c r="AM970" s="27"/>
      <c r="AN970" s="27"/>
      <c r="AO970" s="27"/>
      <c r="AP970" s="27">
        <v>21955.61</v>
      </c>
      <c r="AQ970" s="27">
        <v>0</v>
      </c>
      <c r="AR970" s="27">
        <f t="shared" si="23"/>
        <v>0</v>
      </c>
      <c r="AS970" s="10" t="s">
        <v>111</v>
      </c>
      <c r="AT970" s="7" t="s">
        <v>375</v>
      </c>
      <c r="AU970" s="89" t="s">
        <v>1392</v>
      </c>
    </row>
    <row r="971" spans="2:47" x14ac:dyDescent="0.25">
      <c r="B971" s="12" t="s">
        <v>1698</v>
      </c>
      <c r="C971" s="7" t="s">
        <v>100</v>
      </c>
      <c r="D971" s="7" t="s">
        <v>193</v>
      </c>
      <c r="E971" s="7" t="s">
        <v>194</v>
      </c>
      <c r="F971" s="7" t="s">
        <v>195</v>
      </c>
      <c r="G971" s="7" t="s">
        <v>229</v>
      </c>
      <c r="H971" s="8" t="s">
        <v>197</v>
      </c>
      <c r="I971" s="9">
        <v>50</v>
      </c>
      <c r="J971" s="10" t="s">
        <v>579</v>
      </c>
      <c r="K971" s="8" t="s">
        <v>107</v>
      </c>
      <c r="L971" s="10" t="s">
        <v>108</v>
      </c>
      <c r="M971" s="10" t="s">
        <v>109</v>
      </c>
      <c r="N971" s="10" t="s">
        <v>110</v>
      </c>
      <c r="O971" s="74"/>
      <c r="P971" s="27"/>
      <c r="Q971" s="27"/>
      <c r="R971" s="27">
        <v>200</v>
      </c>
      <c r="S971" s="27">
        <v>200</v>
      </c>
      <c r="T971" s="27">
        <v>200</v>
      </c>
      <c r="U971" s="27">
        <v>200</v>
      </c>
      <c r="V971" s="27">
        <v>200</v>
      </c>
      <c r="W971" s="27"/>
      <c r="X971" s="27"/>
      <c r="Y971" s="27"/>
      <c r="Z971" s="27"/>
      <c r="AA971" s="27"/>
      <c r="AB971" s="27"/>
      <c r="AC971" s="27"/>
      <c r="AD971" s="27"/>
      <c r="AE971" s="27"/>
      <c r="AF971" s="27"/>
      <c r="AG971" s="27"/>
      <c r="AH971" s="27"/>
      <c r="AI971" s="27"/>
      <c r="AJ971" s="27"/>
      <c r="AK971" s="27"/>
      <c r="AL971" s="27"/>
      <c r="AM971" s="27"/>
      <c r="AN971" s="27"/>
      <c r="AO971" s="27"/>
      <c r="AP971" s="27">
        <v>21955.61</v>
      </c>
      <c r="AQ971" s="27">
        <v>0</v>
      </c>
      <c r="AR971" s="27">
        <f t="shared" si="23"/>
        <v>0</v>
      </c>
      <c r="AS971" s="10" t="s">
        <v>111</v>
      </c>
      <c r="AT971" s="43" t="s">
        <v>241</v>
      </c>
      <c r="AU971" s="88" t="s">
        <v>212</v>
      </c>
    </row>
    <row r="972" spans="2:47" x14ac:dyDescent="0.25">
      <c r="B972" s="7" t="s">
        <v>1699</v>
      </c>
      <c r="C972" s="7" t="s">
        <v>100</v>
      </c>
      <c r="D972" s="22" t="s">
        <v>193</v>
      </c>
      <c r="E972" s="7" t="s">
        <v>194</v>
      </c>
      <c r="F972" s="7" t="s">
        <v>195</v>
      </c>
      <c r="G972" s="7" t="s">
        <v>1700</v>
      </c>
      <c r="H972" s="8" t="s">
        <v>197</v>
      </c>
      <c r="I972" s="9">
        <v>50</v>
      </c>
      <c r="J972" s="10" t="s">
        <v>238</v>
      </c>
      <c r="K972" s="8" t="s">
        <v>107</v>
      </c>
      <c r="L972" s="10" t="s">
        <v>108</v>
      </c>
      <c r="M972" s="10" t="s">
        <v>109</v>
      </c>
      <c r="N972" s="10" t="s">
        <v>110</v>
      </c>
      <c r="O972" s="27"/>
      <c r="P972" s="27"/>
      <c r="Q972" s="74"/>
      <c r="R972" s="27">
        <v>280</v>
      </c>
      <c r="S972" s="27">
        <v>280</v>
      </c>
      <c r="T972" s="27">
        <v>280</v>
      </c>
      <c r="U972" s="27">
        <v>280</v>
      </c>
      <c r="V972" s="27">
        <v>280</v>
      </c>
      <c r="W972" s="27"/>
      <c r="X972" s="27"/>
      <c r="Y972" s="27"/>
      <c r="Z972" s="27"/>
      <c r="AA972" s="27"/>
      <c r="AB972" s="27"/>
      <c r="AC972" s="27"/>
      <c r="AD972" s="27"/>
      <c r="AE972" s="27"/>
      <c r="AF972" s="27"/>
      <c r="AG972" s="27"/>
      <c r="AH972" s="27"/>
      <c r="AI972" s="27"/>
      <c r="AJ972" s="27"/>
      <c r="AK972" s="27"/>
      <c r="AL972" s="27"/>
      <c r="AM972" s="27"/>
      <c r="AN972" s="27"/>
      <c r="AO972" s="27"/>
      <c r="AP972" s="27">
        <v>9842.5400000000009</v>
      </c>
      <c r="AQ972" s="27">
        <v>0</v>
      </c>
      <c r="AR972" s="27">
        <f t="shared" si="23"/>
        <v>0</v>
      </c>
      <c r="AS972" s="10" t="s">
        <v>111</v>
      </c>
      <c r="AT972" s="7" t="s">
        <v>375</v>
      </c>
      <c r="AU972" s="89" t="s">
        <v>1392</v>
      </c>
    </row>
    <row r="973" spans="2:47" x14ac:dyDescent="0.25">
      <c r="B973" s="12" t="s">
        <v>1701</v>
      </c>
      <c r="C973" s="7" t="s">
        <v>100</v>
      </c>
      <c r="D973" s="7" t="s">
        <v>193</v>
      </c>
      <c r="E973" s="7" t="s">
        <v>194</v>
      </c>
      <c r="F973" s="7" t="s">
        <v>195</v>
      </c>
      <c r="G973" s="7" t="s">
        <v>1700</v>
      </c>
      <c r="H973" s="8" t="s">
        <v>197</v>
      </c>
      <c r="I973" s="9">
        <v>50</v>
      </c>
      <c r="J973" s="10" t="s">
        <v>579</v>
      </c>
      <c r="K973" s="8" t="s">
        <v>107</v>
      </c>
      <c r="L973" s="10" t="s">
        <v>108</v>
      </c>
      <c r="M973" s="10" t="s">
        <v>109</v>
      </c>
      <c r="N973" s="10" t="s">
        <v>110</v>
      </c>
      <c r="O973" s="74"/>
      <c r="P973" s="27"/>
      <c r="Q973" s="27"/>
      <c r="R973" s="27">
        <v>280</v>
      </c>
      <c r="S973" s="27">
        <v>280</v>
      </c>
      <c r="T973" s="27">
        <v>280</v>
      </c>
      <c r="U973" s="27">
        <v>280</v>
      </c>
      <c r="V973" s="27">
        <v>280</v>
      </c>
      <c r="W973" s="27"/>
      <c r="X973" s="27"/>
      <c r="Y973" s="27"/>
      <c r="Z973" s="27"/>
      <c r="AA973" s="27"/>
      <c r="AB973" s="27"/>
      <c r="AC973" s="27"/>
      <c r="AD973" s="27"/>
      <c r="AE973" s="27"/>
      <c r="AF973" s="27"/>
      <c r="AG973" s="27"/>
      <c r="AH973" s="27"/>
      <c r="AI973" s="27"/>
      <c r="AJ973" s="27"/>
      <c r="AK973" s="27"/>
      <c r="AL973" s="27"/>
      <c r="AM973" s="27"/>
      <c r="AN973" s="27"/>
      <c r="AO973" s="27"/>
      <c r="AP973" s="27">
        <v>9842.5400000000009</v>
      </c>
      <c r="AQ973" s="27">
        <v>0</v>
      </c>
      <c r="AR973" s="27">
        <f t="shared" si="23"/>
        <v>0</v>
      </c>
      <c r="AS973" s="10" t="s">
        <v>111</v>
      </c>
      <c r="AT973" s="43" t="s">
        <v>241</v>
      </c>
      <c r="AU973" s="10" t="s">
        <v>1339</v>
      </c>
    </row>
    <row r="974" spans="2:47" x14ac:dyDescent="0.25">
      <c r="B974" s="12" t="s">
        <v>1702</v>
      </c>
      <c r="C974" s="7" t="s">
        <v>100</v>
      </c>
      <c r="D974" s="7" t="s">
        <v>193</v>
      </c>
      <c r="E974" s="7" t="s">
        <v>194</v>
      </c>
      <c r="F974" s="7" t="s">
        <v>195</v>
      </c>
      <c r="G974" s="7" t="s">
        <v>1700</v>
      </c>
      <c r="H974" s="8" t="s">
        <v>197</v>
      </c>
      <c r="I974" s="9">
        <v>50</v>
      </c>
      <c r="J974" s="10" t="s">
        <v>579</v>
      </c>
      <c r="K974" s="8" t="s">
        <v>107</v>
      </c>
      <c r="L974" s="10" t="s">
        <v>108</v>
      </c>
      <c r="M974" s="10" t="s">
        <v>109</v>
      </c>
      <c r="N974" s="10" t="s">
        <v>110</v>
      </c>
      <c r="O974" s="74"/>
      <c r="P974" s="27"/>
      <c r="Q974" s="27"/>
      <c r="R974" s="27">
        <v>280</v>
      </c>
      <c r="S974" s="27">
        <v>280</v>
      </c>
      <c r="T974" s="27">
        <v>280</v>
      </c>
      <c r="U974" s="27">
        <v>280</v>
      </c>
      <c r="V974" s="27">
        <v>280</v>
      </c>
      <c r="W974" s="27"/>
      <c r="X974" s="27"/>
      <c r="Y974" s="27"/>
      <c r="Z974" s="27"/>
      <c r="AA974" s="27"/>
      <c r="AB974" s="27"/>
      <c r="AC974" s="27"/>
      <c r="AD974" s="27"/>
      <c r="AE974" s="27"/>
      <c r="AF974" s="27"/>
      <c r="AG974" s="27"/>
      <c r="AH974" s="27"/>
      <c r="AI974" s="27"/>
      <c r="AJ974" s="27"/>
      <c r="AK974" s="27"/>
      <c r="AL974" s="27"/>
      <c r="AM974" s="27"/>
      <c r="AN974" s="27"/>
      <c r="AO974" s="27"/>
      <c r="AP974" s="27">
        <v>7360.13</v>
      </c>
      <c r="AQ974" s="27">
        <v>0</v>
      </c>
      <c r="AR974" s="27">
        <f t="shared" si="23"/>
        <v>0</v>
      </c>
      <c r="AS974" s="10" t="s">
        <v>111</v>
      </c>
      <c r="AT974" s="43" t="s">
        <v>241</v>
      </c>
      <c r="AU974" s="43" t="s">
        <v>1346</v>
      </c>
    </row>
    <row r="975" spans="2:47" x14ac:dyDescent="0.2">
      <c r="B975" s="12" t="s">
        <v>1703</v>
      </c>
      <c r="C975" s="8" t="s">
        <v>100</v>
      </c>
      <c r="D975" s="8" t="s">
        <v>193</v>
      </c>
      <c r="E975" s="7" t="s">
        <v>194</v>
      </c>
      <c r="F975" s="8" t="s">
        <v>195</v>
      </c>
      <c r="G975" s="7" t="s">
        <v>1700</v>
      </c>
      <c r="H975" s="8" t="s">
        <v>197</v>
      </c>
      <c r="I975" s="9">
        <v>50</v>
      </c>
      <c r="J975" s="8" t="s">
        <v>1386</v>
      </c>
      <c r="K975" s="8" t="s">
        <v>107</v>
      </c>
      <c r="L975" s="8" t="s">
        <v>108</v>
      </c>
      <c r="M975" s="10" t="s">
        <v>109</v>
      </c>
      <c r="N975" s="8" t="s">
        <v>110</v>
      </c>
      <c r="O975" s="74"/>
      <c r="P975" s="27"/>
      <c r="Q975" s="27"/>
      <c r="R975" s="27"/>
      <c r="S975" s="27">
        <v>213</v>
      </c>
      <c r="T975" s="27">
        <v>280</v>
      </c>
      <c r="U975" s="27">
        <v>280</v>
      </c>
      <c r="V975" s="27">
        <v>280</v>
      </c>
      <c r="W975" s="27"/>
      <c r="X975" s="27"/>
      <c r="Y975" s="27"/>
      <c r="Z975" s="27"/>
      <c r="AA975" s="27"/>
      <c r="AB975" s="27"/>
      <c r="AC975" s="27"/>
      <c r="AD975" s="27"/>
      <c r="AE975" s="27"/>
      <c r="AF975" s="27"/>
      <c r="AG975" s="27"/>
      <c r="AH975" s="27"/>
      <c r="AI975" s="27"/>
      <c r="AJ975" s="27"/>
      <c r="AK975" s="27"/>
      <c r="AL975" s="27"/>
      <c r="AM975" s="27"/>
      <c r="AN975" s="27"/>
      <c r="AO975" s="27"/>
      <c r="AP975" s="27">
        <v>7360.13</v>
      </c>
      <c r="AQ975" s="27">
        <v>0</v>
      </c>
      <c r="AR975" s="27">
        <f t="shared" si="23"/>
        <v>0</v>
      </c>
      <c r="AS975" s="10" t="s">
        <v>111</v>
      </c>
      <c r="AT975" s="43" t="s">
        <v>241</v>
      </c>
      <c r="AU975" s="13" t="s">
        <v>1163</v>
      </c>
    </row>
    <row r="976" spans="2:47" x14ac:dyDescent="0.2">
      <c r="B976" s="13" t="s">
        <v>1704</v>
      </c>
      <c r="C976" s="13" t="s">
        <v>100</v>
      </c>
      <c r="D976" s="13" t="s">
        <v>204</v>
      </c>
      <c r="E976" s="13" t="s">
        <v>194</v>
      </c>
      <c r="F976" s="13" t="s">
        <v>205</v>
      </c>
      <c r="G976" s="13" t="s">
        <v>1705</v>
      </c>
      <c r="H976" s="13" t="s">
        <v>1475</v>
      </c>
      <c r="I976" s="13">
        <v>50</v>
      </c>
      <c r="J976" s="13" t="s">
        <v>614</v>
      </c>
      <c r="K976" s="13" t="s">
        <v>107</v>
      </c>
      <c r="L976" s="13" t="s">
        <v>108</v>
      </c>
      <c r="M976" s="13" t="s">
        <v>109</v>
      </c>
      <c r="N976" s="13" t="s">
        <v>110</v>
      </c>
      <c r="O976" s="39"/>
      <c r="P976" s="39"/>
      <c r="Q976" s="39"/>
      <c r="R976" s="39"/>
      <c r="S976" s="39">
        <v>0</v>
      </c>
      <c r="T976" s="39">
        <v>142</v>
      </c>
      <c r="U976" s="39">
        <v>142</v>
      </c>
      <c r="V976" s="39">
        <v>142</v>
      </c>
      <c r="W976" s="39">
        <v>142</v>
      </c>
      <c r="X976" s="39"/>
      <c r="Y976" s="39"/>
      <c r="Z976" s="39"/>
      <c r="AA976" s="39"/>
      <c r="AB976" s="39"/>
      <c r="AC976" s="39"/>
      <c r="AD976" s="39"/>
      <c r="AE976" s="39"/>
      <c r="AF976" s="39"/>
      <c r="AG976" s="39"/>
      <c r="AH976" s="39"/>
      <c r="AI976" s="39"/>
      <c r="AJ976" s="39"/>
      <c r="AK976" s="39"/>
      <c r="AL976" s="39"/>
      <c r="AM976" s="39"/>
      <c r="AN976" s="39"/>
      <c r="AO976" s="39"/>
      <c r="AP976" s="39">
        <v>7360.13</v>
      </c>
      <c r="AQ976" s="39">
        <v>0</v>
      </c>
      <c r="AR976" s="27">
        <f t="shared" si="23"/>
        <v>0</v>
      </c>
      <c r="AS976" s="13" t="s">
        <v>111</v>
      </c>
      <c r="AT976" s="13">
        <v>2016</v>
      </c>
      <c r="AU976" s="13" t="s">
        <v>212</v>
      </c>
    </row>
    <row r="977" spans="2:47" x14ac:dyDescent="0.25">
      <c r="B977" s="7" t="s">
        <v>1706</v>
      </c>
      <c r="C977" s="7" t="s">
        <v>100</v>
      </c>
      <c r="D977" s="22" t="s">
        <v>193</v>
      </c>
      <c r="E977" s="7" t="s">
        <v>194</v>
      </c>
      <c r="F977" s="7" t="s">
        <v>195</v>
      </c>
      <c r="G977" s="7" t="s">
        <v>1707</v>
      </c>
      <c r="H977" s="8" t="s">
        <v>197</v>
      </c>
      <c r="I977" s="9">
        <v>50</v>
      </c>
      <c r="J977" s="10" t="s">
        <v>238</v>
      </c>
      <c r="K977" s="8" t="s">
        <v>107</v>
      </c>
      <c r="L977" s="10" t="s">
        <v>108</v>
      </c>
      <c r="M977" s="10" t="s">
        <v>337</v>
      </c>
      <c r="N977" s="10" t="s">
        <v>110</v>
      </c>
      <c r="O977" s="27"/>
      <c r="P977" s="27"/>
      <c r="Q977" s="74"/>
      <c r="R977" s="27">
        <v>20</v>
      </c>
      <c r="S977" s="27">
        <v>20</v>
      </c>
      <c r="T977" s="27">
        <v>20</v>
      </c>
      <c r="U977" s="27">
        <v>20</v>
      </c>
      <c r="V977" s="27">
        <v>20</v>
      </c>
      <c r="W977" s="27"/>
      <c r="X977" s="27"/>
      <c r="Y977" s="27"/>
      <c r="Z977" s="27"/>
      <c r="AA977" s="27"/>
      <c r="AB977" s="27"/>
      <c r="AC977" s="27"/>
      <c r="AD977" s="27"/>
      <c r="AE977" s="27"/>
      <c r="AF977" s="27"/>
      <c r="AG977" s="27"/>
      <c r="AH977" s="27"/>
      <c r="AI977" s="27"/>
      <c r="AJ977" s="27"/>
      <c r="AK977" s="27"/>
      <c r="AL977" s="27"/>
      <c r="AM977" s="27"/>
      <c r="AN977" s="27"/>
      <c r="AO977" s="27"/>
      <c r="AP977" s="27">
        <v>10566.16</v>
      </c>
      <c r="AQ977" s="27">
        <v>0</v>
      </c>
      <c r="AR977" s="27">
        <f t="shared" si="23"/>
        <v>0</v>
      </c>
      <c r="AS977" s="10" t="s">
        <v>111</v>
      </c>
      <c r="AT977" s="7" t="s">
        <v>375</v>
      </c>
      <c r="AU977" s="89" t="s">
        <v>1392</v>
      </c>
    </row>
    <row r="978" spans="2:47" x14ac:dyDescent="0.25">
      <c r="B978" s="12" t="s">
        <v>1708</v>
      </c>
      <c r="C978" s="7" t="s">
        <v>100</v>
      </c>
      <c r="D978" s="7" t="s">
        <v>193</v>
      </c>
      <c r="E978" s="7" t="s">
        <v>194</v>
      </c>
      <c r="F978" s="7" t="s">
        <v>195</v>
      </c>
      <c r="G978" s="7" t="s">
        <v>1707</v>
      </c>
      <c r="H978" s="8" t="s">
        <v>197</v>
      </c>
      <c r="I978" s="9">
        <v>50</v>
      </c>
      <c r="J978" s="10" t="s">
        <v>579</v>
      </c>
      <c r="K978" s="8" t="s">
        <v>107</v>
      </c>
      <c r="L978" s="10" t="s">
        <v>108</v>
      </c>
      <c r="M978" s="10" t="s">
        <v>337</v>
      </c>
      <c r="N978" s="10" t="s">
        <v>110</v>
      </c>
      <c r="O978" s="74"/>
      <c r="P978" s="27"/>
      <c r="Q978" s="27"/>
      <c r="R978" s="27">
        <v>20</v>
      </c>
      <c r="S978" s="27">
        <v>20</v>
      </c>
      <c r="T978" s="27">
        <v>20</v>
      </c>
      <c r="U978" s="27">
        <v>20</v>
      </c>
      <c r="V978" s="27">
        <v>20</v>
      </c>
      <c r="W978" s="27"/>
      <c r="X978" s="27"/>
      <c r="Y978" s="27"/>
      <c r="Z978" s="27"/>
      <c r="AA978" s="27"/>
      <c r="AB978" s="27"/>
      <c r="AC978" s="27"/>
      <c r="AD978" s="27"/>
      <c r="AE978" s="27"/>
      <c r="AF978" s="27"/>
      <c r="AG978" s="27"/>
      <c r="AH978" s="27"/>
      <c r="AI978" s="27"/>
      <c r="AJ978" s="27"/>
      <c r="AK978" s="27"/>
      <c r="AL978" s="27"/>
      <c r="AM978" s="27"/>
      <c r="AN978" s="27"/>
      <c r="AO978" s="27"/>
      <c r="AP978" s="27">
        <v>10566.16</v>
      </c>
      <c r="AQ978" s="27">
        <v>0</v>
      </c>
      <c r="AR978" s="27">
        <f t="shared" si="23"/>
        <v>0</v>
      </c>
      <c r="AS978" s="10" t="s">
        <v>111</v>
      </c>
      <c r="AT978" s="43" t="s">
        <v>241</v>
      </c>
      <c r="AU978" s="10" t="s">
        <v>1339</v>
      </c>
    </row>
    <row r="979" spans="2:47" x14ac:dyDescent="0.25">
      <c r="B979" s="12" t="s">
        <v>1709</v>
      </c>
      <c r="C979" s="7" t="s">
        <v>100</v>
      </c>
      <c r="D979" s="7" t="s">
        <v>193</v>
      </c>
      <c r="E979" s="7" t="s">
        <v>194</v>
      </c>
      <c r="F979" s="7" t="s">
        <v>195</v>
      </c>
      <c r="G979" s="7" t="s">
        <v>1707</v>
      </c>
      <c r="H979" s="8" t="s">
        <v>197</v>
      </c>
      <c r="I979" s="9">
        <v>50</v>
      </c>
      <c r="J979" s="10" t="s">
        <v>579</v>
      </c>
      <c r="K979" s="8" t="s">
        <v>107</v>
      </c>
      <c r="L979" s="10" t="s">
        <v>108</v>
      </c>
      <c r="M979" s="10" t="s">
        <v>337</v>
      </c>
      <c r="N979" s="10" t="s">
        <v>110</v>
      </c>
      <c r="O979" s="74"/>
      <c r="P979" s="27"/>
      <c r="Q979" s="27"/>
      <c r="R979" s="27">
        <v>20</v>
      </c>
      <c r="S979" s="27">
        <v>20</v>
      </c>
      <c r="T979" s="27">
        <v>20</v>
      </c>
      <c r="U979" s="27">
        <v>20</v>
      </c>
      <c r="V979" s="27">
        <v>20</v>
      </c>
      <c r="W979" s="27"/>
      <c r="X979" s="27"/>
      <c r="Y979" s="27"/>
      <c r="Z979" s="27"/>
      <c r="AA979" s="27"/>
      <c r="AB979" s="27"/>
      <c r="AC979" s="27"/>
      <c r="AD979" s="27"/>
      <c r="AE979" s="27"/>
      <c r="AF979" s="27"/>
      <c r="AG979" s="27"/>
      <c r="AH979" s="27"/>
      <c r="AI979" s="27"/>
      <c r="AJ979" s="27"/>
      <c r="AK979" s="27"/>
      <c r="AL979" s="27"/>
      <c r="AM979" s="27"/>
      <c r="AN979" s="27"/>
      <c r="AO979" s="27"/>
      <c r="AP979" s="27">
        <v>9405</v>
      </c>
      <c r="AQ979" s="27">
        <v>0</v>
      </c>
      <c r="AR979" s="27">
        <f t="shared" si="23"/>
        <v>0</v>
      </c>
      <c r="AS979" s="10" t="s">
        <v>111</v>
      </c>
      <c r="AT979" s="43" t="s">
        <v>241</v>
      </c>
      <c r="AU979" s="43" t="s">
        <v>1346</v>
      </c>
    </row>
    <row r="980" spans="2:47" x14ac:dyDescent="0.2">
      <c r="B980" s="12" t="s">
        <v>1710</v>
      </c>
      <c r="C980" s="8" t="s">
        <v>100</v>
      </c>
      <c r="D980" s="8" t="s">
        <v>193</v>
      </c>
      <c r="E980" s="7" t="s">
        <v>194</v>
      </c>
      <c r="F980" s="8" t="s">
        <v>195</v>
      </c>
      <c r="G980" s="7" t="s">
        <v>1707</v>
      </c>
      <c r="H980" s="8" t="s">
        <v>197</v>
      </c>
      <c r="I980" s="9">
        <v>50</v>
      </c>
      <c r="J980" s="8" t="s">
        <v>1386</v>
      </c>
      <c r="K980" s="8" t="s">
        <v>107</v>
      </c>
      <c r="L980" s="8" t="s">
        <v>108</v>
      </c>
      <c r="M980" s="10" t="s">
        <v>337</v>
      </c>
      <c r="N980" s="8" t="s">
        <v>110</v>
      </c>
      <c r="O980" s="74"/>
      <c r="P980" s="27"/>
      <c r="Q980" s="27"/>
      <c r="R980" s="27"/>
      <c r="S980" s="27"/>
      <c r="T980" s="27">
        <v>1</v>
      </c>
      <c r="U980" s="27">
        <v>20</v>
      </c>
      <c r="V980" s="27">
        <v>20</v>
      </c>
      <c r="W980" s="27"/>
      <c r="X980" s="27"/>
      <c r="Y980" s="27"/>
      <c r="Z980" s="27"/>
      <c r="AA980" s="27"/>
      <c r="AB980" s="27"/>
      <c r="AC980" s="27"/>
      <c r="AD980" s="27"/>
      <c r="AE980" s="27"/>
      <c r="AF980" s="27"/>
      <c r="AG980" s="27"/>
      <c r="AH980" s="27"/>
      <c r="AI980" s="27"/>
      <c r="AJ980" s="27"/>
      <c r="AK980" s="27"/>
      <c r="AL980" s="27"/>
      <c r="AM980" s="27"/>
      <c r="AN980" s="27"/>
      <c r="AO980" s="27"/>
      <c r="AP980" s="27">
        <v>9405</v>
      </c>
      <c r="AQ980" s="27">
        <v>0</v>
      </c>
      <c r="AR980" s="27">
        <f t="shared" si="23"/>
        <v>0</v>
      </c>
      <c r="AS980" s="10" t="s">
        <v>111</v>
      </c>
      <c r="AT980" s="43" t="s">
        <v>241</v>
      </c>
      <c r="AU980" s="13" t="s">
        <v>1711</v>
      </c>
    </row>
    <row r="981" spans="2:47" x14ac:dyDescent="0.2">
      <c r="B981" s="13" t="s">
        <v>1712</v>
      </c>
      <c r="C981" s="13" t="s">
        <v>100</v>
      </c>
      <c r="D981" s="13" t="s">
        <v>204</v>
      </c>
      <c r="E981" s="13" t="s">
        <v>194</v>
      </c>
      <c r="F981" s="13" t="s">
        <v>205</v>
      </c>
      <c r="G981" s="13" t="s">
        <v>1713</v>
      </c>
      <c r="H981" s="13" t="s">
        <v>1475</v>
      </c>
      <c r="I981" s="13">
        <v>50</v>
      </c>
      <c r="J981" s="13" t="s">
        <v>614</v>
      </c>
      <c r="K981" s="13" t="s">
        <v>107</v>
      </c>
      <c r="L981" s="13" t="s">
        <v>108</v>
      </c>
      <c r="M981" s="13" t="s">
        <v>109</v>
      </c>
      <c r="N981" s="13" t="s">
        <v>110</v>
      </c>
      <c r="O981" s="39"/>
      <c r="P981" s="39"/>
      <c r="Q981" s="39"/>
      <c r="R981" s="39"/>
      <c r="S981" s="39">
        <v>0</v>
      </c>
      <c r="T981" s="39">
        <v>10</v>
      </c>
      <c r="U981" s="39">
        <v>10</v>
      </c>
      <c r="V981" s="39">
        <v>10</v>
      </c>
      <c r="W981" s="39">
        <v>10</v>
      </c>
      <c r="X981" s="39"/>
      <c r="Y981" s="39"/>
      <c r="Z981" s="39"/>
      <c r="AA981" s="39"/>
      <c r="AB981" s="39"/>
      <c r="AC981" s="39"/>
      <c r="AD981" s="39"/>
      <c r="AE981" s="39"/>
      <c r="AF981" s="39"/>
      <c r="AG981" s="39"/>
      <c r="AH981" s="39"/>
      <c r="AI981" s="39"/>
      <c r="AJ981" s="39"/>
      <c r="AK981" s="39"/>
      <c r="AL981" s="39"/>
      <c r="AM981" s="39"/>
      <c r="AN981" s="39"/>
      <c r="AO981" s="39"/>
      <c r="AP981" s="39">
        <v>9405</v>
      </c>
      <c r="AQ981" s="39">
        <v>0</v>
      </c>
      <c r="AR981" s="27">
        <f t="shared" si="23"/>
        <v>0</v>
      </c>
      <c r="AS981" s="13" t="s">
        <v>111</v>
      </c>
      <c r="AT981" s="13">
        <v>2016</v>
      </c>
      <c r="AU981" s="13" t="s">
        <v>212</v>
      </c>
    </row>
    <row r="982" spans="2:47" x14ac:dyDescent="0.25">
      <c r="B982" s="7" t="s">
        <v>1714</v>
      </c>
      <c r="C982" s="7" t="s">
        <v>100</v>
      </c>
      <c r="D982" s="22" t="s">
        <v>193</v>
      </c>
      <c r="E982" s="7" t="s">
        <v>194</v>
      </c>
      <c r="F982" s="7" t="s">
        <v>195</v>
      </c>
      <c r="G982" s="7" t="s">
        <v>1715</v>
      </c>
      <c r="H982" s="8" t="s">
        <v>197</v>
      </c>
      <c r="I982" s="9">
        <v>50</v>
      </c>
      <c r="J982" s="10" t="s">
        <v>238</v>
      </c>
      <c r="K982" s="8" t="s">
        <v>107</v>
      </c>
      <c r="L982" s="10" t="s">
        <v>108</v>
      </c>
      <c r="M982" s="10" t="s">
        <v>109</v>
      </c>
      <c r="N982" s="10" t="s">
        <v>110</v>
      </c>
      <c r="O982" s="27"/>
      <c r="P982" s="27"/>
      <c r="Q982" s="74"/>
      <c r="R982" s="27">
        <v>215</v>
      </c>
      <c r="S982" s="27">
        <v>215</v>
      </c>
      <c r="T982" s="27">
        <v>215</v>
      </c>
      <c r="U982" s="27">
        <v>215</v>
      </c>
      <c r="V982" s="27">
        <v>215</v>
      </c>
      <c r="W982" s="27"/>
      <c r="X982" s="27"/>
      <c r="Y982" s="27"/>
      <c r="Z982" s="27"/>
      <c r="AA982" s="27"/>
      <c r="AB982" s="27"/>
      <c r="AC982" s="27"/>
      <c r="AD982" s="27"/>
      <c r="AE982" s="27"/>
      <c r="AF982" s="27"/>
      <c r="AG982" s="27"/>
      <c r="AH982" s="27"/>
      <c r="AI982" s="27"/>
      <c r="AJ982" s="27"/>
      <c r="AK982" s="27"/>
      <c r="AL982" s="27"/>
      <c r="AM982" s="27"/>
      <c r="AN982" s="27"/>
      <c r="AO982" s="27"/>
      <c r="AP982" s="27">
        <v>10564</v>
      </c>
      <c r="AQ982" s="27">
        <v>0</v>
      </c>
      <c r="AR982" s="27">
        <f t="shared" si="23"/>
        <v>0</v>
      </c>
      <c r="AS982" s="10" t="s">
        <v>111</v>
      </c>
      <c r="AT982" s="7" t="s">
        <v>375</v>
      </c>
      <c r="AU982" s="89" t="s">
        <v>239</v>
      </c>
    </row>
    <row r="983" spans="2:47" x14ac:dyDescent="0.25">
      <c r="B983" s="12" t="s">
        <v>1716</v>
      </c>
      <c r="C983" s="7" t="s">
        <v>100</v>
      </c>
      <c r="D983" s="7" t="s">
        <v>193</v>
      </c>
      <c r="E983" s="7" t="s">
        <v>194</v>
      </c>
      <c r="F983" s="7" t="s">
        <v>195</v>
      </c>
      <c r="G983" s="7" t="s">
        <v>1715</v>
      </c>
      <c r="H983" s="8" t="s">
        <v>197</v>
      </c>
      <c r="I983" s="9">
        <v>50</v>
      </c>
      <c r="J983" s="10" t="s">
        <v>579</v>
      </c>
      <c r="K983" s="8" t="s">
        <v>107</v>
      </c>
      <c r="L983" s="10" t="s">
        <v>108</v>
      </c>
      <c r="M983" s="10" t="s">
        <v>109</v>
      </c>
      <c r="N983" s="10" t="s">
        <v>110</v>
      </c>
      <c r="O983" s="74"/>
      <c r="P983" s="27"/>
      <c r="Q983" s="27"/>
      <c r="R983" s="27">
        <v>150</v>
      </c>
      <c r="S983" s="27">
        <v>215</v>
      </c>
      <c r="T983" s="27">
        <v>215</v>
      </c>
      <c r="U983" s="27">
        <v>215</v>
      </c>
      <c r="V983" s="27">
        <v>215</v>
      </c>
      <c r="W983" s="27"/>
      <c r="X983" s="27"/>
      <c r="Y983" s="27"/>
      <c r="Z983" s="27"/>
      <c r="AA983" s="27"/>
      <c r="AB983" s="27"/>
      <c r="AC983" s="27"/>
      <c r="AD983" s="27"/>
      <c r="AE983" s="27"/>
      <c r="AF983" s="27"/>
      <c r="AG983" s="27"/>
      <c r="AH983" s="27"/>
      <c r="AI983" s="27"/>
      <c r="AJ983" s="27"/>
      <c r="AK983" s="27"/>
      <c r="AL983" s="27"/>
      <c r="AM983" s="27"/>
      <c r="AN983" s="27"/>
      <c r="AO983" s="27"/>
      <c r="AP983" s="27">
        <v>10564</v>
      </c>
      <c r="AQ983" s="27">
        <v>0</v>
      </c>
      <c r="AR983" s="27">
        <f t="shared" si="23"/>
        <v>0</v>
      </c>
      <c r="AS983" s="10" t="s">
        <v>111</v>
      </c>
      <c r="AT983" s="43" t="s">
        <v>241</v>
      </c>
      <c r="AU983" s="10" t="s">
        <v>1339</v>
      </c>
    </row>
    <row r="984" spans="2:47" x14ac:dyDescent="0.25">
      <c r="B984" s="12" t="s">
        <v>1717</v>
      </c>
      <c r="C984" s="7" t="s">
        <v>100</v>
      </c>
      <c r="D984" s="7" t="s">
        <v>193</v>
      </c>
      <c r="E984" s="7" t="s">
        <v>194</v>
      </c>
      <c r="F984" s="7" t="s">
        <v>195</v>
      </c>
      <c r="G984" s="7" t="s">
        <v>1715</v>
      </c>
      <c r="H984" s="8" t="s">
        <v>197</v>
      </c>
      <c r="I984" s="9">
        <v>50</v>
      </c>
      <c r="J984" s="10" t="s">
        <v>579</v>
      </c>
      <c r="K984" s="8" t="s">
        <v>107</v>
      </c>
      <c r="L984" s="10" t="s">
        <v>108</v>
      </c>
      <c r="M984" s="10" t="s">
        <v>109</v>
      </c>
      <c r="N984" s="10" t="s">
        <v>110</v>
      </c>
      <c r="O984" s="74"/>
      <c r="P984" s="27"/>
      <c r="Q984" s="27"/>
      <c r="R984" s="27">
        <v>150</v>
      </c>
      <c r="S984" s="27">
        <v>215</v>
      </c>
      <c r="T984" s="27">
        <v>215</v>
      </c>
      <c r="U984" s="27">
        <v>215</v>
      </c>
      <c r="V984" s="27">
        <v>215</v>
      </c>
      <c r="W984" s="27"/>
      <c r="X984" s="27"/>
      <c r="Y984" s="27"/>
      <c r="Z984" s="27"/>
      <c r="AA984" s="27"/>
      <c r="AB984" s="27"/>
      <c r="AC984" s="27"/>
      <c r="AD984" s="27"/>
      <c r="AE984" s="27"/>
      <c r="AF984" s="27"/>
      <c r="AG984" s="27"/>
      <c r="AH984" s="27"/>
      <c r="AI984" s="27"/>
      <c r="AJ984" s="27"/>
      <c r="AK984" s="27"/>
      <c r="AL984" s="27"/>
      <c r="AM984" s="27"/>
      <c r="AN984" s="27"/>
      <c r="AO984" s="27"/>
      <c r="AP984" s="27">
        <v>7768.29</v>
      </c>
      <c r="AQ984" s="27">
        <v>0</v>
      </c>
      <c r="AR984" s="27">
        <f t="shared" si="23"/>
        <v>0</v>
      </c>
      <c r="AS984" s="10" t="s">
        <v>111</v>
      </c>
      <c r="AT984" s="43" t="s">
        <v>241</v>
      </c>
      <c r="AU984" s="43" t="s">
        <v>1346</v>
      </c>
    </row>
    <row r="985" spans="2:47" x14ac:dyDescent="0.2">
      <c r="B985" s="12" t="s">
        <v>1718</v>
      </c>
      <c r="C985" s="8" t="s">
        <v>100</v>
      </c>
      <c r="D985" s="8" t="s">
        <v>193</v>
      </c>
      <c r="E985" s="7" t="s">
        <v>194</v>
      </c>
      <c r="F985" s="8" t="s">
        <v>195</v>
      </c>
      <c r="G985" s="7" t="s">
        <v>1715</v>
      </c>
      <c r="H985" s="8" t="s">
        <v>197</v>
      </c>
      <c r="I985" s="9">
        <v>50</v>
      </c>
      <c r="J985" s="8" t="s">
        <v>1386</v>
      </c>
      <c r="K985" s="8" t="s">
        <v>107</v>
      </c>
      <c r="L985" s="8" t="s">
        <v>108</v>
      </c>
      <c r="M985" s="10" t="s">
        <v>109</v>
      </c>
      <c r="N985" s="8" t="s">
        <v>110</v>
      </c>
      <c r="O985" s="74"/>
      <c r="P985" s="27"/>
      <c r="Q985" s="27"/>
      <c r="R985" s="27"/>
      <c r="S985" s="27">
        <v>114</v>
      </c>
      <c r="T985" s="27">
        <v>215</v>
      </c>
      <c r="U985" s="27">
        <v>215</v>
      </c>
      <c r="V985" s="27">
        <v>215</v>
      </c>
      <c r="W985" s="27"/>
      <c r="X985" s="27"/>
      <c r="Y985" s="27"/>
      <c r="Z985" s="27"/>
      <c r="AA985" s="27"/>
      <c r="AB985" s="27"/>
      <c r="AC985" s="27"/>
      <c r="AD985" s="27"/>
      <c r="AE985" s="27"/>
      <c r="AF985" s="27"/>
      <c r="AG985" s="27"/>
      <c r="AH985" s="27"/>
      <c r="AI985" s="27"/>
      <c r="AJ985" s="27"/>
      <c r="AK985" s="27"/>
      <c r="AL985" s="27"/>
      <c r="AM985" s="27"/>
      <c r="AN985" s="27"/>
      <c r="AO985" s="27"/>
      <c r="AP985" s="27">
        <v>7768.29</v>
      </c>
      <c r="AQ985" s="27">
        <v>0</v>
      </c>
      <c r="AR985" s="27">
        <f t="shared" si="23"/>
        <v>0</v>
      </c>
      <c r="AS985" s="10" t="s">
        <v>111</v>
      </c>
      <c r="AT985" s="43" t="s">
        <v>241</v>
      </c>
      <c r="AU985" s="13" t="s">
        <v>1163</v>
      </c>
    </row>
    <row r="986" spans="2:47" x14ac:dyDescent="0.2">
      <c r="B986" s="13" t="s">
        <v>1719</v>
      </c>
      <c r="C986" s="13" t="s">
        <v>100</v>
      </c>
      <c r="D986" s="13" t="s">
        <v>204</v>
      </c>
      <c r="E986" s="13" t="s">
        <v>194</v>
      </c>
      <c r="F986" s="13" t="s">
        <v>205</v>
      </c>
      <c r="G986" s="13" t="s">
        <v>1720</v>
      </c>
      <c r="H986" s="13" t="s">
        <v>1475</v>
      </c>
      <c r="I986" s="13">
        <v>50</v>
      </c>
      <c r="J986" s="13" t="s">
        <v>614</v>
      </c>
      <c r="K986" s="13" t="s">
        <v>107</v>
      </c>
      <c r="L986" s="13" t="s">
        <v>108</v>
      </c>
      <c r="M986" s="13" t="s">
        <v>109</v>
      </c>
      <c r="N986" s="13" t="s">
        <v>110</v>
      </c>
      <c r="O986" s="39"/>
      <c r="P986" s="39"/>
      <c r="Q986" s="39"/>
      <c r="R986" s="39"/>
      <c r="S986" s="39">
        <v>111</v>
      </c>
      <c r="T986" s="39">
        <v>270</v>
      </c>
      <c r="U986" s="39">
        <v>270</v>
      </c>
      <c r="V986" s="39">
        <v>270</v>
      </c>
      <c r="W986" s="39">
        <v>270</v>
      </c>
      <c r="X986" s="39"/>
      <c r="Y986" s="39"/>
      <c r="Z986" s="39"/>
      <c r="AA986" s="39"/>
      <c r="AB986" s="39"/>
      <c r="AC986" s="39"/>
      <c r="AD986" s="39"/>
      <c r="AE986" s="39"/>
      <c r="AF986" s="39"/>
      <c r="AG986" s="39"/>
      <c r="AH986" s="39"/>
      <c r="AI986" s="39"/>
      <c r="AJ986" s="39"/>
      <c r="AK986" s="39"/>
      <c r="AL986" s="39"/>
      <c r="AM986" s="39"/>
      <c r="AN986" s="39"/>
      <c r="AO986" s="39"/>
      <c r="AP986" s="39">
        <v>7768.29</v>
      </c>
      <c r="AQ986" s="39">
        <v>0</v>
      </c>
      <c r="AR986" s="27">
        <f t="shared" si="23"/>
        <v>0</v>
      </c>
      <c r="AS986" s="13" t="s">
        <v>111</v>
      </c>
      <c r="AT986" s="13">
        <v>2016</v>
      </c>
      <c r="AU986" s="13">
        <v>9.15</v>
      </c>
    </row>
    <row r="987" spans="2:47" x14ac:dyDescent="0.2">
      <c r="B987" s="13" t="s">
        <v>1721</v>
      </c>
      <c r="C987" s="13" t="s">
        <v>100</v>
      </c>
      <c r="D987" s="13" t="s">
        <v>204</v>
      </c>
      <c r="E987" s="13" t="s">
        <v>194</v>
      </c>
      <c r="F987" s="13" t="s">
        <v>205</v>
      </c>
      <c r="G987" s="13" t="s">
        <v>1720</v>
      </c>
      <c r="H987" s="13" t="s">
        <v>1475</v>
      </c>
      <c r="I987" s="13">
        <v>50</v>
      </c>
      <c r="J987" s="13" t="s">
        <v>745</v>
      </c>
      <c r="K987" s="13" t="s">
        <v>107</v>
      </c>
      <c r="L987" s="13" t="s">
        <v>108</v>
      </c>
      <c r="M987" s="13" t="s">
        <v>109</v>
      </c>
      <c r="N987" s="13" t="s">
        <v>110</v>
      </c>
      <c r="O987" s="39"/>
      <c r="P987" s="39"/>
      <c r="Q987" s="39"/>
      <c r="R987" s="39"/>
      <c r="S987" s="39">
        <v>111</v>
      </c>
      <c r="T987" s="39">
        <v>270</v>
      </c>
      <c r="U987" s="39">
        <v>270</v>
      </c>
      <c r="V987" s="39">
        <v>270</v>
      </c>
      <c r="W987" s="39">
        <v>270</v>
      </c>
      <c r="X987" s="39"/>
      <c r="Y987" s="39"/>
      <c r="Z987" s="39"/>
      <c r="AA987" s="39"/>
      <c r="AB987" s="39"/>
      <c r="AC987" s="39"/>
      <c r="AD987" s="39"/>
      <c r="AE987" s="39"/>
      <c r="AF987" s="39"/>
      <c r="AG987" s="39"/>
      <c r="AH987" s="39"/>
      <c r="AI987" s="39"/>
      <c r="AJ987" s="39"/>
      <c r="AK987" s="39"/>
      <c r="AL987" s="39"/>
      <c r="AM987" s="39"/>
      <c r="AN987" s="39"/>
      <c r="AO987" s="39"/>
      <c r="AP987" s="39">
        <v>9751.9999999999982</v>
      </c>
      <c r="AQ987" s="39">
        <v>0</v>
      </c>
      <c r="AR987" s="27">
        <f t="shared" si="23"/>
        <v>0</v>
      </c>
      <c r="AS987" s="13" t="s">
        <v>111</v>
      </c>
      <c r="AT987" s="13">
        <v>2016</v>
      </c>
      <c r="AU987" s="13" t="s">
        <v>212</v>
      </c>
    </row>
    <row r="988" spans="2:47" x14ac:dyDescent="0.25">
      <c r="B988" s="7" t="s">
        <v>1722</v>
      </c>
      <c r="C988" s="7" t="s">
        <v>100</v>
      </c>
      <c r="D988" s="22" t="s">
        <v>193</v>
      </c>
      <c r="E988" s="7" t="s">
        <v>194</v>
      </c>
      <c r="F988" s="7" t="s">
        <v>195</v>
      </c>
      <c r="G988" s="7" t="s">
        <v>1723</v>
      </c>
      <c r="H988" s="8" t="s">
        <v>197</v>
      </c>
      <c r="I988" s="9">
        <v>50</v>
      </c>
      <c r="J988" s="10" t="s">
        <v>238</v>
      </c>
      <c r="K988" s="8" t="s">
        <v>107</v>
      </c>
      <c r="L988" s="10" t="s">
        <v>108</v>
      </c>
      <c r="M988" s="10" t="s">
        <v>109</v>
      </c>
      <c r="N988" s="10" t="s">
        <v>110</v>
      </c>
      <c r="O988" s="27"/>
      <c r="P988" s="27"/>
      <c r="Q988" s="74"/>
      <c r="R988" s="27">
        <v>245</v>
      </c>
      <c r="S988" s="27">
        <v>245</v>
      </c>
      <c r="T988" s="27">
        <v>245</v>
      </c>
      <c r="U988" s="27">
        <v>245</v>
      </c>
      <c r="V988" s="27">
        <v>245</v>
      </c>
      <c r="W988" s="27"/>
      <c r="X988" s="27"/>
      <c r="Y988" s="27"/>
      <c r="Z988" s="27"/>
      <c r="AA988" s="27"/>
      <c r="AB988" s="27"/>
      <c r="AC988" s="27"/>
      <c r="AD988" s="27"/>
      <c r="AE988" s="27"/>
      <c r="AF988" s="27"/>
      <c r="AG988" s="27"/>
      <c r="AH988" s="27"/>
      <c r="AI988" s="27"/>
      <c r="AJ988" s="27"/>
      <c r="AK988" s="27"/>
      <c r="AL988" s="27"/>
      <c r="AM988" s="27"/>
      <c r="AN988" s="27"/>
      <c r="AO988" s="27"/>
      <c r="AP988" s="27">
        <v>11118.63</v>
      </c>
      <c r="AQ988" s="27">
        <v>0</v>
      </c>
      <c r="AR988" s="27">
        <f t="shared" si="23"/>
        <v>0</v>
      </c>
      <c r="AS988" s="10" t="s">
        <v>111</v>
      </c>
      <c r="AT988" s="7" t="s">
        <v>375</v>
      </c>
      <c r="AU988" s="89" t="s">
        <v>239</v>
      </c>
    </row>
    <row r="989" spans="2:47" x14ac:dyDescent="0.25">
      <c r="B989" s="12" t="s">
        <v>1724</v>
      </c>
      <c r="C989" s="7" t="s">
        <v>100</v>
      </c>
      <c r="D989" s="7" t="s">
        <v>193</v>
      </c>
      <c r="E989" s="7" t="s">
        <v>194</v>
      </c>
      <c r="F989" s="7" t="s">
        <v>195</v>
      </c>
      <c r="G989" s="7" t="s">
        <v>1723</v>
      </c>
      <c r="H989" s="8" t="s">
        <v>197</v>
      </c>
      <c r="I989" s="9">
        <v>50</v>
      </c>
      <c r="J989" s="10" t="s">
        <v>579</v>
      </c>
      <c r="K989" s="8" t="s">
        <v>107</v>
      </c>
      <c r="L989" s="10" t="s">
        <v>108</v>
      </c>
      <c r="M989" s="10" t="s">
        <v>109</v>
      </c>
      <c r="N989" s="10" t="s">
        <v>110</v>
      </c>
      <c r="O989" s="74"/>
      <c r="P989" s="27"/>
      <c r="Q989" s="27"/>
      <c r="R989" s="27">
        <v>150</v>
      </c>
      <c r="S989" s="27">
        <v>245</v>
      </c>
      <c r="T989" s="27">
        <v>245</v>
      </c>
      <c r="U989" s="27">
        <v>245</v>
      </c>
      <c r="V989" s="27">
        <v>245</v>
      </c>
      <c r="W989" s="27"/>
      <c r="X989" s="27"/>
      <c r="Y989" s="27"/>
      <c r="Z989" s="27"/>
      <c r="AA989" s="27"/>
      <c r="AB989" s="27"/>
      <c r="AC989" s="27"/>
      <c r="AD989" s="27"/>
      <c r="AE989" s="27"/>
      <c r="AF989" s="27"/>
      <c r="AG989" s="27"/>
      <c r="AH989" s="27"/>
      <c r="AI989" s="27"/>
      <c r="AJ989" s="27"/>
      <c r="AK989" s="27"/>
      <c r="AL989" s="27"/>
      <c r="AM989" s="27"/>
      <c r="AN989" s="27"/>
      <c r="AO989" s="27"/>
      <c r="AP989" s="27">
        <v>11118.63</v>
      </c>
      <c r="AQ989" s="27">
        <v>0</v>
      </c>
      <c r="AR989" s="27">
        <f t="shared" si="23"/>
        <v>0</v>
      </c>
      <c r="AS989" s="10" t="s">
        <v>111</v>
      </c>
      <c r="AT989" s="43" t="s">
        <v>241</v>
      </c>
      <c r="AU989" s="10" t="s">
        <v>1339</v>
      </c>
    </row>
    <row r="990" spans="2:47" x14ac:dyDescent="0.25">
      <c r="B990" s="12" t="s">
        <v>1725</v>
      </c>
      <c r="C990" s="7" t="s">
        <v>100</v>
      </c>
      <c r="D990" s="7" t="s">
        <v>193</v>
      </c>
      <c r="E990" s="7" t="s">
        <v>194</v>
      </c>
      <c r="F990" s="7" t="s">
        <v>195</v>
      </c>
      <c r="G990" s="7" t="s">
        <v>1723</v>
      </c>
      <c r="H990" s="8" t="s">
        <v>197</v>
      </c>
      <c r="I990" s="9">
        <v>50</v>
      </c>
      <c r="J990" s="10" t="s">
        <v>579</v>
      </c>
      <c r="K990" s="8" t="s">
        <v>107</v>
      </c>
      <c r="L990" s="10" t="s">
        <v>108</v>
      </c>
      <c r="M990" s="10" t="s">
        <v>109</v>
      </c>
      <c r="N990" s="10" t="s">
        <v>110</v>
      </c>
      <c r="O990" s="74"/>
      <c r="P990" s="27"/>
      <c r="Q990" s="27"/>
      <c r="R990" s="27">
        <v>150</v>
      </c>
      <c r="S990" s="27">
        <v>245</v>
      </c>
      <c r="T990" s="27">
        <v>245</v>
      </c>
      <c r="U990" s="27">
        <v>245</v>
      </c>
      <c r="V990" s="27">
        <v>245</v>
      </c>
      <c r="W990" s="27"/>
      <c r="X990" s="27"/>
      <c r="Y990" s="27"/>
      <c r="Z990" s="27"/>
      <c r="AA990" s="27"/>
      <c r="AB990" s="27"/>
      <c r="AC990" s="27"/>
      <c r="AD990" s="27"/>
      <c r="AE990" s="27"/>
      <c r="AF990" s="27"/>
      <c r="AG990" s="27"/>
      <c r="AH990" s="27"/>
      <c r="AI990" s="27"/>
      <c r="AJ990" s="27"/>
      <c r="AK990" s="27"/>
      <c r="AL990" s="27"/>
      <c r="AM990" s="27"/>
      <c r="AN990" s="27"/>
      <c r="AO990" s="27"/>
      <c r="AP990" s="27">
        <v>8900</v>
      </c>
      <c r="AQ990" s="27">
        <v>0</v>
      </c>
      <c r="AR990" s="27">
        <f t="shared" si="23"/>
        <v>0</v>
      </c>
      <c r="AS990" s="10" t="s">
        <v>111</v>
      </c>
      <c r="AT990" s="43" t="s">
        <v>241</v>
      </c>
      <c r="AU990" s="43" t="s">
        <v>1346</v>
      </c>
    </row>
    <row r="991" spans="2:47" x14ac:dyDescent="0.2">
      <c r="B991" s="12" t="s">
        <v>1726</v>
      </c>
      <c r="C991" s="8" t="s">
        <v>100</v>
      </c>
      <c r="D991" s="8" t="s">
        <v>193</v>
      </c>
      <c r="E991" s="7" t="s">
        <v>194</v>
      </c>
      <c r="F991" s="8" t="s">
        <v>195</v>
      </c>
      <c r="G991" s="7" t="s">
        <v>1723</v>
      </c>
      <c r="H991" s="8" t="s">
        <v>197</v>
      </c>
      <c r="I991" s="9">
        <v>50</v>
      </c>
      <c r="J991" s="8" t="s">
        <v>1386</v>
      </c>
      <c r="K991" s="8" t="s">
        <v>107</v>
      </c>
      <c r="L991" s="8" t="s">
        <v>108</v>
      </c>
      <c r="M991" s="10" t="s">
        <v>109</v>
      </c>
      <c r="N991" s="8" t="s">
        <v>110</v>
      </c>
      <c r="O991" s="74"/>
      <c r="P991" s="27"/>
      <c r="Q991" s="27"/>
      <c r="R991" s="27"/>
      <c r="S991" s="27">
        <v>245</v>
      </c>
      <c r="T991" s="27">
        <v>245</v>
      </c>
      <c r="U991" s="27">
        <v>245</v>
      </c>
      <c r="V991" s="27">
        <v>245</v>
      </c>
      <c r="W991" s="27"/>
      <c r="X991" s="27"/>
      <c r="Y991" s="27"/>
      <c r="Z991" s="27"/>
      <c r="AA991" s="27"/>
      <c r="AB991" s="27"/>
      <c r="AC991" s="27"/>
      <c r="AD991" s="27"/>
      <c r="AE991" s="27"/>
      <c r="AF991" s="27"/>
      <c r="AG991" s="27"/>
      <c r="AH991" s="27"/>
      <c r="AI991" s="27"/>
      <c r="AJ991" s="27"/>
      <c r="AK991" s="27"/>
      <c r="AL991" s="27"/>
      <c r="AM991" s="27"/>
      <c r="AN991" s="27"/>
      <c r="AO991" s="27"/>
      <c r="AP991" s="27">
        <v>8900</v>
      </c>
      <c r="AQ991" s="27">
        <v>0</v>
      </c>
      <c r="AR991" s="27">
        <f t="shared" si="23"/>
        <v>0</v>
      </c>
      <c r="AS991" s="10" t="s">
        <v>111</v>
      </c>
      <c r="AT991" s="43" t="s">
        <v>241</v>
      </c>
      <c r="AU991" s="13" t="s">
        <v>1163</v>
      </c>
    </row>
    <row r="992" spans="2:47" x14ac:dyDescent="0.2">
      <c r="B992" s="13" t="s">
        <v>1727</v>
      </c>
      <c r="C992" s="13" t="s">
        <v>100</v>
      </c>
      <c r="D992" s="13" t="s">
        <v>204</v>
      </c>
      <c r="E992" s="13" t="s">
        <v>194</v>
      </c>
      <c r="F992" s="13" t="s">
        <v>205</v>
      </c>
      <c r="G992" s="13" t="s">
        <v>1728</v>
      </c>
      <c r="H992" s="13" t="s">
        <v>1475</v>
      </c>
      <c r="I992" s="13">
        <v>50</v>
      </c>
      <c r="J992" s="13" t="s">
        <v>614</v>
      </c>
      <c r="K992" s="13" t="s">
        <v>107</v>
      </c>
      <c r="L992" s="13" t="s">
        <v>108</v>
      </c>
      <c r="M992" s="13" t="s">
        <v>109</v>
      </c>
      <c r="N992" s="13" t="s">
        <v>110</v>
      </c>
      <c r="O992" s="39"/>
      <c r="P992" s="39"/>
      <c r="Q992" s="39"/>
      <c r="R992" s="39"/>
      <c r="S992" s="39">
        <v>98</v>
      </c>
      <c r="T992" s="39">
        <v>187</v>
      </c>
      <c r="U992" s="39">
        <v>187</v>
      </c>
      <c r="V992" s="39">
        <v>187</v>
      </c>
      <c r="W992" s="39">
        <v>187</v>
      </c>
      <c r="X992" s="39"/>
      <c r="Y992" s="39"/>
      <c r="Z992" s="39"/>
      <c r="AA992" s="39"/>
      <c r="AB992" s="39"/>
      <c r="AC992" s="39"/>
      <c r="AD992" s="39"/>
      <c r="AE992" s="39"/>
      <c r="AF992" s="39"/>
      <c r="AG992" s="39"/>
      <c r="AH992" s="39"/>
      <c r="AI992" s="39"/>
      <c r="AJ992" s="39"/>
      <c r="AK992" s="39"/>
      <c r="AL992" s="39"/>
      <c r="AM992" s="39"/>
      <c r="AN992" s="39"/>
      <c r="AO992" s="39"/>
      <c r="AP992" s="39">
        <v>8900</v>
      </c>
      <c r="AQ992" s="39">
        <v>0</v>
      </c>
      <c r="AR992" s="27">
        <f t="shared" si="23"/>
        <v>0</v>
      </c>
      <c r="AS992" s="13" t="s">
        <v>111</v>
      </c>
      <c r="AT992" s="13">
        <v>2016</v>
      </c>
      <c r="AU992" s="13">
        <v>9.15</v>
      </c>
    </row>
    <row r="993" spans="2:47" x14ac:dyDescent="0.2">
      <c r="B993" s="13" t="s">
        <v>1729</v>
      </c>
      <c r="C993" s="13" t="s">
        <v>100</v>
      </c>
      <c r="D993" s="13" t="s">
        <v>204</v>
      </c>
      <c r="E993" s="13" t="s">
        <v>194</v>
      </c>
      <c r="F993" s="13" t="s">
        <v>205</v>
      </c>
      <c r="G993" s="13" t="s">
        <v>1728</v>
      </c>
      <c r="H993" s="13" t="s">
        <v>1475</v>
      </c>
      <c r="I993" s="13">
        <v>50</v>
      </c>
      <c r="J993" s="13" t="s">
        <v>745</v>
      </c>
      <c r="K993" s="13" t="s">
        <v>107</v>
      </c>
      <c r="L993" s="13" t="s">
        <v>108</v>
      </c>
      <c r="M993" s="13" t="s">
        <v>109</v>
      </c>
      <c r="N993" s="13" t="s">
        <v>110</v>
      </c>
      <c r="O993" s="39"/>
      <c r="P993" s="39"/>
      <c r="Q993" s="39"/>
      <c r="R993" s="39"/>
      <c r="S993" s="39">
        <v>98</v>
      </c>
      <c r="T993" s="39">
        <v>187</v>
      </c>
      <c r="U993" s="39">
        <v>187</v>
      </c>
      <c r="V993" s="39">
        <v>187</v>
      </c>
      <c r="W993" s="39">
        <v>187</v>
      </c>
      <c r="X993" s="39"/>
      <c r="Y993" s="39"/>
      <c r="Z993" s="39"/>
      <c r="AA993" s="39"/>
      <c r="AB993" s="39"/>
      <c r="AC993" s="39"/>
      <c r="AD993" s="39"/>
      <c r="AE993" s="39"/>
      <c r="AF993" s="39"/>
      <c r="AG993" s="39"/>
      <c r="AH993" s="39"/>
      <c r="AI993" s="39"/>
      <c r="AJ993" s="39"/>
      <c r="AK993" s="39"/>
      <c r="AL993" s="39"/>
      <c r="AM993" s="39"/>
      <c r="AN993" s="39"/>
      <c r="AO993" s="39"/>
      <c r="AP993" s="39">
        <v>10264</v>
      </c>
      <c r="AQ993" s="39">
        <v>0</v>
      </c>
      <c r="AR993" s="27">
        <f t="shared" si="23"/>
        <v>0</v>
      </c>
      <c r="AS993" s="13" t="s">
        <v>111</v>
      </c>
      <c r="AT993" s="13">
        <v>2016</v>
      </c>
      <c r="AU993" s="13" t="s">
        <v>212</v>
      </c>
    </row>
    <row r="994" spans="2:47" x14ac:dyDescent="0.25">
      <c r="B994" s="7" t="s">
        <v>1730</v>
      </c>
      <c r="C994" s="7" t="s">
        <v>100</v>
      </c>
      <c r="D994" s="10" t="s">
        <v>1731</v>
      </c>
      <c r="E994" s="7" t="s">
        <v>1732</v>
      </c>
      <c r="F994" s="7" t="s">
        <v>1733</v>
      </c>
      <c r="G994" s="7" t="s">
        <v>1734</v>
      </c>
      <c r="H994" s="8" t="s">
        <v>105</v>
      </c>
      <c r="I994" s="9">
        <v>45</v>
      </c>
      <c r="J994" s="10" t="s">
        <v>238</v>
      </c>
      <c r="K994" s="8" t="s">
        <v>107</v>
      </c>
      <c r="L994" s="10" t="s">
        <v>108</v>
      </c>
      <c r="M994" s="10" t="s">
        <v>109</v>
      </c>
      <c r="N994" s="10" t="s">
        <v>261</v>
      </c>
      <c r="O994" s="27"/>
      <c r="P994" s="27"/>
      <c r="Q994" s="74"/>
      <c r="R994" s="27">
        <v>2679</v>
      </c>
      <c r="S994" s="27">
        <v>2679</v>
      </c>
      <c r="T994" s="27">
        <v>2679</v>
      </c>
      <c r="U994" s="27">
        <v>2679</v>
      </c>
      <c r="V994" s="27">
        <v>2679</v>
      </c>
      <c r="W994" s="27"/>
      <c r="X994" s="27"/>
      <c r="Y994" s="27"/>
      <c r="Z994" s="27"/>
      <c r="AA994" s="27"/>
      <c r="AB994" s="27"/>
      <c r="AC994" s="27"/>
      <c r="AD994" s="27"/>
      <c r="AE994" s="27"/>
      <c r="AF994" s="27"/>
      <c r="AG994" s="27"/>
      <c r="AH994" s="27"/>
      <c r="AI994" s="27"/>
      <c r="AJ994" s="27"/>
      <c r="AK994" s="27"/>
      <c r="AL994" s="27"/>
      <c r="AM994" s="27"/>
      <c r="AN994" s="27"/>
      <c r="AO994" s="27"/>
      <c r="AP994" s="27">
        <v>6549.88</v>
      </c>
      <c r="AQ994" s="27">
        <v>0</v>
      </c>
      <c r="AR994" s="27">
        <f t="shared" si="23"/>
        <v>0</v>
      </c>
      <c r="AS994" s="10" t="s">
        <v>111</v>
      </c>
      <c r="AT994" s="7" t="s">
        <v>375</v>
      </c>
      <c r="AU994" s="89" t="s">
        <v>212</v>
      </c>
    </row>
    <row r="995" spans="2:47" x14ac:dyDescent="0.25">
      <c r="B995" s="7" t="s">
        <v>1735</v>
      </c>
      <c r="C995" s="7" t="s">
        <v>100</v>
      </c>
      <c r="D995" s="23" t="s">
        <v>1736</v>
      </c>
      <c r="E995" s="7" t="s">
        <v>1737</v>
      </c>
      <c r="F995" s="7" t="s">
        <v>1738</v>
      </c>
      <c r="G995" s="7" t="s">
        <v>1739</v>
      </c>
      <c r="H995" s="8" t="s">
        <v>197</v>
      </c>
      <c r="I995" s="9">
        <v>45</v>
      </c>
      <c r="J995" s="10" t="s">
        <v>238</v>
      </c>
      <c r="K995" s="8" t="s">
        <v>107</v>
      </c>
      <c r="L995" s="10" t="s">
        <v>108</v>
      </c>
      <c r="M995" s="10" t="s">
        <v>109</v>
      </c>
      <c r="N995" s="10" t="s">
        <v>110</v>
      </c>
      <c r="O995" s="27"/>
      <c r="P995" s="27"/>
      <c r="Q995" s="74"/>
      <c r="R995" s="27">
        <v>46</v>
      </c>
      <c r="S995" s="27">
        <v>46</v>
      </c>
      <c r="T995" s="27">
        <v>46</v>
      </c>
      <c r="U995" s="27">
        <v>46</v>
      </c>
      <c r="V995" s="27">
        <v>46</v>
      </c>
      <c r="W995" s="27"/>
      <c r="X995" s="27"/>
      <c r="Y995" s="27"/>
      <c r="Z995" s="27"/>
      <c r="AA995" s="27"/>
      <c r="AB995" s="27"/>
      <c r="AC995" s="27"/>
      <c r="AD995" s="27"/>
      <c r="AE995" s="27"/>
      <c r="AF995" s="27"/>
      <c r="AG995" s="27"/>
      <c r="AH995" s="27"/>
      <c r="AI995" s="27"/>
      <c r="AJ995" s="27"/>
      <c r="AK995" s="27"/>
      <c r="AL995" s="27"/>
      <c r="AM995" s="27"/>
      <c r="AN995" s="27"/>
      <c r="AO995" s="27"/>
      <c r="AP995" s="27">
        <v>386880.18</v>
      </c>
      <c r="AQ995" s="27">
        <v>0</v>
      </c>
      <c r="AR995" s="27">
        <f t="shared" si="23"/>
        <v>0</v>
      </c>
      <c r="AS995" s="10" t="s">
        <v>111</v>
      </c>
      <c r="AT995" s="7" t="s">
        <v>375</v>
      </c>
      <c r="AU995" s="89" t="s">
        <v>239</v>
      </c>
    </row>
    <row r="996" spans="2:47" x14ac:dyDescent="0.25">
      <c r="B996" s="12" t="s">
        <v>1740</v>
      </c>
      <c r="C996" s="7" t="s">
        <v>100</v>
      </c>
      <c r="D996" s="7" t="s">
        <v>1736</v>
      </c>
      <c r="E996" s="7" t="s">
        <v>1737</v>
      </c>
      <c r="F996" s="7" t="s">
        <v>1738</v>
      </c>
      <c r="G996" s="7" t="s">
        <v>1739</v>
      </c>
      <c r="H996" s="8" t="s">
        <v>197</v>
      </c>
      <c r="I996" s="9">
        <v>45</v>
      </c>
      <c r="J996" s="10" t="s">
        <v>579</v>
      </c>
      <c r="K996" s="8" t="s">
        <v>107</v>
      </c>
      <c r="L996" s="10" t="s">
        <v>108</v>
      </c>
      <c r="M996" s="10" t="s">
        <v>109</v>
      </c>
      <c r="N996" s="10" t="s">
        <v>110</v>
      </c>
      <c r="O996" s="74"/>
      <c r="P996" s="27"/>
      <c r="Q996" s="27"/>
      <c r="R996" s="27">
        <v>16</v>
      </c>
      <c r="S996" s="27">
        <v>20</v>
      </c>
      <c r="T996" s="27">
        <v>20</v>
      </c>
      <c r="U996" s="27">
        <v>20</v>
      </c>
      <c r="V996" s="27">
        <v>20</v>
      </c>
      <c r="W996" s="27"/>
      <c r="X996" s="27"/>
      <c r="Y996" s="27"/>
      <c r="Z996" s="27"/>
      <c r="AA996" s="27"/>
      <c r="AB996" s="27"/>
      <c r="AC996" s="27"/>
      <c r="AD996" s="27"/>
      <c r="AE996" s="27"/>
      <c r="AF996" s="27"/>
      <c r="AG996" s="27"/>
      <c r="AH996" s="27"/>
      <c r="AI996" s="27"/>
      <c r="AJ996" s="27"/>
      <c r="AK996" s="27"/>
      <c r="AL996" s="27"/>
      <c r="AM996" s="27"/>
      <c r="AN996" s="27"/>
      <c r="AO996" s="27"/>
      <c r="AP996" s="27">
        <v>386880.18</v>
      </c>
      <c r="AQ996" s="27">
        <v>0</v>
      </c>
      <c r="AR996" s="27">
        <f t="shared" si="23"/>
        <v>0</v>
      </c>
      <c r="AS996" s="10" t="s">
        <v>111</v>
      </c>
      <c r="AT996" s="43" t="s">
        <v>241</v>
      </c>
      <c r="AU996" s="10" t="s">
        <v>1339</v>
      </c>
    </row>
    <row r="997" spans="2:47" x14ac:dyDescent="0.25">
      <c r="B997" s="12" t="s">
        <v>1741</v>
      </c>
      <c r="C997" s="7" t="s">
        <v>100</v>
      </c>
      <c r="D997" s="7" t="s">
        <v>1736</v>
      </c>
      <c r="E997" s="7" t="s">
        <v>1737</v>
      </c>
      <c r="F997" s="7" t="s">
        <v>1738</v>
      </c>
      <c r="G997" s="7" t="s">
        <v>1739</v>
      </c>
      <c r="H997" s="8" t="s">
        <v>197</v>
      </c>
      <c r="I997" s="9">
        <v>45</v>
      </c>
      <c r="J997" s="10" t="s">
        <v>579</v>
      </c>
      <c r="K997" s="8" t="s">
        <v>107</v>
      </c>
      <c r="L997" s="10" t="s">
        <v>108</v>
      </c>
      <c r="M997" s="10" t="s">
        <v>109</v>
      </c>
      <c r="N997" s="10" t="s">
        <v>110</v>
      </c>
      <c r="O997" s="74"/>
      <c r="P997" s="27"/>
      <c r="Q997" s="27"/>
      <c r="R997" s="27">
        <v>16</v>
      </c>
      <c r="S997" s="27">
        <v>20</v>
      </c>
      <c r="T997" s="27">
        <v>20</v>
      </c>
      <c r="U997" s="27">
        <v>20</v>
      </c>
      <c r="V997" s="27">
        <v>20</v>
      </c>
      <c r="W997" s="27"/>
      <c r="X997" s="27"/>
      <c r="Y997" s="27"/>
      <c r="Z997" s="27"/>
      <c r="AA997" s="27"/>
      <c r="AB997" s="27"/>
      <c r="AC997" s="27"/>
      <c r="AD997" s="27"/>
      <c r="AE997" s="27"/>
      <c r="AF997" s="27"/>
      <c r="AG997" s="27"/>
      <c r="AH997" s="27"/>
      <c r="AI997" s="27"/>
      <c r="AJ997" s="27"/>
      <c r="AK997" s="27"/>
      <c r="AL997" s="27"/>
      <c r="AM997" s="27"/>
      <c r="AN997" s="27"/>
      <c r="AO997" s="27"/>
      <c r="AP997" s="27">
        <v>380000</v>
      </c>
      <c r="AQ997" s="27">
        <v>0</v>
      </c>
      <c r="AR997" s="27">
        <f t="shared" si="23"/>
        <v>0</v>
      </c>
      <c r="AS997" s="10" t="s">
        <v>111</v>
      </c>
      <c r="AT997" s="43" t="s">
        <v>241</v>
      </c>
      <c r="AU997" s="43" t="s">
        <v>359</v>
      </c>
    </row>
    <row r="998" spans="2:47" x14ac:dyDescent="0.2">
      <c r="B998" s="12" t="s">
        <v>1742</v>
      </c>
      <c r="C998" s="8" t="s">
        <v>100</v>
      </c>
      <c r="D998" s="8" t="s">
        <v>1736</v>
      </c>
      <c r="E998" s="7" t="s">
        <v>1737</v>
      </c>
      <c r="F998" s="8" t="s">
        <v>1738</v>
      </c>
      <c r="G998" s="7" t="s">
        <v>1739</v>
      </c>
      <c r="H998" s="8" t="s">
        <v>197</v>
      </c>
      <c r="I998" s="9">
        <v>45</v>
      </c>
      <c r="J998" s="8" t="s">
        <v>244</v>
      </c>
      <c r="K998" s="8" t="s">
        <v>107</v>
      </c>
      <c r="L998" s="8" t="s">
        <v>108</v>
      </c>
      <c r="M998" s="10" t="s">
        <v>109</v>
      </c>
      <c r="N998" s="10" t="s">
        <v>110</v>
      </c>
      <c r="O998" s="74"/>
      <c r="P998" s="27"/>
      <c r="Q998" s="27"/>
      <c r="R998" s="27">
        <v>16</v>
      </c>
      <c r="S998" s="27">
        <v>20</v>
      </c>
      <c r="T998" s="27">
        <v>20</v>
      </c>
      <c r="U998" s="27">
        <v>20</v>
      </c>
      <c r="V998" s="27">
        <v>20</v>
      </c>
      <c r="W998" s="27"/>
      <c r="X998" s="27"/>
      <c r="Y998" s="27"/>
      <c r="Z998" s="27"/>
      <c r="AA998" s="27"/>
      <c r="AB998" s="27"/>
      <c r="AC998" s="27"/>
      <c r="AD998" s="27"/>
      <c r="AE998" s="27"/>
      <c r="AF998" s="27"/>
      <c r="AG998" s="27"/>
      <c r="AH998" s="27"/>
      <c r="AI998" s="27"/>
      <c r="AJ998" s="27"/>
      <c r="AK998" s="27"/>
      <c r="AL998" s="27"/>
      <c r="AM998" s="27"/>
      <c r="AN998" s="27"/>
      <c r="AO998" s="27"/>
      <c r="AP998" s="27">
        <v>357142.86</v>
      </c>
      <c r="AQ998" s="27">
        <v>0</v>
      </c>
      <c r="AR998" s="27">
        <f t="shared" si="23"/>
        <v>0</v>
      </c>
      <c r="AS998" s="10" t="s">
        <v>111</v>
      </c>
      <c r="AT998" s="43" t="s">
        <v>241</v>
      </c>
      <c r="AU998" s="13" t="s">
        <v>115</v>
      </c>
    </row>
    <row r="999" spans="2:47" x14ac:dyDescent="0.2">
      <c r="B999" s="13" t="s">
        <v>1743</v>
      </c>
      <c r="C999" s="13" t="s">
        <v>100</v>
      </c>
      <c r="D999" s="13" t="s">
        <v>1744</v>
      </c>
      <c r="E999" s="13" t="s">
        <v>1737</v>
      </c>
      <c r="F999" s="13" t="s">
        <v>1738</v>
      </c>
      <c r="G999" s="13" t="s">
        <v>1745</v>
      </c>
      <c r="H999" s="13" t="s">
        <v>197</v>
      </c>
      <c r="I999" s="13">
        <v>45</v>
      </c>
      <c r="J999" s="13" t="s">
        <v>244</v>
      </c>
      <c r="K999" s="13" t="s">
        <v>107</v>
      </c>
      <c r="L999" s="13" t="s">
        <v>108</v>
      </c>
      <c r="M999" s="13" t="s">
        <v>109</v>
      </c>
      <c r="N999" s="13" t="s">
        <v>110</v>
      </c>
      <c r="O999" s="39"/>
      <c r="P999" s="39"/>
      <c r="Q999" s="39"/>
      <c r="R999" s="39">
        <v>16</v>
      </c>
      <c r="S999" s="39">
        <v>0</v>
      </c>
      <c r="T999" s="39">
        <v>8</v>
      </c>
      <c r="U999" s="39">
        <v>8</v>
      </c>
      <c r="V999" s="39">
        <v>8</v>
      </c>
      <c r="W999" s="39"/>
      <c r="X999" s="39"/>
      <c r="Y999" s="39"/>
      <c r="Z999" s="39"/>
      <c r="AA999" s="39"/>
      <c r="AB999" s="39"/>
      <c r="AC999" s="39"/>
      <c r="AD999" s="39"/>
      <c r="AE999" s="39"/>
      <c r="AF999" s="39"/>
      <c r="AG999" s="39"/>
      <c r="AH999" s="39"/>
      <c r="AI999" s="39"/>
      <c r="AJ999" s="39"/>
      <c r="AK999" s="39"/>
      <c r="AL999" s="39"/>
      <c r="AM999" s="39"/>
      <c r="AN999" s="39"/>
      <c r="AO999" s="39"/>
      <c r="AP999" s="39">
        <v>357142.85</v>
      </c>
      <c r="AQ999" s="39">
        <v>0</v>
      </c>
      <c r="AR999" s="27">
        <f t="shared" si="23"/>
        <v>0</v>
      </c>
      <c r="AS999" s="13" t="s">
        <v>111</v>
      </c>
      <c r="AT999" s="13">
        <v>2015</v>
      </c>
      <c r="AU999" s="13">
        <v>14</v>
      </c>
    </row>
    <row r="1000" spans="2:47" x14ac:dyDescent="0.2">
      <c r="B1000" s="13" t="s">
        <v>1746</v>
      </c>
      <c r="C1000" s="13" t="s">
        <v>100</v>
      </c>
      <c r="D1000" s="13" t="s">
        <v>1744</v>
      </c>
      <c r="E1000" s="13" t="s">
        <v>1737</v>
      </c>
      <c r="F1000" s="13" t="s">
        <v>1738</v>
      </c>
      <c r="G1000" s="13" t="s">
        <v>1745</v>
      </c>
      <c r="H1000" s="13" t="s">
        <v>197</v>
      </c>
      <c r="I1000" s="13">
        <v>45</v>
      </c>
      <c r="J1000" s="13" t="s">
        <v>244</v>
      </c>
      <c r="K1000" s="13" t="s">
        <v>107</v>
      </c>
      <c r="L1000" s="13" t="s">
        <v>108</v>
      </c>
      <c r="M1000" s="13" t="s">
        <v>122</v>
      </c>
      <c r="N1000" s="13" t="s">
        <v>110</v>
      </c>
      <c r="O1000" s="39"/>
      <c r="P1000" s="39"/>
      <c r="Q1000" s="39"/>
      <c r="R1000" s="39">
        <v>16</v>
      </c>
      <c r="S1000" s="39">
        <v>12</v>
      </c>
      <c r="T1000" s="39">
        <v>8</v>
      </c>
      <c r="U1000" s="39">
        <v>8</v>
      </c>
      <c r="V1000" s="39">
        <v>8</v>
      </c>
      <c r="W1000" s="39"/>
      <c r="X1000" s="39"/>
      <c r="Y1000" s="39"/>
      <c r="Z1000" s="39"/>
      <c r="AA1000" s="39"/>
      <c r="AB1000" s="39"/>
      <c r="AC1000" s="39"/>
      <c r="AD1000" s="39"/>
      <c r="AE1000" s="39"/>
      <c r="AF1000" s="39"/>
      <c r="AG1000" s="39"/>
      <c r="AH1000" s="39"/>
      <c r="AI1000" s="39"/>
      <c r="AJ1000" s="39"/>
      <c r="AK1000" s="39"/>
      <c r="AL1000" s="39"/>
      <c r="AM1000" s="39"/>
      <c r="AN1000" s="39"/>
      <c r="AO1000" s="39"/>
      <c r="AP1000" s="39">
        <v>357142.85</v>
      </c>
      <c r="AQ1000" s="39">
        <f>(O1000+P1000+Q1000+R1000+S1000+T1000+U1000+V1000+W1000)*AP1000</f>
        <v>18571428.199999999</v>
      </c>
      <c r="AR1000" s="27">
        <f t="shared" si="23"/>
        <v>20799999.584000003</v>
      </c>
      <c r="AS1000" s="13" t="s">
        <v>111</v>
      </c>
      <c r="AT1000" s="13">
        <v>2015</v>
      </c>
      <c r="AU1000" s="13"/>
    </row>
    <row r="1001" spans="2:47" x14ac:dyDescent="0.25">
      <c r="B1001" s="7" t="s">
        <v>1747</v>
      </c>
      <c r="C1001" s="7" t="s">
        <v>100</v>
      </c>
      <c r="D1001" s="22" t="s">
        <v>1748</v>
      </c>
      <c r="E1001" s="7" t="s">
        <v>1749</v>
      </c>
      <c r="F1001" s="7" t="s">
        <v>1749</v>
      </c>
      <c r="G1001" s="7" t="s">
        <v>1750</v>
      </c>
      <c r="H1001" s="8" t="s">
        <v>105</v>
      </c>
      <c r="I1001" s="9">
        <v>45</v>
      </c>
      <c r="J1001" s="10" t="s">
        <v>238</v>
      </c>
      <c r="K1001" s="8" t="s">
        <v>107</v>
      </c>
      <c r="L1001" s="10" t="s">
        <v>108</v>
      </c>
      <c r="M1001" s="10" t="s">
        <v>109</v>
      </c>
      <c r="N1001" s="10" t="s">
        <v>110</v>
      </c>
      <c r="O1001" s="27"/>
      <c r="P1001" s="27"/>
      <c r="Q1001" s="74"/>
      <c r="R1001" s="27">
        <v>16</v>
      </c>
      <c r="S1001" s="27">
        <v>16</v>
      </c>
      <c r="T1001" s="27">
        <v>16</v>
      </c>
      <c r="U1001" s="27">
        <v>16</v>
      </c>
      <c r="V1001" s="27">
        <v>16</v>
      </c>
      <c r="W1001" s="27"/>
      <c r="X1001" s="27"/>
      <c r="Y1001" s="27"/>
      <c r="Z1001" s="27"/>
      <c r="AA1001" s="27"/>
      <c r="AB1001" s="27"/>
      <c r="AC1001" s="27"/>
      <c r="AD1001" s="27"/>
      <c r="AE1001" s="27"/>
      <c r="AF1001" s="27"/>
      <c r="AG1001" s="27"/>
      <c r="AH1001" s="27"/>
      <c r="AI1001" s="27"/>
      <c r="AJ1001" s="27"/>
      <c r="AK1001" s="27"/>
      <c r="AL1001" s="27"/>
      <c r="AM1001" s="27"/>
      <c r="AN1001" s="27"/>
      <c r="AO1001" s="27"/>
      <c r="AP1001" s="27">
        <v>262150.01</v>
      </c>
      <c r="AQ1001" s="27">
        <v>0</v>
      </c>
      <c r="AR1001" s="27">
        <f t="shared" si="23"/>
        <v>0</v>
      </c>
      <c r="AS1001" s="10" t="s">
        <v>111</v>
      </c>
      <c r="AT1001" s="7" t="s">
        <v>375</v>
      </c>
      <c r="AU1001" s="89" t="s">
        <v>357</v>
      </c>
    </row>
    <row r="1002" spans="2:47" x14ac:dyDescent="0.25">
      <c r="B1002" s="12" t="s">
        <v>1751</v>
      </c>
      <c r="C1002" s="7" t="s">
        <v>100</v>
      </c>
      <c r="D1002" s="7" t="s">
        <v>1748</v>
      </c>
      <c r="E1002" s="7" t="s">
        <v>1749</v>
      </c>
      <c r="F1002" s="7" t="s">
        <v>1749</v>
      </c>
      <c r="G1002" s="7" t="s">
        <v>1750</v>
      </c>
      <c r="H1002" s="8" t="s">
        <v>197</v>
      </c>
      <c r="I1002" s="9">
        <v>45</v>
      </c>
      <c r="J1002" s="10" t="s">
        <v>579</v>
      </c>
      <c r="K1002" s="8" t="s">
        <v>107</v>
      </c>
      <c r="L1002" s="10" t="s">
        <v>108</v>
      </c>
      <c r="M1002" s="10" t="s">
        <v>109</v>
      </c>
      <c r="N1002" s="10" t="s">
        <v>110</v>
      </c>
      <c r="O1002" s="74"/>
      <c r="P1002" s="27"/>
      <c r="Q1002" s="27"/>
      <c r="R1002" s="27">
        <v>10</v>
      </c>
      <c r="S1002" s="27">
        <v>10</v>
      </c>
      <c r="T1002" s="27">
        <v>10</v>
      </c>
      <c r="U1002" s="27">
        <v>10</v>
      </c>
      <c r="V1002" s="27">
        <v>10</v>
      </c>
      <c r="W1002" s="27"/>
      <c r="X1002" s="27"/>
      <c r="Y1002" s="27"/>
      <c r="Z1002" s="27"/>
      <c r="AA1002" s="27"/>
      <c r="AB1002" s="27"/>
      <c r="AC1002" s="27"/>
      <c r="AD1002" s="27"/>
      <c r="AE1002" s="27"/>
      <c r="AF1002" s="27"/>
      <c r="AG1002" s="27"/>
      <c r="AH1002" s="27"/>
      <c r="AI1002" s="27"/>
      <c r="AJ1002" s="27"/>
      <c r="AK1002" s="27"/>
      <c r="AL1002" s="27"/>
      <c r="AM1002" s="27"/>
      <c r="AN1002" s="27"/>
      <c r="AO1002" s="27"/>
      <c r="AP1002" s="27">
        <v>262150.01</v>
      </c>
      <c r="AQ1002" s="27">
        <v>0</v>
      </c>
      <c r="AR1002" s="27">
        <f t="shared" si="23"/>
        <v>0</v>
      </c>
      <c r="AS1002" s="10" t="s">
        <v>111</v>
      </c>
      <c r="AT1002" s="43" t="s">
        <v>241</v>
      </c>
      <c r="AU1002" s="43" t="s">
        <v>359</v>
      </c>
    </row>
    <row r="1003" spans="2:47" x14ac:dyDescent="0.2">
      <c r="B1003" s="12" t="s">
        <v>1752</v>
      </c>
      <c r="C1003" s="8" t="s">
        <v>100</v>
      </c>
      <c r="D1003" s="8" t="s">
        <v>1748</v>
      </c>
      <c r="E1003" s="7" t="s">
        <v>1749</v>
      </c>
      <c r="F1003" s="8" t="s">
        <v>1749</v>
      </c>
      <c r="G1003" s="7" t="s">
        <v>1750</v>
      </c>
      <c r="H1003" s="8" t="s">
        <v>197</v>
      </c>
      <c r="I1003" s="9">
        <v>45</v>
      </c>
      <c r="J1003" s="8" t="s">
        <v>244</v>
      </c>
      <c r="K1003" s="8" t="s">
        <v>107</v>
      </c>
      <c r="L1003" s="8" t="s">
        <v>108</v>
      </c>
      <c r="M1003" s="10" t="s">
        <v>109</v>
      </c>
      <c r="N1003" s="10" t="s">
        <v>110</v>
      </c>
      <c r="O1003" s="74"/>
      <c r="P1003" s="27"/>
      <c r="Q1003" s="27"/>
      <c r="R1003" s="27">
        <v>10</v>
      </c>
      <c r="S1003" s="27">
        <v>10</v>
      </c>
      <c r="T1003" s="27">
        <v>10</v>
      </c>
      <c r="U1003" s="27">
        <v>10</v>
      </c>
      <c r="V1003" s="27">
        <v>10</v>
      </c>
      <c r="W1003" s="27"/>
      <c r="X1003" s="27"/>
      <c r="Y1003" s="27"/>
      <c r="Z1003" s="27"/>
      <c r="AA1003" s="27"/>
      <c r="AB1003" s="27"/>
      <c r="AC1003" s="27"/>
      <c r="AD1003" s="27"/>
      <c r="AE1003" s="27"/>
      <c r="AF1003" s="27"/>
      <c r="AG1003" s="27"/>
      <c r="AH1003" s="27"/>
      <c r="AI1003" s="27"/>
      <c r="AJ1003" s="27"/>
      <c r="AK1003" s="27"/>
      <c r="AL1003" s="27"/>
      <c r="AM1003" s="27"/>
      <c r="AN1003" s="27"/>
      <c r="AO1003" s="27"/>
      <c r="AP1003" s="27">
        <v>221659.38</v>
      </c>
      <c r="AQ1003" s="27">
        <v>0</v>
      </c>
      <c r="AR1003" s="27">
        <f t="shared" si="23"/>
        <v>0</v>
      </c>
      <c r="AS1003" s="10" t="s">
        <v>111</v>
      </c>
      <c r="AT1003" s="43" t="s">
        <v>241</v>
      </c>
      <c r="AU1003" s="13" t="s">
        <v>1753</v>
      </c>
    </row>
    <row r="1004" spans="2:47" x14ac:dyDescent="0.2">
      <c r="B1004" s="13" t="s">
        <v>1754</v>
      </c>
      <c r="C1004" s="13" t="s">
        <v>100</v>
      </c>
      <c r="D1004" s="13" t="s">
        <v>1755</v>
      </c>
      <c r="E1004" s="13" t="s">
        <v>1756</v>
      </c>
      <c r="F1004" s="13" t="s">
        <v>1738</v>
      </c>
      <c r="G1004" s="13" t="s">
        <v>1757</v>
      </c>
      <c r="H1004" s="13" t="s">
        <v>197</v>
      </c>
      <c r="I1004" s="13">
        <v>45</v>
      </c>
      <c r="J1004" s="13" t="s">
        <v>244</v>
      </c>
      <c r="K1004" s="13" t="s">
        <v>107</v>
      </c>
      <c r="L1004" s="13" t="s">
        <v>108</v>
      </c>
      <c r="M1004" s="13" t="s">
        <v>109</v>
      </c>
      <c r="N1004" s="13" t="s">
        <v>110</v>
      </c>
      <c r="O1004" s="39"/>
      <c r="P1004" s="39"/>
      <c r="Q1004" s="39"/>
      <c r="R1004" s="39">
        <v>10</v>
      </c>
      <c r="S1004" s="39">
        <v>0</v>
      </c>
      <c r="T1004" s="39">
        <v>6</v>
      </c>
      <c r="U1004" s="39">
        <v>6</v>
      </c>
      <c r="V1004" s="39">
        <v>6</v>
      </c>
      <c r="W1004" s="39"/>
      <c r="X1004" s="39"/>
      <c r="Y1004" s="39"/>
      <c r="Z1004" s="39"/>
      <c r="AA1004" s="39"/>
      <c r="AB1004" s="39"/>
      <c r="AC1004" s="39"/>
      <c r="AD1004" s="39"/>
      <c r="AE1004" s="39"/>
      <c r="AF1004" s="39"/>
      <c r="AG1004" s="39"/>
      <c r="AH1004" s="39"/>
      <c r="AI1004" s="39"/>
      <c r="AJ1004" s="39"/>
      <c r="AK1004" s="39"/>
      <c r="AL1004" s="39"/>
      <c r="AM1004" s="39"/>
      <c r="AN1004" s="39"/>
      <c r="AO1004" s="39"/>
      <c r="AP1004" s="39">
        <v>221659.38</v>
      </c>
      <c r="AQ1004" s="39">
        <v>0</v>
      </c>
      <c r="AR1004" s="27">
        <f t="shared" si="23"/>
        <v>0</v>
      </c>
      <c r="AS1004" s="13" t="s">
        <v>111</v>
      </c>
      <c r="AT1004" s="13">
        <v>2015</v>
      </c>
      <c r="AU1004" s="13">
        <v>14</v>
      </c>
    </row>
    <row r="1005" spans="2:47" x14ac:dyDescent="0.2">
      <c r="B1005" s="13" t="s">
        <v>1758</v>
      </c>
      <c r="C1005" s="13" t="s">
        <v>100</v>
      </c>
      <c r="D1005" s="13" t="s">
        <v>1755</v>
      </c>
      <c r="E1005" s="13" t="s">
        <v>1756</v>
      </c>
      <c r="F1005" s="13" t="s">
        <v>1738</v>
      </c>
      <c r="G1005" s="13" t="s">
        <v>1757</v>
      </c>
      <c r="H1005" s="13" t="s">
        <v>197</v>
      </c>
      <c r="I1005" s="13">
        <v>45</v>
      </c>
      <c r="J1005" s="13" t="s">
        <v>244</v>
      </c>
      <c r="K1005" s="13" t="s">
        <v>107</v>
      </c>
      <c r="L1005" s="13" t="s">
        <v>108</v>
      </c>
      <c r="M1005" s="13" t="s">
        <v>109</v>
      </c>
      <c r="N1005" s="13" t="s">
        <v>110</v>
      </c>
      <c r="O1005" s="39"/>
      <c r="P1005" s="39"/>
      <c r="Q1005" s="39"/>
      <c r="R1005" s="39">
        <v>10</v>
      </c>
      <c r="S1005" s="39">
        <v>6</v>
      </c>
      <c r="T1005" s="39">
        <v>6</v>
      </c>
      <c r="U1005" s="39">
        <v>6</v>
      </c>
      <c r="V1005" s="39">
        <v>6</v>
      </c>
      <c r="W1005" s="39"/>
      <c r="X1005" s="39"/>
      <c r="Y1005" s="39"/>
      <c r="Z1005" s="39"/>
      <c r="AA1005" s="39"/>
      <c r="AB1005" s="39"/>
      <c r="AC1005" s="39"/>
      <c r="AD1005" s="39"/>
      <c r="AE1005" s="39"/>
      <c r="AF1005" s="39"/>
      <c r="AG1005" s="39"/>
      <c r="AH1005" s="39"/>
      <c r="AI1005" s="39"/>
      <c r="AJ1005" s="39"/>
      <c r="AK1005" s="39"/>
      <c r="AL1005" s="39"/>
      <c r="AM1005" s="39"/>
      <c r="AN1005" s="39"/>
      <c r="AO1005" s="39"/>
      <c r="AP1005" s="39">
        <v>221659.38</v>
      </c>
      <c r="AQ1005" s="39">
        <v>0</v>
      </c>
      <c r="AR1005" s="27">
        <f t="shared" si="23"/>
        <v>0</v>
      </c>
      <c r="AS1005" s="13" t="s">
        <v>111</v>
      </c>
      <c r="AT1005" s="13">
        <v>2015</v>
      </c>
      <c r="AU1005" s="13">
        <v>14</v>
      </c>
    </row>
    <row r="1006" spans="2:47" x14ac:dyDescent="0.2">
      <c r="B1006" s="13" t="s">
        <v>1759</v>
      </c>
      <c r="C1006" s="13" t="s">
        <v>100</v>
      </c>
      <c r="D1006" s="13" t="s">
        <v>1755</v>
      </c>
      <c r="E1006" s="13" t="s">
        <v>1756</v>
      </c>
      <c r="F1006" s="13" t="s">
        <v>1738</v>
      </c>
      <c r="G1006" s="13" t="s">
        <v>1757</v>
      </c>
      <c r="H1006" s="13" t="s">
        <v>197</v>
      </c>
      <c r="I1006" s="13">
        <v>45</v>
      </c>
      <c r="J1006" s="13" t="s">
        <v>244</v>
      </c>
      <c r="K1006" s="13" t="s">
        <v>107</v>
      </c>
      <c r="L1006" s="13" t="s">
        <v>108</v>
      </c>
      <c r="M1006" s="13" t="s">
        <v>122</v>
      </c>
      <c r="N1006" s="13" t="s">
        <v>110</v>
      </c>
      <c r="O1006" s="39"/>
      <c r="P1006" s="39"/>
      <c r="Q1006" s="39"/>
      <c r="R1006" s="39">
        <v>10</v>
      </c>
      <c r="S1006" s="39">
        <v>7</v>
      </c>
      <c r="T1006" s="39">
        <v>6</v>
      </c>
      <c r="U1006" s="39">
        <v>6</v>
      </c>
      <c r="V1006" s="39">
        <v>6</v>
      </c>
      <c r="W1006" s="39"/>
      <c r="X1006" s="39"/>
      <c r="Y1006" s="39"/>
      <c r="Z1006" s="39"/>
      <c r="AA1006" s="39"/>
      <c r="AB1006" s="39"/>
      <c r="AC1006" s="39"/>
      <c r="AD1006" s="39"/>
      <c r="AE1006" s="39"/>
      <c r="AF1006" s="39"/>
      <c r="AG1006" s="39"/>
      <c r="AH1006" s="39"/>
      <c r="AI1006" s="39"/>
      <c r="AJ1006" s="39"/>
      <c r="AK1006" s="39"/>
      <c r="AL1006" s="39"/>
      <c r="AM1006" s="39"/>
      <c r="AN1006" s="39"/>
      <c r="AO1006" s="39"/>
      <c r="AP1006" s="39">
        <v>221659.38</v>
      </c>
      <c r="AQ1006" s="39">
        <f>(O1006+P1006+Q1006+R1006+S1006+T1006+U1006+V1006+W1006)*AP1006</f>
        <v>7758078.2999999998</v>
      </c>
      <c r="AR1006" s="27">
        <f t="shared" si="23"/>
        <v>8689047.6960000005</v>
      </c>
      <c r="AS1006" s="13" t="s">
        <v>111</v>
      </c>
      <c r="AT1006" s="13">
        <v>2015</v>
      </c>
      <c r="AU1006" s="13"/>
    </row>
    <row r="1007" spans="2:47" x14ac:dyDescent="0.25">
      <c r="B1007" s="7" t="s">
        <v>1760</v>
      </c>
      <c r="C1007" s="7" t="s">
        <v>100</v>
      </c>
      <c r="D1007" s="22" t="s">
        <v>1748</v>
      </c>
      <c r="E1007" s="7" t="s">
        <v>1749</v>
      </c>
      <c r="F1007" s="7" t="s">
        <v>1749</v>
      </c>
      <c r="G1007" s="10" t="s">
        <v>1761</v>
      </c>
      <c r="H1007" s="8" t="s">
        <v>105</v>
      </c>
      <c r="I1007" s="9">
        <v>45</v>
      </c>
      <c r="J1007" s="10" t="s">
        <v>238</v>
      </c>
      <c r="K1007" s="8" t="s">
        <v>107</v>
      </c>
      <c r="L1007" s="10" t="s">
        <v>108</v>
      </c>
      <c r="M1007" s="10" t="s">
        <v>109</v>
      </c>
      <c r="N1007" s="10" t="s">
        <v>110</v>
      </c>
      <c r="O1007" s="27"/>
      <c r="P1007" s="27"/>
      <c r="Q1007" s="74"/>
      <c r="R1007" s="27">
        <v>16</v>
      </c>
      <c r="S1007" s="27">
        <v>16</v>
      </c>
      <c r="T1007" s="27">
        <v>16</v>
      </c>
      <c r="U1007" s="27">
        <v>16</v>
      </c>
      <c r="V1007" s="27">
        <v>16</v>
      </c>
      <c r="W1007" s="27"/>
      <c r="X1007" s="27"/>
      <c r="Y1007" s="27"/>
      <c r="Z1007" s="27"/>
      <c r="AA1007" s="27"/>
      <c r="AB1007" s="27"/>
      <c r="AC1007" s="27"/>
      <c r="AD1007" s="27"/>
      <c r="AE1007" s="27"/>
      <c r="AF1007" s="27"/>
      <c r="AG1007" s="27"/>
      <c r="AH1007" s="27"/>
      <c r="AI1007" s="27"/>
      <c r="AJ1007" s="27"/>
      <c r="AK1007" s="27"/>
      <c r="AL1007" s="27"/>
      <c r="AM1007" s="27"/>
      <c r="AN1007" s="27"/>
      <c r="AO1007" s="27"/>
      <c r="AP1007" s="27">
        <v>262150.01</v>
      </c>
      <c r="AQ1007" s="27">
        <v>0</v>
      </c>
      <c r="AR1007" s="27">
        <f t="shared" si="23"/>
        <v>0</v>
      </c>
      <c r="AS1007" s="10" t="s">
        <v>111</v>
      </c>
      <c r="AT1007" s="7" t="s">
        <v>375</v>
      </c>
      <c r="AU1007" s="89" t="s">
        <v>357</v>
      </c>
    </row>
    <row r="1008" spans="2:47" x14ac:dyDescent="0.25">
      <c r="B1008" s="12" t="s">
        <v>1762</v>
      </c>
      <c r="C1008" s="7" t="s">
        <v>100</v>
      </c>
      <c r="D1008" s="7" t="s">
        <v>1748</v>
      </c>
      <c r="E1008" s="7" t="s">
        <v>1749</v>
      </c>
      <c r="F1008" s="7" t="s">
        <v>1749</v>
      </c>
      <c r="G1008" s="7" t="s">
        <v>1761</v>
      </c>
      <c r="H1008" s="8" t="s">
        <v>197</v>
      </c>
      <c r="I1008" s="9">
        <v>45</v>
      </c>
      <c r="J1008" s="10" t="s">
        <v>579</v>
      </c>
      <c r="K1008" s="8" t="s">
        <v>107</v>
      </c>
      <c r="L1008" s="10" t="s">
        <v>108</v>
      </c>
      <c r="M1008" s="10" t="s">
        <v>109</v>
      </c>
      <c r="N1008" s="10" t="s">
        <v>110</v>
      </c>
      <c r="O1008" s="74"/>
      <c r="P1008" s="27"/>
      <c r="Q1008" s="27"/>
      <c r="R1008" s="27">
        <v>10</v>
      </c>
      <c r="S1008" s="27">
        <v>10</v>
      </c>
      <c r="T1008" s="27">
        <v>10</v>
      </c>
      <c r="U1008" s="27">
        <v>10</v>
      </c>
      <c r="V1008" s="27">
        <v>10</v>
      </c>
      <c r="W1008" s="27"/>
      <c r="X1008" s="27"/>
      <c r="Y1008" s="27"/>
      <c r="Z1008" s="27"/>
      <c r="AA1008" s="27"/>
      <c r="AB1008" s="27"/>
      <c r="AC1008" s="27"/>
      <c r="AD1008" s="27"/>
      <c r="AE1008" s="27"/>
      <c r="AF1008" s="27"/>
      <c r="AG1008" s="27"/>
      <c r="AH1008" s="27"/>
      <c r="AI1008" s="27"/>
      <c r="AJ1008" s="27"/>
      <c r="AK1008" s="27"/>
      <c r="AL1008" s="27"/>
      <c r="AM1008" s="27"/>
      <c r="AN1008" s="27"/>
      <c r="AO1008" s="27"/>
      <c r="AP1008" s="27">
        <v>262150.01</v>
      </c>
      <c r="AQ1008" s="27">
        <v>0</v>
      </c>
      <c r="AR1008" s="27">
        <f t="shared" si="23"/>
        <v>0</v>
      </c>
      <c r="AS1008" s="10" t="s">
        <v>111</v>
      </c>
      <c r="AT1008" s="43" t="s">
        <v>241</v>
      </c>
      <c r="AU1008" s="43" t="s">
        <v>359</v>
      </c>
    </row>
    <row r="1009" spans="2:47" x14ac:dyDescent="0.2">
      <c r="B1009" s="12" t="s">
        <v>1763</v>
      </c>
      <c r="C1009" s="8" t="s">
        <v>100</v>
      </c>
      <c r="D1009" s="8" t="s">
        <v>1748</v>
      </c>
      <c r="E1009" s="7" t="s">
        <v>1749</v>
      </c>
      <c r="F1009" s="8" t="s">
        <v>1749</v>
      </c>
      <c r="G1009" s="7" t="s">
        <v>1761</v>
      </c>
      <c r="H1009" s="8" t="s">
        <v>197</v>
      </c>
      <c r="I1009" s="9">
        <v>45</v>
      </c>
      <c r="J1009" s="8" t="s">
        <v>244</v>
      </c>
      <c r="K1009" s="8" t="s">
        <v>107</v>
      </c>
      <c r="L1009" s="8" t="s">
        <v>108</v>
      </c>
      <c r="M1009" s="10" t="s">
        <v>109</v>
      </c>
      <c r="N1009" s="10" t="s">
        <v>110</v>
      </c>
      <c r="O1009" s="74"/>
      <c r="P1009" s="27"/>
      <c r="Q1009" s="27"/>
      <c r="R1009" s="27">
        <v>10</v>
      </c>
      <c r="S1009" s="27">
        <v>10</v>
      </c>
      <c r="T1009" s="27">
        <v>10</v>
      </c>
      <c r="U1009" s="27">
        <v>10</v>
      </c>
      <c r="V1009" s="27">
        <v>10</v>
      </c>
      <c r="W1009" s="27"/>
      <c r="X1009" s="27"/>
      <c r="Y1009" s="27"/>
      <c r="Z1009" s="27"/>
      <c r="AA1009" s="27"/>
      <c r="AB1009" s="27"/>
      <c r="AC1009" s="27"/>
      <c r="AD1009" s="27"/>
      <c r="AE1009" s="27"/>
      <c r="AF1009" s="27"/>
      <c r="AG1009" s="27"/>
      <c r="AH1009" s="27"/>
      <c r="AI1009" s="27"/>
      <c r="AJ1009" s="27"/>
      <c r="AK1009" s="27"/>
      <c r="AL1009" s="27"/>
      <c r="AM1009" s="27"/>
      <c r="AN1009" s="27"/>
      <c r="AO1009" s="27"/>
      <c r="AP1009" s="27">
        <v>194112.5</v>
      </c>
      <c r="AQ1009" s="27">
        <v>0</v>
      </c>
      <c r="AR1009" s="27">
        <f t="shared" si="23"/>
        <v>0</v>
      </c>
      <c r="AS1009" s="10" t="s">
        <v>111</v>
      </c>
      <c r="AT1009" s="43" t="s">
        <v>241</v>
      </c>
      <c r="AU1009" s="13" t="s">
        <v>1753</v>
      </c>
    </row>
    <row r="1010" spans="2:47" x14ac:dyDescent="0.2">
      <c r="B1010" s="13" t="s">
        <v>1764</v>
      </c>
      <c r="C1010" s="13" t="s">
        <v>100</v>
      </c>
      <c r="D1010" s="13" t="s">
        <v>1755</v>
      </c>
      <c r="E1010" s="13" t="s">
        <v>1756</v>
      </c>
      <c r="F1010" s="13" t="s">
        <v>1738</v>
      </c>
      <c r="G1010" s="13" t="s">
        <v>1765</v>
      </c>
      <c r="H1010" s="13" t="s">
        <v>197</v>
      </c>
      <c r="I1010" s="13">
        <v>45</v>
      </c>
      <c r="J1010" s="13" t="s">
        <v>244</v>
      </c>
      <c r="K1010" s="13" t="s">
        <v>107</v>
      </c>
      <c r="L1010" s="13" t="s">
        <v>108</v>
      </c>
      <c r="M1010" s="13" t="s">
        <v>109</v>
      </c>
      <c r="N1010" s="13" t="s">
        <v>110</v>
      </c>
      <c r="O1010" s="39"/>
      <c r="P1010" s="39"/>
      <c r="Q1010" s="39"/>
      <c r="R1010" s="39">
        <v>10</v>
      </c>
      <c r="S1010" s="39">
        <v>0</v>
      </c>
      <c r="T1010" s="39">
        <v>6</v>
      </c>
      <c r="U1010" s="39">
        <v>6</v>
      </c>
      <c r="V1010" s="39">
        <v>6</v>
      </c>
      <c r="W1010" s="39"/>
      <c r="X1010" s="39"/>
      <c r="Y1010" s="39"/>
      <c r="Z1010" s="39"/>
      <c r="AA1010" s="39"/>
      <c r="AB1010" s="39"/>
      <c r="AC1010" s="39"/>
      <c r="AD1010" s="39"/>
      <c r="AE1010" s="39"/>
      <c r="AF1010" s="39"/>
      <c r="AG1010" s="39"/>
      <c r="AH1010" s="39"/>
      <c r="AI1010" s="39"/>
      <c r="AJ1010" s="39"/>
      <c r="AK1010" s="39"/>
      <c r="AL1010" s="39"/>
      <c r="AM1010" s="39"/>
      <c r="AN1010" s="39"/>
      <c r="AO1010" s="39"/>
      <c r="AP1010" s="39">
        <v>194112.5</v>
      </c>
      <c r="AQ1010" s="39">
        <v>0</v>
      </c>
      <c r="AR1010" s="27">
        <f t="shared" si="23"/>
        <v>0</v>
      </c>
      <c r="AS1010" s="13" t="s">
        <v>111</v>
      </c>
      <c r="AT1010" s="13">
        <v>2015</v>
      </c>
      <c r="AU1010" s="13">
        <v>14</v>
      </c>
    </row>
    <row r="1011" spans="2:47" x14ac:dyDescent="0.2">
      <c r="B1011" s="13" t="s">
        <v>1766</v>
      </c>
      <c r="C1011" s="13" t="s">
        <v>100</v>
      </c>
      <c r="D1011" s="13" t="s">
        <v>1755</v>
      </c>
      <c r="E1011" s="13" t="s">
        <v>1756</v>
      </c>
      <c r="F1011" s="13" t="s">
        <v>1738</v>
      </c>
      <c r="G1011" s="13" t="s">
        <v>1765</v>
      </c>
      <c r="H1011" s="13" t="s">
        <v>197</v>
      </c>
      <c r="I1011" s="13">
        <v>45</v>
      </c>
      <c r="J1011" s="13" t="s">
        <v>244</v>
      </c>
      <c r="K1011" s="13" t="s">
        <v>107</v>
      </c>
      <c r="L1011" s="13" t="s">
        <v>108</v>
      </c>
      <c r="M1011" s="13" t="s">
        <v>122</v>
      </c>
      <c r="N1011" s="13" t="s">
        <v>110</v>
      </c>
      <c r="O1011" s="39"/>
      <c r="P1011" s="39"/>
      <c r="Q1011" s="39"/>
      <c r="R1011" s="39">
        <v>10</v>
      </c>
      <c r="S1011" s="39">
        <v>6</v>
      </c>
      <c r="T1011" s="39">
        <v>6</v>
      </c>
      <c r="U1011" s="39">
        <v>6</v>
      </c>
      <c r="V1011" s="39">
        <v>6</v>
      </c>
      <c r="W1011" s="39"/>
      <c r="X1011" s="39"/>
      <c r="Y1011" s="39"/>
      <c r="Z1011" s="39"/>
      <c r="AA1011" s="39"/>
      <c r="AB1011" s="39"/>
      <c r="AC1011" s="39"/>
      <c r="AD1011" s="39"/>
      <c r="AE1011" s="39"/>
      <c r="AF1011" s="39"/>
      <c r="AG1011" s="39"/>
      <c r="AH1011" s="39"/>
      <c r="AI1011" s="39"/>
      <c r="AJ1011" s="39"/>
      <c r="AK1011" s="39"/>
      <c r="AL1011" s="39"/>
      <c r="AM1011" s="39"/>
      <c r="AN1011" s="39"/>
      <c r="AO1011" s="39"/>
      <c r="AP1011" s="39">
        <v>194112.5</v>
      </c>
      <c r="AQ1011" s="39">
        <v>0</v>
      </c>
      <c r="AR1011" s="27">
        <f t="shared" si="23"/>
        <v>0</v>
      </c>
      <c r="AS1011" s="13" t="s">
        <v>111</v>
      </c>
      <c r="AT1011" s="13">
        <v>2015</v>
      </c>
      <c r="AU1011" s="13" t="s">
        <v>6997</v>
      </c>
    </row>
    <row r="1012" spans="2:47" x14ac:dyDescent="0.2">
      <c r="B1012" s="13" t="s">
        <v>6998</v>
      </c>
      <c r="C1012" s="13" t="s">
        <v>100</v>
      </c>
      <c r="D1012" s="13" t="s">
        <v>1755</v>
      </c>
      <c r="E1012" s="13" t="s">
        <v>1756</v>
      </c>
      <c r="F1012" s="13" t="s">
        <v>1738</v>
      </c>
      <c r="G1012" s="13" t="s">
        <v>1765</v>
      </c>
      <c r="H1012" s="13" t="s">
        <v>197</v>
      </c>
      <c r="I1012" s="13">
        <v>45</v>
      </c>
      <c r="J1012" s="13" t="s">
        <v>244</v>
      </c>
      <c r="K1012" s="13" t="s">
        <v>107</v>
      </c>
      <c r="L1012" s="13" t="s">
        <v>108</v>
      </c>
      <c r="M1012" s="13" t="s">
        <v>122</v>
      </c>
      <c r="N1012" s="13" t="s">
        <v>110</v>
      </c>
      <c r="O1012" s="39"/>
      <c r="P1012" s="39"/>
      <c r="Q1012" s="39"/>
      <c r="R1012" s="39">
        <v>10</v>
      </c>
      <c r="S1012" s="39">
        <v>7</v>
      </c>
      <c r="T1012" s="39">
        <v>7</v>
      </c>
      <c r="U1012" s="39">
        <v>7</v>
      </c>
      <c r="V1012" s="39">
        <v>7</v>
      </c>
      <c r="W1012" s="39"/>
      <c r="X1012" s="39"/>
      <c r="Y1012" s="39"/>
      <c r="Z1012" s="39"/>
      <c r="AA1012" s="39"/>
      <c r="AB1012" s="39"/>
      <c r="AC1012" s="39"/>
      <c r="AD1012" s="39"/>
      <c r="AE1012" s="39"/>
      <c r="AF1012" s="39"/>
      <c r="AG1012" s="39"/>
      <c r="AH1012" s="39"/>
      <c r="AI1012" s="39"/>
      <c r="AJ1012" s="39"/>
      <c r="AK1012" s="39"/>
      <c r="AL1012" s="39"/>
      <c r="AM1012" s="39"/>
      <c r="AN1012" s="39"/>
      <c r="AO1012" s="39"/>
      <c r="AP1012" s="39">
        <v>194112.5</v>
      </c>
      <c r="AQ1012" s="39">
        <f>(O1012+P1012+Q1012+R1012+S1012+T1012+U1012+V1012+W1012)*AP1012</f>
        <v>7376275</v>
      </c>
      <c r="AR1012" s="27">
        <f t="shared" si="23"/>
        <v>8261428.0000000009</v>
      </c>
      <c r="AS1012" s="13" t="s">
        <v>111</v>
      </c>
      <c r="AT1012" s="13">
        <v>2015</v>
      </c>
      <c r="AU1012" s="5"/>
    </row>
    <row r="1013" spans="2:47" x14ac:dyDescent="0.25">
      <c r="B1013" s="7" t="s">
        <v>1767</v>
      </c>
      <c r="C1013" s="7" t="s">
        <v>100</v>
      </c>
      <c r="D1013" s="22" t="s">
        <v>1748</v>
      </c>
      <c r="E1013" s="7" t="s">
        <v>1749</v>
      </c>
      <c r="F1013" s="7" t="s">
        <v>1749</v>
      </c>
      <c r="G1013" s="10" t="s">
        <v>1768</v>
      </c>
      <c r="H1013" s="8" t="s">
        <v>105</v>
      </c>
      <c r="I1013" s="9">
        <v>45</v>
      </c>
      <c r="J1013" s="10" t="s">
        <v>238</v>
      </c>
      <c r="K1013" s="8" t="s">
        <v>107</v>
      </c>
      <c r="L1013" s="10" t="s">
        <v>108</v>
      </c>
      <c r="M1013" s="10" t="s">
        <v>109</v>
      </c>
      <c r="N1013" s="10" t="s">
        <v>110</v>
      </c>
      <c r="O1013" s="27"/>
      <c r="P1013" s="27"/>
      <c r="Q1013" s="74"/>
      <c r="R1013" s="27">
        <v>16</v>
      </c>
      <c r="S1013" s="27">
        <v>16</v>
      </c>
      <c r="T1013" s="27">
        <v>16</v>
      </c>
      <c r="U1013" s="27">
        <v>16</v>
      </c>
      <c r="V1013" s="27">
        <v>16</v>
      </c>
      <c r="W1013" s="27"/>
      <c r="X1013" s="27"/>
      <c r="Y1013" s="27"/>
      <c r="Z1013" s="27"/>
      <c r="AA1013" s="27"/>
      <c r="AB1013" s="27"/>
      <c r="AC1013" s="27"/>
      <c r="AD1013" s="27"/>
      <c r="AE1013" s="27"/>
      <c r="AF1013" s="27"/>
      <c r="AG1013" s="27"/>
      <c r="AH1013" s="27"/>
      <c r="AI1013" s="27"/>
      <c r="AJ1013" s="27"/>
      <c r="AK1013" s="27"/>
      <c r="AL1013" s="27"/>
      <c r="AM1013" s="27"/>
      <c r="AN1013" s="27"/>
      <c r="AO1013" s="27"/>
      <c r="AP1013" s="27">
        <v>346644.64</v>
      </c>
      <c r="AQ1013" s="27">
        <v>0</v>
      </c>
      <c r="AR1013" s="27">
        <f t="shared" si="23"/>
        <v>0</v>
      </c>
      <c r="AS1013" s="10" t="s">
        <v>111</v>
      </c>
      <c r="AT1013" s="7" t="s">
        <v>375</v>
      </c>
      <c r="AU1013" s="89" t="s">
        <v>357</v>
      </c>
    </row>
    <row r="1014" spans="2:47" x14ac:dyDescent="0.25">
      <c r="B1014" s="12" t="s">
        <v>1769</v>
      </c>
      <c r="C1014" s="7" t="s">
        <v>100</v>
      </c>
      <c r="D1014" s="7" t="s">
        <v>1748</v>
      </c>
      <c r="E1014" s="7" t="s">
        <v>1749</v>
      </c>
      <c r="F1014" s="7" t="s">
        <v>1749</v>
      </c>
      <c r="G1014" s="7" t="s">
        <v>1768</v>
      </c>
      <c r="H1014" s="8" t="s">
        <v>197</v>
      </c>
      <c r="I1014" s="9">
        <v>45</v>
      </c>
      <c r="J1014" s="10" t="s">
        <v>579</v>
      </c>
      <c r="K1014" s="8" t="s">
        <v>107</v>
      </c>
      <c r="L1014" s="10" t="s">
        <v>108</v>
      </c>
      <c r="M1014" s="10" t="s">
        <v>109</v>
      </c>
      <c r="N1014" s="10" t="s">
        <v>110</v>
      </c>
      <c r="O1014" s="74"/>
      <c r="P1014" s="27"/>
      <c r="Q1014" s="27"/>
      <c r="R1014" s="27">
        <v>10</v>
      </c>
      <c r="S1014" s="27">
        <v>10</v>
      </c>
      <c r="T1014" s="27">
        <v>10</v>
      </c>
      <c r="U1014" s="27">
        <v>10</v>
      </c>
      <c r="V1014" s="27">
        <v>10</v>
      </c>
      <c r="W1014" s="27"/>
      <c r="X1014" s="27"/>
      <c r="Y1014" s="27"/>
      <c r="Z1014" s="27"/>
      <c r="AA1014" s="27"/>
      <c r="AB1014" s="27"/>
      <c r="AC1014" s="27"/>
      <c r="AD1014" s="27"/>
      <c r="AE1014" s="27"/>
      <c r="AF1014" s="27"/>
      <c r="AG1014" s="27"/>
      <c r="AH1014" s="27"/>
      <c r="AI1014" s="27"/>
      <c r="AJ1014" s="27"/>
      <c r="AK1014" s="27"/>
      <c r="AL1014" s="27"/>
      <c r="AM1014" s="27"/>
      <c r="AN1014" s="27"/>
      <c r="AO1014" s="27"/>
      <c r="AP1014" s="27">
        <v>346644.64</v>
      </c>
      <c r="AQ1014" s="27">
        <v>0</v>
      </c>
      <c r="AR1014" s="27">
        <f t="shared" si="23"/>
        <v>0</v>
      </c>
      <c r="AS1014" s="10" t="s">
        <v>111</v>
      </c>
      <c r="AT1014" s="43" t="s">
        <v>241</v>
      </c>
      <c r="AU1014" s="43" t="s">
        <v>359</v>
      </c>
    </row>
    <row r="1015" spans="2:47" x14ac:dyDescent="0.2">
      <c r="B1015" s="12" t="s">
        <v>1770</v>
      </c>
      <c r="C1015" s="8" t="s">
        <v>100</v>
      </c>
      <c r="D1015" s="8" t="s">
        <v>1748</v>
      </c>
      <c r="E1015" s="7" t="s">
        <v>1749</v>
      </c>
      <c r="F1015" s="8" t="s">
        <v>1749</v>
      </c>
      <c r="G1015" s="7" t="s">
        <v>1768</v>
      </c>
      <c r="H1015" s="8" t="s">
        <v>197</v>
      </c>
      <c r="I1015" s="9">
        <v>45</v>
      </c>
      <c r="J1015" s="8" t="s">
        <v>244</v>
      </c>
      <c r="K1015" s="8" t="s">
        <v>107</v>
      </c>
      <c r="L1015" s="8" t="s">
        <v>108</v>
      </c>
      <c r="M1015" s="10" t="s">
        <v>109</v>
      </c>
      <c r="N1015" s="10" t="s">
        <v>110</v>
      </c>
      <c r="O1015" s="74"/>
      <c r="P1015" s="27"/>
      <c r="Q1015" s="27"/>
      <c r="R1015" s="27">
        <v>10</v>
      </c>
      <c r="S1015" s="27">
        <v>10</v>
      </c>
      <c r="T1015" s="27">
        <v>10</v>
      </c>
      <c r="U1015" s="27">
        <v>10</v>
      </c>
      <c r="V1015" s="27">
        <v>10</v>
      </c>
      <c r="W1015" s="27"/>
      <c r="X1015" s="27"/>
      <c r="Y1015" s="27"/>
      <c r="Z1015" s="27"/>
      <c r="AA1015" s="27"/>
      <c r="AB1015" s="27"/>
      <c r="AC1015" s="27"/>
      <c r="AD1015" s="27"/>
      <c r="AE1015" s="27"/>
      <c r="AF1015" s="27"/>
      <c r="AG1015" s="27"/>
      <c r="AH1015" s="27"/>
      <c r="AI1015" s="27"/>
      <c r="AJ1015" s="27"/>
      <c r="AK1015" s="27"/>
      <c r="AL1015" s="27"/>
      <c r="AM1015" s="27"/>
      <c r="AN1015" s="27"/>
      <c r="AO1015" s="27"/>
      <c r="AP1015" s="27">
        <v>175700</v>
      </c>
      <c r="AQ1015" s="27">
        <v>0</v>
      </c>
      <c r="AR1015" s="27">
        <f t="shared" si="23"/>
        <v>0</v>
      </c>
      <c r="AS1015" s="10" t="s">
        <v>111</v>
      </c>
      <c r="AT1015" s="43" t="s">
        <v>241</v>
      </c>
      <c r="AU1015" s="13" t="s">
        <v>115</v>
      </c>
    </row>
    <row r="1016" spans="2:47" x14ac:dyDescent="0.2">
      <c r="B1016" s="13" t="s">
        <v>1771</v>
      </c>
      <c r="C1016" s="13" t="s">
        <v>100</v>
      </c>
      <c r="D1016" s="13" t="s">
        <v>1772</v>
      </c>
      <c r="E1016" s="13" t="s">
        <v>1773</v>
      </c>
      <c r="F1016" s="13" t="s">
        <v>1738</v>
      </c>
      <c r="G1016" s="13" t="s">
        <v>1774</v>
      </c>
      <c r="H1016" s="13" t="s">
        <v>197</v>
      </c>
      <c r="I1016" s="13">
        <v>45</v>
      </c>
      <c r="J1016" s="13" t="s">
        <v>244</v>
      </c>
      <c r="K1016" s="13" t="s">
        <v>107</v>
      </c>
      <c r="L1016" s="13" t="s">
        <v>108</v>
      </c>
      <c r="M1016" s="13" t="s">
        <v>109</v>
      </c>
      <c r="N1016" s="13" t="s">
        <v>110</v>
      </c>
      <c r="O1016" s="39"/>
      <c r="P1016" s="39"/>
      <c r="Q1016" s="39"/>
      <c r="R1016" s="39">
        <v>10</v>
      </c>
      <c r="S1016" s="39">
        <v>3</v>
      </c>
      <c r="T1016" s="39">
        <v>6</v>
      </c>
      <c r="U1016" s="39">
        <v>6</v>
      </c>
      <c r="V1016" s="39">
        <v>6</v>
      </c>
      <c r="W1016" s="39"/>
      <c r="X1016" s="39"/>
      <c r="Y1016" s="39"/>
      <c r="Z1016" s="39"/>
      <c r="AA1016" s="39"/>
      <c r="AB1016" s="39"/>
      <c r="AC1016" s="39"/>
      <c r="AD1016" s="39"/>
      <c r="AE1016" s="39"/>
      <c r="AF1016" s="39"/>
      <c r="AG1016" s="39"/>
      <c r="AH1016" s="39"/>
      <c r="AI1016" s="39"/>
      <c r="AJ1016" s="39"/>
      <c r="AK1016" s="39"/>
      <c r="AL1016" s="39"/>
      <c r="AM1016" s="39"/>
      <c r="AN1016" s="39"/>
      <c r="AO1016" s="39"/>
      <c r="AP1016" s="39">
        <v>175700</v>
      </c>
      <c r="AQ1016" s="39">
        <v>0</v>
      </c>
      <c r="AR1016" s="27">
        <f t="shared" si="23"/>
        <v>0</v>
      </c>
      <c r="AS1016" s="13" t="s">
        <v>111</v>
      </c>
      <c r="AT1016" s="13">
        <v>2015</v>
      </c>
      <c r="AU1016" s="13">
        <v>14</v>
      </c>
    </row>
    <row r="1017" spans="2:47" x14ac:dyDescent="0.2">
      <c r="B1017" s="13" t="s">
        <v>1775</v>
      </c>
      <c r="C1017" s="13" t="s">
        <v>100</v>
      </c>
      <c r="D1017" s="13" t="s">
        <v>1772</v>
      </c>
      <c r="E1017" s="13" t="s">
        <v>1773</v>
      </c>
      <c r="F1017" s="13" t="s">
        <v>1738</v>
      </c>
      <c r="G1017" s="13" t="s">
        <v>1774</v>
      </c>
      <c r="H1017" s="13" t="s">
        <v>197</v>
      </c>
      <c r="I1017" s="13">
        <v>45</v>
      </c>
      <c r="J1017" s="13" t="s">
        <v>244</v>
      </c>
      <c r="K1017" s="13" t="s">
        <v>107</v>
      </c>
      <c r="L1017" s="13" t="s">
        <v>108</v>
      </c>
      <c r="M1017" s="13" t="s">
        <v>109</v>
      </c>
      <c r="N1017" s="13" t="s">
        <v>110</v>
      </c>
      <c r="O1017" s="39"/>
      <c r="P1017" s="39"/>
      <c r="Q1017" s="39"/>
      <c r="R1017" s="39">
        <v>10</v>
      </c>
      <c r="S1017" s="39">
        <v>0</v>
      </c>
      <c r="T1017" s="39">
        <v>6</v>
      </c>
      <c r="U1017" s="39">
        <v>6</v>
      </c>
      <c r="V1017" s="39">
        <v>6</v>
      </c>
      <c r="W1017" s="39"/>
      <c r="X1017" s="39"/>
      <c r="Y1017" s="39"/>
      <c r="Z1017" s="39"/>
      <c r="AA1017" s="39"/>
      <c r="AB1017" s="39"/>
      <c r="AC1017" s="39"/>
      <c r="AD1017" s="39"/>
      <c r="AE1017" s="39"/>
      <c r="AF1017" s="39"/>
      <c r="AG1017" s="39"/>
      <c r="AH1017" s="39"/>
      <c r="AI1017" s="39"/>
      <c r="AJ1017" s="39"/>
      <c r="AK1017" s="39"/>
      <c r="AL1017" s="39"/>
      <c r="AM1017" s="39"/>
      <c r="AN1017" s="39"/>
      <c r="AO1017" s="39"/>
      <c r="AP1017" s="39">
        <v>175700</v>
      </c>
      <c r="AQ1017" s="39">
        <v>0</v>
      </c>
      <c r="AR1017" s="27">
        <f t="shared" si="23"/>
        <v>0</v>
      </c>
      <c r="AS1017" s="13" t="s">
        <v>111</v>
      </c>
      <c r="AT1017" s="13">
        <v>2015</v>
      </c>
      <c r="AU1017" s="13">
        <v>14</v>
      </c>
    </row>
    <row r="1018" spans="2:47" x14ac:dyDescent="0.2">
      <c r="B1018" s="13" t="s">
        <v>1776</v>
      </c>
      <c r="C1018" s="13" t="s">
        <v>100</v>
      </c>
      <c r="D1018" s="13" t="s">
        <v>1772</v>
      </c>
      <c r="E1018" s="13" t="s">
        <v>1773</v>
      </c>
      <c r="F1018" s="13" t="s">
        <v>1738</v>
      </c>
      <c r="G1018" s="13" t="s">
        <v>1774</v>
      </c>
      <c r="H1018" s="13" t="s">
        <v>197</v>
      </c>
      <c r="I1018" s="13">
        <v>45</v>
      </c>
      <c r="J1018" s="13" t="s">
        <v>244</v>
      </c>
      <c r="K1018" s="13" t="s">
        <v>107</v>
      </c>
      <c r="L1018" s="13" t="s">
        <v>108</v>
      </c>
      <c r="M1018" s="13" t="s">
        <v>109</v>
      </c>
      <c r="N1018" s="13" t="s">
        <v>110</v>
      </c>
      <c r="O1018" s="39"/>
      <c r="P1018" s="39"/>
      <c r="Q1018" s="39"/>
      <c r="R1018" s="39">
        <v>10</v>
      </c>
      <c r="S1018" s="39">
        <v>6</v>
      </c>
      <c r="T1018" s="39">
        <v>6</v>
      </c>
      <c r="U1018" s="39">
        <v>6</v>
      </c>
      <c r="V1018" s="39">
        <v>6</v>
      </c>
      <c r="W1018" s="39"/>
      <c r="X1018" s="39"/>
      <c r="Y1018" s="39"/>
      <c r="Z1018" s="39"/>
      <c r="AA1018" s="39"/>
      <c r="AB1018" s="39"/>
      <c r="AC1018" s="39"/>
      <c r="AD1018" s="39"/>
      <c r="AE1018" s="39"/>
      <c r="AF1018" s="39"/>
      <c r="AG1018" s="39"/>
      <c r="AH1018" s="39"/>
      <c r="AI1018" s="39"/>
      <c r="AJ1018" s="39"/>
      <c r="AK1018" s="39"/>
      <c r="AL1018" s="39"/>
      <c r="AM1018" s="39"/>
      <c r="AN1018" s="39"/>
      <c r="AO1018" s="39"/>
      <c r="AP1018" s="39">
        <v>175700</v>
      </c>
      <c r="AQ1018" s="39">
        <v>0</v>
      </c>
      <c r="AR1018" s="27">
        <f t="shared" si="23"/>
        <v>0</v>
      </c>
      <c r="AS1018" s="13" t="s">
        <v>111</v>
      </c>
      <c r="AT1018" s="13">
        <v>2015</v>
      </c>
      <c r="AU1018" s="13">
        <v>14</v>
      </c>
    </row>
    <row r="1019" spans="2:47" x14ac:dyDescent="0.2">
      <c r="B1019" s="13" t="s">
        <v>1777</v>
      </c>
      <c r="C1019" s="13" t="s">
        <v>100</v>
      </c>
      <c r="D1019" s="13" t="s">
        <v>1772</v>
      </c>
      <c r="E1019" s="13" t="s">
        <v>1773</v>
      </c>
      <c r="F1019" s="13" t="s">
        <v>1738</v>
      </c>
      <c r="G1019" s="13" t="s">
        <v>1774</v>
      </c>
      <c r="H1019" s="13" t="s">
        <v>197</v>
      </c>
      <c r="I1019" s="13">
        <v>45</v>
      </c>
      <c r="J1019" s="13" t="s">
        <v>244</v>
      </c>
      <c r="K1019" s="13" t="s">
        <v>107</v>
      </c>
      <c r="L1019" s="13" t="s">
        <v>108</v>
      </c>
      <c r="M1019" s="13" t="s">
        <v>122</v>
      </c>
      <c r="N1019" s="13" t="s">
        <v>110</v>
      </c>
      <c r="O1019" s="39"/>
      <c r="P1019" s="39"/>
      <c r="Q1019" s="39"/>
      <c r="R1019" s="39">
        <v>10</v>
      </c>
      <c r="S1019" s="39">
        <v>7</v>
      </c>
      <c r="T1019" s="39">
        <v>6</v>
      </c>
      <c r="U1019" s="39">
        <v>6</v>
      </c>
      <c r="V1019" s="39">
        <v>6</v>
      </c>
      <c r="W1019" s="39"/>
      <c r="X1019" s="39"/>
      <c r="Y1019" s="39"/>
      <c r="Z1019" s="39"/>
      <c r="AA1019" s="39"/>
      <c r="AB1019" s="39"/>
      <c r="AC1019" s="39"/>
      <c r="AD1019" s="39"/>
      <c r="AE1019" s="39"/>
      <c r="AF1019" s="39"/>
      <c r="AG1019" s="39"/>
      <c r="AH1019" s="39"/>
      <c r="AI1019" s="39"/>
      <c r="AJ1019" s="39"/>
      <c r="AK1019" s="39"/>
      <c r="AL1019" s="39"/>
      <c r="AM1019" s="39"/>
      <c r="AN1019" s="39"/>
      <c r="AO1019" s="39"/>
      <c r="AP1019" s="39">
        <v>175700</v>
      </c>
      <c r="AQ1019" s="39">
        <f>(O1019+P1019+Q1019+R1019+S1019+T1019+U1019+V1019+W1019)*AP1019</f>
        <v>6149500</v>
      </c>
      <c r="AR1019" s="27">
        <f t="shared" si="23"/>
        <v>6887440.0000000009</v>
      </c>
      <c r="AS1019" s="13" t="s">
        <v>111</v>
      </c>
      <c r="AT1019" s="13">
        <v>2015</v>
      </c>
      <c r="AU1019" s="13"/>
    </row>
    <row r="1020" spans="2:47" x14ac:dyDescent="0.25">
      <c r="B1020" s="7" t="s">
        <v>1778</v>
      </c>
      <c r="C1020" s="7" t="s">
        <v>100</v>
      </c>
      <c r="D1020" s="22" t="s">
        <v>1779</v>
      </c>
      <c r="E1020" s="7" t="s">
        <v>1780</v>
      </c>
      <c r="F1020" s="10" t="s">
        <v>1781</v>
      </c>
      <c r="G1020" s="10" t="s">
        <v>1782</v>
      </c>
      <c r="H1020" s="8" t="s">
        <v>105</v>
      </c>
      <c r="I1020" s="9">
        <v>45</v>
      </c>
      <c r="J1020" s="10" t="s">
        <v>238</v>
      </c>
      <c r="K1020" s="8" t="s">
        <v>107</v>
      </c>
      <c r="L1020" s="10" t="s">
        <v>108</v>
      </c>
      <c r="M1020" s="10" t="s">
        <v>109</v>
      </c>
      <c r="N1020" s="10" t="s">
        <v>110</v>
      </c>
      <c r="O1020" s="27"/>
      <c r="P1020" s="27"/>
      <c r="Q1020" s="74"/>
      <c r="R1020" s="27">
        <v>17</v>
      </c>
      <c r="S1020" s="27">
        <v>17</v>
      </c>
      <c r="T1020" s="27">
        <v>17</v>
      </c>
      <c r="U1020" s="27">
        <v>17</v>
      </c>
      <c r="V1020" s="27">
        <v>17</v>
      </c>
      <c r="W1020" s="27"/>
      <c r="X1020" s="27"/>
      <c r="Y1020" s="27"/>
      <c r="Z1020" s="27"/>
      <c r="AA1020" s="27"/>
      <c r="AB1020" s="27"/>
      <c r="AC1020" s="27"/>
      <c r="AD1020" s="27"/>
      <c r="AE1020" s="27"/>
      <c r="AF1020" s="27"/>
      <c r="AG1020" s="27"/>
      <c r="AH1020" s="27"/>
      <c r="AI1020" s="27"/>
      <c r="AJ1020" s="27"/>
      <c r="AK1020" s="27"/>
      <c r="AL1020" s="27"/>
      <c r="AM1020" s="27"/>
      <c r="AN1020" s="27"/>
      <c r="AO1020" s="27"/>
      <c r="AP1020" s="27">
        <v>2221915.0299999998</v>
      </c>
      <c r="AQ1020" s="27">
        <v>0</v>
      </c>
      <c r="AR1020" s="27">
        <f t="shared" si="23"/>
        <v>0</v>
      </c>
      <c r="AS1020" s="10" t="s">
        <v>111</v>
      </c>
      <c r="AT1020" s="7" t="s">
        <v>375</v>
      </c>
      <c r="AU1020" s="89" t="s">
        <v>357</v>
      </c>
    </row>
    <row r="1021" spans="2:47" x14ac:dyDescent="0.25">
      <c r="B1021" s="12" t="s">
        <v>1783</v>
      </c>
      <c r="C1021" s="7" t="s">
        <v>100</v>
      </c>
      <c r="D1021" s="7" t="s">
        <v>1779</v>
      </c>
      <c r="E1021" s="7" t="s">
        <v>1780</v>
      </c>
      <c r="F1021" s="7" t="s">
        <v>1781</v>
      </c>
      <c r="G1021" s="7" t="s">
        <v>1782</v>
      </c>
      <c r="H1021" s="8" t="s">
        <v>197</v>
      </c>
      <c r="I1021" s="9">
        <v>45</v>
      </c>
      <c r="J1021" s="10" t="s">
        <v>579</v>
      </c>
      <c r="K1021" s="8" t="s">
        <v>107</v>
      </c>
      <c r="L1021" s="10" t="s">
        <v>108</v>
      </c>
      <c r="M1021" s="10" t="s">
        <v>109</v>
      </c>
      <c r="N1021" s="10" t="s">
        <v>110</v>
      </c>
      <c r="O1021" s="74"/>
      <c r="P1021" s="27"/>
      <c r="Q1021" s="27"/>
      <c r="R1021" s="27">
        <v>10</v>
      </c>
      <c r="S1021" s="27">
        <v>8</v>
      </c>
      <c r="T1021" s="27">
        <v>8</v>
      </c>
      <c r="U1021" s="27">
        <v>8</v>
      </c>
      <c r="V1021" s="27">
        <v>8</v>
      </c>
      <c r="W1021" s="27"/>
      <c r="X1021" s="27"/>
      <c r="Y1021" s="27"/>
      <c r="Z1021" s="27"/>
      <c r="AA1021" s="27"/>
      <c r="AB1021" s="27"/>
      <c r="AC1021" s="27"/>
      <c r="AD1021" s="27"/>
      <c r="AE1021" s="27"/>
      <c r="AF1021" s="27"/>
      <c r="AG1021" s="27"/>
      <c r="AH1021" s="27"/>
      <c r="AI1021" s="27"/>
      <c r="AJ1021" s="27"/>
      <c r="AK1021" s="27"/>
      <c r="AL1021" s="27"/>
      <c r="AM1021" s="27"/>
      <c r="AN1021" s="27"/>
      <c r="AO1021" s="27"/>
      <c r="AP1021" s="27">
        <v>2221915.0299999998</v>
      </c>
      <c r="AQ1021" s="27">
        <v>0</v>
      </c>
      <c r="AR1021" s="27">
        <f t="shared" si="23"/>
        <v>0</v>
      </c>
      <c r="AS1021" s="10" t="s">
        <v>111</v>
      </c>
      <c r="AT1021" s="43" t="s">
        <v>241</v>
      </c>
      <c r="AU1021" s="88" t="s">
        <v>212</v>
      </c>
    </row>
    <row r="1022" spans="2:47" x14ac:dyDescent="0.25">
      <c r="B1022" s="7" t="s">
        <v>1784</v>
      </c>
      <c r="C1022" s="7" t="s">
        <v>100</v>
      </c>
      <c r="D1022" s="22" t="s">
        <v>1785</v>
      </c>
      <c r="E1022" s="7" t="s">
        <v>1786</v>
      </c>
      <c r="F1022" s="10" t="s">
        <v>1787</v>
      </c>
      <c r="G1022" s="10" t="s">
        <v>1788</v>
      </c>
      <c r="H1022" s="8" t="s">
        <v>105</v>
      </c>
      <c r="I1022" s="9">
        <v>45</v>
      </c>
      <c r="J1022" s="10" t="s">
        <v>238</v>
      </c>
      <c r="K1022" s="8" t="s">
        <v>107</v>
      </c>
      <c r="L1022" s="10" t="s">
        <v>108</v>
      </c>
      <c r="M1022" s="10" t="s">
        <v>109</v>
      </c>
      <c r="N1022" s="10" t="s">
        <v>110</v>
      </c>
      <c r="O1022" s="27"/>
      <c r="P1022" s="27"/>
      <c r="Q1022" s="74"/>
      <c r="R1022" s="27">
        <v>92</v>
      </c>
      <c r="S1022" s="27">
        <v>80</v>
      </c>
      <c r="T1022" s="27">
        <v>80</v>
      </c>
      <c r="U1022" s="27">
        <v>80</v>
      </c>
      <c r="V1022" s="27">
        <v>80</v>
      </c>
      <c r="W1022" s="27"/>
      <c r="X1022" s="27"/>
      <c r="Y1022" s="27"/>
      <c r="Z1022" s="27"/>
      <c r="AA1022" s="27"/>
      <c r="AB1022" s="27"/>
      <c r="AC1022" s="27"/>
      <c r="AD1022" s="27"/>
      <c r="AE1022" s="27"/>
      <c r="AF1022" s="27"/>
      <c r="AG1022" s="27"/>
      <c r="AH1022" s="27"/>
      <c r="AI1022" s="27"/>
      <c r="AJ1022" s="27"/>
      <c r="AK1022" s="27"/>
      <c r="AL1022" s="27"/>
      <c r="AM1022" s="27"/>
      <c r="AN1022" s="27"/>
      <c r="AO1022" s="27"/>
      <c r="AP1022" s="27">
        <v>9106.19</v>
      </c>
      <c r="AQ1022" s="27">
        <v>0</v>
      </c>
      <c r="AR1022" s="27">
        <f t="shared" si="23"/>
        <v>0</v>
      </c>
      <c r="AS1022" s="10" t="s">
        <v>111</v>
      </c>
      <c r="AT1022" s="7" t="s">
        <v>375</v>
      </c>
      <c r="AU1022" s="89" t="s">
        <v>357</v>
      </c>
    </row>
    <row r="1023" spans="2:47" x14ac:dyDescent="0.2">
      <c r="B1023" s="12" t="s">
        <v>1789</v>
      </c>
      <c r="C1023" s="7" t="s">
        <v>100</v>
      </c>
      <c r="D1023" s="7" t="s">
        <v>1785</v>
      </c>
      <c r="E1023" s="7" t="s">
        <v>1786</v>
      </c>
      <c r="F1023" s="7" t="s">
        <v>1787</v>
      </c>
      <c r="G1023" s="7" t="s">
        <v>1788</v>
      </c>
      <c r="H1023" s="8" t="s">
        <v>105</v>
      </c>
      <c r="I1023" s="9">
        <v>45</v>
      </c>
      <c r="J1023" s="10" t="s">
        <v>106</v>
      </c>
      <c r="K1023" s="8" t="s">
        <v>107</v>
      </c>
      <c r="L1023" s="10" t="s">
        <v>108</v>
      </c>
      <c r="M1023" s="10" t="s">
        <v>109</v>
      </c>
      <c r="N1023" s="10" t="s">
        <v>110</v>
      </c>
      <c r="O1023" s="74"/>
      <c r="P1023" s="27"/>
      <c r="Q1023" s="27"/>
      <c r="R1023" s="27">
        <v>92</v>
      </c>
      <c r="S1023" s="27">
        <v>20</v>
      </c>
      <c r="T1023" s="27">
        <v>10</v>
      </c>
      <c r="U1023" s="27">
        <v>20</v>
      </c>
      <c r="V1023" s="27">
        <v>20</v>
      </c>
      <c r="W1023" s="27"/>
      <c r="X1023" s="27"/>
      <c r="Y1023" s="27"/>
      <c r="Z1023" s="27"/>
      <c r="AA1023" s="27"/>
      <c r="AB1023" s="27"/>
      <c r="AC1023" s="27"/>
      <c r="AD1023" s="27"/>
      <c r="AE1023" s="27"/>
      <c r="AF1023" s="27"/>
      <c r="AG1023" s="27"/>
      <c r="AH1023" s="27"/>
      <c r="AI1023" s="27"/>
      <c r="AJ1023" s="27"/>
      <c r="AK1023" s="27"/>
      <c r="AL1023" s="27"/>
      <c r="AM1023" s="27"/>
      <c r="AN1023" s="27"/>
      <c r="AO1023" s="27"/>
      <c r="AP1023" s="27">
        <v>9106.19</v>
      </c>
      <c r="AQ1023" s="27">
        <v>0</v>
      </c>
      <c r="AR1023" s="27">
        <f t="shared" si="23"/>
        <v>0</v>
      </c>
      <c r="AS1023" s="10" t="s">
        <v>111</v>
      </c>
      <c r="AT1023" s="43" t="s">
        <v>241</v>
      </c>
      <c r="AU1023" s="13" t="s">
        <v>156</v>
      </c>
    </row>
    <row r="1024" spans="2:47" x14ac:dyDescent="0.2">
      <c r="B1024" s="13" t="s">
        <v>1790</v>
      </c>
      <c r="C1024" s="13" t="s">
        <v>100</v>
      </c>
      <c r="D1024" s="13" t="s">
        <v>1791</v>
      </c>
      <c r="E1024" s="13" t="s">
        <v>1792</v>
      </c>
      <c r="F1024" s="13" t="s">
        <v>1793</v>
      </c>
      <c r="G1024" s="13" t="s">
        <v>1788</v>
      </c>
      <c r="H1024" s="13" t="s">
        <v>105</v>
      </c>
      <c r="I1024" s="13">
        <v>45</v>
      </c>
      <c r="J1024" s="13" t="s">
        <v>106</v>
      </c>
      <c r="K1024" s="13" t="s">
        <v>107</v>
      </c>
      <c r="L1024" s="13" t="s">
        <v>108</v>
      </c>
      <c r="M1024" s="13" t="s">
        <v>109</v>
      </c>
      <c r="N1024" s="13" t="s">
        <v>110</v>
      </c>
      <c r="O1024" s="39"/>
      <c r="P1024" s="39"/>
      <c r="Q1024" s="39"/>
      <c r="R1024" s="39">
        <v>92</v>
      </c>
      <c r="S1024" s="39">
        <v>0</v>
      </c>
      <c r="T1024" s="39">
        <v>20</v>
      </c>
      <c r="U1024" s="39">
        <v>20</v>
      </c>
      <c r="V1024" s="39">
        <v>20</v>
      </c>
      <c r="W1024" s="39"/>
      <c r="X1024" s="39"/>
      <c r="Y1024" s="39"/>
      <c r="Z1024" s="39"/>
      <c r="AA1024" s="39"/>
      <c r="AB1024" s="39"/>
      <c r="AC1024" s="39"/>
      <c r="AD1024" s="39"/>
      <c r="AE1024" s="39"/>
      <c r="AF1024" s="39"/>
      <c r="AG1024" s="39"/>
      <c r="AH1024" s="39"/>
      <c r="AI1024" s="39"/>
      <c r="AJ1024" s="39"/>
      <c r="AK1024" s="39"/>
      <c r="AL1024" s="39"/>
      <c r="AM1024" s="39"/>
      <c r="AN1024" s="39"/>
      <c r="AO1024" s="39"/>
      <c r="AP1024" s="39">
        <v>9387.5</v>
      </c>
      <c r="AQ1024" s="39">
        <v>0</v>
      </c>
      <c r="AR1024" s="27">
        <f t="shared" si="23"/>
        <v>0</v>
      </c>
      <c r="AS1024" s="13" t="s">
        <v>111</v>
      </c>
      <c r="AT1024" s="13">
        <v>2015</v>
      </c>
      <c r="AU1024" s="13">
        <v>14</v>
      </c>
    </row>
    <row r="1025" spans="2:47" x14ac:dyDescent="0.2">
      <c r="B1025" s="13" t="s">
        <v>1794</v>
      </c>
      <c r="C1025" s="13" t="s">
        <v>100</v>
      </c>
      <c r="D1025" s="13" t="s">
        <v>1791</v>
      </c>
      <c r="E1025" s="13" t="s">
        <v>1792</v>
      </c>
      <c r="F1025" s="13" t="s">
        <v>1793</v>
      </c>
      <c r="G1025" s="13" t="s">
        <v>1788</v>
      </c>
      <c r="H1025" s="13" t="s">
        <v>105</v>
      </c>
      <c r="I1025" s="13">
        <v>45</v>
      </c>
      <c r="J1025" s="13" t="s">
        <v>106</v>
      </c>
      <c r="K1025" s="13" t="s">
        <v>107</v>
      </c>
      <c r="L1025" s="13" t="s">
        <v>108</v>
      </c>
      <c r="M1025" s="13" t="s">
        <v>122</v>
      </c>
      <c r="N1025" s="13" t="s">
        <v>110</v>
      </c>
      <c r="O1025" s="39"/>
      <c r="P1025" s="39"/>
      <c r="Q1025" s="39"/>
      <c r="R1025" s="39">
        <v>92</v>
      </c>
      <c r="S1025" s="39">
        <v>20</v>
      </c>
      <c r="T1025" s="39">
        <v>10</v>
      </c>
      <c r="U1025" s="39">
        <v>20</v>
      </c>
      <c r="V1025" s="39">
        <v>20</v>
      </c>
      <c r="W1025" s="39"/>
      <c r="X1025" s="39"/>
      <c r="Y1025" s="39"/>
      <c r="Z1025" s="39"/>
      <c r="AA1025" s="39"/>
      <c r="AB1025" s="39"/>
      <c r="AC1025" s="39"/>
      <c r="AD1025" s="39"/>
      <c r="AE1025" s="39"/>
      <c r="AF1025" s="39"/>
      <c r="AG1025" s="39"/>
      <c r="AH1025" s="39"/>
      <c r="AI1025" s="39"/>
      <c r="AJ1025" s="39"/>
      <c r="AK1025" s="39"/>
      <c r="AL1025" s="39"/>
      <c r="AM1025" s="39"/>
      <c r="AN1025" s="39"/>
      <c r="AO1025" s="39"/>
      <c r="AP1025" s="39">
        <v>9387.5</v>
      </c>
      <c r="AQ1025" s="39">
        <v>0</v>
      </c>
      <c r="AR1025" s="27">
        <f t="shared" si="23"/>
        <v>0</v>
      </c>
      <c r="AS1025" s="13" t="s">
        <v>111</v>
      </c>
      <c r="AT1025" s="13">
        <v>2015</v>
      </c>
      <c r="AU1025" s="13" t="s">
        <v>115</v>
      </c>
    </row>
    <row r="1026" spans="2:47" x14ac:dyDescent="0.2">
      <c r="B1026" s="13" t="s">
        <v>7251</v>
      </c>
      <c r="C1026" s="13" t="s">
        <v>100</v>
      </c>
      <c r="D1026" s="13" t="s">
        <v>1791</v>
      </c>
      <c r="E1026" s="13" t="s">
        <v>1792</v>
      </c>
      <c r="F1026" s="13" t="s">
        <v>1793</v>
      </c>
      <c r="G1026" s="13" t="s">
        <v>1788</v>
      </c>
      <c r="H1026" s="13" t="s">
        <v>105</v>
      </c>
      <c r="I1026" s="13">
        <v>45</v>
      </c>
      <c r="J1026" s="13" t="s">
        <v>106</v>
      </c>
      <c r="K1026" s="13" t="s">
        <v>107</v>
      </c>
      <c r="L1026" s="13" t="s">
        <v>108</v>
      </c>
      <c r="M1026" s="13" t="s">
        <v>122</v>
      </c>
      <c r="N1026" s="13" t="s">
        <v>110</v>
      </c>
      <c r="O1026" s="39"/>
      <c r="P1026" s="39"/>
      <c r="Q1026" s="39"/>
      <c r="R1026" s="39">
        <v>92</v>
      </c>
      <c r="S1026" s="39">
        <v>20</v>
      </c>
      <c r="T1026" s="39">
        <v>6</v>
      </c>
      <c r="U1026" s="39">
        <v>20</v>
      </c>
      <c r="V1026" s="39">
        <v>20</v>
      </c>
      <c r="W1026" s="39"/>
      <c r="X1026" s="39"/>
      <c r="Y1026" s="39"/>
      <c r="Z1026" s="39"/>
      <c r="AA1026" s="39"/>
      <c r="AB1026" s="39"/>
      <c r="AC1026" s="39"/>
      <c r="AD1026" s="39"/>
      <c r="AE1026" s="39"/>
      <c r="AF1026" s="39"/>
      <c r="AG1026" s="39"/>
      <c r="AH1026" s="39"/>
      <c r="AI1026" s="39"/>
      <c r="AJ1026" s="39"/>
      <c r="AK1026" s="39"/>
      <c r="AL1026" s="39"/>
      <c r="AM1026" s="39"/>
      <c r="AN1026" s="39"/>
      <c r="AO1026" s="39"/>
      <c r="AP1026" s="39">
        <v>10309.82</v>
      </c>
      <c r="AQ1026" s="39">
        <f>(O1026+P1026+Q1026+R1026+S1026+T1026+U1026+V1026+W1026)*AP1026</f>
        <v>1628951.56</v>
      </c>
      <c r="AR1026" s="27">
        <f t="shared" si="23"/>
        <v>1824425.7472000003</v>
      </c>
      <c r="AS1026" s="13" t="s">
        <v>111</v>
      </c>
      <c r="AT1026" s="13">
        <v>2015</v>
      </c>
      <c r="AU1026" s="13"/>
    </row>
    <row r="1027" spans="2:47" x14ac:dyDescent="0.25">
      <c r="B1027" s="7" t="s">
        <v>1795</v>
      </c>
      <c r="C1027" s="7" t="s">
        <v>100</v>
      </c>
      <c r="D1027" s="10" t="s">
        <v>1796</v>
      </c>
      <c r="E1027" s="7" t="s">
        <v>1797</v>
      </c>
      <c r="F1027" s="10" t="s">
        <v>1798</v>
      </c>
      <c r="G1027" s="10" t="s">
        <v>1799</v>
      </c>
      <c r="H1027" s="8" t="s">
        <v>197</v>
      </c>
      <c r="I1027" s="9">
        <v>45</v>
      </c>
      <c r="J1027" s="10" t="s">
        <v>238</v>
      </c>
      <c r="K1027" s="8" t="s">
        <v>107</v>
      </c>
      <c r="L1027" s="10" t="s">
        <v>108</v>
      </c>
      <c r="M1027" s="10" t="s">
        <v>109</v>
      </c>
      <c r="N1027" s="10" t="s">
        <v>110</v>
      </c>
      <c r="O1027" s="27"/>
      <c r="P1027" s="27"/>
      <c r="Q1027" s="74"/>
      <c r="R1027" s="27">
        <v>110</v>
      </c>
      <c r="S1027" s="27">
        <v>110</v>
      </c>
      <c r="T1027" s="27">
        <v>110</v>
      </c>
      <c r="U1027" s="27">
        <v>110</v>
      </c>
      <c r="V1027" s="27">
        <v>110</v>
      </c>
      <c r="W1027" s="27"/>
      <c r="X1027" s="27"/>
      <c r="Y1027" s="27"/>
      <c r="Z1027" s="27"/>
      <c r="AA1027" s="27"/>
      <c r="AB1027" s="27"/>
      <c r="AC1027" s="27"/>
      <c r="AD1027" s="27"/>
      <c r="AE1027" s="27"/>
      <c r="AF1027" s="27"/>
      <c r="AG1027" s="27"/>
      <c r="AH1027" s="27"/>
      <c r="AI1027" s="27"/>
      <c r="AJ1027" s="27"/>
      <c r="AK1027" s="27"/>
      <c r="AL1027" s="27"/>
      <c r="AM1027" s="27"/>
      <c r="AN1027" s="27"/>
      <c r="AO1027" s="27"/>
      <c r="AP1027" s="27">
        <v>6201.69</v>
      </c>
      <c r="AQ1027" s="27">
        <v>0</v>
      </c>
      <c r="AR1027" s="27">
        <f t="shared" si="23"/>
        <v>0</v>
      </c>
      <c r="AS1027" s="10" t="s">
        <v>111</v>
      </c>
      <c r="AT1027" s="7" t="s">
        <v>375</v>
      </c>
      <c r="AU1027" s="89" t="s">
        <v>239</v>
      </c>
    </row>
    <row r="1028" spans="2:47" x14ac:dyDescent="0.2">
      <c r="B1028" s="12" t="s">
        <v>1800</v>
      </c>
      <c r="C1028" s="7" t="s">
        <v>100</v>
      </c>
      <c r="D1028" s="7" t="s">
        <v>1796</v>
      </c>
      <c r="E1028" s="7" t="s">
        <v>1797</v>
      </c>
      <c r="F1028" s="7" t="s">
        <v>1798</v>
      </c>
      <c r="G1028" s="7" t="s">
        <v>1799</v>
      </c>
      <c r="H1028" s="8" t="s">
        <v>105</v>
      </c>
      <c r="I1028" s="9">
        <v>45</v>
      </c>
      <c r="J1028" s="10" t="s">
        <v>106</v>
      </c>
      <c r="K1028" s="8" t="s">
        <v>107</v>
      </c>
      <c r="L1028" s="10" t="s">
        <v>108</v>
      </c>
      <c r="M1028" s="10" t="s">
        <v>109</v>
      </c>
      <c r="N1028" s="10" t="s">
        <v>110</v>
      </c>
      <c r="O1028" s="74"/>
      <c r="P1028" s="27"/>
      <c r="Q1028" s="27"/>
      <c r="R1028" s="27">
        <v>80</v>
      </c>
      <c r="S1028" s="27">
        <v>50</v>
      </c>
      <c r="T1028" s="27">
        <v>50</v>
      </c>
      <c r="U1028" s="27">
        <v>50</v>
      </c>
      <c r="V1028" s="27">
        <v>50</v>
      </c>
      <c r="W1028" s="27"/>
      <c r="X1028" s="27"/>
      <c r="Y1028" s="27"/>
      <c r="Z1028" s="27"/>
      <c r="AA1028" s="27"/>
      <c r="AB1028" s="27"/>
      <c r="AC1028" s="27"/>
      <c r="AD1028" s="27"/>
      <c r="AE1028" s="27"/>
      <c r="AF1028" s="27"/>
      <c r="AG1028" s="27"/>
      <c r="AH1028" s="27"/>
      <c r="AI1028" s="27"/>
      <c r="AJ1028" s="27"/>
      <c r="AK1028" s="27"/>
      <c r="AL1028" s="27"/>
      <c r="AM1028" s="27"/>
      <c r="AN1028" s="27"/>
      <c r="AO1028" s="27"/>
      <c r="AP1028" s="27">
        <v>6201.69</v>
      </c>
      <c r="AQ1028" s="27">
        <v>0</v>
      </c>
      <c r="AR1028" s="27">
        <f t="shared" si="23"/>
        <v>0</v>
      </c>
      <c r="AS1028" s="10" t="s">
        <v>111</v>
      </c>
      <c r="AT1028" s="43" t="s">
        <v>241</v>
      </c>
      <c r="AU1028" s="13" t="s">
        <v>156</v>
      </c>
    </row>
    <row r="1029" spans="2:47" x14ac:dyDescent="0.2">
      <c r="B1029" s="13" t="s">
        <v>1801</v>
      </c>
      <c r="C1029" s="13" t="s">
        <v>100</v>
      </c>
      <c r="D1029" s="13" t="s">
        <v>1802</v>
      </c>
      <c r="E1029" s="13" t="s">
        <v>1797</v>
      </c>
      <c r="F1029" s="13" t="s">
        <v>1803</v>
      </c>
      <c r="G1029" s="13" t="s">
        <v>1799</v>
      </c>
      <c r="H1029" s="13" t="s">
        <v>105</v>
      </c>
      <c r="I1029" s="13">
        <v>45</v>
      </c>
      <c r="J1029" s="13" t="s">
        <v>106</v>
      </c>
      <c r="K1029" s="13" t="s">
        <v>107</v>
      </c>
      <c r="L1029" s="13" t="s">
        <v>108</v>
      </c>
      <c r="M1029" s="13" t="s">
        <v>109</v>
      </c>
      <c r="N1029" s="13" t="s">
        <v>110</v>
      </c>
      <c r="O1029" s="39"/>
      <c r="P1029" s="39"/>
      <c r="Q1029" s="39"/>
      <c r="R1029" s="39">
        <v>80</v>
      </c>
      <c r="S1029" s="39">
        <v>0</v>
      </c>
      <c r="T1029" s="39">
        <v>60</v>
      </c>
      <c r="U1029" s="39">
        <v>60</v>
      </c>
      <c r="V1029" s="39">
        <v>50</v>
      </c>
      <c r="W1029" s="39"/>
      <c r="X1029" s="39"/>
      <c r="Y1029" s="39"/>
      <c r="Z1029" s="39"/>
      <c r="AA1029" s="39"/>
      <c r="AB1029" s="39"/>
      <c r="AC1029" s="39"/>
      <c r="AD1029" s="39"/>
      <c r="AE1029" s="39"/>
      <c r="AF1029" s="39"/>
      <c r="AG1029" s="39"/>
      <c r="AH1029" s="39"/>
      <c r="AI1029" s="39"/>
      <c r="AJ1029" s="39"/>
      <c r="AK1029" s="39"/>
      <c r="AL1029" s="39"/>
      <c r="AM1029" s="39"/>
      <c r="AN1029" s="39"/>
      <c r="AO1029" s="39"/>
      <c r="AP1029" s="39">
        <v>8066.66</v>
      </c>
      <c r="AQ1029" s="39">
        <v>0</v>
      </c>
      <c r="AR1029" s="27">
        <f t="shared" ref="AR1029:AR1092" si="24">AQ1029*1.12</f>
        <v>0</v>
      </c>
      <c r="AS1029" s="13" t="s">
        <v>111</v>
      </c>
      <c r="AT1029" s="13">
        <v>2015</v>
      </c>
      <c r="AU1029" s="13">
        <v>14</v>
      </c>
    </row>
    <row r="1030" spans="2:47" x14ac:dyDescent="0.2">
      <c r="B1030" s="13" t="s">
        <v>1804</v>
      </c>
      <c r="C1030" s="13" t="s">
        <v>100</v>
      </c>
      <c r="D1030" s="13" t="s">
        <v>1802</v>
      </c>
      <c r="E1030" s="13" t="s">
        <v>1797</v>
      </c>
      <c r="F1030" s="13" t="s">
        <v>1803</v>
      </c>
      <c r="G1030" s="13" t="s">
        <v>1799</v>
      </c>
      <c r="H1030" s="13" t="s">
        <v>105</v>
      </c>
      <c r="I1030" s="13">
        <v>45</v>
      </c>
      <c r="J1030" s="13" t="s">
        <v>106</v>
      </c>
      <c r="K1030" s="13" t="s">
        <v>107</v>
      </c>
      <c r="L1030" s="13" t="s">
        <v>108</v>
      </c>
      <c r="M1030" s="13" t="s">
        <v>122</v>
      </c>
      <c r="N1030" s="13" t="s">
        <v>110</v>
      </c>
      <c r="O1030" s="39"/>
      <c r="P1030" s="39"/>
      <c r="Q1030" s="39"/>
      <c r="R1030" s="39">
        <v>80</v>
      </c>
      <c r="S1030" s="39">
        <v>50</v>
      </c>
      <c r="T1030" s="39">
        <v>50</v>
      </c>
      <c r="U1030" s="39">
        <v>50</v>
      </c>
      <c r="V1030" s="39">
        <v>50</v>
      </c>
      <c r="W1030" s="39"/>
      <c r="X1030" s="39"/>
      <c r="Y1030" s="39"/>
      <c r="Z1030" s="39"/>
      <c r="AA1030" s="39"/>
      <c r="AB1030" s="39"/>
      <c r="AC1030" s="39"/>
      <c r="AD1030" s="39"/>
      <c r="AE1030" s="39"/>
      <c r="AF1030" s="39"/>
      <c r="AG1030" s="39"/>
      <c r="AH1030" s="39"/>
      <c r="AI1030" s="39"/>
      <c r="AJ1030" s="39"/>
      <c r="AK1030" s="39"/>
      <c r="AL1030" s="39"/>
      <c r="AM1030" s="39"/>
      <c r="AN1030" s="39"/>
      <c r="AO1030" s="39"/>
      <c r="AP1030" s="39">
        <v>8066.66</v>
      </c>
      <c r="AQ1030" s="39">
        <v>0</v>
      </c>
      <c r="AR1030" s="27">
        <f t="shared" si="24"/>
        <v>0</v>
      </c>
      <c r="AS1030" s="13" t="s">
        <v>111</v>
      </c>
      <c r="AT1030" s="13">
        <v>2015</v>
      </c>
      <c r="AU1030" s="13" t="s">
        <v>115</v>
      </c>
    </row>
    <row r="1031" spans="2:47" x14ac:dyDescent="0.2">
      <c r="B1031" s="13" t="s">
        <v>7188</v>
      </c>
      <c r="C1031" s="13" t="s">
        <v>100</v>
      </c>
      <c r="D1031" s="13" t="s">
        <v>1802</v>
      </c>
      <c r="E1031" s="13" t="s">
        <v>1797</v>
      </c>
      <c r="F1031" s="13" t="s">
        <v>1803</v>
      </c>
      <c r="G1031" s="13" t="s">
        <v>1799</v>
      </c>
      <c r="H1031" s="13" t="s">
        <v>105</v>
      </c>
      <c r="I1031" s="13">
        <v>45</v>
      </c>
      <c r="J1031" s="13" t="s">
        <v>106</v>
      </c>
      <c r="K1031" s="13" t="s">
        <v>107</v>
      </c>
      <c r="L1031" s="13" t="s">
        <v>108</v>
      </c>
      <c r="M1031" s="13" t="s">
        <v>122</v>
      </c>
      <c r="N1031" s="13" t="s">
        <v>110</v>
      </c>
      <c r="O1031" s="39"/>
      <c r="P1031" s="39"/>
      <c r="Q1031" s="39"/>
      <c r="R1031" s="39">
        <v>80</v>
      </c>
      <c r="S1031" s="39">
        <v>50</v>
      </c>
      <c r="T1031" s="39">
        <v>0</v>
      </c>
      <c r="U1031" s="39">
        <v>50</v>
      </c>
      <c r="V1031" s="39">
        <v>50</v>
      </c>
      <c r="W1031" s="39"/>
      <c r="X1031" s="39"/>
      <c r="Y1031" s="39"/>
      <c r="Z1031" s="39"/>
      <c r="AA1031" s="39"/>
      <c r="AB1031" s="39"/>
      <c r="AC1031" s="39"/>
      <c r="AD1031" s="39"/>
      <c r="AE1031" s="39"/>
      <c r="AF1031" s="39"/>
      <c r="AG1031" s="39"/>
      <c r="AH1031" s="39"/>
      <c r="AI1031" s="39"/>
      <c r="AJ1031" s="39"/>
      <c r="AK1031" s="39"/>
      <c r="AL1031" s="39"/>
      <c r="AM1031" s="39"/>
      <c r="AN1031" s="39"/>
      <c r="AO1031" s="39"/>
      <c r="AP1031" s="39">
        <v>8066.66</v>
      </c>
      <c r="AQ1031" s="39">
        <v>1855331.8</v>
      </c>
      <c r="AR1031" s="27">
        <f t="shared" si="24"/>
        <v>2077971.6160000002</v>
      </c>
      <c r="AS1031" s="13" t="s">
        <v>111</v>
      </c>
      <c r="AT1031" s="13">
        <v>2015</v>
      </c>
      <c r="AU1031" s="13"/>
    </row>
    <row r="1032" spans="2:47" x14ac:dyDescent="0.25">
      <c r="B1032" s="7" t="s">
        <v>1805</v>
      </c>
      <c r="C1032" s="7" t="s">
        <v>100</v>
      </c>
      <c r="D1032" s="10" t="s">
        <v>1806</v>
      </c>
      <c r="E1032" s="7" t="s">
        <v>1807</v>
      </c>
      <c r="F1032" s="10" t="s">
        <v>1808</v>
      </c>
      <c r="G1032" s="10" t="s">
        <v>1809</v>
      </c>
      <c r="H1032" s="8" t="s">
        <v>197</v>
      </c>
      <c r="I1032" s="9">
        <v>45</v>
      </c>
      <c r="J1032" s="10" t="s">
        <v>238</v>
      </c>
      <c r="K1032" s="8" t="s">
        <v>107</v>
      </c>
      <c r="L1032" s="10" t="s">
        <v>108</v>
      </c>
      <c r="M1032" s="10" t="s">
        <v>109</v>
      </c>
      <c r="N1032" s="10" t="s">
        <v>110</v>
      </c>
      <c r="O1032" s="27"/>
      <c r="P1032" s="27"/>
      <c r="Q1032" s="74"/>
      <c r="R1032" s="27">
        <v>130</v>
      </c>
      <c r="S1032" s="27">
        <v>0</v>
      </c>
      <c r="T1032" s="27">
        <v>0</v>
      </c>
      <c r="U1032" s="27">
        <v>0</v>
      </c>
      <c r="V1032" s="27">
        <v>0</v>
      </c>
      <c r="W1032" s="27"/>
      <c r="X1032" s="27"/>
      <c r="Y1032" s="27"/>
      <c r="Z1032" s="27"/>
      <c r="AA1032" s="27"/>
      <c r="AB1032" s="27"/>
      <c r="AC1032" s="27"/>
      <c r="AD1032" s="27"/>
      <c r="AE1032" s="27"/>
      <c r="AF1032" s="27"/>
      <c r="AG1032" s="27"/>
      <c r="AH1032" s="27"/>
      <c r="AI1032" s="27"/>
      <c r="AJ1032" s="27"/>
      <c r="AK1032" s="27"/>
      <c r="AL1032" s="27"/>
      <c r="AM1032" s="27"/>
      <c r="AN1032" s="27"/>
      <c r="AO1032" s="27"/>
      <c r="AP1032" s="27">
        <v>13875</v>
      </c>
      <c r="AQ1032" s="27">
        <v>0</v>
      </c>
      <c r="AR1032" s="27">
        <f t="shared" si="24"/>
        <v>0</v>
      </c>
      <c r="AS1032" s="10" t="s">
        <v>111</v>
      </c>
      <c r="AT1032" s="7" t="s">
        <v>375</v>
      </c>
      <c r="AU1032" s="89" t="s">
        <v>239</v>
      </c>
    </row>
    <row r="1033" spans="2:47" x14ac:dyDescent="0.25">
      <c r="B1033" s="12" t="s">
        <v>1810</v>
      </c>
      <c r="C1033" s="7" t="s">
        <v>100</v>
      </c>
      <c r="D1033" s="7" t="s">
        <v>1806</v>
      </c>
      <c r="E1033" s="7" t="s">
        <v>1807</v>
      </c>
      <c r="F1033" s="7" t="s">
        <v>1808</v>
      </c>
      <c r="G1033" s="7" t="s">
        <v>1809</v>
      </c>
      <c r="H1033" s="8" t="s">
        <v>197</v>
      </c>
      <c r="I1033" s="9">
        <v>45</v>
      </c>
      <c r="J1033" s="10" t="s">
        <v>579</v>
      </c>
      <c r="K1033" s="8" t="s">
        <v>107</v>
      </c>
      <c r="L1033" s="10" t="s">
        <v>108</v>
      </c>
      <c r="M1033" s="10" t="s">
        <v>109</v>
      </c>
      <c r="N1033" s="10" t="s">
        <v>110</v>
      </c>
      <c r="O1033" s="74"/>
      <c r="P1033" s="27"/>
      <c r="Q1033" s="27"/>
      <c r="R1033" s="27">
        <v>40</v>
      </c>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v>13875</v>
      </c>
      <c r="AQ1033" s="27">
        <v>0</v>
      </c>
      <c r="AR1033" s="27">
        <f t="shared" si="24"/>
        <v>0</v>
      </c>
      <c r="AS1033" s="10" t="s">
        <v>111</v>
      </c>
      <c r="AT1033" s="43" t="s">
        <v>241</v>
      </c>
      <c r="AU1033" s="88" t="s">
        <v>212</v>
      </c>
    </row>
    <row r="1034" spans="2:47" x14ac:dyDescent="0.25">
      <c r="B1034" s="7" t="s">
        <v>1811</v>
      </c>
      <c r="C1034" s="7" t="s">
        <v>100</v>
      </c>
      <c r="D1034" s="22" t="s">
        <v>1785</v>
      </c>
      <c r="E1034" s="7" t="s">
        <v>1786</v>
      </c>
      <c r="F1034" s="10" t="s">
        <v>1787</v>
      </c>
      <c r="G1034" s="10" t="s">
        <v>1812</v>
      </c>
      <c r="H1034" s="8" t="s">
        <v>105</v>
      </c>
      <c r="I1034" s="9">
        <v>45</v>
      </c>
      <c r="J1034" s="10" t="s">
        <v>238</v>
      </c>
      <c r="K1034" s="8" t="s">
        <v>107</v>
      </c>
      <c r="L1034" s="10" t="s">
        <v>108</v>
      </c>
      <c r="M1034" s="10" t="s">
        <v>109</v>
      </c>
      <c r="N1034" s="10" t="s">
        <v>110</v>
      </c>
      <c r="O1034" s="27"/>
      <c r="P1034" s="27"/>
      <c r="Q1034" s="74"/>
      <c r="R1034" s="27">
        <v>48</v>
      </c>
      <c r="S1034" s="27">
        <v>46</v>
      </c>
      <c r="T1034" s="27">
        <v>46</v>
      </c>
      <c r="U1034" s="27">
        <v>46</v>
      </c>
      <c r="V1034" s="27">
        <v>46</v>
      </c>
      <c r="W1034" s="27"/>
      <c r="X1034" s="27"/>
      <c r="Y1034" s="27"/>
      <c r="Z1034" s="27"/>
      <c r="AA1034" s="27"/>
      <c r="AB1034" s="27"/>
      <c r="AC1034" s="27"/>
      <c r="AD1034" s="27"/>
      <c r="AE1034" s="27"/>
      <c r="AF1034" s="27"/>
      <c r="AG1034" s="27"/>
      <c r="AH1034" s="27"/>
      <c r="AI1034" s="27"/>
      <c r="AJ1034" s="27"/>
      <c r="AK1034" s="27"/>
      <c r="AL1034" s="27"/>
      <c r="AM1034" s="27"/>
      <c r="AN1034" s="27"/>
      <c r="AO1034" s="27"/>
      <c r="AP1034" s="27">
        <v>70710.09</v>
      </c>
      <c r="AQ1034" s="27">
        <v>0</v>
      </c>
      <c r="AR1034" s="27">
        <f t="shared" si="24"/>
        <v>0</v>
      </c>
      <c r="AS1034" s="10" t="s">
        <v>111</v>
      </c>
      <c r="AT1034" s="7" t="s">
        <v>375</v>
      </c>
      <c r="AU1034" s="89" t="s">
        <v>357</v>
      </c>
    </row>
    <row r="1035" spans="2:47" x14ac:dyDescent="0.2">
      <c r="B1035" s="12" t="s">
        <v>1813</v>
      </c>
      <c r="C1035" s="7" t="s">
        <v>100</v>
      </c>
      <c r="D1035" s="7" t="s">
        <v>1785</v>
      </c>
      <c r="E1035" s="7" t="s">
        <v>1786</v>
      </c>
      <c r="F1035" s="7" t="s">
        <v>1787</v>
      </c>
      <c r="G1035" s="7" t="s">
        <v>1812</v>
      </c>
      <c r="H1035" s="8" t="s">
        <v>105</v>
      </c>
      <c r="I1035" s="9">
        <v>45</v>
      </c>
      <c r="J1035" s="10" t="s">
        <v>106</v>
      </c>
      <c r="K1035" s="8" t="s">
        <v>107</v>
      </c>
      <c r="L1035" s="10" t="s">
        <v>108</v>
      </c>
      <c r="M1035" s="10" t="s">
        <v>109</v>
      </c>
      <c r="N1035" s="10" t="s">
        <v>110</v>
      </c>
      <c r="O1035" s="74"/>
      <c r="P1035" s="27"/>
      <c r="Q1035" s="27"/>
      <c r="R1035" s="27">
        <v>23</v>
      </c>
      <c r="S1035" s="27">
        <v>20</v>
      </c>
      <c r="T1035" s="27">
        <v>20</v>
      </c>
      <c r="U1035" s="27">
        <v>20</v>
      </c>
      <c r="V1035" s="27">
        <v>20</v>
      </c>
      <c r="W1035" s="27"/>
      <c r="X1035" s="27"/>
      <c r="Y1035" s="27"/>
      <c r="Z1035" s="27"/>
      <c r="AA1035" s="27"/>
      <c r="AB1035" s="27"/>
      <c r="AC1035" s="27"/>
      <c r="AD1035" s="27"/>
      <c r="AE1035" s="27"/>
      <c r="AF1035" s="27"/>
      <c r="AG1035" s="27"/>
      <c r="AH1035" s="27"/>
      <c r="AI1035" s="27"/>
      <c r="AJ1035" s="27"/>
      <c r="AK1035" s="27"/>
      <c r="AL1035" s="27"/>
      <c r="AM1035" s="27"/>
      <c r="AN1035" s="27"/>
      <c r="AO1035" s="27"/>
      <c r="AP1035" s="27">
        <v>70710.09</v>
      </c>
      <c r="AQ1035" s="27">
        <v>0</v>
      </c>
      <c r="AR1035" s="27">
        <f t="shared" si="24"/>
        <v>0</v>
      </c>
      <c r="AS1035" s="10" t="s">
        <v>111</v>
      </c>
      <c r="AT1035" s="43" t="s">
        <v>241</v>
      </c>
      <c r="AU1035" s="13" t="s">
        <v>156</v>
      </c>
    </row>
    <row r="1036" spans="2:47" x14ac:dyDescent="0.2">
      <c r="B1036" s="13" t="s">
        <v>1814</v>
      </c>
      <c r="C1036" s="13" t="s">
        <v>100</v>
      </c>
      <c r="D1036" s="13" t="s">
        <v>1785</v>
      </c>
      <c r="E1036" s="13" t="s">
        <v>1786</v>
      </c>
      <c r="F1036" s="13" t="s">
        <v>1787</v>
      </c>
      <c r="G1036" s="13" t="s">
        <v>1812</v>
      </c>
      <c r="H1036" s="13" t="s">
        <v>105</v>
      </c>
      <c r="I1036" s="13">
        <v>45</v>
      </c>
      <c r="J1036" s="13" t="s">
        <v>106</v>
      </c>
      <c r="K1036" s="13" t="s">
        <v>107</v>
      </c>
      <c r="L1036" s="13" t="s">
        <v>108</v>
      </c>
      <c r="M1036" s="13" t="s">
        <v>109</v>
      </c>
      <c r="N1036" s="13" t="s">
        <v>110</v>
      </c>
      <c r="O1036" s="39"/>
      <c r="P1036" s="39"/>
      <c r="Q1036" s="39"/>
      <c r="R1036" s="39">
        <v>23</v>
      </c>
      <c r="S1036" s="39">
        <v>5</v>
      </c>
      <c r="T1036" s="39">
        <v>20</v>
      </c>
      <c r="U1036" s="39">
        <v>20</v>
      </c>
      <c r="V1036" s="39">
        <v>20</v>
      </c>
      <c r="W1036" s="39"/>
      <c r="X1036" s="39"/>
      <c r="Y1036" s="39"/>
      <c r="Z1036" s="39"/>
      <c r="AA1036" s="39"/>
      <c r="AB1036" s="39"/>
      <c r="AC1036" s="39"/>
      <c r="AD1036" s="39"/>
      <c r="AE1036" s="39"/>
      <c r="AF1036" s="39"/>
      <c r="AG1036" s="39"/>
      <c r="AH1036" s="39"/>
      <c r="AI1036" s="39"/>
      <c r="AJ1036" s="39"/>
      <c r="AK1036" s="39"/>
      <c r="AL1036" s="39"/>
      <c r="AM1036" s="39"/>
      <c r="AN1036" s="39"/>
      <c r="AO1036" s="39"/>
      <c r="AP1036" s="39">
        <v>35495.999999999993</v>
      </c>
      <c r="AQ1036" s="39">
        <v>0</v>
      </c>
      <c r="AR1036" s="27">
        <f t="shared" si="24"/>
        <v>0</v>
      </c>
      <c r="AS1036" s="13" t="s">
        <v>111</v>
      </c>
      <c r="AT1036" s="13">
        <v>2015</v>
      </c>
      <c r="AU1036" s="13">
        <v>14</v>
      </c>
    </row>
    <row r="1037" spans="2:47" x14ac:dyDescent="0.2">
      <c r="B1037" s="13" t="s">
        <v>1815</v>
      </c>
      <c r="C1037" s="13" t="s">
        <v>100</v>
      </c>
      <c r="D1037" s="13" t="s">
        <v>1785</v>
      </c>
      <c r="E1037" s="13" t="s">
        <v>1786</v>
      </c>
      <c r="F1037" s="13" t="s">
        <v>1787</v>
      </c>
      <c r="G1037" s="13" t="s">
        <v>1812</v>
      </c>
      <c r="H1037" s="13" t="s">
        <v>105</v>
      </c>
      <c r="I1037" s="13">
        <v>45</v>
      </c>
      <c r="J1037" s="13" t="s">
        <v>106</v>
      </c>
      <c r="K1037" s="13" t="s">
        <v>107</v>
      </c>
      <c r="L1037" s="13" t="s">
        <v>108</v>
      </c>
      <c r="M1037" s="13" t="s">
        <v>109</v>
      </c>
      <c r="N1037" s="13" t="s">
        <v>110</v>
      </c>
      <c r="O1037" s="39"/>
      <c r="P1037" s="39"/>
      <c r="Q1037" s="39"/>
      <c r="R1037" s="39">
        <v>23</v>
      </c>
      <c r="S1037" s="39">
        <v>20</v>
      </c>
      <c r="T1037" s="39">
        <v>20</v>
      </c>
      <c r="U1037" s="39">
        <v>20</v>
      </c>
      <c r="V1037" s="39">
        <v>20</v>
      </c>
      <c r="W1037" s="39"/>
      <c r="X1037" s="39"/>
      <c r="Y1037" s="39"/>
      <c r="Z1037" s="39"/>
      <c r="AA1037" s="39"/>
      <c r="AB1037" s="39"/>
      <c r="AC1037" s="39"/>
      <c r="AD1037" s="39"/>
      <c r="AE1037" s="39"/>
      <c r="AF1037" s="39"/>
      <c r="AG1037" s="39"/>
      <c r="AH1037" s="39"/>
      <c r="AI1037" s="39"/>
      <c r="AJ1037" s="39"/>
      <c r="AK1037" s="39"/>
      <c r="AL1037" s="39"/>
      <c r="AM1037" s="39"/>
      <c r="AN1037" s="39"/>
      <c r="AO1037" s="39"/>
      <c r="AP1037" s="39">
        <v>35495.999999999993</v>
      </c>
      <c r="AQ1037" s="39">
        <v>0</v>
      </c>
      <c r="AR1037" s="27">
        <f t="shared" si="24"/>
        <v>0</v>
      </c>
      <c r="AS1037" s="13" t="s">
        <v>111</v>
      </c>
      <c r="AT1037" s="13">
        <v>2015</v>
      </c>
      <c r="AU1037" s="13" t="s">
        <v>156</v>
      </c>
    </row>
    <row r="1038" spans="2:47" x14ac:dyDescent="0.2">
      <c r="B1038" s="13" t="s">
        <v>1816</v>
      </c>
      <c r="C1038" s="13" t="s">
        <v>100</v>
      </c>
      <c r="D1038" s="13" t="s">
        <v>1785</v>
      </c>
      <c r="E1038" s="13" t="s">
        <v>1786</v>
      </c>
      <c r="F1038" s="13" t="s">
        <v>1787</v>
      </c>
      <c r="G1038" s="13" t="s">
        <v>1812</v>
      </c>
      <c r="H1038" s="13" t="s">
        <v>105</v>
      </c>
      <c r="I1038" s="13">
        <v>45</v>
      </c>
      <c r="J1038" s="13" t="s">
        <v>106</v>
      </c>
      <c r="K1038" s="13" t="s">
        <v>107</v>
      </c>
      <c r="L1038" s="13" t="s">
        <v>108</v>
      </c>
      <c r="M1038" s="13" t="s">
        <v>122</v>
      </c>
      <c r="N1038" s="13" t="s">
        <v>110</v>
      </c>
      <c r="O1038" s="39"/>
      <c r="P1038" s="39"/>
      <c r="Q1038" s="39"/>
      <c r="R1038" s="39">
        <v>23</v>
      </c>
      <c r="S1038" s="39">
        <v>20</v>
      </c>
      <c r="T1038" s="39">
        <v>8</v>
      </c>
      <c r="U1038" s="39">
        <v>20</v>
      </c>
      <c r="V1038" s="39">
        <v>20</v>
      </c>
      <c r="W1038" s="39"/>
      <c r="X1038" s="39"/>
      <c r="Y1038" s="39"/>
      <c r="Z1038" s="39"/>
      <c r="AA1038" s="39"/>
      <c r="AB1038" s="39"/>
      <c r="AC1038" s="39"/>
      <c r="AD1038" s="39"/>
      <c r="AE1038" s="39"/>
      <c r="AF1038" s="39"/>
      <c r="AG1038" s="39"/>
      <c r="AH1038" s="39"/>
      <c r="AI1038" s="39"/>
      <c r="AJ1038" s="39"/>
      <c r="AK1038" s="39"/>
      <c r="AL1038" s="39"/>
      <c r="AM1038" s="39"/>
      <c r="AN1038" s="39"/>
      <c r="AO1038" s="39"/>
      <c r="AP1038" s="39">
        <v>79191</v>
      </c>
      <c r="AQ1038" s="39">
        <v>0</v>
      </c>
      <c r="AR1038" s="27">
        <f t="shared" si="24"/>
        <v>0</v>
      </c>
      <c r="AS1038" s="13" t="s">
        <v>111</v>
      </c>
      <c r="AT1038" s="13">
        <v>2015</v>
      </c>
      <c r="AU1038" s="13" t="s">
        <v>7186</v>
      </c>
    </row>
    <row r="1039" spans="2:47" x14ac:dyDescent="0.2">
      <c r="B1039" s="13" t="s">
        <v>7189</v>
      </c>
      <c r="C1039" s="13" t="s">
        <v>100</v>
      </c>
      <c r="D1039" s="13" t="s">
        <v>1840</v>
      </c>
      <c r="E1039" s="13" t="s">
        <v>1841</v>
      </c>
      <c r="F1039" s="13" t="s">
        <v>1842</v>
      </c>
      <c r="G1039" s="13" t="s">
        <v>7190</v>
      </c>
      <c r="H1039" s="13" t="s">
        <v>105</v>
      </c>
      <c r="I1039" s="13">
        <v>45</v>
      </c>
      <c r="J1039" s="13" t="s">
        <v>106</v>
      </c>
      <c r="K1039" s="13" t="s">
        <v>107</v>
      </c>
      <c r="L1039" s="13" t="s">
        <v>108</v>
      </c>
      <c r="M1039" s="13" t="s">
        <v>122</v>
      </c>
      <c r="N1039" s="13" t="s">
        <v>110</v>
      </c>
      <c r="O1039" s="39"/>
      <c r="P1039" s="39"/>
      <c r="Q1039" s="39"/>
      <c r="R1039" s="39">
        <v>23</v>
      </c>
      <c r="S1039" s="39">
        <v>20</v>
      </c>
      <c r="T1039" s="39">
        <v>14</v>
      </c>
      <c r="U1039" s="39">
        <v>20</v>
      </c>
      <c r="V1039" s="39">
        <v>20</v>
      </c>
      <c r="W1039" s="39"/>
      <c r="X1039" s="39"/>
      <c r="Y1039" s="39"/>
      <c r="Z1039" s="39"/>
      <c r="AA1039" s="39"/>
      <c r="AB1039" s="39"/>
      <c r="AC1039" s="39"/>
      <c r="AD1039" s="39"/>
      <c r="AE1039" s="39"/>
      <c r="AF1039" s="39"/>
      <c r="AG1039" s="39"/>
      <c r="AH1039" s="39"/>
      <c r="AI1039" s="39"/>
      <c r="AJ1039" s="39"/>
      <c r="AK1039" s="39"/>
      <c r="AL1039" s="39"/>
      <c r="AM1039" s="39"/>
      <c r="AN1039" s="39"/>
      <c r="AO1039" s="39"/>
      <c r="AP1039" s="39">
        <v>70706.25</v>
      </c>
      <c r="AQ1039" s="39">
        <v>6858506.25</v>
      </c>
      <c r="AR1039" s="27">
        <f t="shared" si="24"/>
        <v>7681527.0000000009</v>
      </c>
      <c r="AS1039" s="13" t="s">
        <v>111</v>
      </c>
      <c r="AT1039" s="13">
        <v>2015</v>
      </c>
      <c r="AU1039" s="13"/>
    </row>
    <row r="1040" spans="2:47" x14ac:dyDescent="0.25">
      <c r="B1040" s="7" t="s">
        <v>1817</v>
      </c>
      <c r="C1040" s="7" t="s">
        <v>100</v>
      </c>
      <c r="D1040" s="22" t="s">
        <v>1818</v>
      </c>
      <c r="E1040" s="7" t="s">
        <v>1819</v>
      </c>
      <c r="F1040" s="10" t="s">
        <v>1820</v>
      </c>
      <c r="G1040" s="10" t="s">
        <v>1821</v>
      </c>
      <c r="H1040" s="8" t="s">
        <v>197</v>
      </c>
      <c r="I1040" s="9">
        <v>45</v>
      </c>
      <c r="J1040" s="10" t="s">
        <v>238</v>
      </c>
      <c r="K1040" s="8" t="s">
        <v>107</v>
      </c>
      <c r="L1040" s="10" t="s">
        <v>108</v>
      </c>
      <c r="M1040" s="10" t="s">
        <v>109</v>
      </c>
      <c r="N1040" s="10" t="s">
        <v>110</v>
      </c>
      <c r="O1040" s="27"/>
      <c r="P1040" s="27"/>
      <c r="Q1040" s="74"/>
      <c r="R1040" s="27">
        <v>106</v>
      </c>
      <c r="S1040" s="27">
        <v>0</v>
      </c>
      <c r="T1040" s="27">
        <v>0</v>
      </c>
      <c r="U1040" s="27">
        <v>0</v>
      </c>
      <c r="V1040" s="27">
        <v>0</v>
      </c>
      <c r="W1040" s="27"/>
      <c r="X1040" s="27"/>
      <c r="Y1040" s="27"/>
      <c r="Z1040" s="27"/>
      <c r="AA1040" s="27"/>
      <c r="AB1040" s="27"/>
      <c r="AC1040" s="27"/>
      <c r="AD1040" s="27"/>
      <c r="AE1040" s="27"/>
      <c r="AF1040" s="27"/>
      <c r="AG1040" s="27"/>
      <c r="AH1040" s="27"/>
      <c r="AI1040" s="27"/>
      <c r="AJ1040" s="27"/>
      <c r="AK1040" s="27"/>
      <c r="AL1040" s="27"/>
      <c r="AM1040" s="27"/>
      <c r="AN1040" s="27"/>
      <c r="AO1040" s="27"/>
      <c r="AP1040" s="27">
        <v>14993.75</v>
      </c>
      <c r="AQ1040" s="27">
        <v>0</v>
      </c>
      <c r="AR1040" s="27">
        <f t="shared" si="24"/>
        <v>0</v>
      </c>
      <c r="AS1040" s="10" t="s">
        <v>111</v>
      </c>
      <c r="AT1040" s="7" t="s">
        <v>375</v>
      </c>
      <c r="AU1040" s="89" t="s">
        <v>239</v>
      </c>
    </row>
    <row r="1041" spans="2:47" x14ac:dyDescent="0.2">
      <c r="B1041" s="12" t="s">
        <v>1822</v>
      </c>
      <c r="C1041" s="7" t="s">
        <v>100</v>
      </c>
      <c r="D1041" s="7" t="s">
        <v>1818</v>
      </c>
      <c r="E1041" s="7" t="s">
        <v>1819</v>
      </c>
      <c r="F1041" s="7" t="s">
        <v>1820</v>
      </c>
      <c r="G1041" s="7" t="s">
        <v>1821</v>
      </c>
      <c r="H1041" s="8" t="s">
        <v>105</v>
      </c>
      <c r="I1041" s="9">
        <v>45</v>
      </c>
      <c r="J1041" s="10" t="s">
        <v>106</v>
      </c>
      <c r="K1041" s="8" t="s">
        <v>107</v>
      </c>
      <c r="L1041" s="10" t="s">
        <v>108</v>
      </c>
      <c r="M1041" s="13" t="s">
        <v>122</v>
      </c>
      <c r="N1041" s="10" t="s">
        <v>110</v>
      </c>
      <c r="O1041" s="74"/>
      <c r="P1041" s="27"/>
      <c r="Q1041" s="27"/>
      <c r="R1041" s="27">
        <v>80</v>
      </c>
      <c r="S1041" s="27">
        <v>100</v>
      </c>
      <c r="T1041" s="27">
        <v>100</v>
      </c>
      <c r="U1041" s="27">
        <v>100</v>
      </c>
      <c r="V1041" s="27">
        <v>100</v>
      </c>
      <c r="W1041" s="27"/>
      <c r="X1041" s="27"/>
      <c r="Y1041" s="27"/>
      <c r="Z1041" s="27"/>
      <c r="AA1041" s="27"/>
      <c r="AB1041" s="27"/>
      <c r="AC1041" s="27"/>
      <c r="AD1041" s="27"/>
      <c r="AE1041" s="27"/>
      <c r="AF1041" s="27"/>
      <c r="AG1041" s="27"/>
      <c r="AH1041" s="27"/>
      <c r="AI1041" s="27"/>
      <c r="AJ1041" s="27"/>
      <c r="AK1041" s="27"/>
      <c r="AL1041" s="27"/>
      <c r="AM1041" s="27"/>
      <c r="AN1041" s="27"/>
      <c r="AO1041" s="27"/>
      <c r="AP1041" s="27">
        <v>14993.75</v>
      </c>
      <c r="AQ1041" s="27">
        <v>0</v>
      </c>
      <c r="AR1041" s="27">
        <f t="shared" si="24"/>
        <v>0</v>
      </c>
      <c r="AS1041" s="10" t="s">
        <v>111</v>
      </c>
      <c r="AT1041" s="43" t="s">
        <v>241</v>
      </c>
      <c r="AU1041" s="13" t="s">
        <v>115</v>
      </c>
    </row>
    <row r="1042" spans="2:47" x14ac:dyDescent="0.2">
      <c r="B1042" s="12" t="s">
        <v>7191</v>
      </c>
      <c r="C1042" s="7" t="s">
        <v>100</v>
      </c>
      <c r="D1042" s="7" t="s">
        <v>1905</v>
      </c>
      <c r="E1042" s="7" t="s">
        <v>1819</v>
      </c>
      <c r="F1042" s="7" t="s">
        <v>7192</v>
      </c>
      <c r="G1042" s="7" t="s">
        <v>1821</v>
      </c>
      <c r="H1042" s="8" t="s">
        <v>105</v>
      </c>
      <c r="I1042" s="9">
        <v>45</v>
      </c>
      <c r="J1042" s="10" t="s">
        <v>106</v>
      </c>
      <c r="K1042" s="8" t="s">
        <v>107</v>
      </c>
      <c r="L1042" s="10" t="s">
        <v>108</v>
      </c>
      <c r="M1042" s="13" t="s">
        <v>122</v>
      </c>
      <c r="N1042" s="10" t="s">
        <v>110</v>
      </c>
      <c r="O1042" s="74"/>
      <c r="P1042" s="27"/>
      <c r="Q1042" s="27"/>
      <c r="R1042" s="27">
        <v>80</v>
      </c>
      <c r="S1042" s="27">
        <v>100</v>
      </c>
      <c r="T1042" s="39">
        <v>0</v>
      </c>
      <c r="U1042" s="27">
        <v>100</v>
      </c>
      <c r="V1042" s="27">
        <v>100</v>
      </c>
      <c r="W1042" s="27"/>
      <c r="X1042" s="39"/>
      <c r="Y1042" s="39"/>
      <c r="Z1042" s="39"/>
      <c r="AA1042" s="39"/>
      <c r="AB1042" s="39"/>
      <c r="AC1042" s="39"/>
      <c r="AD1042" s="39"/>
      <c r="AE1042" s="39"/>
      <c r="AF1042" s="39"/>
      <c r="AG1042" s="39"/>
      <c r="AH1042" s="39"/>
      <c r="AI1042" s="39"/>
      <c r="AJ1042" s="39"/>
      <c r="AK1042" s="39"/>
      <c r="AL1042" s="39"/>
      <c r="AM1042" s="39"/>
      <c r="AN1042" s="39"/>
      <c r="AO1042" s="39"/>
      <c r="AP1042" s="39">
        <v>14993.75</v>
      </c>
      <c r="AQ1042" s="39">
        <v>5697625</v>
      </c>
      <c r="AR1042" s="27">
        <f t="shared" si="24"/>
        <v>6381340.0000000009</v>
      </c>
      <c r="AS1042" s="10" t="s">
        <v>111</v>
      </c>
      <c r="AT1042" s="43">
        <v>2015</v>
      </c>
      <c r="AU1042" s="88"/>
    </row>
    <row r="1043" spans="2:47" x14ac:dyDescent="0.25">
      <c r="B1043" s="7" t="s">
        <v>1823</v>
      </c>
      <c r="C1043" s="7" t="s">
        <v>100</v>
      </c>
      <c r="D1043" s="22" t="s">
        <v>1824</v>
      </c>
      <c r="E1043" s="7" t="s">
        <v>1521</v>
      </c>
      <c r="F1043" s="10" t="s">
        <v>1798</v>
      </c>
      <c r="G1043" s="10" t="s">
        <v>1825</v>
      </c>
      <c r="H1043" s="8" t="s">
        <v>197</v>
      </c>
      <c r="I1043" s="9">
        <v>45</v>
      </c>
      <c r="J1043" s="10" t="s">
        <v>238</v>
      </c>
      <c r="K1043" s="8" t="s">
        <v>107</v>
      </c>
      <c r="L1043" s="10" t="s">
        <v>108</v>
      </c>
      <c r="M1043" s="10" t="s">
        <v>109</v>
      </c>
      <c r="N1043" s="10" t="s">
        <v>110</v>
      </c>
      <c r="O1043" s="27"/>
      <c r="P1043" s="27"/>
      <c r="Q1043" s="74"/>
      <c r="R1043" s="27">
        <v>60</v>
      </c>
      <c r="S1043" s="27">
        <v>60</v>
      </c>
      <c r="T1043" s="27">
        <v>60</v>
      </c>
      <c r="U1043" s="27">
        <v>60</v>
      </c>
      <c r="V1043" s="27">
        <v>60</v>
      </c>
      <c r="W1043" s="27"/>
      <c r="X1043" s="27"/>
      <c r="Y1043" s="27"/>
      <c r="Z1043" s="27"/>
      <c r="AA1043" s="27"/>
      <c r="AB1043" s="27"/>
      <c r="AC1043" s="27"/>
      <c r="AD1043" s="27"/>
      <c r="AE1043" s="27"/>
      <c r="AF1043" s="27"/>
      <c r="AG1043" s="27"/>
      <c r="AH1043" s="27"/>
      <c r="AI1043" s="27"/>
      <c r="AJ1043" s="27"/>
      <c r="AK1043" s="27"/>
      <c r="AL1043" s="27"/>
      <c r="AM1043" s="27"/>
      <c r="AN1043" s="27"/>
      <c r="AO1043" s="27"/>
      <c r="AP1043" s="27">
        <v>17183.28</v>
      </c>
      <c r="AQ1043" s="27">
        <v>0</v>
      </c>
      <c r="AR1043" s="27">
        <f t="shared" si="24"/>
        <v>0</v>
      </c>
      <c r="AS1043" s="10" t="s">
        <v>111</v>
      </c>
      <c r="AT1043" s="7" t="s">
        <v>375</v>
      </c>
      <c r="AU1043" s="89" t="s">
        <v>239</v>
      </c>
    </row>
    <row r="1044" spans="2:47" x14ac:dyDescent="0.2">
      <c r="B1044" s="12" t="s">
        <v>1826</v>
      </c>
      <c r="C1044" s="7" t="s">
        <v>100</v>
      </c>
      <c r="D1044" s="7" t="s">
        <v>1824</v>
      </c>
      <c r="E1044" s="7" t="s">
        <v>1521</v>
      </c>
      <c r="F1044" s="7" t="s">
        <v>1798</v>
      </c>
      <c r="G1044" s="7" t="s">
        <v>1825</v>
      </c>
      <c r="H1044" s="8" t="s">
        <v>105</v>
      </c>
      <c r="I1044" s="9">
        <v>45</v>
      </c>
      <c r="J1044" s="10" t="s">
        <v>106</v>
      </c>
      <c r="K1044" s="8" t="s">
        <v>107</v>
      </c>
      <c r="L1044" s="10" t="s">
        <v>108</v>
      </c>
      <c r="M1044" s="10" t="s">
        <v>109</v>
      </c>
      <c r="N1044" s="10" t="s">
        <v>110</v>
      </c>
      <c r="O1044" s="74"/>
      <c r="P1044" s="27"/>
      <c r="Q1044" s="27"/>
      <c r="R1044" s="27">
        <v>40</v>
      </c>
      <c r="S1044" s="27">
        <v>60</v>
      </c>
      <c r="T1044" s="27">
        <v>60</v>
      </c>
      <c r="U1044" s="27">
        <v>60</v>
      </c>
      <c r="V1044" s="27">
        <v>60</v>
      </c>
      <c r="W1044" s="27"/>
      <c r="X1044" s="27"/>
      <c r="Y1044" s="27"/>
      <c r="Z1044" s="27"/>
      <c r="AA1044" s="27"/>
      <c r="AB1044" s="27"/>
      <c r="AC1044" s="27"/>
      <c r="AD1044" s="27"/>
      <c r="AE1044" s="27"/>
      <c r="AF1044" s="27"/>
      <c r="AG1044" s="27"/>
      <c r="AH1044" s="27"/>
      <c r="AI1044" s="27"/>
      <c r="AJ1044" s="27"/>
      <c r="AK1044" s="27"/>
      <c r="AL1044" s="27"/>
      <c r="AM1044" s="27"/>
      <c r="AN1044" s="27"/>
      <c r="AO1044" s="27"/>
      <c r="AP1044" s="27">
        <v>17183.28</v>
      </c>
      <c r="AQ1044" s="27">
        <v>0</v>
      </c>
      <c r="AR1044" s="27">
        <f t="shared" si="24"/>
        <v>0</v>
      </c>
      <c r="AS1044" s="10" t="s">
        <v>111</v>
      </c>
      <c r="AT1044" s="43" t="s">
        <v>241</v>
      </c>
      <c r="AU1044" s="13" t="s">
        <v>458</v>
      </c>
    </row>
    <row r="1045" spans="2:47" x14ac:dyDescent="0.2">
      <c r="B1045" s="13" t="s">
        <v>1827</v>
      </c>
      <c r="C1045" s="13" t="s">
        <v>100</v>
      </c>
      <c r="D1045" s="13" t="s">
        <v>1828</v>
      </c>
      <c r="E1045" s="13" t="s">
        <v>1521</v>
      </c>
      <c r="F1045" s="13" t="s">
        <v>1798</v>
      </c>
      <c r="G1045" s="13" t="s">
        <v>1825</v>
      </c>
      <c r="H1045" s="13" t="s">
        <v>105</v>
      </c>
      <c r="I1045" s="13">
        <v>45</v>
      </c>
      <c r="J1045" s="13" t="s">
        <v>106</v>
      </c>
      <c r="K1045" s="13" t="s">
        <v>107</v>
      </c>
      <c r="L1045" s="13" t="s">
        <v>108</v>
      </c>
      <c r="M1045" s="13" t="s">
        <v>109</v>
      </c>
      <c r="N1045" s="13" t="s">
        <v>110</v>
      </c>
      <c r="O1045" s="39"/>
      <c r="P1045" s="39"/>
      <c r="Q1045" s="39"/>
      <c r="R1045" s="39">
        <v>40</v>
      </c>
      <c r="S1045" s="39">
        <v>16</v>
      </c>
      <c r="T1045" s="39">
        <v>60</v>
      </c>
      <c r="U1045" s="39">
        <v>60</v>
      </c>
      <c r="V1045" s="39">
        <v>60</v>
      </c>
      <c r="W1045" s="39"/>
      <c r="X1045" s="39"/>
      <c r="Y1045" s="39"/>
      <c r="Z1045" s="39"/>
      <c r="AA1045" s="39"/>
      <c r="AB1045" s="39"/>
      <c r="AC1045" s="39"/>
      <c r="AD1045" s="39"/>
      <c r="AE1045" s="39"/>
      <c r="AF1045" s="39"/>
      <c r="AG1045" s="39"/>
      <c r="AH1045" s="39"/>
      <c r="AI1045" s="39"/>
      <c r="AJ1045" s="39"/>
      <c r="AK1045" s="39"/>
      <c r="AL1045" s="39"/>
      <c r="AM1045" s="39"/>
      <c r="AN1045" s="39"/>
      <c r="AO1045" s="39"/>
      <c r="AP1045" s="39">
        <v>24175.08</v>
      </c>
      <c r="AQ1045" s="39">
        <v>0</v>
      </c>
      <c r="AR1045" s="27">
        <f t="shared" si="24"/>
        <v>0</v>
      </c>
      <c r="AS1045" s="13" t="s">
        <v>111</v>
      </c>
      <c r="AT1045" s="13">
        <v>2015</v>
      </c>
      <c r="AU1045" s="13">
        <v>14</v>
      </c>
    </row>
    <row r="1046" spans="2:47" x14ac:dyDescent="0.2">
      <c r="B1046" s="13" t="s">
        <v>1829</v>
      </c>
      <c r="C1046" s="13" t="s">
        <v>100</v>
      </c>
      <c r="D1046" s="13" t="s">
        <v>1828</v>
      </c>
      <c r="E1046" s="13" t="s">
        <v>1521</v>
      </c>
      <c r="F1046" s="13" t="s">
        <v>1798</v>
      </c>
      <c r="G1046" s="13" t="s">
        <v>1825</v>
      </c>
      <c r="H1046" s="13" t="s">
        <v>105</v>
      </c>
      <c r="I1046" s="13">
        <v>45</v>
      </c>
      <c r="J1046" s="13" t="s">
        <v>106</v>
      </c>
      <c r="K1046" s="13" t="s">
        <v>107</v>
      </c>
      <c r="L1046" s="13" t="s">
        <v>108</v>
      </c>
      <c r="M1046" s="13" t="s">
        <v>122</v>
      </c>
      <c r="N1046" s="13" t="s">
        <v>110</v>
      </c>
      <c r="O1046" s="39"/>
      <c r="P1046" s="39"/>
      <c r="Q1046" s="39"/>
      <c r="R1046" s="39">
        <v>40</v>
      </c>
      <c r="S1046" s="39">
        <v>60</v>
      </c>
      <c r="T1046" s="39">
        <v>60</v>
      </c>
      <c r="U1046" s="39">
        <v>60</v>
      </c>
      <c r="V1046" s="39">
        <v>60</v>
      </c>
      <c r="W1046" s="39"/>
      <c r="X1046" s="39"/>
      <c r="Y1046" s="39"/>
      <c r="Z1046" s="39"/>
      <c r="AA1046" s="39"/>
      <c r="AB1046" s="39"/>
      <c r="AC1046" s="39"/>
      <c r="AD1046" s="39"/>
      <c r="AE1046" s="39"/>
      <c r="AF1046" s="39"/>
      <c r="AG1046" s="39"/>
      <c r="AH1046" s="39"/>
      <c r="AI1046" s="39"/>
      <c r="AJ1046" s="39"/>
      <c r="AK1046" s="39"/>
      <c r="AL1046" s="39"/>
      <c r="AM1046" s="39"/>
      <c r="AN1046" s="39"/>
      <c r="AO1046" s="39"/>
      <c r="AP1046" s="39">
        <v>24175.08</v>
      </c>
      <c r="AQ1046" s="39">
        <v>0</v>
      </c>
      <c r="AR1046" s="27">
        <f t="shared" si="24"/>
        <v>0</v>
      </c>
      <c r="AS1046" s="13" t="s">
        <v>111</v>
      </c>
      <c r="AT1046" s="13">
        <v>2015</v>
      </c>
      <c r="AU1046" s="13" t="s">
        <v>115</v>
      </c>
    </row>
    <row r="1047" spans="2:47" x14ac:dyDescent="0.2">
      <c r="B1047" s="13" t="s">
        <v>7193</v>
      </c>
      <c r="C1047" s="13" t="s">
        <v>100</v>
      </c>
      <c r="D1047" s="13" t="s">
        <v>1828</v>
      </c>
      <c r="E1047" s="13" t="s">
        <v>1521</v>
      </c>
      <c r="F1047" s="13" t="s">
        <v>1798</v>
      </c>
      <c r="G1047" s="13" t="s">
        <v>1825</v>
      </c>
      <c r="H1047" s="13" t="s">
        <v>105</v>
      </c>
      <c r="I1047" s="13">
        <v>45</v>
      </c>
      <c r="J1047" s="13" t="s">
        <v>106</v>
      </c>
      <c r="K1047" s="13" t="s">
        <v>107</v>
      </c>
      <c r="L1047" s="13" t="s">
        <v>108</v>
      </c>
      <c r="M1047" s="13" t="s">
        <v>122</v>
      </c>
      <c r="N1047" s="13" t="s">
        <v>110</v>
      </c>
      <c r="O1047" s="39"/>
      <c r="P1047" s="39"/>
      <c r="Q1047" s="39"/>
      <c r="R1047" s="39">
        <v>40</v>
      </c>
      <c r="S1047" s="39">
        <v>60</v>
      </c>
      <c r="T1047" s="39">
        <v>10</v>
      </c>
      <c r="U1047" s="39">
        <v>60</v>
      </c>
      <c r="V1047" s="39">
        <v>60</v>
      </c>
      <c r="W1047" s="39"/>
      <c r="X1047" s="39"/>
      <c r="Y1047" s="39"/>
      <c r="Z1047" s="39"/>
      <c r="AA1047" s="39"/>
      <c r="AB1047" s="39"/>
      <c r="AC1047" s="39"/>
      <c r="AD1047" s="39"/>
      <c r="AE1047" s="39"/>
      <c r="AF1047" s="39"/>
      <c r="AG1047" s="39"/>
      <c r="AH1047" s="39"/>
      <c r="AI1047" s="39"/>
      <c r="AJ1047" s="39"/>
      <c r="AK1047" s="39"/>
      <c r="AL1047" s="39"/>
      <c r="AM1047" s="39"/>
      <c r="AN1047" s="39"/>
      <c r="AO1047" s="39"/>
      <c r="AP1047" s="39">
        <v>24175.08</v>
      </c>
      <c r="AQ1047" s="39">
        <v>5560268.4000000004</v>
      </c>
      <c r="AR1047" s="27">
        <f t="shared" si="24"/>
        <v>6227500.6080000009</v>
      </c>
      <c r="AS1047" s="13" t="s">
        <v>111</v>
      </c>
      <c r="AT1047" s="13">
        <v>2015</v>
      </c>
      <c r="AU1047" s="13"/>
    </row>
    <row r="1048" spans="2:47" x14ac:dyDescent="0.25">
      <c r="B1048" s="7" t="s">
        <v>1830</v>
      </c>
      <c r="C1048" s="7" t="s">
        <v>100</v>
      </c>
      <c r="D1048" s="22" t="s">
        <v>1818</v>
      </c>
      <c r="E1048" s="7" t="s">
        <v>1819</v>
      </c>
      <c r="F1048" s="7" t="s">
        <v>1820</v>
      </c>
      <c r="G1048" s="10" t="s">
        <v>1831</v>
      </c>
      <c r="H1048" s="8" t="s">
        <v>197</v>
      </c>
      <c r="I1048" s="9">
        <v>45</v>
      </c>
      <c r="J1048" s="10" t="s">
        <v>238</v>
      </c>
      <c r="K1048" s="8" t="s">
        <v>107</v>
      </c>
      <c r="L1048" s="10" t="s">
        <v>108</v>
      </c>
      <c r="M1048" s="10" t="s">
        <v>109</v>
      </c>
      <c r="N1048" s="10" t="s">
        <v>110</v>
      </c>
      <c r="O1048" s="27"/>
      <c r="P1048" s="27"/>
      <c r="Q1048" s="74"/>
      <c r="R1048" s="27">
        <v>60</v>
      </c>
      <c r="S1048" s="27">
        <v>0</v>
      </c>
      <c r="T1048" s="27">
        <v>0</v>
      </c>
      <c r="U1048" s="27">
        <v>0</v>
      </c>
      <c r="V1048" s="27">
        <v>0</v>
      </c>
      <c r="W1048" s="27"/>
      <c r="X1048" s="27"/>
      <c r="Y1048" s="27"/>
      <c r="Z1048" s="27"/>
      <c r="AA1048" s="27"/>
      <c r="AB1048" s="27"/>
      <c r="AC1048" s="27"/>
      <c r="AD1048" s="27"/>
      <c r="AE1048" s="27"/>
      <c r="AF1048" s="27"/>
      <c r="AG1048" s="27"/>
      <c r="AH1048" s="27"/>
      <c r="AI1048" s="27"/>
      <c r="AJ1048" s="27"/>
      <c r="AK1048" s="27"/>
      <c r="AL1048" s="27"/>
      <c r="AM1048" s="27"/>
      <c r="AN1048" s="27"/>
      <c r="AO1048" s="27"/>
      <c r="AP1048" s="27">
        <v>11960</v>
      </c>
      <c r="AQ1048" s="27">
        <v>0</v>
      </c>
      <c r="AR1048" s="27">
        <f t="shared" si="24"/>
        <v>0</v>
      </c>
      <c r="AS1048" s="10" t="s">
        <v>111</v>
      </c>
      <c r="AT1048" s="7" t="s">
        <v>375</v>
      </c>
      <c r="AU1048" s="89" t="s">
        <v>239</v>
      </c>
    </row>
    <row r="1049" spans="2:47" x14ac:dyDescent="0.2">
      <c r="B1049" s="12" t="s">
        <v>1832</v>
      </c>
      <c r="C1049" s="7" t="s">
        <v>100</v>
      </c>
      <c r="D1049" s="7" t="s">
        <v>1818</v>
      </c>
      <c r="E1049" s="7" t="s">
        <v>1819</v>
      </c>
      <c r="F1049" s="7" t="s">
        <v>1820</v>
      </c>
      <c r="G1049" s="7" t="s">
        <v>1831</v>
      </c>
      <c r="H1049" s="8" t="s">
        <v>105</v>
      </c>
      <c r="I1049" s="9">
        <v>45</v>
      </c>
      <c r="J1049" s="10" t="s">
        <v>106</v>
      </c>
      <c r="K1049" s="8" t="s">
        <v>107</v>
      </c>
      <c r="L1049" s="10" t="s">
        <v>108</v>
      </c>
      <c r="M1049" s="13" t="s">
        <v>122</v>
      </c>
      <c r="N1049" s="10" t="s">
        <v>110</v>
      </c>
      <c r="O1049" s="74"/>
      <c r="P1049" s="27"/>
      <c r="Q1049" s="27"/>
      <c r="R1049" s="27">
        <v>38</v>
      </c>
      <c r="S1049" s="27">
        <v>40</v>
      </c>
      <c r="T1049" s="27">
        <v>40</v>
      </c>
      <c r="U1049" s="27">
        <v>40</v>
      </c>
      <c r="V1049" s="27">
        <v>40</v>
      </c>
      <c r="W1049" s="27"/>
      <c r="X1049" s="27"/>
      <c r="Y1049" s="27"/>
      <c r="Z1049" s="27"/>
      <c r="AA1049" s="27"/>
      <c r="AB1049" s="27"/>
      <c r="AC1049" s="27"/>
      <c r="AD1049" s="27"/>
      <c r="AE1049" s="27"/>
      <c r="AF1049" s="27"/>
      <c r="AG1049" s="27"/>
      <c r="AH1049" s="27"/>
      <c r="AI1049" s="27"/>
      <c r="AJ1049" s="27"/>
      <c r="AK1049" s="27"/>
      <c r="AL1049" s="27"/>
      <c r="AM1049" s="27"/>
      <c r="AN1049" s="27"/>
      <c r="AO1049" s="27"/>
      <c r="AP1049" s="27">
        <v>11960</v>
      </c>
      <c r="AQ1049" s="27">
        <v>0</v>
      </c>
      <c r="AR1049" s="27">
        <f t="shared" si="24"/>
        <v>0</v>
      </c>
      <c r="AS1049" s="10" t="s">
        <v>111</v>
      </c>
      <c r="AT1049" s="43" t="s">
        <v>241</v>
      </c>
      <c r="AU1049" s="13" t="s">
        <v>115</v>
      </c>
    </row>
    <row r="1050" spans="2:47" x14ac:dyDescent="0.2">
      <c r="B1050" s="12" t="s">
        <v>7194</v>
      </c>
      <c r="C1050" s="7" t="s">
        <v>100</v>
      </c>
      <c r="D1050" s="7" t="s">
        <v>1905</v>
      </c>
      <c r="E1050" s="7" t="s">
        <v>1819</v>
      </c>
      <c r="F1050" s="7" t="s">
        <v>1906</v>
      </c>
      <c r="G1050" s="7" t="s">
        <v>1831</v>
      </c>
      <c r="H1050" s="8" t="s">
        <v>105</v>
      </c>
      <c r="I1050" s="9">
        <v>45</v>
      </c>
      <c r="J1050" s="10" t="s">
        <v>106</v>
      </c>
      <c r="K1050" s="8" t="s">
        <v>107</v>
      </c>
      <c r="L1050" s="10" t="s">
        <v>108</v>
      </c>
      <c r="M1050" s="13" t="s">
        <v>122</v>
      </c>
      <c r="N1050" s="10" t="s">
        <v>110</v>
      </c>
      <c r="O1050" s="74"/>
      <c r="P1050" s="27"/>
      <c r="Q1050" s="27"/>
      <c r="R1050" s="27">
        <v>38</v>
      </c>
      <c r="S1050" s="27">
        <v>40</v>
      </c>
      <c r="T1050" s="39">
        <v>0</v>
      </c>
      <c r="U1050" s="27">
        <v>40</v>
      </c>
      <c r="V1050" s="27">
        <v>40</v>
      </c>
      <c r="W1050" s="27"/>
      <c r="X1050" s="39"/>
      <c r="Y1050" s="39"/>
      <c r="Z1050" s="39"/>
      <c r="AA1050" s="39"/>
      <c r="AB1050" s="39"/>
      <c r="AC1050" s="39"/>
      <c r="AD1050" s="39"/>
      <c r="AE1050" s="39"/>
      <c r="AF1050" s="39"/>
      <c r="AG1050" s="39"/>
      <c r="AH1050" s="39"/>
      <c r="AI1050" s="39"/>
      <c r="AJ1050" s="39"/>
      <c r="AK1050" s="39"/>
      <c r="AL1050" s="39"/>
      <c r="AM1050" s="39"/>
      <c r="AN1050" s="39"/>
      <c r="AO1050" s="39"/>
      <c r="AP1050" s="39">
        <v>11960</v>
      </c>
      <c r="AQ1050" s="39">
        <v>1889680</v>
      </c>
      <c r="AR1050" s="27">
        <f t="shared" si="24"/>
        <v>2116441.6</v>
      </c>
      <c r="AS1050" s="10" t="s">
        <v>111</v>
      </c>
      <c r="AT1050" s="43">
        <v>2015</v>
      </c>
      <c r="AU1050" s="88"/>
    </row>
    <row r="1051" spans="2:47" x14ac:dyDescent="0.25">
      <c r="B1051" s="7" t="s">
        <v>1833</v>
      </c>
      <c r="C1051" s="7" t="s">
        <v>100</v>
      </c>
      <c r="D1051" s="22" t="s">
        <v>1818</v>
      </c>
      <c r="E1051" s="7" t="s">
        <v>1819</v>
      </c>
      <c r="F1051" s="10" t="s">
        <v>1820</v>
      </c>
      <c r="G1051" s="10" t="s">
        <v>1834</v>
      </c>
      <c r="H1051" s="8" t="s">
        <v>197</v>
      </c>
      <c r="I1051" s="9">
        <v>45</v>
      </c>
      <c r="J1051" s="10" t="s">
        <v>238</v>
      </c>
      <c r="K1051" s="8" t="s">
        <v>107</v>
      </c>
      <c r="L1051" s="10" t="s">
        <v>108</v>
      </c>
      <c r="M1051" s="10" t="s">
        <v>109</v>
      </c>
      <c r="N1051" s="10" t="s">
        <v>110</v>
      </c>
      <c r="O1051" s="27"/>
      <c r="P1051" s="27"/>
      <c r="Q1051" s="74"/>
      <c r="R1051" s="27">
        <v>118</v>
      </c>
      <c r="S1051" s="27">
        <v>0</v>
      </c>
      <c r="T1051" s="27">
        <v>0</v>
      </c>
      <c r="U1051" s="27">
        <v>0</v>
      </c>
      <c r="V1051" s="27">
        <v>0</v>
      </c>
      <c r="W1051" s="27"/>
      <c r="X1051" s="27"/>
      <c r="Y1051" s="27"/>
      <c r="Z1051" s="27"/>
      <c r="AA1051" s="27"/>
      <c r="AB1051" s="27"/>
      <c r="AC1051" s="27"/>
      <c r="AD1051" s="27"/>
      <c r="AE1051" s="27"/>
      <c r="AF1051" s="27"/>
      <c r="AG1051" s="27"/>
      <c r="AH1051" s="27"/>
      <c r="AI1051" s="27"/>
      <c r="AJ1051" s="27"/>
      <c r="AK1051" s="27"/>
      <c r="AL1051" s="27"/>
      <c r="AM1051" s="27"/>
      <c r="AN1051" s="27"/>
      <c r="AO1051" s="27"/>
      <c r="AP1051" s="27">
        <v>17331.25</v>
      </c>
      <c r="AQ1051" s="27">
        <v>0</v>
      </c>
      <c r="AR1051" s="27">
        <f t="shared" si="24"/>
        <v>0</v>
      </c>
      <c r="AS1051" s="10" t="s">
        <v>111</v>
      </c>
      <c r="AT1051" s="7" t="s">
        <v>375</v>
      </c>
      <c r="AU1051" s="89" t="s">
        <v>212</v>
      </c>
    </row>
    <row r="1052" spans="2:47" x14ac:dyDescent="0.25">
      <c r="B1052" s="7" t="s">
        <v>1835</v>
      </c>
      <c r="C1052" s="7" t="s">
        <v>100</v>
      </c>
      <c r="D1052" s="22" t="s">
        <v>1779</v>
      </c>
      <c r="E1052" s="7" t="s">
        <v>1780</v>
      </c>
      <c r="F1052" s="10" t="s">
        <v>1781</v>
      </c>
      <c r="G1052" s="10" t="s">
        <v>1836</v>
      </c>
      <c r="H1052" s="8" t="s">
        <v>105</v>
      </c>
      <c r="I1052" s="9">
        <v>45</v>
      </c>
      <c r="J1052" s="10" t="s">
        <v>238</v>
      </c>
      <c r="K1052" s="8" t="s">
        <v>107</v>
      </c>
      <c r="L1052" s="10" t="s">
        <v>108</v>
      </c>
      <c r="M1052" s="10" t="s">
        <v>109</v>
      </c>
      <c r="N1052" s="10" t="s">
        <v>110</v>
      </c>
      <c r="O1052" s="27"/>
      <c r="P1052" s="27"/>
      <c r="Q1052" s="74"/>
      <c r="R1052" s="27">
        <v>50</v>
      </c>
      <c r="S1052" s="27">
        <v>45</v>
      </c>
      <c r="T1052" s="27">
        <v>45</v>
      </c>
      <c r="U1052" s="27">
        <v>45</v>
      </c>
      <c r="V1052" s="27">
        <v>45</v>
      </c>
      <c r="W1052" s="27"/>
      <c r="X1052" s="27"/>
      <c r="Y1052" s="27"/>
      <c r="Z1052" s="27"/>
      <c r="AA1052" s="27"/>
      <c r="AB1052" s="27"/>
      <c r="AC1052" s="27"/>
      <c r="AD1052" s="27"/>
      <c r="AE1052" s="27"/>
      <c r="AF1052" s="27"/>
      <c r="AG1052" s="27"/>
      <c r="AH1052" s="27"/>
      <c r="AI1052" s="27"/>
      <c r="AJ1052" s="27"/>
      <c r="AK1052" s="27"/>
      <c r="AL1052" s="27"/>
      <c r="AM1052" s="27"/>
      <c r="AN1052" s="27"/>
      <c r="AO1052" s="27"/>
      <c r="AP1052" s="27">
        <v>36891.93</v>
      </c>
      <c r="AQ1052" s="27">
        <v>0</v>
      </c>
      <c r="AR1052" s="27">
        <f t="shared" si="24"/>
        <v>0</v>
      </c>
      <c r="AS1052" s="10" t="s">
        <v>111</v>
      </c>
      <c r="AT1052" s="7" t="s">
        <v>375</v>
      </c>
      <c r="AU1052" s="89" t="s">
        <v>357</v>
      </c>
    </row>
    <row r="1053" spans="2:47" x14ac:dyDescent="0.2">
      <c r="B1053" s="12" t="s">
        <v>1837</v>
      </c>
      <c r="C1053" s="7" t="s">
        <v>100</v>
      </c>
      <c r="D1053" s="7" t="s">
        <v>1779</v>
      </c>
      <c r="E1053" s="7" t="s">
        <v>1780</v>
      </c>
      <c r="F1053" s="7" t="s">
        <v>1781</v>
      </c>
      <c r="G1053" s="7" t="s">
        <v>1836</v>
      </c>
      <c r="H1053" s="8" t="s">
        <v>105</v>
      </c>
      <c r="I1053" s="9">
        <v>45</v>
      </c>
      <c r="J1053" s="10" t="s">
        <v>106</v>
      </c>
      <c r="K1053" s="8" t="s">
        <v>107</v>
      </c>
      <c r="L1053" s="10" t="s">
        <v>108</v>
      </c>
      <c r="M1053" s="10" t="s">
        <v>109</v>
      </c>
      <c r="N1053" s="10" t="s">
        <v>110</v>
      </c>
      <c r="O1053" s="74"/>
      <c r="P1053" s="27"/>
      <c r="Q1053" s="27"/>
      <c r="R1053" s="27">
        <v>36</v>
      </c>
      <c r="S1053" s="27">
        <v>45</v>
      </c>
      <c r="T1053" s="27">
        <v>45</v>
      </c>
      <c r="U1053" s="27">
        <v>45</v>
      </c>
      <c r="V1053" s="27">
        <v>45</v>
      </c>
      <c r="W1053" s="27"/>
      <c r="X1053" s="27"/>
      <c r="Y1053" s="27"/>
      <c r="Z1053" s="27"/>
      <c r="AA1053" s="27"/>
      <c r="AB1053" s="27"/>
      <c r="AC1053" s="27"/>
      <c r="AD1053" s="27"/>
      <c r="AE1053" s="27"/>
      <c r="AF1053" s="27"/>
      <c r="AG1053" s="27"/>
      <c r="AH1053" s="27"/>
      <c r="AI1053" s="27"/>
      <c r="AJ1053" s="27"/>
      <c r="AK1053" s="27"/>
      <c r="AL1053" s="27"/>
      <c r="AM1053" s="27"/>
      <c r="AN1053" s="27"/>
      <c r="AO1053" s="27"/>
      <c r="AP1053" s="27">
        <v>36891.93</v>
      </c>
      <c r="AQ1053" s="27">
        <v>0</v>
      </c>
      <c r="AR1053" s="27">
        <f t="shared" si="24"/>
        <v>0</v>
      </c>
      <c r="AS1053" s="10" t="s">
        <v>111</v>
      </c>
      <c r="AT1053" s="43" t="s">
        <v>241</v>
      </c>
      <c r="AU1053" s="13" t="s">
        <v>1838</v>
      </c>
    </row>
    <row r="1054" spans="2:47" x14ac:dyDescent="0.2">
      <c r="B1054" s="13" t="s">
        <v>1839</v>
      </c>
      <c r="C1054" s="13" t="s">
        <v>100</v>
      </c>
      <c r="D1054" s="13" t="s">
        <v>1840</v>
      </c>
      <c r="E1054" s="13" t="s">
        <v>1841</v>
      </c>
      <c r="F1054" s="13" t="s">
        <v>1842</v>
      </c>
      <c r="G1054" s="13" t="s">
        <v>1836</v>
      </c>
      <c r="H1054" s="13" t="s">
        <v>105</v>
      </c>
      <c r="I1054" s="13">
        <v>45</v>
      </c>
      <c r="J1054" s="13" t="s">
        <v>106</v>
      </c>
      <c r="K1054" s="13" t="s">
        <v>107</v>
      </c>
      <c r="L1054" s="13" t="s">
        <v>108</v>
      </c>
      <c r="M1054" s="13" t="s">
        <v>109</v>
      </c>
      <c r="N1054" s="13" t="s">
        <v>110</v>
      </c>
      <c r="O1054" s="39"/>
      <c r="P1054" s="39"/>
      <c r="Q1054" s="39"/>
      <c r="R1054" s="39">
        <v>36</v>
      </c>
      <c r="S1054" s="39">
        <v>20</v>
      </c>
      <c r="T1054" s="39">
        <v>45</v>
      </c>
      <c r="U1054" s="39">
        <v>45</v>
      </c>
      <c r="V1054" s="39">
        <v>45</v>
      </c>
      <c r="W1054" s="39"/>
      <c r="X1054" s="39"/>
      <c r="Y1054" s="39"/>
      <c r="Z1054" s="39"/>
      <c r="AA1054" s="39"/>
      <c r="AB1054" s="39"/>
      <c r="AC1054" s="39"/>
      <c r="AD1054" s="39"/>
      <c r="AE1054" s="39"/>
      <c r="AF1054" s="39"/>
      <c r="AG1054" s="39"/>
      <c r="AH1054" s="39"/>
      <c r="AI1054" s="39"/>
      <c r="AJ1054" s="39"/>
      <c r="AK1054" s="39"/>
      <c r="AL1054" s="39"/>
      <c r="AM1054" s="39"/>
      <c r="AN1054" s="39"/>
      <c r="AO1054" s="39"/>
      <c r="AP1054" s="39">
        <v>69443.75</v>
      </c>
      <c r="AQ1054" s="39">
        <v>0</v>
      </c>
      <c r="AR1054" s="27">
        <f t="shared" si="24"/>
        <v>0</v>
      </c>
      <c r="AS1054" s="13" t="s">
        <v>111</v>
      </c>
      <c r="AT1054" s="13">
        <v>2015</v>
      </c>
      <c r="AU1054" s="13">
        <v>14</v>
      </c>
    </row>
    <row r="1055" spans="2:47" x14ac:dyDescent="0.2">
      <c r="B1055" s="13" t="s">
        <v>1843</v>
      </c>
      <c r="C1055" s="13" t="s">
        <v>100</v>
      </c>
      <c r="D1055" s="13" t="s">
        <v>1840</v>
      </c>
      <c r="E1055" s="13" t="s">
        <v>1841</v>
      </c>
      <c r="F1055" s="13" t="s">
        <v>1842</v>
      </c>
      <c r="G1055" s="13" t="s">
        <v>1836</v>
      </c>
      <c r="H1055" s="13" t="s">
        <v>105</v>
      </c>
      <c r="I1055" s="13">
        <v>45</v>
      </c>
      <c r="J1055" s="13" t="s">
        <v>106</v>
      </c>
      <c r="K1055" s="13" t="s">
        <v>107</v>
      </c>
      <c r="L1055" s="13" t="s">
        <v>108</v>
      </c>
      <c r="M1055" s="13" t="s">
        <v>122</v>
      </c>
      <c r="N1055" s="13" t="s">
        <v>110</v>
      </c>
      <c r="O1055" s="39"/>
      <c r="P1055" s="39"/>
      <c r="Q1055" s="39"/>
      <c r="R1055" s="39">
        <v>36</v>
      </c>
      <c r="S1055" s="39">
        <v>45</v>
      </c>
      <c r="T1055" s="39">
        <v>45</v>
      </c>
      <c r="U1055" s="39">
        <v>45</v>
      </c>
      <c r="V1055" s="39">
        <v>45</v>
      </c>
      <c r="W1055" s="39"/>
      <c r="X1055" s="39"/>
      <c r="Y1055" s="39"/>
      <c r="Z1055" s="39"/>
      <c r="AA1055" s="39"/>
      <c r="AB1055" s="39"/>
      <c r="AC1055" s="39"/>
      <c r="AD1055" s="39"/>
      <c r="AE1055" s="39"/>
      <c r="AF1055" s="39"/>
      <c r="AG1055" s="39"/>
      <c r="AH1055" s="39"/>
      <c r="AI1055" s="39"/>
      <c r="AJ1055" s="39"/>
      <c r="AK1055" s="39"/>
      <c r="AL1055" s="39"/>
      <c r="AM1055" s="39"/>
      <c r="AN1055" s="39"/>
      <c r="AO1055" s="39"/>
      <c r="AP1055" s="39">
        <v>69443.75</v>
      </c>
      <c r="AQ1055" s="39">
        <v>0</v>
      </c>
      <c r="AR1055" s="27">
        <f t="shared" si="24"/>
        <v>0</v>
      </c>
      <c r="AS1055" s="13" t="s">
        <v>111</v>
      </c>
      <c r="AT1055" s="13">
        <v>2015</v>
      </c>
      <c r="AU1055" s="13" t="s">
        <v>115</v>
      </c>
    </row>
    <row r="1056" spans="2:47" x14ac:dyDescent="0.2">
      <c r="B1056" s="13" t="s">
        <v>1844</v>
      </c>
      <c r="C1056" s="13" t="s">
        <v>100</v>
      </c>
      <c r="D1056" s="13" t="s">
        <v>1840</v>
      </c>
      <c r="E1056" s="13" t="s">
        <v>1841</v>
      </c>
      <c r="F1056" s="13" t="s">
        <v>1842</v>
      </c>
      <c r="G1056" s="13" t="s">
        <v>1836</v>
      </c>
      <c r="H1056" s="13" t="s">
        <v>105</v>
      </c>
      <c r="I1056" s="13">
        <v>45</v>
      </c>
      <c r="J1056" s="13" t="s">
        <v>106</v>
      </c>
      <c r="K1056" s="13" t="s">
        <v>107</v>
      </c>
      <c r="L1056" s="13" t="s">
        <v>108</v>
      </c>
      <c r="M1056" s="13" t="s">
        <v>122</v>
      </c>
      <c r="N1056" s="13" t="s">
        <v>110</v>
      </c>
      <c r="O1056" s="39"/>
      <c r="P1056" s="39"/>
      <c r="Q1056" s="39"/>
      <c r="R1056" s="39">
        <v>36</v>
      </c>
      <c r="S1056" s="39">
        <v>45</v>
      </c>
      <c r="T1056" s="39">
        <v>0</v>
      </c>
      <c r="U1056" s="39">
        <v>45</v>
      </c>
      <c r="V1056" s="39">
        <v>45</v>
      </c>
      <c r="W1056" s="39"/>
      <c r="X1056" s="39"/>
      <c r="Y1056" s="39"/>
      <c r="Z1056" s="39"/>
      <c r="AA1056" s="39"/>
      <c r="AB1056" s="39"/>
      <c r="AC1056" s="39"/>
      <c r="AD1056" s="39"/>
      <c r="AE1056" s="39"/>
      <c r="AF1056" s="39"/>
      <c r="AG1056" s="39"/>
      <c r="AH1056" s="39"/>
      <c r="AI1056" s="39"/>
      <c r="AJ1056" s="39"/>
      <c r="AK1056" s="39"/>
      <c r="AL1056" s="39"/>
      <c r="AM1056" s="39"/>
      <c r="AN1056" s="39"/>
      <c r="AO1056" s="39"/>
      <c r="AP1056" s="39">
        <v>69443.75</v>
      </c>
      <c r="AQ1056" s="39">
        <f>(O1056+P1056+Q1056+R1056+S1056+T1056+U1056+V1056+W1056)*AP1056</f>
        <v>11874881.25</v>
      </c>
      <c r="AR1056" s="27">
        <f t="shared" si="24"/>
        <v>13299867.000000002</v>
      </c>
      <c r="AS1056" s="13" t="s">
        <v>111</v>
      </c>
      <c r="AT1056" s="13">
        <v>2015</v>
      </c>
      <c r="AU1056" s="13"/>
    </row>
    <row r="1057" spans="2:47" x14ac:dyDescent="0.25">
      <c r="B1057" s="7" t="s">
        <v>1845</v>
      </c>
      <c r="C1057" s="7" t="s">
        <v>100</v>
      </c>
      <c r="D1057" s="10" t="s">
        <v>1796</v>
      </c>
      <c r="E1057" s="7" t="s">
        <v>1797</v>
      </c>
      <c r="F1057" s="10" t="s">
        <v>1798</v>
      </c>
      <c r="G1057" s="10" t="s">
        <v>1846</v>
      </c>
      <c r="H1057" s="8" t="s">
        <v>197</v>
      </c>
      <c r="I1057" s="9">
        <v>45</v>
      </c>
      <c r="J1057" s="10" t="s">
        <v>238</v>
      </c>
      <c r="K1057" s="8" t="s">
        <v>107</v>
      </c>
      <c r="L1057" s="10" t="s">
        <v>108</v>
      </c>
      <c r="M1057" s="10" t="s">
        <v>109</v>
      </c>
      <c r="N1057" s="10" t="s">
        <v>110</v>
      </c>
      <c r="O1057" s="27"/>
      <c r="P1057" s="27"/>
      <c r="Q1057" s="74"/>
      <c r="R1057" s="27">
        <v>50</v>
      </c>
      <c r="S1057" s="27">
        <v>50</v>
      </c>
      <c r="T1057" s="27">
        <v>50</v>
      </c>
      <c r="U1057" s="27">
        <v>50</v>
      </c>
      <c r="V1057" s="27">
        <v>50</v>
      </c>
      <c r="W1057" s="27"/>
      <c r="X1057" s="27"/>
      <c r="Y1057" s="27"/>
      <c r="Z1057" s="27"/>
      <c r="AA1057" s="27"/>
      <c r="AB1057" s="27"/>
      <c r="AC1057" s="27"/>
      <c r="AD1057" s="27"/>
      <c r="AE1057" s="27"/>
      <c r="AF1057" s="27"/>
      <c r="AG1057" s="27"/>
      <c r="AH1057" s="27"/>
      <c r="AI1057" s="27"/>
      <c r="AJ1057" s="27"/>
      <c r="AK1057" s="27"/>
      <c r="AL1057" s="27"/>
      <c r="AM1057" s="27"/>
      <c r="AN1057" s="27"/>
      <c r="AO1057" s="27"/>
      <c r="AP1057" s="27">
        <v>6201.69</v>
      </c>
      <c r="AQ1057" s="27">
        <v>0</v>
      </c>
      <c r="AR1057" s="27">
        <f t="shared" si="24"/>
        <v>0</v>
      </c>
      <c r="AS1057" s="10" t="s">
        <v>111</v>
      </c>
      <c r="AT1057" s="7" t="s">
        <v>375</v>
      </c>
      <c r="AU1057" s="89" t="s">
        <v>1392</v>
      </c>
    </row>
    <row r="1058" spans="2:47" x14ac:dyDescent="0.2">
      <c r="B1058" s="12" t="s">
        <v>1847</v>
      </c>
      <c r="C1058" s="7" t="s">
        <v>100</v>
      </c>
      <c r="D1058" s="7" t="s">
        <v>1796</v>
      </c>
      <c r="E1058" s="7" t="s">
        <v>1797</v>
      </c>
      <c r="F1058" s="7" t="s">
        <v>1798</v>
      </c>
      <c r="G1058" s="7" t="s">
        <v>1846</v>
      </c>
      <c r="H1058" s="8" t="s">
        <v>105</v>
      </c>
      <c r="I1058" s="9">
        <v>45</v>
      </c>
      <c r="J1058" s="10" t="s">
        <v>106</v>
      </c>
      <c r="K1058" s="8" t="s">
        <v>107</v>
      </c>
      <c r="L1058" s="10" t="s">
        <v>108</v>
      </c>
      <c r="M1058" s="10" t="s">
        <v>109</v>
      </c>
      <c r="N1058" s="10" t="s">
        <v>110</v>
      </c>
      <c r="O1058" s="74"/>
      <c r="P1058" s="27"/>
      <c r="Q1058" s="27"/>
      <c r="R1058" s="27">
        <v>50</v>
      </c>
      <c r="S1058" s="27">
        <v>50</v>
      </c>
      <c r="T1058" s="27">
        <v>50</v>
      </c>
      <c r="U1058" s="27">
        <v>50</v>
      </c>
      <c r="V1058" s="27">
        <v>50</v>
      </c>
      <c r="W1058" s="27"/>
      <c r="X1058" s="27"/>
      <c r="Y1058" s="27"/>
      <c r="Z1058" s="27"/>
      <c r="AA1058" s="27"/>
      <c r="AB1058" s="27"/>
      <c r="AC1058" s="27"/>
      <c r="AD1058" s="27"/>
      <c r="AE1058" s="27"/>
      <c r="AF1058" s="27"/>
      <c r="AG1058" s="27"/>
      <c r="AH1058" s="27"/>
      <c r="AI1058" s="27"/>
      <c r="AJ1058" s="27"/>
      <c r="AK1058" s="27"/>
      <c r="AL1058" s="27"/>
      <c r="AM1058" s="27"/>
      <c r="AN1058" s="27"/>
      <c r="AO1058" s="27"/>
      <c r="AP1058" s="27">
        <v>6201.69</v>
      </c>
      <c r="AQ1058" s="27">
        <v>0</v>
      </c>
      <c r="AR1058" s="27">
        <f t="shared" si="24"/>
        <v>0</v>
      </c>
      <c r="AS1058" s="10" t="s">
        <v>111</v>
      </c>
      <c r="AT1058" s="43" t="s">
        <v>241</v>
      </c>
      <c r="AU1058" s="13" t="s">
        <v>156</v>
      </c>
    </row>
    <row r="1059" spans="2:47" x14ac:dyDescent="0.2">
      <c r="B1059" s="13" t="s">
        <v>1848</v>
      </c>
      <c r="C1059" s="13" t="s">
        <v>100</v>
      </c>
      <c r="D1059" s="13" t="s">
        <v>1802</v>
      </c>
      <c r="E1059" s="13" t="s">
        <v>1797</v>
      </c>
      <c r="F1059" s="13" t="s">
        <v>1803</v>
      </c>
      <c r="G1059" s="13" t="s">
        <v>1846</v>
      </c>
      <c r="H1059" s="13" t="s">
        <v>105</v>
      </c>
      <c r="I1059" s="13">
        <v>45</v>
      </c>
      <c r="J1059" s="13" t="s">
        <v>106</v>
      </c>
      <c r="K1059" s="13" t="s">
        <v>107</v>
      </c>
      <c r="L1059" s="13" t="s">
        <v>108</v>
      </c>
      <c r="M1059" s="13" t="s">
        <v>109</v>
      </c>
      <c r="N1059" s="13" t="s">
        <v>110</v>
      </c>
      <c r="O1059" s="39"/>
      <c r="P1059" s="39"/>
      <c r="Q1059" s="39"/>
      <c r="R1059" s="39">
        <v>50</v>
      </c>
      <c r="S1059" s="39">
        <v>71</v>
      </c>
      <c r="T1059" s="39">
        <v>120</v>
      </c>
      <c r="U1059" s="39">
        <v>120</v>
      </c>
      <c r="V1059" s="39">
        <v>50</v>
      </c>
      <c r="W1059" s="39"/>
      <c r="X1059" s="39"/>
      <c r="Y1059" s="39"/>
      <c r="Z1059" s="39"/>
      <c r="AA1059" s="39"/>
      <c r="AB1059" s="39"/>
      <c r="AC1059" s="39"/>
      <c r="AD1059" s="39"/>
      <c r="AE1059" s="39"/>
      <c r="AF1059" s="39"/>
      <c r="AG1059" s="39"/>
      <c r="AH1059" s="39"/>
      <c r="AI1059" s="39"/>
      <c r="AJ1059" s="39"/>
      <c r="AK1059" s="39"/>
      <c r="AL1059" s="39"/>
      <c r="AM1059" s="39"/>
      <c r="AN1059" s="39"/>
      <c r="AO1059" s="39"/>
      <c r="AP1059" s="39">
        <v>5724.9999999999991</v>
      </c>
      <c r="AQ1059" s="39">
        <v>0</v>
      </c>
      <c r="AR1059" s="27">
        <f t="shared" si="24"/>
        <v>0</v>
      </c>
      <c r="AS1059" s="13" t="s">
        <v>111</v>
      </c>
      <c r="AT1059" s="13">
        <v>2015</v>
      </c>
      <c r="AU1059" s="13">
        <v>14</v>
      </c>
    </row>
    <row r="1060" spans="2:47" x14ac:dyDescent="0.2">
      <c r="B1060" s="13" t="s">
        <v>1849</v>
      </c>
      <c r="C1060" s="13" t="s">
        <v>100</v>
      </c>
      <c r="D1060" s="13" t="s">
        <v>1802</v>
      </c>
      <c r="E1060" s="13" t="s">
        <v>1797</v>
      </c>
      <c r="F1060" s="13" t="s">
        <v>1803</v>
      </c>
      <c r="G1060" s="13" t="s">
        <v>1846</v>
      </c>
      <c r="H1060" s="13" t="s">
        <v>105</v>
      </c>
      <c r="I1060" s="13">
        <v>45</v>
      </c>
      <c r="J1060" s="13" t="s">
        <v>106</v>
      </c>
      <c r="K1060" s="13" t="s">
        <v>107</v>
      </c>
      <c r="L1060" s="13" t="s">
        <v>108</v>
      </c>
      <c r="M1060" s="13" t="s">
        <v>109</v>
      </c>
      <c r="N1060" s="13" t="s">
        <v>110</v>
      </c>
      <c r="O1060" s="39"/>
      <c r="P1060" s="39"/>
      <c r="Q1060" s="39"/>
      <c r="R1060" s="39">
        <v>50</v>
      </c>
      <c r="S1060" s="39">
        <v>50</v>
      </c>
      <c r="T1060" s="39">
        <v>50</v>
      </c>
      <c r="U1060" s="39">
        <v>50</v>
      </c>
      <c r="V1060" s="39">
        <v>50</v>
      </c>
      <c r="W1060" s="39"/>
      <c r="X1060" s="39"/>
      <c r="Y1060" s="39"/>
      <c r="Z1060" s="39"/>
      <c r="AA1060" s="39"/>
      <c r="AB1060" s="39"/>
      <c r="AC1060" s="39"/>
      <c r="AD1060" s="39"/>
      <c r="AE1060" s="39"/>
      <c r="AF1060" s="39"/>
      <c r="AG1060" s="39"/>
      <c r="AH1060" s="39"/>
      <c r="AI1060" s="39"/>
      <c r="AJ1060" s="39"/>
      <c r="AK1060" s="39"/>
      <c r="AL1060" s="39"/>
      <c r="AM1060" s="39"/>
      <c r="AN1060" s="39"/>
      <c r="AO1060" s="39"/>
      <c r="AP1060" s="39">
        <v>5724.9999999999991</v>
      </c>
      <c r="AQ1060" s="39">
        <v>0</v>
      </c>
      <c r="AR1060" s="27">
        <f t="shared" si="24"/>
        <v>0</v>
      </c>
      <c r="AS1060" s="13" t="s">
        <v>111</v>
      </c>
      <c r="AT1060" s="13">
        <v>2015</v>
      </c>
      <c r="AU1060" s="13" t="s">
        <v>458</v>
      </c>
    </row>
    <row r="1061" spans="2:47" x14ac:dyDescent="0.2">
      <c r="B1061" s="13" t="s">
        <v>1850</v>
      </c>
      <c r="C1061" s="13" t="s">
        <v>100</v>
      </c>
      <c r="D1061" s="13" t="s">
        <v>1802</v>
      </c>
      <c r="E1061" s="13" t="s">
        <v>1797</v>
      </c>
      <c r="F1061" s="13" t="s">
        <v>1803</v>
      </c>
      <c r="G1061" s="13" t="s">
        <v>1846</v>
      </c>
      <c r="H1061" s="13" t="s">
        <v>105</v>
      </c>
      <c r="I1061" s="13">
        <v>45</v>
      </c>
      <c r="J1061" s="13" t="s">
        <v>106</v>
      </c>
      <c r="K1061" s="13" t="s">
        <v>107</v>
      </c>
      <c r="L1061" s="13" t="s">
        <v>108</v>
      </c>
      <c r="M1061" s="13" t="s">
        <v>122</v>
      </c>
      <c r="N1061" s="13" t="s">
        <v>110</v>
      </c>
      <c r="O1061" s="39"/>
      <c r="P1061" s="39"/>
      <c r="Q1061" s="39"/>
      <c r="R1061" s="39">
        <v>50</v>
      </c>
      <c r="S1061" s="39">
        <v>50</v>
      </c>
      <c r="T1061" s="39">
        <v>50</v>
      </c>
      <c r="U1061" s="39">
        <v>50</v>
      </c>
      <c r="V1061" s="39">
        <v>50</v>
      </c>
      <c r="W1061" s="39"/>
      <c r="X1061" s="39"/>
      <c r="Y1061" s="39"/>
      <c r="Z1061" s="39"/>
      <c r="AA1061" s="39"/>
      <c r="AB1061" s="39"/>
      <c r="AC1061" s="39"/>
      <c r="AD1061" s="39"/>
      <c r="AE1061" s="39"/>
      <c r="AF1061" s="39"/>
      <c r="AG1061" s="39"/>
      <c r="AH1061" s="39"/>
      <c r="AI1061" s="39"/>
      <c r="AJ1061" s="39"/>
      <c r="AK1061" s="39"/>
      <c r="AL1061" s="39"/>
      <c r="AM1061" s="39"/>
      <c r="AN1061" s="39"/>
      <c r="AO1061" s="39"/>
      <c r="AP1061" s="39">
        <v>6944</v>
      </c>
      <c r="AQ1061" s="39">
        <v>0</v>
      </c>
      <c r="AR1061" s="27">
        <f t="shared" si="24"/>
        <v>0</v>
      </c>
      <c r="AS1061" s="13" t="s">
        <v>111</v>
      </c>
      <c r="AT1061" s="13">
        <v>2015</v>
      </c>
      <c r="AU1061" s="13" t="s">
        <v>156</v>
      </c>
    </row>
    <row r="1062" spans="2:47" x14ac:dyDescent="0.2">
      <c r="B1062" s="13" t="s">
        <v>7195</v>
      </c>
      <c r="C1062" s="13" t="s">
        <v>100</v>
      </c>
      <c r="D1062" s="13" t="s">
        <v>1802</v>
      </c>
      <c r="E1062" s="13" t="s">
        <v>1797</v>
      </c>
      <c r="F1062" s="13" t="s">
        <v>1803</v>
      </c>
      <c r="G1062" s="13" t="s">
        <v>1846</v>
      </c>
      <c r="H1062" s="13" t="s">
        <v>105</v>
      </c>
      <c r="I1062" s="13">
        <v>45</v>
      </c>
      <c r="J1062" s="13" t="s">
        <v>106</v>
      </c>
      <c r="K1062" s="13" t="s">
        <v>107</v>
      </c>
      <c r="L1062" s="13" t="s">
        <v>108</v>
      </c>
      <c r="M1062" s="13" t="s">
        <v>122</v>
      </c>
      <c r="N1062" s="13" t="s">
        <v>110</v>
      </c>
      <c r="O1062" s="39"/>
      <c r="P1062" s="39"/>
      <c r="Q1062" s="39"/>
      <c r="R1062" s="39">
        <v>50</v>
      </c>
      <c r="S1062" s="39">
        <v>50</v>
      </c>
      <c r="T1062" s="39">
        <v>45</v>
      </c>
      <c r="U1062" s="39">
        <v>50</v>
      </c>
      <c r="V1062" s="39">
        <v>50</v>
      </c>
      <c r="W1062" s="39"/>
      <c r="X1062" s="39"/>
      <c r="Y1062" s="39"/>
      <c r="Z1062" s="39"/>
      <c r="AA1062" s="39"/>
      <c r="AB1062" s="39"/>
      <c r="AC1062" s="39"/>
      <c r="AD1062" s="39"/>
      <c r="AE1062" s="39"/>
      <c r="AF1062" s="39"/>
      <c r="AG1062" s="39"/>
      <c r="AH1062" s="39"/>
      <c r="AI1062" s="39"/>
      <c r="AJ1062" s="39"/>
      <c r="AK1062" s="39"/>
      <c r="AL1062" s="39"/>
      <c r="AM1062" s="39"/>
      <c r="AN1062" s="39"/>
      <c r="AO1062" s="39"/>
      <c r="AP1062" s="39">
        <v>6224.1071428571404</v>
      </c>
      <c r="AQ1062" s="39">
        <f>(O1062+P1062+Q1062+R1062+S1062+T1062+U1062+V1062+W1062)*AP1062</f>
        <v>1524906.2499999993</v>
      </c>
      <c r="AR1062" s="27">
        <f t="shared" si="24"/>
        <v>1707894.9999999993</v>
      </c>
      <c r="AS1062" s="13" t="s">
        <v>111</v>
      </c>
      <c r="AT1062" s="13">
        <v>2015</v>
      </c>
      <c r="AU1062" s="13"/>
    </row>
    <row r="1063" spans="2:47" x14ac:dyDescent="0.25">
      <c r="B1063" s="7" t="s">
        <v>1851</v>
      </c>
      <c r="C1063" s="7" t="s">
        <v>100</v>
      </c>
      <c r="D1063" s="10" t="s">
        <v>1796</v>
      </c>
      <c r="E1063" s="7" t="s">
        <v>1797</v>
      </c>
      <c r="F1063" s="10" t="s">
        <v>1798</v>
      </c>
      <c r="G1063" s="10" t="s">
        <v>1852</v>
      </c>
      <c r="H1063" s="8" t="s">
        <v>197</v>
      </c>
      <c r="I1063" s="9">
        <v>45</v>
      </c>
      <c r="J1063" s="10" t="s">
        <v>238</v>
      </c>
      <c r="K1063" s="8" t="s">
        <v>107</v>
      </c>
      <c r="L1063" s="10" t="s">
        <v>108</v>
      </c>
      <c r="M1063" s="10" t="s">
        <v>109</v>
      </c>
      <c r="N1063" s="10" t="s">
        <v>110</v>
      </c>
      <c r="O1063" s="27"/>
      <c r="P1063" s="27"/>
      <c r="Q1063" s="74"/>
      <c r="R1063" s="27">
        <v>40</v>
      </c>
      <c r="S1063" s="27">
        <v>40</v>
      </c>
      <c r="T1063" s="27">
        <v>40</v>
      </c>
      <c r="U1063" s="27">
        <v>40</v>
      </c>
      <c r="V1063" s="27">
        <v>40</v>
      </c>
      <c r="W1063" s="27"/>
      <c r="X1063" s="27"/>
      <c r="Y1063" s="27"/>
      <c r="Z1063" s="27"/>
      <c r="AA1063" s="27"/>
      <c r="AB1063" s="27"/>
      <c r="AC1063" s="27"/>
      <c r="AD1063" s="27"/>
      <c r="AE1063" s="27"/>
      <c r="AF1063" s="27"/>
      <c r="AG1063" s="27"/>
      <c r="AH1063" s="27"/>
      <c r="AI1063" s="27"/>
      <c r="AJ1063" s="27"/>
      <c r="AK1063" s="27"/>
      <c r="AL1063" s="27"/>
      <c r="AM1063" s="27"/>
      <c r="AN1063" s="27"/>
      <c r="AO1063" s="27"/>
      <c r="AP1063" s="27">
        <v>6201.69</v>
      </c>
      <c r="AQ1063" s="27">
        <v>0</v>
      </c>
      <c r="AR1063" s="27">
        <f t="shared" si="24"/>
        <v>0</v>
      </c>
      <c r="AS1063" s="10" t="s">
        <v>111</v>
      </c>
      <c r="AT1063" s="7" t="s">
        <v>375</v>
      </c>
      <c r="AU1063" s="89" t="s">
        <v>239</v>
      </c>
    </row>
    <row r="1064" spans="2:47" x14ac:dyDescent="0.2">
      <c r="B1064" s="12" t="s">
        <v>1853</v>
      </c>
      <c r="C1064" s="7" t="s">
        <v>100</v>
      </c>
      <c r="D1064" s="7" t="s">
        <v>1796</v>
      </c>
      <c r="E1064" s="7" t="s">
        <v>1797</v>
      </c>
      <c r="F1064" s="7" t="s">
        <v>1798</v>
      </c>
      <c r="G1064" s="7" t="s">
        <v>1852</v>
      </c>
      <c r="H1064" s="8" t="s">
        <v>105</v>
      </c>
      <c r="I1064" s="9">
        <v>45</v>
      </c>
      <c r="J1064" s="10" t="s">
        <v>106</v>
      </c>
      <c r="K1064" s="8" t="s">
        <v>107</v>
      </c>
      <c r="L1064" s="10" t="s">
        <v>108</v>
      </c>
      <c r="M1064" s="10" t="s">
        <v>109</v>
      </c>
      <c r="N1064" s="10" t="s">
        <v>110</v>
      </c>
      <c r="O1064" s="74"/>
      <c r="P1064" s="27"/>
      <c r="Q1064" s="27"/>
      <c r="R1064" s="27">
        <v>30</v>
      </c>
      <c r="S1064" s="27">
        <v>40</v>
      </c>
      <c r="T1064" s="27">
        <v>40</v>
      </c>
      <c r="U1064" s="27">
        <v>40</v>
      </c>
      <c r="V1064" s="27">
        <v>40</v>
      </c>
      <c r="W1064" s="27"/>
      <c r="X1064" s="27"/>
      <c r="Y1064" s="27"/>
      <c r="Z1064" s="27"/>
      <c r="AA1064" s="27"/>
      <c r="AB1064" s="27"/>
      <c r="AC1064" s="27"/>
      <c r="AD1064" s="27"/>
      <c r="AE1064" s="27"/>
      <c r="AF1064" s="27"/>
      <c r="AG1064" s="27"/>
      <c r="AH1064" s="27"/>
      <c r="AI1064" s="27"/>
      <c r="AJ1064" s="27"/>
      <c r="AK1064" s="27"/>
      <c r="AL1064" s="27"/>
      <c r="AM1064" s="27"/>
      <c r="AN1064" s="27"/>
      <c r="AO1064" s="27"/>
      <c r="AP1064" s="27">
        <v>6201.69</v>
      </c>
      <c r="AQ1064" s="27">
        <v>0</v>
      </c>
      <c r="AR1064" s="27">
        <f t="shared" si="24"/>
        <v>0</v>
      </c>
      <c r="AS1064" s="10" t="s">
        <v>111</v>
      </c>
      <c r="AT1064" s="43" t="s">
        <v>241</v>
      </c>
      <c r="AU1064" s="13" t="s">
        <v>115</v>
      </c>
    </row>
    <row r="1065" spans="2:47" x14ac:dyDescent="0.2">
      <c r="B1065" s="13" t="s">
        <v>1854</v>
      </c>
      <c r="C1065" s="13" t="s">
        <v>100</v>
      </c>
      <c r="D1065" s="13" t="s">
        <v>1802</v>
      </c>
      <c r="E1065" s="13" t="s">
        <v>1797</v>
      </c>
      <c r="F1065" s="13" t="s">
        <v>1803</v>
      </c>
      <c r="G1065" s="13" t="s">
        <v>1852</v>
      </c>
      <c r="H1065" s="13" t="s">
        <v>105</v>
      </c>
      <c r="I1065" s="13">
        <v>45</v>
      </c>
      <c r="J1065" s="13" t="s">
        <v>106</v>
      </c>
      <c r="K1065" s="13" t="s">
        <v>107</v>
      </c>
      <c r="L1065" s="13" t="s">
        <v>108</v>
      </c>
      <c r="M1065" s="13" t="s">
        <v>122</v>
      </c>
      <c r="N1065" s="13" t="s">
        <v>110</v>
      </c>
      <c r="O1065" s="39"/>
      <c r="P1065" s="39"/>
      <c r="Q1065" s="39"/>
      <c r="R1065" s="39">
        <v>30</v>
      </c>
      <c r="S1065" s="39">
        <v>0</v>
      </c>
      <c r="T1065" s="39">
        <v>0</v>
      </c>
      <c r="U1065" s="39">
        <v>0</v>
      </c>
      <c r="V1065" s="39">
        <v>0</v>
      </c>
      <c r="W1065" s="39"/>
      <c r="X1065" s="39"/>
      <c r="Y1065" s="39"/>
      <c r="Z1065" s="39"/>
      <c r="AA1065" s="39"/>
      <c r="AB1065" s="39"/>
      <c r="AC1065" s="39"/>
      <c r="AD1065" s="39"/>
      <c r="AE1065" s="39"/>
      <c r="AF1065" s="39"/>
      <c r="AG1065" s="39"/>
      <c r="AH1065" s="39"/>
      <c r="AI1065" s="39"/>
      <c r="AJ1065" s="39"/>
      <c r="AK1065" s="39"/>
      <c r="AL1065" s="39"/>
      <c r="AM1065" s="39"/>
      <c r="AN1065" s="39"/>
      <c r="AO1065" s="39"/>
      <c r="AP1065" s="39">
        <v>6201.69</v>
      </c>
      <c r="AQ1065" s="39">
        <f>(O1065+P1065+Q1065+R1065+S1065+T1065+U1065+V1065+W1065)*AP1065</f>
        <v>186050.69999999998</v>
      </c>
      <c r="AR1065" s="27">
        <f t="shared" si="24"/>
        <v>208376.78400000001</v>
      </c>
      <c r="AS1065" s="13" t="s">
        <v>111</v>
      </c>
      <c r="AT1065" s="13">
        <v>2015</v>
      </c>
      <c r="AU1065" s="13"/>
    </row>
    <row r="1066" spans="2:47" x14ac:dyDescent="0.25">
      <c r="B1066" s="7" t="s">
        <v>1855</v>
      </c>
      <c r="C1066" s="7" t="s">
        <v>100</v>
      </c>
      <c r="D1066" s="10" t="s">
        <v>1796</v>
      </c>
      <c r="E1066" s="7" t="s">
        <v>1797</v>
      </c>
      <c r="F1066" s="10" t="s">
        <v>1798</v>
      </c>
      <c r="G1066" s="10" t="s">
        <v>1856</v>
      </c>
      <c r="H1066" s="8" t="s">
        <v>197</v>
      </c>
      <c r="I1066" s="9">
        <v>45</v>
      </c>
      <c r="J1066" s="10" t="s">
        <v>238</v>
      </c>
      <c r="K1066" s="8" t="s">
        <v>107</v>
      </c>
      <c r="L1066" s="10" t="s">
        <v>108</v>
      </c>
      <c r="M1066" s="10" t="s">
        <v>109</v>
      </c>
      <c r="N1066" s="10" t="s">
        <v>110</v>
      </c>
      <c r="O1066" s="27"/>
      <c r="P1066" s="27"/>
      <c r="Q1066" s="74"/>
      <c r="R1066" s="27">
        <v>100</v>
      </c>
      <c r="S1066" s="27">
        <v>80</v>
      </c>
      <c r="T1066" s="27">
        <v>80</v>
      </c>
      <c r="U1066" s="27">
        <v>80</v>
      </c>
      <c r="V1066" s="27">
        <v>80</v>
      </c>
      <c r="W1066" s="27"/>
      <c r="X1066" s="27"/>
      <c r="Y1066" s="27"/>
      <c r="Z1066" s="27"/>
      <c r="AA1066" s="27"/>
      <c r="AB1066" s="27"/>
      <c r="AC1066" s="27"/>
      <c r="AD1066" s="27"/>
      <c r="AE1066" s="27"/>
      <c r="AF1066" s="27"/>
      <c r="AG1066" s="27"/>
      <c r="AH1066" s="27"/>
      <c r="AI1066" s="27"/>
      <c r="AJ1066" s="27"/>
      <c r="AK1066" s="27"/>
      <c r="AL1066" s="27"/>
      <c r="AM1066" s="27"/>
      <c r="AN1066" s="27"/>
      <c r="AO1066" s="27"/>
      <c r="AP1066" s="27">
        <v>6838.11</v>
      </c>
      <c r="AQ1066" s="27">
        <v>0</v>
      </c>
      <c r="AR1066" s="27">
        <f t="shared" si="24"/>
        <v>0</v>
      </c>
      <c r="AS1066" s="10" t="s">
        <v>111</v>
      </c>
      <c r="AT1066" s="7" t="s">
        <v>375</v>
      </c>
      <c r="AU1066" s="89" t="s">
        <v>239</v>
      </c>
    </row>
    <row r="1067" spans="2:47" x14ac:dyDescent="0.2">
      <c r="B1067" s="12" t="s">
        <v>1857</v>
      </c>
      <c r="C1067" s="7" t="s">
        <v>100</v>
      </c>
      <c r="D1067" s="7" t="s">
        <v>1796</v>
      </c>
      <c r="E1067" s="7" t="s">
        <v>1797</v>
      </c>
      <c r="F1067" s="7" t="s">
        <v>1798</v>
      </c>
      <c r="G1067" s="7" t="s">
        <v>1856</v>
      </c>
      <c r="H1067" s="8" t="s">
        <v>105</v>
      </c>
      <c r="I1067" s="9">
        <v>45</v>
      </c>
      <c r="J1067" s="10" t="s">
        <v>106</v>
      </c>
      <c r="K1067" s="8" t="s">
        <v>107</v>
      </c>
      <c r="L1067" s="10" t="s">
        <v>108</v>
      </c>
      <c r="M1067" s="10" t="s">
        <v>109</v>
      </c>
      <c r="N1067" s="10" t="s">
        <v>110</v>
      </c>
      <c r="O1067" s="74"/>
      <c r="P1067" s="27"/>
      <c r="Q1067" s="27"/>
      <c r="R1067" s="27">
        <v>72</v>
      </c>
      <c r="S1067" s="27"/>
      <c r="T1067" s="27">
        <v>20</v>
      </c>
      <c r="U1067" s="27">
        <v>20</v>
      </c>
      <c r="V1067" s="27">
        <v>20</v>
      </c>
      <c r="W1067" s="27"/>
      <c r="X1067" s="27"/>
      <c r="Y1067" s="27"/>
      <c r="Z1067" s="27"/>
      <c r="AA1067" s="27"/>
      <c r="AB1067" s="27"/>
      <c r="AC1067" s="27"/>
      <c r="AD1067" s="27"/>
      <c r="AE1067" s="27"/>
      <c r="AF1067" s="27"/>
      <c r="AG1067" s="27"/>
      <c r="AH1067" s="27"/>
      <c r="AI1067" s="27"/>
      <c r="AJ1067" s="27"/>
      <c r="AK1067" s="27"/>
      <c r="AL1067" s="27"/>
      <c r="AM1067" s="27"/>
      <c r="AN1067" s="27"/>
      <c r="AO1067" s="27"/>
      <c r="AP1067" s="27">
        <v>6838.11</v>
      </c>
      <c r="AQ1067" s="27">
        <v>0</v>
      </c>
      <c r="AR1067" s="27">
        <f t="shared" si="24"/>
        <v>0</v>
      </c>
      <c r="AS1067" s="10" t="s">
        <v>111</v>
      </c>
      <c r="AT1067" s="43" t="s">
        <v>241</v>
      </c>
      <c r="AU1067" s="13" t="s">
        <v>115</v>
      </c>
    </row>
    <row r="1068" spans="2:47" x14ac:dyDescent="0.2">
      <c r="B1068" s="13" t="s">
        <v>1858</v>
      </c>
      <c r="C1068" s="13" t="s">
        <v>100</v>
      </c>
      <c r="D1068" s="13" t="s">
        <v>1802</v>
      </c>
      <c r="E1068" s="13" t="s">
        <v>1797</v>
      </c>
      <c r="F1068" s="13" t="s">
        <v>1803</v>
      </c>
      <c r="G1068" s="13" t="s">
        <v>1856</v>
      </c>
      <c r="H1068" s="13" t="s">
        <v>105</v>
      </c>
      <c r="I1068" s="13">
        <v>45</v>
      </c>
      <c r="J1068" s="13" t="s">
        <v>106</v>
      </c>
      <c r="K1068" s="13" t="s">
        <v>107</v>
      </c>
      <c r="L1068" s="13" t="s">
        <v>108</v>
      </c>
      <c r="M1068" s="13" t="s">
        <v>122</v>
      </c>
      <c r="N1068" s="13" t="s">
        <v>110</v>
      </c>
      <c r="O1068" s="39"/>
      <c r="P1068" s="39"/>
      <c r="Q1068" s="39"/>
      <c r="R1068" s="39">
        <v>72</v>
      </c>
      <c r="S1068" s="39">
        <v>0</v>
      </c>
      <c r="T1068" s="39">
        <v>0</v>
      </c>
      <c r="U1068" s="39">
        <v>0</v>
      </c>
      <c r="V1068" s="39">
        <v>0</v>
      </c>
      <c r="W1068" s="39"/>
      <c r="X1068" s="39"/>
      <c r="Y1068" s="39"/>
      <c r="Z1068" s="39"/>
      <c r="AA1068" s="39"/>
      <c r="AB1068" s="39"/>
      <c r="AC1068" s="39"/>
      <c r="AD1068" s="39"/>
      <c r="AE1068" s="39"/>
      <c r="AF1068" s="39"/>
      <c r="AG1068" s="39"/>
      <c r="AH1068" s="39"/>
      <c r="AI1068" s="39"/>
      <c r="AJ1068" s="39"/>
      <c r="AK1068" s="39"/>
      <c r="AL1068" s="39"/>
      <c r="AM1068" s="39"/>
      <c r="AN1068" s="39"/>
      <c r="AO1068" s="39"/>
      <c r="AP1068" s="39">
        <v>6838.11</v>
      </c>
      <c r="AQ1068" s="39">
        <f>(O1068+P1068+Q1068+R1068+S1068+T1068+U1068+V1068+W1068)*AP1068</f>
        <v>492343.92</v>
      </c>
      <c r="AR1068" s="27">
        <f t="shared" si="24"/>
        <v>551425.19040000008</v>
      </c>
      <c r="AS1068" s="13" t="s">
        <v>111</v>
      </c>
      <c r="AT1068" s="13">
        <v>2015</v>
      </c>
      <c r="AU1068" s="13"/>
    </row>
    <row r="1069" spans="2:47" x14ac:dyDescent="0.25">
      <c r="B1069" s="7" t="s">
        <v>1859</v>
      </c>
      <c r="C1069" s="7" t="s">
        <v>100</v>
      </c>
      <c r="D1069" s="22" t="s">
        <v>1796</v>
      </c>
      <c r="E1069" s="7" t="s">
        <v>1797</v>
      </c>
      <c r="F1069" s="10" t="s">
        <v>1798</v>
      </c>
      <c r="G1069" s="10" t="s">
        <v>1860</v>
      </c>
      <c r="H1069" s="8" t="s">
        <v>197</v>
      </c>
      <c r="I1069" s="9">
        <v>45</v>
      </c>
      <c r="J1069" s="10" t="s">
        <v>238</v>
      </c>
      <c r="K1069" s="8" t="s">
        <v>107</v>
      </c>
      <c r="L1069" s="10" t="s">
        <v>108</v>
      </c>
      <c r="M1069" s="10" t="s">
        <v>109</v>
      </c>
      <c r="N1069" s="10" t="s">
        <v>110</v>
      </c>
      <c r="O1069" s="27"/>
      <c r="P1069" s="27"/>
      <c r="Q1069" s="74"/>
      <c r="R1069" s="27">
        <v>120</v>
      </c>
      <c r="S1069" s="27">
        <v>80</v>
      </c>
      <c r="T1069" s="27">
        <v>80</v>
      </c>
      <c r="U1069" s="27">
        <v>80</v>
      </c>
      <c r="V1069" s="27">
        <v>80</v>
      </c>
      <c r="W1069" s="27"/>
      <c r="X1069" s="27"/>
      <c r="Y1069" s="27"/>
      <c r="Z1069" s="27"/>
      <c r="AA1069" s="27"/>
      <c r="AB1069" s="27"/>
      <c r="AC1069" s="27"/>
      <c r="AD1069" s="27"/>
      <c r="AE1069" s="27"/>
      <c r="AF1069" s="27"/>
      <c r="AG1069" s="27"/>
      <c r="AH1069" s="27"/>
      <c r="AI1069" s="27"/>
      <c r="AJ1069" s="27"/>
      <c r="AK1069" s="27"/>
      <c r="AL1069" s="27"/>
      <c r="AM1069" s="27"/>
      <c r="AN1069" s="27"/>
      <c r="AO1069" s="27"/>
      <c r="AP1069" s="27">
        <v>6838.11</v>
      </c>
      <c r="AQ1069" s="27">
        <v>0</v>
      </c>
      <c r="AR1069" s="27">
        <f t="shared" si="24"/>
        <v>0</v>
      </c>
      <c r="AS1069" s="10" t="s">
        <v>111</v>
      </c>
      <c r="AT1069" s="7" t="s">
        <v>375</v>
      </c>
      <c r="AU1069" s="89" t="s">
        <v>239</v>
      </c>
    </row>
    <row r="1070" spans="2:47" x14ac:dyDescent="0.2">
      <c r="B1070" s="12" t="s">
        <v>1861</v>
      </c>
      <c r="C1070" s="7" t="s">
        <v>100</v>
      </c>
      <c r="D1070" s="7" t="s">
        <v>1796</v>
      </c>
      <c r="E1070" s="7" t="s">
        <v>1797</v>
      </c>
      <c r="F1070" s="7" t="s">
        <v>1798</v>
      </c>
      <c r="G1070" s="7" t="s">
        <v>1860</v>
      </c>
      <c r="H1070" s="8" t="s">
        <v>105</v>
      </c>
      <c r="I1070" s="9">
        <v>45</v>
      </c>
      <c r="J1070" s="10" t="s">
        <v>106</v>
      </c>
      <c r="K1070" s="8" t="s">
        <v>107</v>
      </c>
      <c r="L1070" s="10" t="s">
        <v>108</v>
      </c>
      <c r="M1070" s="10" t="s">
        <v>109</v>
      </c>
      <c r="N1070" s="10" t="s">
        <v>110</v>
      </c>
      <c r="O1070" s="74"/>
      <c r="P1070" s="27"/>
      <c r="Q1070" s="27"/>
      <c r="R1070" s="27">
        <v>120</v>
      </c>
      <c r="S1070" s="27">
        <v>40</v>
      </c>
      <c r="T1070" s="27">
        <v>40</v>
      </c>
      <c r="U1070" s="27">
        <v>40</v>
      </c>
      <c r="V1070" s="27">
        <v>40</v>
      </c>
      <c r="W1070" s="27"/>
      <c r="X1070" s="27"/>
      <c r="Y1070" s="27"/>
      <c r="Z1070" s="27"/>
      <c r="AA1070" s="27"/>
      <c r="AB1070" s="27"/>
      <c r="AC1070" s="27"/>
      <c r="AD1070" s="27"/>
      <c r="AE1070" s="27"/>
      <c r="AF1070" s="27"/>
      <c r="AG1070" s="27"/>
      <c r="AH1070" s="27"/>
      <c r="AI1070" s="27"/>
      <c r="AJ1070" s="27"/>
      <c r="AK1070" s="27"/>
      <c r="AL1070" s="27"/>
      <c r="AM1070" s="27"/>
      <c r="AN1070" s="27"/>
      <c r="AO1070" s="27"/>
      <c r="AP1070" s="27">
        <v>6838.11</v>
      </c>
      <c r="AQ1070" s="27">
        <v>0</v>
      </c>
      <c r="AR1070" s="27">
        <f t="shared" si="24"/>
        <v>0</v>
      </c>
      <c r="AS1070" s="10" t="s">
        <v>111</v>
      </c>
      <c r="AT1070" s="43" t="s">
        <v>241</v>
      </c>
      <c r="AU1070" s="13" t="s">
        <v>156</v>
      </c>
    </row>
    <row r="1071" spans="2:47" x14ac:dyDescent="0.2">
      <c r="B1071" s="13" t="s">
        <v>1862</v>
      </c>
      <c r="C1071" s="13" t="s">
        <v>100</v>
      </c>
      <c r="D1071" s="13" t="s">
        <v>1802</v>
      </c>
      <c r="E1071" s="13" t="s">
        <v>1797</v>
      </c>
      <c r="F1071" s="13" t="s">
        <v>1803</v>
      </c>
      <c r="G1071" s="13" t="s">
        <v>1860</v>
      </c>
      <c r="H1071" s="13" t="s">
        <v>105</v>
      </c>
      <c r="I1071" s="13">
        <v>45</v>
      </c>
      <c r="J1071" s="13" t="s">
        <v>106</v>
      </c>
      <c r="K1071" s="13" t="s">
        <v>107</v>
      </c>
      <c r="L1071" s="13" t="s">
        <v>108</v>
      </c>
      <c r="M1071" s="13" t="s">
        <v>109</v>
      </c>
      <c r="N1071" s="13" t="s">
        <v>110</v>
      </c>
      <c r="O1071" s="39"/>
      <c r="P1071" s="39"/>
      <c r="Q1071" s="39"/>
      <c r="R1071" s="39">
        <v>120</v>
      </c>
      <c r="S1071" s="39">
        <v>0</v>
      </c>
      <c r="T1071" s="39">
        <v>40</v>
      </c>
      <c r="U1071" s="39">
        <v>40</v>
      </c>
      <c r="V1071" s="39">
        <v>60</v>
      </c>
      <c r="W1071" s="39"/>
      <c r="X1071" s="39"/>
      <c r="Y1071" s="39"/>
      <c r="Z1071" s="39"/>
      <c r="AA1071" s="39"/>
      <c r="AB1071" s="39"/>
      <c r="AC1071" s="39"/>
      <c r="AD1071" s="39"/>
      <c r="AE1071" s="39"/>
      <c r="AF1071" s="39"/>
      <c r="AG1071" s="39"/>
      <c r="AH1071" s="39"/>
      <c r="AI1071" s="39"/>
      <c r="AJ1071" s="39"/>
      <c r="AK1071" s="39"/>
      <c r="AL1071" s="39"/>
      <c r="AM1071" s="39"/>
      <c r="AN1071" s="39"/>
      <c r="AO1071" s="39"/>
      <c r="AP1071" s="39">
        <v>6312.4999999999991</v>
      </c>
      <c r="AQ1071" s="39">
        <v>0</v>
      </c>
      <c r="AR1071" s="27">
        <f t="shared" si="24"/>
        <v>0</v>
      </c>
      <c r="AS1071" s="13" t="s">
        <v>111</v>
      </c>
      <c r="AT1071" s="13">
        <v>2015</v>
      </c>
      <c r="AU1071" s="13">
        <v>14</v>
      </c>
    </row>
    <row r="1072" spans="2:47" x14ac:dyDescent="0.2">
      <c r="B1072" s="13" t="s">
        <v>1863</v>
      </c>
      <c r="C1072" s="13" t="s">
        <v>100</v>
      </c>
      <c r="D1072" s="13" t="s">
        <v>1802</v>
      </c>
      <c r="E1072" s="13" t="s">
        <v>1797</v>
      </c>
      <c r="F1072" s="13" t="s">
        <v>1803</v>
      </c>
      <c r="G1072" s="13" t="s">
        <v>1860</v>
      </c>
      <c r="H1072" s="13" t="s">
        <v>105</v>
      </c>
      <c r="I1072" s="13">
        <v>45</v>
      </c>
      <c r="J1072" s="13" t="s">
        <v>106</v>
      </c>
      <c r="K1072" s="13" t="s">
        <v>107</v>
      </c>
      <c r="L1072" s="13" t="s">
        <v>108</v>
      </c>
      <c r="M1072" s="13" t="s">
        <v>109</v>
      </c>
      <c r="N1072" s="13" t="s">
        <v>110</v>
      </c>
      <c r="O1072" s="39"/>
      <c r="P1072" s="39"/>
      <c r="Q1072" s="39"/>
      <c r="R1072" s="39">
        <v>120</v>
      </c>
      <c r="S1072" s="39">
        <v>40</v>
      </c>
      <c r="T1072" s="39">
        <v>40</v>
      </c>
      <c r="U1072" s="39">
        <v>40</v>
      </c>
      <c r="V1072" s="39">
        <v>40</v>
      </c>
      <c r="W1072" s="39"/>
      <c r="X1072" s="39"/>
      <c r="Y1072" s="39"/>
      <c r="Z1072" s="39"/>
      <c r="AA1072" s="39"/>
      <c r="AB1072" s="39"/>
      <c r="AC1072" s="39"/>
      <c r="AD1072" s="39"/>
      <c r="AE1072" s="39"/>
      <c r="AF1072" s="39"/>
      <c r="AG1072" s="39"/>
      <c r="AH1072" s="39"/>
      <c r="AI1072" s="39"/>
      <c r="AJ1072" s="39"/>
      <c r="AK1072" s="39"/>
      <c r="AL1072" s="39"/>
      <c r="AM1072" s="39"/>
      <c r="AN1072" s="39"/>
      <c r="AO1072" s="39"/>
      <c r="AP1072" s="39">
        <v>6312.4999999999991</v>
      </c>
      <c r="AQ1072" s="39">
        <v>0</v>
      </c>
      <c r="AR1072" s="27">
        <f t="shared" si="24"/>
        <v>0</v>
      </c>
      <c r="AS1072" s="13" t="s">
        <v>111</v>
      </c>
      <c r="AT1072" s="13">
        <v>2015</v>
      </c>
      <c r="AU1072" s="13" t="s">
        <v>458</v>
      </c>
    </row>
    <row r="1073" spans="2:47" x14ac:dyDescent="0.2">
      <c r="B1073" s="13" t="s">
        <v>1864</v>
      </c>
      <c r="C1073" s="13" t="s">
        <v>100</v>
      </c>
      <c r="D1073" s="13" t="s">
        <v>1802</v>
      </c>
      <c r="E1073" s="13" t="s">
        <v>1797</v>
      </c>
      <c r="F1073" s="13" t="s">
        <v>1803</v>
      </c>
      <c r="G1073" s="13" t="s">
        <v>1860</v>
      </c>
      <c r="H1073" s="13" t="s">
        <v>105</v>
      </c>
      <c r="I1073" s="13">
        <v>45</v>
      </c>
      <c r="J1073" s="13" t="s">
        <v>106</v>
      </c>
      <c r="K1073" s="13" t="s">
        <v>107</v>
      </c>
      <c r="L1073" s="13" t="s">
        <v>108</v>
      </c>
      <c r="M1073" s="13" t="s">
        <v>122</v>
      </c>
      <c r="N1073" s="13" t="s">
        <v>110</v>
      </c>
      <c r="O1073" s="39"/>
      <c r="P1073" s="39"/>
      <c r="Q1073" s="39"/>
      <c r="R1073" s="39">
        <v>120</v>
      </c>
      <c r="S1073" s="39">
        <v>40</v>
      </c>
      <c r="T1073" s="39">
        <v>40</v>
      </c>
      <c r="U1073" s="39">
        <v>40</v>
      </c>
      <c r="V1073" s="39">
        <v>40</v>
      </c>
      <c r="W1073" s="39"/>
      <c r="X1073" s="39"/>
      <c r="Y1073" s="39"/>
      <c r="Z1073" s="39"/>
      <c r="AA1073" s="39"/>
      <c r="AB1073" s="39"/>
      <c r="AC1073" s="39"/>
      <c r="AD1073" s="39"/>
      <c r="AE1073" s="39"/>
      <c r="AF1073" s="39"/>
      <c r="AG1073" s="39"/>
      <c r="AH1073" s="39"/>
      <c r="AI1073" s="39"/>
      <c r="AJ1073" s="39"/>
      <c r="AK1073" s="39"/>
      <c r="AL1073" s="39"/>
      <c r="AM1073" s="39"/>
      <c r="AN1073" s="39"/>
      <c r="AO1073" s="39"/>
      <c r="AP1073" s="39">
        <v>7658</v>
      </c>
      <c r="AQ1073" s="39">
        <v>0</v>
      </c>
      <c r="AR1073" s="27">
        <f t="shared" si="24"/>
        <v>0</v>
      </c>
      <c r="AS1073" s="13" t="s">
        <v>111</v>
      </c>
      <c r="AT1073" s="13">
        <v>2015</v>
      </c>
      <c r="AU1073" s="13" t="s">
        <v>115</v>
      </c>
    </row>
    <row r="1074" spans="2:47" x14ac:dyDescent="0.2">
      <c r="B1074" s="13" t="s">
        <v>7196</v>
      </c>
      <c r="C1074" s="13" t="s">
        <v>100</v>
      </c>
      <c r="D1074" s="13" t="s">
        <v>1802</v>
      </c>
      <c r="E1074" s="13" t="s">
        <v>1797</v>
      </c>
      <c r="F1074" s="13" t="s">
        <v>1803</v>
      </c>
      <c r="G1074" s="13" t="s">
        <v>1860</v>
      </c>
      <c r="H1074" s="13" t="s">
        <v>105</v>
      </c>
      <c r="I1074" s="13">
        <v>45</v>
      </c>
      <c r="J1074" s="13" t="s">
        <v>106</v>
      </c>
      <c r="K1074" s="13" t="s">
        <v>107</v>
      </c>
      <c r="L1074" s="13" t="s">
        <v>108</v>
      </c>
      <c r="M1074" s="13" t="s">
        <v>122</v>
      </c>
      <c r="N1074" s="13" t="s">
        <v>110</v>
      </c>
      <c r="O1074" s="39"/>
      <c r="P1074" s="39"/>
      <c r="Q1074" s="39"/>
      <c r="R1074" s="39">
        <v>120</v>
      </c>
      <c r="S1074" s="39">
        <v>40</v>
      </c>
      <c r="T1074" s="39">
        <v>20</v>
      </c>
      <c r="U1074" s="39">
        <v>40</v>
      </c>
      <c r="V1074" s="39">
        <v>40</v>
      </c>
      <c r="W1074" s="39"/>
      <c r="X1074" s="39"/>
      <c r="Y1074" s="39"/>
      <c r="Z1074" s="39"/>
      <c r="AA1074" s="39"/>
      <c r="AB1074" s="39"/>
      <c r="AC1074" s="39"/>
      <c r="AD1074" s="39"/>
      <c r="AE1074" s="39"/>
      <c r="AF1074" s="39"/>
      <c r="AG1074" s="39"/>
      <c r="AH1074" s="39"/>
      <c r="AI1074" s="39"/>
      <c r="AJ1074" s="39"/>
      <c r="AK1074" s="39"/>
      <c r="AL1074" s="39"/>
      <c r="AM1074" s="39"/>
      <c r="AN1074" s="39"/>
      <c r="AO1074" s="39"/>
      <c r="AP1074" s="39">
        <v>7658</v>
      </c>
      <c r="AQ1074" s="39">
        <f>(O1074+P1074+Q1074+R1074+S1074+T1074+U1074+V1074+W1074)*AP1074</f>
        <v>1991080</v>
      </c>
      <c r="AR1074" s="27">
        <f t="shared" si="24"/>
        <v>2230009.6</v>
      </c>
      <c r="AS1074" s="13" t="s">
        <v>111</v>
      </c>
      <c r="AT1074" s="13">
        <v>2015</v>
      </c>
      <c r="AU1074" s="13"/>
    </row>
    <row r="1075" spans="2:47" x14ac:dyDescent="0.25">
      <c r="B1075" s="7" t="s">
        <v>1865</v>
      </c>
      <c r="C1075" s="7" t="s">
        <v>100</v>
      </c>
      <c r="D1075" s="22" t="s">
        <v>1779</v>
      </c>
      <c r="E1075" s="7" t="s">
        <v>1780</v>
      </c>
      <c r="F1075" s="10" t="s">
        <v>1781</v>
      </c>
      <c r="G1075" s="10" t="s">
        <v>1866</v>
      </c>
      <c r="H1075" s="8" t="s">
        <v>105</v>
      </c>
      <c r="I1075" s="9">
        <v>45</v>
      </c>
      <c r="J1075" s="10" t="s">
        <v>238</v>
      </c>
      <c r="K1075" s="8" t="s">
        <v>107</v>
      </c>
      <c r="L1075" s="10" t="s">
        <v>108</v>
      </c>
      <c r="M1075" s="10" t="s">
        <v>109</v>
      </c>
      <c r="N1075" s="10" t="s">
        <v>110</v>
      </c>
      <c r="O1075" s="27"/>
      <c r="P1075" s="27"/>
      <c r="Q1075" s="74"/>
      <c r="R1075" s="27">
        <v>100</v>
      </c>
      <c r="S1075" s="27">
        <v>100</v>
      </c>
      <c r="T1075" s="27">
        <v>100</v>
      </c>
      <c r="U1075" s="27">
        <v>100</v>
      </c>
      <c r="V1075" s="27">
        <v>100</v>
      </c>
      <c r="W1075" s="27"/>
      <c r="X1075" s="27"/>
      <c r="Y1075" s="27"/>
      <c r="Z1075" s="27"/>
      <c r="AA1075" s="27"/>
      <c r="AB1075" s="27"/>
      <c r="AC1075" s="27"/>
      <c r="AD1075" s="27"/>
      <c r="AE1075" s="27"/>
      <c r="AF1075" s="27"/>
      <c r="AG1075" s="27"/>
      <c r="AH1075" s="27"/>
      <c r="AI1075" s="27"/>
      <c r="AJ1075" s="27"/>
      <c r="AK1075" s="27"/>
      <c r="AL1075" s="27"/>
      <c r="AM1075" s="27"/>
      <c r="AN1075" s="27"/>
      <c r="AO1075" s="27"/>
      <c r="AP1075" s="27">
        <v>399.45</v>
      </c>
      <c r="AQ1075" s="27">
        <v>0</v>
      </c>
      <c r="AR1075" s="27">
        <f t="shared" si="24"/>
        <v>0</v>
      </c>
      <c r="AS1075" s="10" t="s">
        <v>111</v>
      </c>
      <c r="AT1075" s="7" t="s">
        <v>375</v>
      </c>
      <c r="AU1075" s="89" t="s">
        <v>1337</v>
      </c>
    </row>
    <row r="1076" spans="2:47" x14ac:dyDescent="0.2">
      <c r="B1076" s="12" t="s">
        <v>1867</v>
      </c>
      <c r="C1076" s="7" t="s">
        <v>100</v>
      </c>
      <c r="D1076" s="7" t="s">
        <v>1779</v>
      </c>
      <c r="E1076" s="7" t="s">
        <v>1780</v>
      </c>
      <c r="F1076" s="7" t="s">
        <v>1781</v>
      </c>
      <c r="G1076" s="7" t="s">
        <v>1866</v>
      </c>
      <c r="H1076" s="8" t="s">
        <v>105</v>
      </c>
      <c r="I1076" s="9">
        <v>45</v>
      </c>
      <c r="J1076" s="10" t="s">
        <v>106</v>
      </c>
      <c r="K1076" s="8" t="s">
        <v>107</v>
      </c>
      <c r="L1076" s="10" t="s">
        <v>108</v>
      </c>
      <c r="M1076" s="10" t="s">
        <v>109</v>
      </c>
      <c r="N1076" s="10" t="s">
        <v>110</v>
      </c>
      <c r="O1076" s="74"/>
      <c r="P1076" s="27"/>
      <c r="Q1076" s="27"/>
      <c r="R1076" s="27">
        <v>100</v>
      </c>
      <c r="S1076" s="27">
        <v>100</v>
      </c>
      <c r="T1076" s="27">
        <v>100</v>
      </c>
      <c r="U1076" s="27">
        <v>100</v>
      </c>
      <c r="V1076" s="27">
        <v>100</v>
      </c>
      <c r="W1076" s="27"/>
      <c r="X1076" s="27"/>
      <c r="Y1076" s="27"/>
      <c r="Z1076" s="27"/>
      <c r="AA1076" s="27"/>
      <c r="AB1076" s="27"/>
      <c r="AC1076" s="27"/>
      <c r="AD1076" s="27"/>
      <c r="AE1076" s="27"/>
      <c r="AF1076" s="27"/>
      <c r="AG1076" s="27"/>
      <c r="AH1076" s="27"/>
      <c r="AI1076" s="27"/>
      <c r="AJ1076" s="27"/>
      <c r="AK1076" s="27"/>
      <c r="AL1076" s="27"/>
      <c r="AM1076" s="27"/>
      <c r="AN1076" s="27"/>
      <c r="AO1076" s="27"/>
      <c r="AP1076" s="27">
        <v>399.45</v>
      </c>
      <c r="AQ1076" s="27">
        <v>0</v>
      </c>
      <c r="AR1076" s="27">
        <f t="shared" si="24"/>
        <v>0</v>
      </c>
      <c r="AS1076" s="10" t="s">
        <v>111</v>
      </c>
      <c r="AT1076" s="43" t="s">
        <v>241</v>
      </c>
      <c r="AU1076" s="13" t="s">
        <v>156</v>
      </c>
    </row>
    <row r="1077" spans="2:47" x14ac:dyDescent="0.2">
      <c r="B1077" s="13" t="s">
        <v>1868</v>
      </c>
      <c r="C1077" s="13" t="s">
        <v>100</v>
      </c>
      <c r="D1077" s="13" t="s">
        <v>1869</v>
      </c>
      <c r="E1077" s="13" t="s">
        <v>1870</v>
      </c>
      <c r="F1077" s="13" t="s">
        <v>1871</v>
      </c>
      <c r="G1077" s="13" t="s">
        <v>1866</v>
      </c>
      <c r="H1077" s="13" t="s">
        <v>105</v>
      </c>
      <c r="I1077" s="13">
        <v>45</v>
      </c>
      <c r="J1077" s="13" t="s">
        <v>106</v>
      </c>
      <c r="K1077" s="13" t="s">
        <v>107</v>
      </c>
      <c r="L1077" s="13" t="s">
        <v>108</v>
      </c>
      <c r="M1077" s="13" t="s">
        <v>109</v>
      </c>
      <c r="N1077" s="13" t="s">
        <v>110</v>
      </c>
      <c r="O1077" s="39"/>
      <c r="P1077" s="39"/>
      <c r="Q1077" s="39"/>
      <c r="R1077" s="39">
        <v>100</v>
      </c>
      <c r="S1077" s="39">
        <v>200</v>
      </c>
      <c r="T1077" s="39">
        <v>200</v>
      </c>
      <c r="U1077" s="39">
        <v>200</v>
      </c>
      <c r="V1077" s="39">
        <v>50</v>
      </c>
      <c r="W1077" s="39"/>
      <c r="X1077" s="39"/>
      <c r="Y1077" s="39"/>
      <c r="Z1077" s="39"/>
      <c r="AA1077" s="39"/>
      <c r="AB1077" s="39"/>
      <c r="AC1077" s="39"/>
      <c r="AD1077" s="39"/>
      <c r="AE1077" s="39"/>
      <c r="AF1077" s="39"/>
      <c r="AG1077" s="39"/>
      <c r="AH1077" s="39"/>
      <c r="AI1077" s="39"/>
      <c r="AJ1077" s="39"/>
      <c r="AK1077" s="39"/>
      <c r="AL1077" s="39"/>
      <c r="AM1077" s="39"/>
      <c r="AN1077" s="39"/>
      <c r="AO1077" s="39"/>
      <c r="AP1077" s="39">
        <v>368.74999999999994</v>
      </c>
      <c r="AQ1077" s="39">
        <v>0</v>
      </c>
      <c r="AR1077" s="27">
        <f t="shared" si="24"/>
        <v>0</v>
      </c>
      <c r="AS1077" s="13" t="s">
        <v>111</v>
      </c>
      <c r="AT1077" s="13">
        <v>2015</v>
      </c>
      <c r="AU1077" s="13">
        <v>14</v>
      </c>
    </row>
    <row r="1078" spans="2:47" x14ac:dyDescent="0.2">
      <c r="B1078" s="13" t="s">
        <v>1872</v>
      </c>
      <c r="C1078" s="13" t="s">
        <v>100</v>
      </c>
      <c r="D1078" s="13" t="s">
        <v>1869</v>
      </c>
      <c r="E1078" s="13" t="s">
        <v>1870</v>
      </c>
      <c r="F1078" s="13" t="s">
        <v>1871</v>
      </c>
      <c r="G1078" s="13" t="s">
        <v>1866</v>
      </c>
      <c r="H1078" s="13" t="s">
        <v>105</v>
      </c>
      <c r="I1078" s="13">
        <v>45</v>
      </c>
      <c r="J1078" s="13" t="s">
        <v>106</v>
      </c>
      <c r="K1078" s="13" t="s">
        <v>107</v>
      </c>
      <c r="L1078" s="13" t="s">
        <v>108</v>
      </c>
      <c r="M1078" s="13" t="s">
        <v>109</v>
      </c>
      <c r="N1078" s="13" t="s">
        <v>110</v>
      </c>
      <c r="O1078" s="39"/>
      <c r="P1078" s="39"/>
      <c r="Q1078" s="39"/>
      <c r="R1078" s="39">
        <v>100</v>
      </c>
      <c r="S1078" s="39">
        <v>100</v>
      </c>
      <c r="T1078" s="39">
        <v>100</v>
      </c>
      <c r="U1078" s="39">
        <v>100</v>
      </c>
      <c r="V1078" s="39">
        <v>50</v>
      </c>
      <c r="W1078" s="39"/>
      <c r="X1078" s="39"/>
      <c r="Y1078" s="39"/>
      <c r="Z1078" s="39"/>
      <c r="AA1078" s="39"/>
      <c r="AB1078" s="39"/>
      <c r="AC1078" s="39"/>
      <c r="AD1078" s="39"/>
      <c r="AE1078" s="39"/>
      <c r="AF1078" s="39"/>
      <c r="AG1078" s="39"/>
      <c r="AH1078" s="39"/>
      <c r="AI1078" s="39"/>
      <c r="AJ1078" s="39"/>
      <c r="AK1078" s="39"/>
      <c r="AL1078" s="39"/>
      <c r="AM1078" s="39"/>
      <c r="AN1078" s="39"/>
      <c r="AO1078" s="39"/>
      <c r="AP1078" s="39">
        <v>368.74999999999994</v>
      </c>
      <c r="AQ1078" s="39">
        <v>0</v>
      </c>
      <c r="AR1078" s="27">
        <f t="shared" si="24"/>
        <v>0</v>
      </c>
      <c r="AS1078" s="13" t="s">
        <v>111</v>
      </c>
      <c r="AT1078" s="13">
        <v>2015</v>
      </c>
      <c r="AU1078" s="13" t="s">
        <v>458</v>
      </c>
    </row>
    <row r="1079" spans="2:47" x14ac:dyDescent="0.2">
      <c r="B1079" s="13" t="s">
        <v>1873</v>
      </c>
      <c r="C1079" s="13" t="s">
        <v>100</v>
      </c>
      <c r="D1079" s="13" t="s">
        <v>1869</v>
      </c>
      <c r="E1079" s="13" t="s">
        <v>1870</v>
      </c>
      <c r="F1079" s="13" t="s">
        <v>1871</v>
      </c>
      <c r="G1079" s="13" t="s">
        <v>1866</v>
      </c>
      <c r="H1079" s="13" t="s">
        <v>105</v>
      </c>
      <c r="I1079" s="13">
        <v>45</v>
      </c>
      <c r="J1079" s="13" t="s">
        <v>106</v>
      </c>
      <c r="K1079" s="13" t="s">
        <v>107</v>
      </c>
      <c r="L1079" s="13" t="s">
        <v>108</v>
      </c>
      <c r="M1079" s="13" t="s">
        <v>122</v>
      </c>
      <c r="N1079" s="13" t="s">
        <v>110</v>
      </c>
      <c r="O1079" s="39"/>
      <c r="P1079" s="39"/>
      <c r="Q1079" s="39"/>
      <c r="R1079" s="39">
        <v>100</v>
      </c>
      <c r="S1079" s="39">
        <v>100</v>
      </c>
      <c r="T1079" s="39">
        <v>100</v>
      </c>
      <c r="U1079" s="39">
        <v>100</v>
      </c>
      <c r="V1079" s="39">
        <v>50</v>
      </c>
      <c r="W1079" s="39"/>
      <c r="X1079" s="39"/>
      <c r="Y1079" s="39"/>
      <c r="Z1079" s="39"/>
      <c r="AA1079" s="39"/>
      <c r="AB1079" s="39"/>
      <c r="AC1079" s="39"/>
      <c r="AD1079" s="39"/>
      <c r="AE1079" s="39"/>
      <c r="AF1079" s="39"/>
      <c r="AG1079" s="39"/>
      <c r="AH1079" s="39"/>
      <c r="AI1079" s="39"/>
      <c r="AJ1079" s="39"/>
      <c r="AK1079" s="39"/>
      <c r="AL1079" s="39"/>
      <c r="AM1079" s="39"/>
      <c r="AN1079" s="39"/>
      <c r="AO1079" s="39"/>
      <c r="AP1079" s="39">
        <v>441</v>
      </c>
      <c r="AQ1079" s="39">
        <f>(P1079+Q1079+R1079+S1079+T1079+U1079+V1079+W1079)*AP1079</f>
        <v>198450</v>
      </c>
      <c r="AR1079" s="27">
        <f t="shared" si="24"/>
        <v>222264.00000000003</v>
      </c>
      <c r="AS1079" s="13" t="s">
        <v>111</v>
      </c>
      <c r="AT1079" s="13">
        <v>2015</v>
      </c>
      <c r="AU1079" s="13"/>
    </row>
    <row r="1080" spans="2:47" x14ac:dyDescent="0.25">
      <c r="B1080" s="7" t="s">
        <v>1874</v>
      </c>
      <c r="C1080" s="7" t="s">
        <v>100</v>
      </c>
      <c r="D1080" s="10" t="s">
        <v>1796</v>
      </c>
      <c r="E1080" s="7" t="s">
        <v>1797</v>
      </c>
      <c r="F1080" s="10" t="s">
        <v>1798</v>
      </c>
      <c r="G1080" s="10" t="s">
        <v>1875</v>
      </c>
      <c r="H1080" s="8" t="s">
        <v>197</v>
      </c>
      <c r="I1080" s="9">
        <v>45</v>
      </c>
      <c r="J1080" s="10" t="s">
        <v>238</v>
      </c>
      <c r="K1080" s="8" t="s">
        <v>107</v>
      </c>
      <c r="L1080" s="10" t="s">
        <v>108</v>
      </c>
      <c r="M1080" s="10" t="s">
        <v>109</v>
      </c>
      <c r="N1080" s="10" t="s">
        <v>110</v>
      </c>
      <c r="O1080" s="27"/>
      <c r="P1080" s="27"/>
      <c r="Q1080" s="74"/>
      <c r="R1080" s="27">
        <v>110</v>
      </c>
      <c r="S1080" s="27">
        <v>110</v>
      </c>
      <c r="T1080" s="27">
        <v>110</v>
      </c>
      <c r="U1080" s="27">
        <v>110</v>
      </c>
      <c r="V1080" s="27">
        <v>110</v>
      </c>
      <c r="W1080" s="27"/>
      <c r="X1080" s="27"/>
      <c r="Y1080" s="27"/>
      <c r="Z1080" s="27"/>
      <c r="AA1080" s="27"/>
      <c r="AB1080" s="27"/>
      <c r="AC1080" s="27"/>
      <c r="AD1080" s="27"/>
      <c r="AE1080" s="27"/>
      <c r="AF1080" s="27"/>
      <c r="AG1080" s="27"/>
      <c r="AH1080" s="27"/>
      <c r="AI1080" s="27"/>
      <c r="AJ1080" s="27"/>
      <c r="AK1080" s="27"/>
      <c r="AL1080" s="27"/>
      <c r="AM1080" s="27"/>
      <c r="AN1080" s="27"/>
      <c r="AO1080" s="27"/>
      <c r="AP1080" s="27">
        <v>6201.69</v>
      </c>
      <c r="AQ1080" s="27">
        <v>0</v>
      </c>
      <c r="AR1080" s="27">
        <f t="shared" si="24"/>
        <v>0</v>
      </c>
      <c r="AS1080" s="10" t="s">
        <v>111</v>
      </c>
      <c r="AT1080" s="7" t="s">
        <v>375</v>
      </c>
      <c r="AU1080" s="89" t="s">
        <v>239</v>
      </c>
    </row>
    <row r="1081" spans="2:47" x14ac:dyDescent="0.2">
      <c r="B1081" s="12" t="s">
        <v>1876</v>
      </c>
      <c r="C1081" s="7" t="s">
        <v>100</v>
      </c>
      <c r="D1081" s="7" t="s">
        <v>1796</v>
      </c>
      <c r="E1081" s="7" t="s">
        <v>1797</v>
      </c>
      <c r="F1081" s="7" t="s">
        <v>1798</v>
      </c>
      <c r="G1081" s="7" t="s">
        <v>1875</v>
      </c>
      <c r="H1081" s="8" t="s">
        <v>105</v>
      </c>
      <c r="I1081" s="9">
        <v>45</v>
      </c>
      <c r="J1081" s="10" t="s">
        <v>106</v>
      </c>
      <c r="K1081" s="8" t="s">
        <v>107</v>
      </c>
      <c r="L1081" s="10" t="s">
        <v>108</v>
      </c>
      <c r="M1081" s="10" t="s">
        <v>109</v>
      </c>
      <c r="N1081" s="10" t="s">
        <v>110</v>
      </c>
      <c r="O1081" s="74"/>
      <c r="P1081" s="27"/>
      <c r="Q1081" s="27"/>
      <c r="R1081" s="27">
        <v>58</v>
      </c>
      <c r="S1081" s="27">
        <v>50</v>
      </c>
      <c r="T1081" s="27">
        <v>50</v>
      </c>
      <c r="U1081" s="27">
        <v>50</v>
      </c>
      <c r="V1081" s="27">
        <v>50</v>
      </c>
      <c r="W1081" s="27"/>
      <c r="X1081" s="27"/>
      <c r="Y1081" s="27"/>
      <c r="Z1081" s="27"/>
      <c r="AA1081" s="27"/>
      <c r="AB1081" s="27"/>
      <c r="AC1081" s="27"/>
      <c r="AD1081" s="27"/>
      <c r="AE1081" s="27"/>
      <c r="AF1081" s="27"/>
      <c r="AG1081" s="27"/>
      <c r="AH1081" s="27"/>
      <c r="AI1081" s="27"/>
      <c r="AJ1081" s="27"/>
      <c r="AK1081" s="27"/>
      <c r="AL1081" s="27"/>
      <c r="AM1081" s="27"/>
      <c r="AN1081" s="27"/>
      <c r="AO1081" s="27"/>
      <c r="AP1081" s="27">
        <v>6201.69</v>
      </c>
      <c r="AQ1081" s="27">
        <v>0</v>
      </c>
      <c r="AR1081" s="27">
        <f t="shared" si="24"/>
        <v>0</v>
      </c>
      <c r="AS1081" s="10" t="s">
        <v>111</v>
      </c>
      <c r="AT1081" s="43" t="s">
        <v>241</v>
      </c>
      <c r="AU1081" s="13" t="s">
        <v>156</v>
      </c>
    </row>
    <row r="1082" spans="2:47" x14ac:dyDescent="0.2">
      <c r="B1082" s="13" t="s">
        <v>1877</v>
      </c>
      <c r="C1082" s="13" t="s">
        <v>100</v>
      </c>
      <c r="D1082" s="13" t="s">
        <v>1802</v>
      </c>
      <c r="E1082" s="13" t="s">
        <v>1797</v>
      </c>
      <c r="F1082" s="13" t="s">
        <v>1803</v>
      </c>
      <c r="G1082" s="13" t="s">
        <v>1875</v>
      </c>
      <c r="H1082" s="13" t="s">
        <v>105</v>
      </c>
      <c r="I1082" s="13">
        <v>45</v>
      </c>
      <c r="J1082" s="13" t="s">
        <v>106</v>
      </c>
      <c r="K1082" s="13" t="s">
        <v>107</v>
      </c>
      <c r="L1082" s="13" t="s">
        <v>108</v>
      </c>
      <c r="M1082" s="13" t="s">
        <v>109</v>
      </c>
      <c r="N1082" s="13" t="s">
        <v>110</v>
      </c>
      <c r="O1082" s="39"/>
      <c r="P1082" s="39"/>
      <c r="Q1082" s="39"/>
      <c r="R1082" s="39">
        <v>58</v>
      </c>
      <c r="S1082" s="39">
        <v>0</v>
      </c>
      <c r="T1082" s="39">
        <v>50</v>
      </c>
      <c r="U1082" s="39">
        <v>50</v>
      </c>
      <c r="V1082" s="39">
        <v>40</v>
      </c>
      <c r="W1082" s="39"/>
      <c r="X1082" s="39"/>
      <c r="Y1082" s="39"/>
      <c r="Z1082" s="39"/>
      <c r="AA1082" s="39"/>
      <c r="AB1082" s="39"/>
      <c r="AC1082" s="39"/>
      <c r="AD1082" s="39"/>
      <c r="AE1082" s="39"/>
      <c r="AF1082" s="39"/>
      <c r="AG1082" s="39"/>
      <c r="AH1082" s="39"/>
      <c r="AI1082" s="39"/>
      <c r="AJ1082" s="39"/>
      <c r="AK1082" s="39"/>
      <c r="AL1082" s="39"/>
      <c r="AM1082" s="39"/>
      <c r="AN1082" s="39"/>
      <c r="AO1082" s="39"/>
      <c r="AP1082" s="39">
        <v>5724.9999999999991</v>
      </c>
      <c r="AQ1082" s="39">
        <v>0</v>
      </c>
      <c r="AR1082" s="27">
        <f t="shared" si="24"/>
        <v>0</v>
      </c>
      <c r="AS1082" s="13" t="s">
        <v>111</v>
      </c>
      <c r="AT1082" s="13">
        <v>2015</v>
      </c>
      <c r="AU1082" s="13">
        <v>14</v>
      </c>
    </row>
    <row r="1083" spans="2:47" x14ac:dyDescent="0.2">
      <c r="B1083" s="13" t="s">
        <v>1878</v>
      </c>
      <c r="C1083" s="13" t="s">
        <v>100</v>
      </c>
      <c r="D1083" s="13" t="s">
        <v>1802</v>
      </c>
      <c r="E1083" s="13" t="s">
        <v>1797</v>
      </c>
      <c r="F1083" s="13" t="s">
        <v>1803</v>
      </c>
      <c r="G1083" s="13" t="s">
        <v>1875</v>
      </c>
      <c r="H1083" s="13" t="s">
        <v>105</v>
      </c>
      <c r="I1083" s="13">
        <v>45</v>
      </c>
      <c r="J1083" s="13" t="s">
        <v>106</v>
      </c>
      <c r="K1083" s="13" t="s">
        <v>107</v>
      </c>
      <c r="L1083" s="13" t="s">
        <v>108</v>
      </c>
      <c r="M1083" s="13" t="s">
        <v>109</v>
      </c>
      <c r="N1083" s="13" t="s">
        <v>110</v>
      </c>
      <c r="O1083" s="39"/>
      <c r="P1083" s="39"/>
      <c r="Q1083" s="39"/>
      <c r="R1083" s="39">
        <v>58</v>
      </c>
      <c r="S1083" s="39">
        <v>50</v>
      </c>
      <c r="T1083" s="39">
        <v>50</v>
      </c>
      <c r="U1083" s="39">
        <v>50</v>
      </c>
      <c r="V1083" s="39">
        <v>40</v>
      </c>
      <c r="W1083" s="39"/>
      <c r="X1083" s="39"/>
      <c r="Y1083" s="39"/>
      <c r="Z1083" s="39"/>
      <c r="AA1083" s="39"/>
      <c r="AB1083" s="39"/>
      <c r="AC1083" s="39"/>
      <c r="AD1083" s="39"/>
      <c r="AE1083" s="39"/>
      <c r="AF1083" s="39"/>
      <c r="AG1083" s="39"/>
      <c r="AH1083" s="39"/>
      <c r="AI1083" s="39"/>
      <c r="AJ1083" s="39"/>
      <c r="AK1083" s="39"/>
      <c r="AL1083" s="39"/>
      <c r="AM1083" s="39"/>
      <c r="AN1083" s="39"/>
      <c r="AO1083" s="39"/>
      <c r="AP1083" s="39">
        <v>5724.9999999999991</v>
      </c>
      <c r="AQ1083" s="39">
        <v>0</v>
      </c>
      <c r="AR1083" s="27">
        <f t="shared" si="24"/>
        <v>0</v>
      </c>
      <c r="AS1083" s="13" t="s">
        <v>111</v>
      </c>
      <c r="AT1083" s="13">
        <v>2015</v>
      </c>
      <c r="AU1083" s="13">
        <v>15</v>
      </c>
    </row>
    <row r="1084" spans="2:47" x14ac:dyDescent="0.2">
      <c r="B1084" s="13" t="s">
        <v>1879</v>
      </c>
      <c r="C1084" s="13" t="s">
        <v>100</v>
      </c>
      <c r="D1084" s="13" t="s">
        <v>1802</v>
      </c>
      <c r="E1084" s="13" t="s">
        <v>1797</v>
      </c>
      <c r="F1084" s="13" t="s">
        <v>1803</v>
      </c>
      <c r="G1084" s="13" t="s">
        <v>1875</v>
      </c>
      <c r="H1084" s="13" t="s">
        <v>105</v>
      </c>
      <c r="I1084" s="13">
        <v>45</v>
      </c>
      <c r="J1084" s="13" t="s">
        <v>106</v>
      </c>
      <c r="K1084" s="13" t="s">
        <v>107</v>
      </c>
      <c r="L1084" s="13" t="s">
        <v>108</v>
      </c>
      <c r="M1084" s="13" t="s">
        <v>122</v>
      </c>
      <c r="N1084" s="13" t="s">
        <v>110</v>
      </c>
      <c r="O1084" s="39"/>
      <c r="P1084" s="39"/>
      <c r="Q1084" s="39"/>
      <c r="R1084" s="39">
        <v>58</v>
      </c>
      <c r="S1084" s="39">
        <v>50</v>
      </c>
      <c r="T1084" s="39">
        <v>50</v>
      </c>
      <c r="U1084" s="39">
        <v>50</v>
      </c>
      <c r="V1084" s="39">
        <v>40</v>
      </c>
      <c r="W1084" s="39"/>
      <c r="X1084" s="39"/>
      <c r="Y1084" s="39"/>
      <c r="Z1084" s="39"/>
      <c r="AA1084" s="39"/>
      <c r="AB1084" s="39"/>
      <c r="AC1084" s="39"/>
      <c r="AD1084" s="39"/>
      <c r="AE1084" s="39"/>
      <c r="AF1084" s="39"/>
      <c r="AG1084" s="39"/>
      <c r="AH1084" s="39"/>
      <c r="AI1084" s="39"/>
      <c r="AJ1084" s="39"/>
      <c r="AK1084" s="39"/>
      <c r="AL1084" s="39"/>
      <c r="AM1084" s="39"/>
      <c r="AN1084" s="39"/>
      <c r="AO1084" s="39"/>
      <c r="AP1084" s="39">
        <v>6199.9999999999991</v>
      </c>
      <c r="AQ1084" s="39">
        <v>0</v>
      </c>
      <c r="AR1084" s="27">
        <f t="shared" si="24"/>
        <v>0</v>
      </c>
      <c r="AS1084" s="13" t="s">
        <v>111</v>
      </c>
      <c r="AT1084" s="13">
        <v>2015</v>
      </c>
      <c r="AU1084" s="13" t="s">
        <v>115</v>
      </c>
    </row>
    <row r="1085" spans="2:47" x14ac:dyDescent="0.2">
      <c r="B1085" s="13" t="s">
        <v>7197</v>
      </c>
      <c r="C1085" s="13" t="s">
        <v>100</v>
      </c>
      <c r="D1085" s="13" t="s">
        <v>1802</v>
      </c>
      <c r="E1085" s="13" t="s">
        <v>1797</v>
      </c>
      <c r="F1085" s="13" t="s">
        <v>1803</v>
      </c>
      <c r="G1085" s="13" t="s">
        <v>1875</v>
      </c>
      <c r="H1085" s="13" t="s">
        <v>105</v>
      </c>
      <c r="I1085" s="13">
        <v>45</v>
      </c>
      <c r="J1085" s="13" t="s">
        <v>106</v>
      </c>
      <c r="K1085" s="13" t="s">
        <v>107</v>
      </c>
      <c r="L1085" s="13" t="s">
        <v>108</v>
      </c>
      <c r="M1085" s="13" t="s">
        <v>122</v>
      </c>
      <c r="N1085" s="13" t="s">
        <v>110</v>
      </c>
      <c r="O1085" s="39"/>
      <c r="P1085" s="39"/>
      <c r="Q1085" s="39"/>
      <c r="R1085" s="39">
        <v>58</v>
      </c>
      <c r="S1085" s="39">
        <v>50</v>
      </c>
      <c r="T1085" s="39">
        <v>0</v>
      </c>
      <c r="U1085" s="39">
        <v>50</v>
      </c>
      <c r="V1085" s="39">
        <v>40</v>
      </c>
      <c r="W1085" s="39"/>
      <c r="X1085" s="39"/>
      <c r="Y1085" s="39"/>
      <c r="Z1085" s="39"/>
      <c r="AA1085" s="39"/>
      <c r="AB1085" s="39"/>
      <c r="AC1085" s="39"/>
      <c r="AD1085" s="39"/>
      <c r="AE1085" s="39"/>
      <c r="AF1085" s="39"/>
      <c r="AG1085" s="39"/>
      <c r="AH1085" s="39"/>
      <c r="AI1085" s="39"/>
      <c r="AJ1085" s="39"/>
      <c r="AK1085" s="39"/>
      <c r="AL1085" s="39"/>
      <c r="AM1085" s="39"/>
      <c r="AN1085" s="39"/>
      <c r="AO1085" s="39"/>
      <c r="AP1085" s="39">
        <v>6199.9999999999991</v>
      </c>
      <c r="AQ1085" s="39">
        <f>(P1085+Q1085+R1085+S1085+T1085+U1085+V1085+W1085)*AP1085</f>
        <v>1227599.9999999998</v>
      </c>
      <c r="AR1085" s="27">
        <f t="shared" si="24"/>
        <v>1374911.9999999998</v>
      </c>
      <c r="AS1085" s="13" t="s">
        <v>111</v>
      </c>
      <c r="AT1085" s="13">
        <v>2015</v>
      </c>
      <c r="AU1085" s="13"/>
    </row>
    <row r="1086" spans="2:47" x14ac:dyDescent="0.25">
      <c r="B1086" s="7" t="s">
        <v>1880</v>
      </c>
      <c r="C1086" s="7" t="s">
        <v>100</v>
      </c>
      <c r="D1086" s="22" t="s">
        <v>1818</v>
      </c>
      <c r="E1086" s="7" t="s">
        <v>1819</v>
      </c>
      <c r="F1086" s="10" t="s">
        <v>1820</v>
      </c>
      <c r="G1086" s="10" t="s">
        <v>1881</v>
      </c>
      <c r="H1086" s="8" t="s">
        <v>197</v>
      </c>
      <c r="I1086" s="9">
        <v>45</v>
      </c>
      <c r="J1086" s="10" t="s">
        <v>238</v>
      </c>
      <c r="K1086" s="8" t="s">
        <v>107</v>
      </c>
      <c r="L1086" s="10" t="s">
        <v>108</v>
      </c>
      <c r="M1086" s="10" t="s">
        <v>109</v>
      </c>
      <c r="N1086" s="10" t="s">
        <v>110</v>
      </c>
      <c r="O1086" s="27"/>
      <c r="P1086" s="27"/>
      <c r="Q1086" s="74"/>
      <c r="R1086" s="27">
        <v>70</v>
      </c>
      <c r="S1086" s="27">
        <v>0</v>
      </c>
      <c r="T1086" s="27">
        <v>0</v>
      </c>
      <c r="U1086" s="27">
        <v>0</v>
      </c>
      <c r="V1086" s="27">
        <v>0</v>
      </c>
      <c r="W1086" s="27"/>
      <c r="X1086" s="27"/>
      <c r="Y1086" s="27"/>
      <c r="Z1086" s="27"/>
      <c r="AA1086" s="27"/>
      <c r="AB1086" s="27"/>
      <c r="AC1086" s="27"/>
      <c r="AD1086" s="27"/>
      <c r="AE1086" s="27"/>
      <c r="AF1086" s="27"/>
      <c r="AG1086" s="27"/>
      <c r="AH1086" s="27"/>
      <c r="AI1086" s="27"/>
      <c r="AJ1086" s="27"/>
      <c r="AK1086" s="27"/>
      <c r="AL1086" s="27"/>
      <c r="AM1086" s="27"/>
      <c r="AN1086" s="27"/>
      <c r="AO1086" s="27"/>
      <c r="AP1086" s="27">
        <v>13350</v>
      </c>
      <c r="AQ1086" s="27">
        <v>0</v>
      </c>
      <c r="AR1086" s="27">
        <f t="shared" si="24"/>
        <v>0</v>
      </c>
      <c r="AS1086" s="10" t="s">
        <v>111</v>
      </c>
      <c r="AT1086" s="7" t="s">
        <v>375</v>
      </c>
      <c r="AU1086" s="89" t="s">
        <v>212</v>
      </c>
    </row>
    <row r="1087" spans="2:47" x14ac:dyDescent="0.25">
      <c r="B1087" s="7" t="s">
        <v>1882</v>
      </c>
      <c r="C1087" s="7" t="s">
        <v>100</v>
      </c>
      <c r="D1087" s="10" t="s">
        <v>1796</v>
      </c>
      <c r="E1087" s="7" t="s">
        <v>1797</v>
      </c>
      <c r="F1087" s="10" t="s">
        <v>1798</v>
      </c>
      <c r="G1087" s="10" t="s">
        <v>1883</v>
      </c>
      <c r="H1087" s="8" t="s">
        <v>197</v>
      </c>
      <c r="I1087" s="9">
        <v>45</v>
      </c>
      <c r="J1087" s="10" t="s">
        <v>238</v>
      </c>
      <c r="K1087" s="8" t="s">
        <v>107</v>
      </c>
      <c r="L1087" s="10" t="s">
        <v>108</v>
      </c>
      <c r="M1087" s="10" t="s">
        <v>109</v>
      </c>
      <c r="N1087" s="10" t="s">
        <v>110</v>
      </c>
      <c r="O1087" s="27"/>
      <c r="P1087" s="27"/>
      <c r="Q1087" s="74"/>
      <c r="R1087" s="27">
        <v>70</v>
      </c>
      <c r="S1087" s="27">
        <v>70</v>
      </c>
      <c r="T1087" s="27">
        <v>70</v>
      </c>
      <c r="U1087" s="27">
        <v>70</v>
      </c>
      <c r="V1087" s="27">
        <v>70</v>
      </c>
      <c r="W1087" s="27"/>
      <c r="X1087" s="27"/>
      <c r="Y1087" s="27"/>
      <c r="Z1087" s="27"/>
      <c r="AA1087" s="27"/>
      <c r="AB1087" s="27"/>
      <c r="AC1087" s="27"/>
      <c r="AD1087" s="27"/>
      <c r="AE1087" s="27"/>
      <c r="AF1087" s="27"/>
      <c r="AG1087" s="27"/>
      <c r="AH1087" s="27"/>
      <c r="AI1087" s="27"/>
      <c r="AJ1087" s="27"/>
      <c r="AK1087" s="27"/>
      <c r="AL1087" s="27"/>
      <c r="AM1087" s="27"/>
      <c r="AN1087" s="27"/>
      <c r="AO1087" s="27"/>
      <c r="AP1087" s="27">
        <v>6086.59</v>
      </c>
      <c r="AQ1087" s="27">
        <v>0</v>
      </c>
      <c r="AR1087" s="27">
        <f t="shared" si="24"/>
        <v>0</v>
      </c>
      <c r="AS1087" s="10" t="s">
        <v>111</v>
      </c>
      <c r="AT1087" s="7" t="s">
        <v>375</v>
      </c>
      <c r="AU1087" s="89" t="s">
        <v>239</v>
      </c>
    </row>
    <row r="1088" spans="2:47" x14ac:dyDescent="0.2">
      <c r="B1088" s="12" t="s">
        <v>1884</v>
      </c>
      <c r="C1088" s="7" t="s">
        <v>100</v>
      </c>
      <c r="D1088" s="7" t="s">
        <v>1796</v>
      </c>
      <c r="E1088" s="7" t="s">
        <v>1797</v>
      </c>
      <c r="F1088" s="7" t="s">
        <v>1798</v>
      </c>
      <c r="G1088" s="7" t="s">
        <v>1883</v>
      </c>
      <c r="H1088" s="8" t="s">
        <v>105</v>
      </c>
      <c r="I1088" s="9">
        <v>45</v>
      </c>
      <c r="J1088" s="10" t="s">
        <v>106</v>
      </c>
      <c r="K1088" s="8" t="s">
        <v>107</v>
      </c>
      <c r="L1088" s="10" t="s">
        <v>108</v>
      </c>
      <c r="M1088" s="10" t="s">
        <v>109</v>
      </c>
      <c r="N1088" s="10" t="s">
        <v>110</v>
      </c>
      <c r="O1088" s="74"/>
      <c r="P1088" s="27"/>
      <c r="Q1088" s="27"/>
      <c r="R1088" s="27">
        <v>20</v>
      </c>
      <c r="S1088" s="27">
        <v>70</v>
      </c>
      <c r="T1088" s="27">
        <v>70</v>
      </c>
      <c r="U1088" s="27">
        <v>70</v>
      </c>
      <c r="V1088" s="27">
        <v>70</v>
      </c>
      <c r="W1088" s="27"/>
      <c r="X1088" s="27"/>
      <c r="Y1088" s="27"/>
      <c r="Z1088" s="27"/>
      <c r="AA1088" s="27"/>
      <c r="AB1088" s="27"/>
      <c r="AC1088" s="27"/>
      <c r="AD1088" s="27"/>
      <c r="AE1088" s="27"/>
      <c r="AF1088" s="27"/>
      <c r="AG1088" s="27"/>
      <c r="AH1088" s="27"/>
      <c r="AI1088" s="27"/>
      <c r="AJ1088" s="27"/>
      <c r="AK1088" s="27"/>
      <c r="AL1088" s="27"/>
      <c r="AM1088" s="27"/>
      <c r="AN1088" s="27"/>
      <c r="AO1088" s="27"/>
      <c r="AP1088" s="27">
        <v>6086.59</v>
      </c>
      <c r="AQ1088" s="27">
        <v>0</v>
      </c>
      <c r="AR1088" s="27">
        <f t="shared" si="24"/>
        <v>0</v>
      </c>
      <c r="AS1088" s="10" t="s">
        <v>111</v>
      </c>
      <c r="AT1088" s="43" t="s">
        <v>241</v>
      </c>
      <c r="AU1088" s="13" t="s">
        <v>156</v>
      </c>
    </row>
    <row r="1089" spans="2:47" x14ac:dyDescent="0.2">
      <c r="B1089" s="13" t="s">
        <v>1885</v>
      </c>
      <c r="C1089" s="13" t="s">
        <v>100</v>
      </c>
      <c r="D1089" s="13" t="s">
        <v>1802</v>
      </c>
      <c r="E1089" s="13" t="s">
        <v>1797</v>
      </c>
      <c r="F1089" s="13" t="s">
        <v>1803</v>
      </c>
      <c r="G1089" s="13" t="s">
        <v>1883</v>
      </c>
      <c r="H1089" s="13" t="s">
        <v>105</v>
      </c>
      <c r="I1089" s="13">
        <v>45</v>
      </c>
      <c r="J1089" s="13" t="s">
        <v>106</v>
      </c>
      <c r="K1089" s="13" t="s">
        <v>107</v>
      </c>
      <c r="L1089" s="13" t="s">
        <v>108</v>
      </c>
      <c r="M1089" s="13" t="s">
        <v>109</v>
      </c>
      <c r="N1089" s="13" t="s">
        <v>110</v>
      </c>
      <c r="O1089" s="39"/>
      <c r="P1089" s="39"/>
      <c r="Q1089" s="39"/>
      <c r="R1089" s="39">
        <v>20</v>
      </c>
      <c r="S1089" s="39">
        <v>12</v>
      </c>
      <c r="T1089" s="39">
        <v>70</v>
      </c>
      <c r="U1089" s="39">
        <v>70</v>
      </c>
      <c r="V1089" s="39">
        <v>70</v>
      </c>
      <c r="W1089" s="39"/>
      <c r="X1089" s="39"/>
      <c r="Y1089" s="39"/>
      <c r="Z1089" s="39"/>
      <c r="AA1089" s="39"/>
      <c r="AB1089" s="39"/>
      <c r="AC1089" s="39"/>
      <c r="AD1089" s="39"/>
      <c r="AE1089" s="39"/>
      <c r="AF1089" s="39"/>
      <c r="AG1089" s="39"/>
      <c r="AH1089" s="39"/>
      <c r="AI1089" s="39"/>
      <c r="AJ1089" s="39"/>
      <c r="AK1089" s="39"/>
      <c r="AL1089" s="39"/>
      <c r="AM1089" s="39"/>
      <c r="AN1089" s="39"/>
      <c r="AO1089" s="39"/>
      <c r="AP1089" s="39">
        <v>5618.7499999999991</v>
      </c>
      <c r="AQ1089" s="39">
        <v>0</v>
      </c>
      <c r="AR1089" s="27">
        <f t="shared" si="24"/>
        <v>0</v>
      </c>
      <c r="AS1089" s="13" t="s">
        <v>111</v>
      </c>
      <c r="AT1089" s="13">
        <v>2015</v>
      </c>
      <c r="AU1089" s="13">
        <v>14</v>
      </c>
    </row>
    <row r="1090" spans="2:47" x14ac:dyDescent="0.2">
      <c r="B1090" s="13" t="s">
        <v>1886</v>
      </c>
      <c r="C1090" s="13" t="s">
        <v>100</v>
      </c>
      <c r="D1090" s="13" t="s">
        <v>1802</v>
      </c>
      <c r="E1090" s="13" t="s">
        <v>1797</v>
      </c>
      <c r="F1090" s="13" t="s">
        <v>1803</v>
      </c>
      <c r="G1090" s="13" t="s">
        <v>1883</v>
      </c>
      <c r="H1090" s="13" t="s">
        <v>105</v>
      </c>
      <c r="I1090" s="13">
        <v>45</v>
      </c>
      <c r="J1090" s="13" t="s">
        <v>106</v>
      </c>
      <c r="K1090" s="13" t="s">
        <v>107</v>
      </c>
      <c r="L1090" s="13" t="s">
        <v>108</v>
      </c>
      <c r="M1090" s="13" t="s">
        <v>109</v>
      </c>
      <c r="N1090" s="13" t="s">
        <v>110</v>
      </c>
      <c r="O1090" s="39"/>
      <c r="P1090" s="39"/>
      <c r="Q1090" s="39"/>
      <c r="R1090" s="39">
        <v>20</v>
      </c>
      <c r="S1090" s="39">
        <v>70</v>
      </c>
      <c r="T1090" s="39">
        <v>70</v>
      </c>
      <c r="U1090" s="39">
        <v>70</v>
      </c>
      <c r="V1090" s="39">
        <v>70</v>
      </c>
      <c r="W1090" s="39"/>
      <c r="X1090" s="39"/>
      <c r="Y1090" s="39"/>
      <c r="Z1090" s="39"/>
      <c r="AA1090" s="39"/>
      <c r="AB1090" s="39"/>
      <c r="AC1090" s="39"/>
      <c r="AD1090" s="39"/>
      <c r="AE1090" s="39"/>
      <c r="AF1090" s="39"/>
      <c r="AG1090" s="39"/>
      <c r="AH1090" s="39"/>
      <c r="AI1090" s="39"/>
      <c r="AJ1090" s="39"/>
      <c r="AK1090" s="39"/>
      <c r="AL1090" s="39"/>
      <c r="AM1090" s="39"/>
      <c r="AN1090" s="39"/>
      <c r="AO1090" s="39"/>
      <c r="AP1090" s="39">
        <v>5618.7499999999991</v>
      </c>
      <c r="AQ1090" s="39">
        <v>0</v>
      </c>
      <c r="AR1090" s="27">
        <f t="shared" si="24"/>
        <v>0</v>
      </c>
      <c r="AS1090" s="13" t="s">
        <v>111</v>
      </c>
      <c r="AT1090" s="13">
        <v>2015</v>
      </c>
      <c r="AU1090" s="13" t="s">
        <v>156</v>
      </c>
    </row>
    <row r="1091" spans="2:47" x14ac:dyDescent="0.2">
      <c r="B1091" s="13" t="s">
        <v>1887</v>
      </c>
      <c r="C1091" s="13" t="s">
        <v>100</v>
      </c>
      <c r="D1091" s="13" t="s">
        <v>1802</v>
      </c>
      <c r="E1091" s="13" t="s">
        <v>1797</v>
      </c>
      <c r="F1091" s="13" t="s">
        <v>1803</v>
      </c>
      <c r="G1091" s="13" t="s">
        <v>1883</v>
      </c>
      <c r="H1091" s="13" t="s">
        <v>105</v>
      </c>
      <c r="I1091" s="13">
        <v>45</v>
      </c>
      <c r="J1091" s="13" t="s">
        <v>106</v>
      </c>
      <c r="K1091" s="13" t="s">
        <v>107</v>
      </c>
      <c r="L1091" s="13" t="s">
        <v>108</v>
      </c>
      <c r="M1091" s="13" t="s">
        <v>122</v>
      </c>
      <c r="N1091" s="13" t="s">
        <v>110</v>
      </c>
      <c r="O1091" s="39"/>
      <c r="P1091" s="39"/>
      <c r="Q1091" s="39"/>
      <c r="R1091" s="39">
        <v>20</v>
      </c>
      <c r="S1091" s="39">
        <v>70</v>
      </c>
      <c r="T1091" s="39">
        <v>40</v>
      </c>
      <c r="U1091" s="39">
        <v>70</v>
      </c>
      <c r="V1091" s="39">
        <v>70</v>
      </c>
      <c r="W1091" s="39"/>
      <c r="X1091" s="39"/>
      <c r="Y1091" s="39"/>
      <c r="Z1091" s="39"/>
      <c r="AA1091" s="39"/>
      <c r="AB1091" s="39"/>
      <c r="AC1091" s="39"/>
      <c r="AD1091" s="39"/>
      <c r="AE1091" s="39"/>
      <c r="AF1091" s="39"/>
      <c r="AG1091" s="39"/>
      <c r="AH1091" s="39"/>
      <c r="AI1091" s="39"/>
      <c r="AJ1091" s="39"/>
      <c r="AK1091" s="39"/>
      <c r="AL1091" s="39"/>
      <c r="AM1091" s="39"/>
      <c r="AN1091" s="39"/>
      <c r="AO1091" s="39"/>
      <c r="AP1091" s="39">
        <v>6811</v>
      </c>
      <c r="AQ1091" s="39">
        <v>0</v>
      </c>
      <c r="AR1091" s="27">
        <f t="shared" si="24"/>
        <v>0</v>
      </c>
      <c r="AS1091" s="13" t="s">
        <v>111</v>
      </c>
      <c r="AT1091" s="13">
        <v>2015</v>
      </c>
      <c r="AU1091" s="13" t="s">
        <v>156</v>
      </c>
    </row>
    <row r="1092" spans="2:47" x14ac:dyDescent="0.2">
      <c r="B1092" s="13" t="s">
        <v>7198</v>
      </c>
      <c r="C1092" s="13" t="s">
        <v>100</v>
      </c>
      <c r="D1092" s="13" t="s">
        <v>1802</v>
      </c>
      <c r="E1092" s="13" t="s">
        <v>1797</v>
      </c>
      <c r="F1092" s="13" t="s">
        <v>1803</v>
      </c>
      <c r="G1092" s="13" t="s">
        <v>1883</v>
      </c>
      <c r="H1092" s="13" t="s">
        <v>105</v>
      </c>
      <c r="I1092" s="13">
        <v>45</v>
      </c>
      <c r="J1092" s="13" t="s">
        <v>106</v>
      </c>
      <c r="K1092" s="13" t="s">
        <v>107</v>
      </c>
      <c r="L1092" s="13" t="s">
        <v>108</v>
      </c>
      <c r="M1092" s="13" t="s">
        <v>122</v>
      </c>
      <c r="N1092" s="13" t="s">
        <v>110</v>
      </c>
      <c r="O1092" s="39"/>
      <c r="P1092" s="39"/>
      <c r="Q1092" s="39"/>
      <c r="R1092" s="39">
        <v>20</v>
      </c>
      <c r="S1092" s="39">
        <v>70</v>
      </c>
      <c r="T1092" s="39">
        <v>0</v>
      </c>
      <c r="U1092" s="39">
        <v>70</v>
      </c>
      <c r="V1092" s="39">
        <v>70</v>
      </c>
      <c r="W1092" s="39"/>
      <c r="X1092" s="39"/>
      <c r="Y1092" s="39"/>
      <c r="Z1092" s="39"/>
      <c r="AA1092" s="39"/>
      <c r="AB1092" s="39"/>
      <c r="AC1092" s="39"/>
      <c r="AD1092" s="39"/>
      <c r="AE1092" s="39"/>
      <c r="AF1092" s="39"/>
      <c r="AG1092" s="39"/>
      <c r="AH1092" s="39"/>
      <c r="AI1092" s="39"/>
      <c r="AJ1092" s="39"/>
      <c r="AK1092" s="39"/>
      <c r="AL1092" s="39"/>
      <c r="AM1092" s="39"/>
      <c r="AN1092" s="39"/>
      <c r="AO1092" s="39"/>
      <c r="AP1092" s="39">
        <v>6081.25</v>
      </c>
      <c r="AQ1092" s="39">
        <f>(P1092+Q1092+R1092+S1092+T1092+U1092+V1092+W1092)*AP1092</f>
        <v>1398687.5</v>
      </c>
      <c r="AR1092" s="27">
        <f t="shared" si="24"/>
        <v>1566530.0000000002</v>
      </c>
      <c r="AS1092" s="13" t="s">
        <v>111</v>
      </c>
      <c r="AT1092" s="13">
        <v>2015</v>
      </c>
      <c r="AU1092" s="13"/>
    </row>
    <row r="1093" spans="2:47" x14ac:dyDescent="0.25">
      <c r="B1093" s="7" t="s">
        <v>1888</v>
      </c>
      <c r="C1093" s="7" t="s">
        <v>100</v>
      </c>
      <c r="D1093" s="10" t="s">
        <v>1796</v>
      </c>
      <c r="E1093" s="7" t="s">
        <v>1797</v>
      </c>
      <c r="F1093" s="10" t="s">
        <v>1798</v>
      </c>
      <c r="G1093" s="10" t="s">
        <v>1889</v>
      </c>
      <c r="H1093" s="8" t="s">
        <v>197</v>
      </c>
      <c r="I1093" s="9">
        <v>45</v>
      </c>
      <c r="J1093" s="10" t="s">
        <v>238</v>
      </c>
      <c r="K1093" s="8" t="s">
        <v>107</v>
      </c>
      <c r="L1093" s="10" t="s">
        <v>108</v>
      </c>
      <c r="M1093" s="10" t="s">
        <v>109</v>
      </c>
      <c r="N1093" s="10" t="s">
        <v>110</v>
      </c>
      <c r="O1093" s="27"/>
      <c r="P1093" s="27"/>
      <c r="Q1093" s="74"/>
      <c r="R1093" s="27">
        <v>100</v>
      </c>
      <c r="S1093" s="27">
        <v>100</v>
      </c>
      <c r="T1093" s="27">
        <v>100</v>
      </c>
      <c r="U1093" s="27">
        <v>100</v>
      </c>
      <c r="V1093" s="27">
        <v>100</v>
      </c>
      <c r="W1093" s="27"/>
      <c r="X1093" s="27"/>
      <c r="Y1093" s="27"/>
      <c r="Z1093" s="27"/>
      <c r="AA1093" s="27"/>
      <c r="AB1093" s="27"/>
      <c r="AC1093" s="27"/>
      <c r="AD1093" s="27"/>
      <c r="AE1093" s="27"/>
      <c r="AF1093" s="27"/>
      <c r="AG1093" s="27"/>
      <c r="AH1093" s="27"/>
      <c r="AI1093" s="27"/>
      <c r="AJ1093" s="27"/>
      <c r="AK1093" s="27"/>
      <c r="AL1093" s="27"/>
      <c r="AM1093" s="27"/>
      <c r="AN1093" s="27"/>
      <c r="AO1093" s="27"/>
      <c r="AP1093" s="27">
        <v>6824.57</v>
      </c>
      <c r="AQ1093" s="27">
        <v>0</v>
      </c>
      <c r="AR1093" s="27">
        <f t="shared" ref="AR1093:AR1156" si="25">AQ1093*1.12</f>
        <v>0</v>
      </c>
      <c r="AS1093" s="10" t="s">
        <v>111</v>
      </c>
      <c r="AT1093" s="7" t="s">
        <v>375</v>
      </c>
      <c r="AU1093" s="89" t="s">
        <v>239</v>
      </c>
    </row>
    <row r="1094" spans="2:47" x14ac:dyDescent="0.2">
      <c r="B1094" s="12" t="s">
        <v>1890</v>
      </c>
      <c r="C1094" s="7" t="s">
        <v>100</v>
      </c>
      <c r="D1094" s="7" t="s">
        <v>1796</v>
      </c>
      <c r="E1094" s="7" t="s">
        <v>1797</v>
      </c>
      <c r="F1094" s="7" t="s">
        <v>1798</v>
      </c>
      <c r="G1094" s="7" t="s">
        <v>1889</v>
      </c>
      <c r="H1094" s="8" t="s">
        <v>105</v>
      </c>
      <c r="I1094" s="9">
        <v>45</v>
      </c>
      <c r="J1094" s="10" t="s">
        <v>106</v>
      </c>
      <c r="K1094" s="8" t="s">
        <v>107</v>
      </c>
      <c r="L1094" s="10" t="s">
        <v>108</v>
      </c>
      <c r="M1094" s="10" t="s">
        <v>109</v>
      </c>
      <c r="N1094" s="10" t="s">
        <v>110</v>
      </c>
      <c r="O1094" s="74"/>
      <c r="P1094" s="27"/>
      <c r="Q1094" s="27"/>
      <c r="R1094" s="27">
        <v>80</v>
      </c>
      <c r="S1094" s="27">
        <v>50</v>
      </c>
      <c r="T1094" s="27">
        <v>50</v>
      </c>
      <c r="U1094" s="27">
        <v>50</v>
      </c>
      <c r="V1094" s="27">
        <v>50</v>
      </c>
      <c r="W1094" s="27"/>
      <c r="X1094" s="27"/>
      <c r="Y1094" s="27"/>
      <c r="Z1094" s="27"/>
      <c r="AA1094" s="27"/>
      <c r="AB1094" s="27"/>
      <c r="AC1094" s="27"/>
      <c r="AD1094" s="27"/>
      <c r="AE1094" s="27"/>
      <c r="AF1094" s="27"/>
      <c r="AG1094" s="27"/>
      <c r="AH1094" s="27"/>
      <c r="AI1094" s="27"/>
      <c r="AJ1094" s="27"/>
      <c r="AK1094" s="27"/>
      <c r="AL1094" s="27"/>
      <c r="AM1094" s="27"/>
      <c r="AN1094" s="27"/>
      <c r="AO1094" s="27"/>
      <c r="AP1094" s="27">
        <v>6824.57</v>
      </c>
      <c r="AQ1094" s="27">
        <v>0</v>
      </c>
      <c r="AR1094" s="27">
        <f t="shared" si="25"/>
        <v>0</v>
      </c>
      <c r="AS1094" s="10" t="s">
        <v>111</v>
      </c>
      <c r="AT1094" s="43" t="s">
        <v>241</v>
      </c>
      <c r="AU1094" s="13" t="s">
        <v>156</v>
      </c>
    </row>
    <row r="1095" spans="2:47" x14ac:dyDescent="0.2">
      <c r="B1095" s="13" t="s">
        <v>1891</v>
      </c>
      <c r="C1095" s="13" t="s">
        <v>100</v>
      </c>
      <c r="D1095" s="13" t="s">
        <v>1802</v>
      </c>
      <c r="E1095" s="13" t="s">
        <v>1797</v>
      </c>
      <c r="F1095" s="13" t="s">
        <v>1803</v>
      </c>
      <c r="G1095" s="13" t="s">
        <v>1889</v>
      </c>
      <c r="H1095" s="13" t="s">
        <v>105</v>
      </c>
      <c r="I1095" s="13">
        <v>45</v>
      </c>
      <c r="J1095" s="13" t="s">
        <v>106</v>
      </c>
      <c r="K1095" s="13" t="s">
        <v>107</v>
      </c>
      <c r="L1095" s="13" t="s">
        <v>108</v>
      </c>
      <c r="M1095" s="13" t="s">
        <v>109</v>
      </c>
      <c r="N1095" s="13" t="s">
        <v>110</v>
      </c>
      <c r="O1095" s="39"/>
      <c r="P1095" s="39"/>
      <c r="Q1095" s="39"/>
      <c r="R1095" s="39">
        <v>80</v>
      </c>
      <c r="S1095" s="39">
        <v>0</v>
      </c>
      <c r="T1095" s="39">
        <v>50</v>
      </c>
      <c r="U1095" s="39">
        <v>50</v>
      </c>
      <c r="V1095" s="39">
        <v>50</v>
      </c>
      <c r="W1095" s="39"/>
      <c r="X1095" s="39"/>
      <c r="Y1095" s="39"/>
      <c r="Z1095" s="39"/>
      <c r="AA1095" s="39"/>
      <c r="AB1095" s="39"/>
      <c r="AC1095" s="39"/>
      <c r="AD1095" s="39"/>
      <c r="AE1095" s="39"/>
      <c r="AF1095" s="39"/>
      <c r="AG1095" s="39"/>
      <c r="AH1095" s="39"/>
      <c r="AI1095" s="39"/>
      <c r="AJ1095" s="39"/>
      <c r="AK1095" s="39"/>
      <c r="AL1095" s="39"/>
      <c r="AM1095" s="39"/>
      <c r="AN1095" s="39"/>
      <c r="AO1095" s="39"/>
      <c r="AP1095" s="39">
        <v>6299.9999999999991</v>
      </c>
      <c r="AQ1095" s="39">
        <v>0</v>
      </c>
      <c r="AR1095" s="27">
        <f t="shared" si="25"/>
        <v>0</v>
      </c>
      <c r="AS1095" s="13" t="s">
        <v>111</v>
      </c>
      <c r="AT1095" s="13">
        <v>2015</v>
      </c>
      <c r="AU1095" s="13">
        <v>14</v>
      </c>
    </row>
    <row r="1096" spans="2:47" x14ac:dyDescent="0.2">
      <c r="B1096" s="13" t="s">
        <v>1892</v>
      </c>
      <c r="C1096" s="13" t="s">
        <v>100</v>
      </c>
      <c r="D1096" s="13" t="s">
        <v>1802</v>
      </c>
      <c r="E1096" s="13" t="s">
        <v>1797</v>
      </c>
      <c r="F1096" s="13" t="s">
        <v>1803</v>
      </c>
      <c r="G1096" s="13" t="s">
        <v>1889</v>
      </c>
      <c r="H1096" s="13" t="s">
        <v>105</v>
      </c>
      <c r="I1096" s="13">
        <v>45</v>
      </c>
      <c r="J1096" s="13" t="s">
        <v>106</v>
      </c>
      <c r="K1096" s="13" t="s">
        <v>107</v>
      </c>
      <c r="L1096" s="13" t="s">
        <v>108</v>
      </c>
      <c r="M1096" s="13" t="s">
        <v>109</v>
      </c>
      <c r="N1096" s="13" t="s">
        <v>110</v>
      </c>
      <c r="O1096" s="39"/>
      <c r="P1096" s="39"/>
      <c r="Q1096" s="39"/>
      <c r="R1096" s="39">
        <v>80</v>
      </c>
      <c r="S1096" s="39">
        <v>50</v>
      </c>
      <c r="T1096" s="39">
        <v>50</v>
      </c>
      <c r="U1096" s="39">
        <v>50</v>
      </c>
      <c r="V1096" s="39">
        <v>50</v>
      </c>
      <c r="W1096" s="39"/>
      <c r="X1096" s="39"/>
      <c r="Y1096" s="39"/>
      <c r="Z1096" s="39"/>
      <c r="AA1096" s="39"/>
      <c r="AB1096" s="39"/>
      <c r="AC1096" s="39"/>
      <c r="AD1096" s="39"/>
      <c r="AE1096" s="39"/>
      <c r="AF1096" s="39"/>
      <c r="AG1096" s="39"/>
      <c r="AH1096" s="39"/>
      <c r="AI1096" s="39"/>
      <c r="AJ1096" s="39"/>
      <c r="AK1096" s="39"/>
      <c r="AL1096" s="39"/>
      <c r="AM1096" s="39"/>
      <c r="AN1096" s="39"/>
      <c r="AO1096" s="39"/>
      <c r="AP1096" s="39">
        <v>6299.9999999999991</v>
      </c>
      <c r="AQ1096" s="39">
        <v>0</v>
      </c>
      <c r="AR1096" s="27">
        <f t="shared" si="25"/>
        <v>0</v>
      </c>
      <c r="AS1096" s="13" t="s">
        <v>111</v>
      </c>
      <c r="AT1096" s="13">
        <v>2015</v>
      </c>
      <c r="AU1096" s="13" t="s">
        <v>458</v>
      </c>
    </row>
    <row r="1097" spans="2:47" x14ac:dyDescent="0.2">
      <c r="B1097" s="13" t="s">
        <v>1893</v>
      </c>
      <c r="C1097" s="13" t="s">
        <v>100</v>
      </c>
      <c r="D1097" s="13" t="s">
        <v>1802</v>
      </c>
      <c r="E1097" s="13" t="s">
        <v>1797</v>
      </c>
      <c r="F1097" s="13" t="s">
        <v>1803</v>
      </c>
      <c r="G1097" s="13" t="s">
        <v>1889</v>
      </c>
      <c r="H1097" s="13" t="s">
        <v>105</v>
      </c>
      <c r="I1097" s="13">
        <v>45</v>
      </c>
      <c r="J1097" s="13" t="s">
        <v>106</v>
      </c>
      <c r="K1097" s="13" t="s">
        <v>107</v>
      </c>
      <c r="L1097" s="13" t="s">
        <v>108</v>
      </c>
      <c r="M1097" s="13" t="s">
        <v>122</v>
      </c>
      <c r="N1097" s="13" t="s">
        <v>110</v>
      </c>
      <c r="O1097" s="39"/>
      <c r="P1097" s="39"/>
      <c r="Q1097" s="39"/>
      <c r="R1097" s="39">
        <v>80</v>
      </c>
      <c r="S1097" s="39">
        <v>50</v>
      </c>
      <c r="T1097" s="39">
        <v>50</v>
      </c>
      <c r="U1097" s="39">
        <v>50</v>
      </c>
      <c r="V1097" s="39">
        <v>50</v>
      </c>
      <c r="W1097" s="39"/>
      <c r="X1097" s="39"/>
      <c r="Y1097" s="39"/>
      <c r="Z1097" s="39"/>
      <c r="AA1097" s="39"/>
      <c r="AB1097" s="39"/>
      <c r="AC1097" s="39"/>
      <c r="AD1097" s="39"/>
      <c r="AE1097" s="39"/>
      <c r="AF1097" s="39"/>
      <c r="AG1097" s="39"/>
      <c r="AH1097" s="39"/>
      <c r="AI1097" s="39"/>
      <c r="AJ1097" s="39"/>
      <c r="AK1097" s="39"/>
      <c r="AL1097" s="39"/>
      <c r="AM1097" s="39"/>
      <c r="AN1097" s="39"/>
      <c r="AO1097" s="39"/>
      <c r="AP1097" s="39">
        <v>7637</v>
      </c>
      <c r="AQ1097" s="39">
        <v>0</v>
      </c>
      <c r="AR1097" s="27">
        <f t="shared" si="25"/>
        <v>0</v>
      </c>
      <c r="AS1097" s="13" t="s">
        <v>111</v>
      </c>
      <c r="AT1097" s="13">
        <v>2015</v>
      </c>
      <c r="AU1097" s="13" t="s">
        <v>156</v>
      </c>
    </row>
    <row r="1098" spans="2:47" x14ac:dyDescent="0.2">
      <c r="B1098" s="13" t="s">
        <v>7199</v>
      </c>
      <c r="C1098" s="13" t="s">
        <v>100</v>
      </c>
      <c r="D1098" s="13" t="s">
        <v>1802</v>
      </c>
      <c r="E1098" s="13" t="s">
        <v>1797</v>
      </c>
      <c r="F1098" s="13" t="s">
        <v>1803</v>
      </c>
      <c r="G1098" s="13" t="s">
        <v>1889</v>
      </c>
      <c r="H1098" s="13" t="s">
        <v>105</v>
      </c>
      <c r="I1098" s="13">
        <v>45</v>
      </c>
      <c r="J1098" s="13" t="s">
        <v>106</v>
      </c>
      <c r="K1098" s="13" t="s">
        <v>107</v>
      </c>
      <c r="L1098" s="13" t="s">
        <v>108</v>
      </c>
      <c r="M1098" s="13" t="s">
        <v>122</v>
      </c>
      <c r="N1098" s="13" t="s">
        <v>110</v>
      </c>
      <c r="O1098" s="39"/>
      <c r="P1098" s="39"/>
      <c r="Q1098" s="39"/>
      <c r="R1098" s="39">
        <v>80</v>
      </c>
      <c r="S1098" s="39">
        <v>50</v>
      </c>
      <c r="T1098" s="39">
        <v>0</v>
      </c>
      <c r="U1098" s="39">
        <v>50</v>
      </c>
      <c r="V1098" s="39">
        <v>50</v>
      </c>
      <c r="W1098" s="39"/>
      <c r="X1098" s="39"/>
      <c r="Y1098" s="39"/>
      <c r="Z1098" s="39"/>
      <c r="AA1098" s="39"/>
      <c r="AB1098" s="39"/>
      <c r="AC1098" s="39"/>
      <c r="AD1098" s="39"/>
      <c r="AE1098" s="39"/>
      <c r="AF1098" s="39"/>
      <c r="AG1098" s="39"/>
      <c r="AH1098" s="39"/>
      <c r="AI1098" s="39"/>
      <c r="AJ1098" s="39"/>
      <c r="AK1098" s="39"/>
      <c r="AL1098" s="39"/>
      <c r="AM1098" s="39"/>
      <c r="AN1098" s="39"/>
      <c r="AO1098" s="39"/>
      <c r="AP1098" s="39">
        <v>6818.75</v>
      </c>
      <c r="AQ1098" s="39">
        <f>(P1098+Q1098+R1098+S1098+T1098+U1098+V1098+W1098)*AP1098</f>
        <v>1568312.5</v>
      </c>
      <c r="AR1098" s="27">
        <f t="shared" si="25"/>
        <v>1756510.0000000002</v>
      </c>
      <c r="AS1098" s="13" t="s">
        <v>111</v>
      </c>
      <c r="AT1098" s="13">
        <v>2015</v>
      </c>
      <c r="AU1098" s="13"/>
    </row>
    <row r="1099" spans="2:47" x14ac:dyDescent="0.25">
      <c r="B1099" s="7" t="s">
        <v>1894</v>
      </c>
      <c r="C1099" s="7" t="s">
        <v>100</v>
      </c>
      <c r="D1099" s="10" t="s">
        <v>1796</v>
      </c>
      <c r="E1099" s="7" t="s">
        <v>1797</v>
      </c>
      <c r="F1099" s="10" t="s">
        <v>1798</v>
      </c>
      <c r="G1099" s="10" t="s">
        <v>1895</v>
      </c>
      <c r="H1099" s="8" t="s">
        <v>197</v>
      </c>
      <c r="I1099" s="9">
        <v>45</v>
      </c>
      <c r="J1099" s="10" t="s">
        <v>238</v>
      </c>
      <c r="K1099" s="8" t="s">
        <v>107</v>
      </c>
      <c r="L1099" s="10" t="s">
        <v>108</v>
      </c>
      <c r="M1099" s="10" t="s">
        <v>109</v>
      </c>
      <c r="N1099" s="10" t="s">
        <v>110</v>
      </c>
      <c r="O1099" s="27"/>
      <c r="P1099" s="27"/>
      <c r="Q1099" s="74"/>
      <c r="R1099" s="27">
        <v>82</v>
      </c>
      <c r="S1099" s="27">
        <v>82</v>
      </c>
      <c r="T1099" s="27">
        <v>82</v>
      </c>
      <c r="U1099" s="27">
        <v>82</v>
      </c>
      <c r="V1099" s="27">
        <v>82</v>
      </c>
      <c r="W1099" s="27"/>
      <c r="X1099" s="27"/>
      <c r="Y1099" s="27"/>
      <c r="Z1099" s="27"/>
      <c r="AA1099" s="27"/>
      <c r="AB1099" s="27"/>
      <c r="AC1099" s="27"/>
      <c r="AD1099" s="27"/>
      <c r="AE1099" s="27"/>
      <c r="AF1099" s="27"/>
      <c r="AG1099" s="27"/>
      <c r="AH1099" s="27"/>
      <c r="AI1099" s="27"/>
      <c r="AJ1099" s="27"/>
      <c r="AK1099" s="27"/>
      <c r="AL1099" s="27"/>
      <c r="AM1099" s="27"/>
      <c r="AN1099" s="27"/>
      <c r="AO1099" s="27"/>
      <c r="AP1099" s="27">
        <v>6398.03</v>
      </c>
      <c r="AQ1099" s="27">
        <v>0</v>
      </c>
      <c r="AR1099" s="27">
        <f t="shared" si="25"/>
        <v>0</v>
      </c>
      <c r="AS1099" s="10" t="s">
        <v>111</v>
      </c>
      <c r="AT1099" s="7" t="s">
        <v>375</v>
      </c>
      <c r="AU1099" s="89" t="s">
        <v>239</v>
      </c>
    </row>
    <row r="1100" spans="2:47" x14ac:dyDescent="0.2">
      <c r="B1100" s="12" t="s">
        <v>1896</v>
      </c>
      <c r="C1100" s="7" t="s">
        <v>100</v>
      </c>
      <c r="D1100" s="7" t="s">
        <v>1796</v>
      </c>
      <c r="E1100" s="7" t="s">
        <v>1797</v>
      </c>
      <c r="F1100" s="7" t="s">
        <v>1798</v>
      </c>
      <c r="G1100" s="7" t="s">
        <v>1895</v>
      </c>
      <c r="H1100" s="8" t="s">
        <v>105</v>
      </c>
      <c r="I1100" s="9">
        <v>45</v>
      </c>
      <c r="J1100" s="10" t="s">
        <v>106</v>
      </c>
      <c r="K1100" s="8" t="s">
        <v>107</v>
      </c>
      <c r="L1100" s="10" t="s">
        <v>108</v>
      </c>
      <c r="M1100" s="10" t="s">
        <v>109</v>
      </c>
      <c r="N1100" s="10" t="s">
        <v>110</v>
      </c>
      <c r="O1100" s="74"/>
      <c r="P1100" s="27"/>
      <c r="Q1100" s="27"/>
      <c r="R1100" s="27">
        <v>30</v>
      </c>
      <c r="S1100" s="27">
        <v>40</v>
      </c>
      <c r="T1100" s="27">
        <v>40</v>
      </c>
      <c r="U1100" s="27">
        <v>40</v>
      </c>
      <c r="V1100" s="27">
        <v>40</v>
      </c>
      <c r="W1100" s="27"/>
      <c r="X1100" s="27"/>
      <c r="Y1100" s="27"/>
      <c r="Z1100" s="27"/>
      <c r="AA1100" s="27"/>
      <c r="AB1100" s="27"/>
      <c r="AC1100" s="27"/>
      <c r="AD1100" s="27"/>
      <c r="AE1100" s="27"/>
      <c r="AF1100" s="27"/>
      <c r="AG1100" s="27"/>
      <c r="AH1100" s="27"/>
      <c r="AI1100" s="27"/>
      <c r="AJ1100" s="27"/>
      <c r="AK1100" s="27"/>
      <c r="AL1100" s="27"/>
      <c r="AM1100" s="27"/>
      <c r="AN1100" s="27"/>
      <c r="AO1100" s="27"/>
      <c r="AP1100" s="27">
        <v>6398.03</v>
      </c>
      <c r="AQ1100" s="27">
        <v>0</v>
      </c>
      <c r="AR1100" s="27">
        <f t="shared" si="25"/>
        <v>0</v>
      </c>
      <c r="AS1100" s="10" t="s">
        <v>111</v>
      </c>
      <c r="AT1100" s="43" t="s">
        <v>241</v>
      </c>
      <c r="AU1100" s="13" t="s">
        <v>156</v>
      </c>
    </row>
    <row r="1101" spans="2:47" x14ac:dyDescent="0.2">
      <c r="B1101" s="13" t="s">
        <v>1897</v>
      </c>
      <c r="C1101" s="13" t="s">
        <v>100</v>
      </c>
      <c r="D1101" s="13" t="s">
        <v>1802</v>
      </c>
      <c r="E1101" s="13" t="s">
        <v>1797</v>
      </c>
      <c r="F1101" s="13" t="s">
        <v>1803</v>
      </c>
      <c r="G1101" s="13" t="s">
        <v>1895</v>
      </c>
      <c r="H1101" s="13" t="s">
        <v>105</v>
      </c>
      <c r="I1101" s="13">
        <v>45</v>
      </c>
      <c r="J1101" s="13" t="s">
        <v>106</v>
      </c>
      <c r="K1101" s="13" t="s">
        <v>107</v>
      </c>
      <c r="L1101" s="13" t="s">
        <v>108</v>
      </c>
      <c r="M1101" s="13" t="s">
        <v>109</v>
      </c>
      <c r="N1101" s="13" t="s">
        <v>110</v>
      </c>
      <c r="O1101" s="39"/>
      <c r="P1101" s="39"/>
      <c r="Q1101" s="39"/>
      <c r="R1101" s="39">
        <v>30</v>
      </c>
      <c r="S1101" s="39">
        <v>0</v>
      </c>
      <c r="T1101" s="39">
        <v>60</v>
      </c>
      <c r="U1101" s="39">
        <v>60</v>
      </c>
      <c r="V1101" s="39">
        <v>40</v>
      </c>
      <c r="W1101" s="39"/>
      <c r="X1101" s="39"/>
      <c r="Y1101" s="39"/>
      <c r="Z1101" s="39"/>
      <c r="AA1101" s="39"/>
      <c r="AB1101" s="39"/>
      <c r="AC1101" s="39"/>
      <c r="AD1101" s="39"/>
      <c r="AE1101" s="39"/>
      <c r="AF1101" s="39"/>
      <c r="AG1101" s="39"/>
      <c r="AH1101" s="39"/>
      <c r="AI1101" s="39"/>
      <c r="AJ1101" s="39"/>
      <c r="AK1101" s="39"/>
      <c r="AL1101" s="39"/>
      <c r="AM1101" s="39"/>
      <c r="AN1101" s="39"/>
      <c r="AO1101" s="39"/>
      <c r="AP1101" s="39">
        <v>5906.2499999999991</v>
      </c>
      <c r="AQ1101" s="39">
        <v>0</v>
      </c>
      <c r="AR1101" s="27">
        <f t="shared" si="25"/>
        <v>0</v>
      </c>
      <c r="AS1101" s="13" t="s">
        <v>111</v>
      </c>
      <c r="AT1101" s="13">
        <v>2015</v>
      </c>
      <c r="AU1101" s="13">
        <v>14</v>
      </c>
    </row>
    <row r="1102" spans="2:47" x14ac:dyDescent="0.2">
      <c r="B1102" s="13" t="s">
        <v>1898</v>
      </c>
      <c r="C1102" s="13" t="s">
        <v>100</v>
      </c>
      <c r="D1102" s="13" t="s">
        <v>1802</v>
      </c>
      <c r="E1102" s="13" t="s">
        <v>1797</v>
      </c>
      <c r="F1102" s="13" t="s">
        <v>1803</v>
      </c>
      <c r="G1102" s="13" t="s">
        <v>1895</v>
      </c>
      <c r="H1102" s="13" t="s">
        <v>105</v>
      </c>
      <c r="I1102" s="13">
        <v>45</v>
      </c>
      <c r="J1102" s="13" t="s">
        <v>106</v>
      </c>
      <c r="K1102" s="13" t="s">
        <v>107</v>
      </c>
      <c r="L1102" s="13" t="s">
        <v>108</v>
      </c>
      <c r="M1102" s="13" t="s">
        <v>109</v>
      </c>
      <c r="N1102" s="13" t="s">
        <v>110</v>
      </c>
      <c r="O1102" s="39"/>
      <c r="P1102" s="39"/>
      <c r="Q1102" s="39"/>
      <c r="R1102" s="39">
        <v>30</v>
      </c>
      <c r="S1102" s="39">
        <v>40</v>
      </c>
      <c r="T1102" s="39">
        <v>40</v>
      </c>
      <c r="U1102" s="39">
        <v>40</v>
      </c>
      <c r="V1102" s="39">
        <v>40</v>
      </c>
      <c r="W1102" s="39"/>
      <c r="X1102" s="39"/>
      <c r="Y1102" s="39"/>
      <c r="Z1102" s="39"/>
      <c r="AA1102" s="39"/>
      <c r="AB1102" s="39"/>
      <c r="AC1102" s="39"/>
      <c r="AD1102" s="39"/>
      <c r="AE1102" s="39"/>
      <c r="AF1102" s="39"/>
      <c r="AG1102" s="39"/>
      <c r="AH1102" s="39"/>
      <c r="AI1102" s="39"/>
      <c r="AJ1102" s="39"/>
      <c r="AK1102" s="39"/>
      <c r="AL1102" s="39"/>
      <c r="AM1102" s="39"/>
      <c r="AN1102" s="39"/>
      <c r="AO1102" s="39"/>
      <c r="AP1102" s="39">
        <v>5906.2499999999991</v>
      </c>
      <c r="AQ1102" s="39">
        <v>0</v>
      </c>
      <c r="AR1102" s="27">
        <f t="shared" si="25"/>
        <v>0</v>
      </c>
      <c r="AS1102" s="13" t="s">
        <v>111</v>
      </c>
      <c r="AT1102" s="13">
        <v>2015</v>
      </c>
      <c r="AU1102" s="13" t="s">
        <v>156</v>
      </c>
    </row>
    <row r="1103" spans="2:47" x14ac:dyDescent="0.2">
      <c r="B1103" s="13" t="s">
        <v>1899</v>
      </c>
      <c r="C1103" s="13" t="s">
        <v>100</v>
      </c>
      <c r="D1103" s="13" t="s">
        <v>1802</v>
      </c>
      <c r="E1103" s="13" t="s">
        <v>1797</v>
      </c>
      <c r="F1103" s="13" t="s">
        <v>1803</v>
      </c>
      <c r="G1103" s="13" t="s">
        <v>1895</v>
      </c>
      <c r="H1103" s="13" t="s">
        <v>105</v>
      </c>
      <c r="I1103" s="13">
        <v>45</v>
      </c>
      <c r="J1103" s="13" t="s">
        <v>106</v>
      </c>
      <c r="K1103" s="13" t="s">
        <v>107</v>
      </c>
      <c r="L1103" s="13" t="s">
        <v>108</v>
      </c>
      <c r="M1103" s="13" t="s">
        <v>122</v>
      </c>
      <c r="N1103" s="13" t="s">
        <v>110</v>
      </c>
      <c r="O1103" s="39"/>
      <c r="P1103" s="39"/>
      <c r="Q1103" s="39"/>
      <c r="R1103" s="39">
        <v>30</v>
      </c>
      <c r="S1103" s="39">
        <v>40</v>
      </c>
      <c r="T1103" s="39">
        <v>0</v>
      </c>
      <c r="U1103" s="39">
        <v>40</v>
      </c>
      <c r="V1103" s="39">
        <v>40</v>
      </c>
      <c r="W1103" s="39"/>
      <c r="X1103" s="39"/>
      <c r="Y1103" s="39"/>
      <c r="Z1103" s="39"/>
      <c r="AA1103" s="39"/>
      <c r="AB1103" s="39"/>
      <c r="AC1103" s="39"/>
      <c r="AD1103" s="39"/>
      <c r="AE1103" s="39"/>
      <c r="AF1103" s="39"/>
      <c r="AG1103" s="39"/>
      <c r="AH1103" s="39"/>
      <c r="AI1103" s="39"/>
      <c r="AJ1103" s="39"/>
      <c r="AK1103" s="39"/>
      <c r="AL1103" s="39"/>
      <c r="AM1103" s="39"/>
      <c r="AN1103" s="39"/>
      <c r="AO1103" s="39"/>
      <c r="AP1103" s="39">
        <v>7161</v>
      </c>
      <c r="AQ1103" s="39">
        <f>(P1103+Q1103+R1103+S1103+T1103+U1103+V1103+W1103)*AP1103</f>
        <v>1074150</v>
      </c>
      <c r="AR1103" s="27">
        <f t="shared" si="25"/>
        <v>1203048</v>
      </c>
      <c r="AS1103" s="13" t="s">
        <v>111</v>
      </c>
      <c r="AT1103" s="13">
        <v>2015</v>
      </c>
      <c r="AU1103" s="13"/>
    </row>
    <row r="1104" spans="2:47" x14ac:dyDescent="0.25">
      <c r="B1104" s="7" t="s">
        <v>1900</v>
      </c>
      <c r="C1104" s="7" t="s">
        <v>100</v>
      </c>
      <c r="D1104" s="22" t="s">
        <v>1818</v>
      </c>
      <c r="E1104" s="7" t="s">
        <v>1819</v>
      </c>
      <c r="F1104" s="10" t="s">
        <v>1901</v>
      </c>
      <c r="G1104" s="10" t="s">
        <v>1902</v>
      </c>
      <c r="H1104" s="8" t="s">
        <v>197</v>
      </c>
      <c r="I1104" s="9">
        <v>45</v>
      </c>
      <c r="J1104" s="10" t="s">
        <v>238</v>
      </c>
      <c r="K1104" s="8" t="s">
        <v>107</v>
      </c>
      <c r="L1104" s="10" t="s">
        <v>108</v>
      </c>
      <c r="M1104" s="10" t="s">
        <v>109</v>
      </c>
      <c r="N1104" s="10" t="s">
        <v>110</v>
      </c>
      <c r="O1104" s="27"/>
      <c r="P1104" s="27"/>
      <c r="Q1104" s="74"/>
      <c r="R1104" s="27">
        <v>66</v>
      </c>
      <c r="S1104" s="27">
        <v>60</v>
      </c>
      <c r="T1104" s="27">
        <v>60</v>
      </c>
      <c r="U1104" s="27">
        <v>60</v>
      </c>
      <c r="V1104" s="27">
        <v>60</v>
      </c>
      <c r="W1104" s="27"/>
      <c r="X1104" s="27"/>
      <c r="Y1104" s="27"/>
      <c r="Z1104" s="27"/>
      <c r="AA1104" s="27"/>
      <c r="AB1104" s="27"/>
      <c r="AC1104" s="27"/>
      <c r="AD1104" s="27"/>
      <c r="AE1104" s="27"/>
      <c r="AF1104" s="27"/>
      <c r="AG1104" s="27"/>
      <c r="AH1104" s="27"/>
      <c r="AI1104" s="27"/>
      <c r="AJ1104" s="27"/>
      <c r="AK1104" s="27"/>
      <c r="AL1104" s="27"/>
      <c r="AM1104" s="27"/>
      <c r="AN1104" s="27"/>
      <c r="AO1104" s="27"/>
      <c r="AP1104" s="27">
        <v>14861.04</v>
      </c>
      <c r="AQ1104" s="27">
        <v>0</v>
      </c>
      <c r="AR1104" s="27">
        <f t="shared" si="25"/>
        <v>0</v>
      </c>
      <c r="AS1104" s="10" t="s">
        <v>111</v>
      </c>
      <c r="AT1104" s="7" t="s">
        <v>375</v>
      </c>
      <c r="AU1104" s="89" t="s">
        <v>239</v>
      </c>
    </row>
    <row r="1105" spans="2:47" x14ac:dyDescent="0.2">
      <c r="B1105" s="12" t="s">
        <v>1903</v>
      </c>
      <c r="C1105" s="7" t="s">
        <v>100</v>
      </c>
      <c r="D1105" s="7" t="s">
        <v>1818</v>
      </c>
      <c r="E1105" s="7" t="s">
        <v>1819</v>
      </c>
      <c r="F1105" s="7" t="s">
        <v>1901</v>
      </c>
      <c r="G1105" s="7" t="s">
        <v>1902</v>
      </c>
      <c r="H1105" s="8" t="s">
        <v>105</v>
      </c>
      <c r="I1105" s="9">
        <v>45</v>
      </c>
      <c r="J1105" s="10" t="s">
        <v>106</v>
      </c>
      <c r="K1105" s="8" t="s">
        <v>107</v>
      </c>
      <c r="L1105" s="10" t="s">
        <v>108</v>
      </c>
      <c r="M1105" s="10" t="s">
        <v>109</v>
      </c>
      <c r="N1105" s="10" t="s">
        <v>110</v>
      </c>
      <c r="O1105" s="74"/>
      <c r="P1105" s="27"/>
      <c r="Q1105" s="27"/>
      <c r="R1105" s="27">
        <v>20</v>
      </c>
      <c r="S1105" s="27">
        <v>60</v>
      </c>
      <c r="T1105" s="27">
        <v>60</v>
      </c>
      <c r="U1105" s="27">
        <v>60</v>
      </c>
      <c r="V1105" s="27">
        <v>60</v>
      </c>
      <c r="W1105" s="27"/>
      <c r="X1105" s="27"/>
      <c r="Y1105" s="27"/>
      <c r="Z1105" s="27"/>
      <c r="AA1105" s="27"/>
      <c r="AB1105" s="27"/>
      <c r="AC1105" s="27"/>
      <c r="AD1105" s="27"/>
      <c r="AE1105" s="27"/>
      <c r="AF1105" s="27"/>
      <c r="AG1105" s="27"/>
      <c r="AH1105" s="27"/>
      <c r="AI1105" s="27"/>
      <c r="AJ1105" s="27"/>
      <c r="AK1105" s="27"/>
      <c r="AL1105" s="27"/>
      <c r="AM1105" s="27"/>
      <c r="AN1105" s="27"/>
      <c r="AO1105" s="27"/>
      <c r="AP1105" s="27">
        <v>14861.04</v>
      </c>
      <c r="AQ1105" s="27">
        <v>0</v>
      </c>
      <c r="AR1105" s="27">
        <f t="shared" si="25"/>
        <v>0</v>
      </c>
      <c r="AS1105" s="10" t="s">
        <v>111</v>
      </c>
      <c r="AT1105" s="43" t="s">
        <v>241</v>
      </c>
      <c r="AU1105" s="13" t="s">
        <v>156</v>
      </c>
    </row>
    <row r="1106" spans="2:47" x14ac:dyDescent="0.2">
      <c r="B1106" s="13" t="s">
        <v>1904</v>
      </c>
      <c r="C1106" s="13" t="s">
        <v>100</v>
      </c>
      <c r="D1106" s="13" t="s">
        <v>1905</v>
      </c>
      <c r="E1106" s="13" t="s">
        <v>1819</v>
      </c>
      <c r="F1106" s="13" t="s">
        <v>1906</v>
      </c>
      <c r="G1106" s="13" t="s">
        <v>1902</v>
      </c>
      <c r="H1106" s="13" t="s">
        <v>105</v>
      </c>
      <c r="I1106" s="13">
        <v>45</v>
      </c>
      <c r="J1106" s="13" t="s">
        <v>106</v>
      </c>
      <c r="K1106" s="13" t="s">
        <v>107</v>
      </c>
      <c r="L1106" s="13" t="s">
        <v>108</v>
      </c>
      <c r="M1106" s="13" t="s">
        <v>109</v>
      </c>
      <c r="N1106" s="13" t="s">
        <v>110</v>
      </c>
      <c r="O1106" s="39"/>
      <c r="P1106" s="39"/>
      <c r="Q1106" s="39"/>
      <c r="R1106" s="39">
        <v>20</v>
      </c>
      <c r="S1106" s="39">
        <v>34</v>
      </c>
      <c r="T1106" s="39">
        <v>60</v>
      </c>
      <c r="U1106" s="39">
        <v>60</v>
      </c>
      <c r="V1106" s="39">
        <v>60</v>
      </c>
      <c r="W1106" s="39"/>
      <c r="X1106" s="39"/>
      <c r="Y1106" s="39"/>
      <c r="Z1106" s="39"/>
      <c r="AA1106" s="39"/>
      <c r="AB1106" s="39"/>
      <c r="AC1106" s="39"/>
      <c r="AD1106" s="39"/>
      <c r="AE1106" s="39"/>
      <c r="AF1106" s="39"/>
      <c r="AG1106" s="39"/>
      <c r="AH1106" s="39"/>
      <c r="AI1106" s="39"/>
      <c r="AJ1106" s="39"/>
      <c r="AK1106" s="39"/>
      <c r="AL1106" s="39"/>
      <c r="AM1106" s="39"/>
      <c r="AN1106" s="39"/>
      <c r="AO1106" s="39"/>
      <c r="AP1106" s="39">
        <v>13718.749999999998</v>
      </c>
      <c r="AQ1106" s="39">
        <v>0</v>
      </c>
      <c r="AR1106" s="27">
        <f t="shared" si="25"/>
        <v>0</v>
      </c>
      <c r="AS1106" s="13" t="s">
        <v>111</v>
      </c>
      <c r="AT1106" s="13">
        <v>2015</v>
      </c>
      <c r="AU1106" s="13">
        <v>14</v>
      </c>
    </row>
    <row r="1107" spans="2:47" x14ac:dyDescent="0.2">
      <c r="B1107" s="13" t="s">
        <v>1907</v>
      </c>
      <c r="C1107" s="13" t="s">
        <v>100</v>
      </c>
      <c r="D1107" s="13" t="s">
        <v>1905</v>
      </c>
      <c r="E1107" s="13" t="s">
        <v>1819</v>
      </c>
      <c r="F1107" s="13" t="s">
        <v>1906</v>
      </c>
      <c r="G1107" s="13" t="s">
        <v>1902</v>
      </c>
      <c r="H1107" s="13" t="s">
        <v>105</v>
      </c>
      <c r="I1107" s="13">
        <v>45</v>
      </c>
      <c r="J1107" s="13" t="s">
        <v>106</v>
      </c>
      <c r="K1107" s="13" t="s">
        <v>107</v>
      </c>
      <c r="L1107" s="13" t="s">
        <v>108</v>
      </c>
      <c r="M1107" s="13" t="s">
        <v>109</v>
      </c>
      <c r="N1107" s="13" t="s">
        <v>110</v>
      </c>
      <c r="O1107" s="39"/>
      <c r="P1107" s="39"/>
      <c r="Q1107" s="39"/>
      <c r="R1107" s="39">
        <v>20</v>
      </c>
      <c r="S1107" s="39">
        <v>60</v>
      </c>
      <c r="T1107" s="39">
        <v>60</v>
      </c>
      <c r="U1107" s="39">
        <v>60</v>
      </c>
      <c r="V1107" s="39">
        <v>60</v>
      </c>
      <c r="W1107" s="39"/>
      <c r="X1107" s="39"/>
      <c r="Y1107" s="39"/>
      <c r="Z1107" s="39"/>
      <c r="AA1107" s="39"/>
      <c r="AB1107" s="39"/>
      <c r="AC1107" s="39"/>
      <c r="AD1107" s="39"/>
      <c r="AE1107" s="39"/>
      <c r="AF1107" s="39"/>
      <c r="AG1107" s="39"/>
      <c r="AH1107" s="39"/>
      <c r="AI1107" s="39"/>
      <c r="AJ1107" s="39"/>
      <c r="AK1107" s="39"/>
      <c r="AL1107" s="39"/>
      <c r="AM1107" s="39"/>
      <c r="AN1107" s="39"/>
      <c r="AO1107" s="39"/>
      <c r="AP1107" s="39">
        <v>13718.749999999998</v>
      </c>
      <c r="AQ1107" s="39">
        <v>0</v>
      </c>
      <c r="AR1107" s="27">
        <f t="shared" si="25"/>
        <v>0</v>
      </c>
      <c r="AS1107" s="13" t="s">
        <v>111</v>
      </c>
      <c r="AT1107" s="13">
        <v>2015</v>
      </c>
      <c r="AU1107" s="13" t="s">
        <v>156</v>
      </c>
    </row>
    <row r="1108" spans="2:47" x14ac:dyDescent="0.2">
      <c r="B1108" s="13" t="s">
        <v>1908</v>
      </c>
      <c r="C1108" s="13" t="s">
        <v>100</v>
      </c>
      <c r="D1108" s="13" t="s">
        <v>1905</v>
      </c>
      <c r="E1108" s="13" t="s">
        <v>1819</v>
      </c>
      <c r="F1108" s="13" t="s">
        <v>1906</v>
      </c>
      <c r="G1108" s="13" t="s">
        <v>1902</v>
      </c>
      <c r="H1108" s="13" t="s">
        <v>105</v>
      </c>
      <c r="I1108" s="13">
        <v>45</v>
      </c>
      <c r="J1108" s="13" t="s">
        <v>106</v>
      </c>
      <c r="K1108" s="13" t="s">
        <v>107</v>
      </c>
      <c r="L1108" s="13" t="s">
        <v>108</v>
      </c>
      <c r="M1108" s="13" t="s">
        <v>122</v>
      </c>
      <c r="N1108" s="13" t="s">
        <v>110</v>
      </c>
      <c r="O1108" s="39"/>
      <c r="P1108" s="39"/>
      <c r="Q1108" s="39"/>
      <c r="R1108" s="39">
        <v>20</v>
      </c>
      <c r="S1108" s="39">
        <v>60</v>
      </c>
      <c r="T1108" s="39">
        <v>0</v>
      </c>
      <c r="U1108" s="39">
        <v>60</v>
      </c>
      <c r="V1108" s="39">
        <v>60</v>
      </c>
      <c r="W1108" s="39"/>
      <c r="X1108" s="39"/>
      <c r="Y1108" s="39"/>
      <c r="Z1108" s="39"/>
      <c r="AA1108" s="39"/>
      <c r="AB1108" s="39"/>
      <c r="AC1108" s="39"/>
      <c r="AD1108" s="39"/>
      <c r="AE1108" s="39"/>
      <c r="AF1108" s="39"/>
      <c r="AG1108" s="39"/>
      <c r="AH1108" s="39"/>
      <c r="AI1108" s="39"/>
      <c r="AJ1108" s="39"/>
      <c r="AK1108" s="39"/>
      <c r="AL1108" s="39"/>
      <c r="AM1108" s="39"/>
      <c r="AN1108" s="39"/>
      <c r="AO1108" s="39"/>
      <c r="AP1108" s="39">
        <v>16639</v>
      </c>
      <c r="AQ1108" s="39">
        <f>(P1108+Q1108+R1108+S1108+T1108+U1108+V1108+W1108)*AP1108</f>
        <v>3327800</v>
      </c>
      <c r="AR1108" s="27">
        <f t="shared" si="25"/>
        <v>3727136.0000000005</v>
      </c>
      <c r="AS1108" s="13" t="s">
        <v>111</v>
      </c>
      <c r="AT1108" s="13">
        <v>2015</v>
      </c>
      <c r="AU1108" s="13"/>
    </row>
    <row r="1109" spans="2:47" x14ac:dyDescent="0.25">
      <c r="B1109" s="7" t="s">
        <v>1909</v>
      </c>
      <c r="C1109" s="7" t="s">
        <v>100</v>
      </c>
      <c r="D1109" s="22" t="s">
        <v>1748</v>
      </c>
      <c r="E1109" s="7" t="s">
        <v>1749</v>
      </c>
      <c r="F1109" s="10" t="s">
        <v>1749</v>
      </c>
      <c r="G1109" s="10" t="s">
        <v>1910</v>
      </c>
      <c r="H1109" s="8" t="s">
        <v>105</v>
      </c>
      <c r="I1109" s="9">
        <v>45</v>
      </c>
      <c r="J1109" s="10" t="s">
        <v>238</v>
      </c>
      <c r="K1109" s="8" t="s">
        <v>107</v>
      </c>
      <c r="L1109" s="10" t="s">
        <v>108</v>
      </c>
      <c r="M1109" s="10" t="s">
        <v>109</v>
      </c>
      <c r="N1109" s="10" t="s">
        <v>110</v>
      </c>
      <c r="O1109" s="27"/>
      <c r="P1109" s="27"/>
      <c r="Q1109" s="74"/>
      <c r="R1109" s="27">
        <v>82</v>
      </c>
      <c r="S1109" s="27">
        <v>82</v>
      </c>
      <c r="T1109" s="27">
        <v>82</v>
      </c>
      <c r="U1109" s="27">
        <v>82</v>
      </c>
      <c r="V1109" s="27">
        <v>82</v>
      </c>
      <c r="W1109" s="27"/>
      <c r="X1109" s="27"/>
      <c r="Y1109" s="27"/>
      <c r="Z1109" s="27"/>
      <c r="AA1109" s="27"/>
      <c r="AB1109" s="27"/>
      <c r="AC1109" s="27"/>
      <c r="AD1109" s="27"/>
      <c r="AE1109" s="27"/>
      <c r="AF1109" s="27"/>
      <c r="AG1109" s="27"/>
      <c r="AH1109" s="27"/>
      <c r="AI1109" s="27"/>
      <c r="AJ1109" s="27"/>
      <c r="AK1109" s="27"/>
      <c r="AL1109" s="27"/>
      <c r="AM1109" s="27"/>
      <c r="AN1109" s="27"/>
      <c r="AO1109" s="27"/>
      <c r="AP1109" s="27">
        <v>467.16</v>
      </c>
      <c r="AQ1109" s="27">
        <v>0</v>
      </c>
      <c r="AR1109" s="27">
        <f t="shared" si="25"/>
        <v>0</v>
      </c>
      <c r="AS1109" s="10" t="s">
        <v>111</v>
      </c>
      <c r="AT1109" s="7" t="s">
        <v>375</v>
      </c>
      <c r="AU1109" s="89" t="s">
        <v>357</v>
      </c>
    </row>
    <row r="1110" spans="2:47" x14ac:dyDescent="0.2">
      <c r="B1110" s="12" t="s">
        <v>1911</v>
      </c>
      <c r="C1110" s="7" t="s">
        <v>100</v>
      </c>
      <c r="D1110" s="7" t="s">
        <v>1748</v>
      </c>
      <c r="E1110" s="7" t="s">
        <v>1749</v>
      </c>
      <c r="F1110" s="7" t="s">
        <v>1749</v>
      </c>
      <c r="G1110" s="7" t="s">
        <v>1910</v>
      </c>
      <c r="H1110" s="8" t="s">
        <v>105</v>
      </c>
      <c r="I1110" s="9">
        <v>45</v>
      </c>
      <c r="J1110" s="10" t="s">
        <v>106</v>
      </c>
      <c r="K1110" s="8" t="s">
        <v>107</v>
      </c>
      <c r="L1110" s="10" t="s">
        <v>108</v>
      </c>
      <c r="M1110" s="10" t="s">
        <v>109</v>
      </c>
      <c r="N1110" s="10" t="s">
        <v>110</v>
      </c>
      <c r="O1110" s="74"/>
      <c r="P1110" s="27"/>
      <c r="Q1110" s="27"/>
      <c r="R1110" s="27">
        <v>82</v>
      </c>
      <c r="S1110" s="27"/>
      <c r="T1110" s="27">
        <v>74</v>
      </c>
      <c r="U1110" s="27"/>
      <c r="V1110" s="27">
        <v>82</v>
      </c>
      <c r="W1110" s="27"/>
      <c r="X1110" s="27"/>
      <c r="Y1110" s="27"/>
      <c r="Z1110" s="27"/>
      <c r="AA1110" s="27"/>
      <c r="AB1110" s="27"/>
      <c r="AC1110" s="27"/>
      <c r="AD1110" s="27"/>
      <c r="AE1110" s="27"/>
      <c r="AF1110" s="27"/>
      <c r="AG1110" s="27"/>
      <c r="AH1110" s="27"/>
      <c r="AI1110" s="27"/>
      <c r="AJ1110" s="27"/>
      <c r="AK1110" s="27"/>
      <c r="AL1110" s="27"/>
      <c r="AM1110" s="27"/>
      <c r="AN1110" s="27"/>
      <c r="AO1110" s="27"/>
      <c r="AP1110" s="27">
        <v>467.16</v>
      </c>
      <c r="AQ1110" s="27">
        <v>0</v>
      </c>
      <c r="AR1110" s="27">
        <f t="shared" si="25"/>
        <v>0</v>
      </c>
      <c r="AS1110" s="10" t="s">
        <v>111</v>
      </c>
      <c r="AT1110" s="43" t="s">
        <v>241</v>
      </c>
      <c r="AU1110" s="13" t="s">
        <v>115</v>
      </c>
    </row>
    <row r="1111" spans="2:47" x14ac:dyDescent="0.2">
      <c r="B1111" s="13" t="s">
        <v>1912</v>
      </c>
      <c r="C1111" s="13" t="s">
        <v>100</v>
      </c>
      <c r="D1111" s="13" t="s">
        <v>1748</v>
      </c>
      <c r="E1111" s="13" t="s">
        <v>1749</v>
      </c>
      <c r="F1111" s="13" t="s">
        <v>1749</v>
      </c>
      <c r="G1111" s="13" t="s">
        <v>1910</v>
      </c>
      <c r="H1111" s="13" t="s">
        <v>105</v>
      </c>
      <c r="I1111" s="13">
        <v>45</v>
      </c>
      <c r="J1111" s="13" t="s">
        <v>106</v>
      </c>
      <c r="K1111" s="13" t="s">
        <v>107</v>
      </c>
      <c r="L1111" s="13" t="s">
        <v>108</v>
      </c>
      <c r="M1111" s="13" t="s">
        <v>109</v>
      </c>
      <c r="N1111" s="13" t="s">
        <v>110</v>
      </c>
      <c r="O1111" s="39"/>
      <c r="P1111" s="39"/>
      <c r="Q1111" s="39"/>
      <c r="R1111" s="39">
        <v>82</v>
      </c>
      <c r="S1111" s="39">
        <v>0</v>
      </c>
      <c r="T1111" s="39">
        <v>0</v>
      </c>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9"/>
      <c r="AP1111" s="39">
        <v>467.16</v>
      </c>
      <c r="AQ1111" s="39">
        <v>0</v>
      </c>
      <c r="AR1111" s="27">
        <f t="shared" si="25"/>
        <v>0</v>
      </c>
      <c r="AS1111" s="13" t="s">
        <v>111</v>
      </c>
      <c r="AT1111" s="13">
        <v>2015</v>
      </c>
      <c r="AU1111" s="13">
        <v>14</v>
      </c>
    </row>
    <row r="1112" spans="2:47" x14ac:dyDescent="0.2">
      <c r="B1112" s="13" t="s">
        <v>1913</v>
      </c>
      <c r="C1112" s="13" t="s">
        <v>100</v>
      </c>
      <c r="D1112" s="13" t="s">
        <v>1748</v>
      </c>
      <c r="E1112" s="13" t="s">
        <v>1749</v>
      </c>
      <c r="F1112" s="13" t="s">
        <v>1749</v>
      </c>
      <c r="G1112" s="13" t="s">
        <v>1910</v>
      </c>
      <c r="H1112" s="13" t="s">
        <v>105</v>
      </c>
      <c r="I1112" s="13">
        <v>45</v>
      </c>
      <c r="J1112" s="13" t="s">
        <v>106</v>
      </c>
      <c r="K1112" s="13" t="s">
        <v>107</v>
      </c>
      <c r="L1112" s="13" t="s">
        <v>108</v>
      </c>
      <c r="M1112" s="13" t="s">
        <v>122</v>
      </c>
      <c r="N1112" s="13" t="s">
        <v>110</v>
      </c>
      <c r="O1112" s="39"/>
      <c r="P1112" s="39"/>
      <c r="Q1112" s="39"/>
      <c r="R1112" s="39">
        <v>82</v>
      </c>
      <c r="S1112" s="39">
        <v>0</v>
      </c>
      <c r="T1112" s="39">
        <v>0</v>
      </c>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9"/>
      <c r="AP1112" s="39">
        <v>467.16</v>
      </c>
      <c r="AQ1112" s="39">
        <f>(O1112+P1112+Q1112+R1112+S1112+T1112+U1112+V1112+W1112)*AP1112</f>
        <v>38307.120000000003</v>
      </c>
      <c r="AR1112" s="27">
        <f t="shared" si="25"/>
        <v>42903.974400000006</v>
      </c>
      <c r="AS1112" s="13" t="s">
        <v>111</v>
      </c>
      <c r="AT1112" s="13">
        <v>2015</v>
      </c>
      <c r="AU1112" s="13"/>
    </row>
    <row r="1113" spans="2:47" x14ac:dyDescent="0.25">
      <c r="B1113" s="7" t="s">
        <v>1914</v>
      </c>
      <c r="C1113" s="7" t="s">
        <v>100</v>
      </c>
      <c r="D1113" s="22" t="s">
        <v>1824</v>
      </c>
      <c r="E1113" s="7" t="s">
        <v>1521</v>
      </c>
      <c r="F1113" s="10" t="s">
        <v>1798</v>
      </c>
      <c r="G1113" s="10" t="s">
        <v>1915</v>
      </c>
      <c r="H1113" s="8" t="s">
        <v>197</v>
      </c>
      <c r="I1113" s="9">
        <v>45</v>
      </c>
      <c r="J1113" s="10" t="s">
        <v>238</v>
      </c>
      <c r="K1113" s="8" t="s">
        <v>107</v>
      </c>
      <c r="L1113" s="10" t="s">
        <v>108</v>
      </c>
      <c r="M1113" s="10" t="s">
        <v>109</v>
      </c>
      <c r="N1113" s="10" t="s">
        <v>110</v>
      </c>
      <c r="O1113" s="27"/>
      <c r="P1113" s="27"/>
      <c r="Q1113" s="74"/>
      <c r="R1113" s="27">
        <v>180</v>
      </c>
      <c r="S1113" s="27">
        <v>180</v>
      </c>
      <c r="T1113" s="27">
        <v>180</v>
      </c>
      <c r="U1113" s="27">
        <v>180</v>
      </c>
      <c r="V1113" s="27">
        <v>180</v>
      </c>
      <c r="W1113" s="27"/>
      <c r="X1113" s="27"/>
      <c r="Y1113" s="27"/>
      <c r="Z1113" s="27"/>
      <c r="AA1113" s="27"/>
      <c r="AB1113" s="27"/>
      <c r="AC1113" s="27"/>
      <c r="AD1113" s="27"/>
      <c r="AE1113" s="27"/>
      <c r="AF1113" s="27"/>
      <c r="AG1113" s="27"/>
      <c r="AH1113" s="27"/>
      <c r="AI1113" s="27"/>
      <c r="AJ1113" s="27"/>
      <c r="AK1113" s="27"/>
      <c r="AL1113" s="27"/>
      <c r="AM1113" s="27"/>
      <c r="AN1113" s="27"/>
      <c r="AO1113" s="27"/>
      <c r="AP1113" s="27">
        <v>13046.57</v>
      </c>
      <c r="AQ1113" s="27">
        <v>0</v>
      </c>
      <c r="AR1113" s="27">
        <f t="shared" si="25"/>
        <v>0</v>
      </c>
      <c r="AS1113" s="10" t="s">
        <v>111</v>
      </c>
      <c r="AT1113" s="7" t="s">
        <v>375</v>
      </c>
      <c r="AU1113" s="89" t="s">
        <v>239</v>
      </c>
    </row>
    <row r="1114" spans="2:47" x14ac:dyDescent="0.2">
      <c r="B1114" s="12" t="s">
        <v>1916</v>
      </c>
      <c r="C1114" s="7" t="s">
        <v>100</v>
      </c>
      <c r="D1114" s="7" t="s">
        <v>1824</v>
      </c>
      <c r="E1114" s="7" t="s">
        <v>1521</v>
      </c>
      <c r="F1114" s="7" t="s">
        <v>1798</v>
      </c>
      <c r="G1114" s="7" t="s">
        <v>1915</v>
      </c>
      <c r="H1114" s="8" t="s">
        <v>105</v>
      </c>
      <c r="I1114" s="9">
        <v>45</v>
      </c>
      <c r="J1114" s="10" t="s">
        <v>106</v>
      </c>
      <c r="K1114" s="8" t="s">
        <v>107</v>
      </c>
      <c r="L1114" s="10" t="s">
        <v>108</v>
      </c>
      <c r="M1114" s="10" t="s">
        <v>109</v>
      </c>
      <c r="N1114" s="10" t="s">
        <v>110</v>
      </c>
      <c r="O1114" s="74"/>
      <c r="P1114" s="27"/>
      <c r="Q1114" s="27"/>
      <c r="R1114" s="27">
        <v>120</v>
      </c>
      <c r="S1114" s="27">
        <v>180</v>
      </c>
      <c r="T1114" s="27">
        <v>180</v>
      </c>
      <c r="U1114" s="27">
        <v>180</v>
      </c>
      <c r="V1114" s="27">
        <v>180</v>
      </c>
      <c r="W1114" s="27"/>
      <c r="X1114" s="27"/>
      <c r="Y1114" s="27"/>
      <c r="Z1114" s="27"/>
      <c r="AA1114" s="27"/>
      <c r="AB1114" s="27"/>
      <c r="AC1114" s="27"/>
      <c r="AD1114" s="27"/>
      <c r="AE1114" s="27"/>
      <c r="AF1114" s="27"/>
      <c r="AG1114" s="27"/>
      <c r="AH1114" s="27"/>
      <c r="AI1114" s="27"/>
      <c r="AJ1114" s="27"/>
      <c r="AK1114" s="27"/>
      <c r="AL1114" s="27"/>
      <c r="AM1114" s="27"/>
      <c r="AN1114" s="27"/>
      <c r="AO1114" s="27"/>
      <c r="AP1114" s="27">
        <v>13046.57</v>
      </c>
      <c r="AQ1114" s="27">
        <v>0</v>
      </c>
      <c r="AR1114" s="27">
        <f t="shared" si="25"/>
        <v>0</v>
      </c>
      <c r="AS1114" s="10" t="s">
        <v>111</v>
      </c>
      <c r="AT1114" s="43" t="s">
        <v>241</v>
      </c>
      <c r="AU1114" s="13" t="s">
        <v>156</v>
      </c>
    </row>
    <row r="1115" spans="2:47" x14ac:dyDescent="0.2">
      <c r="B1115" s="13" t="s">
        <v>1917</v>
      </c>
      <c r="C1115" s="13" t="s">
        <v>100</v>
      </c>
      <c r="D1115" s="13" t="s">
        <v>1828</v>
      </c>
      <c r="E1115" s="13" t="s">
        <v>1521</v>
      </c>
      <c r="F1115" s="13" t="s">
        <v>1798</v>
      </c>
      <c r="G1115" s="13" t="s">
        <v>1915</v>
      </c>
      <c r="H1115" s="13" t="s">
        <v>105</v>
      </c>
      <c r="I1115" s="13">
        <v>45</v>
      </c>
      <c r="J1115" s="13" t="s">
        <v>106</v>
      </c>
      <c r="K1115" s="13" t="s">
        <v>107</v>
      </c>
      <c r="L1115" s="13" t="s">
        <v>108</v>
      </c>
      <c r="M1115" s="13" t="s">
        <v>109</v>
      </c>
      <c r="N1115" s="13" t="s">
        <v>110</v>
      </c>
      <c r="O1115" s="39"/>
      <c r="P1115" s="39"/>
      <c r="Q1115" s="39"/>
      <c r="R1115" s="39">
        <v>120</v>
      </c>
      <c r="S1115" s="39">
        <v>124</v>
      </c>
      <c r="T1115" s="39">
        <v>180</v>
      </c>
      <c r="U1115" s="39">
        <v>180</v>
      </c>
      <c r="V1115" s="39">
        <v>180</v>
      </c>
      <c r="W1115" s="39"/>
      <c r="X1115" s="39"/>
      <c r="Y1115" s="39"/>
      <c r="Z1115" s="39"/>
      <c r="AA1115" s="39"/>
      <c r="AB1115" s="39"/>
      <c r="AC1115" s="39"/>
      <c r="AD1115" s="39"/>
      <c r="AE1115" s="39"/>
      <c r="AF1115" s="39"/>
      <c r="AG1115" s="39"/>
      <c r="AH1115" s="39"/>
      <c r="AI1115" s="39"/>
      <c r="AJ1115" s="39"/>
      <c r="AK1115" s="39"/>
      <c r="AL1115" s="39"/>
      <c r="AM1115" s="39"/>
      <c r="AN1115" s="39"/>
      <c r="AO1115" s="39"/>
      <c r="AP1115" s="39">
        <v>19947.91</v>
      </c>
      <c r="AQ1115" s="39">
        <v>0</v>
      </c>
      <c r="AR1115" s="27">
        <f t="shared" si="25"/>
        <v>0</v>
      </c>
      <c r="AS1115" s="13" t="s">
        <v>111</v>
      </c>
      <c r="AT1115" s="13">
        <v>2015</v>
      </c>
      <c r="AU1115" s="13">
        <v>14</v>
      </c>
    </row>
    <row r="1116" spans="2:47" x14ac:dyDescent="0.2">
      <c r="B1116" s="13" t="s">
        <v>1918</v>
      </c>
      <c r="C1116" s="13" t="s">
        <v>100</v>
      </c>
      <c r="D1116" s="13" t="s">
        <v>1828</v>
      </c>
      <c r="E1116" s="13" t="s">
        <v>1521</v>
      </c>
      <c r="F1116" s="13" t="s">
        <v>1798</v>
      </c>
      <c r="G1116" s="13" t="s">
        <v>1915</v>
      </c>
      <c r="H1116" s="13" t="s">
        <v>105</v>
      </c>
      <c r="I1116" s="13">
        <v>45</v>
      </c>
      <c r="J1116" s="13" t="s">
        <v>106</v>
      </c>
      <c r="K1116" s="13" t="s">
        <v>107</v>
      </c>
      <c r="L1116" s="13" t="s">
        <v>108</v>
      </c>
      <c r="M1116" s="13" t="s">
        <v>122</v>
      </c>
      <c r="N1116" s="13" t="s">
        <v>110</v>
      </c>
      <c r="O1116" s="39"/>
      <c r="P1116" s="39"/>
      <c r="Q1116" s="39"/>
      <c r="R1116" s="39">
        <v>120</v>
      </c>
      <c r="S1116" s="39">
        <v>180</v>
      </c>
      <c r="T1116" s="39">
        <v>180</v>
      </c>
      <c r="U1116" s="39">
        <v>180</v>
      </c>
      <c r="V1116" s="39">
        <v>180</v>
      </c>
      <c r="W1116" s="39"/>
      <c r="X1116" s="39"/>
      <c r="Y1116" s="39"/>
      <c r="Z1116" s="39"/>
      <c r="AA1116" s="39"/>
      <c r="AB1116" s="39"/>
      <c r="AC1116" s="39"/>
      <c r="AD1116" s="39"/>
      <c r="AE1116" s="39"/>
      <c r="AF1116" s="39"/>
      <c r="AG1116" s="39"/>
      <c r="AH1116" s="39"/>
      <c r="AI1116" s="39"/>
      <c r="AJ1116" s="39"/>
      <c r="AK1116" s="39"/>
      <c r="AL1116" s="39"/>
      <c r="AM1116" s="39"/>
      <c r="AN1116" s="39"/>
      <c r="AO1116" s="39"/>
      <c r="AP1116" s="39">
        <v>19947.91</v>
      </c>
      <c r="AQ1116" s="39">
        <v>0</v>
      </c>
      <c r="AR1116" s="27">
        <f t="shared" si="25"/>
        <v>0</v>
      </c>
      <c r="AS1116" s="13" t="s">
        <v>111</v>
      </c>
      <c r="AT1116" s="13">
        <v>2015</v>
      </c>
      <c r="AU1116" s="13" t="s">
        <v>115</v>
      </c>
    </row>
    <row r="1117" spans="2:47" x14ac:dyDescent="0.2">
      <c r="B1117" s="13" t="s">
        <v>7200</v>
      </c>
      <c r="C1117" s="13" t="s">
        <v>100</v>
      </c>
      <c r="D1117" s="13" t="s">
        <v>1828</v>
      </c>
      <c r="E1117" s="13" t="s">
        <v>1521</v>
      </c>
      <c r="F1117" s="13" t="s">
        <v>1798</v>
      </c>
      <c r="G1117" s="13" t="s">
        <v>1915</v>
      </c>
      <c r="H1117" s="13" t="s">
        <v>105</v>
      </c>
      <c r="I1117" s="13">
        <v>45</v>
      </c>
      <c r="J1117" s="13" t="s">
        <v>106</v>
      </c>
      <c r="K1117" s="13" t="s">
        <v>107</v>
      </c>
      <c r="L1117" s="13" t="s">
        <v>108</v>
      </c>
      <c r="M1117" s="13" t="s">
        <v>122</v>
      </c>
      <c r="N1117" s="13" t="s">
        <v>110</v>
      </c>
      <c r="O1117" s="39"/>
      <c r="P1117" s="39"/>
      <c r="Q1117" s="39"/>
      <c r="R1117" s="39">
        <v>120</v>
      </c>
      <c r="S1117" s="39">
        <v>180</v>
      </c>
      <c r="T1117" s="39">
        <v>0</v>
      </c>
      <c r="U1117" s="39">
        <v>180</v>
      </c>
      <c r="V1117" s="39">
        <v>180</v>
      </c>
      <c r="W1117" s="39"/>
      <c r="X1117" s="39"/>
      <c r="Y1117" s="39"/>
      <c r="Z1117" s="39"/>
      <c r="AA1117" s="39"/>
      <c r="AB1117" s="39"/>
      <c r="AC1117" s="39"/>
      <c r="AD1117" s="39"/>
      <c r="AE1117" s="39"/>
      <c r="AF1117" s="39"/>
      <c r="AG1117" s="39"/>
      <c r="AH1117" s="39"/>
      <c r="AI1117" s="39"/>
      <c r="AJ1117" s="39"/>
      <c r="AK1117" s="39"/>
      <c r="AL1117" s="39"/>
      <c r="AM1117" s="39"/>
      <c r="AN1117" s="39"/>
      <c r="AO1117" s="39"/>
      <c r="AP1117" s="39">
        <v>19947.91</v>
      </c>
      <c r="AQ1117" s="39">
        <f>(P1117+Q1117+R1117+S1117+T1117+U1117+V1117+W1117)*AP1117</f>
        <v>13165620.6</v>
      </c>
      <c r="AR1117" s="27">
        <f t="shared" si="25"/>
        <v>14745495.072000001</v>
      </c>
      <c r="AS1117" s="13" t="s">
        <v>111</v>
      </c>
      <c r="AT1117" s="13">
        <v>2015</v>
      </c>
      <c r="AU1117" s="13"/>
    </row>
    <row r="1118" spans="2:47" x14ac:dyDescent="0.25">
      <c r="B1118" s="7" t="s">
        <v>1919</v>
      </c>
      <c r="C1118" s="7" t="s">
        <v>100</v>
      </c>
      <c r="D1118" s="22" t="s">
        <v>1824</v>
      </c>
      <c r="E1118" s="7" t="s">
        <v>1521</v>
      </c>
      <c r="F1118" s="10" t="s">
        <v>1798</v>
      </c>
      <c r="G1118" s="10" t="s">
        <v>1920</v>
      </c>
      <c r="H1118" s="8" t="s">
        <v>197</v>
      </c>
      <c r="I1118" s="9">
        <v>45</v>
      </c>
      <c r="J1118" s="10" t="s">
        <v>238</v>
      </c>
      <c r="K1118" s="8" t="s">
        <v>107</v>
      </c>
      <c r="L1118" s="10" t="s">
        <v>108</v>
      </c>
      <c r="M1118" s="10" t="s">
        <v>109</v>
      </c>
      <c r="N1118" s="10" t="s">
        <v>110</v>
      </c>
      <c r="O1118" s="27"/>
      <c r="P1118" s="27"/>
      <c r="Q1118" s="74"/>
      <c r="R1118" s="27">
        <v>242</v>
      </c>
      <c r="S1118" s="27">
        <v>242</v>
      </c>
      <c r="T1118" s="27">
        <v>242</v>
      </c>
      <c r="U1118" s="27">
        <v>242</v>
      </c>
      <c r="V1118" s="27">
        <v>242</v>
      </c>
      <c r="W1118" s="27"/>
      <c r="X1118" s="27"/>
      <c r="Y1118" s="27"/>
      <c r="Z1118" s="27"/>
      <c r="AA1118" s="27"/>
      <c r="AB1118" s="27"/>
      <c r="AC1118" s="27"/>
      <c r="AD1118" s="27"/>
      <c r="AE1118" s="27"/>
      <c r="AF1118" s="27"/>
      <c r="AG1118" s="27"/>
      <c r="AH1118" s="27"/>
      <c r="AI1118" s="27"/>
      <c r="AJ1118" s="27"/>
      <c r="AK1118" s="27"/>
      <c r="AL1118" s="27"/>
      <c r="AM1118" s="27"/>
      <c r="AN1118" s="27"/>
      <c r="AO1118" s="27"/>
      <c r="AP1118" s="27">
        <v>17183.28</v>
      </c>
      <c r="AQ1118" s="27">
        <v>0</v>
      </c>
      <c r="AR1118" s="27">
        <f t="shared" si="25"/>
        <v>0</v>
      </c>
      <c r="AS1118" s="10" t="s">
        <v>111</v>
      </c>
      <c r="AT1118" s="7" t="s">
        <v>375</v>
      </c>
      <c r="AU1118" s="89" t="s">
        <v>239</v>
      </c>
    </row>
    <row r="1119" spans="2:47" x14ac:dyDescent="0.2">
      <c r="B1119" s="12" t="s">
        <v>1921</v>
      </c>
      <c r="C1119" s="7" t="s">
        <v>100</v>
      </c>
      <c r="D1119" s="7" t="s">
        <v>1824</v>
      </c>
      <c r="E1119" s="7" t="s">
        <v>1521</v>
      </c>
      <c r="F1119" s="7" t="s">
        <v>1798</v>
      </c>
      <c r="G1119" s="7" t="s">
        <v>1920</v>
      </c>
      <c r="H1119" s="8" t="s">
        <v>105</v>
      </c>
      <c r="I1119" s="9">
        <v>45</v>
      </c>
      <c r="J1119" s="10" t="s">
        <v>106</v>
      </c>
      <c r="K1119" s="8" t="s">
        <v>107</v>
      </c>
      <c r="L1119" s="10" t="s">
        <v>108</v>
      </c>
      <c r="M1119" s="10" t="s">
        <v>109</v>
      </c>
      <c r="N1119" s="10" t="s">
        <v>110</v>
      </c>
      <c r="O1119" s="74"/>
      <c r="P1119" s="27"/>
      <c r="Q1119" s="27"/>
      <c r="R1119" s="27">
        <v>180</v>
      </c>
      <c r="S1119" s="27">
        <v>242</v>
      </c>
      <c r="T1119" s="27">
        <v>242</v>
      </c>
      <c r="U1119" s="27">
        <v>242</v>
      </c>
      <c r="V1119" s="27">
        <v>242</v>
      </c>
      <c r="W1119" s="27"/>
      <c r="X1119" s="27"/>
      <c r="Y1119" s="27"/>
      <c r="Z1119" s="27"/>
      <c r="AA1119" s="27"/>
      <c r="AB1119" s="27"/>
      <c r="AC1119" s="27"/>
      <c r="AD1119" s="27"/>
      <c r="AE1119" s="27"/>
      <c r="AF1119" s="27"/>
      <c r="AG1119" s="27"/>
      <c r="AH1119" s="27"/>
      <c r="AI1119" s="27"/>
      <c r="AJ1119" s="27"/>
      <c r="AK1119" s="27"/>
      <c r="AL1119" s="27"/>
      <c r="AM1119" s="27"/>
      <c r="AN1119" s="27"/>
      <c r="AO1119" s="27"/>
      <c r="AP1119" s="27">
        <v>17183.28</v>
      </c>
      <c r="AQ1119" s="27">
        <v>0</v>
      </c>
      <c r="AR1119" s="27">
        <f t="shared" si="25"/>
        <v>0</v>
      </c>
      <c r="AS1119" s="10" t="s">
        <v>111</v>
      </c>
      <c r="AT1119" s="43" t="s">
        <v>241</v>
      </c>
      <c r="AU1119" s="13" t="s">
        <v>115</v>
      </c>
    </row>
    <row r="1120" spans="2:47" x14ac:dyDescent="0.2">
      <c r="B1120" s="13" t="s">
        <v>1922</v>
      </c>
      <c r="C1120" s="13" t="s">
        <v>100</v>
      </c>
      <c r="D1120" s="13" t="s">
        <v>1828</v>
      </c>
      <c r="E1120" s="13" t="s">
        <v>1521</v>
      </c>
      <c r="F1120" s="13" t="s">
        <v>1798</v>
      </c>
      <c r="G1120" s="13" t="s">
        <v>1920</v>
      </c>
      <c r="H1120" s="13" t="s">
        <v>105</v>
      </c>
      <c r="I1120" s="13">
        <v>45</v>
      </c>
      <c r="J1120" s="13" t="s">
        <v>106</v>
      </c>
      <c r="K1120" s="13" t="s">
        <v>107</v>
      </c>
      <c r="L1120" s="13" t="s">
        <v>108</v>
      </c>
      <c r="M1120" s="13" t="s">
        <v>109</v>
      </c>
      <c r="N1120" s="13" t="s">
        <v>110</v>
      </c>
      <c r="O1120" s="39"/>
      <c r="P1120" s="39"/>
      <c r="Q1120" s="39"/>
      <c r="R1120" s="39">
        <v>180</v>
      </c>
      <c r="S1120" s="39">
        <v>145</v>
      </c>
      <c r="T1120" s="39">
        <v>244</v>
      </c>
      <c r="U1120" s="39">
        <v>244</v>
      </c>
      <c r="V1120" s="39">
        <v>242</v>
      </c>
      <c r="W1120" s="39"/>
      <c r="X1120" s="39"/>
      <c r="Y1120" s="39"/>
      <c r="Z1120" s="39"/>
      <c r="AA1120" s="39"/>
      <c r="AB1120" s="39"/>
      <c r="AC1120" s="39"/>
      <c r="AD1120" s="39"/>
      <c r="AE1120" s="39"/>
      <c r="AF1120" s="39"/>
      <c r="AG1120" s="39"/>
      <c r="AH1120" s="39"/>
      <c r="AI1120" s="39"/>
      <c r="AJ1120" s="39"/>
      <c r="AK1120" s="39"/>
      <c r="AL1120" s="39"/>
      <c r="AM1120" s="39"/>
      <c r="AN1120" s="39"/>
      <c r="AO1120" s="39"/>
      <c r="AP1120" s="39">
        <v>17181.25</v>
      </c>
      <c r="AQ1120" s="39">
        <v>0</v>
      </c>
      <c r="AR1120" s="27">
        <f t="shared" si="25"/>
        <v>0</v>
      </c>
      <c r="AS1120" s="13" t="s">
        <v>111</v>
      </c>
      <c r="AT1120" s="13">
        <v>2015</v>
      </c>
      <c r="AU1120" s="13">
        <v>14</v>
      </c>
    </row>
    <row r="1121" spans="2:47" x14ac:dyDescent="0.2">
      <c r="B1121" s="13" t="s">
        <v>1923</v>
      </c>
      <c r="C1121" s="13" t="s">
        <v>100</v>
      </c>
      <c r="D1121" s="13" t="s">
        <v>1828</v>
      </c>
      <c r="E1121" s="13" t="s">
        <v>1521</v>
      </c>
      <c r="F1121" s="13" t="s">
        <v>1798</v>
      </c>
      <c r="G1121" s="13" t="s">
        <v>1920</v>
      </c>
      <c r="H1121" s="13" t="s">
        <v>105</v>
      </c>
      <c r="I1121" s="13">
        <v>45</v>
      </c>
      <c r="J1121" s="13" t="s">
        <v>106</v>
      </c>
      <c r="K1121" s="13" t="s">
        <v>107</v>
      </c>
      <c r="L1121" s="13" t="s">
        <v>108</v>
      </c>
      <c r="M1121" s="13" t="s">
        <v>122</v>
      </c>
      <c r="N1121" s="13" t="s">
        <v>110</v>
      </c>
      <c r="O1121" s="39"/>
      <c r="P1121" s="39"/>
      <c r="Q1121" s="39"/>
      <c r="R1121" s="39">
        <v>180</v>
      </c>
      <c r="S1121" s="39">
        <v>242</v>
      </c>
      <c r="T1121" s="39">
        <v>242</v>
      </c>
      <c r="U1121" s="39">
        <v>242</v>
      </c>
      <c r="V1121" s="39">
        <v>242</v>
      </c>
      <c r="W1121" s="39"/>
      <c r="X1121" s="39"/>
      <c r="Y1121" s="39"/>
      <c r="Z1121" s="39"/>
      <c r="AA1121" s="39"/>
      <c r="AB1121" s="39"/>
      <c r="AC1121" s="39"/>
      <c r="AD1121" s="39"/>
      <c r="AE1121" s="39"/>
      <c r="AF1121" s="39"/>
      <c r="AG1121" s="39"/>
      <c r="AH1121" s="39"/>
      <c r="AI1121" s="39"/>
      <c r="AJ1121" s="39"/>
      <c r="AK1121" s="39"/>
      <c r="AL1121" s="39"/>
      <c r="AM1121" s="39"/>
      <c r="AN1121" s="39"/>
      <c r="AO1121" s="39"/>
      <c r="AP1121" s="39">
        <v>17181.25</v>
      </c>
      <c r="AQ1121" s="39">
        <v>0</v>
      </c>
      <c r="AR1121" s="27">
        <f t="shared" si="25"/>
        <v>0</v>
      </c>
      <c r="AS1121" s="13" t="s">
        <v>111</v>
      </c>
      <c r="AT1121" s="13">
        <v>2015</v>
      </c>
      <c r="AU1121" s="13" t="s">
        <v>115</v>
      </c>
    </row>
    <row r="1122" spans="2:47" x14ac:dyDescent="0.2">
      <c r="B1122" s="13" t="s">
        <v>7201</v>
      </c>
      <c r="C1122" s="13" t="s">
        <v>100</v>
      </c>
      <c r="D1122" s="13" t="s">
        <v>1828</v>
      </c>
      <c r="E1122" s="13" t="s">
        <v>1521</v>
      </c>
      <c r="F1122" s="13" t="s">
        <v>1798</v>
      </c>
      <c r="G1122" s="13" t="s">
        <v>1920</v>
      </c>
      <c r="H1122" s="13" t="s">
        <v>105</v>
      </c>
      <c r="I1122" s="13">
        <v>45</v>
      </c>
      <c r="J1122" s="13" t="s">
        <v>106</v>
      </c>
      <c r="K1122" s="13" t="s">
        <v>107</v>
      </c>
      <c r="L1122" s="13" t="s">
        <v>108</v>
      </c>
      <c r="M1122" s="13" t="s">
        <v>122</v>
      </c>
      <c r="N1122" s="13" t="s">
        <v>110</v>
      </c>
      <c r="O1122" s="39"/>
      <c r="P1122" s="39"/>
      <c r="Q1122" s="39"/>
      <c r="R1122" s="39">
        <v>180</v>
      </c>
      <c r="S1122" s="39">
        <v>242</v>
      </c>
      <c r="T1122" s="39">
        <v>232</v>
      </c>
      <c r="U1122" s="39">
        <v>242</v>
      </c>
      <c r="V1122" s="39">
        <v>242</v>
      </c>
      <c r="W1122" s="39"/>
      <c r="X1122" s="39"/>
      <c r="Y1122" s="39"/>
      <c r="Z1122" s="39"/>
      <c r="AA1122" s="39"/>
      <c r="AB1122" s="39"/>
      <c r="AC1122" s="39"/>
      <c r="AD1122" s="39"/>
      <c r="AE1122" s="39"/>
      <c r="AF1122" s="39"/>
      <c r="AG1122" s="39"/>
      <c r="AH1122" s="39"/>
      <c r="AI1122" s="39"/>
      <c r="AJ1122" s="39"/>
      <c r="AK1122" s="39"/>
      <c r="AL1122" s="39"/>
      <c r="AM1122" s="39"/>
      <c r="AN1122" s="39"/>
      <c r="AO1122" s="39"/>
      <c r="AP1122" s="39">
        <v>17181.25</v>
      </c>
      <c r="AQ1122" s="39">
        <f>(P1122+Q1122+R1122+S1122+T1122+U1122+V1122+W1122)*AP1122</f>
        <v>19552262.5</v>
      </c>
      <c r="AR1122" s="27">
        <f t="shared" si="25"/>
        <v>21898534.000000004</v>
      </c>
      <c r="AS1122" s="13" t="s">
        <v>111</v>
      </c>
      <c r="AT1122" s="13">
        <v>2015</v>
      </c>
      <c r="AU1122" s="13"/>
    </row>
    <row r="1123" spans="2:47" x14ac:dyDescent="0.25">
      <c r="B1123" s="7" t="s">
        <v>1924</v>
      </c>
      <c r="C1123" s="7" t="s">
        <v>100</v>
      </c>
      <c r="D1123" s="22" t="s">
        <v>1824</v>
      </c>
      <c r="E1123" s="7" t="s">
        <v>1521</v>
      </c>
      <c r="F1123" s="10" t="s">
        <v>1798</v>
      </c>
      <c r="G1123" s="10" t="s">
        <v>1925</v>
      </c>
      <c r="H1123" s="8" t="s">
        <v>197</v>
      </c>
      <c r="I1123" s="9">
        <v>45</v>
      </c>
      <c r="J1123" s="10" t="s">
        <v>238</v>
      </c>
      <c r="K1123" s="8" t="s">
        <v>107</v>
      </c>
      <c r="L1123" s="10" t="s">
        <v>108</v>
      </c>
      <c r="M1123" s="10" t="s">
        <v>109</v>
      </c>
      <c r="N1123" s="10" t="s">
        <v>110</v>
      </c>
      <c r="O1123" s="27"/>
      <c r="P1123" s="27"/>
      <c r="Q1123" s="74"/>
      <c r="R1123" s="27">
        <v>240</v>
      </c>
      <c r="S1123" s="27">
        <v>240</v>
      </c>
      <c r="T1123" s="27">
        <v>240</v>
      </c>
      <c r="U1123" s="27">
        <v>240</v>
      </c>
      <c r="V1123" s="27">
        <v>240</v>
      </c>
      <c r="W1123" s="27"/>
      <c r="X1123" s="27"/>
      <c r="Y1123" s="27"/>
      <c r="Z1123" s="27"/>
      <c r="AA1123" s="27"/>
      <c r="AB1123" s="27"/>
      <c r="AC1123" s="27"/>
      <c r="AD1123" s="27"/>
      <c r="AE1123" s="27"/>
      <c r="AF1123" s="27"/>
      <c r="AG1123" s="27"/>
      <c r="AH1123" s="27"/>
      <c r="AI1123" s="27"/>
      <c r="AJ1123" s="27"/>
      <c r="AK1123" s="27"/>
      <c r="AL1123" s="27"/>
      <c r="AM1123" s="27"/>
      <c r="AN1123" s="27"/>
      <c r="AO1123" s="27"/>
      <c r="AP1123" s="27">
        <v>15504.22</v>
      </c>
      <c r="AQ1123" s="27">
        <v>0</v>
      </c>
      <c r="AR1123" s="27">
        <f t="shared" si="25"/>
        <v>0</v>
      </c>
      <c r="AS1123" s="10" t="s">
        <v>111</v>
      </c>
      <c r="AT1123" s="7" t="s">
        <v>375</v>
      </c>
      <c r="AU1123" s="89" t="s">
        <v>239</v>
      </c>
    </row>
    <row r="1124" spans="2:47" x14ac:dyDescent="0.2">
      <c r="B1124" s="12" t="s">
        <v>1926</v>
      </c>
      <c r="C1124" s="7" t="s">
        <v>100</v>
      </c>
      <c r="D1124" s="7" t="s">
        <v>1824</v>
      </c>
      <c r="E1124" s="7" t="s">
        <v>1521</v>
      </c>
      <c r="F1124" s="7" t="s">
        <v>1798</v>
      </c>
      <c r="G1124" s="7" t="s">
        <v>1925</v>
      </c>
      <c r="H1124" s="8" t="s">
        <v>105</v>
      </c>
      <c r="I1124" s="9">
        <v>45</v>
      </c>
      <c r="J1124" s="10" t="s">
        <v>106</v>
      </c>
      <c r="K1124" s="8" t="s">
        <v>107</v>
      </c>
      <c r="L1124" s="10" t="s">
        <v>108</v>
      </c>
      <c r="M1124" s="10" t="s">
        <v>109</v>
      </c>
      <c r="N1124" s="10" t="s">
        <v>110</v>
      </c>
      <c r="O1124" s="74"/>
      <c r="P1124" s="27"/>
      <c r="Q1124" s="27"/>
      <c r="R1124" s="27">
        <v>180</v>
      </c>
      <c r="S1124" s="27">
        <v>240</v>
      </c>
      <c r="T1124" s="27">
        <v>240</v>
      </c>
      <c r="U1124" s="27">
        <v>240</v>
      </c>
      <c r="V1124" s="27">
        <v>240</v>
      </c>
      <c r="W1124" s="27"/>
      <c r="X1124" s="27"/>
      <c r="Y1124" s="27"/>
      <c r="Z1124" s="27"/>
      <c r="AA1124" s="27"/>
      <c r="AB1124" s="27"/>
      <c r="AC1124" s="27"/>
      <c r="AD1124" s="27"/>
      <c r="AE1124" s="27"/>
      <c r="AF1124" s="27"/>
      <c r="AG1124" s="27"/>
      <c r="AH1124" s="27"/>
      <c r="AI1124" s="27"/>
      <c r="AJ1124" s="27"/>
      <c r="AK1124" s="27"/>
      <c r="AL1124" s="27"/>
      <c r="AM1124" s="27"/>
      <c r="AN1124" s="27"/>
      <c r="AO1124" s="27"/>
      <c r="AP1124" s="27">
        <v>15504.22</v>
      </c>
      <c r="AQ1124" s="27">
        <v>0</v>
      </c>
      <c r="AR1124" s="27">
        <f t="shared" si="25"/>
        <v>0</v>
      </c>
      <c r="AS1124" s="10" t="s">
        <v>111</v>
      </c>
      <c r="AT1124" s="43" t="s">
        <v>241</v>
      </c>
      <c r="AU1124" s="13" t="s">
        <v>458</v>
      </c>
    </row>
    <row r="1125" spans="2:47" x14ac:dyDescent="0.2">
      <c r="B1125" s="13" t="s">
        <v>1927</v>
      </c>
      <c r="C1125" s="13" t="s">
        <v>100</v>
      </c>
      <c r="D1125" s="13" t="s">
        <v>1828</v>
      </c>
      <c r="E1125" s="13" t="s">
        <v>1521</v>
      </c>
      <c r="F1125" s="13" t="s">
        <v>1798</v>
      </c>
      <c r="G1125" s="13" t="s">
        <v>1925</v>
      </c>
      <c r="H1125" s="13" t="s">
        <v>105</v>
      </c>
      <c r="I1125" s="13">
        <v>45</v>
      </c>
      <c r="J1125" s="13" t="s">
        <v>106</v>
      </c>
      <c r="K1125" s="13" t="s">
        <v>107</v>
      </c>
      <c r="L1125" s="13" t="s">
        <v>108</v>
      </c>
      <c r="M1125" s="13" t="s">
        <v>109</v>
      </c>
      <c r="N1125" s="13" t="s">
        <v>110</v>
      </c>
      <c r="O1125" s="39"/>
      <c r="P1125" s="39"/>
      <c r="Q1125" s="39"/>
      <c r="R1125" s="39">
        <v>180</v>
      </c>
      <c r="S1125" s="39">
        <v>220</v>
      </c>
      <c r="T1125" s="39">
        <v>240</v>
      </c>
      <c r="U1125" s="39">
        <v>240</v>
      </c>
      <c r="V1125" s="39">
        <v>240</v>
      </c>
      <c r="W1125" s="39"/>
      <c r="X1125" s="39"/>
      <c r="Y1125" s="39"/>
      <c r="Z1125" s="39"/>
      <c r="AA1125" s="39"/>
      <c r="AB1125" s="39"/>
      <c r="AC1125" s="39"/>
      <c r="AD1125" s="39"/>
      <c r="AE1125" s="39"/>
      <c r="AF1125" s="39"/>
      <c r="AG1125" s="39"/>
      <c r="AH1125" s="39"/>
      <c r="AI1125" s="39"/>
      <c r="AJ1125" s="39"/>
      <c r="AK1125" s="39"/>
      <c r="AL1125" s="39"/>
      <c r="AM1125" s="39"/>
      <c r="AN1125" s="39"/>
      <c r="AO1125" s="39"/>
      <c r="AP1125" s="39">
        <v>16106.249999999998</v>
      </c>
      <c r="AQ1125" s="39">
        <v>0</v>
      </c>
      <c r="AR1125" s="27">
        <f t="shared" si="25"/>
        <v>0</v>
      </c>
      <c r="AS1125" s="13" t="s">
        <v>111</v>
      </c>
      <c r="AT1125" s="13">
        <v>2015</v>
      </c>
      <c r="AU1125" s="13">
        <v>14</v>
      </c>
    </row>
    <row r="1126" spans="2:47" x14ac:dyDescent="0.2">
      <c r="B1126" s="13" t="s">
        <v>1928</v>
      </c>
      <c r="C1126" s="13" t="s">
        <v>100</v>
      </c>
      <c r="D1126" s="13" t="s">
        <v>1828</v>
      </c>
      <c r="E1126" s="13" t="s">
        <v>1521</v>
      </c>
      <c r="F1126" s="13" t="s">
        <v>1798</v>
      </c>
      <c r="G1126" s="13" t="s">
        <v>1925</v>
      </c>
      <c r="H1126" s="13" t="s">
        <v>105</v>
      </c>
      <c r="I1126" s="13">
        <v>45</v>
      </c>
      <c r="J1126" s="13" t="s">
        <v>106</v>
      </c>
      <c r="K1126" s="13" t="s">
        <v>107</v>
      </c>
      <c r="L1126" s="13" t="s">
        <v>108</v>
      </c>
      <c r="M1126" s="13" t="s">
        <v>122</v>
      </c>
      <c r="N1126" s="13" t="s">
        <v>110</v>
      </c>
      <c r="O1126" s="39"/>
      <c r="P1126" s="39"/>
      <c r="Q1126" s="39"/>
      <c r="R1126" s="39">
        <v>180</v>
      </c>
      <c r="S1126" s="39">
        <v>240</v>
      </c>
      <c r="T1126" s="39">
        <v>240</v>
      </c>
      <c r="U1126" s="39">
        <v>240</v>
      </c>
      <c r="V1126" s="39">
        <v>240</v>
      </c>
      <c r="W1126" s="39"/>
      <c r="X1126" s="39"/>
      <c r="Y1126" s="39"/>
      <c r="Z1126" s="39"/>
      <c r="AA1126" s="39"/>
      <c r="AB1126" s="39"/>
      <c r="AC1126" s="39"/>
      <c r="AD1126" s="39"/>
      <c r="AE1126" s="39"/>
      <c r="AF1126" s="39"/>
      <c r="AG1126" s="39"/>
      <c r="AH1126" s="39"/>
      <c r="AI1126" s="39"/>
      <c r="AJ1126" s="39"/>
      <c r="AK1126" s="39"/>
      <c r="AL1126" s="39"/>
      <c r="AM1126" s="39"/>
      <c r="AN1126" s="39"/>
      <c r="AO1126" s="39"/>
      <c r="AP1126" s="39">
        <v>16106.249999999998</v>
      </c>
      <c r="AQ1126" s="39">
        <v>0</v>
      </c>
      <c r="AR1126" s="27">
        <f t="shared" si="25"/>
        <v>0</v>
      </c>
      <c r="AS1126" s="13" t="s">
        <v>111</v>
      </c>
      <c r="AT1126" s="13">
        <v>2015</v>
      </c>
      <c r="AU1126" s="13" t="s">
        <v>115</v>
      </c>
    </row>
    <row r="1127" spans="2:47" x14ac:dyDescent="0.2">
      <c r="B1127" s="13" t="s">
        <v>7202</v>
      </c>
      <c r="C1127" s="13" t="s">
        <v>100</v>
      </c>
      <c r="D1127" s="13" t="s">
        <v>1828</v>
      </c>
      <c r="E1127" s="13" t="s">
        <v>1521</v>
      </c>
      <c r="F1127" s="13" t="s">
        <v>1798</v>
      </c>
      <c r="G1127" s="13" t="s">
        <v>1925</v>
      </c>
      <c r="H1127" s="13" t="s">
        <v>105</v>
      </c>
      <c r="I1127" s="13">
        <v>45</v>
      </c>
      <c r="J1127" s="13" t="s">
        <v>106</v>
      </c>
      <c r="K1127" s="13" t="s">
        <v>107</v>
      </c>
      <c r="L1127" s="13" t="s">
        <v>108</v>
      </c>
      <c r="M1127" s="13" t="s">
        <v>122</v>
      </c>
      <c r="N1127" s="13" t="s">
        <v>110</v>
      </c>
      <c r="O1127" s="39"/>
      <c r="P1127" s="39"/>
      <c r="Q1127" s="39"/>
      <c r="R1127" s="39">
        <v>180</v>
      </c>
      <c r="S1127" s="39">
        <v>240</v>
      </c>
      <c r="T1127" s="39">
        <v>16</v>
      </c>
      <c r="U1127" s="39">
        <v>240</v>
      </c>
      <c r="V1127" s="39">
        <v>240</v>
      </c>
      <c r="W1127" s="39"/>
      <c r="X1127" s="39"/>
      <c r="Y1127" s="39"/>
      <c r="Z1127" s="39"/>
      <c r="AA1127" s="39"/>
      <c r="AB1127" s="39"/>
      <c r="AC1127" s="39"/>
      <c r="AD1127" s="39"/>
      <c r="AE1127" s="39"/>
      <c r="AF1127" s="39"/>
      <c r="AG1127" s="39"/>
      <c r="AH1127" s="39"/>
      <c r="AI1127" s="39"/>
      <c r="AJ1127" s="39"/>
      <c r="AK1127" s="39"/>
      <c r="AL1127" s="39"/>
      <c r="AM1127" s="39"/>
      <c r="AN1127" s="39"/>
      <c r="AO1127" s="39"/>
      <c r="AP1127" s="39">
        <v>16106.249999999998</v>
      </c>
      <c r="AQ1127" s="39">
        <f>(P1127+Q1127+R1127+S1127+T1127+U1127+V1127+W1127)*AP1127</f>
        <v>14753324.999999998</v>
      </c>
      <c r="AR1127" s="27">
        <f t="shared" si="25"/>
        <v>16523724</v>
      </c>
      <c r="AS1127" s="13" t="s">
        <v>111</v>
      </c>
      <c r="AT1127" s="13">
        <v>2015</v>
      </c>
      <c r="AU1127" s="13"/>
    </row>
    <row r="1128" spans="2:47" x14ac:dyDescent="0.25">
      <c r="B1128" s="7" t="s">
        <v>1929</v>
      </c>
      <c r="C1128" s="7" t="s">
        <v>100</v>
      </c>
      <c r="D1128" s="22" t="s">
        <v>1748</v>
      </c>
      <c r="E1128" s="7" t="s">
        <v>1749</v>
      </c>
      <c r="F1128" s="10" t="s">
        <v>1749</v>
      </c>
      <c r="G1128" s="10" t="s">
        <v>1930</v>
      </c>
      <c r="H1128" s="8" t="s">
        <v>105</v>
      </c>
      <c r="I1128" s="9">
        <v>45</v>
      </c>
      <c r="J1128" s="10" t="s">
        <v>238</v>
      </c>
      <c r="K1128" s="8" t="s">
        <v>107</v>
      </c>
      <c r="L1128" s="10" t="s">
        <v>108</v>
      </c>
      <c r="M1128" s="10" t="s">
        <v>109</v>
      </c>
      <c r="N1128" s="10" t="s">
        <v>110</v>
      </c>
      <c r="O1128" s="27"/>
      <c r="P1128" s="27"/>
      <c r="Q1128" s="74"/>
      <c r="R1128" s="27">
        <v>110</v>
      </c>
      <c r="S1128" s="27">
        <v>110</v>
      </c>
      <c r="T1128" s="27">
        <v>110</v>
      </c>
      <c r="U1128" s="27">
        <v>110</v>
      </c>
      <c r="V1128" s="27">
        <v>110</v>
      </c>
      <c r="W1128" s="27"/>
      <c r="X1128" s="27"/>
      <c r="Y1128" s="27"/>
      <c r="Z1128" s="27"/>
      <c r="AA1128" s="27"/>
      <c r="AB1128" s="27"/>
      <c r="AC1128" s="27"/>
      <c r="AD1128" s="27"/>
      <c r="AE1128" s="27"/>
      <c r="AF1128" s="27"/>
      <c r="AG1128" s="27"/>
      <c r="AH1128" s="27"/>
      <c r="AI1128" s="27"/>
      <c r="AJ1128" s="27"/>
      <c r="AK1128" s="27"/>
      <c r="AL1128" s="27"/>
      <c r="AM1128" s="27"/>
      <c r="AN1128" s="27"/>
      <c r="AO1128" s="27"/>
      <c r="AP1128" s="27">
        <v>1624.9</v>
      </c>
      <c r="AQ1128" s="27">
        <v>0</v>
      </c>
      <c r="AR1128" s="27">
        <f t="shared" si="25"/>
        <v>0</v>
      </c>
      <c r="AS1128" s="10" t="s">
        <v>111</v>
      </c>
      <c r="AT1128" s="7" t="s">
        <v>375</v>
      </c>
      <c r="AU1128" s="89" t="s">
        <v>357</v>
      </c>
    </row>
    <row r="1129" spans="2:47" x14ac:dyDescent="0.2">
      <c r="B1129" s="12" t="s">
        <v>1931</v>
      </c>
      <c r="C1129" s="7" t="s">
        <v>100</v>
      </c>
      <c r="D1129" s="7" t="s">
        <v>1748</v>
      </c>
      <c r="E1129" s="7" t="s">
        <v>1749</v>
      </c>
      <c r="F1129" s="7" t="s">
        <v>1749</v>
      </c>
      <c r="G1129" s="7" t="s">
        <v>1930</v>
      </c>
      <c r="H1129" s="8" t="s">
        <v>105</v>
      </c>
      <c r="I1129" s="9">
        <v>45</v>
      </c>
      <c r="J1129" s="10" t="s">
        <v>106</v>
      </c>
      <c r="K1129" s="8" t="s">
        <v>107</v>
      </c>
      <c r="L1129" s="10" t="s">
        <v>108</v>
      </c>
      <c r="M1129" s="10" t="s">
        <v>109</v>
      </c>
      <c r="N1129" s="10" t="s">
        <v>110</v>
      </c>
      <c r="O1129" s="74"/>
      <c r="P1129" s="27"/>
      <c r="Q1129" s="27"/>
      <c r="R1129" s="27">
        <v>110</v>
      </c>
      <c r="S1129" s="27"/>
      <c r="T1129" s="27"/>
      <c r="U1129" s="27"/>
      <c r="V1129" s="27">
        <v>110</v>
      </c>
      <c r="W1129" s="27"/>
      <c r="X1129" s="27"/>
      <c r="Y1129" s="27"/>
      <c r="Z1129" s="27"/>
      <c r="AA1129" s="27"/>
      <c r="AB1129" s="27"/>
      <c r="AC1129" s="27"/>
      <c r="AD1129" s="27"/>
      <c r="AE1129" s="27"/>
      <c r="AF1129" s="27"/>
      <c r="AG1129" s="27"/>
      <c r="AH1129" s="27"/>
      <c r="AI1129" s="27"/>
      <c r="AJ1129" s="27"/>
      <c r="AK1129" s="27"/>
      <c r="AL1129" s="27"/>
      <c r="AM1129" s="27"/>
      <c r="AN1129" s="27"/>
      <c r="AO1129" s="27"/>
      <c r="AP1129" s="27">
        <v>1624.9</v>
      </c>
      <c r="AQ1129" s="27">
        <v>0</v>
      </c>
      <c r="AR1129" s="27">
        <f t="shared" si="25"/>
        <v>0</v>
      </c>
      <c r="AS1129" s="10" t="s">
        <v>111</v>
      </c>
      <c r="AT1129" s="43" t="s">
        <v>241</v>
      </c>
      <c r="AU1129" s="13" t="s">
        <v>115</v>
      </c>
    </row>
    <row r="1130" spans="2:47" x14ac:dyDescent="0.2">
      <c r="B1130" s="13" t="s">
        <v>1932</v>
      </c>
      <c r="C1130" s="13" t="s">
        <v>100</v>
      </c>
      <c r="D1130" s="13" t="s">
        <v>1748</v>
      </c>
      <c r="E1130" s="13" t="s">
        <v>1749</v>
      </c>
      <c r="F1130" s="13" t="s">
        <v>1749</v>
      </c>
      <c r="G1130" s="13" t="s">
        <v>1930</v>
      </c>
      <c r="H1130" s="13" t="s">
        <v>105</v>
      </c>
      <c r="I1130" s="13">
        <v>45</v>
      </c>
      <c r="J1130" s="13" t="s">
        <v>106</v>
      </c>
      <c r="K1130" s="13" t="s">
        <v>107</v>
      </c>
      <c r="L1130" s="13" t="s">
        <v>108</v>
      </c>
      <c r="M1130" s="13" t="s">
        <v>109</v>
      </c>
      <c r="N1130" s="13" t="s">
        <v>110</v>
      </c>
      <c r="O1130" s="39"/>
      <c r="P1130" s="39"/>
      <c r="Q1130" s="39"/>
      <c r="R1130" s="39">
        <v>110</v>
      </c>
      <c r="S1130" s="39">
        <v>0</v>
      </c>
      <c r="T1130" s="39"/>
      <c r="U1130" s="39"/>
      <c r="V1130" s="39"/>
      <c r="W1130" s="39"/>
      <c r="X1130" s="39"/>
      <c r="Y1130" s="39"/>
      <c r="Z1130" s="39"/>
      <c r="AA1130" s="39"/>
      <c r="AB1130" s="39"/>
      <c r="AC1130" s="39"/>
      <c r="AD1130" s="39"/>
      <c r="AE1130" s="39"/>
      <c r="AF1130" s="39"/>
      <c r="AG1130" s="39"/>
      <c r="AH1130" s="39"/>
      <c r="AI1130" s="39"/>
      <c r="AJ1130" s="39"/>
      <c r="AK1130" s="39"/>
      <c r="AL1130" s="39"/>
      <c r="AM1130" s="39"/>
      <c r="AN1130" s="39"/>
      <c r="AO1130" s="39"/>
      <c r="AP1130" s="39">
        <v>1624.9</v>
      </c>
      <c r="AQ1130" s="39">
        <v>0</v>
      </c>
      <c r="AR1130" s="27">
        <f t="shared" si="25"/>
        <v>0</v>
      </c>
      <c r="AS1130" s="13" t="s">
        <v>111</v>
      </c>
      <c r="AT1130" s="13">
        <v>2015</v>
      </c>
      <c r="AU1130" s="13">
        <v>14</v>
      </c>
    </row>
    <row r="1131" spans="2:47" x14ac:dyDescent="0.2">
      <c r="B1131" s="13" t="s">
        <v>1933</v>
      </c>
      <c r="C1131" s="13" t="s">
        <v>100</v>
      </c>
      <c r="D1131" s="13" t="s">
        <v>1748</v>
      </c>
      <c r="E1131" s="13" t="s">
        <v>1749</v>
      </c>
      <c r="F1131" s="13" t="s">
        <v>1749</v>
      </c>
      <c r="G1131" s="13" t="s">
        <v>1930</v>
      </c>
      <c r="H1131" s="13" t="s">
        <v>105</v>
      </c>
      <c r="I1131" s="13">
        <v>45</v>
      </c>
      <c r="J1131" s="13" t="s">
        <v>106</v>
      </c>
      <c r="K1131" s="13" t="s">
        <v>107</v>
      </c>
      <c r="L1131" s="13" t="s">
        <v>108</v>
      </c>
      <c r="M1131" s="13" t="s">
        <v>122</v>
      </c>
      <c r="N1131" s="13" t="s">
        <v>110</v>
      </c>
      <c r="O1131" s="39"/>
      <c r="P1131" s="39"/>
      <c r="Q1131" s="39"/>
      <c r="R1131" s="39">
        <v>110</v>
      </c>
      <c r="S1131" s="39">
        <v>0</v>
      </c>
      <c r="T1131" s="39"/>
      <c r="U1131" s="39"/>
      <c r="V1131" s="39"/>
      <c r="W1131" s="39"/>
      <c r="X1131" s="39"/>
      <c r="Y1131" s="39"/>
      <c r="Z1131" s="39"/>
      <c r="AA1131" s="39"/>
      <c r="AB1131" s="39"/>
      <c r="AC1131" s="39"/>
      <c r="AD1131" s="39"/>
      <c r="AE1131" s="39"/>
      <c r="AF1131" s="39"/>
      <c r="AG1131" s="39"/>
      <c r="AH1131" s="39"/>
      <c r="AI1131" s="39"/>
      <c r="AJ1131" s="39"/>
      <c r="AK1131" s="39"/>
      <c r="AL1131" s="39"/>
      <c r="AM1131" s="39"/>
      <c r="AN1131" s="39"/>
      <c r="AO1131" s="39"/>
      <c r="AP1131" s="39">
        <v>1624.9</v>
      </c>
      <c r="AQ1131" s="39">
        <f>(O1131+P1131+Q1131+R1131+S1131+T1131+U1131+V1131+W1131)*AP1131</f>
        <v>178739</v>
      </c>
      <c r="AR1131" s="27">
        <f t="shared" si="25"/>
        <v>200187.68000000002</v>
      </c>
      <c r="AS1131" s="13" t="s">
        <v>111</v>
      </c>
      <c r="AT1131" s="13">
        <v>2015</v>
      </c>
      <c r="AU1131" s="13"/>
    </row>
    <row r="1132" spans="2:47" x14ac:dyDescent="0.25">
      <c r="B1132" s="7" t="s">
        <v>1934</v>
      </c>
      <c r="C1132" s="7" t="s">
        <v>100</v>
      </c>
      <c r="D1132" s="22" t="s">
        <v>1748</v>
      </c>
      <c r="E1132" s="7" t="s">
        <v>1749</v>
      </c>
      <c r="F1132" s="10" t="s">
        <v>1749</v>
      </c>
      <c r="G1132" s="10" t="s">
        <v>1935</v>
      </c>
      <c r="H1132" s="8" t="s">
        <v>105</v>
      </c>
      <c r="I1132" s="9">
        <v>45</v>
      </c>
      <c r="J1132" s="10" t="s">
        <v>238</v>
      </c>
      <c r="K1132" s="8" t="s">
        <v>107</v>
      </c>
      <c r="L1132" s="10" t="s">
        <v>108</v>
      </c>
      <c r="M1132" s="10" t="s">
        <v>109</v>
      </c>
      <c r="N1132" s="10" t="s">
        <v>110</v>
      </c>
      <c r="O1132" s="27"/>
      <c r="P1132" s="27"/>
      <c r="Q1132" s="74"/>
      <c r="R1132" s="27">
        <v>110</v>
      </c>
      <c r="S1132" s="27">
        <v>110</v>
      </c>
      <c r="T1132" s="27">
        <v>110</v>
      </c>
      <c r="U1132" s="27">
        <v>110</v>
      </c>
      <c r="V1132" s="27">
        <v>110</v>
      </c>
      <c r="W1132" s="27"/>
      <c r="X1132" s="27"/>
      <c r="Y1132" s="27"/>
      <c r="Z1132" s="27"/>
      <c r="AA1132" s="27"/>
      <c r="AB1132" s="27"/>
      <c r="AC1132" s="27"/>
      <c r="AD1132" s="27"/>
      <c r="AE1132" s="27"/>
      <c r="AF1132" s="27"/>
      <c r="AG1132" s="27"/>
      <c r="AH1132" s="27"/>
      <c r="AI1132" s="27"/>
      <c r="AJ1132" s="27"/>
      <c r="AK1132" s="27"/>
      <c r="AL1132" s="27"/>
      <c r="AM1132" s="27"/>
      <c r="AN1132" s="27"/>
      <c r="AO1132" s="27"/>
      <c r="AP1132" s="27">
        <v>1624.9</v>
      </c>
      <c r="AQ1132" s="27">
        <v>0</v>
      </c>
      <c r="AR1132" s="27">
        <f t="shared" si="25"/>
        <v>0</v>
      </c>
      <c r="AS1132" s="10" t="s">
        <v>111</v>
      </c>
      <c r="AT1132" s="7" t="s">
        <v>375</v>
      </c>
      <c r="AU1132" s="89" t="s">
        <v>357</v>
      </c>
    </row>
    <row r="1133" spans="2:47" x14ac:dyDescent="0.2">
      <c r="B1133" s="12" t="s">
        <v>1936</v>
      </c>
      <c r="C1133" s="7" t="s">
        <v>100</v>
      </c>
      <c r="D1133" s="7" t="s">
        <v>1748</v>
      </c>
      <c r="E1133" s="7" t="s">
        <v>1749</v>
      </c>
      <c r="F1133" s="7" t="s">
        <v>1749</v>
      </c>
      <c r="G1133" s="7" t="s">
        <v>1935</v>
      </c>
      <c r="H1133" s="8" t="s">
        <v>105</v>
      </c>
      <c r="I1133" s="9">
        <v>45</v>
      </c>
      <c r="J1133" s="10" t="s">
        <v>106</v>
      </c>
      <c r="K1133" s="8" t="s">
        <v>107</v>
      </c>
      <c r="L1133" s="10" t="s">
        <v>108</v>
      </c>
      <c r="M1133" s="10" t="s">
        <v>109</v>
      </c>
      <c r="N1133" s="10" t="s">
        <v>110</v>
      </c>
      <c r="O1133" s="74"/>
      <c r="P1133" s="27"/>
      <c r="Q1133" s="27"/>
      <c r="R1133" s="27">
        <v>110</v>
      </c>
      <c r="S1133" s="27"/>
      <c r="T1133" s="27">
        <v>50</v>
      </c>
      <c r="U1133" s="27"/>
      <c r="V1133" s="27">
        <v>110</v>
      </c>
      <c r="W1133" s="27"/>
      <c r="X1133" s="27"/>
      <c r="Y1133" s="27"/>
      <c r="Z1133" s="27"/>
      <c r="AA1133" s="27"/>
      <c r="AB1133" s="27"/>
      <c r="AC1133" s="27"/>
      <c r="AD1133" s="27"/>
      <c r="AE1133" s="27"/>
      <c r="AF1133" s="27"/>
      <c r="AG1133" s="27"/>
      <c r="AH1133" s="27"/>
      <c r="AI1133" s="27"/>
      <c r="AJ1133" s="27"/>
      <c r="AK1133" s="27"/>
      <c r="AL1133" s="27"/>
      <c r="AM1133" s="27"/>
      <c r="AN1133" s="27"/>
      <c r="AO1133" s="27"/>
      <c r="AP1133" s="27">
        <v>1624.9</v>
      </c>
      <c r="AQ1133" s="27">
        <v>0</v>
      </c>
      <c r="AR1133" s="27">
        <f t="shared" si="25"/>
        <v>0</v>
      </c>
      <c r="AS1133" s="10" t="s">
        <v>111</v>
      </c>
      <c r="AT1133" s="43" t="s">
        <v>241</v>
      </c>
      <c r="AU1133" s="13" t="s">
        <v>115</v>
      </c>
    </row>
    <row r="1134" spans="2:47" x14ac:dyDescent="0.2">
      <c r="B1134" s="13" t="s">
        <v>1937</v>
      </c>
      <c r="C1134" s="13" t="s">
        <v>100</v>
      </c>
      <c r="D1134" s="13" t="s">
        <v>1748</v>
      </c>
      <c r="E1134" s="13" t="s">
        <v>1749</v>
      </c>
      <c r="F1134" s="13" t="s">
        <v>1749</v>
      </c>
      <c r="G1134" s="13" t="s">
        <v>1935</v>
      </c>
      <c r="H1134" s="13" t="s">
        <v>105</v>
      </c>
      <c r="I1134" s="13">
        <v>45</v>
      </c>
      <c r="J1134" s="13" t="s">
        <v>106</v>
      </c>
      <c r="K1134" s="13" t="s">
        <v>107</v>
      </c>
      <c r="L1134" s="13" t="s">
        <v>108</v>
      </c>
      <c r="M1134" s="13" t="s">
        <v>109</v>
      </c>
      <c r="N1134" s="13" t="s">
        <v>110</v>
      </c>
      <c r="O1134" s="39"/>
      <c r="P1134" s="39"/>
      <c r="Q1134" s="39"/>
      <c r="R1134" s="39">
        <v>110</v>
      </c>
      <c r="S1134" s="39">
        <v>0</v>
      </c>
      <c r="T1134" s="39">
        <v>0</v>
      </c>
      <c r="U1134" s="39"/>
      <c r="V1134" s="39"/>
      <c r="W1134" s="39"/>
      <c r="X1134" s="39"/>
      <c r="Y1134" s="39"/>
      <c r="Z1134" s="39"/>
      <c r="AA1134" s="39"/>
      <c r="AB1134" s="39"/>
      <c r="AC1134" s="39"/>
      <c r="AD1134" s="39"/>
      <c r="AE1134" s="39"/>
      <c r="AF1134" s="39"/>
      <c r="AG1134" s="39"/>
      <c r="AH1134" s="39"/>
      <c r="AI1134" s="39"/>
      <c r="AJ1134" s="39"/>
      <c r="AK1134" s="39"/>
      <c r="AL1134" s="39"/>
      <c r="AM1134" s="39"/>
      <c r="AN1134" s="39"/>
      <c r="AO1134" s="39"/>
      <c r="AP1134" s="39">
        <v>1624.9</v>
      </c>
      <c r="AQ1134" s="39">
        <v>0</v>
      </c>
      <c r="AR1134" s="27">
        <f t="shared" si="25"/>
        <v>0</v>
      </c>
      <c r="AS1134" s="13" t="s">
        <v>111</v>
      </c>
      <c r="AT1134" s="13">
        <v>2015</v>
      </c>
      <c r="AU1134" s="13">
        <v>14</v>
      </c>
    </row>
    <row r="1135" spans="2:47" x14ac:dyDescent="0.2">
      <c r="B1135" s="13" t="s">
        <v>1938</v>
      </c>
      <c r="C1135" s="13" t="s">
        <v>100</v>
      </c>
      <c r="D1135" s="13" t="s">
        <v>1748</v>
      </c>
      <c r="E1135" s="13" t="s">
        <v>1749</v>
      </c>
      <c r="F1135" s="13" t="s">
        <v>1749</v>
      </c>
      <c r="G1135" s="13" t="s">
        <v>1935</v>
      </c>
      <c r="H1135" s="13" t="s">
        <v>105</v>
      </c>
      <c r="I1135" s="13">
        <v>45</v>
      </c>
      <c r="J1135" s="13" t="s">
        <v>106</v>
      </c>
      <c r="K1135" s="13" t="s">
        <v>107</v>
      </c>
      <c r="L1135" s="13" t="s">
        <v>108</v>
      </c>
      <c r="M1135" s="13" t="s">
        <v>122</v>
      </c>
      <c r="N1135" s="13" t="s">
        <v>110</v>
      </c>
      <c r="O1135" s="39"/>
      <c r="P1135" s="39"/>
      <c r="Q1135" s="39"/>
      <c r="R1135" s="39">
        <v>110</v>
      </c>
      <c r="S1135" s="39">
        <v>0</v>
      </c>
      <c r="T1135" s="39">
        <v>0</v>
      </c>
      <c r="U1135" s="39"/>
      <c r="V1135" s="39"/>
      <c r="W1135" s="39"/>
      <c r="X1135" s="39"/>
      <c r="Y1135" s="39"/>
      <c r="Z1135" s="39"/>
      <c r="AA1135" s="39"/>
      <c r="AB1135" s="39"/>
      <c r="AC1135" s="39"/>
      <c r="AD1135" s="39"/>
      <c r="AE1135" s="39"/>
      <c r="AF1135" s="39"/>
      <c r="AG1135" s="39"/>
      <c r="AH1135" s="39"/>
      <c r="AI1135" s="39"/>
      <c r="AJ1135" s="39"/>
      <c r="AK1135" s="39"/>
      <c r="AL1135" s="39"/>
      <c r="AM1135" s="39"/>
      <c r="AN1135" s="39"/>
      <c r="AO1135" s="39"/>
      <c r="AP1135" s="39">
        <v>1624.9</v>
      </c>
      <c r="AQ1135" s="39">
        <f>(O1135+P1135+Q1135+R1135+S1135+T1135+U1135+V1135+W1135)*AP1135</f>
        <v>178739</v>
      </c>
      <c r="AR1135" s="27">
        <f t="shared" si="25"/>
        <v>200187.68000000002</v>
      </c>
      <c r="AS1135" s="13" t="s">
        <v>111</v>
      </c>
      <c r="AT1135" s="13">
        <v>2015</v>
      </c>
      <c r="AU1135" s="13"/>
    </row>
    <row r="1136" spans="2:47" x14ac:dyDescent="0.25">
      <c r="B1136" s="7" t="s">
        <v>1939</v>
      </c>
      <c r="C1136" s="7" t="s">
        <v>100</v>
      </c>
      <c r="D1136" s="10" t="s">
        <v>1796</v>
      </c>
      <c r="E1136" s="7" t="s">
        <v>1797</v>
      </c>
      <c r="F1136" s="10" t="s">
        <v>1798</v>
      </c>
      <c r="G1136" s="10" t="s">
        <v>1940</v>
      </c>
      <c r="H1136" s="8" t="s">
        <v>197</v>
      </c>
      <c r="I1136" s="9">
        <v>45</v>
      </c>
      <c r="J1136" s="10" t="s">
        <v>238</v>
      </c>
      <c r="K1136" s="8" t="s">
        <v>107</v>
      </c>
      <c r="L1136" s="10" t="s">
        <v>108</v>
      </c>
      <c r="M1136" s="10" t="s">
        <v>109</v>
      </c>
      <c r="N1136" s="10" t="s">
        <v>110</v>
      </c>
      <c r="O1136" s="27"/>
      <c r="P1136" s="27"/>
      <c r="Q1136" s="74"/>
      <c r="R1136" s="27">
        <v>200</v>
      </c>
      <c r="S1136" s="27">
        <v>200</v>
      </c>
      <c r="T1136" s="27">
        <v>200</v>
      </c>
      <c r="U1136" s="27">
        <v>200</v>
      </c>
      <c r="V1136" s="27">
        <v>200</v>
      </c>
      <c r="W1136" s="27"/>
      <c r="X1136" s="27"/>
      <c r="Y1136" s="27"/>
      <c r="Z1136" s="27"/>
      <c r="AA1136" s="27"/>
      <c r="AB1136" s="27"/>
      <c r="AC1136" s="27"/>
      <c r="AD1136" s="27"/>
      <c r="AE1136" s="27"/>
      <c r="AF1136" s="27"/>
      <c r="AG1136" s="27"/>
      <c r="AH1136" s="27"/>
      <c r="AI1136" s="27"/>
      <c r="AJ1136" s="27"/>
      <c r="AK1136" s="27"/>
      <c r="AL1136" s="27"/>
      <c r="AM1136" s="27"/>
      <c r="AN1136" s="27"/>
      <c r="AO1136" s="27"/>
      <c r="AP1136" s="27">
        <v>6086.59</v>
      </c>
      <c r="AQ1136" s="27">
        <v>0</v>
      </c>
      <c r="AR1136" s="27">
        <f t="shared" si="25"/>
        <v>0</v>
      </c>
      <c r="AS1136" s="10" t="s">
        <v>111</v>
      </c>
      <c r="AT1136" s="7" t="s">
        <v>375</v>
      </c>
      <c r="AU1136" s="89" t="s">
        <v>239</v>
      </c>
    </row>
    <row r="1137" spans="2:47" x14ac:dyDescent="0.2">
      <c r="B1137" s="12" t="s">
        <v>1941</v>
      </c>
      <c r="C1137" s="7" t="s">
        <v>100</v>
      </c>
      <c r="D1137" s="7" t="s">
        <v>1796</v>
      </c>
      <c r="E1137" s="7" t="s">
        <v>1797</v>
      </c>
      <c r="F1137" s="7" t="s">
        <v>1798</v>
      </c>
      <c r="G1137" s="7" t="s">
        <v>1940</v>
      </c>
      <c r="H1137" s="8" t="s">
        <v>105</v>
      </c>
      <c r="I1137" s="9">
        <v>45</v>
      </c>
      <c r="J1137" s="10" t="s">
        <v>106</v>
      </c>
      <c r="K1137" s="8" t="s">
        <v>107</v>
      </c>
      <c r="L1137" s="10" t="s">
        <v>108</v>
      </c>
      <c r="M1137" s="10" t="s">
        <v>109</v>
      </c>
      <c r="N1137" s="10" t="s">
        <v>110</v>
      </c>
      <c r="O1137" s="74"/>
      <c r="P1137" s="27"/>
      <c r="Q1137" s="27"/>
      <c r="R1137" s="27">
        <v>100</v>
      </c>
      <c r="S1137" s="27">
        <v>200</v>
      </c>
      <c r="T1137" s="27">
        <v>200</v>
      </c>
      <c r="U1137" s="27">
        <v>200</v>
      </c>
      <c r="V1137" s="27">
        <v>200</v>
      </c>
      <c r="W1137" s="27"/>
      <c r="X1137" s="27"/>
      <c r="Y1137" s="27"/>
      <c r="Z1137" s="27"/>
      <c r="AA1137" s="27"/>
      <c r="AB1137" s="27"/>
      <c r="AC1137" s="27"/>
      <c r="AD1137" s="27"/>
      <c r="AE1137" s="27"/>
      <c r="AF1137" s="27"/>
      <c r="AG1137" s="27"/>
      <c r="AH1137" s="27"/>
      <c r="AI1137" s="27"/>
      <c r="AJ1137" s="27"/>
      <c r="AK1137" s="27"/>
      <c r="AL1137" s="27"/>
      <c r="AM1137" s="27"/>
      <c r="AN1137" s="27"/>
      <c r="AO1137" s="27"/>
      <c r="AP1137" s="27">
        <v>6086.59</v>
      </c>
      <c r="AQ1137" s="27">
        <v>0</v>
      </c>
      <c r="AR1137" s="27">
        <f t="shared" si="25"/>
        <v>0</v>
      </c>
      <c r="AS1137" s="10" t="s">
        <v>111</v>
      </c>
      <c r="AT1137" s="43" t="s">
        <v>241</v>
      </c>
      <c r="AU1137" s="13" t="s">
        <v>156</v>
      </c>
    </row>
    <row r="1138" spans="2:47" x14ac:dyDescent="0.2">
      <c r="B1138" s="13" t="s">
        <v>1942</v>
      </c>
      <c r="C1138" s="13" t="s">
        <v>100</v>
      </c>
      <c r="D1138" s="13" t="s">
        <v>1802</v>
      </c>
      <c r="E1138" s="13" t="s">
        <v>1797</v>
      </c>
      <c r="F1138" s="13" t="s">
        <v>1803</v>
      </c>
      <c r="G1138" s="13" t="s">
        <v>1940</v>
      </c>
      <c r="H1138" s="13" t="s">
        <v>105</v>
      </c>
      <c r="I1138" s="13">
        <v>45</v>
      </c>
      <c r="J1138" s="13" t="s">
        <v>106</v>
      </c>
      <c r="K1138" s="13" t="s">
        <v>107</v>
      </c>
      <c r="L1138" s="13" t="s">
        <v>108</v>
      </c>
      <c r="M1138" s="13" t="s">
        <v>109</v>
      </c>
      <c r="N1138" s="13" t="s">
        <v>110</v>
      </c>
      <c r="O1138" s="39"/>
      <c r="P1138" s="39"/>
      <c r="Q1138" s="39"/>
      <c r="R1138" s="39">
        <v>100</v>
      </c>
      <c r="S1138" s="39">
        <v>146</v>
      </c>
      <c r="T1138" s="39">
        <v>230</v>
      </c>
      <c r="U1138" s="39">
        <v>230</v>
      </c>
      <c r="V1138" s="39">
        <v>200</v>
      </c>
      <c r="W1138" s="39"/>
      <c r="X1138" s="39"/>
      <c r="Y1138" s="39"/>
      <c r="Z1138" s="39"/>
      <c r="AA1138" s="39"/>
      <c r="AB1138" s="39"/>
      <c r="AC1138" s="39"/>
      <c r="AD1138" s="39"/>
      <c r="AE1138" s="39"/>
      <c r="AF1138" s="39"/>
      <c r="AG1138" s="39"/>
      <c r="AH1138" s="39"/>
      <c r="AI1138" s="39"/>
      <c r="AJ1138" s="39"/>
      <c r="AK1138" s="39"/>
      <c r="AL1138" s="39"/>
      <c r="AM1138" s="39"/>
      <c r="AN1138" s="39"/>
      <c r="AO1138" s="39"/>
      <c r="AP1138" s="39">
        <v>5618.7499999999991</v>
      </c>
      <c r="AQ1138" s="39">
        <v>0</v>
      </c>
      <c r="AR1138" s="27">
        <f t="shared" si="25"/>
        <v>0</v>
      </c>
      <c r="AS1138" s="13" t="s">
        <v>111</v>
      </c>
      <c r="AT1138" s="13">
        <v>2015</v>
      </c>
      <c r="AU1138" s="13">
        <v>14</v>
      </c>
    </row>
    <row r="1139" spans="2:47" x14ac:dyDescent="0.2">
      <c r="B1139" s="13" t="s">
        <v>1943</v>
      </c>
      <c r="C1139" s="13" t="s">
        <v>100</v>
      </c>
      <c r="D1139" s="13" t="s">
        <v>1802</v>
      </c>
      <c r="E1139" s="13" t="s">
        <v>1797</v>
      </c>
      <c r="F1139" s="13" t="s">
        <v>1803</v>
      </c>
      <c r="G1139" s="13" t="s">
        <v>1940</v>
      </c>
      <c r="H1139" s="13" t="s">
        <v>105</v>
      </c>
      <c r="I1139" s="13">
        <v>45</v>
      </c>
      <c r="J1139" s="13" t="s">
        <v>106</v>
      </c>
      <c r="K1139" s="13" t="s">
        <v>107</v>
      </c>
      <c r="L1139" s="13" t="s">
        <v>108</v>
      </c>
      <c r="M1139" s="13" t="s">
        <v>109</v>
      </c>
      <c r="N1139" s="13" t="s">
        <v>110</v>
      </c>
      <c r="O1139" s="39"/>
      <c r="P1139" s="39"/>
      <c r="Q1139" s="39"/>
      <c r="R1139" s="39">
        <v>100</v>
      </c>
      <c r="S1139" s="39">
        <v>200</v>
      </c>
      <c r="T1139" s="39">
        <v>200</v>
      </c>
      <c r="U1139" s="39">
        <v>200</v>
      </c>
      <c r="V1139" s="39">
        <v>200</v>
      </c>
      <c r="W1139" s="39"/>
      <c r="X1139" s="39"/>
      <c r="Y1139" s="39"/>
      <c r="Z1139" s="39"/>
      <c r="AA1139" s="39"/>
      <c r="AB1139" s="39"/>
      <c r="AC1139" s="39"/>
      <c r="AD1139" s="39"/>
      <c r="AE1139" s="39"/>
      <c r="AF1139" s="39"/>
      <c r="AG1139" s="39"/>
      <c r="AH1139" s="39"/>
      <c r="AI1139" s="39"/>
      <c r="AJ1139" s="39"/>
      <c r="AK1139" s="39"/>
      <c r="AL1139" s="39"/>
      <c r="AM1139" s="39"/>
      <c r="AN1139" s="39"/>
      <c r="AO1139" s="39"/>
      <c r="AP1139" s="39">
        <v>5618.7499999999991</v>
      </c>
      <c r="AQ1139" s="39">
        <v>0</v>
      </c>
      <c r="AR1139" s="27">
        <f t="shared" si="25"/>
        <v>0</v>
      </c>
      <c r="AS1139" s="13" t="s">
        <v>111</v>
      </c>
      <c r="AT1139" s="13">
        <v>2015</v>
      </c>
      <c r="AU1139" s="13" t="s">
        <v>156</v>
      </c>
    </row>
    <row r="1140" spans="2:47" x14ac:dyDescent="0.2">
      <c r="B1140" s="13" t="s">
        <v>1944</v>
      </c>
      <c r="C1140" s="13" t="s">
        <v>100</v>
      </c>
      <c r="D1140" s="13" t="s">
        <v>1802</v>
      </c>
      <c r="E1140" s="13" t="s">
        <v>1797</v>
      </c>
      <c r="F1140" s="13" t="s">
        <v>1803</v>
      </c>
      <c r="G1140" s="13" t="s">
        <v>1940</v>
      </c>
      <c r="H1140" s="13" t="s">
        <v>105</v>
      </c>
      <c r="I1140" s="13">
        <v>45</v>
      </c>
      <c r="J1140" s="13" t="s">
        <v>106</v>
      </c>
      <c r="K1140" s="13" t="s">
        <v>107</v>
      </c>
      <c r="L1140" s="13" t="s">
        <v>108</v>
      </c>
      <c r="M1140" s="13" t="s">
        <v>122</v>
      </c>
      <c r="N1140" s="13" t="s">
        <v>110</v>
      </c>
      <c r="O1140" s="39"/>
      <c r="P1140" s="39"/>
      <c r="Q1140" s="39"/>
      <c r="R1140" s="39">
        <v>100</v>
      </c>
      <c r="S1140" s="39">
        <v>200</v>
      </c>
      <c r="T1140" s="39">
        <v>120</v>
      </c>
      <c r="U1140" s="39">
        <v>200</v>
      </c>
      <c r="V1140" s="39">
        <v>200</v>
      </c>
      <c r="W1140" s="39"/>
      <c r="X1140" s="39"/>
      <c r="Y1140" s="39"/>
      <c r="Z1140" s="39"/>
      <c r="AA1140" s="39"/>
      <c r="AB1140" s="39"/>
      <c r="AC1140" s="39"/>
      <c r="AD1140" s="39"/>
      <c r="AE1140" s="39"/>
      <c r="AF1140" s="39"/>
      <c r="AG1140" s="39"/>
      <c r="AH1140" s="39"/>
      <c r="AI1140" s="39"/>
      <c r="AJ1140" s="39"/>
      <c r="AK1140" s="39"/>
      <c r="AL1140" s="39"/>
      <c r="AM1140" s="39"/>
      <c r="AN1140" s="39"/>
      <c r="AO1140" s="39"/>
      <c r="AP1140" s="39">
        <v>6811</v>
      </c>
      <c r="AQ1140" s="39">
        <v>0</v>
      </c>
      <c r="AR1140" s="27">
        <f t="shared" si="25"/>
        <v>0</v>
      </c>
      <c r="AS1140" s="13" t="s">
        <v>111</v>
      </c>
      <c r="AT1140" s="13">
        <v>2015</v>
      </c>
      <c r="AU1140" s="13" t="s">
        <v>156</v>
      </c>
    </row>
    <row r="1141" spans="2:47" x14ac:dyDescent="0.2">
      <c r="B1141" s="13" t="s">
        <v>7203</v>
      </c>
      <c r="C1141" s="13" t="s">
        <v>100</v>
      </c>
      <c r="D1141" s="13" t="s">
        <v>1802</v>
      </c>
      <c r="E1141" s="13" t="s">
        <v>1797</v>
      </c>
      <c r="F1141" s="13" t="s">
        <v>1803</v>
      </c>
      <c r="G1141" s="13" t="s">
        <v>1940</v>
      </c>
      <c r="H1141" s="13" t="s">
        <v>105</v>
      </c>
      <c r="I1141" s="13">
        <v>45</v>
      </c>
      <c r="J1141" s="13" t="s">
        <v>106</v>
      </c>
      <c r="K1141" s="13" t="s">
        <v>107</v>
      </c>
      <c r="L1141" s="13" t="s">
        <v>108</v>
      </c>
      <c r="M1141" s="13" t="s">
        <v>122</v>
      </c>
      <c r="N1141" s="13" t="s">
        <v>110</v>
      </c>
      <c r="O1141" s="39"/>
      <c r="P1141" s="39"/>
      <c r="Q1141" s="39"/>
      <c r="R1141" s="39">
        <v>100</v>
      </c>
      <c r="S1141" s="39">
        <v>200</v>
      </c>
      <c r="T1141" s="39">
        <v>49</v>
      </c>
      <c r="U1141" s="39">
        <v>200</v>
      </c>
      <c r="V1141" s="39">
        <v>200</v>
      </c>
      <c r="W1141" s="39"/>
      <c r="X1141" s="39"/>
      <c r="Y1141" s="39"/>
      <c r="Z1141" s="39"/>
      <c r="AA1141" s="39"/>
      <c r="AB1141" s="39"/>
      <c r="AC1141" s="39"/>
      <c r="AD1141" s="39"/>
      <c r="AE1141" s="39"/>
      <c r="AF1141" s="39"/>
      <c r="AG1141" s="39"/>
      <c r="AH1141" s="39"/>
      <c r="AI1141" s="39"/>
      <c r="AJ1141" s="39"/>
      <c r="AK1141" s="39"/>
      <c r="AL1141" s="39"/>
      <c r="AM1141" s="39"/>
      <c r="AN1141" s="39"/>
      <c r="AO1141" s="39"/>
      <c r="AP1141" s="39">
        <v>6081.2499999999991</v>
      </c>
      <c r="AQ1141" s="39">
        <f>(P1141+Q1141+R1141+S1141+T1141+U1141+V1141+W1141)*AP1141</f>
        <v>4554856.2499999991</v>
      </c>
      <c r="AR1141" s="27">
        <f t="shared" si="25"/>
        <v>5101438.9999999991</v>
      </c>
      <c r="AS1141" s="13" t="s">
        <v>111</v>
      </c>
      <c r="AT1141" s="13">
        <v>2015</v>
      </c>
      <c r="AU1141" s="13"/>
    </row>
    <row r="1142" spans="2:47" x14ac:dyDescent="0.25">
      <c r="B1142" s="7" t="s">
        <v>1945</v>
      </c>
      <c r="C1142" s="7" t="s">
        <v>100</v>
      </c>
      <c r="D1142" s="10" t="s">
        <v>1796</v>
      </c>
      <c r="E1142" s="7" t="s">
        <v>1797</v>
      </c>
      <c r="F1142" s="10" t="s">
        <v>1798</v>
      </c>
      <c r="G1142" s="10" t="s">
        <v>1946</v>
      </c>
      <c r="H1142" s="8" t="s">
        <v>197</v>
      </c>
      <c r="I1142" s="9">
        <v>45</v>
      </c>
      <c r="J1142" s="10" t="s">
        <v>238</v>
      </c>
      <c r="K1142" s="8" t="s">
        <v>107</v>
      </c>
      <c r="L1142" s="10" t="s">
        <v>108</v>
      </c>
      <c r="M1142" s="10" t="s">
        <v>109</v>
      </c>
      <c r="N1142" s="10" t="s">
        <v>110</v>
      </c>
      <c r="O1142" s="27"/>
      <c r="P1142" s="27"/>
      <c r="Q1142" s="74"/>
      <c r="R1142" s="27">
        <v>50</v>
      </c>
      <c r="S1142" s="27">
        <v>50</v>
      </c>
      <c r="T1142" s="27">
        <v>50</v>
      </c>
      <c r="U1142" s="27">
        <v>50</v>
      </c>
      <c r="V1142" s="27">
        <v>50</v>
      </c>
      <c r="W1142" s="27"/>
      <c r="X1142" s="27"/>
      <c r="Y1142" s="27"/>
      <c r="Z1142" s="27"/>
      <c r="AA1142" s="27"/>
      <c r="AB1142" s="27"/>
      <c r="AC1142" s="27"/>
      <c r="AD1142" s="27"/>
      <c r="AE1142" s="27"/>
      <c r="AF1142" s="27"/>
      <c r="AG1142" s="27"/>
      <c r="AH1142" s="27"/>
      <c r="AI1142" s="27"/>
      <c r="AJ1142" s="27"/>
      <c r="AK1142" s="27"/>
      <c r="AL1142" s="27"/>
      <c r="AM1142" s="27"/>
      <c r="AN1142" s="27"/>
      <c r="AO1142" s="27"/>
      <c r="AP1142" s="27">
        <v>6201.69</v>
      </c>
      <c r="AQ1142" s="27">
        <v>0</v>
      </c>
      <c r="AR1142" s="27">
        <f t="shared" si="25"/>
        <v>0</v>
      </c>
      <c r="AS1142" s="10" t="s">
        <v>111</v>
      </c>
      <c r="AT1142" s="7" t="s">
        <v>375</v>
      </c>
      <c r="AU1142" s="89" t="s">
        <v>1392</v>
      </c>
    </row>
    <row r="1143" spans="2:47" x14ac:dyDescent="0.2">
      <c r="B1143" s="12" t="s">
        <v>1947</v>
      </c>
      <c r="C1143" s="7" t="s">
        <v>100</v>
      </c>
      <c r="D1143" s="7" t="s">
        <v>1796</v>
      </c>
      <c r="E1143" s="7" t="s">
        <v>1797</v>
      </c>
      <c r="F1143" s="7" t="s">
        <v>1798</v>
      </c>
      <c r="G1143" s="7" t="s">
        <v>1946</v>
      </c>
      <c r="H1143" s="8" t="s">
        <v>105</v>
      </c>
      <c r="I1143" s="9">
        <v>45</v>
      </c>
      <c r="J1143" s="10" t="s">
        <v>106</v>
      </c>
      <c r="K1143" s="8" t="s">
        <v>107</v>
      </c>
      <c r="L1143" s="10" t="s">
        <v>108</v>
      </c>
      <c r="M1143" s="10" t="s">
        <v>109</v>
      </c>
      <c r="N1143" s="10" t="s">
        <v>110</v>
      </c>
      <c r="O1143" s="74"/>
      <c r="P1143" s="27"/>
      <c r="Q1143" s="27"/>
      <c r="R1143" s="27">
        <v>50</v>
      </c>
      <c r="S1143" s="27">
        <v>50</v>
      </c>
      <c r="T1143" s="27">
        <v>50</v>
      </c>
      <c r="U1143" s="27">
        <v>50</v>
      </c>
      <c r="V1143" s="27">
        <v>50</v>
      </c>
      <c r="W1143" s="27"/>
      <c r="X1143" s="27"/>
      <c r="Y1143" s="27"/>
      <c r="Z1143" s="27"/>
      <c r="AA1143" s="27"/>
      <c r="AB1143" s="27"/>
      <c r="AC1143" s="27"/>
      <c r="AD1143" s="27"/>
      <c r="AE1143" s="27"/>
      <c r="AF1143" s="27"/>
      <c r="AG1143" s="27"/>
      <c r="AH1143" s="27"/>
      <c r="AI1143" s="27"/>
      <c r="AJ1143" s="27"/>
      <c r="AK1143" s="27"/>
      <c r="AL1143" s="27"/>
      <c r="AM1143" s="27"/>
      <c r="AN1143" s="27"/>
      <c r="AO1143" s="27"/>
      <c r="AP1143" s="27">
        <v>6201.69</v>
      </c>
      <c r="AQ1143" s="27">
        <v>0</v>
      </c>
      <c r="AR1143" s="27">
        <f t="shared" si="25"/>
        <v>0</v>
      </c>
      <c r="AS1143" s="10" t="s">
        <v>111</v>
      </c>
      <c r="AT1143" s="43" t="s">
        <v>241</v>
      </c>
      <c r="AU1143" s="13" t="s">
        <v>156</v>
      </c>
    </row>
    <row r="1144" spans="2:47" x14ac:dyDescent="0.2">
      <c r="B1144" s="13" t="s">
        <v>1948</v>
      </c>
      <c r="C1144" s="13" t="s">
        <v>100</v>
      </c>
      <c r="D1144" s="13" t="s">
        <v>1802</v>
      </c>
      <c r="E1144" s="13" t="s">
        <v>1797</v>
      </c>
      <c r="F1144" s="13" t="s">
        <v>1803</v>
      </c>
      <c r="G1144" s="13" t="s">
        <v>1946</v>
      </c>
      <c r="H1144" s="13" t="s">
        <v>105</v>
      </c>
      <c r="I1144" s="13">
        <v>45</v>
      </c>
      <c r="J1144" s="13" t="s">
        <v>106</v>
      </c>
      <c r="K1144" s="13" t="s">
        <v>107</v>
      </c>
      <c r="L1144" s="13" t="s">
        <v>108</v>
      </c>
      <c r="M1144" s="13" t="s">
        <v>109</v>
      </c>
      <c r="N1144" s="13" t="s">
        <v>110</v>
      </c>
      <c r="O1144" s="39"/>
      <c r="P1144" s="39"/>
      <c r="Q1144" s="39"/>
      <c r="R1144" s="39">
        <v>50</v>
      </c>
      <c r="S1144" s="39">
        <v>0</v>
      </c>
      <c r="T1144" s="39">
        <v>50</v>
      </c>
      <c r="U1144" s="39">
        <v>50</v>
      </c>
      <c r="V1144" s="39">
        <v>50</v>
      </c>
      <c r="W1144" s="39"/>
      <c r="X1144" s="39"/>
      <c r="Y1144" s="39"/>
      <c r="Z1144" s="39"/>
      <c r="AA1144" s="39"/>
      <c r="AB1144" s="39"/>
      <c r="AC1144" s="39"/>
      <c r="AD1144" s="39"/>
      <c r="AE1144" s="39"/>
      <c r="AF1144" s="39"/>
      <c r="AG1144" s="39"/>
      <c r="AH1144" s="39"/>
      <c r="AI1144" s="39"/>
      <c r="AJ1144" s="39"/>
      <c r="AK1144" s="39"/>
      <c r="AL1144" s="39"/>
      <c r="AM1144" s="39"/>
      <c r="AN1144" s="39"/>
      <c r="AO1144" s="39"/>
      <c r="AP1144" s="39">
        <v>11499.999999999998</v>
      </c>
      <c r="AQ1144" s="39">
        <v>0</v>
      </c>
      <c r="AR1144" s="27">
        <f t="shared" si="25"/>
        <v>0</v>
      </c>
      <c r="AS1144" s="13" t="s">
        <v>111</v>
      </c>
      <c r="AT1144" s="13">
        <v>2015</v>
      </c>
      <c r="AU1144" s="13">
        <v>14</v>
      </c>
    </row>
    <row r="1145" spans="2:47" x14ac:dyDescent="0.2">
      <c r="B1145" s="13" t="s">
        <v>1949</v>
      </c>
      <c r="C1145" s="13" t="s">
        <v>100</v>
      </c>
      <c r="D1145" s="13" t="s">
        <v>1802</v>
      </c>
      <c r="E1145" s="13" t="s">
        <v>1797</v>
      </c>
      <c r="F1145" s="13" t="s">
        <v>1803</v>
      </c>
      <c r="G1145" s="13" t="s">
        <v>1946</v>
      </c>
      <c r="H1145" s="13" t="s">
        <v>105</v>
      </c>
      <c r="I1145" s="13">
        <v>45</v>
      </c>
      <c r="J1145" s="13" t="s">
        <v>106</v>
      </c>
      <c r="K1145" s="13" t="s">
        <v>107</v>
      </c>
      <c r="L1145" s="13" t="s">
        <v>108</v>
      </c>
      <c r="M1145" s="13" t="s">
        <v>122</v>
      </c>
      <c r="N1145" s="13" t="s">
        <v>110</v>
      </c>
      <c r="O1145" s="39"/>
      <c r="P1145" s="39"/>
      <c r="Q1145" s="39"/>
      <c r="R1145" s="39">
        <v>50</v>
      </c>
      <c r="S1145" s="39">
        <v>50</v>
      </c>
      <c r="T1145" s="39">
        <v>50</v>
      </c>
      <c r="U1145" s="39">
        <v>50</v>
      </c>
      <c r="V1145" s="39">
        <v>50</v>
      </c>
      <c r="W1145" s="39"/>
      <c r="X1145" s="39"/>
      <c r="Y1145" s="39"/>
      <c r="Z1145" s="39"/>
      <c r="AA1145" s="39"/>
      <c r="AB1145" s="39"/>
      <c r="AC1145" s="39"/>
      <c r="AD1145" s="39"/>
      <c r="AE1145" s="39"/>
      <c r="AF1145" s="39"/>
      <c r="AG1145" s="39"/>
      <c r="AH1145" s="39"/>
      <c r="AI1145" s="39"/>
      <c r="AJ1145" s="39"/>
      <c r="AK1145" s="39"/>
      <c r="AL1145" s="39"/>
      <c r="AM1145" s="39"/>
      <c r="AN1145" s="39"/>
      <c r="AO1145" s="39"/>
      <c r="AP1145" s="39">
        <v>11499.999999999998</v>
      </c>
      <c r="AQ1145" s="39">
        <v>0</v>
      </c>
      <c r="AR1145" s="27">
        <f t="shared" si="25"/>
        <v>0</v>
      </c>
      <c r="AS1145" s="13" t="s">
        <v>111</v>
      </c>
      <c r="AT1145" s="13">
        <v>2015</v>
      </c>
      <c r="AU1145" s="13" t="s">
        <v>115</v>
      </c>
    </row>
    <row r="1146" spans="2:47" x14ac:dyDescent="0.2">
      <c r="B1146" s="13" t="s">
        <v>7204</v>
      </c>
      <c r="C1146" s="13" t="s">
        <v>100</v>
      </c>
      <c r="D1146" s="13" t="s">
        <v>1802</v>
      </c>
      <c r="E1146" s="13" t="s">
        <v>1797</v>
      </c>
      <c r="F1146" s="13" t="s">
        <v>1803</v>
      </c>
      <c r="G1146" s="13" t="s">
        <v>1946</v>
      </c>
      <c r="H1146" s="13" t="s">
        <v>105</v>
      </c>
      <c r="I1146" s="13">
        <v>45</v>
      </c>
      <c r="J1146" s="13" t="s">
        <v>106</v>
      </c>
      <c r="K1146" s="13" t="s">
        <v>107</v>
      </c>
      <c r="L1146" s="13" t="s">
        <v>108</v>
      </c>
      <c r="M1146" s="13" t="s">
        <v>122</v>
      </c>
      <c r="N1146" s="13" t="s">
        <v>110</v>
      </c>
      <c r="O1146" s="39"/>
      <c r="P1146" s="39"/>
      <c r="Q1146" s="39"/>
      <c r="R1146" s="39">
        <v>50</v>
      </c>
      <c r="S1146" s="39">
        <v>50</v>
      </c>
      <c r="T1146" s="39">
        <v>0</v>
      </c>
      <c r="U1146" s="39">
        <v>50</v>
      </c>
      <c r="V1146" s="39">
        <v>50</v>
      </c>
      <c r="W1146" s="39"/>
      <c r="X1146" s="39"/>
      <c r="Y1146" s="39"/>
      <c r="Z1146" s="39"/>
      <c r="AA1146" s="39"/>
      <c r="AB1146" s="39"/>
      <c r="AC1146" s="39"/>
      <c r="AD1146" s="39"/>
      <c r="AE1146" s="39"/>
      <c r="AF1146" s="39"/>
      <c r="AG1146" s="39"/>
      <c r="AH1146" s="39"/>
      <c r="AI1146" s="39"/>
      <c r="AJ1146" s="39"/>
      <c r="AK1146" s="39"/>
      <c r="AL1146" s="39"/>
      <c r="AM1146" s="39"/>
      <c r="AN1146" s="39"/>
      <c r="AO1146" s="39"/>
      <c r="AP1146" s="39">
        <v>11499.999999999998</v>
      </c>
      <c r="AQ1146" s="39">
        <f>(P1146+Q1146+R1146+S1146+T1146+U1146+V1146+W1146)*AP1146</f>
        <v>2299999.9999999995</v>
      </c>
      <c r="AR1146" s="27">
        <f t="shared" si="25"/>
        <v>2575999.9999999995</v>
      </c>
      <c r="AS1146" s="13" t="s">
        <v>111</v>
      </c>
      <c r="AT1146" s="13">
        <v>2015</v>
      </c>
      <c r="AU1146" s="13"/>
    </row>
    <row r="1147" spans="2:47" x14ac:dyDescent="0.25">
      <c r="B1147" s="7" t="s">
        <v>1950</v>
      </c>
      <c r="C1147" s="7" t="s">
        <v>100</v>
      </c>
      <c r="D1147" s="7" t="s">
        <v>1951</v>
      </c>
      <c r="E1147" s="7" t="s">
        <v>1819</v>
      </c>
      <c r="F1147" s="10" t="s">
        <v>1952</v>
      </c>
      <c r="G1147" s="10" t="s">
        <v>1953</v>
      </c>
      <c r="H1147" s="8" t="s">
        <v>105</v>
      </c>
      <c r="I1147" s="9">
        <v>45</v>
      </c>
      <c r="J1147" s="10" t="s">
        <v>238</v>
      </c>
      <c r="K1147" s="8" t="s">
        <v>107</v>
      </c>
      <c r="L1147" s="10" t="s">
        <v>108</v>
      </c>
      <c r="M1147" s="10" t="s">
        <v>109</v>
      </c>
      <c r="N1147" s="10" t="s">
        <v>110</v>
      </c>
      <c r="O1147" s="27"/>
      <c r="P1147" s="27"/>
      <c r="Q1147" s="74"/>
      <c r="R1147" s="27">
        <v>50</v>
      </c>
      <c r="S1147" s="27">
        <v>0</v>
      </c>
      <c r="T1147" s="27">
        <v>0</v>
      </c>
      <c r="U1147" s="27">
        <v>0</v>
      </c>
      <c r="V1147" s="27">
        <v>0</v>
      </c>
      <c r="W1147" s="27"/>
      <c r="X1147" s="27"/>
      <c r="Y1147" s="27"/>
      <c r="Z1147" s="27"/>
      <c r="AA1147" s="27"/>
      <c r="AB1147" s="27"/>
      <c r="AC1147" s="27"/>
      <c r="AD1147" s="27"/>
      <c r="AE1147" s="27"/>
      <c r="AF1147" s="27"/>
      <c r="AG1147" s="27"/>
      <c r="AH1147" s="27"/>
      <c r="AI1147" s="27"/>
      <c r="AJ1147" s="27"/>
      <c r="AK1147" s="27"/>
      <c r="AL1147" s="27"/>
      <c r="AM1147" s="27"/>
      <c r="AN1147" s="27"/>
      <c r="AO1147" s="27"/>
      <c r="AP1147" s="27">
        <v>2000</v>
      </c>
      <c r="AQ1147" s="27">
        <v>0</v>
      </c>
      <c r="AR1147" s="27">
        <f t="shared" si="25"/>
        <v>0</v>
      </c>
      <c r="AS1147" s="10" t="s">
        <v>111</v>
      </c>
      <c r="AT1147" s="7" t="s">
        <v>375</v>
      </c>
      <c r="AU1147" s="89" t="s">
        <v>357</v>
      </c>
    </row>
    <row r="1148" spans="2:47" x14ac:dyDescent="0.2">
      <c r="B1148" s="12" t="s">
        <v>1954</v>
      </c>
      <c r="C1148" s="7" t="s">
        <v>100</v>
      </c>
      <c r="D1148" s="7" t="s">
        <v>1951</v>
      </c>
      <c r="E1148" s="7" t="s">
        <v>1819</v>
      </c>
      <c r="F1148" s="7" t="s">
        <v>1952</v>
      </c>
      <c r="G1148" s="7" t="s">
        <v>1953</v>
      </c>
      <c r="H1148" s="8" t="s">
        <v>105</v>
      </c>
      <c r="I1148" s="9">
        <v>45</v>
      </c>
      <c r="J1148" s="10" t="s">
        <v>106</v>
      </c>
      <c r="K1148" s="8" t="s">
        <v>107</v>
      </c>
      <c r="L1148" s="10" t="s">
        <v>108</v>
      </c>
      <c r="M1148" s="10" t="s">
        <v>109</v>
      </c>
      <c r="N1148" s="10" t="s">
        <v>110</v>
      </c>
      <c r="O1148" s="74"/>
      <c r="P1148" s="27"/>
      <c r="Q1148" s="27"/>
      <c r="R1148" s="27">
        <v>50</v>
      </c>
      <c r="S1148" s="27">
        <v>50</v>
      </c>
      <c r="T1148" s="27">
        <v>50</v>
      </c>
      <c r="U1148" s="27">
        <v>50</v>
      </c>
      <c r="V1148" s="27">
        <v>50</v>
      </c>
      <c r="W1148" s="27"/>
      <c r="X1148" s="27"/>
      <c r="Y1148" s="27"/>
      <c r="Z1148" s="27"/>
      <c r="AA1148" s="27"/>
      <c r="AB1148" s="27"/>
      <c r="AC1148" s="27"/>
      <c r="AD1148" s="27"/>
      <c r="AE1148" s="27"/>
      <c r="AF1148" s="27"/>
      <c r="AG1148" s="27"/>
      <c r="AH1148" s="27"/>
      <c r="AI1148" s="27"/>
      <c r="AJ1148" s="27"/>
      <c r="AK1148" s="27"/>
      <c r="AL1148" s="27"/>
      <c r="AM1148" s="27"/>
      <c r="AN1148" s="27"/>
      <c r="AO1148" s="27"/>
      <c r="AP1148" s="27">
        <v>2000</v>
      </c>
      <c r="AQ1148" s="27">
        <v>0</v>
      </c>
      <c r="AR1148" s="27">
        <f t="shared" si="25"/>
        <v>0</v>
      </c>
      <c r="AS1148" s="10" t="s">
        <v>111</v>
      </c>
      <c r="AT1148" s="43" t="s">
        <v>241</v>
      </c>
      <c r="AU1148" s="13" t="s">
        <v>115</v>
      </c>
    </row>
    <row r="1149" spans="2:47" x14ac:dyDescent="0.2">
      <c r="B1149" s="13" t="s">
        <v>1955</v>
      </c>
      <c r="C1149" s="13" t="s">
        <v>100</v>
      </c>
      <c r="D1149" s="13" t="s">
        <v>1956</v>
      </c>
      <c r="E1149" s="13" t="s">
        <v>1819</v>
      </c>
      <c r="F1149" s="13" t="s">
        <v>1957</v>
      </c>
      <c r="G1149" s="13" t="s">
        <v>1953</v>
      </c>
      <c r="H1149" s="13" t="s">
        <v>105</v>
      </c>
      <c r="I1149" s="13">
        <v>45</v>
      </c>
      <c r="J1149" s="13" t="s">
        <v>106</v>
      </c>
      <c r="K1149" s="13" t="s">
        <v>107</v>
      </c>
      <c r="L1149" s="13" t="s">
        <v>108</v>
      </c>
      <c r="M1149" s="13" t="s">
        <v>109</v>
      </c>
      <c r="N1149" s="13" t="s">
        <v>110</v>
      </c>
      <c r="O1149" s="39"/>
      <c r="P1149" s="39"/>
      <c r="Q1149" s="39"/>
      <c r="R1149" s="39">
        <v>50</v>
      </c>
      <c r="S1149" s="39">
        <v>0</v>
      </c>
      <c r="T1149" s="39">
        <v>0</v>
      </c>
      <c r="U1149" s="39">
        <v>0</v>
      </c>
      <c r="V1149" s="39">
        <v>0</v>
      </c>
      <c r="W1149" s="39"/>
      <c r="X1149" s="39"/>
      <c r="Y1149" s="39"/>
      <c r="Z1149" s="39"/>
      <c r="AA1149" s="39"/>
      <c r="AB1149" s="39"/>
      <c r="AC1149" s="39"/>
      <c r="AD1149" s="39"/>
      <c r="AE1149" s="39"/>
      <c r="AF1149" s="39"/>
      <c r="AG1149" s="39"/>
      <c r="AH1149" s="39"/>
      <c r="AI1149" s="39"/>
      <c r="AJ1149" s="39"/>
      <c r="AK1149" s="39"/>
      <c r="AL1149" s="39"/>
      <c r="AM1149" s="39"/>
      <c r="AN1149" s="39"/>
      <c r="AO1149" s="39"/>
      <c r="AP1149" s="39">
        <v>2000</v>
      </c>
      <c r="AQ1149" s="39">
        <v>0</v>
      </c>
      <c r="AR1149" s="27">
        <f t="shared" si="25"/>
        <v>0</v>
      </c>
      <c r="AS1149" s="13" t="s">
        <v>111</v>
      </c>
      <c r="AT1149" s="13">
        <v>2015</v>
      </c>
      <c r="AU1149" s="13">
        <v>14</v>
      </c>
    </row>
    <row r="1150" spans="2:47" x14ac:dyDescent="0.2">
      <c r="B1150" s="13" t="s">
        <v>1958</v>
      </c>
      <c r="C1150" s="13" t="s">
        <v>100</v>
      </c>
      <c r="D1150" s="13" t="s">
        <v>1956</v>
      </c>
      <c r="E1150" s="13" t="s">
        <v>1819</v>
      </c>
      <c r="F1150" s="13" t="s">
        <v>1957</v>
      </c>
      <c r="G1150" s="13" t="s">
        <v>1953</v>
      </c>
      <c r="H1150" s="13" t="s">
        <v>105</v>
      </c>
      <c r="I1150" s="13">
        <v>45</v>
      </c>
      <c r="J1150" s="13" t="s">
        <v>106</v>
      </c>
      <c r="K1150" s="13" t="s">
        <v>107</v>
      </c>
      <c r="L1150" s="13" t="s">
        <v>108</v>
      </c>
      <c r="M1150" s="13" t="s">
        <v>109</v>
      </c>
      <c r="N1150" s="13" t="s">
        <v>110</v>
      </c>
      <c r="O1150" s="39"/>
      <c r="P1150" s="39"/>
      <c r="Q1150" s="39"/>
      <c r="R1150" s="39">
        <v>50</v>
      </c>
      <c r="S1150" s="39">
        <v>0</v>
      </c>
      <c r="T1150" s="39">
        <v>0</v>
      </c>
      <c r="U1150" s="39">
        <v>0</v>
      </c>
      <c r="V1150" s="39">
        <v>0</v>
      </c>
      <c r="W1150" s="39"/>
      <c r="X1150" s="39"/>
      <c r="Y1150" s="39"/>
      <c r="Z1150" s="39"/>
      <c r="AA1150" s="39"/>
      <c r="AB1150" s="39"/>
      <c r="AC1150" s="39"/>
      <c r="AD1150" s="39"/>
      <c r="AE1150" s="39"/>
      <c r="AF1150" s="39"/>
      <c r="AG1150" s="39"/>
      <c r="AH1150" s="39"/>
      <c r="AI1150" s="39"/>
      <c r="AJ1150" s="39"/>
      <c r="AK1150" s="39"/>
      <c r="AL1150" s="39"/>
      <c r="AM1150" s="39"/>
      <c r="AN1150" s="39"/>
      <c r="AO1150" s="39"/>
      <c r="AP1150" s="39">
        <v>2000</v>
      </c>
      <c r="AQ1150" s="39">
        <v>0</v>
      </c>
      <c r="AR1150" s="27">
        <f t="shared" si="25"/>
        <v>0</v>
      </c>
      <c r="AS1150" s="13" t="s">
        <v>111</v>
      </c>
      <c r="AT1150" s="13">
        <v>2015</v>
      </c>
      <c r="AU1150" s="13">
        <v>14</v>
      </c>
    </row>
    <row r="1151" spans="2:47" x14ac:dyDescent="0.2">
      <c r="B1151" s="13" t="s">
        <v>1959</v>
      </c>
      <c r="C1151" s="13" t="s">
        <v>100</v>
      </c>
      <c r="D1151" s="13" t="s">
        <v>1956</v>
      </c>
      <c r="E1151" s="13" t="s">
        <v>1819</v>
      </c>
      <c r="F1151" s="13" t="s">
        <v>1957</v>
      </c>
      <c r="G1151" s="13" t="s">
        <v>1953</v>
      </c>
      <c r="H1151" s="15" t="s">
        <v>105</v>
      </c>
      <c r="I1151" s="13">
        <v>45</v>
      </c>
      <c r="J1151" s="13" t="s">
        <v>106</v>
      </c>
      <c r="K1151" s="13" t="s">
        <v>107</v>
      </c>
      <c r="L1151" s="13" t="s">
        <v>108</v>
      </c>
      <c r="M1151" s="13" t="s">
        <v>122</v>
      </c>
      <c r="N1151" s="13" t="s">
        <v>110</v>
      </c>
      <c r="O1151" s="39"/>
      <c r="P1151" s="39"/>
      <c r="Q1151" s="39"/>
      <c r="R1151" s="39">
        <v>50</v>
      </c>
      <c r="S1151" s="39">
        <v>50</v>
      </c>
      <c r="T1151" s="39">
        <v>0</v>
      </c>
      <c r="U1151" s="39">
        <v>0</v>
      </c>
      <c r="V1151" s="39">
        <v>0</v>
      </c>
      <c r="W1151" s="39"/>
      <c r="X1151" s="39"/>
      <c r="Y1151" s="39"/>
      <c r="Z1151" s="39"/>
      <c r="AA1151" s="39"/>
      <c r="AB1151" s="39"/>
      <c r="AC1151" s="39"/>
      <c r="AD1151" s="39"/>
      <c r="AE1151" s="39"/>
      <c r="AF1151" s="39"/>
      <c r="AG1151" s="39"/>
      <c r="AH1151" s="39"/>
      <c r="AI1151" s="39"/>
      <c r="AJ1151" s="39"/>
      <c r="AK1151" s="39"/>
      <c r="AL1151" s="39"/>
      <c r="AM1151" s="39"/>
      <c r="AN1151" s="39"/>
      <c r="AO1151" s="39"/>
      <c r="AP1151" s="39">
        <v>1995</v>
      </c>
      <c r="AQ1151" s="39">
        <f>(O1151+P1151+Q1151+R1151+S1151+T1151+U1151+V1151+W1151)*AP1151</f>
        <v>199500</v>
      </c>
      <c r="AR1151" s="27">
        <f t="shared" si="25"/>
        <v>223440.00000000003</v>
      </c>
      <c r="AS1151" s="13" t="s">
        <v>111</v>
      </c>
      <c r="AT1151" s="13">
        <v>2015</v>
      </c>
      <c r="AU1151" s="39"/>
    </row>
    <row r="1152" spans="2:47" x14ac:dyDescent="0.25">
      <c r="B1152" s="7" t="s">
        <v>1960</v>
      </c>
      <c r="C1152" s="7" t="s">
        <v>100</v>
      </c>
      <c r="D1152" s="22" t="s">
        <v>1748</v>
      </c>
      <c r="E1152" s="7" t="s">
        <v>1749</v>
      </c>
      <c r="F1152" s="10" t="s">
        <v>1749</v>
      </c>
      <c r="G1152" s="10" t="s">
        <v>1961</v>
      </c>
      <c r="H1152" s="8" t="s">
        <v>105</v>
      </c>
      <c r="I1152" s="9">
        <v>45</v>
      </c>
      <c r="J1152" s="10" t="s">
        <v>238</v>
      </c>
      <c r="K1152" s="8" t="s">
        <v>107</v>
      </c>
      <c r="L1152" s="10" t="s">
        <v>108</v>
      </c>
      <c r="M1152" s="10" t="s">
        <v>109</v>
      </c>
      <c r="N1152" s="10" t="s">
        <v>110</v>
      </c>
      <c r="O1152" s="27"/>
      <c r="P1152" s="27"/>
      <c r="Q1152" s="74"/>
      <c r="R1152" s="27">
        <v>20</v>
      </c>
      <c r="S1152" s="27">
        <v>20</v>
      </c>
      <c r="T1152" s="27">
        <v>20</v>
      </c>
      <c r="U1152" s="27">
        <v>20</v>
      </c>
      <c r="V1152" s="27">
        <v>20</v>
      </c>
      <c r="W1152" s="27"/>
      <c r="X1152" s="27"/>
      <c r="Y1152" s="27"/>
      <c r="Z1152" s="27"/>
      <c r="AA1152" s="27"/>
      <c r="AB1152" s="27"/>
      <c r="AC1152" s="27"/>
      <c r="AD1152" s="27"/>
      <c r="AE1152" s="27"/>
      <c r="AF1152" s="27"/>
      <c r="AG1152" s="27"/>
      <c r="AH1152" s="27"/>
      <c r="AI1152" s="27"/>
      <c r="AJ1152" s="27"/>
      <c r="AK1152" s="27"/>
      <c r="AL1152" s="27"/>
      <c r="AM1152" s="27"/>
      <c r="AN1152" s="27"/>
      <c r="AO1152" s="27"/>
      <c r="AP1152" s="27">
        <v>33249.449999999997</v>
      </c>
      <c r="AQ1152" s="27">
        <v>0</v>
      </c>
      <c r="AR1152" s="27">
        <f t="shared" si="25"/>
        <v>0</v>
      </c>
      <c r="AS1152" s="10" t="s">
        <v>111</v>
      </c>
      <c r="AT1152" s="7" t="s">
        <v>375</v>
      </c>
      <c r="AU1152" s="89" t="s">
        <v>357</v>
      </c>
    </row>
    <row r="1153" spans="2:47" x14ac:dyDescent="0.2">
      <c r="B1153" s="12" t="s">
        <v>1962</v>
      </c>
      <c r="C1153" s="7" t="s">
        <v>100</v>
      </c>
      <c r="D1153" s="7" t="s">
        <v>1748</v>
      </c>
      <c r="E1153" s="7" t="s">
        <v>1749</v>
      </c>
      <c r="F1153" s="7" t="s">
        <v>1749</v>
      </c>
      <c r="G1153" s="7" t="s">
        <v>1961</v>
      </c>
      <c r="H1153" s="8" t="s">
        <v>105</v>
      </c>
      <c r="I1153" s="9">
        <v>45</v>
      </c>
      <c r="J1153" s="10" t="s">
        <v>106</v>
      </c>
      <c r="K1153" s="8" t="s">
        <v>107</v>
      </c>
      <c r="L1153" s="10" t="s">
        <v>108</v>
      </c>
      <c r="M1153" s="10" t="s">
        <v>109</v>
      </c>
      <c r="N1153" s="10" t="s">
        <v>110</v>
      </c>
      <c r="O1153" s="74"/>
      <c r="P1153" s="27"/>
      <c r="Q1153" s="27"/>
      <c r="R1153" s="27">
        <v>16</v>
      </c>
      <c r="S1153" s="27">
        <v>20</v>
      </c>
      <c r="T1153" s="27">
        <v>20</v>
      </c>
      <c r="U1153" s="27">
        <v>20</v>
      </c>
      <c r="V1153" s="27">
        <v>20</v>
      </c>
      <c r="W1153" s="27"/>
      <c r="X1153" s="27"/>
      <c r="Y1153" s="27"/>
      <c r="Z1153" s="27"/>
      <c r="AA1153" s="27"/>
      <c r="AB1153" s="27"/>
      <c r="AC1153" s="27"/>
      <c r="AD1153" s="27"/>
      <c r="AE1153" s="27"/>
      <c r="AF1153" s="27"/>
      <c r="AG1153" s="27"/>
      <c r="AH1153" s="27"/>
      <c r="AI1153" s="27"/>
      <c r="AJ1153" s="27"/>
      <c r="AK1153" s="27"/>
      <c r="AL1153" s="27"/>
      <c r="AM1153" s="27"/>
      <c r="AN1153" s="27"/>
      <c r="AO1153" s="27"/>
      <c r="AP1153" s="27">
        <v>33249.449999999997</v>
      </c>
      <c r="AQ1153" s="27">
        <v>0</v>
      </c>
      <c r="AR1153" s="27">
        <f t="shared" si="25"/>
        <v>0</v>
      </c>
      <c r="AS1153" s="10" t="s">
        <v>111</v>
      </c>
      <c r="AT1153" s="43" t="s">
        <v>241</v>
      </c>
      <c r="AU1153" s="13" t="s">
        <v>1838</v>
      </c>
    </row>
    <row r="1154" spans="2:47" x14ac:dyDescent="0.2">
      <c r="B1154" s="13" t="s">
        <v>1963</v>
      </c>
      <c r="C1154" s="13" t="s">
        <v>100</v>
      </c>
      <c r="D1154" s="13" t="s">
        <v>1840</v>
      </c>
      <c r="E1154" s="13" t="s">
        <v>1841</v>
      </c>
      <c r="F1154" s="13" t="s">
        <v>1842</v>
      </c>
      <c r="G1154" s="13" t="s">
        <v>1961</v>
      </c>
      <c r="H1154" s="13" t="s">
        <v>105</v>
      </c>
      <c r="I1154" s="13">
        <v>45</v>
      </c>
      <c r="J1154" s="13" t="s">
        <v>106</v>
      </c>
      <c r="K1154" s="13" t="s">
        <v>107</v>
      </c>
      <c r="L1154" s="13" t="s">
        <v>108</v>
      </c>
      <c r="M1154" s="13" t="s">
        <v>109</v>
      </c>
      <c r="N1154" s="13" t="s">
        <v>110</v>
      </c>
      <c r="O1154" s="39"/>
      <c r="P1154" s="39"/>
      <c r="Q1154" s="39"/>
      <c r="R1154" s="39">
        <v>16</v>
      </c>
      <c r="S1154" s="39">
        <v>6</v>
      </c>
      <c r="T1154" s="39">
        <v>20</v>
      </c>
      <c r="U1154" s="39">
        <v>20</v>
      </c>
      <c r="V1154" s="39">
        <v>20</v>
      </c>
      <c r="W1154" s="39"/>
      <c r="X1154" s="39"/>
      <c r="Y1154" s="39"/>
      <c r="Z1154" s="39"/>
      <c r="AA1154" s="39"/>
      <c r="AB1154" s="39"/>
      <c r="AC1154" s="39"/>
      <c r="AD1154" s="39"/>
      <c r="AE1154" s="39"/>
      <c r="AF1154" s="39"/>
      <c r="AG1154" s="39"/>
      <c r="AH1154" s="39"/>
      <c r="AI1154" s="39"/>
      <c r="AJ1154" s="39"/>
      <c r="AK1154" s="39"/>
      <c r="AL1154" s="39"/>
      <c r="AM1154" s="39"/>
      <c r="AN1154" s="39"/>
      <c r="AO1154" s="39"/>
      <c r="AP1154" s="39">
        <v>31881.249999999996</v>
      </c>
      <c r="AQ1154" s="39">
        <v>0</v>
      </c>
      <c r="AR1154" s="27">
        <f t="shared" si="25"/>
        <v>0</v>
      </c>
      <c r="AS1154" s="13" t="s">
        <v>111</v>
      </c>
      <c r="AT1154" s="13">
        <v>2015</v>
      </c>
      <c r="AU1154" s="13">
        <v>14</v>
      </c>
    </row>
    <row r="1155" spans="2:47" x14ac:dyDescent="0.2">
      <c r="B1155" s="13" t="s">
        <v>1964</v>
      </c>
      <c r="C1155" s="13" t="s">
        <v>100</v>
      </c>
      <c r="D1155" s="13" t="s">
        <v>1840</v>
      </c>
      <c r="E1155" s="13" t="s">
        <v>1841</v>
      </c>
      <c r="F1155" s="13" t="s">
        <v>1842</v>
      </c>
      <c r="G1155" s="13" t="s">
        <v>1961</v>
      </c>
      <c r="H1155" s="13" t="s">
        <v>105</v>
      </c>
      <c r="I1155" s="13">
        <v>45</v>
      </c>
      <c r="J1155" s="13" t="s">
        <v>106</v>
      </c>
      <c r="K1155" s="13" t="s">
        <v>107</v>
      </c>
      <c r="L1155" s="13" t="s">
        <v>108</v>
      </c>
      <c r="M1155" s="13" t="s">
        <v>109</v>
      </c>
      <c r="N1155" s="13" t="s">
        <v>110</v>
      </c>
      <c r="O1155" s="39"/>
      <c r="P1155" s="39"/>
      <c r="Q1155" s="39"/>
      <c r="R1155" s="39">
        <v>16</v>
      </c>
      <c r="S1155" s="39">
        <v>20</v>
      </c>
      <c r="T1155" s="39">
        <v>20</v>
      </c>
      <c r="U1155" s="39">
        <v>20</v>
      </c>
      <c r="V1155" s="39">
        <v>20</v>
      </c>
      <c r="W1155" s="39"/>
      <c r="X1155" s="39"/>
      <c r="Y1155" s="39"/>
      <c r="Z1155" s="39"/>
      <c r="AA1155" s="39"/>
      <c r="AB1155" s="39"/>
      <c r="AC1155" s="39"/>
      <c r="AD1155" s="39"/>
      <c r="AE1155" s="39"/>
      <c r="AF1155" s="39"/>
      <c r="AG1155" s="39"/>
      <c r="AH1155" s="39"/>
      <c r="AI1155" s="39"/>
      <c r="AJ1155" s="39"/>
      <c r="AK1155" s="39"/>
      <c r="AL1155" s="39"/>
      <c r="AM1155" s="39"/>
      <c r="AN1155" s="39"/>
      <c r="AO1155" s="39"/>
      <c r="AP1155" s="39">
        <v>31881.249999999996</v>
      </c>
      <c r="AQ1155" s="39">
        <v>0</v>
      </c>
      <c r="AR1155" s="27">
        <f t="shared" si="25"/>
        <v>0</v>
      </c>
      <c r="AS1155" s="13" t="s">
        <v>111</v>
      </c>
      <c r="AT1155" s="13">
        <v>2015</v>
      </c>
      <c r="AU1155" s="13" t="s">
        <v>156</v>
      </c>
    </row>
    <row r="1156" spans="2:47" x14ac:dyDescent="0.2">
      <c r="B1156" s="13" t="s">
        <v>1965</v>
      </c>
      <c r="C1156" s="13" t="s">
        <v>100</v>
      </c>
      <c r="D1156" s="13" t="s">
        <v>1840</v>
      </c>
      <c r="E1156" s="13" t="s">
        <v>1841</v>
      </c>
      <c r="F1156" s="13" t="s">
        <v>1842</v>
      </c>
      <c r="G1156" s="13" t="s">
        <v>1961</v>
      </c>
      <c r="H1156" s="13" t="s">
        <v>105</v>
      </c>
      <c r="I1156" s="13">
        <v>45</v>
      </c>
      <c r="J1156" s="13" t="s">
        <v>106</v>
      </c>
      <c r="K1156" s="13" t="s">
        <v>107</v>
      </c>
      <c r="L1156" s="13" t="s">
        <v>108</v>
      </c>
      <c r="M1156" s="13" t="s">
        <v>122</v>
      </c>
      <c r="N1156" s="13" t="s">
        <v>110</v>
      </c>
      <c r="O1156" s="39"/>
      <c r="P1156" s="39"/>
      <c r="Q1156" s="39"/>
      <c r="R1156" s="39">
        <v>16</v>
      </c>
      <c r="S1156" s="39">
        <v>20</v>
      </c>
      <c r="T1156" s="39">
        <v>4</v>
      </c>
      <c r="U1156" s="39">
        <v>20</v>
      </c>
      <c r="V1156" s="39">
        <v>20</v>
      </c>
      <c r="W1156" s="39"/>
      <c r="X1156" s="39"/>
      <c r="Y1156" s="39"/>
      <c r="Z1156" s="39"/>
      <c r="AA1156" s="39"/>
      <c r="AB1156" s="39"/>
      <c r="AC1156" s="39"/>
      <c r="AD1156" s="39"/>
      <c r="AE1156" s="39"/>
      <c r="AF1156" s="39"/>
      <c r="AG1156" s="39"/>
      <c r="AH1156" s="39"/>
      <c r="AI1156" s="39"/>
      <c r="AJ1156" s="39"/>
      <c r="AK1156" s="39"/>
      <c r="AL1156" s="39"/>
      <c r="AM1156" s="39"/>
      <c r="AN1156" s="39"/>
      <c r="AO1156" s="39"/>
      <c r="AP1156" s="39">
        <v>37233</v>
      </c>
      <c r="AQ1156" s="39">
        <v>0</v>
      </c>
      <c r="AR1156" s="27">
        <f t="shared" si="25"/>
        <v>0</v>
      </c>
      <c r="AS1156" s="13" t="s">
        <v>111</v>
      </c>
      <c r="AT1156" s="13">
        <v>2015</v>
      </c>
      <c r="AU1156" s="13" t="s">
        <v>156</v>
      </c>
    </row>
    <row r="1157" spans="2:47" x14ac:dyDescent="0.2">
      <c r="B1157" s="13" t="s">
        <v>7205</v>
      </c>
      <c r="C1157" s="13" t="s">
        <v>100</v>
      </c>
      <c r="D1157" s="13" t="s">
        <v>1840</v>
      </c>
      <c r="E1157" s="13" t="s">
        <v>1841</v>
      </c>
      <c r="F1157" s="13" t="s">
        <v>1842</v>
      </c>
      <c r="G1157" s="13" t="s">
        <v>1961</v>
      </c>
      <c r="H1157" s="13" t="s">
        <v>105</v>
      </c>
      <c r="I1157" s="13">
        <v>45</v>
      </c>
      <c r="J1157" s="13" t="s">
        <v>106</v>
      </c>
      <c r="K1157" s="13" t="s">
        <v>107</v>
      </c>
      <c r="L1157" s="13" t="s">
        <v>108</v>
      </c>
      <c r="M1157" s="13" t="s">
        <v>122</v>
      </c>
      <c r="N1157" s="13" t="s">
        <v>110</v>
      </c>
      <c r="O1157" s="39"/>
      <c r="P1157" s="39"/>
      <c r="Q1157" s="39"/>
      <c r="R1157" s="39">
        <v>16</v>
      </c>
      <c r="S1157" s="39">
        <v>20</v>
      </c>
      <c r="T1157" s="39">
        <v>7</v>
      </c>
      <c r="U1157" s="39">
        <v>20</v>
      </c>
      <c r="V1157" s="39">
        <v>20</v>
      </c>
      <c r="W1157" s="39"/>
      <c r="X1157" s="39"/>
      <c r="Y1157" s="39"/>
      <c r="Z1157" s="39"/>
      <c r="AA1157" s="39"/>
      <c r="AB1157" s="39"/>
      <c r="AC1157" s="39"/>
      <c r="AD1157" s="39"/>
      <c r="AE1157" s="39"/>
      <c r="AF1157" s="39"/>
      <c r="AG1157" s="39"/>
      <c r="AH1157" s="39"/>
      <c r="AI1157" s="39"/>
      <c r="AJ1157" s="39"/>
      <c r="AK1157" s="39"/>
      <c r="AL1157" s="39"/>
      <c r="AM1157" s="39"/>
      <c r="AN1157" s="39"/>
      <c r="AO1157" s="39"/>
      <c r="AP1157" s="39">
        <v>33243.75</v>
      </c>
      <c r="AQ1157" s="39">
        <f>(P1157+Q1157+R1157+S1157+T1157+U1157+V1157+W1157)*AP1157</f>
        <v>2759231.25</v>
      </c>
      <c r="AR1157" s="27">
        <f t="shared" ref="AR1157:AR1220" si="26">AQ1157*1.12</f>
        <v>3090339.0000000005</v>
      </c>
      <c r="AS1157" s="13" t="s">
        <v>111</v>
      </c>
      <c r="AT1157" s="13">
        <v>2015</v>
      </c>
      <c r="AU1157" s="13"/>
    </row>
    <row r="1158" spans="2:47" x14ac:dyDescent="0.25">
      <c r="B1158" s="7" t="s">
        <v>1966</v>
      </c>
      <c r="C1158" s="7" t="s">
        <v>100</v>
      </c>
      <c r="D1158" s="22" t="s">
        <v>1748</v>
      </c>
      <c r="E1158" s="7" t="s">
        <v>1749</v>
      </c>
      <c r="F1158" s="10" t="s">
        <v>1749</v>
      </c>
      <c r="G1158" s="10" t="s">
        <v>1967</v>
      </c>
      <c r="H1158" s="8" t="s">
        <v>105</v>
      </c>
      <c r="I1158" s="9">
        <v>45</v>
      </c>
      <c r="J1158" s="10" t="s">
        <v>238</v>
      </c>
      <c r="K1158" s="8" t="s">
        <v>107</v>
      </c>
      <c r="L1158" s="10" t="s">
        <v>108</v>
      </c>
      <c r="M1158" s="10" t="s">
        <v>109</v>
      </c>
      <c r="N1158" s="10" t="s">
        <v>110</v>
      </c>
      <c r="O1158" s="27"/>
      <c r="P1158" s="27"/>
      <c r="Q1158" s="74"/>
      <c r="R1158" s="27">
        <v>378</v>
      </c>
      <c r="S1158" s="27">
        <v>80</v>
      </c>
      <c r="T1158" s="27">
        <v>80</v>
      </c>
      <c r="U1158" s="27">
        <v>80</v>
      </c>
      <c r="V1158" s="27">
        <v>80</v>
      </c>
      <c r="W1158" s="27"/>
      <c r="X1158" s="27"/>
      <c r="Y1158" s="27"/>
      <c r="Z1158" s="27"/>
      <c r="AA1158" s="27"/>
      <c r="AB1158" s="27"/>
      <c r="AC1158" s="27"/>
      <c r="AD1158" s="27"/>
      <c r="AE1158" s="27"/>
      <c r="AF1158" s="27"/>
      <c r="AG1158" s="27"/>
      <c r="AH1158" s="27"/>
      <c r="AI1158" s="27"/>
      <c r="AJ1158" s="27"/>
      <c r="AK1158" s="27"/>
      <c r="AL1158" s="27"/>
      <c r="AM1158" s="27"/>
      <c r="AN1158" s="27"/>
      <c r="AO1158" s="27"/>
      <c r="AP1158" s="27">
        <v>8930.16</v>
      </c>
      <c r="AQ1158" s="27">
        <v>0</v>
      </c>
      <c r="AR1158" s="27">
        <f t="shared" si="26"/>
        <v>0</v>
      </c>
      <c r="AS1158" s="10" t="s">
        <v>111</v>
      </c>
      <c r="AT1158" s="7" t="s">
        <v>375</v>
      </c>
      <c r="AU1158" s="89" t="s">
        <v>357</v>
      </c>
    </row>
    <row r="1159" spans="2:47" x14ac:dyDescent="0.2">
      <c r="B1159" s="12" t="s">
        <v>1968</v>
      </c>
      <c r="C1159" s="7" t="s">
        <v>100</v>
      </c>
      <c r="D1159" s="7" t="s">
        <v>1748</v>
      </c>
      <c r="E1159" s="7" t="s">
        <v>1749</v>
      </c>
      <c r="F1159" s="7" t="s">
        <v>1749</v>
      </c>
      <c r="G1159" s="7" t="s">
        <v>1967</v>
      </c>
      <c r="H1159" s="8" t="s">
        <v>105</v>
      </c>
      <c r="I1159" s="9">
        <v>45</v>
      </c>
      <c r="J1159" s="10" t="s">
        <v>106</v>
      </c>
      <c r="K1159" s="8" t="s">
        <v>107</v>
      </c>
      <c r="L1159" s="10" t="s">
        <v>108</v>
      </c>
      <c r="M1159" s="10" t="s">
        <v>109</v>
      </c>
      <c r="N1159" s="10" t="s">
        <v>110</v>
      </c>
      <c r="O1159" s="74"/>
      <c r="P1159" s="27"/>
      <c r="Q1159" s="27"/>
      <c r="R1159" s="27">
        <v>178</v>
      </c>
      <c r="S1159" s="27">
        <v>80</v>
      </c>
      <c r="T1159" s="27">
        <v>80</v>
      </c>
      <c r="U1159" s="27">
        <v>80</v>
      </c>
      <c r="V1159" s="27">
        <v>80</v>
      </c>
      <c r="W1159" s="27"/>
      <c r="X1159" s="27"/>
      <c r="Y1159" s="27"/>
      <c r="Z1159" s="27"/>
      <c r="AA1159" s="27"/>
      <c r="AB1159" s="27"/>
      <c r="AC1159" s="27"/>
      <c r="AD1159" s="27"/>
      <c r="AE1159" s="27"/>
      <c r="AF1159" s="27"/>
      <c r="AG1159" s="27"/>
      <c r="AH1159" s="27"/>
      <c r="AI1159" s="27"/>
      <c r="AJ1159" s="27"/>
      <c r="AK1159" s="27"/>
      <c r="AL1159" s="27"/>
      <c r="AM1159" s="27"/>
      <c r="AN1159" s="27"/>
      <c r="AO1159" s="27"/>
      <c r="AP1159" s="27">
        <v>8930.16</v>
      </c>
      <c r="AQ1159" s="27">
        <v>0</v>
      </c>
      <c r="AR1159" s="27">
        <f t="shared" si="26"/>
        <v>0</v>
      </c>
      <c r="AS1159" s="10" t="s">
        <v>111</v>
      </c>
      <c r="AT1159" s="43" t="s">
        <v>241</v>
      </c>
      <c r="AU1159" s="13" t="s">
        <v>1838</v>
      </c>
    </row>
    <row r="1160" spans="2:47" x14ac:dyDescent="0.2">
      <c r="B1160" s="13" t="s">
        <v>1969</v>
      </c>
      <c r="C1160" s="13" t="s">
        <v>100</v>
      </c>
      <c r="D1160" s="13" t="s">
        <v>1970</v>
      </c>
      <c r="E1160" s="13" t="s">
        <v>1545</v>
      </c>
      <c r="F1160" s="13" t="s">
        <v>1971</v>
      </c>
      <c r="G1160" s="13" t="s">
        <v>1967</v>
      </c>
      <c r="H1160" s="13" t="s">
        <v>105</v>
      </c>
      <c r="I1160" s="13">
        <v>45</v>
      </c>
      <c r="J1160" s="13" t="s">
        <v>106</v>
      </c>
      <c r="K1160" s="13" t="s">
        <v>107</v>
      </c>
      <c r="L1160" s="13" t="s">
        <v>108</v>
      </c>
      <c r="M1160" s="13" t="s">
        <v>109</v>
      </c>
      <c r="N1160" s="13" t="s">
        <v>110</v>
      </c>
      <c r="O1160" s="39"/>
      <c r="P1160" s="39"/>
      <c r="Q1160" s="39"/>
      <c r="R1160" s="39">
        <v>178</v>
      </c>
      <c r="S1160" s="39">
        <v>0</v>
      </c>
      <c r="T1160" s="39">
        <v>80</v>
      </c>
      <c r="U1160" s="39">
        <v>80</v>
      </c>
      <c r="V1160" s="39">
        <v>80</v>
      </c>
      <c r="W1160" s="39"/>
      <c r="X1160" s="39"/>
      <c r="Y1160" s="39"/>
      <c r="Z1160" s="39"/>
      <c r="AA1160" s="39"/>
      <c r="AB1160" s="39"/>
      <c r="AC1160" s="39"/>
      <c r="AD1160" s="39"/>
      <c r="AE1160" s="39"/>
      <c r="AF1160" s="39"/>
      <c r="AG1160" s="39"/>
      <c r="AH1160" s="39"/>
      <c r="AI1160" s="39"/>
      <c r="AJ1160" s="39"/>
      <c r="AK1160" s="39"/>
      <c r="AL1160" s="39"/>
      <c r="AM1160" s="39"/>
      <c r="AN1160" s="39"/>
      <c r="AO1160" s="39"/>
      <c r="AP1160" s="39">
        <v>8243.75</v>
      </c>
      <c r="AQ1160" s="39">
        <v>0</v>
      </c>
      <c r="AR1160" s="27">
        <f t="shared" si="26"/>
        <v>0</v>
      </c>
      <c r="AS1160" s="13" t="s">
        <v>111</v>
      </c>
      <c r="AT1160" s="13">
        <v>2015</v>
      </c>
      <c r="AU1160" s="13">
        <v>14</v>
      </c>
    </row>
    <row r="1161" spans="2:47" x14ac:dyDescent="0.2">
      <c r="B1161" s="13" t="s">
        <v>1972</v>
      </c>
      <c r="C1161" s="13" t="s">
        <v>100</v>
      </c>
      <c r="D1161" s="13" t="s">
        <v>1970</v>
      </c>
      <c r="E1161" s="13" t="s">
        <v>1545</v>
      </c>
      <c r="F1161" s="13" t="s">
        <v>1971</v>
      </c>
      <c r="G1161" s="13" t="s">
        <v>1967</v>
      </c>
      <c r="H1161" s="13" t="s">
        <v>105</v>
      </c>
      <c r="I1161" s="13">
        <v>45</v>
      </c>
      <c r="J1161" s="13" t="s">
        <v>106</v>
      </c>
      <c r="K1161" s="13" t="s">
        <v>107</v>
      </c>
      <c r="L1161" s="13" t="s">
        <v>108</v>
      </c>
      <c r="M1161" s="13" t="s">
        <v>109</v>
      </c>
      <c r="N1161" s="13" t="s">
        <v>110</v>
      </c>
      <c r="O1161" s="39"/>
      <c r="P1161" s="39"/>
      <c r="Q1161" s="39"/>
      <c r="R1161" s="39">
        <v>178</v>
      </c>
      <c r="S1161" s="39">
        <v>80</v>
      </c>
      <c r="T1161" s="39">
        <v>80</v>
      </c>
      <c r="U1161" s="39">
        <v>80</v>
      </c>
      <c r="V1161" s="39">
        <v>80</v>
      </c>
      <c r="W1161" s="39"/>
      <c r="X1161" s="39"/>
      <c r="Y1161" s="39"/>
      <c r="Z1161" s="39"/>
      <c r="AA1161" s="39"/>
      <c r="AB1161" s="39"/>
      <c r="AC1161" s="39"/>
      <c r="AD1161" s="39"/>
      <c r="AE1161" s="39"/>
      <c r="AF1161" s="39"/>
      <c r="AG1161" s="39"/>
      <c r="AH1161" s="39"/>
      <c r="AI1161" s="39"/>
      <c r="AJ1161" s="39"/>
      <c r="AK1161" s="39"/>
      <c r="AL1161" s="39"/>
      <c r="AM1161" s="39"/>
      <c r="AN1161" s="39"/>
      <c r="AO1161" s="39"/>
      <c r="AP1161" s="39">
        <v>8243.75</v>
      </c>
      <c r="AQ1161" s="39">
        <v>0</v>
      </c>
      <c r="AR1161" s="27">
        <f t="shared" si="26"/>
        <v>0</v>
      </c>
      <c r="AS1161" s="13" t="s">
        <v>111</v>
      </c>
      <c r="AT1161" s="13">
        <v>2015</v>
      </c>
      <c r="AU1161" s="13" t="s">
        <v>458</v>
      </c>
    </row>
    <row r="1162" spans="2:47" x14ac:dyDescent="0.2">
      <c r="B1162" s="13" t="s">
        <v>1973</v>
      </c>
      <c r="C1162" s="13" t="s">
        <v>100</v>
      </c>
      <c r="D1162" s="13" t="s">
        <v>1970</v>
      </c>
      <c r="E1162" s="13" t="s">
        <v>1545</v>
      </c>
      <c r="F1162" s="13" t="s">
        <v>1971</v>
      </c>
      <c r="G1162" s="13" t="s">
        <v>1967</v>
      </c>
      <c r="H1162" s="13" t="s">
        <v>105</v>
      </c>
      <c r="I1162" s="13">
        <v>45</v>
      </c>
      <c r="J1162" s="13" t="s">
        <v>106</v>
      </c>
      <c r="K1162" s="13" t="s">
        <v>107</v>
      </c>
      <c r="L1162" s="13" t="s">
        <v>108</v>
      </c>
      <c r="M1162" s="13" t="s">
        <v>122</v>
      </c>
      <c r="N1162" s="13" t="s">
        <v>110</v>
      </c>
      <c r="O1162" s="39"/>
      <c r="P1162" s="39"/>
      <c r="Q1162" s="39"/>
      <c r="R1162" s="39">
        <v>178</v>
      </c>
      <c r="S1162" s="39">
        <v>80</v>
      </c>
      <c r="T1162" s="39">
        <v>80</v>
      </c>
      <c r="U1162" s="39">
        <v>80</v>
      </c>
      <c r="V1162" s="39">
        <v>80</v>
      </c>
      <c r="W1162" s="39"/>
      <c r="X1162" s="39"/>
      <c r="Y1162" s="39"/>
      <c r="Z1162" s="39"/>
      <c r="AA1162" s="39"/>
      <c r="AB1162" s="39"/>
      <c r="AC1162" s="39"/>
      <c r="AD1162" s="39"/>
      <c r="AE1162" s="39"/>
      <c r="AF1162" s="39"/>
      <c r="AG1162" s="39"/>
      <c r="AH1162" s="39"/>
      <c r="AI1162" s="39"/>
      <c r="AJ1162" s="39"/>
      <c r="AK1162" s="39"/>
      <c r="AL1162" s="39"/>
      <c r="AM1162" s="39"/>
      <c r="AN1162" s="39"/>
      <c r="AO1162" s="39"/>
      <c r="AP1162" s="39">
        <v>9996</v>
      </c>
      <c r="AQ1162" s="39">
        <v>0</v>
      </c>
      <c r="AR1162" s="27">
        <f t="shared" si="26"/>
        <v>0</v>
      </c>
      <c r="AS1162" s="13" t="s">
        <v>111</v>
      </c>
      <c r="AT1162" s="13">
        <v>2015</v>
      </c>
      <c r="AU1162" s="13" t="s">
        <v>156</v>
      </c>
    </row>
    <row r="1163" spans="2:47" x14ac:dyDescent="0.2">
      <c r="B1163" s="13" t="s">
        <v>7206</v>
      </c>
      <c r="C1163" s="13" t="s">
        <v>100</v>
      </c>
      <c r="D1163" s="13" t="s">
        <v>1970</v>
      </c>
      <c r="E1163" s="13" t="s">
        <v>1545</v>
      </c>
      <c r="F1163" s="13" t="s">
        <v>1971</v>
      </c>
      <c r="G1163" s="13" t="s">
        <v>1967</v>
      </c>
      <c r="H1163" s="13" t="s">
        <v>105</v>
      </c>
      <c r="I1163" s="13">
        <v>45</v>
      </c>
      <c r="J1163" s="13" t="s">
        <v>106</v>
      </c>
      <c r="K1163" s="13" t="s">
        <v>107</v>
      </c>
      <c r="L1163" s="13" t="s">
        <v>108</v>
      </c>
      <c r="M1163" s="13" t="s">
        <v>122</v>
      </c>
      <c r="N1163" s="13" t="s">
        <v>110</v>
      </c>
      <c r="O1163" s="39"/>
      <c r="P1163" s="39"/>
      <c r="Q1163" s="39"/>
      <c r="R1163" s="39">
        <v>178</v>
      </c>
      <c r="S1163" s="39">
        <v>80</v>
      </c>
      <c r="T1163" s="39">
        <v>0</v>
      </c>
      <c r="U1163" s="39">
        <v>80</v>
      </c>
      <c r="V1163" s="39">
        <v>80</v>
      </c>
      <c r="W1163" s="39"/>
      <c r="X1163" s="39"/>
      <c r="Y1163" s="39"/>
      <c r="Z1163" s="39"/>
      <c r="AA1163" s="39"/>
      <c r="AB1163" s="39"/>
      <c r="AC1163" s="39"/>
      <c r="AD1163" s="39"/>
      <c r="AE1163" s="39"/>
      <c r="AF1163" s="39"/>
      <c r="AG1163" s="39"/>
      <c r="AH1163" s="39"/>
      <c r="AI1163" s="39"/>
      <c r="AJ1163" s="39"/>
      <c r="AK1163" s="39"/>
      <c r="AL1163" s="39"/>
      <c r="AM1163" s="39"/>
      <c r="AN1163" s="39"/>
      <c r="AO1163" s="39"/>
      <c r="AP1163" s="39">
        <v>8925</v>
      </c>
      <c r="AQ1163" s="39">
        <f>(P1163+Q1163+R1163+S1163+T1163+U1163+V1163+W1163)*AP1163</f>
        <v>3730650</v>
      </c>
      <c r="AR1163" s="27">
        <f t="shared" si="26"/>
        <v>4178328.0000000005</v>
      </c>
      <c r="AS1163" s="13" t="s">
        <v>111</v>
      </c>
      <c r="AT1163" s="13">
        <v>2015</v>
      </c>
      <c r="AU1163" s="13"/>
    </row>
    <row r="1164" spans="2:47" x14ac:dyDescent="0.25">
      <c r="B1164" s="7" t="s">
        <v>1974</v>
      </c>
      <c r="C1164" s="7" t="s">
        <v>100</v>
      </c>
      <c r="D1164" s="22" t="s">
        <v>1748</v>
      </c>
      <c r="E1164" s="7" t="s">
        <v>1749</v>
      </c>
      <c r="F1164" s="10" t="s">
        <v>1749</v>
      </c>
      <c r="G1164" s="10" t="s">
        <v>1975</v>
      </c>
      <c r="H1164" s="8" t="s">
        <v>105</v>
      </c>
      <c r="I1164" s="9">
        <v>45</v>
      </c>
      <c r="J1164" s="10" t="s">
        <v>238</v>
      </c>
      <c r="K1164" s="8" t="s">
        <v>107</v>
      </c>
      <c r="L1164" s="10" t="s">
        <v>108</v>
      </c>
      <c r="M1164" s="10" t="s">
        <v>109</v>
      </c>
      <c r="N1164" s="10" t="s">
        <v>110</v>
      </c>
      <c r="O1164" s="27"/>
      <c r="P1164" s="27"/>
      <c r="Q1164" s="74"/>
      <c r="R1164" s="27">
        <v>270</v>
      </c>
      <c r="S1164" s="27">
        <v>240</v>
      </c>
      <c r="T1164" s="27">
        <v>240</v>
      </c>
      <c r="U1164" s="27">
        <v>240</v>
      </c>
      <c r="V1164" s="27">
        <v>240</v>
      </c>
      <c r="W1164" s="27"/>
      <c r="X1164" s="27"/>
      <c r="Y1164" s="27"/>
      <c r="Z1164" s="27"/>
      <c r="AA1164" s="27"/>
      <c r="AB1164" s="27"/>
      <c r="AC1164" s="27"/>
      <c r="AD1164" s="27"/>
      <c r="AE1164" s="27"/>
      <c r="AF1164" s="27"/>
      <c r="AG1164" s="27"/>
      <c r="AH1164" s="27"/>
      <c r="AI1164" s="27"/>
      <c r="AJ1164" s="27"/>
      <c r="AK1164" s="27"/>
      <c r="AL1164" s="27"/>
      <c r="AM1164" s="27"/>
      <c r="AN1164" s="27"/>
      <c r="AO1164" s="27"/>
      <c r="AP1164" s="27">
        <v>250.5</v>
      </c>
      <c r="AQ1164" s="27">
        <v>0</v>
      </c>
      <c r="AR1164" s="27">
        <f t="shared" si="26"/>
        <v>0</v>
      </c>
      <c r="AS1164" s="10" t="s">
        <v>111</v>
      </c>
      <c r="AT1164" s="7" t="s">
        <v>375</v>
      </c>
      <c r="AU1164" s="89" t="s">
        <v>1337</v>
      </c>
    </row>
    <row r="1165" spans="2:47" x14ac:dyDescent="0.2">
      <c r="B1165" s="12" t="s">
        <v>1976</v>
      </c>
      <c r="C1165" s="7" t="s">
        <v>100</v>
      </c>
      <c r="D1165" s="7" t="s">
        <v>1748</v>
      </c>
      <c r="E1165" s="7" t="s">
        <v>1749</v>
      </c>
      <c r="F1165" s="7" t="s">
        <v>1749</v>
      </c>
      <c r="G1165" s="7" t="s">
        <v>1975</v>
      </c>
      <c r="H1165" s="8" t="s">
        <v>105</v>
      </c>
      <c r="I1165" s="9">
        <v>45</v>
      </c>
      <c r="J1165" s="10" t="s">
        <v>106</v>
      </c>
      <c r="K1165" s="8" t="s">
        <v>107</v>
      </c>
      <c r="L1165" s="10" t="s">
        <v>108</v>
      </c>
      <c r="M1165" s="10" t="s">
        <v>109</v>
      </c>
      <c r="N1165" s="10" t="s">
        <v>110</v>
      </c>
      <c r="O1165" s="74"/>
      <c r="P1165" s="27"/>
      <c r="Q1165" s="27"/>
      <c r="R1165" s="27">
        <v>270</v>
      </c>
      <c r="S1165" s="27">
        <v>240</v>
      </c>
      <c r="T1165" s="27">
        <v>240</v>
      </c>
      <c r="U1165" s="27">
        <v>240</v>
      </c>
      <c r="V1165" s="27">
        <v>240</v>
      </c>
      <c r="W1165" s="27"/>
      <c r="X1165" s="27"/>
      <c r="Y1165" s="27"/>
      <c r="Z1165" s="27"/>
      <c r="AA1165" s="27"/>
      <c r="AB1165" s="27"/>
      <c r="AC1165" s="27"/>
      <c r="AD1165" s="27"/>
      <c r="AE1165" s="27"/>
      <c r="AF1165" s="27"/>
      <c r="AG1165" s="27"/>
      <c r="AH1165" s="27"/>
      <c r="AI1165" s="27"/>
      <c r="AJ1165" s="27"/>
      <c r="AK1165" s="27"/>
      <c r="AL1165" s="27"/>
      <c r="AM1165" s="27"/>
      <c r="AN1165" s="27"/>
      <c r="AO1165" s="27"/>
      <c r="AP1165" s="27">
        <v>250.5</v>
      </c>
      <c r="AQ1165" s="27">
        <v>0</v>
      </c>
      <c r="AR1165" s="27">
        <f t="shared" si="26"/>
        <v>0</v>
      </c>
      <c r="AS1165" s="10" t="s">
        <v>111</v>
      </c>
      <c r="AT1165" s="43" t="s">
        <v>241</v>
      </c>
      <c r="AU1165" s="13" t="s">
        <v>458</v>
      </c>
    </row>
    <row r="1166" spans="2:47" x14ac:dyDescent="0.2">
      <c r="B1166" s="13" t="s">
        <v>1977</v>
      </c>
      <c r="C1166" s="13" t="s">
        <v>100</v>
      </c>
      <c r="D1166" s="13" t="s">
        <v>1748</v>
      </c>
      <c r="E1166" s="13" t="s">
        <v>1749</v>
      </c>
      <c r="F1166" s="13" t="s">
        <v>1749</v>
      </c>
      <c r="G1166" s="13" t="s">
        <v>1975</v>
      </c>
      <c r="H1166" s="13" t="s">
        <v>105</v>
      </c>
      <c r="I1166" s="13">
        <v>45</v>
      </c>
      <c r="J1166" s="13" t="s">
        <v>106</v>
      </c>
      <c r="K1166" s="13" t="s">
        <v>107</v>
      </c>
      <c r="L1166" s="13" t="s">
        <v>108</v>
      </c>
      <c r="M1166" s="13" t="s">
        <v>109</v>
      </c>
      <c r="N1166" s="13" t="s">
        <v>110</v>
      </c>
      <c r="O1166" s="39"/>
      <c r="P1166" s="39"/>
      <c r="Q1166" s="39"/>
      <c r="R1166" s="39">
        <v>270</v>
      </c>
      <c r="S1166" s="39">
        <v>98</v>
      </c>
      <c r="T1166" s="39">
        <v>240</v>
      </c>
      <c r="U1166" s="39">
        <v>240</v>
      </c>
      <c r="V1166" s="39">
        <v>240</v>
      </c>
      <c r="W1166" s="39"/>
      <c r="X1166" s="39"/>
      <c r="Y1166" s="39"/>
      <c r="Z1166" s="39"/>
      <c r="AA1166" s="39"/>
      <c r="AB1166" s="39"/>
      <c r="AC1166" s="39"/>
      <c r="AD1166" s="39"/>
      <c r="AE1166" s="39"/>
      <c r="AF1166" s="39"/>
      <c r="AG1166" s="39"/>
      <c r="AH1166" s="39"/>
      <c r="AI1166" s="39"/>
      <c r="AJ1166" s="39"/>
      <c r="AK1166" s="39"/>
      <c r="AL1166" s="39"/>
      <c r="AM1166" s="39"/>
      <c r="AN1166" s="39"/>
      <c r="AO1166" s="39"/>
      <c r="AP1166" s="39">
        <v>1025</v>
      </c>
      <c r="AQ1166" s="39">
        <v>0</v>
      </c>
      <c r="AR1166" s="27">
        <f t="shared" si="26"/>
        <v>0</v>
      </c>
      <c r="AS1166" s="13" t="s">
        <v>111</v>
      </c>
      <c r="AT1166" s="13">
        <v>2015</v>
      </c>
      <c r="AU1166" s="13">
        <v>14</v>
      </c>
    </row>
    <row r="1167" spans="2:47" x14ac:dyDescent="0.2">
      <c r="B1167" s="13" t="s">
        <v>1978</v>
      </c>
      <c r="C1167" s="13" t="s">
        <v>100</v>
      </c>
      <c r="D1167" s="13" t="s">
        <v>1748</v>
      </c>
      <c r="E1167" s="13" t="s">
        <v>1749</v>
      </c>
      <c r="F1167" s="13" t="s">
        <v>1749</v>
      </c>
      <c r="G1167" s="13" t="s">
        <v>1975</v>
      </c>
      <c r="H1167" s="13" t="s">
        <v>105</v>
      </c>
      <c r="I1167" s="13">
        <v>45</v>
      </c>
      <c r="J1167" s="13" t="s">
        <v>106</v>
      </c>
      <c r="K1167" s="13" t="s">
        <v>107</v>
      </c>
      <c r="L1167" s="13" t="s">
        <v>108</v>
      </c>
      <c r="M1167" s="13" t="s">
        <v>122</v>
      </c>
      <c r="N1167" s="13" t="s">
        <v>110</v>
      </c>
      <c r="O1167" s="39"/>
      <c r="P1167" s="39"/>
      <c r="Q1167" s="39"/>
      <c r="R1167" s="39">
        <v>270</v>
      </c>
      <c r="S1167" s="39">
        <v>240</v>
      </c>
      <c r="T1167" s="39">
        <v>240</v>
      </c>
      <c r="U1167" s="39">
        <v>240</v>
      </c>
      <c r="V1167" s="39">
        <v>240</v>
      </c>
      <c r="W1167" s="39"/>
      <c r="X1167" s="39"/>
      <c r="Y1167" s="39"/>
      <c r="Z1167" s="39"/>
      <c r="AA1167" s="39"/>
      <c r="AB1167" s="39"/>
      <c r="AC1167" s="39"/>
      <c r="AD1167" s="39"/>
      <c r="AE1167" s="39"/>
      <c r="AF1167" s="39"/>
      <c r="AG1167" s="39"/>
      <c r="AH1167" s="39"/>
      <c r="AI1167" s="39"/>
      <c r="AJ1167" s="39"/>
      <c r="AK1167" s="39"/>
      <c r="AL1167" s="39"/>
      <c r="AM1167" s="39"/>
      <c r="AN1167" s="39"/>
      <c r="AO1167" s="39"/>
      <c r="AP1167" s="39">
        <v>1025</v>
      </c>
      <c r="AQ1167" s="39">
        <v>0</v>
      </c>
      <c r="AR1167" s="27">
        <f t="shared" si="26"/>
        <v>0</v>
      </c>
      <c r="AS1167" s="13" t="s">
        <v>111</v>
      </c>
      <c r="AT1167" s="13">
        <v>2015</v>
      </c>
      <c r="AU1167" s="13" t="s">
        <v>7187</v>
      </c>
    </row>
    <row r="1168" spans="2:47" x14ac:dyDescent="0.2">
      <c r="B1168" s="13" t="s">
        <v>7207</v>
      </c>
      <c r="C1168" s="13" t="s">
        <v>100</v>
      </c>
      <c r="D1168" s="13" t="s">
        <v>7208</v>
      </c>
      <c r="E1168" s="13" t="s">
        <v>5053</v>
      </c>
      <c r="F1168" s="13" t="s">
        <v>7209</v>
      </c>
      <c r="G1168" s="13" t="s">
        <v>7210</v>
      </c>
      <c r="H1168" s="13" t="s">
        <v>105</v>
      </c>
      <c r="I1168" s="13">
        <v>45</v>
      </c>
      <c r="J1168" s="13" t="s">
        <v>106</v>
      </c>
      <c r="K1168" s="13" t="s">
        <v>107</v>
      </c>
      <c r="L1168" s="13" t="s">
        <v>108</v>
      </c>
      <c r="M1168" s="13" t="s">
        <v>122</v>
      </c>
      <c r="N1168" s="13" t="s">
        <v>110</v>
      </c>
      <c r="O1168" s="39"/>
      <c r="P1168" s="39"/>
      <c r="Q1168" s="39"/>
      <c r="R1168" s="39">
        <v>270</v>
      </c>
      <c r="S1168" s="39">
        <v>240</v>
      </c>
      <c r="T1168" s="39">
        <v>32</v>
      </c>
      <c r="U1168" s="39">
        <v>240</v>
      </c>
      <c r="V1168" s="39">
        <v>240</v>
      </c>
      <c r="W1168" s="39"/>
      <c r="X1168" s="39"/>
      <c r="Y1168" s="39"/>
      <c r="Z1168" s="39"/>
      <c r="AA1168" s="39"/>
      <c r="AB1168" s="39"/>
      <c r="AC1168" s="39"/>
      <c r="AD1168" s="39"/>
      <c r="AE1168" s="39"/>
      <c r="AF1168" s="39"/>
      <c r="AG1168" s="39"/>
      <c r="AH1168" s="39"/>
      <c r="AI1168" s="39"/>
      <c r="AJ1168" s="39"/>
      <c r="AK1168" s="39"/>
      <c r="AL1168" s="39"/>
      <c r="AM1168" s="39"/>
      <c r="AN1168" s="39"/>
      <c r="AO1168" s="39"/>
      <c r="AP1168" s="39">
        <v>1025</v>
      </c>
      <c r="AQ1168" s="39">
        <f>(P1168+Q1168+R1168+S1168+T1168+U1168+V1168+W1168)*AP1168</f>
        <v>1047550</v>
      </c>
      <c r="AR1168" s="27">
        <f t="shared" si="26"/>
        <v>1173256</v>
      </c>
      <c r="AS1168" s="13" t="s">
        <v>111</v>
      </c>
      <c r="AT1168" s="13">
        <v>2015</v>
      </c>
      <c r="AU1168" s="13"/>
    </row>
    <row r="1169" spans="2:47" x14ac:dyDescent="0.25">
      <c r="B1169" s="7" t="s">
        <v>1979</v>
      </c>
      <c r="C1169" s="7" t="s">
        <v>100</v>
      </c>
      <c r="D1169" s="10" t="s">
        <v>1748</v>
      </c>
      <c r="E1169" s="7" t="s">
        <v>1749</v>
      </c>
      <c r="F1169" s="10" t="s">
        <v>1749</v>
      </c>
      <c r="G1169" s="10" t="s">
        <v>1980</v>
      </c>
      <c r="H1169" s="8" t="s">
        <v>105</v>
      </c>
      <c r="I1169" s="9">
        <v>45</v>
      </c>
      <c r="J1169" s="10" t="s">
        <v>238</v>
      </c>
      <c r="K1169" s="8" t="s">
        <v>107</v>
      </c>
      <c r="L1169" s="10" t="s">
        <v>108</v>
      </c>
      <c r="M1169" s="10" t="s">
        <v>109</v>
      </c>
      <c r="N1169" s="10" t="s">
        <v>110</v>
      </c>
      <c r="O1169" s="27"/>
      <c r="P1169" s="27"/>
      <c r="Q1169" s="74"/>
      <c r="R1169" s="27">
        <v>380</v>
      </c>
      <c r="S1169" s="27">
        <v>380</v>
      </c>
      <c r="T1169" s="27">
        <v>380</v>
      </c>
      <c r="U1169" s="27">
        <v>380</v>
      </c>
      <c r="V1169" s="27">
        <v>380</v>
      </c>
      <c r="W1169" s="27"/>
      <c r="X1169" s="27"/>
      <c r="Y1169" s="27"/>
      <c r="Z1169" s="27"/>
      <c r="AA1169" s="27"/>
      <c r="AB1169" s="27"/>
      <c r="AC1169" s="27"/>
      <c r="AD1169" s="27"/>
      <c r="AE1169" s="27"/>
      <c r="AF1169" s="27"/>
      <c r="AG1169" s="27"/>
      <c r="AH1169" s="27"/>
      <c r="AI1169" s="27"/>
      <c r="AJ1169" s="27"/>
      <c r="AK1169" s="27"/>
      <c r="AL1169" s="27"/>
      <c r="AM1169" s="27"/>
      <c r="AN1169" s="27"/>
      <c r="AO1169" s="27"/>
      <c r="AP1169" s="27">
        <v>399.45</v>
      </c>
      <c r="AQ1169" s="27">
        <v>0</v>
      </c>
      <c r="AR1169" s="27">
        <f t="shared" si="26"/>
        <v>0</v>
      </c>
      <c r="AS1169" s="10" t="s">
        <v>111</v>
      </c>
      <c r="AT1169" s="7" t="s">
        <v>375</v>
      </c>
      <c r="AU1169" s="89" t="s">
        <v>357</v>
      </c>
    </row>
    <row r="1170" spans="2:47" x14ac:dyDescent="0.2">
      <c r="B1170" s="12" t="s">
        <v>1981</v>
      </c>
      <c r="C1170" s="7" t="s">
        <v>100</v>
      </c>
      <c r="D1170" s="7" t="s">
        <v>1748</v>
      </c>
      <c r="E1170" s="7" t="s">
        <v>1749</v>
      </c>
      <c r="F1170" s="7" t="s">
        <v>1749</v>
      </c>
      <c r="G1170" s="7" t="s">
        <v>1980</v>
      </c>
      <c r="H1170" s="8" t="s">
        <v>105</v>
      </c>
      <c r="I1170" s="9">
        <v>45</v>
      </c>
      <c r="J1170" s="10" t="s">
        <v>106</v>
      </c>
      <c r="K1170" s="8" t="s">
        <v>107</v>
      </c>
      <c r="L1170" s="10" t="s">
        <v>108</v>
      </c>
      <c r="M1170" s="10" t="s">
        <v>109</v>
      </c>
      <c r="N1170" s="10" t="s">
        <v>110</v>
      </c>
      <c r="O1170" s="74"/>
      <c r="P1170" s="27"/>
      <c r="Q1170" s="27"/>
      <c r="R1170" s="27">
        <v>200</v>
      </c>
      <c r="S1170" s="27">
        <v>380</v>
      </c>
      <c r="T1170" s="27">
        <v>380</v>
      </c>
      <c r="U1170" s="27">
        <v>380</v>
      </c>
      <c r="V1170" s="27">
        <v>380</v>
      </c>
      <c r="W1170" s="27"/>
      <c r="X1170" s="27"/>
      <c r="Y1170" s="27"/>
      <c r="Z1170" s="27"/>
      <c r="AA1170" s="27"/>
      <c r="AB1170" s="27"/>
      <c r="AC1170" s="27"/>
      <c r="AD1170" s="27"/>
      <c r="AE1170" s="27"/>
      <c r="AF1170" s="27"/>
      <c r="AG1170" s="27"/>
      <c r="AH1170" s="27"/>
      <c r="AI1170" s="27"/>
      <c r="AJ1170" s="27"/>
      <c r="AK1170" s="27"/>
      <c r="AL1170" s="27"/>
      <c r="AM1170" s="27"/>
      <c r="AN1170" s="27"/>
      <c r="AO1170" s="27"/>
      <c r="AP1170" s="27">
        <v>399.45</v>
      </c>
      <c r="AQ1170" s="27">
        <v>0</v>
      </c>
      <c r="AR1170" s="27">
        <f t="shared" si="26"/>
        <v>0</v>
      </c>
      <c r="AS1170" s="10" t="s">
        <v>111</v>
      </c>
      <c r="AT1170" s="43" t="s">
        <v>241</v>
      </c>
      <c r="AU1170" s="13" t="s">
        <v>1838</v>
      </c>
    </row>
    <row r="1171" spans="2:47" x14ac:dyDescent="0.2">
      <c r="B1171" s="13" t="s">
        <v>1982</v>
      </c>
      <c r="C1171" s="13" t="s">
        <v>100</v>
      </c>
      <c r="D1171" s="13" t="s">
        <v>1869</v>
      </c>
      <c r="E1171" s="13" t="s">
        <v>1870</v>
      </c>
      <c r="F1171" s="13" t="s">
        <v>1871</v>
      </c>
      <c r="G1171" s="13" t="s">
        <v>1980</v>
      </c>
      <c r="H1171" s="13" t="s">
        <v>105</v>
      </c>
      <c r="I1171" s="13">
        <v>45</v>
      </c>
      <c r="J1171" s="13" t="s">
        <v>106</v>
      </c>
      <c r="K1171" s="13" t="s">
        <v>107</v>
      </c>
      <c r="L1171" s="13" t="s">
        <v>108</v>
      </c>
      <c r="M1171" s="13" t="s">
        <v>109</v>
      </c>
      <c r="N1171" s="13" t="s">
        <v>110</v>
      </c>
      <c r="O1171" s="39"/>
      <c r="P1171" s="39"/>
      <c r="Q1171" s="39"/>
      <c r="R1171" s="39">
        <v>200</v>
      </c>
      <c r="S1171" s="39">
        <v>623</v>
      </c>
      <c r="T1171" s="39">
        <v>660</v>
      </c>
      <c r="U1171" s="39">
        <v>660</v>
      </c>
      <c r="V1171" s="39">
        <v>380</v>
      </c>
      <c r="W1171" s="39"/>
      <c r="X1171" s="39"/>
      <c r="Y1171" s="39"/>
      <c r="Z1171" s="39"/>
      <c r="AA1171" s="39"/>
      <c r="AB1171" s="39"/>
      <c r="AC1171" s="39"/>
      <c r="AD1171" s="39"/>
      <c r="AE1171" s="39"/>
      <c r="AF1171" s="39"/>
      <c r="AG1171" s="39"/>
      <c r="AH1171" s="39"/>
      <c r="AI1171" s="39"/>
      <c r="AJ1171" s="39"/>
      <c r="AK1171" s="39"/>
      <c r="AL1171" s="39"/>
      <c r="AM1171" s="39"/>
      <c r="AN1171" s="39"/>
      <c r="AO1171" s="39"/>
      <c r="AP1171" s="39">
        <v>1396.87</v>
      </c>
      <c r="AQ1171" s="39">
        <v>0</v>
      </c>
      <c r="AR1171" s="27">
        <f t="shared" si="26"/>
        <v>0</v>
      </c>
      <c r="AS1171" s="13" t="s">
        <v>111</v>
      </c>
      <c r="AT1171" s="13">
        <v>2015</v>
      </c>
      <c r="AU1171" s="13">
        <v>14</v>
      </c>
    </row>
    <row r="1172" spans="2:47" x14ac:dyDescent="0.2">
      <c r="B1172" s="13" t="s">
        <v>1983</v>
      </c>
      <c r="C1172" s="13" t="s">
        <v>100</v>
      </c>
      <c r="D1172" s="13" t="s">
        <v>1869</v>
      </c>
      <c r="E1172" s="13" t="s">
        <v>1870</v>
      </c>
      <c r="F1172" s="13" t="s">
        <v>1871</v>
      </c>
      <c r="G1172" s="13" t="s">
        <v>1980</v>
      </c>
      <c r="H1172" s="13" t="s">
        <v>105</v>
      </c>
      <c r="I1172" s="13">
        <v>45</v>
      </c>
      <c r="J1172" s="13" t="s">
        <v>106</v>
      </c>
      <c r="K1172" s="13" t="s">
        <v>107</v>
      </c>
      <c r="L1172" s="13" t="s">
        <v>108</v>
      </c>
      <c r="M1172" s="13" t="s">
        <v>122</v>
      </c>
      <c r="N1172" s="13" t="s">
        <v>110</v>
      </c>
      <c r="O1172" s="39"/>
      <c r="P1172" s="39"/>
      <c r="Q1172" s="39"/>
      <c r="R1172" s="39">
        <v>200</v>
      </c>
      <c r="S1172" s="39">
        <v>380</v>
      </c>
      <c r="T1172" s="39">
        <v>380</v>
      </c>
      <c r="U1172" s="39">
        <v>380</v>
      </c>
      <c r="V1172" s="39">
        <v>380</v>
      </c>
      <c r="W1172" s="39"/>
      <c r="X1172" s="39"/>
      <c r="Y1172" s="39"/>
      <c r="Z1172" s="39"/>
      <c r="AA1172" s="39"/>
      <c r="AB1172" s="39"/>
      <c r="AC1172" s="39"/>
      <c r="AD1172" s="39"/>
      <c r="AE1172" s="39"/>
      <c r="AF1172" s="39"/>
      <c r="AG1172" s="39"/>
      <c r="AH1172" s="39"/>
      <c r="AI1172" s="39"/>
      <c r="AJ1172" s="39"/>
      <c r="AK1172" s="39"/>
      <c r="AL1172" s="39"/>
      <c r="AM1172" s="39"/>
      <c r="AN1172" s="39"/>
      <c r="AO1172" s="39"/>
      <c r="AP1172" s="39">
        <v>1396.87</v>
      </c>
      <c r="AQ1172" s="39">
        <f>(O1172+P1172+Q1172+R1172+S1172+T1172+U1172+V1172+W1172)*AP1172</f>
        <v>2402616.4</v>
      </c>
      <c r="AR1172" s="27">
        <f t="shared" si="26"/>
        <v>2690930.3680000002</v>
      </c>
      <c r="AS1172" s="13" t="s">
        <v>111</v>
      </c>
      <c r="AT1172" s="13">
        <v>2015</v>
      </c>
      <c r="AU1172" s="13"/>
    </row>
    <row r="1173" spans="2:47" x14ac:dyDescent="0.25">
      <c r="B1173" s="7" t="s">
        <v>1984</v>
      </c>
      <c r="C1173" s="7" t="s">
        <v>100</v>
      </c>
      <c r="D1173" s="10" t="s">
        <v>1748</v>
      </c>
      <c r="E1173" s="7" t="s">
        <v>1749</v>
      </c>
      <c r="F1173" s="10" t="s">
        <v>1749</v>
      </c>
      <c r="G1173" s="10" t="s">
        <v>1985</v>
      </c>
      <c r="H1173" s="8" t="s">
        <v>105</v>
      </c>
      <c r="I1173" s="9">
        <v>45</v>
      </c>
      <c r="J1173" s="10" t="s">
        <v>238</v>
      </c>
      <c r="K1173" s="8" t="s">
        <v>107</v>
      </c>
      <c r="L1173" s="10" t="s">
        <v>108</v>
      </c>
      <c r="M1173" s="10" t="s">
        <v>109</v>
      </c>
      <c r="N1173" s="10" t="s">
        <v>110</v>
      </c>
      <c r="O1173" s="27"/>
      <c r="P1173" s="27"/>
      <c r="Q1173" s="74"/>
      <c r="R1173" s="27">
        <v>370</v>
      </c>
      <c r="S1173" s="27">
        <v>370</v>
      </c>
      <c r="T1173" s="27">
        <v>370</v>
      </c>
      <c r="U1173" s="27">
        <v>370</v>
      </c>
      <c r="V1173" s="27">
        <v>370</v>
      </c>
      <c r="W1173" s="27"/>
      <c r="X1173" s="27"/>
      <c r="Y1173" s="27"/>
      <c r="Z1173" s="27"/>
      <c r="AA1173" s="27"/>
      <c r="AB1173" s="27"/>
      <c r="AC1173" s="27"/>
      <c r="AD1173" s="27"/>
      <c r="AE1173" s="27"/>
      <c r="AF1173" s="27"/>
      <c r="AG1173" s="27"/>
      <c r="AH1173" s="27"/>
      <c r="AI1173" s="27"/>
      <c r="AJ1173" s="27"/>
      <c r="AK1173" s="27"/>
      <c r="AL1173" s="27"/>
      <c r="AM1173" s="27"/>
      <c r="AN1173" s="27"/>
      <c r="AO1173" s="27"/>
      <c r="AP1173" s="27">
        <v>433.31</v>
      </c>
      <c r="AQ1173" s="27">
        <v>0</v>
      </c>
      <c r="AR1173" s="27">
        <f t="shared" si="26"/>
        <v>0</v>
      </c>
      <c r="AS1173" s="10" t="s">
        <v>111</v>
      </c>
      <c r="AT1173" s="7" t="s">
        <v>375</v>
      </c>
      <c r="AU1173" s="89" t="s">
        <v>357</v>
      </c>
    </row>
    <row r="1174" spans="2:47" x14ac:dyDescent="0.2">
      <c r="B1174" s="12" t="s">
        <v>1986</v>
      </c>
      <c r="C1174" s="7" t="s">
        <v>100</v>
      </c>
      <c r="D1174" s="7" t="s">
        <v>1748</v>
      </c>
      <c r="E1174" s="7" t="s">
        <v>1749</v>
      </c>
      <c r="F1174" s="7" t="s">
        <v>1749</v>
      </c>
      <c r="G1174" s="7" t="s">
        <v>1985</v>
      </c>
      <c r="H1174" s="8" t="s">
        <v>105</v>
      </c>
      <c r="I1174" s="9">
        <v>45</v>
      </c>
      <c r="J1174" s="10" t="s">
        <v>106</v>
      </c>
      <c r="K1174" s="8" t="s">
        <v>107</v>
      </c>
      <c r="L1174" s="10" t="s">
        <v>108</v>
      </c>
      <c r="M1174" s="10" t="s">
        <v>109</v>
      </c>
      <c r="N1174" s="10" t="s">
        <v>110</v>
      </c>
      <c r="O1174" s="74"/>
      <c r="P1174" s="27"/>
      <c r="Q1174" s="27"/>
      <c r="R1174" s="27">
        <v>200</v>
      </c>
      <c r="S1174" s="27">
        <v>370</v>
      </c>
      <c r="T1174" s="27">
        <v>370</v>
      </c>
      <c r="U1174" s="27">
        <v>370</v>
      </c>
      <c r="V1174" s="27">
        <v>370</v>
      </c>
      <c r="W1174" s="27"/>
      <c r="X1174" s="27"/>
      <c r="Y1174" s="27"/>
      <c r="Z1174" s="27"/>
      <c r="AA1174" s="27"/>
      <c r="AB1174" s="27"/>
      <c r="AC1174" s="27"/>
      <c r="AD1174" s="27"/>
      <c r="AE1174" s="27"/>
      <c r="AF1174" s="27"/>
      <c r="AG1174" s="27"/>
      <c r="AH1174" s="27"/>
      <c r="AI1174" s="27"/>
      <c r="AJ1174" s="27"/>
      <c r="AK1174" s="27"/>
      <c r="AL1174" s="27"/>
      <c r="AM1174" s="27"/>
      <c r="AN1174" s="27"/>
      <c r="AO1174" s="27"/>
      <c r="AP1174" s="27">
        <v>433.31</v>
      </c>
      <c r="AQ1174" s="27">
        <v>0</v>
      </c>
      <c r="AR1174" s="27">
        <f t="shared" si="26"/>
        <v>0</v>
      </c>
      <c r="AS1174" s="10" t="s">
        <v>111</v>
      </c>
      <c r="AT1174" s="43" t="s">
        <v>241</v>
      </c>
      <c r="AU1174" s="13" t="s">
        <v>1838</v>
      </c>
    </row>
    <row r="1175" spans="2:47" x14ac:dyDescent="0.2">
      <c r="B1175" s="13" t="s">
        <v>1987</v>
      </c>
      <c r="C1175" s="13" t="s">
        <v>100</v>
      </c>
      <c r="D1175" s="13" t="s">
        <v>1869</v>
      </c>
      <c r="E1175" s="13" t="s">
        <v>1870</v>
      </c>
      <c r="F1175" s="13" t="s">
        <v>1871</v>
      </c>
      <c r="G1175" s="13" t="s">
        <v>1985</v>
      </c>
      <c r="H1175" s="13" t="s">
        <v>105</v>
      </c>
      <c r="I1175" s="13">
        <v>45</v>
      </c>
      <c r="J1175" s="13" t="s">
        <v>106</v>
      </c>
      <c r="K1175" s="13" t="s">
        <v>107</v>
      </c>
      <c r="L1175" s="13" t="s">
        <v>108</v>
      </c>
      <c r="M1175" s="13" t="s">
        <v>109</v>
      </c>
      <c r="N1175" s="13" t="s">
        <v>110</v>
      </c>
      <c r="O1175" s="39"/>
      <c r="P1175" s="39"/>
      <c r="Q1175" s="39"/>
      <c r="R1175" s="39">
        <v>200</v>
      </c>
      <c r="S1175" s="39">
        <v>634</v>
      </c>
      <c r="T1175" s="39">
        <v>676</v>
      </c>
      <c r="U1175" s="39">
        <v>676</v>
      </c>
      <c r="V1175" s="39">
        <v>370</v>
      </c>
      <c r="W1175" s="39"/>
      <c r="X1175" s="39"/>
      <c r="Y1175" s="39"/>
      <c r="Z1175" s="39"/>
      <c r="AA1175" s="39"/>
      <c r="AB1175" s="39"/>
      <c r="AC1175" s="39"/>
      <c r="AD1175" s="39"/>
      <c r="AE1175" s="39"/>
      <c r="AF1175" s="39"/>
      <c r="AG1175" s="39"/>
      <c r="AH1175" s="39"/>
      <c r="AI1175" s="39"/>
      <c r="AJ1175" s="39"/>
      <c r="AK1175" s="39"/>
      <c r="AL1175" s="39"/>
      <c r="AM1175" s="39"/>
      <c r="AN1175" s="39"/>
      <c r="AO1175" s="39"/>
      <c r="AP1175" s="39">
        <v>1130.4100000000001</v>
      </c>
      <c r="AQ1175" s="39">
        <v>0</v>
      </c>
      <c r="AR1175" s="27">
        <f t="shared" si="26"/>
        <v>0</v>
      </c>
      <c r="AS1175" s="13" t="s">
        <v>111</v>
      </c>
      <c r="AT1175" s="13">
        <v>2015</v>
      </c>
      <c r="AU1175" s="13">
        <v>14</v>
      </c>
    </row>
    <row r="1176" spans="2:47" x14ac:dyDescent="0.2">
      <c r="B1176" s="13" t="s">
        <v>1988</v>
      </c>
      <c r="C1176" s="13" t="s">
        <v>100</v>
      </c>
      <c r="D1176" s="13" t="s">
        <v>1869</v>
      </c>
      <c r="E1176" s="13" t="s">
        <v>1870</v>
      </c>
      <c r="F1176" s="13" t="s">
        <v>1871</v>
      </c>
      <c r="G1176" s="13" t="s">
        <v>1985</v>
      </c>
      <c r="H1176" s="13" t="s">
        <v>105</v>
      </c>
      <c r="I1176" s="13">
        <v>45</v>
      </c>
      <c r="J1176" s="13" t="s">
        <v>106</v>
      </c>
      <c r="K1176" s="13" t="s">
        <v>107</v>
      </c>
      <c r="L1176" s="13" t="s">
        <v>108</v>
      </c>
      <c r="M1176" s="13" t="s">
        <v>122</v>
      </c>
      <c r="N1176" s="13" t="s">
        <v>110</v>
      </c>
      <c r="O1176" s="39"/>
      <c r="P1176" s="39"/>
      <c r="Q1176" s="39"/>
      <c r="R1176" s="39">
        <v>200</v>
      </c>
      <c r="S1176" s="39">
        <v>370</v>
      </c>
      <c r="T1176" s="39">
        <v>370</v>
      </c>
      <c r="U1176" s="39">
        <v>370</v>
      </c>
      <c r="V1176" s="39">
        <v>370</v>
      </c>
      <c r="W1176" s="39"/>
      <c r="X1176" s="39"/>
      <c r="Y1176" s="39"/>
      <c r="Z1176" s="39"/>
      <c r="AA1176" s="39"/>
      <c r="AB1176" s="39"/>
      <c r="AC1176" s="39"/>
      <c r="AD1176" s="39"/>
      <c r="AE1176" s="39"/>
      <c r="AF1176" s="39"/>
      <c r="AG1176" s="39"/>
      <c r="AH1176" s="39"/>
      <c r="AI1176" s="39"/>
      <c r="AJ1176" s="39"/>
      <c r="AK1176" s="39"/>
      <c r="AL1176" s="39"/>
      <c r="AM1176" s="39"/>
      <c r="AN1176" s="39"/>
      <c r="AO1176" s="39"/>
      <c r="AP1176" s="39">
        <v>1130.4100000000001</v>
      </c>
      <c r="AQ1176" s="39">
        <f>(O1176+P1176+Q1176+R1176+S1176+T1176+U1176+V1176+W1176)*AP1176</f>
        <v>1899088.8</v>
      </c>
      <c r="AR1176" s="27">
        <f t="shared" si="26"/>
        <v>2126979.4560000002</v>
      </c>
      <c r="AS1176" s="13" t="s">
        <v>111</v>
      </c>
      <c r="AT1176" s="13">
        <v>2015</v>
      </c>
      <c r="AU1176" s="13"/>
    </row>
    <row r="1177" spans="2:47" x14ac:dyDescent="0.25">
      <c r="B1177" s="7" t="s">
        <v>1989</v>
      </c>
      <c r="C1177" s="7" t="s">
        <v>100</v>
      </c>
      <c r="D1177" s="10" t="s">
        <v>1748</v>
      </c>
      <c r="E1177" s="7" t="s">
        <v>1749</v>
      </c>
      <c r="F1177" s="10" t="s">
        <v>1749</v>
      </c>
      <c r="G1177" s="10" t="s">
        <v>1990</v>
      </c>
      <c r="H1177" s="8" t="s">
        <v>105</v>
      </c>
      <c r="I1177" s="9">
        <v>45</v>
      </c>
      <c r="J1177" s="10" t="s">
        <v>238</v>
      </c>
      <c r="K1177" s="8" t="s">
        <v>107</v>
      </c>
      <c r="L1177" s="10" t="s">
        <v>108</v>
      </c>
      <c r="M1177" s="10" t="s">
        <v>109</v>
      </c>
      <c r="N1177" s="10" t="s">
        <v>110</v>
      </c>
      <c r="O1177" s="27"/>
      <c r="P1177" s="27"/>
      <c r="Q1177" s="74"/>
      <c r="R1177" s="27">
        <v>960</v>
      </c>
      <c r="S1177" s="27">
        <v>960</v>
      </c>
      <c r="T1177" s="27">
        <v>960</v>
      </c>
      <c r="U1177" s="27">
        <v>960</v>
      </c>
      <c r="V1177" s="27">
        <v>960</v>
      </c>
      <c r="W1177" s="27"/>
      <c r="X1177" s="27"/>
      <c r="Y1177" s="27"/>
      <c r="Z1177" s="27"/>
      <c r="AA1177" s="27"/>
      <c r="AB1177" s="27"/>
      <c r="AC1177" s="27"/>
      <c r="AD1177" s="27"/>
      <c r="AE1177" s="27"/>
      <c r="AF1177" s="27"/>
      <c r="AG1177" s="27"/>
      <c r="AH1177" s="27"/>
      <c r="AI1177" s="27"/>
      <c r="AJ1177" s="27"/>
      <c r="AK1177" s="27"/>
      <c r="AL1177" s="27"/>
      <c r="AM1177" s="27"/>
      <c r="AN1177" s="27"/>
      <c r="AO1177" s="27"/>
      <c r="AP1177" s="27">
        <v>358.83</v>
      </c>
      <c r="AQ1177" s="27">
        <v>0</v>
      </c>
      <c r="AR1177" s="27">
        <f t="shared" si="26"/>
        <v>0</v>
      </c>
      <c r="AS1177" s="10" t="s">
        <v>111</v>
      </c>
      <c r="AT1177" s="7" t="s">
        <v>375</v>
      </c>
      <c r="AU1177" s="89" t="s">
        <v>357</v>
      </c>
    </row>
    <row r="1178" spans="2:47" x14ac:dyDescent="0.2">
      <c r="B1178" s="12" t="s">
        <v>1991</v>
      </c>
      <c r="C1178" s="7" t="s">
        <v>100</v>
      </c>
      <c r="D1178" s="7" t="s">
        <v>1748</v>
      </c>
      <c r="E1178" s="7" t="s">
        <v>1749</v>
      </c>
      <c r="F1178" s="7" t="s">
        <v>1749</v>
      </c>
      <c r="G1178" s="7" t="s">
        <v>1990</v>
      </c>
      <c r="H1178" s="8" t="s">
        <v>105</v>
      </c>
      <c r="I1178" s="9">
        <v>45</v>
      </c>
      <c r="J1178" s="10" t="s">
        <v>106</v>
      </c>
      <c r="K1178" s="8" t="s">
        <v>107</v>
      </c>
      <c r="L1178" s="10" t="s">
        <v>108</v>
      </c>
      <c r="M1178" s="10" t="s">
        <v>109</v>
      </c>
      <c r="N1178" s="10" t="s">
        <v>110</v>
      </c>
      <c r="O1178" s="74"/>
      <c r="P1178" s="27"/>
      <c r="Q1178" s="27"/>
      <c r="R1178" s="27">
        <v>560</v>
      </c>
      <c r="S1178" s="27">
        <v>960</v>
      </c>
      <c r="T1178" s="27">
        <v>960</v>
      </c>
      <c r="U1178" s="27">
        <v>960</v>
      </c>
      <c r="V1178" s="27">
        <v>960</v>
      </c>
      <c r="W1178" s="27"/>
      <c r="X1178" s="27"/>
      <c r="Y1178" s="27"/>
      <c r="Z1178" s="27"/>
      <c r="AA1178" s="27"/>
      <c r="AB1178" s="27"/>
      <c r="AC1178" s="27"/>
      <c r="AD1178" s="27"/>
      <c r="AE1178" s="27"/>
      <c r="AF1178" s="27"/>
      <c r="AG1178" s="27"/>
      <c r="AH1178" s="27"/>
      <c r="AI1178" s="27"/>
      <c r="AJ1178" s="27"/>
      <c r="AK1178" s="27"/>
      <c r="AL1178" s="27"/>
      <c r="AM1178" s="27"/>
      <c r="AN1178" s="27"/>
      <c r="AO1178" s="27"/>
      <c r="AP1178" s="27">
        <v>358.83</v>
      </c>
      <c r="AQ1178" s="27">
        <v>0</v>
      </c>
      <c r="AR1178" s="27">
        <f t="shared" si="26"/>
        <v>0</v>
      </c>
      <c r="AS1178" s="10" t="s">
        <v>111</v>
      </c>
      <c r="AT1178" s="43" t="s">
        <v>241</v>
      </c>
      <c r="AU1178" s="13" t="s">
        <v>458</v>
      </c>
    </row>
    <row r="1179" spans="2:47" x14ac:dyDescent="0.2">
      <c r="B1179" s="13" t="s">
        <v>1992</v>
      </c>
      <c r="C1179" s="13" t="s">
        <v>100</v>
      </c>
      <c r="D1179" s="13" t="s">
        <v>1748</v>
      </c>
      <c r="E1179" s="13" t="s">
        <v>1749</v>
      </c>
      <c r="F1179" s="13" t="s">
        <v>1749</v>
      </c>
      <c r="G1179" s="13" t="s">
        <v>1990</v>
      </c>
      <c r="H1179" s="13" t="s">
        <v>105</v>
      </c>
      <c r="I1179" s="13">
        <v>45</v>
      </c>
      <c r="J1179" s="13" t="s">
        <v>106</v>
      </c>
      <c r="K1179" s="13" t="s">
        <v>107</v>
      </c>
      <c r="L1179" s="13" t="s">
        <v>108</v>
      </c>
      <c r="M1179" s="13" t="s">
        <v>109</v>
      </c>
      <c r="N1179" s="13" t="s">
        <v>110</v>
      </c>
      <c r="O1179" s="39"/>
      <c r="P1179" s="39"/>
      <c r="Q1179" s="39"/>
      <c r="R1179" s="39">
        <v>560</v>
      </c>
      <c r="S1179" s="39">
        <v>851</v>
      </c>
      <c r="T1179" s="39">
        <v>960</v>
      </c>
      <c r="U1179" s="39">
        <v>960</v>
      </c>
      <c r="V1179" s="39">
        <v>960</v>
      </c>
      <c r="W1179" s="39"/>
      <c r="X1179" s="39"/>
      <c r="Y1179" s="39"/>
      <c r="Z1179" s="39"/>
      <c r="AA1179" s="39"/>
      <c r="AB1179" s="39"/>
      <c r="AC1179" s="39"/>
      <c r="AD1179" s="39"/>
      <c r="AE1179" s="39"/>
      <c r="AF1179" s="39"/>
      <c r="AG1179" s="39"/>
      <c r="AH1179" s="39"/>
      <c r="AI1179" s="39"/>
      <c r="AJ1179" s="39"/>
      <c r="AK1179" s="39"/>
      <c r="AL1179" s="39"/>
      <c r="AM1179" s="39"/>
      <c r="AN1179" s="39"/>
      <c r="AO1179" s="39"/>
      <c r="AP1179" s="39">
        <v>331.24999999999994</v>
      </c>
      <c r="AQ1179" s="39">
        <v>0</v>
      </c>
      <c r="AR1179" s="27">
        <f t="shared" si="26"/>
        <v>0</v>
      </c>
      <c r="AS1179" s="13" t="s">
        <v>111</v>
      </c>
      <c r="AT1179" s="13">
        <v>2015</v>
      </c>
      <c r="AU1179" s="13">
        <v>14</v>
      </c>
    </row>
    <row r="1180" spans="2:47" x14ac:dyDescent="0.2">
      <c r="B1180" s="13" t="s">
        <v>1993</v>
      </c>
      <c r="C1180" s="13" t="s">
        <v>100</v>
      </c>
      <c r="D1180" s="13" t="s">
        <v>1748</v>
      </c>
      <c r="E1180" s="13" t="s">
        <v>1749</v>
      </c>
      <c r="F1180" s="13" t="s">
        <v>1749</v>
      </c>
      <c r="G1180" s="13" t="s">
        <v>1990</v>
      </c>
      <c r="H1180" s="13" t="s">
        <v>105</v>
      </c>
      <c r="I1180" s="13">
        <v>45</v>
      </c>
      <c r="J1180" s="13" t="s">
        <v>106</v>
      </c>
      <c r="K1180" s="13" t="s">
        <v>107</v>
      </c>
      <c r="L1180" s="13" t="s">
        <v>108</v>
      </c>
      <c r="M1180" s="13" t="s">
        <v>109</v>
      </c>
      <c r="N1180" s="13" t="s">
        <v>110</v>
      </c>
      <c r="O1180" s="39"/>
      <c r="P1180" s="39"/>
      <c r="Q1180" s="39"/>
      <c r="R1180" s="39">
        <v>560</v>
      </c>
      <c r="S1180" s="39">
        <v>960</v>
      </c>
      <c r="T1180" s="39">
        <v>960</v>
      </c>
      <c r="U1180" s="39">
        <v>960</v>
      </c>
      <c r="V1180" s="39">
        <v>960</v>
      </c>
      <c r="W1180" s="39"/>
      <c r="X1180" s="39"/>
      <c r="Y1180" s="39"/>
      <c r="Z1180" s="39"/>
      <c r="AA1180" s="39"/>
      <c r="AB1180" s="39"/>
      <c r="AC1180" s="39"/>
      <c r="AD1180" s="39"/>
      <c r="AE1180" s="39"/>
      <c r="AF1180" s="39"/>
      <c r="AG1180" s="39"/>
      <c r="AH1180" s="39"/>
      <c r="AI1180" s="39"/>
      <c r="AJ1180" s="39"/>
      <c r="AK1180" s="39"/>
      <c r="AL1180" s="39"/>
      <c r="AM1180" s="39"/>
      <c r="AN1180" s="39"/>
      <c r="AO1180" s="39"/>
      <c r="AP1180" s="39">
        <v>331.24999999999994</v>
      </c>
      <c r="AQ1180" s="39">
        <v>0</v>
      </c>
      <c r="AR1180" s="27">
        <f t="shared" si="26"/>
        <v>0</v>
      </c>
      <c r="AS1180" s="13" t="s">
        <v>111</v>
      </c>
      <c r="AT1180" s="13">
        <v>2015</v>
      </c>
      <c r="AU1180" s="13" t="s">
        <v>156</v>
      </c>
    </row>
    <row r="1181" spans="2:47" x14ac:dyDescent="0.2">
      <c r="B1181" s="13" t="s">
        <v>1994</v>
      </c>
      <c r="C1181" s="13" t="s">
        <v>100</v>
      </c>
      <c r="D1181" s="13" t="s">
        <v>1748</v>
      </c>
      <c r="E1181" s="13" t="s">
        <v>1749</v>
      </c>
      <c r="F1181" s="13" t="s">
        <v>1749</v>
      </c>
      <c r="G1181" s="13" t="s">
        <v>1990</v>
      </c>
      <c r="H1181" s="13" t="s">
        <v>105</v>
      </c>
      <c r="I1181" s="13">
        <v>45</v>
      </c>
      <c r="J1181" s="13" t="s">
        <v>106</v>
      </c>
      <c r="K1181" s="13" t="s">
        <v>107</v>
      </c>
      <c r="L1181" s="13" t="s">
        <v>108</v>
      </c>
      <c r="M1181" s="13" t="s">
        <v>122</v>
      </c>
      <c r="N1181" s="13" t="s">
        <v>110</v>
      </c>
      <c r="O1181" s="39"/>
      <c r="P1181" s="39"/>
      <c r="Q1181" s="39"/>
      <c r="R1181" s="39">
        <v>560</v>
      </c>
      <c r="S1181" s="39">
        <v>960</v>
      </c>
      <c r="T1181" s="39">
        <v>120</v>
      </c>
      <c r="U1181" s="39">
        <v>960</v>
      </c>
      <c r="V1181" s="39">
        <v>960</v>
      </c>
      <c r="W1181" s="39"/>
      <c r="X1181" s="39"/>
      <c r="Y1181" s="39"/>
      <c r="Z1181" s="39"/>
      <c r="AA1181" s="39"/>
      <c r="AB1181" s="39"/>
      <c r="AC1181" s="39"/>
      <c r="AD1181" s="39"/>
      <c r="AE1181" s="39"/>
      <c r="AF1181" s="39"/>
      <c r="AG1181" s="39"/>
      <c r="AH1181" s="39"/>
      <c r="AI1181" s="39"/>
      <c r="AJ1181" s="39"/>
      <c r="AK1181" s="39"/>
      <c r="AL1181" s="39"/>
      <c r="AM1181" s="39"/>
      <c r="AN1181" s="39"/>
      <c r="AO1181" s="39"/>
      <c r="AP1181" s="39">
        <v>399</v>
      </c>
      <c r="AQ1181" s="39">
        <v>0</v>
      </c>
      <c r="AR1181" s="27">
        <f t="shared" si="26"/>
        <v>0</v>
      </c>
      <c r="AS1181" s="13" t="s">
        <v>111</v>
      </c>
      <c r="AT1181" s="13">
        <v>2015</v>
      </c>
      <c r="AU1181" s="13" t="s">
        <v>7186</v>
      </c>
    </row>
    <row r="1182" spans="2:47" x14ac:dyDescent="0.2">
      <c r="B1182" s="13" t="s">
        <v>7211</v>
      </c>
      <c r="C1182" s="13" t="s">
        <v>100</v>
      </c>
      <c r="D1182" s="13" t="s">
        <v>7212</v>
      </c>
      <c r="E1182" s="13" t="s">
        <v>7213</v>
      </c>
      <c r="F1182" s="13" t="s">
        <v>1803</v>
      </c>
      <c r="G1182" s="13" t="s">
        <v>7214</v>
      </c>
      <c r="H1182" s="13" t="s">
        <v>105</v>
      </c>
      <c r="I1182" s="13">
        <v>45</v>
      </c>
      <c r="J1182" s="13" t="s">
        <v>106</v>
      </c>
      <c r="K1182" s="13" t="s">
        <v>107</v>
      </c>
      <c r="L1182" s="13" t="s">
        <v>108</v>
      </c>
      <c r="M1182" s="13" t="s">
        <v>122</v>
      </c>
      <c r="N1182" s="13" t="s">
        <v>110</v>
      </c>
      <c r="O1182" s="39"/>
      <c r="P1182" s="39"/>
      <c r="Q1182" s="39"/>
      <c r="R1182" s="39">
        <v>560</v>
      </c>
      <c r="S1182" s="39">
        <v>960</v>
      </c>
      <c r="T1182" s="39">
        <v>177</v>
      </c>
      <c r="U1182" s="39">
        <v>960</v>
      </c>
      <c r="V1182" s="39">
        <v>960</v>
      </c>
      <c r="W1182" s="39"/>
      <c r="X1182" s="39"/>
      <c r="Y1182" s="39"/>
      <c r="Z1182" s="39"/>
      <c r="AA1182" s="39"/>
      <c r="AB1182" s="39"/>
      <c r="AC1182" s="39"/>
      <c r="AD1182" s="39"/>
      <c r="AE1182" s="39"/>
      <c r="AF1182" s="39"/>
      <c r="AG1182" s="39"/>
      <c r="AH1182" s="39"/>
      <c r="AI1182" s="39"/>
      <c r="AJ1182" s="39"/>
      <c r="AK1182" s="39"/>
      <c r="AL1182" s="39"/>
      <c r="AM1182" s="39"/>
      <c r="AN1182" s="39"/>
      <c r="AO1182" s="39"/>
      <c r="AP1182" s="39">
        <v>356.25</v>
      </c>
      <c r="AQ1182" s="39">
        <f>(P1182+Q1182+R1182+S1182+T1182+U1182+V1182+W1182)*AP1182</f>
        <v>1288556.25</v>
      </c>
      <c r="AR1182" s="27">
        <f t="shared" si="26"/>
        <v>1443183.0000000002</v>
      </c>
      <c r="AS1182" s="13" t="s">
        <v>111</v>
      </c>
      <c r="AT1182" s="13">
        <v>2015</v>
      </c>
      <c r="AU1182" s="13"/>
    </row>
    <row r="1183" spans="2:47" x14ac:dyDescent="0.25">
      <c r="B1183" s="7" t="s">
        <v>1995</v>
      </c>
      <c r="C1183" s="7" t="s">
        <v>100</v>
      </c>
      <c r="D1183" s="22" t="s">
        <v>1824</v>
      </c>
      <c r="E1183" s="7" t="s">
        <v>1521</v>
      </c>
      <c r="F1183" s="10" t="s">
        <v>1798</v>
      </c>
      <c r="G1183" s="10" t="s">
        <v>1996</v>
      </c>
      <c r="H1183" s="8" t="s">
        <v>197</v>
      </c>
      <c r="I1183" s="9">
        <v>45</v>
      </c>
      <c r="J1183" s="10" t="s">
        <v>238</v>
      </c>
      <c r="K1183" s="8" t="s">
        <v>107</v>
      </c>
      <c r="L1183" s="10" t="s">
        <v>108</v>
      </c>
      <c r="M1183" s="10" t="s">
        <v>109</v>
      </c>
      <c r="N1183" s="10" t="s">
        <v>110</v>
      </c>
      <c r="O1183" s="27"/>
      <c r="P1183" s="27"/>
      <c r="Q1183" s="74"/>
      <c r="R1183" s="27">
        <v>10</v>
      </c>
      <c r="S1183" s="27">
        <v>10</v>
      </c>
      <c r="T1183" s="27">
        <v>10</v>
      </c>
      <c r="U1183" s="27">
        <v>10</v>
      </c>
      <c r="V1183" s="27">
        <v>10</v>
      </c>
      <c r="W1183" s="27"/>
      <c r="X1183" s="27"/>
      <c r="Y1183" s="27"/>
      <c r="Z1183" s="27"/>
      <c r="AA1183" s="27"/>
      <c r="AB1183" s="27"/>
      <c r="AC1183" s="27"/>
      <c r="AD1183" s="27"/>
      <c r="AE1183" s="27"/>
      <c r="AF1183" s="27"/>
      <c r="AG1183" s="27"/>
      <c r="AH1183" s="27"/>
      <c r="AI1183" s="27"/>
      <c r="AJ1183" s="27"/>
      <c r="AK1183" s="27"/>
      <c r="AL1183" s="27"/>
      <c r="AM1183" s="27"/>
      <c r="AN1183" s="27"/>
      <c r="AO1183" s="27"/>
      <c r="AP1183" s="27">
        <v>11374.28</v>
      </c>
      <c r="AQ1183" s="27">
        <v>0</v>
      </c>
      <c r="AR1183" s="27">
        <f t="shared" si="26"/>
        <v>0</v>
      </c>
      <c r="AS1183" s="10" t="s">
        <v>111</v>
      </c>
      <c r="AT1183" s="7" t="s">
        <v>375</v>
      </c>
      <c r="AU1183" s="89" t="s">
        <v>1392</v>
      </c>
    </row>
    <row r="1184" spans="2:47" x14ac:dyDescent="0.25">
      <c r="B1184" s="12" t="s">
        <v>1997</v>
      </c>
      <c r="C1184" s="7" t="s">
        <v>100</v>
      </c>
      <c r="D1184" s="7" t="s">
        <v>1824</v>
      </c>
      <c r="E1184" s="7" t="s">
        <v>1521</v>
      </c>
      <c r="F1184" s="7" t="s">
        <v>1798</v>
      </c>
      <c r="G1184" s="7" t="s">
        <v>1996</v>
      </c>
      <c r="H1184" s="8" t="s">
        <v>105</v>
      </c>
      <c r="I1184" s="9">
        <v>45</v>
      </c>
      <c r="J1184" s="10" t="s">
        <v>106</v>
      </c>
      <c r="K1184" s="8" t="s">
        <v>107</v>
      </c>
      <c r="L1184" s="10" t="s">
        <v>108</v>
      </c>
      <c r="M1184" s="10" t="s">
        <v>109</v>
      </c>
      <c r="N1184" s="10" t="s">
        <v>110</v>
      </c>
      <c r="O1184" s="74"/>
      <c r="P1184" s="27"/>
      <c r="Q1184" s="27"/>
      <c r="R1184" s="27">
        <v>10</v>
      </c>
      <c r="S1184" s="27">
        <v>10</v>
      </c>
      <c r="T1184" s="27">
        <v>10</v>
      </c>
      <c r="U1184" s="27">
        <v>10</v>
      </c>
      <c r="V1184" s="27">
        <v>10</v>
      </c>
      <c r="W1184" s="27"/>
      <c r="X1184" s="27"/>
      <c r="Y1184" s="27"/>
      <c r="Z1184" s="27"/>
      <c r="AA1184" s="27"/>
      <c r="AB1184" s="27"/>
      <c r="AC1184" s="27"/>
      <c r="AD1184" s="27"/>
      <c r="AE1184" s="27"/>
      <c r="AF1184" s="27"/>
      <c r="AG1184" s="27"/>
      <c r="AH1184" s="27"/>
      <c r="AI1184" s="27"/>
      <c r="AJ1184" s="27"/>
      <c r="AK1184" s="27"/>
      <c r="AL1184" s="27"/>
      <c r="AM1184" s="27"/>
      <c r="AN1184" s="27"/>
      <c r="AO1184" s="27"/>
      <c r="AP1184" s="27">
        <v>11374.28</v>
      </c>
      <c r="AQ1184" s="27">
        <v>0</v>
      </c>
      <c r="AR1184" s="27">
        <f t="shared" si="26"/>
        <v>0</v>
      </c>
      <c r="AS1184" s="10" t="s">
        <v>111</v>
      </c>
      <c r="AT1184" s="43" t="s">
        <v>241</v>
      </c>
      <c r="AU1184" s="10" t="s">
        <v>1998</v>
      </c>
    </row>
    <row r="1185" spans="2:47" x14ac:dyDescent="0.2">
      <c r="B1185" s="12" t="s">
        <v>1999</v>
      </c>
      <c r="C1185" s="7" t="s">
        <v>100</v>
      </c>
      <c r="D1185" s="7" t="s">
        <v>1824</v>
      </c>
      <c r="E1185" s="7" t="s">
        <v>1521</v>
      </c>
      <c r="F1185" s="7" t="s">
        <v>1798</v>
      </c>
      <c r="G1185" s="7" t="s">
        <v>1996</v>
      </c>
      <c r="H1185" s="8" t="s">
        <v>105</v>
      </c>
      <c r="I1185" s="9">
        <v>45</v>
      </c>
      <c r="J1185" s="10" t="s">
        <v>2000</v>
      </c>
      <c r="K1185" s="8" t="s">
        <v>107</v>
      </c>
      <c r="L1185" s="10" t="s">
        <v>108</v>
      </c>
      <c r="M1185" s="10" t="s">
        <v>109</v>
      </c>
      <c r="N1185" s="10" t="s">
        <v>110</v>
      </c>
      <c r="O1185" s="74"/>
      <c r="P1185" s="27"/>
      <c r="Q1185" s="27"/>
      <c r="R1185" s="27">
        <v>10</v>
      </c>
      <c r="S1185" s="27">
        <v>10</v>
      </c>
      <c r="T1185" s="27">
        <v>10</v>
      </c>
      <c r="U1185" s="27">
        <v>10</v>
      </c>
      <c r="V1185" s="27">
        <v>10</v>
      </c>
      <c r="W1185" s="27"/>
      <c r="X1185" s="27"/>
      <c r="Y1185" s="27"/>
      <c r="Z1185" s="27"/>
      <c r="AA1185" s="27"/>
      <c r="AB1185" s="27"/>
      <c r="AC1185" s="27"/>
      <c r="AD1185" s="27"/>
      <c r="AE1185" s="27"/>
      <c r="AF1185" s="27"/>
      <c r="AG1185" s="27"/>
      <c r="AH1185" s="27"/>
      <c r="AI1185" s="27"/>
      <c r="AJ1185" s="27"/>
      <c r="AK1185" s="27"/>
      <c r="AL1185" s="27"/>
      <c r="AM1185" s="27"/>
      <c r="AN1185" s="27"/>
      <c r="AO1185" s="27"/>
      <c r="AP1185" s="27">
        <v>10689</v>
      </c>
      <c r="AQ1185" s="27">
        <v>0</v>
      </c>
      <c r="AR1185" s="27">
        <f t="shared" si="26"/>
        <v>0</v>
      </c>
      <c r="AS1185" s="10" t="s">
        <v>111</v>
      </c>
      <c r="AT1185" s="43" t="s">
        <v>241</v>
      </c>
      <c r="AU1185" s="13" t="s">
        <v>156</v>
      </c>
    </row>
    <row r="1186" spans="2:47" x14ac:dyDescent="0.2">
      <c r="B1186" s="12" t="s">
        <v>2001</v>
      </c>
      <c r="C1186" s="7" t="s">
        <v>100</v>
      </c>
      <c r="D1186" s="7" t="s">
        <v>1824</v>
      </c>
      <c r="E1186" s="7" t="s">
        <v>1521</v>
      </c>
      <c r="F1186" s="7" t="s">
        <v>1798</v>
      </c>
      <c r="G1186" s="7" t="s">
        <v>1996</v>
      </c>
      <c r="H1186" s="8" t="s">
        <v>105</v>
      </c>
      <c r="I1186" s="9">
        <v>45</v>
      </c>
      <c r="J1186" s="10" t="s">
        <v>2000</v>
      </c>
      <c r="K1186" s="8" t="s">
        <v>107</v>
      </c>
      <c r="L1186" s="10" t="s">
        <v>108</v>
      </c>
      <c r="M1186" s="13" t="s">
        <v>122</v>
      </c>
      <c r="N1186" s="10" t="s">
        <v>110</v>
      </c>
      <c r="O1186" s="74"/>
      <c r="P1186" s="27"/>
      <c r="Q1186" s="27"/>
      <c r="R1186" s="27">
        <v>10</v>
      </c>
      <c r="S1186" s="27">
        <v>10</v>
      </c>
      <c r="T1186" s="27">
        <v>4</v>
      </c>
      <c r="U1186" s="27">
        <v>10</v>
      </c>
      <c r="V1186" s="27">
        <v>10</v>
      </c>
      <c r="W1186" s="27"/>
      <c r="X1186" s="27"/>
      <c r="Y1186" s="27"/>
      <c r="Z1186" s="27"/>
      <c r="AA1186" s="27"/>
      <c r="AB1186" s="27"/>
      <c r="AC1186" s="27"/>
      <c r="AD1186" s="27"/>
      <c r="AE1186" s="27"/>
      <c r="AF1186" s="27"/>
      <c r="AG1186" s="27"/>
      <c r="AH1186" s="27"/>
      <c r="AI1186" s="27"/>
      <c r="AJ1186" s="27"/>
      <c r="AK1186" s="27"/>
      <c r="AL1186" s="27"/>
      <c r="AM1186" s="27"/>
      <c r="AN1186" s="27"/>
      <c r="AO1186" s="27"/>
      <c r="AP1186" s="27">
        <v>12733</v>
      </c>
      <c r="AQ1186" s="39">
        <v>0</v>
      </c>
      <c r="AR1186" s="27">
        <f t="shared" si="26"/>
        <v>0</v>
      </c>
      <c r="AS1186" s="10" t="s">
        <v>111</v>
      </c>
      <c r="AT1186" s="43" t="s">
        <v>241</v>
      </c>
      <c r="AU1186" s="13" t="s">
        <v>156</v>
      </c>
    </row>
    <row r="1187" spans="2:47" x14ac:dyDescent="0.2">
      <c r="B1187" s="12" t="s">
        <v>7215</v>
      </c>
      <c r="C1187" s="7" t="s">
        <v>100</v>
      </c>
      <c r="D1187" s="7" t="s">
        <v>1828</v>
      </c>
      <c r="E1187" s="7" t="s">
        <v>1521</v>
      </c>
      <c r="F1187" s="7" t="s">
        <v>1798</v>
      </c>
      <c r="G1187" s="7" t="s">
        <v>1996</v>
      </c>
      <c r="H1187" s="8" t="s">
        <v>105</v>
      </c>
      <c r="I1187" s="9">
        <v>45</v>
      </c>
      <c r="J1187" s="10" t="s">
        <v>2000</v>
      </c>
      <c r="K1187" s="8" t="s">
        <v>107</v>
      </c>
      <c r="L1187" s="10" t="s">
        <v>108</v>
      </c>
      <c r="M1187" s="13" t="s">
        <v>122</v>
      </c>
      <c r="N1187" s="10" t="s">
        <v>110</v>
      </c>
      <c r="O1187" s="74"/>
      <c r="P1187" s="27"/>
      <c r="Q1187" s="27"/>
      <c r="R1187" s="27">
        <v>10</v>
      </c>
      <c r="S1187" s="27">
        <v>10</v>
      </c>
      <c r="T1187" s="39">
        <v>0</v>
      </c>
      <c r="U1187" s="27">
        <v>10</v>
      </c>
      <c r="V1187" s="27">
        <v>10</v>
      </c>
      <c r="W1187" s="27"/>
      <c r="X1187" s="39"/>
      <c r="Y1187" s="39"/>
      <c r="Z1187" s="39"/>
      <c r="AA1187" s="39"/>
      <c r="AB1187" s="39"/>
      <c r="AC1187" s="39"/>
      <c r="AD1187" s="39"/>
      <c r="AE1187" s="39"/>
      <c r="AF1187" s="39"/>
      <c r="AG1187" s="39"/>
      <c r="AH1187" s="39"/>
      <c r="AI1187" s="39"/>
      <c r="AJ1187" s="39"/>
      <c r="AK1187" s="39"/>
      <c r="AL1187" s="39"/>
      <c r="AM1187" s="39"/>
      <c r="AN1187" s="39"/>
      <c r="AO1187" s="39"/>
      <c r="AP1187" s="39">
        <v>11368.75</v>
      </c>
      <c r="AQ1187" s="39">
        <f>(P1187+Q1187+R1187+S1187+T1187+U1187+V1187+W1187)*AP1187</f>
        <v>454750</v>
      </c>
      <c r="AR1187" s="27">
        <f t="shared" si="26"/>
        <v>509320.00000000006</v>
      </c>
      <c r="AS1187" s="10" t="s">
        <v>111</v>
      </c>
      <c r="AT1187" s="43">
        <v>2015</v>
      </c>
      <c r="AU1187" s="13"/>
    </row>
    <row r="1188" spans="2:47" x14ac:dyDescent="0.25">
      <c r="B1188" s="7" t="s">
        <v>2002</v>
      </c>
      <c r="C1188" s="7" t="s">
        <v>100</v>
      </c>
      <c r="D1188" s="22" t="s">
        <v>1824</v>
      </c>
      <c r="E1188" s="7" t="s">
        <v>1521</v>
      </c>
      <c r="F1188" s="10" t="s">
        <v>1798</v>
      </c>
      <c r="G1188" s="10" t="s">
        <v>2003</v>
      </c>
      <c r="H1188" s="8" t="s">
        <v>197</v>
      </c>
      <c r="I1188" s="9">
        <v>45</v>
      </c>
      <c r="J1188" s="10" t="s">
        <v>238</v>
      </c>
      <c r="K1188" s="8" t="s">
        <v>107</v>
      </c>
      <c r="L1188" s="10" t="s">
        <v>108</v>
      </c>
      <c r="M1188" s="10" t="s">
        <v>109</v>
      </c>
      <c r="N1188" s="10" t="s">
        <v>110</v>
      </c>
      <c r="O1188" s="27"/>
      <c r="P1188" s="27"/>
      <c r="Q1188" s="74"/>
      <c r="R1188" s="27">
        <v>110</v>
      </c>
      <c r="S1188" s="27">
        <v>110</v>
      </c>
      <c r="T1188" s="27">
        <v>110</v>
      </c>
      <c r="U1188" s="27">
        <v>110</v>
      </c>
      <c r="V1188" s="27">
        <v>110</v>
      </c>
      <c r="W1188" s="27"/>
      <c r="X1188" s="27"/>
      <c r="Y1188" s="27"/>
      <c r="Z1188" s="27"/>
      <c r="AA1188" s="27"/>
      <c r="AB1188" s="27"/>
      <c r="AC1188" s="27"/>
      <c r="AD1188" s="27"/>
      <c r="AE1188" s="27"/>
      <c r="AF1188" s="27"/>
      <c r="AG1188" s="27"/>
      <c r="AH1188" s="27"/>
      <c r="AI1188" s="27"/>
      <c r="AJ1188" s="27"/>
      <c r="AK1188" s="27"/>
      <c r="AL1188" s="27"/>
      <c r="AM1188" s="27"/>
      <c r="AN1188" s="27"/>
      <c r="AO1188" s="27"/>
      <c r="AP1188" s="27">
        <v>11374.28</v>
      </c>
      <c r="AQ1188" s="27">
        <v>0</v>
      </c>
      <c r="AR1188" s="27">
        <f t="shared" si="26"/>
        <v>0</v>
      </c>
      <c r="AS1188" s="10" t="s">
        <v>111</v>
      </c>
      <c r="AT1188" s="7" t="s">
        <v>375</v>
      </c>
      <c r="AU1188" s="89" t="s">
        <v>1392</v>
      </c>
    </row>
    <row r="1189" spans="2:47" x14ac:dyDescent="0.2">
      <c r="B1189" s="12" t="s">
        <v>2004</v>
      </c>
      <c r="C1189" s="7" t="s">
        <v>100</v>
      </c>
      <c r="D1189" s="7" t="s">
        <v>1824</v>
      </c>
      <c r="E1189" s="7" t="s">
        <v>1521</v>
      </c>
      <c r="F1189" s="7" t="s">
        <v>1798</v>
      </c>
      <c r="G1189" s="7" t="s">
        <v>2003</v>
      </c>
      <c r="H1189" s="8" t="s">
        <v>105</v>
      </c>
      <c r="I1189" s="9">
        <v>45</v>
      </c>
      <c r="J1189" s="10" t="s">
        <v>106</v>
      </c>
      <c r="K1189" s="8" t="s">
        <v>107</v>
      </c>
      <c r="L1189" s="10" t="s">
        <v>108</v>
      </c>
      <c r="M1189" s="10" t="s">
        <v>109</v>
      </c>
      <c r="N1189" s="10" t="s">
        <v>110</v>
      </c>
      <c r="O1189" s="74"/>
      <c r="P1189" s="27"/>
      <c r="Q1189" s="27"/>
      <c r="R1189" s="27">
        <v>110</v>
      </c>
      <c r="S1189" s="27">
        <v>110</v>
      </c>
      <c r="T1189" s="27">
        <v>110</v>
      </c>
      <c r="U1189" s="27">
        <v>110</v>
      </c>
      <c r="V1189" s="27">
        <v>110</v>
      </c>
      <c r="W1189" s="27"/>
      <c r="X1189" s="27"/>
      <c r="Y1189" s="27"/>
      <c r="Z1189" s="27"/>
      <c r="AA1189" s="27"/>
      <c r="AB1189" s="27"/>
      <c r="AC1189" s="27"/>
      <c r="AD1189" s="27"/>
      <c r="AE1189" s="27"/>
      <c r="AF1189" s="27"/>
      <c r="AG1189" s="27"/>
      <c r="AH1189" s="27"/>
      <c r="AI1189" s="27"/>
      <c r="AJ1189" s="27"/>
      <c r="AK1189" s="27"/>
      <c r="AL1189" s="27"/>
      <c r="AM1189" s="27"/>
      <c r="AN1189" s="27"/>
      <c r="AO1189" s="27"/>
      <c r="AP1189" s="27">
        <v>11374.28</v>
      </c>
      <c r="AQ1189" s="27">
        <v>0</v>
      </c>
      <c r="AR1189" s="27">
        <f t="shared" si="26"/>
        <v>0</v>
      </c>
      <c r="AS1189" s="10" t="s">
        <v>111</v>
      </c>
      <c r="AT1189" s="43" t="s">
        <v>241</v>
      </c>
      <c r="AU1189" s="13" t="s">
        <v>458</v>
      </c>
    </row>
    <row r="1190" spans="2:47" x14ac:dyDescent="0.2">
      <c r="B1190" s="13" t="s">
        <v>2005</v>
      </c>
      <c r="C1190" s="13" t="s">
        <v>100</v>
      </c>
      <c r="D1190" s="13" t="s">
        <v>1828</v>
      </c>
      <c r="E1190" s="13" t="s">
        <v>1521</v>
      </c>
      <c r="F1190" s="13" t="s">
        <v>1798</v>
      </c>
      <c r="G1190" s="13" t="s">
        <v>2003</v>
      </c>
      <c r="H1190" s="13" t="s">
        <v>105</v>
      </c>
      <c r="I1190" s="13">
        <v>45</v>
      </c>
      <c r="J1190" s="13" t="s">
        <v>106</v>
      </c>
      <c r="K1190" s="13" t="s">
        <v>107</v>
      </c>
      <c r="L1190" s="13" t="s">
        <v>108</v>
      </c>
      <c r="M1190" s="13" t="s">
        <v>109</v>
      </c>
      <c r="N1190" s="13" t="s">
        <v>110</v>
      </c>
      <c r="O1190" s="39"/>
      <c r="P1190" s="39"/>
      <c r="Q1190" s="39"/>
      <c r="R1190" s="39">
        <v>110</v>
      </c>
      <c r="S1190" s="39">
        <v>37</v>
      </c>
      <c r="T1190" s="39">
        <v>110</v>
      </c>
      <c r="U1190" s="39">
        <v>110</v>
      </c>
      <c r="V1190" s="39">
        <v>110</v>
      </c>
      <c r="W1190" s="39"/>
      <c r="X1190" s="39"/>
      <c r="Y1190" s="39"/>
      <c r="Z1190" s="39"/>
      <c r="AA1190" s="39"/>
      <c r="AB1190" s="39"/>
      <c r="AC1190" s="39"/>
      <c r="AD1190" s="39"/>
      <c r="AE1190" s="39"/>
      <c r="AF1190" s="39"/>
      <c r="AG1190" s="39"/>
      <c r="AH1190" s="39"/>
      <c r="AI1190" s="39"/>
      <c r="AJ1190" s="39"/>
      <c r="AK1190" s="39"/>
      <c r="AL1190" s="39"/>
      <c r="AM1190" s="39"/>
      <c r="AN1190" s="39"/>
      <c r="AO1190" s="39"/>
      <c r="AP1190" s="39">
        <v>10499.999999999998</v>
      </c>
      <c r="AQ1190" s="39">
        <v>0</v>
      </c>
      <c r="AR1190" s="27">
        <f t="shared" si="26"/>
        <v>0</v>
      </c>
      <c r="AS1190" s="13" t="s">
        <v>111</v>
      </c>
      <c r="AT1190" s="13">
        <v>2015</v>
      </c>
      <c r="AU1190" s="13">
        <v>14</v>
      </c>
    </row>
    <row r="1191" spans="2:47" x14ac:dyDescent="0.2">
      <c r="B1191" s="13" t="s">
        <v>2006</v>
      </c>
      <c r="C1191" s="13" t="s">
        <v>100</v>
      </c>
      <c r="D1191" s="13" t="s">
        <v>1828</v>
      </c>
      <c r="E1191" s="13" t="s">
        <v>1521</v>
      </c>
      <c r="F1191" s="13" t="s">
        <v>1798</v>
      </c>
      <c r="G1191" s="13" t="s">
        <v>2003</v>
      </c>
      <c r="H1191" s="13" t="s">
        <v>105</v>
      </c>
      <c r="I1191" s="13">
        <v>45</v>
      </c>
      <c r="J1191" s="13" t="s">
        <v>106</v>
      </c>
      <c r="K1191" s="13" t="s">
        <v>107</v>
      </c>
      <c r="L1191" s="13" t="s">
        <v>108</v>
      </c>
      <c r="M1191" s="13" t="s">
        <v>109</v>
      </c>
      <c r="N1191" s="13" t="s">
        <v>110</v>
      </c>
      <c r="O1191" s="39"/>
      <c r="P1191" s="39"/>
      <c r="Q1191" s="39"/>
      <c r="R1191" s="39">
        <v>110</v>
      </c>
      <c r="S1191" s="39">
        <v>110</v>
      </c>
      <c r="T1191" s="39">
        <v>110</v>
      </c>
      <c r="U1191" s="39">
        <v>110</v>
      </c>
      <c r="V1191" s="39">
        <v>110</v>
      </c>
      <c r="W1191" s="39"/>
      <c r="X1191" s="39"/>
      <c r="Y1191" s="39"/>
      <c r="Z1191" s="39"/>
      <c r="AA1191" s="39"/>
      <c r="AB1191" s="39"/>
      <c r="AC1191" s="39"/>
      <c r="AD1191" s="39"/>
      <c r="AE1191" s="39"/>
      <c r="AF1191" s="39"/>
      <c r="AG1191" s="39"/>
      <c r="AH1191" s="39"/>
      <c r="AI1191" s="39"/>
      <c r="AJ1191" s="39"/>
      <c r="AK1191" s="39"/>
      <c r="AL1191" s="39"/>
      <c r="AM1191" s="39"/>
      <c r="AN1191" s="39"/>
      <c r="AO1191" s="39"/>
      <c r="AP1191" s="39">
        <v>10499.999999999998</v>
      </c>
      <c r="AQ1191" s="39">
        <v>0</v>
      </c>
      <c r="AR1191" s="27">
        <f t="shared" si="26"/>
        <v>0</v>
      </c>
      <c r="AS1191" s="13" t="s">
        <v>111</v>
      </c>
      <c r="AT1191" s="13">
        <v>2015</v>
      </c>
      <c r="AU1191" s="13" t="s">
        <v>156</v>
      </c>
    </row>
    <row r="1192" spans="2:47" x14ac:dyDescent="0.2">
      <c r="B1192" s="13" t="s">
        <v>2007</v>
      </c>
      <c r="C1192" s="13" t="s">
        <v>100</v>
      </c>
      <c r="D1192" s="13" t="s">
        <v>1828</v>
      </c>
      <c r="E1192" s="13" t="s">
        <v>1521</v>
      </c>
      <c r="F1192" s="13" t="s">
        <v>1798</v>
      </c>
      <c r="G1192" s="13" t="s">
        <v>2003</v>
      </c>
      <c r="H1192" s="13" t="s">
        <v>105</v>
      </c>
      <c r="I1192" s="13">
        <v>45</v>
      </c>
      <c r="J1192" s="13" t="s">
        <v>106</v>
      </c>
      <c r="K1192" s="13" t="s">
        <v>107</v>
      </c>
      <c r="L1192" s="13" t="s">
        <v>108</v>
      </c>
      <c r="M1192" s="13" t="s">
        <v>122</v>
      </c>
      <c r="N1192" s="13" t="s">
        <v>110</v>
      </c>
      <c r="O1192" s="39"/>
      <c r="P1192" s="39"/>
      <c r="Q1192" s="39"/>
      <c r="R1192" s="39">
        <v>110</v>
      </c>
      <c r="S1192" s="39">
        <v>110</v>
      </c>
      <c r="T1192" s="39">
        <v>4</v>
      </c>
      <c r="U1192" s="39">
        <v>110</v>
      </c>
      <c r="V1192" s="39">
        <v>110</v>
      </c>
      <c r="W1192" s="39"/>
      <c r="X1192" s="39"/>
      <c r="Y1192" s="39"/>
      <c r="Z1192" s="39"/>
      <c r="AA1192" s="39"/>
      <c r="AB1192" s="39"/>
      <c r="AC1192" s="39"/>
      <c r="AD1192" s="39"/>
      <c r="AE1192" s="39"/>
      <c r="AF1192" s="39"/>
      <c r="AG1192" s="39"/>
      <c r="AH1192" s="39"/>
      <c r="AI1192" s="39"/>
      <c r="AJ1192" s="39"/>
      <c r="AK1192" s="39"/>
      <c r="AL1192" s="39"/>
      <c r="AM1192" s="39"/>
      <c r="AN1192" s="39"/>
      <c r="AO1192" s="39"/>
      <c r="AP1192" s="39">
        <v>12733</v>
      </c>
      <c r="AQ1192" s="39">
        <v>0</v>
      </c>
      <c r="AR1192" s="27">
        <f t="shared" si="26"/>
        <v>0</v>
      </c>
      <c r="AS1192" s="13" t="s">
        <v>111</v>
      </c>
      <c r="AT1192" s="13">
        <v>2015</v>
      </c>
      <c r="AU1192" s="13" t="s">
        <v>156</v>
      </c>
    </row>
    <row r="1193" spans="2:47" x14ac:dyDescent="0.2">
      <c r="B1193" s="13" t="s">
        <v>7216</v>
      </c>
      <c r="C1193" s="13" t="s">
        <v>100</v>
      </c>
      <c r="D1193" s="13" t="s">
        <v>1828</v>
      </c>
      <c r="E1193" s="13" t="s">
        <v>1521</v>
      </c>
      <c r="F1193" s="13" t="s">
        <v>1798</v>
      </c>
      <c r="G1193" s="13" t="s">
        <v>2003</v>
      </c>
      <c r="H1193" s="13" t="s">
        <v>105</v>
      </c>
      <c r="I1193" s="13">
        <v>45</v>
      </c>
      <c r="J1193" s="13" t="s">
        <v>106</v>
      </c>
      <c r="K1193" s="13" t="s">
        <v>107</v>
      </c>
      <c r="L1193" s="13" t="s">
        <v>108</v>
      </c>
      <c r="M1193" s="13" t="s">
        <v>122</v>
      </c>
      <c r="N1193" s="13" t="s">
        <v>110</v>
      </c>
      <c r="O1193" s="39"/>
      <c r="P1193" s="39"/>
      <c r="Q1193" s="39"/>
      <c r="R1193" s="39">
        <v>110</v>
      </c>
      <c r="S1193" s="39">
        <v>110</v>
      </c>
      <c r="T1193" s="39">
        <v>0</v>
      </c>
      <c r="U1193" s="39">
        <v>110</v>
      </c>
      <c r="V1193" s="39">
        <v>110</v>
      </c>
      <c r="W1193" s="39"/>
      <c r="X1193" s="39"/>
      <c r="Y1193" s="39"/>
      <c r="Z1193" s="39"/>
      <c r="AA1193" s="39"/>
      <c r="AB1193" s="39"/>
      <c r="AC1193" s="39"/>
      <c r="AD1193" s="39"/>
      <c r="AE1193" s="39"/>
      <c r="AF1193" s="39"/>
      <c r="AG1193" s="39"/>
      <c r="AH1193" s="39"/>
      <c r="AI1193" s="39"/>
      <c r="AJ1193" s="39"/>
      <c r="AK1193" s="39"/>
      <c r="AL1193" s="39"/>
      <c r="AM1193" s="39"/>
      <c r="AN1193" s="39"/>
      <c r="AO1193" s="39"/>
      <c r="AP1193" s="39">
        <v>11368.75</v>
      </c>
      <c r="AQ1193" s="39">
        <f>(P1193+Q1193+R1193+S1193+T1193+U1193+V1193+W1193)*AP1193</f>
        <v>5002250</v>
      </c>
      <c r="AR1193" s="27">
        <f t="shared" si="26"/>
        <v>5602520.0000000009</v>
      </c>
      <c r="AS1193" s="13" t="s">
        <v>111</v>
      </c>
      <c r="AT1193" s="13">
        <v>2015</v>
      </c>
      <c r="AU1193" s="13"/>
    </row>
    <row r="1194" spans="2:47" x14ac:dyDescent="0.25">
      <c r="B1194" s="7" t="s">
        <v>2008</v>
      </c>
      <c r="C1194" s="7" t="s">
        <v>100</v>
      </c>
      <c r="D1194" s="22" t="s">
        <v>1824</v>
      </c>
      <c r="E1194" s="7" t="s">
        <v>1521</v>
      </c>
      <c r="F1194" s="10" t="s">
        <v>1798</v>
      </c>
      <c r="G1194" s="10" t="s">
        <v>2009</v>
      </c>
      <c r="H1194" s="8" t="s">
        <v>197</v>
      </c>
      <c r="I1194" s="9">
        <v>45</v>
      </c>
      <c r="J1194" s="10" t="s">
        <v>238</v>
      </c>
      <c r="K1194" s="8" t="s">
        <v>107</v>
      </c>
      <c r="L1194" s="10" t="s">
        <v>108</v>
      </c>
      <c r="M1194" s="10" t="s">
        <v>109</v>
      </c>
      <c r="N1194" s="10" t="s">
        <v>110</v>
      </c>
      <c r="O1194" s="27"/>
      <c r="P1194" s="27"/>
      <c r="Q1194" s="74"/>
      <c r="R1194" s="27">
        <v>110</v>
      </c>
      <c r="S1194" s="27">
        <v>110</v>
      </c>
      <c r="T1194" s="27">
        <v>110</v>
      </c>
      <c r="U1194" s="27">
        <v>110</v>
      </c>
      <c r="V1194" s="27">
        <v>110</v>
      </c>
      <c r="W1194" s="27"/>
      <c r="X1194" s="27"/>
      <c r="Y1194" s="27"/>
      <c r="Z1194" s="27"/>
      <c r="AA1194" s="27"/>
      <c r="AB1194" s="27"/>
      <c r="AC1194" s="27"/>
      <c r="AD1194" s="27"/>
      <c r="AE1194" s="27"/>
      <c r="AF1194" s="27"/>
      <c r="AG1194" s="27"/>
      <c r="AH1194" s="27"/>
      <c r="AI1194" s="27"/>
      <c r="AJ1194" s="27"/>
      <c r="AK1194" s="27"/>
      <c r="AL1194" s="27"/>
      <c r="AM1194" s="27"/>
      <c r="AN1194" s="27"/>
      <c r="AO1194" s="27"/>
      <c r="AP1194" s="27">
        <v>10291.01</v>
      </c>
      <c r="AQ1194" s="27">
        <v>0</v>
      </c>
      <c r="AR1194" s="27">
        <f t="shared" si="26"/>
        <v>0</v>
      </c>
      <c r="AS1194" s="10" t="s">
        <v>111</v>
      </c>
      <c r="AT1194" s="7" t="s">
        <v>375</v>
      </c>
      <c r="AU1194" s="89" t="s">
        <v>239</v>
      </c>
    </row>
    <row r="1195" spans="2:47" x14ac:dyDescent="0.2">
      <c r="B1195" s="12" t="s">
        <v>2010</v>
      </c>
      <c r="C1195" s="7" t="s">
        <v>100</v>
      </c>
      <c r="D1195" s="7" t="s">
        <v>1824</v>
      </c>
      <c r="E1195" s="7" t="s">
        <v>1521</v>
      </c>
      <c r="F1195" s="7" t="s">
        <v>1798</v>
      </c>
      <c r="G1195" s="7" t="s">
        <v>2009</v>
      </c>
      <c r="H1195" s="8" t="s">
        <v>105</v>
      </c>
      <c r="I1195" s="9">
        <v>45</v>
      </c>
      <c r="J1195" s="10" t="s">
        <v>106</v>
      </c>
      <c r="K1195" s="8" t="s">
        <v>107</v>
      </c>
      <c r="L1195" s="10" t="s">
        <v>108</v>
      </c>
      <c r="M1195" s="10" t="s">
        <v>109</v>
      </c>
      <c r="N1195" s="10" t="s">
        <v>110</v>
      </c>
      <c r="O1195" s="74"/>
      <c r="P1195" s="27"/>
      <c r="Q1195" s="27"/>
      <c r="R1195" s="27">
        <v>80</v>
      </c>
      <c r="S1195" s="27">
        <v>110</v>
      </c>
      <c r="T1195" s="27">
        <v>110</v>
      </c>
      <c r="U1195" s="27">
        <v>110</v>
      </c>
      <c r="V1195" s="27">
        <v>110</v>
      </c>
      <c r="W1195" s="27"/>
      <c r="X1195" s="27"/>
      <c r="Y1195" s="27"/>
      <c r="Z1195" s="27"/>
      <c r="AA1195" s="27"/>
      <c r="AB1195" s="27"/>
      <c r="AC1195" s="27"/>
      <c r="AD1195" s="27"/>
      <c r="AE1195" s="27"/>
      <c r="AF1195" s="27"/>
      <c r="AG1195" s="27"/>
      <c r="AH1195" s="27"/>
      <c r="AI1195" s="27"/>
      <c r="AJ1195" s="27"/>
      <c r="AK1195" s="27"/>
      <c r="AL1195" s="27"/>
      <c r="AM1195" s="27"/>
      <c r="AN1195" s="27"/>
      <c r="AO1195" s="27"/>
      <c r="AP1195" s="27">
        <v>10291.01</v>
      </c>
      <c r="AQ1195" s="27">
        <v>0</v>
      </c>
      <c r="AR1195" s="27">
        <f t="shared" si="26"/>
        <v>0</v>
      </c>
      <c r="AS1195" s="10" t="s">
        <v>111</v>
      </c>
      <c r="AT1195" s="43" t="s">
        <v>241</v>
      </c>
      <c r="AU1195" s="13" t="s">
        <v>458</v>
      </c>
    </row>
    <row r="1196" spans="2:47" x14ac:dyDescent="0.2">
      <c r="B1196" s="13" t="s">
        <v>2011</v>
      </c>
      <c r="C1196" s="13" t="s">
        <v>100</v>
      </c>
      <c r="D1196" s="13" t="s">
        <v>1828</v>
      </c>
      <c r="E1196" s="13" t="s">
        <v>1521</v>
      </c>
      <c r="F1196" s="13" t="s">
        <v>1798</v>
      </c>
      <c r="G1196" s="13" t="s">
        <v>2009</v>
      </c>
      <c r="H1196" s="13" t="s">
        <v>105</v>
      </c>
      <c r="I1196" s="13">
        <v>45</v>
      </c>
      <c r="J1196" s="13" t="s">
        <v>106</v>
      </c>
      <c r="K1196" s="13" t="s">
        <v>107</v>
      </c>
      <c r="L1196" s="13" t="s">
        <v>108</v>
      </c>
      <c r="M1196" s="13" t="s">
        <v>109</v>
      </c>
      <c r="N1196" s="13" t="s">
        <v>110</v>
      </c>
      <c r="O1196" s="39"/>
      <c r="P1196" s="39"/>
      <c r="Q1196" s="39"/>
      <c r="R1196" s="39">
        <v>80</v>
      </c>
      <c r="S1196" s="39">
        <v>68</v>
      </c>
      <c r="T1196" s="39">
        <v>110</v>
      </c>
      <c r="U1196" s="39">
        <v>110</v>
      </c>
      <c r="V1196" s="39">
        <v>110</v>
      </c>
      <c r="W1196" s="39"/>
      <c r="X1196" s="39"/>
      <c r="Y1196" s="39"/>
      <c r="Z1196" s="39"/>
      <c r="AA1196" s="39"/>
      <c r="AB1196" s="39"/>
      <c r="AC1196" s="39"/>
      <c r="AD1196" s="39"/>
      <c r="AE1196" s="39"/>
      <c r="AF1196" s="39"/>
      <c r="AG1196" s="39"/>
      <c r="AH1196" s="39"/>
      <c r="AI1196" s="39"/>
      <c r="AJ1196" s="39"/>
      <c r="AK1196" s="39"/>
      <c r="AL1196" s="39"/>
      <c r="AM1196" s="39"/>
      <c r="AN1196" s="39"/>
      <c r="AO1196" s="39"/>
      <c r="AP1196" s="39">
        <v>10287.499999999998</v>
      </c>
      <c r="AQ1196" s="39">
        <v>0</v>
      </c>
      <c r="AR1196" s="27">
        <f t="shared" si="26"/>
        <v>0</v>
      </c>
      <c r="AS1196" s="13" t="s">
        <v>111</v>
      </c>
      <c r="AT1196" s="13">
        <v>2015</v>
      </c>
      <c r="AU1196" s="13">
        <v>14</v>
      </c>
    </row>
    <row r="1197" spans="2:47" x14ac:dyDescent="0.2">
      <c r="B1197" s="13" t="s">
        <v>2012</v>
      </c>
      <c r="C1197" s="13" t="s">
        <v>100</v>
      </c>
      <c r="D1197" s="13" t="s">
        <v>1828</v>
      </c>
      <c r="E1197" s="13" t="s">
        <v>1521</v>
      </c>
      <c r="F1197" s="13" t="s">
        <v>1798</v>
      </c>
      <c r="G1197" s="13" t="s">
        <v>2009</v>
      </c>
      <c r="H1197" s="13" t="s">
        <v>105</v>
      </c>
      <c r="I1197" s="13">
        <v>45</v>
      </c>
      <c r="J1197" s="13" t="s">
        <v>106</v>
      </c>
      <c r="K1197" s="13" t="s">
        <v>107</v>
      </c>
      <c r="L1197" s="13" t="s">
        <v>108</v>
      </c>
      <c r="M1197" s="13" t="s">
        <v>122</v>
      </c>
      <c r="N1197" s="13" t="s">
        <v>110</v>
      </c>
      <c r="O1197" s="39"/>
      <c r="P1197" s="39"/>
      <c r="Q1197" s="39"/>
      <c r="R1197" s="39">
        <v>80</v>
      </c>
      <c r="S1197" s="39">
        <v>110</v>
      </c>
      <c r="T1197" s="39">
        <v>110</v>
      </c>
      <c r="U1197" s="39">
        <v>110</v>
      </c>
      <c r="V1197" s="39">
        <v>110</v>
      </c>
      <c r="W1197" s="39"/>
      <c r="X1197" s="39"/>
      <c r="Y1197" s="39"/>
      <c r="Z1197" s="39"/>
      <c r="AA1197" s="39"/>
      <c r="AB1197" s="39"/>
      <c r="AC1197" s="39"/>
      <c r="AD1197" s="39"/>
      <c r="AE1197" s="39"/>
      <c r="AF1197" s="39"/>
      <c r="AG1197" s="39"/>
      <c r="AH1197" s="39"/>
      <c r="AI1197" s="39"/>
      <c r="AJ1197" s="39"/>
      <c r="AK1197" s="39"/>
      <c r="AL1197" s="39"/>
      <c r="AM1197" s="39"/>
      <c r="AN1197" s="39"/>
      <c r="AO1197" s="39"/>
      <c r="AP1197" s="39">
        <v>10287.499999999998</v>
      </c>
      <c r="AQ1197" s="39">
        <v>0</v>
      </c>
      <c r="AR1197" s="27">
        <f t="shared" si="26"/>
        <v>0</v>
      </c>
      <c r="AS1197" s="13" t="s">
        <v>111</v>
      </c>
      <c r="AT1197" s="13">
        <v>2015</v>
      </c>
      <c r="AU1197" s="13" t="s">
        <v>115</v>
      </c>
    </row>
    <row r="1198" spans="2:47" x14ac:dyDescent="0.2">
      <c r="B1198" s="13" t="s">
        <v>7217</v>
      </c>
      <c r="C1198" s="13" t="s">
        <v>100</v>
      </c>
      <c r="D1198" s="13" t="s">
        <v>1828</v>
      </c>
      <c r="E1198" s="13" t="s">
        <v>1521</v>
      </c>
      <c r="F1198" s="13" t="s">
        <v>1798</v>
      </c>
      <c r="G1198" s="13" t="s">
        <v>2009</v>
      </c>
      <c r="H1198" s="13" t="s">
        <v>105</v>
      </c>
      <c r="I1198" s="13">
        <v>45</v>
      </c>
      <c r="J1198" s="13" t="s">
        <v>106</v>
      </c>
      <c r="K1198" s="13" t="s">
        <v>107</v>
      </c>
      <c r="L1198" s="13" t="s">
        <v>108</v>
      </c>
      <c r="M1198" s="13" t="s">
        <v>122</v>
      </c>
      <c r="N1198" s="13" t="s">
        <v>110</v>
      </c>
      <c r="O1198" s="39"/>
      <c r="P1198" s="39"/>
      <c r="Q1198" s="39"/>
      <c r="R1198" s="39">
        <v>80</v>
      </c>
      <c r="S1198" s="39">
        <v>110</v>
      </c>
      <c r="T1198" s="39">
        <v>0</v>
      </c>
      <c r="U1198" s="39">
        <v>110</v>
      </c>
      <c r="V1198" s="39">
        <v>110</v>
      </c>
      <c r="W1198" s="39"/>
      <c r="X1198" s="39"/>
      <c r="Y1198" s="39"/>
      <c r="Z1198" s="39"/>
      <c r="AA1198" s="39"/>
      <c r="AB1198" s="39"/>
      <c r="AC1198" s="39"/>
      <c r="AD1198" s="39"/>
      <c r="AE1198" s="39"/>
      <c r="AF1198" s="39"/>
      <c r="AG1198" s="39"/>
      <c r="AH1198" s="39"/>
      <c r="AI1198" s="39"/>
      <c r="AJ1198" s="39"/>
      <c r="AK1198" s="39"/>
      <c r="AL1198" s="39"/>
      <c r="AM1198" s="39"/>
      <c r="AN1198" s="39"/>
      <c r="AO1198" s="39"/>
      <c r="AP1198" s="39">
        <v>10287.499999999998</v>
      </c>
      <c r="AQ1198" s="39">
        <f>(P1198+Q1198+R1198+S1198+T1198+U1198+V1198+W1198)*AP1198</f>
        <v>4217874.9999999991</v>
      </c>
      <c r="AR1198" s="27">
        <f t="shared" si="26"/>
        <v>4724019.9999999991</v>
      </c>
      <c r="AS1198" s="13" t="s">
        <v>111</v>
      </c>
      <c r="AT1198" s="13">
        <v>2015</v>
      </c>
      <c r="AU1198" s="13"/>
    </row>
    <row r="1199" spans="2:47" x14ac:dyDescent="0.25">
      <c r="B1199" s="7" t="s">
        <v>2013</v>
      </c>
      <c r="C1199" s="7" t="s">
        <v>100</v>
      </c>
      <c r="D1199" s="22" t="s">
        <v>1818</v>
      </c>
      <c r="E1199" s="7" t="s">
        <v>1819</v>
      </c>
      <c r="F1199" s="10" t="s">
        <v>1820</v>
      </c>
      <c r="G1199" s="10" t="s">
        <v>2014</v>
      </c>
      <c r="H1199" s="8" t="s">
        <v>197</v>
      </c>
      <c r="I1199" s="9">
        <v>45</v>
      </c>
      <c r="J1199" s="10" t="s">
        <v>238</v>
      </c>
      <c r="K1199" s="8" t="s">
        <v>107</v>
      </c>
      <c r="L1199" s="10" t="s">
        <v>108</v>
      </c>
      <c r="M1199" s="10" t="s">
        <v>109</v>
      </c>
      <c r="N1199" s="10" t="s">
        <v>110</v>
      </c>
      <c r="O1199" s="27"/>
      <c r="P1199" s="27"/>
      <c r="Q1199" s="74"/>
      <c r="R1199" s="27">
        <v>128</v>
      </c>
      <c r="S1199" s="27">
        <v>110</v>
      </c>
      <c r="T1199" s="27">
        <v>110</v>
      </c>
      <c r="U1199" s="27">
        <v>110</v>
      </c>
      <c r="V1199" s="27">
        <v>110</v>
      </c>
      <c r="W1199" s="27"/>
      <c r="X1199" s="27"/>
      <c r="Y1199" s="27"/>
      <c r="Z1199" s="27"/>
      <c r="AA1199" s="27"/>
      <c r="AB1199" s="27"/>
      <c r="AC1199" s="27"/>
      <c r="AD1199" s="27"/>
      <c r="AE1199" s="27"/>
      <c r="AF1199" s="27"/>
      <c r="AG1199" s="27"/>
      <c r="AH1199" s="27"/>
      <c r="AI1199" s="27"/>
      <c r="AJ1199" s="27"/>
      <c r="AK1199" s="27"/>
      <c r="AL1199" s="27"/>
      <c r="AM1199" s="27"/>
      <c r="AN1199" s="27"/>
      <c r="AO1199" s="27"/>
      <c r="AP1199" s="27">
        <v>21218.44</v>
      </c>
      <c r="AQ1199" s="27">
        <v>0</v>
      </c>
      <c r="AR1199" s="27">
        <f t="shared" si="26"/>
        <v>0</v>
      </c>
      <c r="AS1199" s="10" t="s">
        <v>111</v>
      </c>
      <c r="AT1199" s="7" t="s">
        <v>375</v>
      </c>
      <c r="AU1199" s="89" t="s">
        <v>239</v>
      </c>
    </row>
    <row r="1200" spans="2:47" x14ac:dyDescent="0.2">
      <c r="B1200" s="12" t="s">
        <v>2015</v>
      </c>
      <c r="C1200" s="7" t="s">
        <v>100</v>
      </c>
      <c r="D1200" s="7" t="s">
        <v>1818</v>
      </c>
      <c r="E1200" s="7" t="s">
        <v>1819</v>
      </c>
      <c r="F1200" s="7" t="s">
        <v>1820</v>
      </c>
      <c r="G1200" s="7" t="s">
        <v>2014</v>
      </c>
      <c r="H1200" s="8" t="s">
        <v>105</v>
      </c>
      <c r="I1200" s="9">
        <v>45</v>
      </c>
      <c r="J1200" s="10" t="s">
        <v>106</v>
      </c>
      <c r="K1200" s="8" t="s">
        <v>107</v>
      </c>
      <c r="L1200" s="10" t="s">
        <v>108</v>
      </c>
      <c r="M1200" s="10" t="s">
        <v>109</v>
      </c>
      <c r="N1200" s="10" t="s">
        <v>110</v>
      </c>
      <c r="O1200" s="74"/>
      <c r="P1200" s="27"/>
      <c r="Q1200" s="27"/>
      <c r="R1200" s="27">
        <v>100</v>
      </c>
      <c r="S1200" s="27">
        <v>230</v>
      </c>
      <c r="T1200" s="27">
        <v>230</v>
      </c>
      <c r="U1200" s="27">
        <v>230</v>
      </c>
      <c r="V1200" s="27">
        <v>230</v>
      </c>
      <c r="W1200" s="27"/>
      <c r="X1200" s="27"/>
      <c r="Y1200" s="27"/>
      <c r="Z1200" s="27"/>
      <c r="AA1200" s="27"/>
      <c r="AB1200" s="27"/>
      <c r="AC1200" s="27"/>
      <c r="AD1200" s="27"/>
      <c r="AE1200" s="27"/>
      <c r="AF1200" s="27"/>
      <c r="AG1200" s="27"/>
      <c r="AH1200" s="27"/>
      <c r="AI1200" s="27"/>
      <c r="AJ1200" s="27"/>
      <c r="AK1200" s="27"/>
      <c r="AL1200" s="27"/>
      <c r="AM1200" s="27"/>
      <c r="AN1200" s="27"/>
      <c r="AO1200" s="27"/>
      <c r="AP1200" s="27">
        <v>21218.44</v>
      </c>
      <c r="AQ1200" s="27">
        <v>0</v>
      </c>
      <c r="AR1200" s="27">
        <f t="shared" si="26"/>
        <v>0</v>
      </c>
      <c r="AS1200" s="10" t="s">
        <v>111</v>
      </c>
      <c r="AT1200" s="43" t="s">
        <v>241</v>
      </c>
      <c r="AU1200" s="13" t="s">
        <v>458</v>
      </c>
    </row>
    <row r="1201" spans="2:47" x14ac:dyDescent="0.2">
      <c r="B1201" s="13" t="s">
        <v>2016</v>
      </c>
      <c r="C1201" s="13" t="s">
        <v>100</v>
      </c>
      <c r="D1201" s="13" t="s">
        <v>1905</v>
      </c>
      <c r="E1201" s="13" t="s">
        <v>1819</v>
      </c>
      <c r="F1201" s="13" t="s">
        <v>1906</v>
      </c>
      <c r="G1201" s="13" t="s">
        <v>2014</v>
      </c>
      <c r="H1201" s="13" t="s">
        <v>105</v>
      </c>
      <c r="I1201" s="13">
        <v>45</v>
      </c>
      <c r="J1201" s="13" t="s">
        <v>106</v>
      </c>
      <c r="K1201" s="13" t="s">
        <v>107</v>
      </c>
      <c r="L1201" s="13" t="s">
        <v>108</v>
      </c>
      <c r="M1201" s="13" t="s">
        <v>109</v>
      </c>
      <c r="N1201" s="13" t="s">
        <v>110</v>
      </c>
      <c r="O1201" s="39"/>
      <c r="P1201" s="39"/>
      <c r="Q1201" s="39"/>
      <c r="R1201" s="39">
        <v>100</v>
      </c>
      <c r="S1201" s="39">
        <v>156</v>
      </c>
      <c r="T1201" s="39">
        <v>230</v>
      </c>
      <c r="U1201" s="39">
        <v>230</v>
      </c>
      <c r="V1201" s="39">
        <v>230</v>
      </c>
      <c r="W1201" s="39"/>
      <c r="X1201" s="39"/>
      <c r="Y1201" s="39"/>
      <c r="Z1201" s="39"/>
      <c r="AA1201" s="39"/>
      <c r="AB1201" s="39"/>
      <c r="AC1201" s="39"/>
      <c r="AD1201" s="39"/>
      <c r="AE1201" s="39"/>
      <c r="AF1201" s="39"/>
      <c r="AG1201" s="39"/>
      <c r="AH1201" s="39"/>
      <c r="AI1201" s="39"/>
      <c r="AJ1201" s="39"/>
      <c r="AK1201" s="39"/>
      <c r="AL1201" s="39"/>
      <c r="AM1201" s="39"/>
      <c r="AN1201" s="39"/>
      <c r="AO1201" s="39"/>
      <c r="AP1201" s="39">
        <v>19587.499999999996</v>
      </c>
      <c r="AQ1201" s="39">
        <v>0</v>
      </c>
      <c r="AR1201" s="27">
        <f t="shared" si="26"/>
        <v>0</v>
      </c>
      <c r="AS1201" s="13" t="s">
        <v>111</v>
      </c>
      <c r="AT1201" s="13">
        <v>2015</v>
      </c>
      <c r="AU1201" s="13">
        <v>14</v>
      </c>
    </row>
    <row r="1202" spans="2:47" x14ac:dyDescent="0.2">
      <c r="B1202" s="13" t="s">
        <v>2017</v>
      </c>
      <c r="C1202" s="13" t="s">
        <v>100</v>
      </c>
      <c r="D1202" s="13" t="s">
        <v>1905</v>
      </c>
      <c r="E1202" s="13" t="s">
        <v>1819</v>
      </c>
      <c r="F1202" s="13" t="s">
        <v>1906</v>
      </c>
      <c r="G1202" s="13" t="s">
        <v>2014</v>
      </c>
      <c r="H1202" s="13" t="s">
        <v>105</v>
      </c>
      <c r="I1202" s="13">
        <v>45</v>
      </c>
      <c r="J1202" s="13" t="s">
        <v>106</v>
      </c>
      <c r="K1202" s="13" t="s">
        <v>107</v>
      </c>
      <c r="L1202" s="13" t="s">
        <v>108</v>
      </c>
      <c r="M1202" s="13" t="s">
        <v>109</v>
      </c>
      <c r="N1202" s="13" t="s">
        <v>110</v>
      </c>
      <c r="O1202" s="39"/>
      <c r="P1202" s="39"/>
      <c r="Q1202" s="39"/>
      <c r="R1202" s="39">
        <v>100</v>
      </c>
      <c r="S1202" s="39">
        <v>230</v>
      </c>
      <c r="T1202" s="39">
        <v>230</v>
      </c>
      <c r="U1202" s="39">
        <v>230</v>
      </c>
      <c r="V1202" s="39">
        <v>230</v>
      </c>
      <c r="W1202" s="39"/>
      <c r="X1202" s="39"/>
      <c r="Y1202" s="39"/>
      <c r="Z1202" s="39"/>
      <c r="AA1202" s="39"/>
      <c r="AB1202" s="39"/>
      <c r="AC1202" s="39"/>
      <c r="AD1202" s="39"/>
      <c r="AE1202" s="39"/>
      <c r="AF1202" s="39"/>
      <c r="AG1202" s="39"/>
      <c r="AH1202" s="39"/>
      <c r="AI1202" s="39"/>
      <c r="AJ1202" s="39"/>
      <c r="AK1202" s="39"/>
      <c r="AL1202" s="39"/>
      <c r="AM1202" s="39"/>
      <c r="AN1202" s="39"/>
      <c r="AO1202" s="39"/>
      <c r="AP1202" s="39">
        <v>19587.499999999996</v>
      </c>
      <c r="AQ1202" s="39">
        <v>0</v>
      </c>
      <c r="AR1202" s="27">
        <f t="shared" si="26"/>
        <v>0</v>
      </c>
      <c r="AS1202" s="13" t="s">
        <v>111</v>
      </c>
      <c r="AT1202" s="13">
        <v>2015</v>
      </c>
      <c r="AU1202" s="13" t="s">
        <v>156</v>
      </c>
    </row>
    <row r="1203" spans="2:47" x14ac:dyDescent="0.2">
      <c r="B1203" s="13" t="s">
        <v>2018</v>
      </c>
      <c r="C1203" s="13" t="s">
        <v>100</v>
      </c>
      <c r="D1203" s="13" t="s">
        <v>1905</v>
      </c>
      <c r="E1203" s="13" t="s">
        <v>1819</v>
      </c>
      <c r="F1203" s="13" t="s">
        <v>1906</v>
      </c>
      <c r="G1203" s="13" t="s">
        <v>2014</v>
      </c>
      <c r="H1203" s="13" t="s">
        <v>105</v>
      </c>
      <c r="I1203" s="13">
        <v>45</v>
      </c>
      <c r="J1203" s="13" t="s">
        <v>106</v>
      </c>
      <c r="K1203" s="13" t="s">
        <v>107</v>
      </c>
      <c r="L1203" s="13" t="s">
        <v>108</v>
      </c>
      <c r="M1203" s="13" t="s">
        <v>122</v>
      </c>
      <c r="N1203" s="13" t="s">
        <v>110</v>
      </c>
      <c r="O1203" s="39"/>
      <c r="P1203" s="39"/>
      <c r="Q1203" s="39"/>
      <c r="R1203" s="39">
        <v>100</v>
      </c>
      <c r="S1203" s="39">
        <v>230</v>
      </c>
      <c r="T1203" s="39">
        <v>22</v>
      </c>
      <c r="U1203" s="39">
        <v>230</v>
      </c>
      <c r="V1203" s="39">
        <v>230</v>
      </c>
      <c r="W1203" s="39"/>
      <c r="X1203" s="39"/>
      <c r="Y1203" s="39"/>
      <c r="Z1203" s="39"/>
      <c r="AA1203" s="39"/>
      <c r="AB1203" s="39"/>
      <c r="AC1203" s="39"/>
      <c r="AD1203" s="39"/>
      <c r="AE1203" s="39"/>
      <c r="AF1203" s="39"/>
      <c r="AG1203" s="39"/>
      <c r="AH1203" s="39"/>
      <c r="AI1203" s="39"/>
      <c r="AJ1203" s="39"/>
      <c r="AK1203" s="39"/>
      <c r="AL1203" s="39"/>
      <c r="AM1203" s="39"/>
      <c r="AN1203" s="39"/>
      <c r="AO1203" s="39"/>
      <c r="AP1203" s="39">
        <v>23758</v>
      </c>
      <c r="AQ1203" s="39">
        <v>0</v>
      </c>
      <c r="AR1203" s="27">
        <f t="shared" si="26"/>
        <v>0</v>
      </c>
      <c r="AS1203" s="13" t="s">
        <v>111</v>
      </c>
      <c r="AT1203" s="13">
        <v>2015</v>
      </c>
      <c r="AU1203" s="13" t="s">
        <v>156</v>
      </c>
    </row>
    <row r="1204" spans="2:47" x14ac:dyDescent="0.2">
      <c r="B1204" s="13" t="s">
        <v>7218</v>
      </c>
      <c r="C1204" s="13" t="s">
        <v>100</v>
      </c>
      <c r="D1204" s="13" t="s">
        <v>1905</v>
      </c>
      <c r="E1204" s="13" t="s">
        <v>1819</v>
      </c>
      <c r="F1204" s="13" t="s">
        <v>1906</v>
      </c>
      <c r="G1204" s="13" t="s">
        <v>2014</v>
      </c>
      <c r="H1204" s="13" t="s">
        <v>105</v>
      </c>
      <c r="I1204" s="13">
        <v>45</v>
      </c>
      <c r="J1204" s="13" t="s">
        <v>106</v>
      </c>
      <c r="K1204" s="13" t="s">
        <v>107</v>
      </c>
      <c r="L1204" s="13" t="s">
        <v>108</v>
      </c>
      <c r="M1204" s="13" t="s">
        <v>122</v>
      </c>
      <c r="N1204" s="13" t="s">
        <v>110</v>
      </c>
      <c r="O1204" s="39"/>
      <c r="P1204" s="39"/>
      <c r="Q1204" s="39"/>
      <c r="R1204" s="39">
        <v>100</v>
      </c>
      <c r="S1204" s="39">
        <v>230</v>
      </c>
      <c r="T1204" s="39">
        <v>0</v>
      </c>
      <c r="U1204" s="39">
        <v>230</v>
      </c>
      <c r="V1204" s="39">
        <v>230</v>
      </c>
      <c r="W1204" s="39"/>
      <c r="X1204" s="39"/>
      <c r="Y1204" s="39"/>
      <c r="Z1204" s="39"/>
      <c r="AA1204" s="39"/>
      <c r="AB1204" s="39"/>
      <c r="AC1204" s="39"/>
      <c r="AD1204" s="39"/>
      <c r="AE1204" s="39"/>
      <c r="AF1204" s="39"/>
      <c r="AG1204" s="39"/>
      <c r="AH1204" s="39"/>
      <c r="AI1204" s="39"/>
      <c r="AJ1204" s="39"/>
      <c r="AK1204" s="39"/>
      <c r="AL1204" s="39"/>
      <c r="AM1204" s="39"/>
      <c r="AN1204" s="39"/>
      <c r="AO1204" s="39"/>
      <c r="AP1204" s="39">
        <v>21212.5</v>
      </c>
      <c r="AQ1204" s="39">
        <f>(P1204+Q1204+R1204+S1204+T1204+U1204+V1204+W1204)*AP1204</f>
        <v>16757875</v>
      </c>
      <c r="AR1204" s="27">
        <f t="shared" si="26"/>
        <v>18768820</v>
      </c>
      <c r="AS1204" s="13" t="s">
        <v>111</v>
      </c>
      <c r="AT1204" s="13">
        <v>2015</v>
      </c>
      <c r="AU1204" s="13"/>
    </row>
    <row r="1205" spans="2:47" x14ac:dyDescent="0.25">
      <c r="B1205" s="7" t="s">
        <v>2019</v>
      </c>
      <c r="C1205" s="7" t="s">
        <v>100</v>
      </c>
      <c r="D1205" s="22" t="s">
        <v>1806</v>
      </c>
      <c r="E1205" s="7" t="s">
        <v>1807</v>
      </c>
      <c r="F1205" s="7" t="s">
        <v>1808</v>
      </c>
      <c r="G1205" s="10" t="s">
        <v>2020</v>
      </c>
      <c r="H1205" s="8" t="s">
        <v>197</v>
      </c>
      <c r="I1205" s="9">
        <v>45</v>
      </c>
      <c r="J1205" s="10" t="s">
        <v>238</v>
      </c>
      <c r="K1205" s="8" t="s">
        <v>107</v>
      </c>
      <c r="L1205" s="10" t="s">
        <v>108</v>
      </c>
      <c r="M1205" s="10" t="s">
        <v>109</v>
      </c>
      <c r="N1205" s="10" t="s">
        <v>110</v>
      </c>
      <c r="O1205" s="27"/>
      <c r="P1205" s="27"/>
      <c r="Q1205" s="74"/>
      <c r="R1205" s="27">
        <v>105</v>
      </c>
      <c r="S1205" s="27">
        <v>100</v>
      </c>
      <c r="T1205" s="27">
        <v>100</v>
      </c>
      <c r="U1205" s="27">
        <v>100</v>
      </c>
      <c r="V1205" s="27">
        <v>100</v>
      </c>
      <c r="W1205" s="27"/>
      <c r="X1205" s="27"/>
      <c r="Y1205" s="27"/>
      <c r="Z1205" s="27"/>
      <c r="AA1205" s="27"/>
      <c r="AB1205" s="27"/>
      <c r="AC1205" s="27"/>
      <c r="AD1205" s="27"/>
      <c r="AE1205" s="27"/>
      <c r="AF1205" s="27"/>
      <c r="AG1205" s="27"/>
      <c r="AH1205" s="27"/>
      <c r="AI1205" s="27"/>
      <c r="AJ1205" s="27"/>
      <c r="AK1205" s="27"/>
      <c r="AL1205" s="27"/>
      <c r="AM1205" s="27"/>
      <c r="AN1205" s="27"/>
      <c r="AO1205" s="27"/>
      <c r="AP1205" s="27">
        <v>9268.68</v>
      </c>
      <c r="AQ1205" s="27">
        <v>0</v>
      </c>
      <c r="AR1205" s="27">
        <f t="shared" si="26"/>
        <v>0</v>
      </c>
      <c r="AS1205" s="10" t="s">
        <v>111</v>
      </c>
      <c r="AT1205" s="7" t="s">
        <v>375</v>
      </c>
      <c r="AU1205" s="89" t="s">
        <v>1392</v>
      </c>
    </row>
    <row r="1206" spans="2:47" x14ac:dyDescent="0.2">
      <c r="B1206" s="12" t="s">
        <v>2021</v>
      </c>
      <c r="C1206" s="7" t="s">
        <v>100</v>
      </c>
      <c r="D1206" s="7" t="s">
        <v>1806</v>
      </c>
      <c r="E1206" s="7" t="s">
        <v>1807</v>
      </c>
      <c r="F1206" s="7" t="s">
        <v>1808</v>
      </c>
      <c r="G1206" s="7" t="s">
        <v>2020</v>
      </c>
      <c r="H1206" s="8" t="s">
        <v>105</v>
      </c>
      <c r="I1206" s="9">
        <v>45</v>
      </c>
      <c r="J1206" s="10" t="s">
        <v>106</v>
      </c>
      <c r="K1206" s="8" t="s">
        <v>107</v>
      </c>
      <c r="L1206" s="10" t="s">
        <v>108</v>
      </c>
      <c r="M1206" s="10" t="s">
        <v>109</v>
      </c>
      <c r="N1206" s="10" t="s">
        <v>110</v>
      </c>
      <c r="O1206" s="74"/>
      <c r="P1206" s="27"/>
      <c r="Q1206" s="27"/>
      <c r="R1206" s="27">
        <v>105</v>
      </c>
      <c r="S1206" s="27">
        <v>100</v>
      </c>
      <c r="T1206" s="27">
        <v>100</v>
      </c>
      <c r="U1206" s="27">
        <v>100</v>
      </c>
      <c r="V1206" s="27">
        <v>100</v>
      </c>
      <c r="W1206" s="27"/>
      <c r="X1206" s="27"/>
      <c r="Y1206" s="27"/>
      <c r="Z1206" s="27"/>
      <c r="AA1206" s="27"/>
      <c r="AB1206" s="27"/>
      <c r="AC1206" s="27"/>
      <c r="AD1206" s="27"/>
      <c r="AE1206" s="27"/>
      <c r="AF1206" s="27"/>
      <c r="AG1206" s="27"/>
      <c r="AH1206" s="27"/>
      <c r="AI1206" s="27"/>
      <c r="AJ1206" s="27"/>
      <c r="AK1206" s="27"/>
      <c r="AL1206" s="27"/>
      <c r="AM1206" s="27"/>
      <c r="AN1206" s="27"/>
      <c r="AO1206" s="27"/>
      <c r="AP1206" s="27">
        <v>9268.68</v>
      </c>
      <c r="AQ1206" s="27">
        <v>0</v>
      </c>
      <c r="AR1206" s="27">
        <f t="shared" si="26"/>
        <v>0</v>
      </c>
      <c r="AS1206" s="10" t="s">
        <v>111</v>
      </c>
      <c r="AT1206" s="43" t="s">
        <v>241</v>
      </c>
      <c r="AU1206" s="13" t="s">
        <v>156</v>
      </c>
    </row>
    <row r="1207" spans="2:47" x14ac:dyDescent="0.2">
      <c r="B1207" s="13" t="s">
        <v>2022</v>
      </c>
      <c r="C1207" s="13" t="s">
        <v>100</v>
      </c>
      <c r="D1207" s="13" t="s">
        <v>2023</v>
      </c>
      <c r="E1207" s="13" t="s">
        <v>1807</v>
      </c>
      <c r="F1207" s="13" t="s">
        <v>2024</v>
      </c>
      <c r="G1207" s="13" t="s">
        <v>2020</v>
      </c>
      <c r="H1207" s="13" t="s">
        <v>105</v>
      </c>
      <c r="I1207" s="13">
        <v>45</v>
      </c>
      <c r="J1207" s="13" t="s">
        <v>106</v>
      </c>
      <c r="K1207" s="13" t="s">
        <v>107</v>
      </c>
      <c r="L1207" s="13" t="s">
        <v>108</v>
      </c>
      <c r="M1207" s="13" t="s">
        <v>109</v>
      </c>
      <c r="N1207" s="13" t="s">
        <v>110</v>
      </c>
      <c r="O1207" s="39"/>
      <c r="P1207" s="39"/>
      <c r="Q1207" s="39"/>
      <c r="R1207" s="39">
        <v>105</v>
      </c>
      <c r="S1207" s="39">
        <v>0</v>
      </c>
      <c r="T1207" s="39">
        <v>10</v>
      </c>
      <c r="U1207" s="39">
        <v>10</v>
      </c>
      <c r="V1207" s="39">
        <v>20</v>
      </c>
      <c r="W1207" s="39"/>
      <c r="X1207" s="39"/>
      <c r="Y1207" s="39"/>
      <c r="Z1207" s="39"/>
      <c r="AA1207" s="39"/>
      <c r="AB1207" s="39"/>
      <c r="AC1207" s="39"/>
      <c r="AD1207" s="39"/>
      <c r="AE1207" s="39"/>
      <c r="AF1207" s="39"/>
      <c r="AG1207" s="39"/>
      <c r="AH1207" s="39"/>
      <c r="AI1207" s="39"/>
      <c r="AJ1207" s="39"/>
      <c r="AK1207" s="39"/>
      <c r="AL1207" s="39"/>
      <c r="AM1207" s="39"/>
      <c r="AN1207" s="39"/>
      <c r="AO1207" s="39"/>
      <c r="AP1207" s="39">
        <v>11111.25</v>
      </c>
      <c r="AQ1207" s="39">
        <v>0</v>
      </c>
      <c r="AR1207" s="27">
        <f t="shared" si="26"/>
        <v>0</v>
      </c>
      <c r="AS1207" s="13" t="s">
        <v>111</v>
      </c>
      <c r="AT1207" s="13">
        <v>2015</v>
      </c>
      <c r="AU1207" s="13">
        <v>14</v>
      </c>
    </row>
    <row r="1208" spans="2:47" x14ac:dyDescent="0.2">
      <c r="B1208" s="13" t="s">
        <v>2025</v>
      </c>
      <c r="C1208" s="13" t="s">
        <v>100</v>
      </c>
      <c r="D1208" s="13" t="s">
        <v>2023</v>
      </c>
      <c r="E1208" s="13" t="s">
        <v>1807</v>
      </c>
      <c r="F1208" s="13" t="s">
        <v>2024</v>
      </c>
      <c r="G1208" s="13" t="s">
        <v>2020</v>
      </c>
      <c r="H1208" s="13" t="s">
        <v>105</v>
      </c>
      <c r="I1208" s="13">
        <v>45</v>
      </c>
      <c r="J1208" s="13" t="s">
        <v>106</v>
      </c>
      <c r="K1208" s="13" t="s">
        <v>107</v>
      </c>
      <c r="L1208" s="13" t="s">
        <v>108</v>
      </c>
      <c r="M1208" s="13" t="s">
        <v>122</v>
      </c>
      <c r="N1208" s="13" t="s">
        <v>110</v>
      </c>
      <c r="O1208" s="39"/>
      <c r="P1208" s="39"/>
      <c r="Q1208" s="39"/>
      <c r="R1208" s="39">
        <v>105</v>
      </c>
      <c r="S1208" s="39">
        <v>100</v>
      </c>
      <c r="T1208" s="39">
        <v>10</v>
      </c>
      <c r="U1208" s="39">
        <v>10</v>
      </c>
      <c r="V1208" s="39">
        <v>20</v>
      </c>
      <c r="W1208" s="39"/>
      <c r="X1208" s="39"/>
      <c r="Y1208" s="39"/>
      <c r="Z1208" s="39"/>
      <c r="AA1208" s="39"/>
      <c r="AB1208" s="39"/>
      <c r="AC1208" s="39"/>
      <c r="AD1208" s="39"/>
      <c r="AE1208" s="39"/>
      <c r="AF1208" s="39"/>
      <c r="AG1208" s="39"/>
      <c r="AH1208" s="39"/>
      <c r="AI1208" s="39"/>
      <c r="AJ1208" s="39"/>
      <c r="AK1208" s="39"/>
      <c r="AL1208" s="39"/>
      <c r="AM1208" s="39"/>
      <c r="AN1208" s="39"/>
      <c r="AO1208" s="39"/>
      <c r="AP1208" s="39">
        <v>11111.25</v>
      </c>
      <c r="AQ1208" s="39">
        <v>0</v>
      </c>
      <c r="AR1208" s="27">
        <f t="shared" si="26"/>
        <v>0</v>
      </c>
      <c r="AS1208" s="13" t="s">
        <v>111</v>
      </c>
      <c r="AT1208" s="13">
        <v>2015</v>
      </c>
      <c r="AU1208" s="13" t="s">
        <v>115</v>
      </c>
    </row>
    <row r="1209" spans="2:47" x14ac:dyDescent="0.2">
      <c r="B1209" s="13" t="s">
        <v>7219</v>
      </c>
      <c r="C1209" s="13" t="s">
        <v>100</v>
      </c>
      <c r="D1209" s="13" t="s">
        <v>2023</v>
      </c>
      <c r="E1209" s="13" t="s">
        <v>1807</v>
      </c>
      <c r="F1209" s="13" t="s">
        <v>2024</v>
      </c>
      <c r="G1209" s="13" t="s">
        <v>2020</v>
      </c>
      <c r="H1209" s="13" t="s">
        <v>105</v>
      </c>
      <c r="I1209" s="13">
        <v>45</v>
      </c>
      <c r="J1209" s="13" t="s">
        <v>106</v>
      </c>
      <c r="K1209" s="13" t="s">
        <v>107</v>
      </c>
      <c r="L1209" s="13" t="s">
        <v>108</v>
      </c>
      <c r="M1209" s="13" t="s">
        <v>122</v>
      </c>
      <c r="N1209" s="13" t="s">
        <v>110</v>
      </c>
      <c r="O1209" s="39"/>
      <c r="P1209" s="39"/>
      <c r="Q1209" s="39"/>
      <c r="R1209" s="39">
        <v>105</v>
      </c>
      <c r="S1209" s="39">
        <v>100</v>
      </c>
      <c r="T1209" s="39">
        <v>0</v>
      </c>
      <c r="U1209" s="39">
        <v>10</v>
      </c>
      <c r="V1209" s="39">
        <v>20</v>
      </c>
      <c r="W1209" s="39"/>
      <c r="X1209" s="39"/>
      <c r="Y1209" s="39"/>
      <c r="Z1209" s="39"/>
      <c r="AA1209" s="39"/>
      <c r="AB1209" s="39"/>
      <c r="AC1209" s="39"/>
      <c r="AD1209" s="39"/>
      <c r="AE1209" s="39"/>
      <c r="AF1209" s="39"/>
      <c r="AG1209" s="39"/>
      <c r="AH1209" s="39"/>
      <c r="AI1209" s="39"/>
      <c r="AJ1209" s="39"/>
      <c r="AK1209" s="39"/>
      <c r="AL1209" s="39"/>
      <c r="AM1209" s="39"/>
      <c r="AN1209" s="39"/>
      <c r="AO1209" s="39"/>
      <c r="AP1209" s="39">
        <v>11111.25</v>
      </c>
      <c r="AQ1209" s="39">
        <f>(P1209+Q1209+R1209+S1209+T1209+U1209+V1209+W1209)*AP1209</f>
        <v>2611143.75</v>
      </c>
      <c r="AR1209" s="27">
        <f t="shared" si="26"/>
        <v>2924481.0000000005</v>
      </c>
      <c r="AS1209" s="13" t="s">
        <v>111</v>
      </c>
      <c r="AT1209" s="13">
        <v>2015</v>
      </c>
      <c r="AU1209" s="13"/>
    </row>
    <row r="1210" spans="2:47" x14ac:dyDescent="0.25">
      <c r="B1210" s="7" t="s">
        <v>2026</v>
      </c>
      <c r="C1210" s="7" t="s">
        <v>100</v>
      </c>
      <c r="D1210" s="10" t="s">
        <v>1796</v>
      </c>
      <c r="E1210" s="7" t="s">
        <v>1797</v>
      </c>
      <c r="F1210" s="10" t="s">
        <v>1798</v>
      </c>
      <c r="G1210" s="10" t="s">
        <v>2027</v>
      </c>
      <c r="H1210" s="8" t="s">
        <v>197</v>
      </c>
      <c r="I1210" s="9">
        <v>45</v>
      </c>
      <c r="J1210" s="10" t="s">
        <v>238</v>
      </c>
      <c r="K1210" s="8" t="s">
        <v>107</v>
      </c>
      <c r="L1210" s="10" t="s">
        <v>108</v>
      </c>
      <c r="M1210" s="10" t="s">
        <v>109</v>
      </c>
      <c r="N1210" s="10" t="s">
        <v>110</v>
      </c>
      <c r="O1210" s="27"/>
      <c r="P1210" s="27"/>
      <c r="Q1210" s="74"/>
      <c r="R1210" s="27">
        <v>90</v>
      </c>
      <c r="S1210" s="27">
        <v>90</v>
      </c>
      <c r="T1210" s="27">
        <v>90</v>
      </c>
      <c r="U1210" s="27">
        <v>90</v>
      </c>
      <c r="V1210" s="27">
        <v>90</v>
      </c>
      <c r="W1210" s="27"/>
      <c r="X1210" s="27"/>
      <c r="Y1210" s="27"/>
      <c r="Z1210" s="27"/>
      <c r="AA1210" s="27"/>
      <c r="AB1210" s="27"/>
      <c r="AC1210" s="27"/>
      <c r="AD1210" s="27"/>
      <c r="AE1210" s="27"/>
      <c r="AF1210" s="27"/>
      <c r="AG1210" s="27"/>
      <c r="AH1210" s="27"/>
      <c r="AI1210" s="27"/>
      <c r="AJ1210" s="27"/>
      <c r="AK1210" s="27"/>
      <c r="AL1210" s="27"/>
      <c r="AM1210" s="27"/>
      <c r="AN1210" s="27"/>
      <c r="AO1210" s="27"/>
      <c r="AP1210" s="27">
        <v>23791.200000000001</v>
      </c>
      <c r="AQ1210" s="27">
        <v>0</v>
      </c>
      <c r="AR1210" s="27">
        <f t="shared" si="26"/>
        <v>0</v>
      </c>
      <c r="AS1210" s="10" t="s">
        <v>111</v>
      </c>
      <c r="AT1210" s="7" t="s">
        <v>375</v>
      </c>
      <c r="AU1210" s="89" t="s">
        <v>239</v>
      </c>
    </row>
    <row r="1211" spans="2:47" x14ac:dyDescent="0.2">
      <c r="B1211" s="12" t="s">
        <v>2028</v>
      </c>
      <c r="C1211" s="7" t="s">
        <v>100</v>
      </c>
      <c r="D1211" s="7" t="s">
        <v>1796</v>
      </c>
      <c r="E1211" s="7" t="s">
        <v>1797</v>
      </c>
      <c r="F1211" s="7" t="s">
        <v>1798</v>
      </c>
      <c r="G1211" s="7" t="s">
        <v>2027</v>
      </c>
      <c r="H1211" s="8" t="s">
        <v>105</v>
      </c>
      <c r="I1211" s="9">
        <v>45</v>
      </c>
      <c r="J1211" s="10" t="s">
        <v>106</v>
      </c>
      <c r="K1211" s="8" t="s">
        <v>107</v>
      </c>
      <c r="L1211" s="10" t="s">
        <v>108</v>
      </c>
      <c r="M1211" s="10" t="s">
        <v>109</v>
      </c>
      <c r="N1211" s="10" t="s">
        <v>110</v>
      </c>
      <c r="O1211" s="74"/>
      <c r="P1211" s="27"/>
      <c r="Q1211" s="27"/>
      <c r="R1211" s="27">
        <v>60</v>
      </c>
      <c r="S1211" s="27">
        <v>60</v>
      </c>
      <c r="T1211" s="27">
        <v>60</v>
      </c>
      <c r="U1211" s="27">
        <v>60</v>
      </c>
      <c r="V1211" s="27">
        <v>70</v>
      </c>
      <c r="W1211" s="27"/>
      <c r="X1211" s="27"/>
      <c r="Y1211" s="27"/>
      <c r="Z1211" s="27"/>
      <c r="AA1211" s="27"/>
      <c r="AB1211" s="27"/>
      <c r="AC1211" s="27"/>
      <c r="AD1211" s="27"/>
      <c r="AE1211" s="27"/>
      <c r="AF1211" s="27"/>
      <c r="AG1211" s="27"/>
      <c r="AH1211" s="27"/>
      <c r="AI1211" s="27"/>
      <c r="AJ1211" s="27"/>
      <c r="AK1211" s="27"/>
      <c r="AL1211" s="27"/>
      <c r="AM1211" s="27"/>
      <c r="AN1211" s="27"/>
      <c r="AO1211" s="27"/>
      <c r="AP1211" s="27">
        <v>23791.200000000001</v>
      </c>
      <c r="AQ1211" s="27">
        <v>0</v>
      </c>
      <c r="AR1211" s="27">
        <f t="shared" si="26"/>
        <v>0</v>
      </c>
      <c r="AS1211" s="10" t="s">
        <v>111</v>
      </c>
      <c r="AT1211" s="43" t="s">
        <v>241</v>
      </c>
      <c r="AU1211" s="13" t="s">
        <v>156</v>
      </c>
    </row>
    <row r="1212" spans="2:47" x14ac:dyDescent="0.2">
      <c r="B1212" s="13" t="s">
        <v>2029</v>
      </c>
      <c r="C1212" s="13" t="s">
        <v>100</v>
      </c>
      <c r="D1212" s="13" t="s">
        <v>1802</v>
      </c>
      <c r="E1212" s="13" t="s">
        <v>1797</v>
      </c>
      <c r="F1212" s="13" t="s">
        <v>1803</v>
      </c>
      <c r="G1212" s="13" t="s">
        <v>2027</v>
      </c>
      <c r="H1212" s="13" t="s">
        <v>105</v>
      </c>
      <c r="I1212" s="13">
        <v>45</v>
      </c>
      <c r="J1212" s="13" t="s">
        <v>106</v>
      </c>
      <c r="K1212" s="13" t="s">
        <v>107</v>
      </c>
      <c r="L1212" s="13" t="s">
        <v>108</v>
      </c>
      <c r="M1212" s="13" t="s">
        <v>109</v>
      </c>
      <c r="N1212" s="13" t="s">
        <v>110</v>
      </c>
      <c r="O1212" s="39"/>
      <c r="P1212" s="39"/>
      <c r="Q1212" s="39"/>
      <c r="R1212" s="39">
        <v>60</v>
      </c>
      <c r="S1212" s="39">
        <v>0</v>
      </c>
      <c r="T1212" s="39">
        <v>70</v>
      </c>
      <c r="U1212" s="39">
        <v>70</v>
      </c>
      <c r="V1212" s="39">
        <v>70</v>
      </c>
      <c r="W1212" s="39"/>
      <c r="X1212" s="39"/>
      <c r="Y1212" s="39"/>
      <c r="Z1212" s="39"/>
      <c r="AA1212" s="39"/>
      <c r="AB1212" s="39"/>
      <c r="AC1212" s="39"/>
      <c r="AD1212" s="39"/>
      <c r="AE1212" s="39"/>
      <c r="AF1212" s="39"/>
      <c r="AG1212" s="39"/>
      <c r="AH1212" s="39"/>
      <c r="AI1212" s="39"/>
      <c r="AJ1212" s="39"/>
      <c r="AK1212" s="39"/>
      <c r="AL1212" s="39"/>
      <c r="AM1212" s="39"/>
      <c r="AN1212" s="39"/>
      <c r="AO1212" s="39"/>
      <c r="AP1212" s="39">
        <v>19402.75</v>
      </c>
      <c r="AQ1212" s="39">
        <v>0</v>
      </c>
      <c r="AR1212" s="27">
        <f t="shared" si="26"/>
        <v>0</v>
      </c>
      <c r="AS1212" s="13" t="s">
        <v>111</v>
      </c>
      <c r="AT1212" s="13">
        <v>2015</v>
      </c>
      <c r="AU1212" s="13">
        <v>14</v>
      </c>
    </row>
    <row r="1213" spans="2:47" x14ac:dyDescent="0.2">
      <c r="B1213" s="13" t="s">
        <v>2030</v>
      </c>
      <c r="C1213" s="13" t="s">
        <v>100</v>
      </c>
      <c r="D1213" s="13" t="s">
        <v>1802</v>
      </c>
      <c r="E1213" s="13" t="s">
        <v>1797</v>
      </c>
      <c r="F1213" s="13" t="s">
        <v>1803</v>
      </c>
      <c r="G1213" s="13" t="s">
        <v>2027</v>
      </c>
      <c r="H1213" s="13" t="s">
        <v>105</v>
      </c>
      <c r="I1213" s="13">
        <v>45</v>
      </c>
      <c r="J1213" s="13" t="s">
        <v>106</v>
      </c>
      <c r="K1213" s="13" t="s">
        <v>107</v>
      </c>
      <c r="L1213" s="13" t="s">
        <v>108</v>
      </c>
      <c r="M1213" s="13" t="s">
        <v>109</v>
      </c>
      <c r="N1213" s="13" t="s">
        <v>110</v>
      </c>
      <c r="O1213" s="39"/>
      <c r="P1213" s="39"/>
      <c r="Q1213" s="39"/>
      <c r="R1213" s="39">
        <v>60</v>
      </c>
      <c r="S1213" s="39">
        <v>60</v>
      </c>
      <c r="T1213" s="39">
        <v>60</v>
      </c>
      <c r="U1213" s="39">
        <v>60</v>
      </c>
      <c r="V1213" s="39">
        <v>70</v>
      </c>
      <c r="W1213" s="39"/>
      <c r="X1213" s="39"/>
      <c r="Y1213" s="39"/>
      <c r="Z1213" s="39"/>
      <c r="AA1213" s="39"/>
      <c r="AB1213" s="39"/>
      <c r="AC1213" s="39"/>
      <c r="AD1213" s="39"/>
      <c r="AE1213" s="39"/>
      <c r="AF1213" s="39"/>
      <c r="AG1213" s="39"/>
      <c r="AH1213" s="39"/>
      <c r="AI1213" s="39"/>
      <c r="AJ1213" s="39"/>
      <c r="AK1213" s="39"/>
      <c r="AL1213" s="39"/>
      <c r="AM1213" s="39"/>
      <c r="AN1213" s="39"/>
      <c r="AO1213" s="39"/>
      <c r="AP1213" s="39">
        <v>19402.75</v>
      </c>
      <c r="AQ1213" s="39">
        <v>0</v>
      </c>
      <c r="AR1213" s="27">
        <f t="shared" si="26"/>
        <v>0</v>
      </c>
      <c r="AS1213" s="13" t="s">
        <v>111</v>
      </c>
      <c r="AT1213" s="13">
        <v>2015</v>
      </c>
      <c r="AU1213" s="13" t="s">
        <v>156</v>
      </c>
    </row>
    <row r="1214" spans="2:47" x14ac:dyDescent="0.2">
      <c r="B1214" s="13" t="s">
        <v>2031</v>
      </c>
      <c r="C1214" s="13" t="s">
        <v>100</v>
      </c>
      <c r="D1214" s="13" t="s">
        <v>1802</v>
      </c>
      <c r="E1214" s="13" t="s">
        <v>1797</v>
      </c>
      <c r="F1214" s="13" t="s">
        <v>1803</v>
      </c>
      <c r="G1214" s="13" t="s">
        <v>2027</v>
      </c>
      <c r="H1214" s="13" t="s">
        <v>105</v>
      </c>
      <c r="I1214" s="13">
        <v>45</v>
      </c>
      <c r="J1214" s="13" t="s">
        <v>106</v>
      </c>
      <c r="K1214" s="13" t="s">
        <v>107</v>
      </c>
      <c r="L1214" s="13" t="s">
        <v>108</v>
      </c>
      <c r="M1214" s="13" t="s">
        <v>122</v>
      </c>
      <c r="N1214" s="13" t="s">
        <v>110</v>
      </c>
      <c r="O1214" s="39"/>
      <c r="P1214" s="39"/>
      <c r="Q1214" s="39"/>
      <c r="R1214" s="39">
        <v>60</v>
      </c>
      <c r="S1214" s="39">
        <v>60</v>
      </c>
      <c r="T1214" s="39">
        <v>30</v>
      </c>
      <c r="U1214" s="39">
        <v>60</v>
      </c>
      <c r="V1214" s="39">
        <v>70</v>
      </c>
      <c r="W1214" s="39"/>
      <c r="X1214" s="39"/>
      <c r="Y1214" s="39"/>
      <c r="Z1214" s="39"/>
      <c r="AA1214" s="39"/>
      <c r="AB1214" s="39"/>
      <c r="AC1214" s="39"/>
      <c r="AD1214" s="39"/>
      <c r="AE1214" s="39"/>
      <c r="AF1214" s="39"/>
      <c r="AG1214" s="39"/>
      <c r="AH1214" s="39"/>
      <c r="AI1214" s="39"/>
      <c r="AJ1214" s="39"/>
      <c r="AK1214" s="39"/>
      <c r="AL1214" s="39"/>
      <c r="AM1214" s="39"/>
      <c r="AN1214" s="39"/>
      <c r="AO1214" s="39"/>
      <c r="AP1214" s="39">
        <v>26642</v>
      </c>
      <c r="AQ1214" s="39">
        <v>0</v>
      </c>
      <c r="AR1214" s="27">
        <f t="shared" si="26"/>
        <v>0</v>
      </c>
      <c r="AS1214" s="13" t="s">
        <v>111</v>
      </c>
      <c r="AT1214" s="13">
        <v>2015</v>
      </c>
      <c r="AU1214" s="13" t="s">
        <v>156</v>
      </c>
    </row>
    <row r="1215" spans="2:47" x14ac:dyDescent="0.2">
      <c r="B1215" s="13" t="s">
        <v>7220</v>
      </c>
      <c r="C1215" s="13" t="s">
        <v>100</v>
      </c>
      <c r="D1215" s="13" t="s">
        <v>1802</v>
      </c>
      <c r="E1215" s="13" t="s">
        <v>1797</v>
      </c>
      <c r="F1215" s="13" t="s">
        <v>1803</v>
      </c>
      <c r="G1215" s="13" t="s">
        <v>2027</v>
      </c>
      <c r="H1215" s="13" t="s">
        <v>105</v>
      </c>
      <c r="I1215" s="13">
        <v>45</v>
      </c>
      <c r="J1215" s="13" t="s">
        <v>106</v>
      </c>
      <c r="K1215" s="13" t="s">
        <v>107</v>
      </c>
      <c r="L1215" s="13" t="s">
        <v>108</v>
      </c>
      <c r="M1215" s="13" t="s">
        <v>122</v>
      </c>
      <c r="N1215" s="13" t="s">
        <v>110</v>
      </c>
      <c r="O1215" s="39"/>
      <c r="P1215" s="39"/>
      <c r="Q1215" s="39"/>
      <c r="R1215" s="39">
        <v>60</v>
      </c>
      <c r="S1215" s="39">
        <v>60</v>
      </c>
      <c r="T1215" s="39">
        <v>0</v>
      </c>
      <c r="U1215" s="39">
        <v>60</v>
      </c>
      <c r="V1215" s="39">
        <v>70</v>
      </c>
      <c r="W1215" s="39"/>
      <c r="X1215" s="39"/>
      <c r="Y1215" s="39"/>
      <c r="Z1215" s="39"/>
      <c r="AA1215" s="39"/>
      <c r="AB1215" s="39"/>
      <c r="AC1215" s="39"/>
      <c r="AD1215" s="39"/>
      <c r="AE1215" s="39"/>
      <c r="AF1215" s="39"/>
      <c r="AG1215" s="39"/>
      <c r="AH1215" s="39"/>
      <c r="AI1215" s="39"/>
      <c r="AJ1215" s="39"/>
      <c r="AK1215" s="39"/>
      <c r="AL1215" s="39"/>
      <c r="AM1215" s="39"/>
      <c r="AN1215" s="39"/>
      <c r="AO1215" s="39"/>
      <c r="AP1215" s="39">
        <v>23787.5</v>
      </c>
      <c r="AQ1215" s="39">
        <f>(P1215+Q1215+R1215+S1215+T1215+U1215+V1215+W1215)*AP1215</f>
        <v>5946875</v>
      </c>
      <c r="AR1215" s="27">
        <f t="shared" si="26"/>
        <v>6660500.0000000009</v>
      </c>
      <c r="AS1215" s="13" t="s">
        <v>111</v>
      </c>
      <c r="AT1215" s="13">
        <v>2015</v>
      </c>
      <c r="AU1215" s="13"/>
    </row>
    <row r="1216" spans="2:47" x14ac:dyDescent="0.25">
      <c r="B1216" s="7" t="s">
        <v>2032</v>
      </c>
      <c r="C1216" s="7" t="s">
        <v>100</v>
      </c>
      <c r="D1216" s="22" t="s">
        <v>1818</v>
      </c>
      <c r="E1216" s="7" t="s">
        <v>1819</v>
      </c>
      <c r="F1216" s="10" t="s">
        <v>1820</v>
      </c>
      <c r="G1216" s="10" t="s">
        <v>2033</v>
      </c>
      <c r="H1216" s="8" t="s">
        <v>197</v>
      </c>
      <c r="I1216" s="9">
        <v>45</v>
      </c>
      <c r="J1216" s="10" t="s">
        <v>238</v>
      </c>
      <c r="K1216" s="8" t="s">
        <v>107</v>
      </c>
      <c r="L1216" s="10" t="s">
        <v>108</v>
      </c>
      <c r="M1216" s="10" t="s">
        <v>109</v>
      </c>
      <c r="N1216" s="10" t="s">
        <v>110</v>
      </c>
      <c r="O1216" s="27"/>
      <c r="P1216" s="27"/>
      <c r="Q1216" s="74"/>
      <c r="R1216" s="27">
        <v>76</v>
      </c>
      <c r="S1216" s="27">
        <v>0</v>
      </c>
      <c r="T1216" s="27">
        <v>0</v>
      </c>
      <c r="U1216" s="27">
        <v>0</v>
      </c>
      <c r="V1216" s="27">
        <v>0</v>
      </c>
      <c r="W1216" s="27"/>
      <c r="X1216" s="27"/>
      <c r="Y1216" s="27"/>
      <c r="Z1216" s="27"/>
      <c r="AA1216" s="27"/>
      <c r="AB1216" s="27"/>
      <c r="AC1216" s="27"/>
      <c r="AD1216" s="27"/>
      <c r="AE1216" s="27"/>
      <c r="AF1216" s="27"/>
      <c r="AG1216" s="27"/>
      <c r="AH1216" s="27"/>
      <c r="AI1216" s="27"/>
      <c r="AJ1216" s="27"/>
      <c r="AK1216" s="27"/>
      <c r="AL1216" s="27"/>
      <c r="AM1216" s="27"/>
      <c r="AN1216" s="27"/>
      <c r="AO1216" s="27"/>
      <c r="AP1216" s="27">
        <v>19887.5</v>
      </c>
      <c r="AQ1216" s="27">
        <v>0</v>
      </c>
      <c r="AR1216" s="27">
        <f t="shared" si="26"/>
        <v>0</v>
      </c>
      <c r="AS1216" s="10" t="s">
        <v>111</v>
      </c>
      <c r="AT1216" s="7" t="s">
        <v>375</v>
      </c>
      <c r="AU1216" s="89" t="s">
        <v>212</v>
      </c>
    </row>
    <row r="1217" spans="2:47" x14ac:dyDescent="0.25">
      <c r="B1217" s="7" t="s">
        <v>2034</v>
      </c>
      <c r="C1217" s="7" t="s">
        <v>100</v>
      </c>
      <c r="D1217" s="22" t="s">
        <v>1818</v>
      </c>
      <c r="E1217" s="7" t="s">
        <v>1819</v>
      </c>
      <c r="F1217" s="10" t="s">
        <v>1820</v>
      </c>
      <c r="G1217" s="10" t="s">
        <v>2035</v>
      </c>
      <c r="H1217" s="8" t="s">
        <v>197</v>
      </c>
      <c r="I1217" s="9">
        <v>45</v>
      </c>
      <c r="J1217" s="10" t="s">
        <v>238</v>
      </c>
      <c r="K1217" s="8" t="s">
        <v>107</v>
      </c>
      <c r="L1217" s="10" t="s">
        <v>108</v>
      </c>
      <c r="M1217" s="10" t="s">
        <v>109</v>
      </c>
      <c r="N1217" s="10" t="s">
        <v>110</v>
      </c>
      <c r="O1217" s="27"/>
      <c r="P1217" s="27"/>
      <c r="Q1217" s="74"/>
      <c r="R1217" s="27">
        <v>30</v>
      </c>
      <c r="S1217" s="27">
        <v>0</v>
      </c>
      <c r="T1217" s="27">
        <v>0</v>
      </c>
      <c r="U1217" s="27">
        <v>0</v>
      </c>
      <c r="V1217" s="27">
        <v>0</v>
      </c>
      <c r="W1217" s="27"/>
      <c r="X1217" s="27"/>
      <c r="Y1217" s="27"/>
      <c r="Z1217" s="27"/>
      <c r="AA1217" s="27"/>
      <c r="AB1217" s="27"/>
      <c r="AC1217" s="27"/>
      <c r="AD1217" s="27"/>
      <c r="AE1217" s="27"/>
      <c r="AF1217" s="27"/>
      <c r="AG1217" s="27"/>
      <c r="AH1217" s="27"/>
      <c r="AI1217" s="27"/>
      <c r="AJ1217" s="27"/>
      <c r="AK1217" s="27"/>
      <c r="AL1217" s="27"/>
      <c r="AM1217" s="27"/>
      <c r="AN1217" s="27"/>
      <c r="AO1217" s="27"/>
      <c r="AP1217" s="27">
        <v>4168.75</v>
      </c>
      <c r="AQ1217" s="27">
        <v>0</v>
      </c>
      <c r="AR1217" s="27">
        <f t="shared" si="26"/>
        <v>0</v>
      </c>
      <c r="AS1217" s="10" t="s">
        <v>111</v>
      </c>
      <c r="AT1217" s="7" t="s">
        <v>375</v>
      </c>
      <c r="AU1217" s="89" t="s">
        <v>212</v>
      </c>
    </row>
    <row r="1218" spans="2:47" x14ac:dyDescent="0.25">
      <c r="B1218" s="7" t="s">
        <v>2036</v>
      </c>
      <c r="C1218" s="7" t="s">
        <v>100</v>
      </c>
      <c r="D1218" s="10" t="s">
        <v>1748</v>
      </c>
      <c r="E1218" s="7" t="s">
        <v>1749</v>
      </c>
      <c r="F1218" s="10" t="s">
        <v>1749</v>
      </c>
      <c r="G1218" s="10" t="s">
        <v>2037</v>
      </c>
      <c r="H1218" s="8" t="s">
        <v>105</v>
      </c>
      <c r="I1218" s="9">
        <v>45</v>
      </c>
      <c r="J1218" s="10" t="s">
        <v>238</v>
      </c>
      <c r="K1218" s="8" t="s">
        <v>107</v>
      </c>
      <c r="L1218" s="10" t="s">
        <v>108</v>
      </c>
      <c r="M1218" s="10" t="s">
        <v>109</v>
      </c>
      <c r="N1218" s="10" t="s">
        <v>110</v>
      </c>
      <c r="O1218" s="27"/>
      <c r="P1218" s="27"/>
      <c r="Q1218" s="74"/>
      <c r="R1218" s="27">
        <v>30</v>
      </c>
      <c r="S1218" s="27">
        <v>25</v>
      </c>
      <c r="T1218" s="27">
        <v>25</v>
      </c>
      <c r="U1218" s="27">
        <v>25</v>
      </c>
      <c r="V1218" s="27">
        <v>25</v>
      </c>
      <c r="W1218" s="27"/>
      <c r="X1218" s="27"/>
      <c r="Y1218" s="27"/>
      <c r="Z1218" s="27"/>
      <c r="AA1218" s="27"/>
      <c r="AB1218" s="27"/>
      <c r="AC1218" s="27"/>
      <c r="AD1218" s="27"/>
      <c r="AE1218" s="27"/>
      <c r="AF1218" s="27"/>
      <c r="AG1218" s="27"/>
      <c r="AH1218" s="27"/>
      <c r="AI1218" s="27"/>
      <c r="AJ1218" s="27"/>
      <c r="AK1218" s="27"/>
      <c r="AL1218" s="27"/>
      <c r="AM1218" s="27"/>
      <c r="AN1218" s="27"/>
      <c r="AO1218" s="27"/>
      <c r="AP1218" s="27">
        <v>18638.919999999998</v>
      </c>
      <c r="AQ1218" s="27">
        <v>0</v>
      </c>
      <c r="AR1218" s="27">
        <f t="shared" si="26"/>
        <v>0</v>
      </c>
      <c r="AS1218" s="10" t="s">
        <v>111</v>
      </c>
      <c r="AT1218" s="7" t="s">
        <v>375</v>
      </c>
      <c r="AU1218" s="89" t="s">
        <v>357</v>
      </c>
    </row>
    <row r="1219" spans="2:47" x14ac:dyDescent="0.2">
      <c r="B1219" s="12" t="s">
        <v>2038</v>
      </c>
      <c r="C1219" s="7" t="s">
        <v>100</v>
      </c>
      <c r="D1219" s="7" t="s">
        <v>1748</v>
      </c>
      <c r="E1219" s="7" t="s">
        <v>1749</v>
      </c>
      <c r="F1219" s="7" t="s">
        <v>1749</v>
      </c>
      <c r="G1219" s="7" t="s">
        <v>2037</v>
      </c>
      <c r="H1219" s="8" t="s">
        <v>105</v>
      </c>
      <c r="I1219" s="9">
        <v>45</v>
      </c>
      <c r="J1219" s="10" t="s">
        <v>106</v>
      </c>
      <c r="K1219" s="8" t="s">
        <v>107</v>
      </c>
      <c r="L1219" s="10" t="s">
        <v>108</v>
      </c>
      <c r="M1219" s="10" t="s">
        <v>109</v>
      </c>
      <c r="N1219" s="10" t="s">
        <v>110</v>
      </c>
      <c r="O1219" s="74"/>
      <c r="P1219" s="27"/>
      <c r="Q1219" s="27"/>
      <c r="R1219" s="27">
        <v>20</v>
      </c>
      <c r="S1219" s="27">
        <v>25</v>
      </c>
      <c r="T1219" s="27">
        <v>25</v>
      </c>
      <c r="U1219" s="27">
        <v>25</v>
      </c>
      <c r="V1219" s="27">
        <v>25</v>
      </c>
      <c r="W1219" s="27"/>
      <c r="X1219" s="27"/>
      <c r="Y1219" s="27"/>
      <c r="Z1219" s="27"/>
      <c r="AA1219" s="27"/>
      <c r="AB1219" s="27"/>
      <c r="AC1219" s="27"/>
      <c r="AD1219" s="27"/>
      <c r="AE1219" s="27"/>
      <c r="AF1219" s="27"/>
      <c r="AG1219" s="27"/>
      <c r="AH1219" s="27"/>
      <c r="AI1219" s="27"/>
      <c r="AJ1219" s="27"/>
      <c r="AK1219" s="27"/>
      <c r="AL1219" s="27"/>
      <c r="AM1219" s="27"/>
      <c r="AN1219" s="27"/>
      <c r="AO1219" s="27"/>
      <c r="AP1219" s="27">
        <v>18638.919999999998</v>
      </c>
      <c r="AQ1219" s="27">
        <v>0</v>
      </c>
      <c r="AR1219" s="27">
        <f t="shared" si="26"/>
        <v>0</v>
      </c>
      <c r="AS1219" s="10" t="s">
        <v>111</v>
      </c>
      <c r="AT1219" s="43" t="s">
        <v>241</v>
      </c>
      <c r="AU1219" s="13" t="s">
        <v>1838</v>
      </c>
    </row>
    <row r="1220" spans="2:47" x14ac:dyDescent="0.2">
      <c r="B1220" s="13" t="s">
        <v>2039</v>
      </c>
      <c r="C1220" s="13" t="s">
        <v>100</v>
      </c>
      <c r="D1220" s="13" t="s">
        <v>2040</v>
      </c>
      <c r="E1220" s="13" t="s">
        <v>2041</v>
      </c>
      <c r="F1220" s="13" t="s">
        <v>1871</v>
      </c>
      <c r="G1220" s="13" t="s">
        <v>2037</v>
      </c>
      <c r="H1220" s="13" t="s">
        <v>105</v>
      </c>
      <c r="I1220" s="13">
        <v>45</v>
      </c>
      <c r="J1220" s="13" t="s">
        <v>106</v>
      </c>
      <c r="K1220" s="13" t="s">
        <v>107</v>
      </c>
      <c r="L1220" s="13" t="s">
        <v>108</v>
      </c>
      <c r="M1220" s="13" t="s">
        <v>109</v>
      </c>
      <c r="N1220" s="13" t="s">
        <v>110</v>
      </c>
      <c r="O1220" s="39"/>
      <c r="P1220" s="39"/>
      <c r="Q1220" s="39"/>
      <c r="R1220" s="39">
        <v>20</v>
      </c>
      <c r="S1220" s="39">
        <v>0</v>
      </c>
      <c r="T1220" s="39">
        <v>25</v>
      </c>
      <c r="U1220" s="39">
        <v>25</v>
      </c>
      <c r="V1220" s="39">
        <v>25</v>
      </c>
      <c r="W1220" s="39"/>
      <c r="X1220" s="39"/>
      <c r="Y1220" s="39"/>
      <c r="Z1220" s="39"/>
      <c r="AA1220" s="39"/>
      <c r="AB1220" s="39"/>
      <c r="AC1220" s="39"/>
      <c r="AD1220" s="39"/>
      <c r="AE1220" s="39"/>
      <c r="AF1220" s="39"/>
      <c r="AG1220" s="39"/>
      <c r="AH1220" s="39"/>
      <c r="AI1220" s="39"/>
      <c r="AJ1220" s="39"/>
      <c r="AK1220" s="39"/>
      <c r="AL1220" s="39"/>
      <c r="AM1220" s="39"/>
      <c r="AN1220" s="39"/>
      <c r="AO1220" s="39"/>
      <c r="AP1220" s="39">
        <v>19218.749999999996</v>
      </c>
      <c r="AQ1220" s="39">
        <v>0</v>
      </c>
      <c r="AR1220" s="27">
        <f t="shared" si="26"/>
        <v>0</v>
      </c>
      <c r="AS1220" s="13" t="s">
        <v>111</v>
      </c>
      <c r="AT1220" s="13">
        <v>2015</v>
      </c>
      <c r="AU1220" s="13">
        <v>14</v>
      </c>
    </row>
    <row r="1221" spans="2:47" x14ac:dyDescent="0.2">
      <c r="B1221" s="13" t="s">
        <v>2042</v>
      </c>
      <c r="C1221" s="13" t="s">
        <v>100</v>
      </c>
      <c r="D1221" s="13" t="s">
        <v>2040</v>
      </c>
      <c r="E1221" s="13" t="s">
        <v>2041</v>
      </c>
      <c r="F1221" s="13" t="s">
        <v>1871</v>
      </c>
      <c r="G1221" s="13" t="s">
        <v>2037</v>
      </c>
      <c r="H1221" s="13" t="s">
        <v>105</v>
      </c>
      <c r="I1221" s="13">
        <v>45</v>
      </c>
      <c r="J1221" s="13" t="s">
        <v>106</v>
      </c>
      <c r="K1221" s="13" t="s">
        <v>107</v>
      </c>
      <c r="L1221" s="13" t="s">
        <v>108</v>
      </c>
      <c r="M1221" s="13" t="s">
        <v>122</v>
      </c>
      <c r="N1221" s="13" t="s">
        <v>110</v>
      </c>
      <c r="O1221" s="39"/>
      <c r="P1221" s="39"/>
      <c r="Q1221" s="39"/>
      <c r="R1221" s="39">
        <v>20</v>
      </c>
      <c r="S1221" s="39">
        <v>25</v>
      </c>
      <c r="T1221" s="39">
        <v>25</v>
      </c>
      <c r="U1221" s="39">
        <v>25</v>
      </c>
      <c r="V1221" s="39">
        <v>25</v>
      </c>
      <c r="W1221" s="39"/>
      <c r="X1221" s="39"/>
      <c r="Y1221" s="39"/>
      <c r="Z1221" s="39"/>
      <c r="AA1221" s="39"/>
      <c r="AB1221" s="39"/>
      <c r="AC1221" s="39"/>
      <c r="AD1221" s="39"/>
      <c r="AE1221" s="39"/>
      <c r="AF1221" s="39"/>
      <c r="AG1221" s="39"/>
      <c r="AH1221" s="39"/>
      <c r="AI1221" s="39"/>
      <c r="AJ1221" s="39"/>
      <c r="AK1221" s="39"/>
      <c r="AL1221" s="39"/>
      <c r="AM1221" s="39"/>
      <c r="AN1221" s="39"/>
      <c r="AO1221" s="39"/>
      <c r="AP1221" s="39">
        <v>19218.749999999996</v>
      </c>
      <c r="AQ1221" s="39">
        <v>0</v>
      </c>
      <c r="AR1221" s="27">
        <f t="shared" ref="AR1221:AR1284" si="27">AQ1221*1.12</f>
        <v>0</v>
      </c>
      <c r="AS1221" s="13" t="s">
        <v>111</v>
      </c>
      <c r="AT1221" s="13">
        <v>2015</v>
      </c>
      <c r="AU1221" s="13" t="s">
        <v>115</v>
      </c>
    </row>
    <row r="1222" spans="2:47" x14ac:dyDescent="0.2">
      <c r="B1222" s="13" t="s">
        <v>2043</v>
      </c>
      <c r="C1222" s="13" t="s">
        <v>100</v>
      </c>
      <c r="D1222" s="13" t="s">
        <v>2040</v>
      </c>
      <c r="E1222" s="13" t="s">
        <v>2041</v>
      </c>
      <c r="F1222" s="13" t="s">
        <v>1871</v>
      </c>
      <c r="G1222" s="13" t="s">
        <v>2037</v>
      </c>
      <c r="H1222" s="13" t="s">
        <v>105</v>
      </c>
      <c r="I1222" s="13">
        <v>45</v>
      </c>
      <c r="J1222" s="13" t="s">
        <v>106</v>
      </c>
      <c r="K1222" s="13" t="s">
        <v>107</v>
      </c>
      <c r="L1222" s="13" t="s">
        <v>108</v>
      </c>
      <c r="M1222" s="13" t="s">
        <v>122</v>
      </c>
      <c r="N1222" s="13" t="s">
        <v>110</v>
      </c>
      <c r="O1222" s="39"/>
      <c r="P1222" s="39"/>
      <c r="Q1222" s="39"/>
      <c r="R1222" s="39">
        <v>20</v>
      </c>
      <c r="S1222" s="39">
        <v>25</v>
      </c>
      <c r="T1222" s="39">
        <v>25</v>
      </c>
      <c r="U1222" s="39">
        <v>25</v>
      </c>
      <c r="V1222" s="39">
        <v>25</v>
      </c>
      <c r="W1222" s="39"/>
      <c r="X1222" s="39"/>
      <c r="Y1222" s="39"/>
      <c r="Z1222" s="39"/>
      <c r="AA1222" s="39"/>
      <c r="AB1222" s="39"/>
      <c r="AC1222" s="39"/>
      <c r="AD1222" s="39"/>
      <c r="AE1222" s="39"/>
      <c r="AF1222" s="39"/>
      <c r="AG1222" s="39"/>
      <c r="AH1222" s="39"/>
      <c r="AI1222" s="39"/>
      <c r="AJ1222" s="39"/>
      <c r="AK1222" s="39"/>
      <c r="AL1222" s="39"/>
      <c r="AM1222" s="39"/>
      <c r="AN1222" s="39"/>
      <c r="AO1222" s="39"/>
      <c r="AP1222" s="39">
        <v>19218.749999999996</v>
      </c>
      <c r="AQ1222" s="39">
        <v>0</v>
      </c>
      <c r="AR1222" s="27">
        <f t="shared" si="27"/>
        <v>0</v>
      </c>
      <c r="AS1222" s="13" t="s">
        <v>111</v>
      </c>
      <c r="AT1222" s="13">
        <v>2015</v>
      </c>
      <c r="AU1222" s="13" t="s">
        <v>115</v>
      </c>
    </row>
    <row r="1223" spans="2:47" x14ac:dyDescent="0.2">
      <c r="B1223" s="13" t="s">
        <v>7221</v>
      </c>
      <c r="C1223" s="13" t="s">
        <v>100</v>
      </c>
      <c r="D1223" s="13" t="s">
        <v>2040</v>
      </c>
      <c r="E1223" s="13" t="s">
        <v>2041</v>
      </c>
      <c r="F1223" s="13" t="s">
        <v>1871</v>
      </c>
      <c r="G1223" s="13" t="s">
        <v>2037</v>
      </c>
      <c r="H1223" s="13" t="s">
        <v>105</v>
      </c>
      <c r="I1223" s="13">
        <v>45</v>
      </c>
      <c r="J1223" s="13" t="s">
        <v>106</v>
      </c>
      <c r="K1223" s="13" t="s">
        <v>107</v>
      </c>
      <c r="L1223" s="13" t="s">
        <v>108</v>
      </c>
      <c r="M1223" s="13" t="s">
        <v>122</v>
      </c>
      <c r="N1223" s="13" t="s">
        <v>110</v>
      </c>
      <c r="O1223" s="39"/>
      <c r="P1223" s="39"/>
      <c r="Q1223" s="39"/>
      <c r="R1223" s="39">
        <v>20</v>
      </c>
      <c r="S1223" s="39">
        <v>25</v>
      </c>
      <c r="T1223" s="39">
        <v>10</v>
      </c>
      <c r="U1223" s="39">
        <v>25</v>
      </c>
      <c r="V1223" s="39">
        <v>25</v>
      </c>
      <c r="W1223" s="39"/>
      <c r="X1223" s="39"/>
      <c r="Y1223" s="39"/>
      <c r="Z1223" s="39"/>
      <c r="AA1223" s="39"/>
      <c r="AB1223" s="39"/>
      <c r="AC1223" s="39"/>
      <c r="AD1223" s="39"/>
      <c r="AE1223" s="39"/>
      <c r="AF1223" s="39"/>
      <c r="AG1223" s="39"/>
      <c r="AH1223" s="39"/>
      <c r="AI1223" s="39"/>
      <c r="AJ1223" s="39"/>
      <c r="AK1223" s="39"/>
      <c r="AL1223" s="39"/>
      <c r="AM1223" s="39"/>
      <c r="AN1223" s="39"/>
      <c r="AO1223" s="39"/>
      <c r="AP1223" s="39">
        <v>19218.749999999996</v>
      </c>
      <c r="AQ1223" s="39">
        <f>(P1223+Q1223+R1223+S1223+T1223+U1223+V1223+W1223)*AP1223</f>
        <v>2017968.7499999995</v>
      </c>
      <c r="AR1223" s="27">
        <f t="shared" si="27"/>
        <v>2260124.9999999995</v>
      </c>
      <c r="AS1223" s="13" t="s">
        <v>111</v>
      </c>
      <c r="AT1223" s="13">
        <v>2015</v>
      </c>
      <c r="AU1223" s="13"/>
    </row>
    <row r="1224" spans="2:47" x14ac:dyDescent="0.25">
      <c r="B1224" s="7" t="s">
        <v>2044</v>
      </c>
      <c r="C1224" s="7" t="s">
        <v>100</v>
      </c>
      <c r="D1224" s="22" t="s">
        <v>1748</v>
      </c>
      <c r="E1224" s="7" t="s">
        <v>1749</v>
      </c>
      <c r="F1224" s="10" t="s">
        <v>1749</v>
      </c>
      <c r="G1224" s="10" t="s">
        <v>2045</v>
      </c>
      <c r="H1224" s="8" t="s">
        <v>105</v>
      </c>
      <c r="I1224" s="9">
        <v>45</v>
      </c>
      <c r="J1224" s="10" t="s">
        <v>238</v>
      </c>
      <c r="K1224" s="8" t="s">
        <v>107</v>
      </c>
      <c r="L1224" s="10" t="s">
        <v>108</v>
      </c>
      <c r="M1224" s="10" t="s">
        <v>109</v>
      </c>
      <c r="N1224" s="10" t="s">
        <v>110</v>
      </c>
      <c r="O1224" s="27"/>
      <c r="P1224" s="27"/>
      <c r="Q1224" s="74"/>
      <c r="R1224" s="27">
        <v>92</v>
      </c>
      <c r="S1224" s="27">
        <v>50</v>
      </c>
      <c r="T1224" s="27">
        <v>50</v>
      </c>
      <c r="U1224" s="27">
        <v>50</v>
      </c>
      <c r="V1224" s="27">
        <v>50</v>
      </c>
      <c r="W1224" s="27"/>
      <c r="X1224" s="27"/>
      <c r="Y1224" s="27"/>
      <c r="Z1224" s="27"/>
      <c r="AA1224" s="27"/>
      <c r="AB1224" s="27"/>
      <c r="AC1224" s="27"/>
      <c r="AD1224" s="27"/>
      <c r="AE1224" s="27"/>
      <c r="AF1224" s="27"/>
      <c r="AG1224" s="27"/>
      <c r="AH1224" s="27"/>
      <c r="AI1224" s="27"/>
      <c r="AJ1224" s="27"/>
      <c r="AK1224" s="27"/>
      <c r="AL1224" s="27"/>
      <c r="AM1224" s="27"/>
      <c r="AN1224" s="27"/>
      <c r="AO1224" s="27"/>
      <c r="AP1224" s="27">
        <v>6973.52</v>
      </c>
      <c r="AQ1224" s="27">
        <v>0</v>
      </c>
      <c r="AR1224" s="27">
        <f t="shared" si="27"/>
        <v>0</v>
      </c>
      <c r="AS1224" s="10" t="s">
        <v>111</v>
      </c>
      <c r="AT1224" s="7" t="s">
        <v>375</v>
      </c>
      <c r="AU1224" s="89" t="s">
        <v>357</v>
      </c>
    </row>
    <row r="1225" spans="2:47" x14ac:dyDescent="0.2">
      <c r="B1225" s="12" t="s">
        <v>2046</v>
      </c>
      <c r="C1225" s="7" t="s">
        <v>100</v>
      </c>
      <c r="D1225" s="7" t="s">
        <v>1748</v>
      </c>
      <c r="E1225" s="7" t="s">
        <v>1749</v>
      </c>
      <c r="F1225" s="7" t="s">
        <v>1749</v>
      </c>
      <c r="G1225" s="7" t="s">
        <v>2045</v>
      </c>
      <c r="H1225" s="8" t="s">
        <v>105</v>
      </c>
      <c r="I1225" s="9">
        <v>45</v>
      </c>
      <c r="J1225" s="10" t="s">
        <v>106</v>
      </c>
      <c r="K1225" s="8" t="s">
        <v>107</v>
      </c>
      <c r="L1225" s="10" t="s">
        <v>108</v>
      </c>
      <c r="M1225" s="10" t="s">
        <v>109</v>
      </c>
      <c r="N1225" s="10" t="s">
        <v>110</v>
      </c>
      <c r="O1225" s="74"/>
      <c r="P1225" s="27"/>
      <c r="Q1225" s="27"/>
      <c r="R1225" s="27">
        <v>62</v>
      </c>
      <c r="S1225" s="27">
        <v>50</v>
      </c>
      <c r="T1225" s="27">
        <v>50</v>
      </c>
      <c r="U1225" s="27">
        <v>50</v>
      </c>
      <c r="V1225" s="27">
        <v>50</v>
      </c>
      <c r="W1225" s="27"/>
      <c r="X1225" s="27"/>
      <c r="Y1225" s="27"/>
      <c r="Z1225" s="27"/>
      <c r="AA1225" s="27"/>
      <c r="AB1225" s="27"/>
      <c r="AC1225" s="27"/>
      <c r="AD1225" s="27"/>
      <c r="AE1225" s="27"/>
      <c r="AF1225" s="27"/>
      <c r="AG1225" s="27"/>
      <c r="AH1225" s="27"/>
      <c r="AI1225" s="27"/>
      <c r="AJ1225" s="27"/>
      <c r="AK1225" s="27"/>
      <c r="AL1225" s="27"/>
      <c r="AM1225" s="27"/>
      <c r="AN1225" s="27"/>
      <c r="AO1225" s="27"/>
      <c r="AP1225" s="27">
        <v>6973.52</v>
      </c>
      <c r="AQ1225" s="27">
        <v>0</v>
      </c>
      <c r="AR1225" s="27">
        <f t="shared" si="27"/>
        <v>0</v>
      </c>
      <c r="AS1225" s="10" t="s">
        <v>111</v>
      </c>
      <c r="AT1225" s="43" t="s">
        <v>241</v>
      </c>
      <c r="AU1225" s="13" t="s">
        <v>610</v>
      </c>
    </row>
    <row r="1226" spans="2:47" x14ac:dyDescent="0.2">
      <c r="B1226" s="13" t="s">
        <v>2047</v>
      </c>
      <c r="C1226" s="13" t="s">
        <v>100</v>
      </c>
      <c r="D1226" s="13" t="s">
        <v>1748</v>
      </c>
      <c r="E1226" s="13" t="s">
        <v>1749</v>
      </c>
      <c r="F1226" s="13" t="s">
        <v>1749</v>
      </c>
      <c r="G1226" s="13" t="s">
        <v>2045</v>
      </c>
      <c r="H1226" s="13" t="s">
        <v>1475</v>
      </c>
      <c r="I1226" s="13">
        <v>45</v>
      </c>
      <c r="J1226" s="13" t="s">
        <v>614</v>
      </c>
      <c r="K1226" s="13" t="s">
        <v>107</v>
      </c>
      <c r="L1226" s="13" t="s">
        <v>108</v>
      </c>
      <c r="M1226" s="13" t="s">
        <v>109</v>
      </c>
      <c r="N1226" s="13" t="s">
        <v>110</v>
      </c>
      <c r="O1226" s="39"/>
      <c r="P1226" s="39"/>
      <c r="Q1226" s="39"/>
      <c r="R1226" s="39"/>
      <c r="S1226" s="39">
        <v>80</v>
      </c>
      <c r="T1226" s="39">
        <v>80</v>
      </c>
      <c r="U1226" s="39">
        <v>80</v>
      </c>
      <c r="V1226" s="39">
        <v>80</v>
      </c>
      <c r="W1226" s="39">
        <v>80</v>
      </c>
      <c r="X1226" s="39"/>
      <c r="Y1226" s="39"/>
      <c r="Z1226" s="39"/>
      <c r="AA1226" s="39"/>
      <c r="AB1226" s="39"/>
      <c r="AC1226" s="39"/>
      <c r="AD1226" s="39"/>
      <c r="AE1226" s="39"/>
      <c r="AF1226" s="39"/>
      <c r="AG1226" s="39"/>
      <c r="AH1226" s="39"/>
      <c r="AI1226" s="39"/>
      <c r="AJ1226" s="39"/>
      <c r="AK1226" s="39"/>
      <c r="AL1226" s="39"/>
      <c r="AM1226" s="39"/>
      <c r="AN1226" s="39"/>
      <c r="AO1226" s="39"/>
      <c r="AP1226" s="39">
        <v>25256</v>
      </c>
      <c r="AQ1226" s="39">
        <v>0</v>
      </c>
      <c r="AR1226" s="27">
        <f t="shared" si="27"/>
        <v>0</v>
      </c>
      <c r="AS1226" s="13" t="s">
        <v>111</v>
      </c>
      <c r="AT1226" s="13">
        <v>2016</v>
      </c>
      <c r="AU1226" s="13" t="s">
        <v>2048</v>
      </c>
    </row>
    <row r="1227" spans="2:47" x14ac:dyDescent="0.2">
      <c r="B1227" s="13" t="s">
        <v>2049</v>
      </c>
      <c r="C1227" s="13" t="s">
        <v>100</v>
      </c>
      <c r="D1227" s="13" t="s">
        <v>1970</v>
      </c>
      <c r="E1227" s="13" t="s">
        <v>1545</v>
      </c>
      <c r="F1227" s="13" t="s">
        <v>1971</v>
      </c>
      <c r="G1227" s="13" t="s">
        <v>2045</v>
      </c>
      <c r="H1227" s="13" t="s">
        <v>1475</v>
      </c>
      <c r="I1227" s="13">
        <v>45</v>
      </c>
      <c r="J1227" s="13" t="s">
        <v>747</v>
      </c>
      <c r="K1227" s="13" t="s">
        <v>107</v>
      </c>
      <c r="L1227" s="13" t="s">
        <v>108</v>
      </c>
      <c r="M1227" s="13" t="s">
        <v>109</v>
      </c>
      <c r="N1227" s="13" t="s">
        <v>110</v>
      </c>
      <c r="O1227" s="39"/>
      <c r="P1227" s="39"/>
      <c r="Q1227" s="39"/>
      <c r="R1227" s="39"/>
      <c r="S1227" s="39">
        <v>80</v>
      </c>
      <c r="T1227" s="39">
        <v>80</v>
      </c>
      <c r="U1227" s="39">
        <v>80</v>
      </c>
      <c r="V1227" s="39">
        <v>80</v>
      </c>
      <c r="W1227" s="39">
        <v>80</v>
      </c>
      <c r="X1227" s="39"/>
      <c r="Y1227" s="39"/>
      <c r="Z1227" s="39"/>
      <c r="AA1227" s="39"/>
      <c r="AB1227" s="39"/>
      <c r="AC1227" s="39"/>
      <c r="AD1227" s="39"/>
      <c r="AE1227" s="39"/>
      <c r="AF1227" s="39"/>
      <c r="AG1227" s="39"/>
      <c r="AH1227" s="39"/>
      <c r="AI1227" s="39"/>
      <c r="AJ1227" s="39"/>
      <c r="AK1227" s="39"/>
      <c r="AL1227" s="39"/>
      <c r="AM1227" s="39"/>
      <c r="AN1227" s="39"/>
      <c r="AO1227" s="39"/>
      <c r="AP1227" s="39">
        <v>25256</v>
      </c>
      <c r="AQ1227" s="39">
        <v>0</v>
      </c>
      <c r="AR1227" s="27">
        <f t="shared" si="27"/>
        <v>0</v>
      </c>
      <c r="AS1227" s="13" t="s">
        <v>748</v>
      </c>
      <c r="AT1227" s="13">
        <v>2016</v>
      </c>
      <c r="AU1227" s="13">
        <v>9.1199999999999992</v>
      </c>
    </row>
    <row r="1228" spans="2:47" x14ac:dyDescent="0.2">
      <c r="B1228" s="13" t="s">
        <v>2050</v>
      </c>
      <c r="C1228" s="13" t="s">
        <v>100</v>
      </c>
      <c r="D1228" s="13" t="s">
        <v>1970</v>
      </c>
      <c r="E1228" s="13" t="s">
        <v>1545</v>
      </c>
      <c r="F1228" s="13" t="s">
        <v>1971</v>
      </c>
      <c r="G1228" s="13" t="s">
        <v>2045</v>
      </c>
      <c r="H1228" s="13" t="s">
        <v>1475</v>
      </c>
      <c r="I1228" s="13">
        <v>45</v>
      </c>
      <c r="J1228" s="13" t="s">
        <v>462</v>
      </c>
      <c r="K1228" s="13" t="s">
        <v>107</v>
      </c>
      <c r="L1228" s="13" t="s">
        <v>108</v>
      </c>
      <c r="M1228" s="13" t="s">
        <v>337</v>
      </c>
      <c r="N1228" s="13" t="s">
        <v>110</v>
      </c>
      <c r="O1228" s="39"/>
      <c r="P1228" s="39"/>
      <c r="Q1228" s="39"/>
      <c r="R1228" s="39"/>
      <c r="S1228" s="39">
        <v>80</v>
      </c>
      <c r="T1228" s="39">
        <v>80</v>
      </c>
      <c r="U1228" s="39">
        <v>80</v>
      </c>
      <c r="V1228" s="39">
        <v>80</v>
      </c>
      <c r="W1228" s="39">
        <v>80</v>
      </c>
      <c r="X1228" s="39"/>
      <c r="Y1228" s="39"/>
      <c r="Z1228" s="39"/>
      <c r="AA1228" s="39"/>
      <c r="AB1228" s="39"/>
      <c r="AC1228" s="39"/>
      <c r="AD1228" s="39"/>
      <c r="AE1228" s="39"/>
      <c r="AF1228" s="39"/>
      <c r="AG1228" s="39"/>
      <c r="AH1228" s="39"/>
      <c r="AI1228" s="39"/>
      <c r="AJ1228" s="39"/>
      <c r="AK1228" s="39"/>
      <c r="AL1228" s="39"/>
      <c r="AM1228" s="39"/>
      <c r="AN1228" s="39"/>
      <c r="AO1228" s="39"/>
      <c r="AP1228" s="39">
        <v>25256</v>
      </c>
      <c r="AQ1228" s="39">
        <v>0</v>
      </c>
      <c r="AR1228" s="27">
        <f t="shared" si="27"/>
        <v>0</v>
      </c>
      <c r="AS1228" s="13" t="s">
        <v>748</v>
      </c>
      <c r="AT1228" s="13">
        <v>2016</v>
      </c>
      <c r="AU1228" s="13" t="s">
        <v>212</v>
      </c>
    </row>
    <row r="1229" spans="2:47" x14ac:dyDescent="0.25">
      <c r="B1229" s="7" t="s">
        <v>2051</v>
      </c>
      <c r="C1229" s="7" t="s">
        <v>100</v>
      </c>
      <c r="D1229" s="22" t="s">
        <v>1748</v>
      </c>
      <c r="E1229" s="7" t="s">
        <v>1749</v>
      </c>
      <c r="F1229" s="10" t="s">
        <v>1749</v>
      </c>
      <c r="G1229" s="10" t="s">
        <v>2052</v>
      </c>
      <c r="H1229" s="8" t="s">
        <v>105</v>
      </c>
      <c r="I1229" s="9">
        <v>45</v>
      </c>
      <c r="J1229" s="10" t="s">
        <v>238</v>
      </c>
      <c r="K1229" s="8" t="s">
        <v>107</v>
      </c>
      <c r="L1229" s="10" t="s">
        <v>108</v>
      </c>
      <c r="M1229" s="10" t="s">
        <v>109</v>
      </c>
      <c r="N1229" s="10" t="s">
        <v>110</v>
      </c>
      <c r="O1229" s="27"/>
      <c r="P1229" s="27"/>
      <c r="Q1229" s="74"/>
      <c r="R1229" s="27">
        <v>58</v>
      </c>
      <c r="S1229" s="27">
        <v>70</v>
      </c>
      <c r="T1229" s="27">
        <v>70</v>
      </c>
      <c r="U1229" s="27">
        <v>70</v>
      </c>
      <c r="V1229" s="27">
        <v>70</v>
      </c>
      <c r="W1229" s="27"/>
      <c r="X1229" s="27"/>
      <c r="Y1229" s="27"/>
      <c r="Z1229" s="27"/>
      <c r="AA1229" s="27"/>
      <c r="AB1229" s="27"/>
      <c r="AC1229" s="27"/>
      <c r="AD1229" s="27"/>
      <c r="AE1229" s="27"/>
      <c r="AF1229" s="27"/>
      <c r="AG1229" s="27"/>
      <c r="AH1229" s="27"/>
      <c r="AI1229" s="27"/>
      <c r="AJ1229" s="27"/>
      <c r="AK1229" s="27"/>
      <c r="AL1229" s="27"/>
      <c r="AM1229" s="27"/>
      <c r="AN1229" s="27"/>
      <c r="AO1229" s="27"/>
      <c r="AP1229" s="27">
        <v>3886.21</v>
      </c>
      <c r="AQ1229" s="27">
        <v>0</v>
      </c>
      <c r="AR1229" s="27">
        <f t="shared" si="27"/>
        <v>0</v>
      </c>
      <c r="AS1229" s="10" t="s">
        <v>111</v>
      </c>
      <c r="AT1229" s="7" t="s">
        <v>375</v>
      </c>
      <c r="AU1229" s="89" t="s">
        <v>1337</v>
      </c>
    </row>
    <row r="1230" spans="2:47" x14ac:dyDescent="0.2">
      <c r="B1230" s="12" t="s">
        <v>2053</v>
      </c>
      <c r="C1230" s="7" t="s">
        <v>100</v>
      </c>
      <c r="D1230" s="7" t="s">
        <v>1748</v>
      </c>
      <c r="E1230" s="7" t="s">
        <v>1749</v>
      </c>
      <c r="F1230" s="7" t="s">
        <v>1749</v>
      </c>
      <c r="G1230" s="7" t="s">
        <v>2052</v>
      </c>
      <c r="H1230" s="8" t="s">
        <v>105</v>
      </c>
      <c r="I1230" s="9">
        <v>45</v>
      </c>
      <c r="J1230" s="10" t="s">
        <v>106</v>
      </c>
      <c r="K1230" s="8" t="s">
        <v>107</v>
      </c>
      <c r="L1230" s="10" t="s">
        <v>108</v>
      </c>
      <c r="M1230" s="10" t="s">
        <v>109</v>
      </c>
      <c r="N1230" s="10" t="s">
        <v>110</v>
      </c>
      <c r="O1230" s="74"/>
      <c r="P1230" s="27"/>
      <c r="Q1230" s="27"/>
      <c r="R1230" s="27">
        <v>58</v>
      </c>
      <c r="S1230" s="27">
        <v>70</v>
      </c>
      <c r="T1230" s="27">
        <v>70</v>
      </c>
      <c r="U1230" s="27">
        <v>70</v>
      </c>
      <c r="V1230" s="27">
        <v>70</v>
      </c>
      <c r="W1230" s="27"/>
      <c r="X1230" s="27"/>
      <c r="Y1230" s="27"/>
      <c r="Z1230" s="27"/>
      <c r="AA1230" s="27"/>
      <c r="AB1230" s="27"/>
      <c r="AC1230" s="27"/>
      <c r="AD1230" s="27"/>
      <c r="AE1230" s="27"/>
      <c r="AF1230" s="27"/>
      <c r="AG1230" s="27"/>
      <c r="AH1230" s="27"/>
      <c r="AI1230" s="27"/>
      <c r="AJ1230" s="27"/>
      <c r="AK1230" s="27"/>
      <c r="AL1230" s="27"/>
      <c r="AM1230" s="27"/>
      <c r="AN1230" s="27"/>
      <c r="AO1230" s="27"/>
      <c r="AP1230" s="27">
        <v>3886.21</v>
      </c>
      <c r="AQ1230" s="27">
        <v>0</v>
      </c>
      <c r="AR1230" s="27">
        <f t="shared" si="27"/>
        <v>0</v>
      </c>
      <c r="AS1230" s="10" t="s">
        <v>111</v>
      </c>
      <c r="AT1230" s="43" t="s">
        <v>241</v>
      </c>
      <c r="AU1230" s="13" t="s">
        <v>458</v>
      </c>
    </row>
    <row r="1231" spans="2:47" x14ac:dyDescent="0.2">
      <c r="B1231" s="13" t="s">
        <v>2054</v>
      </c>
      <c r="C1231" s="13" t="s">
        <v>100</v>
      </c>
      <c r="D1231" s="13" t="s">
        <v>1748</v>
      </c>
      <c r="E1231" s="13" t="s">
        <v>1749</v>
      </c>
      <c r="F1231" s="13" t="s">
        <v>1749</v>
      </c>
      <c r="G1231" s="13" t="s">
        <v>2052</v>
      </c>
      <c r="H1231" s="13" t="s">
        <v>105</v>
      </c>
      <c r="I1231" s="13">
        <v>45</v>
      </c>
      <c r="J1231" s="13" t="s">
        <v>106</v>
      </c>
      <c r="K1231" s="13" t="s">
        <v>107</v>
      </c>
      <c r="L1231" s="13" t="s">
        <v>108</v>
      </c>
      <c r="M1231" s="13" t="s">
        <v>109</v>
      </c>
      <c r="N1231" s="13" t="s">
        <v>110</v>
      </c>
      <c r="O1231" s="39"/>
      <c r="P1231" s="39"/>
      <c r="Q1231" s="39"/>
      <c r="R1231" s="39">
        <v>58</v>
      </c>
      <c r="S1231" s="39">
        <v>50</v>
      </c>
      <c r="T1231" s="39">
        <v>70</v>
      </c>
      <c r="U1231" s="39">
        <v>70</v>
      </c>
      <c r="V1231" s="39">
        <v>70</v>
      </c>
      <c r="W1231" s="39"/>
      <c r="X1231" s="39"/>
      <c r="Y1231" s="39"/>
      <c r="Z1231" s="39"/>
      <c r="AA1231" s="39"/>
      <c r="AB1231" s="39"/>
      <c r="AC1231" s="39"/>
      <c r="AD1231" s="39"/>
      <c r="AE1231" s="39"/>
      <c r="AF1231" s="39"/>
      <c r="AG1231" s="39"/>
      <c r="AH1231" s="39"/>
      <c r="AI1231" s="39"/>
      <c r="AJ1231" s="39"/>
      <c r="AK1231" s="39"/>
      <c r="AL1231" s="39"/>
      <c r="AM1231" s="39"/>
      <c r="AN1231" s="39"/>
      <c r="AO1231" s="39"/>
      <c r="AP1231" s="39">
        <v>3587.4999999999995</v>
      </c>
      <c r="AQ1231" s="39">
        <v>0</v>
      </c>
      <c r="AR1231" s="27">
        <f t="shared" si="27"/>
        <v>0</v>
      </c>
      <c r="AS1231" s="13" t="s">
        <v>111</v>
      </c>
      <c r="AT1231" s="13">
        <v>2015</v>
      </c>
      <c r="AU1231" s="13">
        <v>14</v>
      </c>
    </row>
    <row r="1232" spans="2:47" x14ac:dyDescent="0.2">
      <c r="B1232" s="13" t="s">
        <v>2055</v>
      </c>
      <c r="C1232" s="13" t="s">
        <v>100</v>
      </c>
      <c r="D1232" s="13" t="s">
        <v>1748</v>
      </c>
      <c r="E1232" s="13" t="s">
        <v>1749</v>
      </c>
      <c r="F1232" s="13" t="s">
        <v>1749</v>
      </c>
      <c r="G1232" s="13" t="s">
        <v>2052</v>
      </c>
      <c r="H1232" s="13" t="s">
        <v>105</v>
      </c>
      <c r="I1232" s="13">
        <v>45</v>
      </c>
      <c r="J1232" s="13" t="s">
        <v>106</v>
      </c>
      <c r="K1232" s="13" t="s">
        <v>107</v>
      </c>
      <c r="L1232" s="13" t="s">
        <v>108</v>
      </c>
      <c r="M1232" s="13" t="s">
        <v>109</v>
      </c>
      <c r="N1232" s="13" t="s">
        <v>110</v>
      </c>
      <c r="O1232" s="39"/>
      <c r="P1232" s="39"/>
      <c r="Q1232" s="39"/>
      <c r="R1232" s="39">
        <v>58</v>
      </c>
      <c r="S1232" s="39">
        <v>70</v>
      </c>
      <c r="T1232" s="39">
        <v>70</v>
      </c>
      <c r="U1232" s="39">
        <v>70</v>
      </c>
      <c r="V1232" s="39">
        <v>70</v>
      </c>
      <c r="W1232" s="39"/>
      <c r="X1232" s="39"/>
      <c r="Y1232" s="39"/>
      <c r="Z1232" s="39"/>
      <c r="AA1232" s="39"/>
      <c r="AB1232" s="39"/>
      <c r="AC1232" s="39"/>
      <c r="AD1232" s="39"/>
      <c r="AE1232" s="39"/>
      <c r="AF1232" s="39"/>
      <c r="AG1232" s="39"/>
      <c r="AH1232" s="39"/>
      <c r="AI1232" s="39"/>
      <c r="AJ1232" s="39"/>
      <c r="AK1232" s="39"/>
      <c r="AL1232" s="39"/>
      <c r="AM1232" s="39"/>
      <c r="AN1232" s="39"/>
      <c r="AO1232" s="39"/>
      <c r="AP1232" s="39">
        <v>3587.4999999999995</v>
      </c>
      <c r="AQ1232" s="39">
        <v>0</v>
      </c>
      <c r="AR1232" s="27">
        <f t="shared" si="27"/>
        <v>0</v>
      </c>
      <c r="AS1232" s="13" t="s">
        <v>111</v>
      </c>
      <c r="AT1232" s="13">
        <v>2015</v>
      </c>
      <c r="AU1232" s="13" t="s">
        <v>156</v>
      </c>
    </row>
    <row r="1233" spans="2:47" x14ac:dyDescent="0.2">
      <c r="B1233" s="13" t="s">
        <v>2056</v>
      </c>
      <c r="C1233" s="13" t="s">
        <v>100</v>
      </c>
      <c r="D1233" s="13" t="s">
        <v>1748</v>
      </c>
      <c r="E1233" s="13" t="s">
        <v>1749</v>
      </c>
      <c r="F1233" s="13" t="s">
        <v>1749</v>
      </c>
      <c r="G1233" s="13" t="s">
        <v>2052</v>
      </c>
      <c r="H1233" s="13" t="s">
        <v>105</v>
      </c>
      <c r="I1233" s="13">
        <v>45</v>
      </c>
      <c r="J1233" s="13" t="s">
        <v>106</v>
      </c>
      <c r="K1233" s="13" t="s">
        <v>107</v>
      </c>
      <c r="L1233" s="13" t="s">
        <v>108</v>
      </c>
      <c r="M1233" s="13" t="s">
        <v>122</v>
      </c>
      <c r="N1233" s="13" t="s">
        <v>110</v>
      </c>
      <c r="O1233" s="39"/>
      <c r="P1233" s="39"/>
      <c r="Q1233" s="39"/>
      <c r="R1233" s="39">
        <v>58</v>
      </c>
      <c r="S1233" s="39">
        <v>70</v>
      </c>
      <c r="T1233" s="39">
        <v>60</v>
      </c>
      <c r="U1233" s="39">
        <v>70</v>
      </c>
      <c r="V1233" s="39">
        <v>70</v>
      </c>
      <c r="W1233" s="39"/>
      <c r="X1233" s="39"/>
      <c r="Y1233" s="39"/>
      <c r="Z1233" s="39"/>
      <c r="AA1233" s="39"/>
      <c r="AB1233" s="39"/>
      <c r="AC1233" s="39"/>
      <c r="AD1233" s="39"/>
      <c r="AE1233" s="39"/>
      <c r="AF1233" s="39"/>
      <c r="AG1233" s="39"/>
      <c r="AH1233" s="39"/>
      <c r="AI1233" s="39"/>
      <c r="AJ1233" s="39"/>
      <c r="AK1233" s="39"/>
      <c r="AL1233" s="39"/>
      <c r="AM1233" s="39"/>
      <c r="AN1233" s="39"/>
      <c r="AO1233" s="39"/>
      <c r="AP1233" s="39">
        <v>4347</v>
      </c>
      <c r="AQ1233" s="39">
        <v>0</v>
      </c>
      <c r="AR1233" s="27">
        <f t="shared" si="27"/>
        <v>0</v>
      </c>
      <c r="AS1233" s="13" t="s">
        <v>111</v>
      </c>
      <c r="AT1233" s="13">
        <v>2015</v>
      </c>
      <c r="AU1233" s="13" t="s">
        <v>431</v>
      </c>
    </row>
    <row r="1234" spans="2:47" x14ac:dyDescent="0.2">
      <c r="B1234" s="13" t="s">
        <v>7222</v>
      </c>
      <c r="C1234" s="13" t="s">
        <v>100</v>
      </c>
      <c r="D1234" s="13" t="s">
        <v>7223</v>
      </c>
      <c r="E1234" s="13" t="s">
        <v>1545</v>
      </c>
      <c r="F1234" s="13" t="s">
        <v>7224</v>
      </c>
      <c r="G1234" s="13" t="s">
        <v>2052</v>
      </c>
      <c r="H1234" s="13" t="s">
        <v>105</v>
      </c>
      <c r="I1234" s="13">
        <v>45</v>
      </c>
      <c r="J1234" s="13" t="s">
        <v>106</v>
      </c>
      <c r="K1234" s="13" t="s">
        <v>107</v>
      </c>
      <c r="L1234" s="13" t="s">
        <v>108</v>
      </c>
      <c r="M1234" s="13" t="s">
        <v>122</v>
      </c>
      <c r="N1234" s="13" t="s">
        <v>110</v>
      </c>
      <c r="O1234" s="39"/>
      <c r="P1234" s="39"/>
      <c r="Q1234" s="39"/>
      <c r="R1234" s="39">
        <v>58</v>
      </c>
      <c r="S1234" s="39">
        <v>70</v>
      </c>
      <c r="T1234" s="39">
        <v>34</v>
      </c>
      <c r="U1234" s="39">
        <v>70</v>
      </c>
      <c r="V1234" s="39">
        <v>70</v>
      </c>
      <c r="W1234" s="39"/>
      <c r="X1234" s="39"/>
      <c r="Y1234" s="39"/>
      <c r="Z1234" s="39"/>
      <c r="AA1234" s="39"/>
      <c r="AB1234" s="39"/>
      <c r="AC1234" s="39"/>
      <c r="AD1234" s="39"/>
      <c r="AE1234" s="39"/>
      <c r="AF1234" s="39"/>
      <c r="AG1234" s="39"/>
      <c r="AH1234" s="39"/>
      <c r="AI1234" s="39"/>
      <c r="AJ1234" s="39"/>
      <c r="AK1234" s="39"/>
      <c r="AL1234" s="39"/>
      <c r="AM1234" s="39"/>
      <c r="AN1234" s="39"/>
      <c r="AO1234" s="39"/>
      <c r="AP1234" s="39">
        <v>3881.25</v>
      </c>
      <c r="AQ1234" s="39">
        <f>(P1234+Q1234+R1234+S1234+T1234+U1234+V1234+W1234)*AP1234</f>
        <v>1172137.5</v>
      </c>
      <c r="AR1234" s="27">
        <f t="shared" si="27"/>
        <v>1312794.0000000002</v>
      </c>
      <c r="AS1234" s="13" t="s">
        <v>111</v>
      </c>
      <c r="AT1234" s="13">
        <v>2015</v>
      </c>
      <c r="AU1234" s="13"/>
    </row>
    <row r="1235" spans="2:47" x14ac:dyDescent="0.25">
      <c r="B1235" s="7" t="s">
        <v>2057</v>
      </c>
      <c r="C1235" s="7" t="s">
        <v>100</v>
      </c>
      <c r="D1235" s="22" t="s">
        <v>1748</v>
      </c>
      <c r="E1235" s="7" t="s">
        <v>1749</v>
      </c>
      <c r="F1235" s="10" t="s">
        <v>1749</v>
      </c>
      <c r="G1235" s="10" t="s">
        <v>2058</v>
      </c>
      <c r="H1235" s="8" t="s">
        <v>105</v>
      </c>
      <c r="I1235" s="9">
        <v>45</v>
      </c>
      <c r="J1235" s="10" t="s">
        <v>238</v>
      </c>
      <c r="K1235" s="8" t="s">
        <v>107</v>
      </c>
      <c r="L1235" s="10" t="s">
        <v>108</v>
      </c>
      <c r="M1235" s="10" t="s">
        <v>109</v>
      </c>
      <c r="N1235" s="10" t="s">
        <v>110</v>
      </c>
      <c r="O1235" s="27"/>
      <c r="P1235" s="27"/>
      <c r="Q1235" s="74"/>
      <c r="R1235" s="27">
        <v>88</v>
      </c>
      <c r="S1235" s="27">
        <v>0</v>
      </c>
      <c r="T1235" s="27">
        <v>0</v>
      </c>
      <c r="U1235" s="27">
        <v>0</v>
      </c>
      <c r="V1235" s="27">
        <v>0</v>
      </c>
      <c r="W1235" s="27"/>
      <c r="X1235" s="27"/>
      <c r="Y1235" s="27"/>
      <c r="Z1235" s="27"/>
      <c r="AA1235" s="27"/>
      <c r="AB1235" s="27"/>
      <c r="AC1235" s="27"/>
      <c r="AD1235" s="27"/>
      <c r="AE1235" s="27"/>
      <c r="AF1235" s="27"/>
      <c r="AG1235" s="27"/>
      <c r="AH1235" s="27"/>
      <c r="AI1235" s="27"/>
      <c r="AJ1235" s="27"/>
      <c r="AK1235" s="27"/>
      <c r="AL1235" s="27"/>
      <c r="AM1235" s="27"/>
      <c r="AN1235" s="27"/>
      <c r="AO1235" s="27"/>
      <c r="AP1235" s="27">
        <v>4775</v>
      </c>
      <c r="AQ1235" s="27">
        <v>0</v>
      </c>
      <c r="AR1235" s="27">
        <f t="shared" si="27"/>
        <v>0</v>
      </c>
      <c r="AS1235" s="10" t="s">
        <v>111</v>
      </c>
      <c r="AT1235" s="7" t="s">
        <v>375</v>
      </c>
      <c r="AU1235" s="89" t="s">
        <v>212</v>
      </c>
    </row>
    <row r="1236" spans="2:47" x14ac:dyDescent="0.25">
      <c r="B1236" s="7" t="s">
        <v>2059</v>
      </c>
      <c r="C1236" s="7" t="s">
        <v>100</v>
      </c>
      <c r="D1236" s="22" t="s">
        <v>1748</v>
      </c>
      <c r="E1236" s="7" t="s">
        <v>1749</v>
      </c>
      <c r="F1236" s="7" t="s">
        <v>1749</v>
      </c>
      <c r="G1236" s="10" t="s">
        <v>2060</v>
      </c>
      <c r="H1236" s="8" t="s">
        <v>105</v>
      </c>
      <c r="I1236" s="9">
        <v>45</v>
      </c>
      <c r="J1236" s="10" t="s">
        <v>238</v>
      </c>
      <c r="K1236" s="8" t="s">
        <v>107</v>
      </c>
      <c r="L1236" s="10" t="s">
        <v>108</v>
      </c>
      <c r="M1236" s="10" t="s">
        <v>109</v>
      </c>
      <c r="N1236" s="10" t="s">
        <v>110</v>
      </c>
      <c r="O1236" s="27"/>
      <c r="P1236" s="27"/>
      <c r="Q1236" s="74"/>
      <c r="R1236" s="27">
        <v>238</v>
      </c>
      <c r="S1236" s="27">
        <v>0</v>
      </c>
      <c r="T1236" s="27">
        <v>0</v>
      </c>
      <c r="U1236" s="27">
        <v>0</v>
      </c>
      <c r="V1236" s="27">
        <v>0</v>
      </c>
      <c r="W1236" s="27"/>
      <c r="X1236" s="27"/>
      <c r="Y1236" s="27"/>
      <c r="Z1236" s="27"/>
      <c r="AA1236" s="27"/>
      <c r="AB1236" s="27"/>
      <c r="AC1236" s="27"/>
      <c r="AD1236" s="27"/>
      <c r="AE1236" s="27"/>
      <c r="AF1236" s="27"/>
      <c r="AG1236" s="27"/>
      <c r="AH1236" s="27"/>
      <c r="AI1236" s="27"/>
      <c r="AJ1236" s="27"/>
      <c r="AK1236" s="27"/>
      <c r="AL1236" s="27"/>
      <c r="AM1236" s="27"/>
      <c r="AN1236" s="27"/>
      <c r="AO1236" s="27"/>
      <c r="AP1236" s="27">
        <v>4775</v>
      </c>
      <c r="AQ1236" s="27">
        <v>0</v>
      </c>
      <c r="AR1236" s="27">
        <f t="shared" si="27"/>
        <v>0</v>
      </c>
      <c r="AS1236" s="10" t="s">
        <v>111</v>
      </c>
      <c r="AT1236" s="7" t="s">
        <v>375</v>
      </c>
      <c r="AU1236" s="89" t="s">
        <v>212</v>
      </c>
    </row>
    <row r="1237" spans="2:47" x14ac:dyDescent="0.25">
      <c r="B1237" s="7" t="s">
        <v>2061</v>
      </c>
      <c r="C1237" s="7" t="s">
        <v>100</v>
      </c>
      <c r="D1237" s="22" t="s">
        <v>2062</v>
      </c>
      <c r="E1237" s="7" t="s">
        <v>2063</v>
      </c>
      <c r="F1237" s="10" t="s">
        <v>2064</v>
      </c>
      <c r="G1237" s="10" t="s">
        <v>2065</v>
      </c>
      <c r="H1237" s="8" t="s">
        <v>197</v>
      </c>
      <c r="I1237" s="9">
        <v>45</v>
      </c>
      <c r="J1237" s="10" t="s">
        <v>238</v>
      </c>
      <c r="K1237" s="8" t="s">
        <v>107</v>
      </c>
      <c r="L1237" s="10" t="s">
        <v>108</v>
      </c>
      <c r="M1237" s="10" t="s">
        <v>109</v>
      </c>
      <c r="N1237" s="10" t="s">
        <v>110</v>
      </c>
      <c r="O1237" s="27"/>
      <c r="P1237" s="27"/>
      <c r="Q1237" s="74"/>
      <c r="R1237" s="27">
        <v>40</v>
      </c>
      <c r="S1237" s="27">
        <v>40</v>
      </c>
      <c r="T1237" s="27">
        <v>40</v>
      </c>
      <c r="U1237" s="27">
        <v>40</v>
      </c>
      <c r="V1237" s="27">
        <v>40</v>
      </c>
      <c r="W1237" s="27"/>
      <c r="X1237" s="27"/>
      <c r="Y1237" s="27"/>
      <c r="Z1237" s="27"/>
      <c r="AA1237" s="27"/>
      <c r="AB1237" s="27"/>
      <c r="AC1237" s="27"/>
      <c r="AD1237" s="27"/>
      <c r="AE1237" s="27"/>
      <c r="AF1237" s="27"/>
      <c r="AG1237" s="27"/>
      <c r="AH1237" s="27"/>
      <c r="AI1237" s="27"/>
      <c r="AJ1237" s="27"/>
      <c r="AK1237" s="27"/>
      <c r="AL1237" s="27"/>
      <c r="AM1237" s="27"/>
      <c r="AN1237" s="27"/>
      <c r="AO1237" s="27"/>
      <c r="AP1237" s="27">
        <v>223.42</v>
      </c>
      <c r="AQ1237" s="27">
        <v>0</v>
      </c>
      <c r="AR1237" s="27">
        <f t="shared" si="27"/>
        <v>0</v>
      </c>
      <c r="AS1237" s="10" t="s">
        <v>111</v>
      </c>
      <c r="AT1237" s="7" t="s">
        <v>375</v>
      </c>
      <c r="AU1237" s="89" t="s">
        <v>1392</v>
      </c>
    </row>
    <row r="1238" spans="2:47" x14ac:dyDescent="0.2">
      <c r="B1238" s="12" t="s">
        <v>2066</v>
      </c>
      <c r="C1238" s="7" t="s">
        <v>100</v>
      </c>
      <c r="D1238" s="7" t="s">
        <v>2062</v>
      </c>
      <c r="E1238" s="7" t="s">
        <v>2063</v>
      </c>
      <c r="F1238" s="7" t="s">
        <v>2064</v>
      </c>
      <c r="G1238" s="7" t="s">
        <v>2065</v>
      </c>
      <c r="H1238" s="8" t="s">
        <v>105</v>
      </c>
      <c r="I1238" s="9">
        <v>45</v>
      </c>
      <c r="J1238" s="10" t="s">
        <v>106</v>
      </c>
      <c r="K1238" s="8" t="s">
        <v>107</v>
      </c>
      <c r="L1238" s="10" t="s">
        <v>108</v>
      </c>
      <c r="M1238" s="10" t="s">
        <v>109</v>
      </c>
      <c r="N1238" s="10" t="s">
        <v>110</v>
      </c>
      <c r="O1238" s="74"/>
      <c r="P1238" s="27"/>
      <c r="Q1238" s="27"/>
      <c r="R1238" s="27">
        <v>40</v>
      </c>
      <c r="S1238" s="27">
        <v>40</v>
      </c>
      <c r="T1238" s="27">
        <v>40</v>
      </c>
      <c r="U1238" s="27">
        <v>40</v>
      </c>
      <c r="V1238" s="27">
        <v>40</v>
      </c>
      <c r="W1238" s="27"/>
      <c r="X1238" s="27"/>
      <c r="Y1238" s="27"/>
      <c r="Z1238" s="27"/>
      <c r="AA1238" s="27"/>
      <c r="AB1238" s="27"/>
      <c r="AC1238" s="27"/>
      <c r="AD1238" s="27"/>
      <c r="AE1238" s="27"/>
      <c r="AF1238" s="27"/>
      <c r="AG1238" s="27"/>
      <c r="AH1238" s="27"/>
      <c r="AI1238" s="27"/>
      <c r="AJ1238" s="27"/>
      <c r="AK1238" s="27"/>
      <c r="AL1238" s="27"/>
      <c r="AM1238" s="27"/>
      <c r="AN1238" s="27"/>
      <c r="AO1238" s="27"/>
      <c r="AP1238" s="27">
        <v>223.42</v>
      </c>
      <c r="AQ1238" s="27">
        <v>0</v>
      </c>
      <c r="AR1238" s="27">
        <f t="shared" si="27"/>
        <v>0</v>
      </c>
      <c r="AS1238" s="10" t="s">
        <v>111</v>
      </c>
      <c r="AT1238" s="43" t="s">
        <v>241</v>
      </c>
      <c r="AU1238" s="13" t="s">
        <v>458</v>
      </c>
    </row>
    <row r="1239" spans="2:47" x14ac:dyDescent="0.2">
      <c r="B1239" s="13" t="s">
        <v>2067</v>
      </c>
      <c r="C1239" s="13" t="s">
        <v>100</v>
      </c>
      <c r="D1239" s="13" t="s">
        <v>2062</v>
      </c>
      <c r="E1239" s="13" t="s">
        <v>2063</v>
      </c>
      <c r="F1239" s="13" t="s">
        <v>2064</v>
      </c>
      <c r="G1239" s="13" t="s">
        <v>2065</v>
      </c>
      <c r="H1239" s="13" t="s">
        <v>105</v>
      </c>
      <c r="I1239" s="13">
        <v>45</v>
      </c>
      <c r="J1239" s="13" t="s">
        <v>106</v>
      </c>
      <c r="K1239" s="13" t="s">
        <v>107</v>
      </c>
      <c r="L1239" s="13" t="s">
        <v>108</v>
      </c>
      <c r="M1239" s="13" t="s">
        <v>109</v>
      </c>
      <c r="N1239" s="13" t="s">
        <v>110</v>
      </c>
      <c r="O1239" s="39"/>
      <c r="P1239" s="39"/>
      <c r="Q1239" s="39"/>
      <c r="R1239" s="39">
        <v>40</v>
      </c>
      <c r="S1239" s="39">
        <v>0</v>
      </c>
      <c r="T1239" s="39">
        <v>40</v>
      </c>
      <c r="U1239" s="39">
        <v>40</v>
      </c>
      <c r="V1239" s="39">
        <v>40</v>
      </c>
      <c r="W1239" s="39"/>
      <c r="X1239" s="39"/>
      <c r="Y1239" s="39"/>
      <c r="Z1239" s="39"/>
      <c r="AA1239" s="39"/>
      <c r="AB1239" s="39"/>
      <c r="AC1239" s="39"/>
      <c r="AD1239" s="39"/>
      <c r="AE1239" s="39"/>
      <c r="AF1239" s="39"/>
      <c r="AG1239" s="39"/>
      <c r="AH1239" s="39"/>
      <c r="AI1239" s="39"/>
      <c r="AJ1239" s="39"/>
      <c r="AK1239" s="39"/>
      <c r="AL1239" s="39"/>
      <c r="AM1239" s="39"/>
      <c r="AN1239" s="39"/>
      <c r="AO1239" s="39"/>
      <c r="AP1239" s="39">
        <v>1041.25</v>
      </c>
      <c r="AQ1239" s="39">
        <v>0</v>
      </c>
      <c r="AR1239" s="27">
        <f t="shared" si="27"/>
        <v>0</v>
      </c>
      <c r="AS1239" s="13" t="s">
        <v>111</v>
      </c>
      <c r="AT1239" s="13">
        <v>2015</v>
      </c>
      <c r="AU1239" s="13">
        <v>14</v>
      </c>
    </row>
    <row r="1240" spans="2:47" x14ac:dyDescent="0.2">
      <c r="B1240" s="13" t="s">
        <v>2068</v>
      </c>
      <c r="C1240" s="13" t="s">
        <v>100</v>
      </c>
      <c r="D1240" s="13" t="s">
        <v>2062</v>
      </c>
      <c r="E1240" s="13" t="s">
        <v>2063</v>
      </c>
      <c r="F1240" s="13" t="s">
        <v>2064</v>
      </c>
      <c r="G1240" s="13" t="s">
        <v>2065</v>
      </c>
      <c r="H1240" s="13" t="s">
        <v>105</v>
      </c>
      <c r="I1240" s="13">
        <v>45</v>
      </c>
      <c r="J1240" s="13" t="s">
        <v>106</v>
      </c>
      <c r="K1240" s="13" t="s">
        <v>107</v>
      </c>
      <c r="L1240" s="13" t="s">
        <v>108</v>
      </c>
      <c r="M1240" s="13" t="s">
        <v>122</v>
      </c>
      <c r="N1240" s="13" t="s">
        <v>110</v>
      </c>
      <c r="O1240" s="39"/>
      <c r="P1240" s="39"/>
      <c r="Q1240" s="39"/>
      <c r="R1240" s="39">
        <v>40</v>
      </c>
      <c r="S1240" s="39">
        <v>40</v>
      </c>
      <c r="T1240" s="39">
        <v>40</v>
      </c>
      <c r="U1240" s="39">
        <v>40</v>
      </c>
      <c r="V1240" s="39">
        <v>40</v>
      </c>
      <c r="W1240" s="39"/>
      <c r="X1240" s="39"/>
      <c r="Y1240" s="39"/>
      <c r="Z1240" s="39"/>
      <c r="AA1240" s="39"/>
      <c r="AB1240" s="39"/>
      <c r="AC1240" s="39"/>
      <c r="AD1240" s="39"/>
      <c r="AE1240" s="39"/>
      <c r="AF1240" s="39"/>
      <c r="AG1240" s="39"/>
      <c r="AH1240" s="39"/>
      <c r="AI1240" s="39"/>
      <c r="AJ1240" s="39"/>
      <c r="AK1240" s="39"/>
      <c r="AL1240" s="39"/>
      <c r="AM1240" s="39"/>
      <c r="AN1240" s="39"/>
      <c r="AO1240" s="39"/>
      <c r="AP1240" s="39">
        <v>1041.25</v>
      </c>
      <c r="AQ1240" s="39">
        <v>0</v>
      </c>
      <c r="AR1240" s="27">
        <f t="shared" si="27"/>
        <v>0</v>
      </c>
      <c r="AS1240" s="13" t="s">
        <v>111</v>
      </c>
      <c r="AT1240" s="13">
        <v>2015</v>
      </c>
      <c r="AU1240" s="13" t="s">
        <v>7187</v>
      </c>
    </row>
    <row r="1241" spans="2:47" x14ac:dyDescent="0.2">
      <c r="B1241" s="13" t="s">
        <v>7225</v>
      </c>
      <c r="C1241" s="13" t="s">
        <v>100</v>
      </c>
      <c r="D1241" s="147" t="s">
        <v>7226</v>
      </c>
      <c r="E1241" s="13" t="s">
        <v>5165</v>
      </c>
      <c r="F1241" s="13" t="s">
        <v>7227</v>
      </c>
      <c r="G1241" s="13" t="s">
        <v>7228</v>
      </c>
      <c r="H1241" s="13" t="s">
        <v>105</v>
      </c>
      <c r="I1241" s="13">
        <v>45</v>
      </c>
      <c r="J1241" s="13" t="s">
        <v>106</v>
      </c>
      <c r="K1241" s="13" t="s">
        <v>107</v>
      </c>
      <c r="L1241" s="13" t="s">
        <v>108</v>
      </c>
      <c r="M1241" s="13" t="s">
        <v>122</v>
      </c>
      <c r="N1241" s="13" t="s">
        <v>110</v>
      </c>
      <c r="O1241" s="39"/>
      <c r="P1241" s="39"/>
      <c r="Q1241" s="39"/>
      <c r="R1241" s="39">
        <v>40</v>
      </c>
      <c r="S1241" s="39">
        <v>40</v>
      </c>
      <c r="T1241" s="39">
        <v>0</v>
      </c>
      <c r="U1241" s="39">
        <v>40</v>
      </c>
      <c r="V1241" s="39">
        <v>40</v>
      </c>
      <c r="W1241" s="39"/>
      <c r="X1241" s="39"/>
      <c r="Y1241" s="39"/>
      <c r="Z1241" s="39"/>
      <c r="AA1241" s="39"/>
      <c r="AB1241" s="39"/>
      <c r="AC1241" s="39"/>
      <c r="AD1241" s="39"/>
      <c r="AE1241" s="39"/>
      <c r="AF1241" s="39"/>
      <c r="AG1241" s="39"/>
      <c r="AH1241" s="39"/>
      <c r="AI1241" s="39"/>
      <c r="AJ1241" s="39"/>
      <c r="AK1241" s="39"/>
      <c r="AL1241" s="39"/>
      <c r="AM1241" s="39"/>
      <c r="AN1241" s="39"/>
      <c r="AO1241" s="39"/>
      <c r="AP1241" s="39">
        <v>1041.25</v>
      </c>
      <c r="AQ1241" s="39">
        <f>(P1241+Q1241+R1241+S1241+T1241+U1241+V1241+W1241)*AP1241</f>
        <v>166600</v>
      </c>
      <c r="AR1241" s="27">
        <f t="shared" si="27"/>
        <v>186592.00000000003</v>
      </c>
      <c r="AS1241" s="13" t="s">
        <v>111</v>
      </c>
      <c r="AT1241" s="13">
        <v>2015</v>
      </c>
      <c r="AU1241" s="13"/>
    </row>
    <row r="1242" spans="2:47" x14ac:dyDescent="0.25">
      <c r="B1242" s="7" t="s">
        <v>2069</v>
      </c>
      <c r="C1242" s="7" t="s">
        <v>100</v>
      </c>
      <c r="D1242" s="22" t="s">
        <v>2070</v>
      </c>
      <c r="E1242" s="7" t="s">
        <v>2071</v>
      </c>
      <c r="F1242" s="10" t="s">
        <v>2072</v>
      </c>
      <c r="G1242" s="10" t="s">
        <v>2073</v>
      </c>
      <c r="H1242" s="8" t="s">
        <v>105</v>
      </c>
      <c r="I1242" s="9">
        <v>45</v>
      </c>
      <c r="J1242" s="10" t="s">
        <v>238</v>
      </c>
      <c r="K1242" s="8" t="s">
        <v>107</v>
      </c>
      <c r="L1242" s="10" t="s">
        <v>108</v>
      </c>
      <c r="M1242" s="10" t="s">
        <v>109</v>
      </c>
      <c r="N1242" s="10" t="s">
        <v>110</v>
      </c>
      <c r="O1242" s="27"/>
      <c r="P1242" s="27"/>
      <c r="Q1242" s="74"/>
      <c r="R1242" s="27">
        <v>60</v>
      </c>
      <c r="S1242" s="27">
        <v>60</v>
      </c>
      <c r="T1242" s="27">
        <v>60</v>
      </c>
      <c r="U1242" s="27">
        <v>60</v>
      </c>
      <c r="V1242" s="27">
        <v>60</v>
      </c>
      <c r="W1242" s="27"/>
      <c r="X1242" s="27"/>
      <c r="Y1242" s="27"/>
      <c r="Z1242" s="27"/>
      <c r="AA1242" s="27"/>
      <c r="AB1242" s="27"/>
      <c r="AC1242" s="27"/>
      <c r="AD1242" s="27"/>
      <c r="AE1242" s="27"/>
      <c r="AF1242" s="27"/>
      <c r="AG1242" s="27"/>
      <c r="AH1242" s="27"/>
      <c r="AI1242" s="27"/>
      <c r="AJ1242" s="27"/>
      <c r="AK1242" s="27"/>
      <c r="AL1242" s="27"/>
      <c r="AM1242" s="27"/>
      <c r="AN1242" s="27"/>
      <c r="AO1242" s="27"/>
      <c r="AP1242" s="27">
        <v>534.86</v>
      </c>
      <c r="AQ1242" s="27">
        <v>0</v>
      </c>
      <c r="AR1242" s="27">
        <f t="shared" si="27"/>
        <v>0</v>
      </c>
      <c r="AS1242" s="10" t="s">
        <v>111</v>
      </c>
      <c r="AT1242" s="7" t="s">
        <v>375</v>
      </c>
      <c r="AU1242" s="89" t="s">
        <v>1337</v>
      </c>
    </row>
    <row r="1243" spans="2:47" x14ac:dyDescent="0.2">
      <c r="B1243" s="12" t="s">
        <v>2074</v>
      </c>
      <c r="C1243" s="7" t="s">
        <v>100</v>
      </c>
      <c r="D1243" s="7" t="s">
        <v>2070</v>
      </c>
      <c r="E1243" s="7" t="s">
        <v>2071</v>
      </c>
      <c r="F1243" s="7" t="s">
        <v>2072</v>
      </c>
      <c r="G1243" s="7" t="s">
        <v>2073</v>
      </c>
      <c r="H1243" s="8" t="s">
        <v>105</v>
      </c>
      <c r="I1243" s="9">
        <v>45</v>
      </c>
      <c r="J1243" s="10" t="s">
        <v>106</v>
      </c>
      <c r="K1243" s="8" t="s">
        <v>107</v>
      </c>
      <c r="L1243" s="10" t="s">
        <v>108</v>
      </c>
      <c r="M1243" s="10" t="s">
        <v>109</v>
      </c>
      <c r="N1243" s="10" t="s">
        <v>110</v>
      </c>
      <c r="O1243" s="74"/>
      <c r="P1243" s="27"/>
      <c r="Q1243" s="27"/>
      <c r="R1243" s="27">
        <v>60</v>
      </c>
      <c r="S1243" s="27">
        <v>60</v>
      </c>
      <c r="T1243" s="27">
        <v>60</v>
      </c>
      <c r="U1243" s="27">
        <v>60</v>
      </c>
      <c r="V1243" s="27">
        <v>60</v>
      </c>
      <c r="W1243" s="27"/>
      <c r="X1243" s="27"/>
      <c r="Y1243" s="27"/>
      <c r="Z1243" s="27"/>
      <c r="AA1243" s="27"/>
      <c r="AB1243" s="27"/>
      <c r="AC1243" s="27"/>
      <c r="AD1243" s="27"/>
      <c r="AE1243" s="27"/>
      <c r="AF1243" s="27"/>
      <c r="AG1243" s="27"/>
      <c r="AH1243" s="27"/>
      <c r="AI1243" s="27"/>
      <c r="AJ1243" s="27"/>
      <c r="AK1243" s="27"/>
      <c r="AL1243" s="27"/>
      <c r="AM1243" s="27"/>
      <c r="AN1243" s="27"/>
      <c r="AO1243" s="27"/>
      <c r="AP1243" s="27">
        <v>534.86</v>
      </c>
      <c r="AQ1243" s="27">
        <v>0</v>
      </c>
      <c r="AR1243" s="27">
        <f t="shared" si="27"/>
        <v>0</v>
      </c>
      <c r="AS1243" s="10" t="s">
        <v>111</v>
      </c>
      <c r="AT1243" s="43" t="s">
        <v>241</v>
      </c>
      <c r="AU1243" s="13" t="s">
        <v>115</v>
      </c>
    </row>
    <row r="1244" spans="2:47" x14ac:dyDescent="0.2">
      <c r="B1244" s="13" t="s">
        <v>2075</v>
      </c>
      <c r="C1244" s="13" t="s">
        <v>100</v>
      </c>
      <c r="D1244" s="13" t="s">
        <v>2076</v>
      </c>
      <c r="E1244" s="13" t="s">
        <v>2077</v>
      </c>
      <c r="F1244" s="13" t="s">
        <v>2078</v>
      </c>
      <c r="G1244" s="13" t="s">
        <v>2073</v>
      </c>
      <c r="H1244" s="13" t="s">
        <v>105</v>
      </c>
      <c r="I1244" s="13">
        <v>45</v>
      </c>
      <c r="J1244" s="13" t="s">
        <v>106</v>
      </c>
      <c r="K1244" s="13" t="s">
        <v>107</v>
      </c>
      <c r="L1244" s="13" t="s">
        <v>108</v>
      </c>
      <c r="M1244" s="13" t="s">
        <v>109</v>
      </c>
      <c r="N1244" s="13" t="s">
        <v>110</v>
      </c>
      <c r="O1244" s="39"/>
      <c r="P1244" s="39"/>
      <c r="Q1244" s="39"/>
      <c r="R1244" s="39">
        <v>60</v>
      </c>
      <c r="S1244" s="39">
        <v>0</v>
      </c>
      <c r="T1244" s="39">
        <v>0</v>
      </c>
      <c r="U1244" s="39">
        <v>0</v>
      </c>
      <c r="V1244" s="39">
        <v>0</v>
      </c>
      <c r="W1244" s="39"/>
      <c r="X1244" s="39"/>
      <c r="Y1244" s="39"/>
      <c r="Z1244" s="39"/>
      <c r="AA1244" s="39"/>
      <c r="AB1244" s="39"/>
      <c r="AC1244" s="39"/>
      <c r="AD1244" s="39"/>
      <c r="AE1244" s="39"/>
      <c r="AF1244" s="39"/>
      <c r="AG1244" s="39"/>
      <c r="AH1244" s="39"/>
      <c r="AI1244" s="39"/>
      <c r="AJ1244" s="39"/>
      <c r="AK1244" s="39"/>
      <c r="AL1244" s="39"/>
      <c r="AM1244" s="39"/>
      <c r="AN1244" s="39"/>
      <c r="AO1244" s="39"/>
      <c r="AP1244" s="39">
        <v>534.86</v>
      </c>
      <c r="AQ1244" s="39">
        <v>0</v>
      </c>
      <c r="AR1244" s="27">
        <f t="shared" si="27"/>
        <v>0</v>
      </c>
      <c r="AS1244" s="13" t="s">
        <v>111</v>
      </c>
      <c r="AT1244" s="13">
        <v>2015</v>
      </c>
      <c r="AU1244" s="13">
        <v>14</v>
      </c>
    </row>
    <row r="1245" spans="2:47" x14ac:dyDescent="0.2">
      <c r="B1245" s="13" t="s">
        <v>2079</v>
      </c>
      <c r="C1245" s="13" t="s">
        <v>100</v>
      </c>
      <c r="D1245" s="13" t="s">
        <v>2076</v>
      </c>
      <c r="E1245" s="13" t="s">
        <v>2077</v>
      </c>
      <c r="F1245" s="13" t="s">
        <v>2078</v>
      </c>
      <c r="G1245" s="13" t="s">
        <v>2073</v>
      </c>
      <c r="H1245" s="15" t="s">
        <v>105</v>
      </c>
      <c r="I1245" s="13">
        <v>45</v>
      </c>
      <c r="J1245" s="13" t="s">
        <v>106</v>
      </c>
      <c r="K1245" s="13" t="s">
        <v>107</v>
      </c>
      <c r="L1245" s="13" t="s">
        <v>108</v>
      </c>
      <c r="M1245" s="13" t="s">
        <v>122</v>
      </c>
      <c r="N1245" s="13" t="s">
        <v>110</v>
      </c>
      <c r="O1245" s="39"/>
      <c r="P1245" s="39"/>
      <c r="Q1245" s="39"/>
      <c r="R1245" s="39">
        <v>60</v>
      </c>
      <c r="S1245" s="39">
        <v>60</v>
      </c>
      <c r="T1245" s="39">
        <v>0</v>
      </c>
      <c r="U1245" s="39">
        <v>0</v>
      </c>
      <c r="V1245" s="39">
        <v>0</v>
      </c>
      <c r="W1245" s="39"/>
      <c r="X1245" s="39"/>
      <c r="Y1245" s="39"/>
      <c r="Z1245" s="39"/>
      <c r="AA1245" s="39"/>
      <c r="AB1245" s="39"/>
      <c r="AC1245" s="39"/>
      <c r="AD1245" s="39"/>
      <c r="AE1245" s="39"/>
      <c r="AF1245" s="39"/>
      <c r="AG1245" s="39"/>
      <c r="AH1245" s="39"/>
      <c r="AI1245" s="39"/>
      <c r="AJ1245" s="39"/>
      <c r="AK1245" s="39"/>
      <c r="AL1245" s="39"/>
      <c r="AM1245" s="39"/>
      <c r="AN1245" s="39"/>
      <c r="AO1245" s="39"/>
      <c r="AP1245" s="39">
        <v>531.25</v>
      </c>
      <c r="AQ1245" s="39">
        <f>(O1245+P1245+Q1245+R1245+S1245+T1245+U1245+V1245+W1245)*AP1245</f>
        <v>63750</v>
      </c>
      <c r="AR1245" s="27">
        <f t="shared" si="27"/>
        <v>71400</v>
      </c>
      <c r="AS1245" s="13" t="s">
        <v>111</v>
      </c>
      <c r="AT1245" s="13">
        <v>2015</v>
      </c>
      <c r="AU1245" s="39"/>
    </row>
    <row r="1246" spans="2:47" x14ac:dyDescent="0.25">
      <c r="B1246" s="7" t="s">
        <v>2080</v>
      </c>
      <c r="C1246" s="7" t="s">
        <v>100</v>
      </c>
      <c r="D1246" s="22" t="s">
        <v>2070</v>
      </c>
      <c r="E1246" s="7" t="s">
        <v>2071</v>
      </c>
      <c r="F1246" s="10" t="s">
        <v>2072</v>
      </c>
      <c r="G1246" s="10" t="s">
        <v>2081</v>
      </c>
      <c r="H1246" s="8" t="s">
        <v>105</v>
      </c>
      <c r="I1246" s="9">
        <v>45</v>
      </c>
      <c r="J1246" s="10" t="s">
        <v>238</v>
      </c>
      <c r="K1246" s="8" t="s">
        <v>107</v>
      </c>
      <c r="L1246" s="10" t="s">
        <v>108</v>
      </c>
      <c r="M1246" s="10" t="s">
        <v>109</v>
      </c>
      <c r="N1246" s="10" t="s">
        <v>110</v>
      </c>
      <c r="O1246" s="27"/>
      <c r="P1246" s="27"/>
      <c r="Q1246" s="74"/>
      <c r="R1246" s="27">
        <v>1000</v>
      </c>
      <c r="S1246" s="27">
        <v>800</v>
      </c>
      <c r="T1246" s="27">
        <v>800</v>
      </c>
      <c r="U1246" s="27">
        <v>800</v>
      </c>
      <c r="V1246" s="27">
        <v>800</v>
      </c>
      <c r="W1246" s="27"/>
      <c r="X1246" s="27"/>
      <c r="Y1246" s="27"/>
      <c r="Z1246" s="27"/>
      <c r="AA1246" s="27"/>
      <c r="AB1246" s="27"/>
      <c r="AC1246" s="27"/>
      <c r="AD1246" s="27"/>
      <c r="AE1246" s="27"/>
      <c r="AF1246" s="27"/>
      <c r="AG1246" s="27"/>
      <c r="AH1246" s="27"/>
      <c r="AI1246" s="27"/>
      <c r="AJ1246" s="27"/>
      <c r="AK1246" s="27"/>
      <c r="AL1246" s="27"/>
      <c r="AM1246" s="27"/>
      <c r="AN1246" s="27"/>
      <c r="AO1246" s="27"/>
      <c r="AP1246" s="27">
        <v>314.33999999999997</v>
      </c>
      <c r="AQ1246" s="27">
        <v>0</v>
      </c>
      <c r="AR1246" s="27">
        <f t="shared" si="27"/>
        <v>0</v>
      </c>
      <c r="AS1246" s="10" t="s">
        <v>111</v>
      </c>
      <c r="AT1246" s="7" t="s">
        <v>375</v>
      </c>
      <c r="AU1246" s="89" t="s">
        <v>357</v>
      </c>
    </row>
    <row r="1247" spans="2:47" x14ac:dyDescent="0.2">
      <c r="B1247" s="12" t="s">
        <v>2082</v>
      </c>
      <c r="C1247" s="7" t="s">
        <v>100</v>
      </c>
      <c r="D1247" s="7" t="s">
        <v>2070</v>
      </c>
      <c r="E1247" s="7" t="s">
        <v>2071</v>
      </c>
      <c r="F1247" s="7" t="s">
        <v>2072</v>
      </c>
      <c r="G1247" s="7" t="s">
        <v>2081</v>
      </c>
      <c r="H1247" s="8" t="s">
        <v>105</v>
      </c>
      <c r="I1247" s="9">
        <v>45</v>
      </c>
      <c r="J1247" s="10" t="s">
        <v>106</v>
      </c>
      <c r="K1247" s="8" t="s">
        <v>107</v>
      </c>
      <c r="L1247" s="10" t="s">
        <v>108</v>
      </c>
      <c r="M1247" s="10" t="s">
        <v>109</v>
      </c>
      <c r="N1247" s="10" t="s">
        <v>110</v>
      </c>
      <c r="O1247" s="74"/>
      <c r="P1247" s="27"/>
      <c r="Q1247" s="27"/>
      <c r="R1247" s="27">
        <v>1000</v>
      </c>
      <c r="S1247" s="27">
        <v>200</v>
      </c>
      <c r="T1247" s="27">
        <v>200</v>
      </c>
      <c r="U1247" s="27">
        <v>200</v>
      </c>
      <c r="V1247" s="27">
        <v>200</v>
      </c>
      <c r="W1247" s="27"/>
      <c r="X1247" s="27"/>
      <c r="Y1247" s="27"/>
      <c r="Z1247" s="27"/>
      <c r="AA1247" s="27"/>
      <c r="AB1247" s="27"/>
      <c r="AC1247" s="27"/>
      <c r="AD1247" s="27"/>
      <c r="AE1247" s="27"/>
      <c r="AF1247" s="27"/>
      <c r="AG1247" s="27"/>
      <c r="AH1247" s="27"/>
      <c r="AI1247" s="27"/>
      <c r="AJ1247" s="27"/>
      <c r="AK1247" s="27"/>
      <c r="AL1247" s="27"/>
      <c r="AM1247" s="27"/>
      <c r="AN1247" s="27"/>
      <c r="AO1247" s="27"/>
      <c r="AP1247" s="27">
        <v>314.33999999999997</v>
      </c>
      <c r="AQ1247" s="27">
        <v>0</v>
      </c>
      <c r="AR1247" s="27">
        <f t="shared" si="27"/>
        <v>0</v>
      </c>
      <c r="AS1247" s="10" t="s">
        <v>111</v>
      </c>
      <c r="AT1247" s="43" t="s">
        <v>241</v>
      </c>
      <c r="AU1247" s="13" t="s">
        <v>458</v>
      </c>
    </row>
    <row r="1248" spans="2:47" x14ac:dyDescent="0.2">
      <c r="B1248" s="13" t="s">
        <v>2083</v>
      </c>
      <c r="C1248" s="13" t="s">
        <v>100</v>
      </c>
      <c r="D1248" s="13" t="s">
        <v>2076</v>
      </c>
      <c r="E1248" s="13" t="s">
        <v>2077</v>
      </c>
      <c r="F1248" s="13" t="s">
        <v>2078</v>
      </c>
      <c r="G1248" s="13" t="s">
        <v>2081</v>
      </c>
      <c r="H1248" s="13" t="s">
        <v>105</v>
      </c>
      <c r="I1248" s="13">
        <v>45</v>
      </c>
      <c r="J1248" s="13" t="s">
        <v>106</v>
      </c>
      <c r="K1248" s="13" t="s">
        <v>107</v>
      </c>
      <c r="L1248" s="13" t="s">
        <v>108</v>
      </c>
      <c r="M1248" s="13" t="s">
        <v>109</v>
      </c>
      <c r="N1248" s="13" t="s">
        <v>110</v>
      </c>
      <c r="O1248" s="39"/>
      <c r="P1248" s="39"/>
      <c r="Q1248" s="39"/>
      <c r="R1248" s="39">
        <v>1000</v>
      </c>
      <c r="S1248" s="39">
        <v>0</v>
      </c>
      <c r="T1248" s="39">
        <v>200</v>
      </c>
      <c r="U1248" s="39">
        <v>200</v>
      </c>
      <c r="V1248" s="39">
        <v>200</v>
      </c>
      <c r="W1248" s="39"/>
      <c r="X1248" s="39"/>
      <c r="Y1248" s="39"/>
      <c r="Z1248" s="39"/>
      <c r="AA1248" s="39"/>
      <c r="AB1248" s="39"/>
      <c r="AC1248" s="39"/>
      <c r="AD1248" s="39"/>
      <c r="AE1248" s="39"/>
      <c r="AF1248" s="39"/>
      <c r="AG1248" s="39"/>
      <c r="AH1248" s="39"/>
      <c r="AI1248" s="39"/>
      <c r="AJ1248" s="39"/>
      <c r="AK1248" s="39"/>
      <c r="AL1248" s="39"/>
      <c r="AM1248" s="39"/>
      <c r="AN1248" s="39"/>
      <c r="AO1248" s="39"/>
      <c r="AP1248" s="39">
        <v>726.83</v>
      </c>
      <c r="AQ1248" s="39">
        <v>0</v>
      </c>
      <c r="AR1248" s="27">
        <f t="shared" si="27"/>
        <v>0</v>
      </c>
      <c r="AS1248" s="13" t="s">
        <v>111</v>
      </c>
      <c r="AT1248" s="13">
        <v>2015</v>
      </c>
      <c r="AU1248" s="13">
        <v>14</v>
      </c>
    </row>
    <row r="1249" spans="2:47" x14ac:dyDescent="0.2">
      <c r="B1249" s="13" t="s">
        <v>2084</v>
      </c>
      <c r="C1249" s="13" t="s">
        <v>100</v>
      </c>
      <c r="D1249" s="13" t="s">
        <v>2076</v>
      </c>
      <c r="E1249" s="13" t="s">
        <v>2077</v>
      </c>
      <c r="F1249" s="13" t="s">
        <v>2078</v>
      </c>
      <c r="G1249" s="13" t="s">
        <v>2081</v>
      </c>
      <c r="H1249" s="13" t="s">
        <v>105</v>
      </c>
      <c r="I1249" s="13">
        <v>45</v>
      </c>
      <c r="J1249" s="13" t="s">
        <v>106</v>
      </c>
      <c r="K1249" s="13" t="s">
        <v>107</v>
      </c>
      <c r="L1249" s="13" t="s">
        <v>108</v>
      </c>
      <c r="M1249" s="13" t="s">
        <v>122</v>
      </c>
      <c r="N1249" s="13" t="s">
        <v>110</v>
      </c>
      <c r="O1249" s="39"/>
      <c r="P1249" s="39"/>
      <c r="Q1249" s="39"/>
      <c r="R1249" s="39">
        <v>1000</v>
      </c>
      <c r="S1249" s="39">
        <v>200</v>
      </c>
      <c r="T1249" s="39">
        <v>200</v>
      </c>
      <c r="U1249" s="39">
        <v>200</v>
      </c>
      <c r="V1249" s="39">
        <v>200</v>
      </c>
      <c r="W1249" s="39"/>
      <c r="X1249" s="39"/>
      <c r="Y1249" s="39"/>
      <c r="Z1249" s="39"/>
      <c r="AA1249" s="39"/>
      <c r="AB1249" s="39"/>
      <c r="AC1249" s="39"/>
      <c r="AD1249" s="39"/>
      <c r="AE1249" s="39"/>
      <c r="AF1249" s="39"/>
      <c r="AG1249" s="39"/>
      <c r="AH1249" s="39"/>
      <c r="AI1249" s="39"/>
      <c r="AJ1249" s="39"/>
      <c r="AK1249" s="39"/>
      <c r="AL1249" s="39"/>
      <c r="AM1249" s="39"/>
      <c r="AN1249" s="39"/>
      <c r="AO1249" s="39"/>
      <c r="AP1249" s="39">
        <v>726.83</v>
      </c>
      <c r="AQ1249" s="39">
        <f>(O1249+P1249+Q1249+R1249+S1249+T1249+U1249+V1249+W1249)*AP1249</f>
        <v>1308294</v>
      </c>
      <c r="AR1249" s="27">
        <f t="shared" si="27"/>
        <v>1465289.28</v>
      </c>
      <c r="AS1249" s="13" t="s">
        <v>111</v>
      </c>
      <c r="AT1249" s="13">
        <v>2015</v>
      </c>
      <c r="AU1249" s="13"/>
    </row>
    <row r="1250" spans="2:47" x14ac:dyDescent="0.25">
      <c r="B1250" s="7" t="s">
        <v>2085</v>
      </c>
      <c r="C1250" s="7" t="s">
        <v>100</v>
      </c>
      <c r="D1250" s="10" t="s">
        <v>2070</v>
      </c>
      <c r="E1250" s="7" t="s">
        <v>2071</v>
      </c>
      <c r="F1250" s="7" t="s">
        <v>2072</v>
      </c>
      <c r="G1250" s="10" t="s">
        <v>2086</v>
      </c>
      <c r="H1250" s="8" t="s">
        <v>105</v>
      </c>
      <c r="I1250" s="9">
        <v>45</v>
      </c>
      <c r="J1250" s="10" t="s">
        <v>238</v>
      </c>
      <c r="K1250" s="8" t="s">
        <v>107</v>
      </c>
      <c r="L1250" s="10" t="s">
        <v>108</v>
      </c>
      <c r="M1250" s="10" t="s">
        <v>109</v>
      </c>
      <c r="N1250" s="10" t="s">
        <v>110</v>
      </c>
      <c r="O1250" s="27"/>
      <c r="P1250" s="27"/>
      <c r="Q1250" s="74"/>
      <c r="R1250" s="27">
        <v>330</v>
      </c>
      <c r="S1250" s="27">
        <v>330</v>
      </c>
      <c r="T1250" s="27">
        <v>330</v>
      </c>
      <c r="U1250" s="27">
        <v>330</v>
      </c>
      <c r="V1250" s="27">
        <v>330</v>
      </c>
      <c r="W1250" s="27"/>
      <c r="X1250" s="27"/>
      <c r="Y1250" s="27"/>
      <c r="Z1250" s="27"/>
      <c r="AA1250" s="27"/>
      <c r="AB1250" s="27"/>
      <c r="AC1250" s="27"/>
      <c r="AD1250" s="27"/>
      <c r="AE1250" s="27"/>
      <c r="AF1250" s="27"/>
      <c r="AG1250" s="27"/>
      <c r="AH1250" s="27"/>
      <c r="AI1250" s="27"/>
      <c r="AJ1250" s="27"/>
      <c r="AK1250" s="27"/>
      <c r="AL1250" s="27"/>
      <c r="AM1250" s="27"/>
      <c r="AN1250" s="27"/>
      <c r="AO1250" s="27"/>
      <c r="AP1250" s="27">
        <v>331.75</v>
      </c>
      <c r="AQ1250" s="27">
        <v>0</v>
      </c>
      <c r="AR1250" s="27">
        <f t="shared" si="27"/>
        <v>0</v>
      </c>
      <c r="AS1250" s="10" t="s">
        <v>111</v>
      </c>
      <c r="AT1250" s="7" t="s">
        <v>375</v>
      </c>
      <c r="AU1250" s="89" t="s">
        <v>357</v>
      </c>
    </row>
    <row r="1251" spans="2:47" x14ac:dyDescent="0.2">
      <c r="B1251" s="12" t="s">
        <v>2087</v>
      </c>
      <c r="C1251" s="7" t="s">
        <v>100</v>
      </c>
      <c r="D1251" s="7" t="s">
        <v>2070</v>
      </c>
      <c r="E1251" s="7" t="s">
        <v>2071</v>
      </c>
      <c r="F1251" s="7" t="s">
        <v>2072</v>
      </c>
      <c r="G1251" s="7" t="s">
        <v>2086</v>
      </c>
      <c r="H1251" s="8" t="s">
        <v>105</v>
      </c>
      <c r="I1251" s="9">
        <v>45</v>
      </c>
      <c r="J1251" s="10" t="s">
        <v>106</v>
      </c>
      <c r="K1251" s="8" t="s">
        <v>107</v>
      </c>
      <c r="L1251" s="10" t="s">
        <v>108</v>
      </c>
      <c r="M1251" s="10" t="s">
        <v>109</v>
      </c>
      <c r="N1251" s="10" t="s">
        <v>110</v>
      </c>
      <c r="O1251" s="74"/>
      <c r="P1251" s="27"/>
      <c r="Q1251" s="27"/>
      <c r="R1251" s="27">
        <v>200</v>
      </c>
      <c r="S1251" s="27">
        <v>330</v>
      </c>
      <c r="T1251" s="27">
        <v>330</v>
      </c>
      <c r="U1251" s="27">
        <v>330</v>
      </c>
      <c r="V1251" s="27">
        <v>330</v>
      </c>
      <c r="W1251" s="27"/>
      <c r="X1251" s="27"/>
      <c r="Y1251" s="27"/>
      <c r="Z1251" s="27"/>
      <c r="AA1251" s="27"/>
      <c r="AB1251" s="27"/>
      <c r="AC1251" s="27"/>
      <c r="AD1251" s="27"/>
      <c r="AE1251" s="27"/>
      <c r="AF1251" s="27"/>
      <c r="AG1251" s="27"/>
      <c r="AH1251" s="27"/>
      <c r="AI1251" s="27"/>
      <c r="AJ1251" s="27"/>
      <c r="AK1251" s="27"/>
      <c r="AL1251" s="27"/>
      <c r="AM1251" s="27"/>
      <c r="AN1251" s="27"/>
      <c r="AO1251" s="27"/>
      <c r="AP1251" s="27">
        <v>331.75</v>
      </c>
      <c r="AQ1251" s="27">
        <v>0</v>
      </c>
      <c r="AR1251" s="27">
        <f t="shared" si="27"/>
        <v>0</v>
      </c>
      <c r="AS1251" s="10" t="s">
        <v>111</v>
      </c>
      <c r="AT1251" s="43" t="s">
        <v>241</v>
      </c>
      <c r="AU1251" s="13" t="s">
        <v>458</v>
      </c>
    </row>
    <row r="1252" spans="2:47" x14ac:dyDescent="0.2">
      <c r="B1252" s="13" t="s">
        <v>2088</v>
      </c>
      <c r="C1252" s="13" t="s">
        <v>100</v>
      </c>
      <c r="D1252" s="13" t="s">
        <v>2076</v>
      </c>
      <c r="E1252" s="13" t="s">
        <v>2077</v>
      </c>
      <c r="F1252" s="13" t="s">
        <v>2078</v>
      </c>
      <c r="G1252" s="13" t="s">
        <v>2086</v>
      </c>
      <c r="H1252" s="13" t="s">
        <v>105</v>
      </c>
      <c r="I1252" s="13">
        <v>45</v>
      </c>
      <c r="J1252" s="13" t="s">
        <v>106</v>
      </c>
      <c r="K1252" s="13" t="s">
        <v>107</v>
      </c>
      <c r="L1252" s="13" t="s">
        <v>108</v>
      </c>
      <c r="M1252" s="13" t="s">
        <v>109</v>
      </c>
      <c r="N1252" s="13" t="s">
        <v>110</v>
      </c>
      <c r="O1252" s="39"/>
      <c r="P1252" s="39"/>
      <c r="Q1252" s="39"/>
      <c r="R1252" s="39">
        <v>200</v>
      </c>
      <c r="S1252" s="39">
        <v>114</v>
      </c>
      <c r="T1252" s="39">
        <v>330</v>
      </c>
      <c r="U1252" s="39">
        <v>330</v>
      </c>
      <c r="V1252" s="39">
        <v>330</v>
      </c>
      <c r="W1252" s="39"/>
      <c r="X1252" s="39"/>
      <c r="Y1252" s="39"/>
      <c r="Z1252" s="39"/>
      <c r="AA1252" s="39"/>
      <c r="AB1252" s="39"/>
      <c r="AC1252" s="39"/>
      <c r="AD1252" s="39"/>
      <c r="AE1252" s="39"/>
      <c r="AF1252" s="39"/>
      <c r="AG1252" s="39"/>
      <c r="AH1252" s="39"/>
      <c r="AI1252" s="39"/>
      <c r="AJ1252" s="39"/>
      <c r="AK1252" s="39"/>
      <c r="AL1252" s="39"/>
      <c r="AM1252" s="39"/>
      <c r="AN1252" s="39"/>
      <c r="AO1252" s="39"/>
      <c r="AP1252" s="39">
        <v>977.06</v>
      </c>
      <c r="AQ1252" s="39">
        <v>0</v>
      </c>
      <c r="AR1252" s="27">
        <f t="shared" si="27"/>
        <v>0</v>
      </c>
      <c r="AS1252" s="13" t="s">
        <v>111</v>
      </c>
      <c r="AT1252" s="13">
        <v>2015</v>
      </c>
      <c r="AU1252" s="13">
        <v>14</v>
      </c>
    </row>
    <row r="1253" spans="2:47" x14ac:dyDescent="0.2">
      <c r="B1253" s="13" t="s">
        <v>2089</v>
      </c>
      <c r="C1253" s="13" t="s">
        <v>100</v>
      </c>
      <c r="D1253" s="13" t="s">
        <v>2076</v>
      </c>
      <c r="E1253" s="13" t="s">
        <v>2077</v>
      </c>
      <c r="F1253" s="13" t="s">
        <v>2078</v>
      </c>
      <c r="G1253" s="13" t="s">
        <v>2086</v>
      </c>
      <c r="H1253" s="13" t="s">
        <v>105</v>
      </c>
      <c r="I1253" s="13">
        <v>45</v>
      </c>
      <c r="J1253" s="13" t="s">
        <v>106</v>
      </c>
      <c r="K1253" s="13" t="s">
        <v>107</v>
      </c>
      <c r="L1253" s="13" t="s">
        <v>108</v>
      </c>
      <c r="M1253" s="13" t="s">
        <v>122</v>
      </c>
      <c r="N1253" s="13" t="s">
        <v>110</v>
      </c>
      <c r="O1253" s="39"/>
      <c r="P1253" s="39"/>
      <c r="Q1253" s="39"/>
      <c r="R1253" s="39">
        <v>200</v>
      </c>
      <c r="S1253" s="39">
        <v>330</v>
      </c>
      <c r="T1253" s="39">
        <v>330</v>
      </c>
      <c r="U1253" s="39">
        <v>330</v>
      </c>
      <c r="V1253" s="39">
        <v>330</v>
      </c>
      <c r="W1253" s="39"/>
      <c r="X1253" s="39"/>
      <c r="Y1253" s="39"/>
      <c r="Z1253" s="39"/>
      <c r="AA1253" s="39"/>
      <c r="AB1253" s="39"/>
      <c r="AC1253" s="39"/>
      <c r="AD1253" s="39"/>
      <c r="AE1253" s="39"/>
      <c r="AF1253" s="39"/>
      <c r="AG1253" s="39"/>
      <c r="AH1253" s="39"/>
      <c r="AI1253" s="39"/>
      <c r="AJ1253" s="39"/>
      <c r="AK1253" s="39"/>
      <c r="AL1253" s="39"/>
      <c r="AM1253" s="39"/>
      <c r="AN1253" s="39"/>
      <c r="AO1253" s="39"/>
      <c r="AP1253" s="39">
        <v>977.06</v>
      </c>
      <c r="AQ1253" s="39">
        <v>0</v>
      </c>
      <c r="AR1253" s="27">
        <f t="shared" si="27"/>
        <v>0</v>
      </c>
      <c r="AS1253" s="13" t="s">
        <v>111</v>
      </c>
      <c r="AT1253" s="13">
        <v>2015</v>
      </c>
      <c r="AU1253" s="13" t="s">
        <v>115</v>
      </c>
    </row>
    <row r="1254" spans="2:47" x14ac:dyDescent="0.2">
      <c r="B1254" s="13" t="s">
        <v>7229</v>
      </c>
      <c r="C1254" s="13" t="s">
        <v>100</v>
      </c>
      <c r="D1254" s="13" t="s">
        <v>2076</v>
      </c>
      <c r="E1254" s="13" t="s">
        <v>2077</v>
      </c>
      <c r="F1254" s="13" t="s">
        <v>2078</v>
      </c>
      <c r="G1254" s="13" t="s">
        <v>2086</v>
      </c>
      <c r="H1254" s="13" t="s">
        <v>105</v>
      </c>
      <c r="I1254" s="13">
        <v>45</v>
      </c>
      <c r="J1254" s="13" t="s">
        <v>106</v>
      </c>
      <c r="K1254" s="13" t="s">
        <v>107</v>
      </c>
      <c r="L1254" s="13" t="s">
        <v>108</v>
      </c>
      <c r="M1254" s="13" t="s">
        <v>122</v>
      </c>
      <c r="N1254" s="13" t="s">
        <v>110</v>
      </c>
      <c r="O1254" s="39"/>
      <c r="P1254" s="39"/>
      <c r="Q1254" s="39"/>
      <c r="R1254" s="39">
        <v>200</v>
      </c>
      <c r="S1254" s="39">
        <v>330</v>
      </c>
      <c r="T1254" s="39">
        <v>0</v>
      </c>
      <c r="U1254" s="39">
        <v>330</v>
      </c>
      <c r="V1254" s="39">
        <v>330</v>
      </c>
      <c r="W1254" s="39"/>
      <c r="X1254" s="39"/>
      <c r="Y1254" s="39"/>
      <c r="Z1254" s="39"/>
      <c r="AA1254" s="39"/>
      <c r="AB1254" s="39"/>
      <c r="AC1254" s="39"/>
      <c r="AD1254" s="39"/>
      <c r="AE1254" s="39"/>
      <c r="AF1254" s="39"/>
      <c r="AG1254" s="39"/>
      <c r="AH1254" s="39"/>
      <c r="AI1254" s="39"/>
      <c r="AJ1254" s="39"/>
      <c r="AK1254" s="39"/>
      <c r="AL1254" s="39"/>
      <c r="AM1254" s="39"/>
      <c r="AN1254" s="39"/>
      <c r="AO1254" s="39"/>
      <c r="AP1254" s="39">
        <v>977.06</v>
      </c>
      <c r="AQ1254" s="39">
        <f>(P1254+Q1254+R1254+S1254+T1254+U1254+V1254+W1254)*AP1254</f>
        <v>1162701.3999999999</v>
      </c>
      <c r="AR1254" s="27">
        <f t="shared" si="27"/>
        <v>1302225.568</v>
      </c>
      <c r="AS1254" s="13" t="s">
        <v>111</v>
      </c>
      <c r="AT1254" s="13">
        <v>2015</v>
      </c>
      <c r="AU1254" s="13"/>
    </row>
    <row r="1255" spans="2:47" x14ac:dyDescent="0.25">
      <c r="B1255" s="7" t="s">
        <v>2090</v>
      </c>
      <c r="C1255" s="7" t="s">
        <v>100</v>
      </c>
      <c r="D1255" s="22" t="s">
        <v>2070</v>
      </c>
      <c r="E1255" s="7" t="s">
        <v>2071</v>
      </c>
      <c r="F1255" s="10" t="s">
        <v>2072</v>
      </c>
      <c r="G1255" s="10" t="s">
        <v>2091</v>
      </c>
      <c r="H1255" s="8" t="s">
        <v>105</v>
      </c>
      <c r="I1255" s="9">
        <v>45</v>
      </c>
      <c r="J1255" s="10" t="s">
        <v>238</v>
      </c>
      <c r="K1255" s="8" t="s">
        <v>107</v>
      </c>
      <c r="L1255" s="10" t="s">
        <v>108</v>
      </c>
      <c r="M1255" s="10" t="s">
        <v>109</v>
      </c>
      <c r="N1255" s="10" t="s">
        <v>110</v>
      </c>
      <c r="O1255" s="27"/>
      <c r="P1255" s="27"/>
      <c r="Q1255" s="74"/>
      <c r="R1255" s="27">
        <v>180</v>
      </c>
      <c r="S1255" s="27">
        <v>180</v>
      </c>
      <c r="T1255" s="27">
        <v>180</v>
      </c>
      <c r="U1255" s="27">
        <v>180</v>
      </c>
      <c r="V1255" s="27">
        <v>180</v>
      </c>
      <c r="W1255" s="27"/>
      <c r="X1255" s="27"/>
      <c r="Y1255" s="27"/>
      <c r="Z1255" s="27"/>
      <c r="AA1255" s="27"/>
      <c r="AB1255" s="27"/>
      <c r="AC1255" s="27"/>
      <c r="AD1255" s="27"/>
      <c r="AE1255" s="27"/>
      <c r="AF1255" s="27"/>
      <c r="AG1255" s="27"/>
      <c r="AH1255" s="27"/>
      <c r="AI1255" s="27"/>
      <c r="AJ1255" s="27"/>
      <c r="AK1255" s="27"/>
      <c r="AL1255" s="27"/>
      <c r="AM1255" s="27"/>
      <c r="AN1255" s="27"/>
      <c r="AO1255" s="27"/>
      <c r="AP1255" s="27">
        <v>514.54999999999995</v>
      </c>
      <c r="AQ1255" s="27">
        <v>0</v>
      </c>
      <c r="AR1255" s="27">
        <f t="shared" si="27"/>
        <v>0</v>
      </c>
      <c r="AS1255" s="10" t="s">
        <v>111</v>
      </c>
      <c r="AT1255" s="7" t="s">
        <v>375</v>
      </c>
      <c r="AU1255" s="89" t="s">
        <v>1337</v>
      </c>
    </row>
    <row r="1256" spans="2:47" x14ac:dyDescent="0.2">
      <c r="B1256" s="12" t="s">
        <v>2092</v>
      </c>
      <c r="C1256" s="7" t="s">
        <v>100</v>
      </c>
      <c r="D1256" s="7" t="s">
        <v>2070</v>
      </c>
      <c r="E1256" s="7" t="s">
        <v>2071</v>
      </c>
      <c r="F1256" s="7" t="s">
        <v>2072</v>
      </c>
      <c r="G1256" s="7" t="s">
        <v>2091</v>
      </c>
      <c r="H1256" s="8" t="s">
        <v>105</v>
      </c>
      <c r="I1256" s="9">
        <v>45</v>
      </c>
      <c r="J1256" s="10" t="s">
        <v>106</v>
      </c>
      <c r="K1256" s="8" t="s">
        <v>107</v>
      </c>
      <c r="L1256" s="10" t="s">
        <v>108</v>
      </c>
      <c r="M1256" s="10" t="s">
        <v>109</v>
      </c>
      <c r="N1256" s="10" t="s">
        <v>110</v>
      </c>
      <c r="O1256" s="74"/>
      <c r="P1256" s="27"/>
      <c r="Q1256" s="27"/>
      <c r="R1256" s="27">
        <v>180</v>
      </c>
      <c r="S1256" s="27">
        <v>180</v>
      </c>
      <c r="T1256" s="27">
        <v>180</v>
      </c>
      <c r="U1256" s="27">
        <v>180</v>
      </c>
      <c r="V1256" s="27">
        <v>180</v>
      </c>
      <c r="W1256" s="27"/>
      <c r="X1256" s="27"/>
      <c r="Y1256" s="27"/>
      <c r="Z1256" s="27"/>
      <c r="AA1256" s="27"/>
      <c r="AB1256" s="27"/>
      <c r="AC1256" s="27"/>
      <c r="AD1256" s="27"/>
      <c r="AE1256" s="27"/>
      <c r="AF1256" s="27"/>
      <c r="AG1256" s="27"/>
      <c r="AH1256" s="27"/>
      <c r="AI1256" s="27"/>
      <c r="AJ1256" s="27"/>
      <c r="AK1256" s="27"/>
      <c r="AL1256" s="27"/>
      <c r="AM1256" s="27"/>
      <c r="AN1256" s="27"/>
      <c r="AO1256" s="27"/>
      <c r="AP1256" s="27">
        <v>514.54999999999995</v>
      </c>
      <c r="AQ1256" s="27">
        <v>0</v>
      </c>
      <c r="AR1256" s="27">
        <f t="shared" si="27"/>
        <v>0</v>
      </c>
      <c r="AS1256" s="10" t="s">
        <v>111</v>
      </c>
      <c r="AT1256" s="43" t="s">
        <v>241</v>
      </c>
      <c r="AU1256" s="13" t="s">
        <v>458</v>
      </c>
    </row>
    <row r="1257" spans="2:47" x14ac:dyDescent="0.2">
      <c r="B1257" s="13" t="s">
        <v>2093</v>
      </c>
      <c r="C1257" s="13" t="s">
        <v>100</v>
      </c>
      <c r="D1257" s="13" t="s">
        <v>2076</v>
      </c>
      <c r="E1257" s="13" t="s">
        <v>2077</v>
      </c>
      <c r="F1257" s="13" t="s">
        <v>2078</v>
      </c>
      <c r="G1257" s="13" t="s">
        <v>2091</v>
      </c>
      <c r="H1257" s="13" t="s">
        <v>105</v>
      </c>
      <c r="I1257" s="13">
        <v>45</v>
      </c>
      <c r="J1257" s="13" t="s">
        <v>106</v>
      </c>
      <c r="K1257" s="13" t="s">
        <v>107</v>
      </c>
      <c r="L1257" s="13" t="s">
        <v>108</v>
      </c>
      <c r="M1257" s="13" t="s">
        <v>109</v>
      </c>
      <c r="N1257" s="13" t="s">
        <v>110</v>
      </c>
      <c r="O1257" s="39"/>
      <c r="P1257" s="39"/>
      <c r="Q1257" s="39"/>
      <c r="R1257" s="39">
        <v>180</v>
      </c>
      <c r="S1257" s="39">
        <v>120</v>
      </c>
      <c r="T1257" s="39">
        <v>180</v>
      </c>
      <c r="U1257" s="39">
        <v>180</v>
      </c>
      <c r="V1257" s="39">
        <v>180</v>
      </c>
      <c r="W1257" s="39"/>
      <c r="X1257" s="39"/>
      <c r="Y1257" s="39"/>
      <c r="Z1257" s="39"/>
      <c r="AA1257" s="39"/>
      <c r="AB1257" s="39"/>
      <c r="AC1257" s="39"/>
      <c r="AD1257" s="39"/>
      <c r="AE1257" s="39"/>
      <c r="AF1257" s="39"/>
      <c r="AG1257" s="39"/>
      <c r="AH1257" s="39"/>
      <c r="AI1257" s="39"/>
      <c r="AJ1257" s="39"/>
      <c r="AK1257" s="39"/>
      <c r="AL1257" s="39"/>
      <c r="AM1257" s="39"/>
      <c r="AN1257" s="39"/>
      <c r="AO1257" s="39"/>
      <c r="AP1257" s="39">
        <v>1187.1600000000001</v>
      </c>
      <c r="AQ1257" s="39">
        <v>0</v>
      </c>
      <c r="AR1257" s="27">
        <f t="shared" si="27"/>
        <v>0</v>
      </c>
      <c r="AS1257" s="13" t="s">
        <v>111</v>
      </c>
      <c r="AT1257" s="13">
        <v>2015</v>
      </c>
      <c r="AU1257" s="13">
        <v>14</v>
      </c>
    </row>
    <row r="1258" spans="2:47" x14ac:dyDescent="0.2">
      <c r="B1258" s="13" t="s">
        <v>2094</v>
      </c>
      <c r="C1258" s="13" t="s">
        <v>100</v>
      </c>
      <c r="D1258" s="13" t="s">
        <v>2076</v>
      </c>
      <c r="E1258" s="13" t="s">
        <v>2077</v>
      </c>
      <c r="F1258" s="13" t="s">
        <v>2078</v>
      </c>
      <c r="G1258" s="13" t="s">
        <v>2091</v>
      </c>
      <c r="H1258" s="13" t="s">
        <v>105</v>
      </c>
      <c r="I1258" s="13">
        <v>45</v>
      </c>
      <c r="J1258" s="13" t="s">
        <v>106</v>
      </c>
      <c r="K1258" s="13" t="s">
        <v>107</v>
      </c>
      <c r="L1258" s="13" t="s">
        <v>108</v>
      </c>
      <c r="M1258" s="13" t="s">
        <v>122</v>
      </c>
      <c r="N1258" s="13" t="s">
        <v>110</v>
      </c>
      <c r="O1258" s="39"/>
      <c r="P1258" s="39"/>
      <c r="Q1258" s="39"/>
      <c r="R1258" s="39">
        <v>180</v>
      </c>
      <c r="S1258" s="39">
        <v>180</v>
      </c>
      <c r="T1258" s="39">
        <v>180</v>
      </c>
      <c r="U1258" s="39">
        <v>180</v>
      </c>
      <c r="V1258" s="39">
        <v>180</v>
      </c>
      <c r="W1258" s="39"/>
      <c r="X1258" s="39"/>
      <c r="Y1258" s="39"/>
      <c r="Z1258" s="39"/>
      <c r="AA1258" s="39"/>
      <c r="AB1258" s="39"/>
      <c r="AC1258" s="39"/>
      <c r="AD1258" s="39"/>
      <c r="AE1258" s="39"/>
      <c r="AF1258" s="39"/>
      <c r="AG1258" s="39"/>
      <c r="AH1258" s="39"/>
      <c r="AI1258" s="39"/>
      <c r="AJ1258" s="39"/>
      <c r="AK1258" s="39"/>
      <c r="AL1258" s="39"/>
      <c r="AM1258" s="39"/>
      <c r="AN1258" s="39"/>
      <c r="AO1258" s="39"/>
      <c r="AP1258" s="39">
        <v>1187.1600000000001</v>
      </c>
      <c r="AQ1258" s="39">
        <v>0</v>
      </c>
      <c r="AR1258" s="27">
        <f t="shared" si="27"/>
        <v>0</v>
      </c>
      <c r="AS1258" s="13" t="s">
        <v>111</v>
      </c>
      <c r="AT1258" s="13">
        <v>2015</v>
      </c>
      <c r="AU1258" s="13" t="s">
        <v>115</v>
      </c>
    </row>
    <row r="1259" spans="2:47" x14ac:dyDescent="0.2">
      <c r="B1259" s="13" t="s">
        <v>7230</v>
      </c>
      <c r="C1259" s="13" t="s">
        <v>100</v>
      </c>
      <c r="D1259" s="13" t="s">
        <v>2076</v>
      </c>
      <c r="E1259" s="13" t="s">
        <v>2077</v>
      </c>
      <c r="F1259" s="13" t="s">
        <v>2078</v>
      </c>
      <c r="G1259" s="13" t="s">
        <v>2091</v>
      </c>
      <c r="H1259" s="13" t="s">
        <v>105</v>
      </c>
      <c r="I1259" s="13">
        <v>45</v>
      </c>
      <c r="J1259" s="13" t="s">
        <v>106</v>
      </c>
      <c r="K1259" s="13" t="s">
        <v>107</v>
      </c>
      <c r="L1259" s="13" t="s">
        <v>108</v>
      </c>
      <c r="M1259" s="13" t="s">
        <v>122</v>
      </c>
      <c r="N1259" s="13" t="s">
        <v>110</v>
      </c>
      <c r="O1259" s="39"/>
      <c r="P1259" s="39"/>
      <c r="Q1259" s="39"/>
      <c r="R1259" s="39">
        <v>180</v>
      </c>
      <c r="S1259" s="39">
        <v>180</v>
      </c>
      <c r="T1259" s="39">
        <v>10</v>
      </c>
      <c r="U1259" s="39">
        <v>180</v>
      </c>
      <c r="V1259" s="39">
        <v>180</v>
      </c>
      <c r="W1259" s="39"/>
      <c r="X1259" s="39"/>
      <c r="Y1259" s="39"/>
      <c r="Z1259" s="39"/>
      <c r="AA1259" s="39"/>
      <c r="AB1259" s="39"/>
      <c r="AC1259" s="39"/>
      <c r="AD1259" s="39"/>
      <c r="AE1259" s="39"/>
      <c r="AF1259" s="39"/>
      <c r="AG1259" s="39"/>
      <c r="AH1259" s="39"/>
      <c r="AI1259" s="39"/>
      <c r="AJ1259" s="39"/>
      <c r="AK1259" s="39"/>
      <c r="AL1259" s="39"/>
      <c r="AM1259" s="39"/>
      <c r="AN1259" s="39"/>
      <c r="AO1259" s="39"/>
      <c r="AP1259" s="39">
        <v>1187.1600000000001</v>
      </c>
      <c r="AQ1259" s="39">
        <f>(P1259+Q1259+R1259+S1259+T1259+U1259+V1259+W1259)*AP1259</f>
        <v>866626.8</v>
      </c>
      <c r="AR1259" s="27">
        <f t="shared" si="27"/>
        <v>970622.01600000018</v>
      </c>
      <c r="AS1259" s="13" t="s">
        <v>111</v>
      </c>
      <c r="AT1259" s="13">
        <v>2015</v>
      </c>
      <c r="AU1259" s="13"/>
    </row>
    <row r="1260" spans="2:47" x14ac:dyDescent="0.25">
      <c r="B1260" s="7" t="s">
        <v>2095</v>
      </c>
      <c r="C1260" s="7" t="s">
        <v>100</v>
      </c>
      <c r="D1260" s="10" t="s">
        <v>2070</v>
      </c>
      <c r="E1260" s="7" t="s">
        <v>2071</v>
      </c>
      <c r="F1260" s="10" t="s">
        <v>2072</v>
      </c>
      <c r="G1260" s="10" t="s">
        <v>2096</v>
      </c>
      <c r="H1260" s="8" t="s">
        <v>105</v>
      </c>
      <c r="I1260" s="9">
        <v>45</v>
      </c>
      <c r="J1260" s="10" t="s">
        <v>238</v>
      </c>
      <c r="K1260" s="8" t="s">
        <v>107</v>
      </c>
      <c r="L1260" s="10" t="s">
        <v>108</v>
      </c>
      <c r="M1260" s="10" t="s">
        <v>109</v>
      </c>
      <c r="N1260" s="10" t="s">
        <v>110</v>
      </c>
      <c r="O1260" s="27"/>
      <c r="P1260" s="27"/>
      <c r="Q1260" s="74"/>
      <c r="R1260" s="27">
        <v>480</v>
      </c>
      <c r="S1260" s="27">
        <v>480</v>
      </c>
      <c r="T1260" s="27">
        <v>480</v>
      </c>
      <c r="U1260" s="27">
        <v>480</v>
      </c>
      <c r="V1260" s="27">
        <v>480</v>
      </c>
      <c r="W1260" s="27"/>
      <c r="X1260" s="27"/>
      <c r="Y1260" s="27"/>
      <c r="Z1260" s="27"/>
      <c r="AA1260" s="27"/>
      <c r="AB1260" s="27"/>
      <c r="AC1260" s="27"/>
      <c r="AD1260" s="27"/>
      <c r="AE1260" s="27"/>
      <c r="AF1260" s="27"/>
      <c r="AG1260" s="27"/>
      <c r="AH1260" s="27"/>
      <c r="AI1260" s="27"/>
      <c r="AJ1260" s="27"/>
      <c r="AK1260" s="27"/>
      <c r="AL1260" s="27"/>
      <c r="AM1260" s="27"/>
      <c r="AN1260" s="27"/>
      <c r="AO1260" s="27"/>
      <c r="AP1260" s="27">
        <v>487.47</v>
      </c>
      <c r="AQ1260" s="27">
        <v>0</v>
      </c>
      <c r="AR1260" s="27">
        <f t="shared" si="27"/>
        <v>0</v>
      </c>
      <c r="AS1260" s="10" t="s">
        <v>111</v>
      </c>
      <c r="AT1260" s="7" t="s">
        <v>375</v>
      </c>
      <c r="AU1260" s="89" t="s">
        <v>1337</v>
      </c>
    </row>
    <row r="1261" spans="2:47" x14ac:dyDescent="0.2">
      <c r="B1261" s="12" t="s">
        <v>2097</v>
      </c>
      <c r="C1261" s="7" t="s">
        <v>100</v>
      </c>
      <c r="D1261" s="7" t="s">
        <v>2070</v>
      </c>
      <c r="E1261" s="7" t="s">
        <v>2071</v>
      </c>
      <c r="F1261" s="7" t="s">
        <v>2072</v>
      </c>
      <c r="G1261" s="7" t="s">
        <v>2096</v>
      </c>
      <c r="H1261" s="8" t="s">
        <v>105</v>
      </c>
      <c r="I1261" s="9">
        <v>45</v>
      </c>
      <c r="J1261" s="10" t="s">
        <v>106</v>
      </c>
      <c r="K1261" s="8" t="s">
        <v>107</v>
      </c>
      <c r="L1261" s="10" t="s">
        <v>108</v>
      </c>
      <c r="M1261" s="10" t="s">
        <v>109</v>
      </c>
      <c r="N1261" s="10" t="s">
        <v>110</v>
      </c>
      <c r="O1261" s="74"/>
      <c r="P1261" s="27"/>
      <c r="Q1261" s="27"/>
      <c r="R1261" s="27">
        <v>480</v>
      </c>
      <c r="S1261" s="27">
        <v>480</v>
      </c>
      <c r="T1261" s="27">
        <v>480</v>
      </c>
      <c r="U1261" s="27">
        <v>480</v>
      </c>
      <c r="V1261" s="27">
        <v>480</v>
      </c>
      <c r="W1261" s="27"/>
      <c r="X1261" s="27"/>
      <c r="Y1261" s="27"/>
      <c r="Z1261" s="27"/>
      <c r="AA1261" s="27"/>
      <c r="AB1261" s="27"/>
      <c r="AC1261" s="27"/>
      <c r="AD1261" s="27"/>
      <c r="AE1261" s="27"/>
      <c r="AF1261" s="27"/>
      <c r="AG1261" s="27"/>
      <c r="AH1261" s="27"/>
      <c r="AI1261" s="27"/>
      <c r="AJ1261" s="27"/>
      <c r="AK1261" s="27"/>
      <c r="AL1261" s="27"/>
      <c r="AM1261" s="27"/>
      <c r="AN1261" s="27"/>
      <c r="AO1261" s="27"/>
      <c r="AP1261" s="27">
        <v>487.47</v>
      </c>
      <c r="AQ1261" s="27">
        <v>0</v>
      </c>
      <c r="AR1261" s="27">
        <f t="shared" si="27"/>
        <v>0</v>
      </c>
      <c r="AS1261" s="10" t="s">
        <v>111</v>
      </c>
      <c r="AT1261" s="43" t="s">
        <v>241</v>
      </c>
      <c r="AU1261" s="13" t="s">
        <v>458</v>
      </c>
    </row>
    <row r="1262" spans="2:47" x14ac:dyDescent="0.2">
      <c r="B1262" s="13" t="s">
        <v>2098</v>
      </c>
      <c r="C1262" s="13" t="s">
        <v>100</v>
      </c>
      <c r="D1262" s="13" t="s">
        <v>2076</v>
      </c>
      <c r="E1262" s="13" t="s">
        <v>2077</v>
      </c>
      <c r="F1262" s="13" t="s">
        <v>2078</v>
      </c>
      <c r="G1262" s="13" t="s">
        <v>2096</v>
      </c>
      <c r="H1262" s="13" t="s">
        <v>105</v>
      </c>
      <c r="I1262" s="13">
        <v>45</v>
      </c>
      <c r="J1262" s="13" t="s">
        <v>106</v>
      </c>
      <c r="K1262" s="13" t="s">
        <v>107</v>
      </c>
      <c r="L1262" s="13" t="s">
        <v>108</v>
      </c>
      <c r="M1262" s="13" t="s">
        <v>109</v>
      </c>
      <c r="N1262" s="13" t="s">
        <v>110</v>
      </c>
      <c r="O1262" s="39"/>
      <c r="P1262" s="39"/>
      <c r="Q1262" s="39"/>
      <c r="R1262" s="39">
        <v>480</v>
      </c>
      <c r="S1262" s="39">
        <v>0</v>
      </c>
      <c r="T1262" s="39">
        <v>480</v>
      </c>
      <c r="U1262" s="39">
        <v>480</v>
      </c>
      <c r="V1262" s="39">
        <v>480</v>
      </c>
      <c r="W1262" s="39"/>
      <c r="X1262" s="39"/>
      <c r="Y1262" s="39"/>
      <c r="Z1262" s="39"/>
      <c r="AA1262" s="39"/>
      <c r="AB1262" s="39"/>
      <c r="AC1262" s="39"/>
      <c r="AD1262" s="39"/>
      <c r="AE1262" s="39"/>
      <c r="AF1262" s="39"/>
      <c r="AG1262" s="39"/>
      <c r="AH1262" s="39"/>
      <c r="AI1262" s="39"/>
      <c r="AJ1262" s="39"/>
      <c r="AK1262" s="39"/>
      <c r="AL1262" s="39"/>
      <c r="AM1262" s="39"/>
      <c r="AN1262" s="39"/>
      <c r="AO1262" s="39"/>
      <c r="AP1262" s="39">
        <v>1590.62</v>
      </c>
      <c r="AQ1262" s="39">
        <v>0</v>
      </c>
      <c r="AR1262" s="27">
        <f t="shared" si="27"/>
        <v>0</v>
      </c>
      <c r="AS1262" s="13" t="s">
        <v>111</v>
      </c>
      <c r="AT1262" s="13">
        <v>2015</v>
      </c>
      <c r="AU1262" s="13">
        <v>14</v>
      </c>
    </row>
    <row r="1263" spans="2:47" x14ac:dyDescent="0.2">
      <c r="B1263" s="13" t="s">
        <v>2099</v>
      </c>
      <c r="C1263" s="13" t="s">
        <v>100</v>
      </c>
      <c r="D1263" s="13" t="s">
        <v>2076</v>
      </c>
      <c r="E1263" s="13" t="s">
        <v>2077</v>
      </c>
      <c r="F1263" s="13" t="s">
        <v>2078</v>
      </c>
      <c r="G1263" s="13" t="s">
        <v>2096</v>
      </c>
      <c r="H1263" s="13" t="s">
        <v>105</v>
      </c>
      <c r="I1263" s="13">
        <v>45</v>
      </c>
      <c r="J1263" s="13" t="s">
        <v>106</v>
      </c>
      <c r="K1263" s="13" t="s">
        <v>107</v>
      </c>
      <c r="L1263" s="13" t="s">
        <v>108</v>
      </c>
      <c r="M1263" s="13" t="s">
        <v>122</v>
      </c>
      <c r="N1263" s="13" t="s">
        <v>110</v>
      </c>
      <c r="O1263" s="39"/>
      <c r="P1263" s="39"/>
      <c r="Q1263" s="39"/>
      <c r="R1263" s="39">
        <v>480</v>
      </c>
      <c r="S1263" s="39">
        <v>480</v>
      </c>
      <c r="T1263" s="39">
        <v>480</v>
      </c>
      <c r="U1263" s="39">
        <v>480</v>
      </c>
      <c r="V1263" s="39">
        <v>480</v>
      </c>
      <c r="W1263" s="39"/>
      <c r="X1263" s="39"/>
      <c r="Y1263" s="39"/>
      <c r="Z1263" s="39"/>
      <c r="AA1263" s="39"/>
      <c r="AB1263" s="39"/>
      <c r="AC1263" s="39"/>
      <c r="AD1263" s="39"/>
      <c r="AE1263" s="39"/>
      <c r="AF1263" s="39"/>
      <c r="AG1263" s="39"/>
      <c r="AH1263" s="39"/>
      <c r="AI1263" s="39"/>
      <c r="AJ1263" s="39"/>
      <c r="AK1263" s="39"/>
      <c r="AL1263" s="39"/>
      <c r="AM1263" s="39"/>
      <c r="AN1263" s="39"/>
      <c r="AO1263" s="39"/>
      <c r="AP1263" s="39">
        <v>1590.62</v>
      </c>
      <c r="AQ1263" s="39">
        <v>0</v>
      </c>
      <c r="AR1263" s="27">
        <f t="shared" si="27"/>
        <v>0</v>
      </c>
      <c r="AS1263" s="13" t="s">
        <v>111</v>
      </c>
      <c r="AT1263" s="13">
        <v>2015</v>
      </c>
      <c r="AU1263" s="13" t="s">
        <v>115</v>
      </c>
    </row>
    <row r="1264" spans="2:47" x14ac:dyDescent="0.2">
      <c r="B1264" s="13" t="s">
        <v>7231</v>
      </c>
      <c r="C1264" s="13" t="s">
        <v>100</v>
      </c>
      <c r="D1264" s="13" t="s">
        <v>2076</v>
      </c>
      <c r="E1264" s="13" t="s">
        <v>2077</v>
      </c>
      <c r="F1264" s="13" t="s">
        <v>2078</v>
      </c>
      <c r="G1264" s="13" t="s">
        <v>2096</v>
      </c>
      <c r="H1264" s="13" t="s">
        <v>105</v>
      </c>
      <c r="I1264" s="13">
        <v>45</v>
      </c>
      <c r="J1264" s="13" t="s">
        <v>106</v>
      </c>
      <c r="K1264" s="13" t="s">
        <v>107</v>
      </c>
      <c r="L1264" s="13" t="s">
        <v>108</v>
      </c>
      <c r="M1264" s="13" t="s">
        <v>122</v>
      </c>
      <c r="N1264" s="13" t="s">
        <v>110</v>
      </c>
      <c r="O1264" s="39"/>
      <c r="P1264" s="39"/>
      <c r="Q1264" s="39"/>
      <c r="R1264" s="39">
        <v>480</v>
      </c>
      <c r="S1264" s="39">
        <v>480</v>
      </c>
      <c r="T1264" s="39">
        <v>0</v>
      </c>
      <c r="U1264" s="39">
        <v>480</v>
      </c>
      <c r="V1264" s="39">
        <v>480</v>
      </c>
      <c r="W1264" s="39"/>
      <c r="X1264" s="39"/>
      <c r="Y1264" s="39"/>
      <c r="Z1264" s="39"/>
      <c r="AA1264" s="39"/>
      <c r="AB1264" s="39"/>
      <c r="AC1264" s="39"/>
      <c r="AD1264" s="39"/>
      <c r="AE1264" s="39"/>
      <c r="AF1264" s="39"/>
      <c r="AG1264" s="39"/>
      <c r="AH1264" s="39"/>
      <c r="AI1264" s="39"/>
      <c r="AJ1264" s="39"/>
      <c r="AK1264" s="39"/>
      <c r="AL1264" s="39"/>
      <c r="AM1264" s="39"/>
      <c r="AN1264" s="39"/>
      <c r="AO1264" s="39"/>
      <c r="AP1264" s="39">
        <v>1590.62</v>
      </c>
      <c r="AQ1264" s="39">
        <f>(P1264+Q1264+R1264+S1264+T1264+U1264+V1264+W1264)*AP1264</f>
        <v>3053990.4</v>
      </c>
      <c r="AR1264" s="27">
        <f t="shared" si="27"/>
        <v>3420469.2480000001</v>
      </c>
      <c r="AS1264" s="13" t="s">
        <v>111</v>
      </c>
      <c r="AT1264" s="13">
        <v>2015</v>
      </c>
      <c r="AU1264" s="13"/>
    </row>
    <row r="1265" spans="2:47" x14ac:dyDescent="0.25">
      <c r="B1265" s="7" t="s">
        <v>2100</v>
      </c>
      <c r="C1265" s="7" t="s">
        <v>100</v>
      </c>
      <c r="D1265" s="22" t="s">
        <v>2101</v>
      </c>
      <c r="E1265" s="7" t="s">
        <v>2102</v>
      </c>
      <c r="F1265" s="10" t="s">
        <v>2103</v>
      </c>
      <c r="G1265" s="10" t="s">
        <v>2104</v>
      </c>
      <c r="H1265" s="8" t="s">
        <v>105</v>
      </c>
      <c r="I1265" s="9">
        <v>45</v>
      </c>
      <c r="J1265" s="10" t="s">
        <v>238</v>
      </c>
      <c r="K1265" s="8" t="s">
        <v>107</v>
      </c>
      <c r="L1265" s="10" t="s">
        <v>108</v>
      </c>
      <c r="M1265" s="10" t="s">
        <v>109</v>
      </c>
      <c r="N1265" s="10" t="s">
        <v>2105</v>
      </c>
      <c r="O1265" s="27"/>
      <c r="P1265" s="27"/>
      <c r="Q1265" s="74"/>
      <c r="R1265" s="27">
        <v>90</v>
      </c>
      <c r="S1265" s="27">
        <v>90</v>
      </c>
      <c r="T1265" s="27">
        <v>90</v>
      </c>
      <c r="U1265" s="27">
        <v>90</v>
      </c>
      <c r="V1265" s="27">
        <v>90</v>
      </c>
      <c r="W1265" s="27"/>
      <c r="X1265" s="27"/>
      <c r="Y1265" s="27"/>
      <c r="Z1265" s="27"/>
      <c r="AA1265" s="27"/>
      <c r="AB1265" s="27"/>
      <c r="AC1265" s="27"/>
      <c r="AD1265" s="27"/>
      <c r="AE1265" s="27"/>
      <c r="AF1265" s="27"/>
      <c r="AG1265" s="27"/>
      <c r="AH1265" s="27"/>
      <c r="AI1265" s="27"/>
      <c r="AJ1265" s="27"/>
      <c r="AK1265" s="27"/>
      <c r="AL1265" s="27"/>
      <c r="AM1265" s="27"/>
      <c r="AN1265" s="27"/>
      <c r="AO1265" s="27"/>
      <c r="AP1265" s="27">
        <v>2127.84</v>
      </c>
      <c r="AQ1265" s="27">
        <v>0</v>
      </c>
      <c r="AR1265" s="27">
        <f t="shared" si="27"/>
        <v>0</v>
      </c>
      <c r="AS1265" s="10" t="s">
        <v>111</v>
      </c>
      <c r="AT1265" s="7" t="s">
        <v>375</v>
      </c>
      <c r="AU1265" s="89" t="s">
        <v>357</v>
      </c>
    </row>
    <row r="1266" spans="2:47" x14ac:dyDescent="0.2">
      <c r="B1266" s="12" t="s">
        <v>2106</v>
      </c>
      <c r="C1266" s="7" t="s">
        <v>100</v>
      </c>
      <c r="D1266" s="7" t="s">
        <v>2101</v>
      </c>
      <c r="E1266" s="7" t="s">
        <v>2102</v>
      </c>
      <c r="F1266" s="7" t="s">
        <v>2103</v>
      </c>
      <c r="G1266" s="7" t="s">
        <v>2104</v>
      </c>
      <c r="H1266" s="8" t="s">
        <v>105</v>
      </c>
      <c r="I1266" s="9">
        <v>45</v>
      </c>
      <c r="J1266" s="10" t="s">
        <v>106</v>
      </c>
      <c r="K1266" s="8" t="s">
        <v>107</v>
      </c>
      <c r="L1266" s="10" t="s">
        <v>108</v>
      </c>
      <c r="M1266" s="10" t="s">
        <v>109</v>
      </c>
      <c r="N1266" s="10" t="s">
        <v>2105</v>
      </c>
      <c r="O1266" s="74"/>
      <c r="P1266" s="27"/>
      <c r="Q1266" s="27"/>
      <c r="R1266" s="27">
        <v>74</v>
      </c>
      <c r="S1266" s="27">
        <v>90</v>
      </c>
      <c r="T1266" s="27">
        <v>90</v>
      </c>
      <c r="U1266" s="27">
        <v>90</v>
      </c>
      <c r="V1266" s="27">
        <v>90</v>
      </c>
      <c r="W1266" s="27"/>
      <c r="X1266" s="27"/>
      <c r="Y1266" s="27"/>
      <c r="Z1266" s="27"/>
      <c r="AA1266" s="27"/>
      <c r="AB1266" s="27"/>
      <c r="AC1266" s="27"/>
      <c r="AD1266" s="27"/>
      <c r="AE1266" s="27"/>
      <c r="AF1266" s="27"/>
      <c r="AG1266" s="27"/>
      <c r="AH1266" s="27"/>
      <c r="AI1266" s="27"/>
      <c r="AJ1266" s="27"/>
      <c r="AK1266" s="27"/>
      <c r="AL1266" s="27"/>
      <c r="AM1266" s="27"/>
      <c r="AN1266" s="27"/>
      <c r="AO1266" s="27"/>
      <c r="AP1266" s="27">
        <v>2127.84</v>
      </c>
      <c r="AQ1266" s="27">
        <v>0</v>
      </c>
      <c r="AR1266" s="27">
        <f t="shared" si="27"/>
        <v>0</v>
      </c>
      <c r="AS1266" s="10" t="s">
        <v>111</v>
      </c>
      <c r="AT1266" s="43" t="s">
        <v>241</v>
      </c>
      <c r="AU1266" s="13" t="s">
        <v>458</v>
      </c>
    </row>
    <row r="1267" spans="2:47" x14ac:dyDescent="0.2">
      <c r="B1267" s="13" t="s">
        <v>2107</v>
      </c>
      <c r="C1267" s="13" t="s">
        <v>100</v>
      </c>
      <c r="D1267" s="13" t="s">
        <v>2108</v>
      </c>
      <c r="E1267" s="13" t="s">
        <v>2109</v>
      </c>
      <c r="F1267" s="13" t="s">
        <v>2110</v>
      </c>
      <c r="G1267" s="13" t="s">
        <v>2104</v>
      </c>
      <c r="H1267" s="13" t="s">
        <v>105</v>
      </c>
      <c r="I1267" s="13">
        <v>45</v>
      </c>
      <c r="J1267" s="13" t="s">
        <v>106</v>
      </c>
      <c r="K1267" s="13" t="s">
        <v>107</v>
      </c>
      <c r="L1267" s="13" t="s">
        <v>108</v>
      </c>
      <c r="M1267" s="13" t="s">
        <v>109</v>
      </c>
      <c r="N1267" s="13" t="s">
        <v>2105</v>
      </c>
      <c r="O1267" s="39"/>
      <c r="P1267" s="39"/>
      <c r="Q1267" s="39"/>
      <c r="R1267" s="39">
        <v>74</v>
      </c>
      <c r="S1267" s="39">
        <v>38</v>
      </c>
      <c r="T1267" s="39">
        <v>90</v>
      </c>
      <c r="U1267" s="39">
        <v>90</v>
      </c>
      <c r="V1267" s="39">
        <v>90</v>
      </c>
      <c r="W1267" s="39"/>
      <c r="X1267" s="39"/>
      <c r="Y1267" s="39"/>
      <c r="Z1267" s="39"/>
      <c r="AA1267" s="39"/>
      <c r="AB1267" s="39"/>
      <c r="AC1267" s="39"/>
      <c r="AD1267" s="39"/>
      <c r="AE1267" s="39"/>
      <c r="AF1267" s="39"/>
      <c r="AG1267" s="39"/>
      <c r="AH1267" s="39"/>
      <c r="AI1267" s="39"/>
      <c r="AJ1267" s="39"/>
      <c r="AK1267" s="39"/>
      <c r="AL1267" s="39"/>
      <c r="AM1267" s="39"/>
      <c r="AN1267" s="39"/>
      <c r="AO1267" s="39"/>
      <c r="AP1267" s="39">
        <v>1964.28</v>
      </c>
      <c r="AQ1267" s="39">
        <v>0</v>
      </c>
      <c r="AR1267" s="27">
        <f t="shared" si="27"/>
        <v>0</v>
      </c>
      <c r="AS1267" s="13" t="s">
        <v>111</v>
      </c>
      <c r="AT1267" s="13">
        <v>2015</v>
      </c>
      <c r="AU1267" s="13">
        <v>14</v>
      </c>
    </row>
    <row r="1268" spans="2:47" x14ac:dyDescent="0.2">
      <c r="B1268" s="13" t="s">
        <v>2111</v>
      </c>
      <c r="C1268" s="13" t="s">
        <v>100</v>
      </c>
      <c r="D1268" s="13" t="s">
        <v>2108</v>
      </c>
      <c r="E1268" s="13" t="s">
        <v>2109</v>
      </c>
      <c r="F1268" s="13" t="s">
        <v>2110</v>
      </c>
      <c r="G1268" s="13" t="s">
        <v>2104</v>
      </c>
      <c r="H1268" s="13" t="s">
        <v>105</v>
      </c>
      <c r="I1268" s="13">
        <v>45</v>
      </c>
      <c r="J1268" s="13" t="s">
        <v>106</v>
      </c>
      <c r="K1268" s="13" t="s">
        <v>107</v>
      </c>
      <c r="L1268" s="13" t="s">
        <v>108</v>
      </c>
      <c r="M1268" s="13" t="s">
        <v>109</v>
      </c>
      <c r="N1268" s="13" t="s">
        <v>2105</v>
      </c>
      <c r="O1268" s="39"/>
      <c r="P1268" s="39"/>
      <c r="Q1268" s="39"/>
      <c r="R1268" s="39">
        <v>74</v>
      </c>
      <c r="S1268" s="39">
        <v>0</v>
      </c>
      <c r="T1268" s="39">
        <v>90</v>
      </c>
      <c r="U1268" s="39">
        <v>90</v>
      </c>
      <c r="V1268" s="39">
        <v>90</v>
      </c>
      <c r="W1268" s="39"/>
      <c r="X1268" s="39"/>
      <c r="Y1268" s="39"/>
      <c r="Z1268" s="39"/>
      <c r="AA1268" s="39"/>
      <c r="AB1268" s="39"/>
      <c r="AC1268" s="39"/>
      <c r="AD1268" s="39"/>
      <c r="AE1268" s="39"/>
      <c r="AF1268" s="39"/>
      <c r="AG1268" s="39"/>
      <c r="AH1268" s="39"/>
      <c r="AI1268" s="39"/>
      <c r="AJ1268" s="39"/>
      <c r="AK1268" s="39"/>
      <c r="AL1268" s="39"/>
      <c r="AM1268" s="39"/>
      <c r="AN1268" s="39"/>
      <c r="AO1268" s="39"/>
      <c r="AP1268" s="39">
        <v>1964.28</v>
      </c>
      <c r="AQ1268" s="39">
        <v>0</v>
      </c>
      <c r="AR1268" s="27">
        <f t="shared" si="27"/>
        <v>0</v>
      </c>
      <c r="AS1268" s="13" t="s">
        <v>111</v>
      </c>
      <c r="AT1268" s="13">
        <v>2015</v>
      </c>
      <c r="AU1268" s="13">
        <v>14</v>
      </c>
    </row>
    <row r="1269" spans="2:47" x14ac:dyDescent="0.2">
      <c r="B1269" s="13" t="s">
        <v>2112</v>
      </c>
      <c r="C1269" s="13" t="s">
        <v>100</v>
      </c>
      <c r="D1269" s="13" t="s">
        <v>2108</v>
      </c>
      <c r="E1269" s="13" t="s">
        <v>2109</v>
      </c>
      <c r="F1269" s="13" t="s">
        <v>2110</v>
      </c>
      <c r="G1269" s="13" t="s">
        <v>2104</v>
      </c>
      <c r="H1269" s="13" t="s">
        <v>105</v>
      </c>
      <c r="I1269" s="13">
        <v>45</v>
      </c>
      <c r="J1269" s="13" t="s">
        <v>106</v>
      </c>
      <c r="K1269" s="13" t="s">
        <v>107</v>
      </c>
      <c r="L1269" s="13" t="s">
        <v>108</v>
      </c>
      <c r="M1269" s="13" t="s">
        <v>109</v>
      </c>
      <c r="N1269" s="13" t="s">
        <v>2105</v>
      </c>
      <c r="O1269" s="39"/>
      <c r="P1269" s="39"/>
      <c r="Q1269" s="39"/>
      <c r="R1269" s="39">
        <v>74</v>
      </c>
      <c r="S1269" s="39">
        <v>90</v>
      </c>
      <c r="T1269" s="39">
        <v>90</v>
      </c>
      <c r="U1269" s="39">
        <v>90</v>
      </c>
      <c r="V1269" s="39">
        <v>90</v>
      </c>
      <c r="W1269" s="39"/>
      <c r="X1269" s="39"/>
      <c r="Y1269" s="39"/>
      <c r="Z1269" s="39"/>
      <c r="AA1269" s="39"/>
      <c r="AB1269" s="39"/>
      <c r="AC1269" s="39"/>
      <c r="AD1269" s="39"/>
      <c r="AE1269" s="39"/>
      <c r="AF1269" s="39"/>
      <c r="AG1269" s="39"/>
      <c r="AH1269" s="39"/>
      <c r="AI1269" s="39"/>
      <c r="AJ1269" s="39"/>
      <c r="AK1269" s="39"/>
      <c r="AL1269" s="39"/>
      <c r="AM1269" s="39"/>
      <c r="AN1269" s="39"/>
      <c r="AO1269" s="39"/>
      <c r="AP1269" s="39">
        <v>1964.28</v>
      </c>
      <c r="AQ1269" s="39">
        <v>0</v>
      </c>
      <c r="AR1269" s="27">
        <f t="shared" si="27"/>
        <v>0</v>
      </c>
      <c r="AS1269" s="13" t="s">
        <v>111</v>
      </c>
      <c r="AT1269" s="13">
        <v>2015</v>
      </c>
      <c r="AU1269" s="13" t="s">
        <v>156</v>
      </c>
    </row>
    <row r="1270" spans="2:47" x14ac:dyDescent="0.2">
      <c r="B1270" s="13" t="s">
        <v>2113</v>
      </c>
      <c r="C1270" s="13" t="s">
        <v>100</v>
      </c>
      <c r="D1270" s="13" t="s">
        <v>2108</v>
      </c>
      <c r="E1270" s="13" t="s">
        <v>2109</v>
      </c>
      <c r="F1270" s="13" t="s">
        <v>2110</v>
      </c>
      <c r="G1270" s="13" t="s">
        <v>2104</v>
      </c>
      <c r="H1270" s="13" t="s">
        <v>105</v>
      </c>
      <c r="I1270" s="13">
        <v>45</v>
      </c>
      <c r="J1270" s="13" t="s">
        <v>106</v>
      </c>
      <c r="K1270" s="13" t="s">
        <v>107</v>
      </c>
      <c r="L1270" s="13" t="s">
        <v>108</v>
      </c>
      <c r="M1270" s="13" t="s">
        <v>122</v>
      </c>
      <c r="N1270" s="13" t="s">
        <v>2105</v>
      </c>
      <c r="O1270" s="39"/>
      <c r="P1270" s="39"/>
      <c r="Q1270" s="39"/>
      <c r="R1270" s="39">
        <v>74</v>
      </c>
      <c r="S1270" s="39">
        <v>90</v>
      </c>
      <c r="T1270" s="39">
        <v>60</v>
      </c>
      <c r="U1270" s="39">
        <v>90</v>
      </c>
      <c r="V1270" s="39">
        <v>90</v>
      </c>
      <c r="W1270" s="39"/>
      <c r="X1270" s="39"/>
      <c r="Y1270" s="39"/>
      <c r="Z1270" s="39"/>
      <c r="AA1270" s="39"/>
      <c r="AB1270" s="39"/>
      <c r="AC1270" s="39"/>
      <c r="AD1270" s="39"/>
      <c r="AE1270" s="39"/>
      <c r="AF1270" s="39"/>
      <c r="AG1270" s="39"/>
      <c r="AH1270" s="39"/>
      <c r="AI1270" s="39"/>
      <c r="AJ1270" s="39"/>
      <c r="AK1270" s="39"/>
      <c r="AL1270" s="39"/>
      <c r="AM1270" s="39"/>
      <c r="AN1270" s="39"/>
      <c r="AO1270" s="39"/>
      <c r="AP1270" s="39">
        <v>2375.52</v>
      </c>
      <c r="AQ1270" s="39">
        <v>0</v>
      </c>
      <c r="AR1270" s="27">
        <f t="shared" si="27"/>
        <v>0</v>
      </c>
      <c r="AS1270" s="13" t="s">
        <v>111</v>
      </c>
      <c r="AT1270" s="13">
        <v>2015</v>
      </c>
      <c r="AU1270" s="13" t="s">
        <v>156</v>
      </c>
    </row>
    <row r="1271" spans="2:47" x14ac:dyDescent="0.2">
      <c r="B1271" s="13" t="s">
        <v>7232</v>
      </c>
      <c r="C1271" s="13" t="s">
        <v>100</v>
      </c>
      <c r="D1271" s="13" t="s">
        <v>2108</v>
      </c>
      <c r="E1271" s="13" t="s">
        <v>2109</v>
      </c>
      <c r="F1271" s="13" t="s">
        <v>2110</v>
      </c>
      <c r="G1271" s="13" t="s">
        <v>2104</v>
      </c>
      <c r="H1271" s="13" t="s">
        <v>105</v>
      </c>
      <c r="I1271" s="13">
        <v>45</v>
      </c>
      <c r="J1271" s="13" t="s">
        <v>106</v>
      </c>
      <c r="K1271" s="13" t="s">
        <v>107</v>
      </c>
      <c r="L1271" s="13" t="s">
        <v>108</v>
      </c>
      <c r="M1271" s="13" t="s">
        <v>122</v>
      </c>
      <c r="N1271" s="13" t="s">
        <v>2105</v>
      </c>
      <c r="O1271" s="39"/>
      <c r="P1271" s="39"/>
      <c r="Q1271" s="39"/>
      <c r="R1271" s="39">
        <v>74</v>
      </c>
      <c r="S1271" s="39">
        <v>90</v>
      </c>
      <c r="T1271" s="39">
        <v>83</v>
      </c>
      <c r="U1271" s="39">
        <v>90</v>
      </c>
      <c r="V1271" s="39">
        <v>90</v>
      </c>
      <c r="W1271" s="39"/>
      <c r="X1271" s="39"/>
      <c r="Y1271" s="39"/>
      <c r="Z1271" s="39"/>
      <c r="AA1271" s="39"/>
      <c r="AB1271" s="39"/>
      <c r="AC1271" s="39"/>
      <c r="AD1271" s="39"/>
      <c r="AE1271" s="39"/>
      <c r="AF1271" s="39"/>
      <c r="AG1271" s="39"/>
      <c r="AH1271" s="39"/>
      <c r="AI1271" s="39"/>
      <c r="AJ1271" s="39"/>
      <c r="AK1271" s="39"/>
      <c r="AL1271" s="39"/>
      <c r="AM1271" s="39"/>
      <c r="AN1271" s="39"/>
      <c r="AO1271" s="39"/>
      <c r="AP1271" s="39">
        <v>2121</v>
      </c>
      <c r="AQ1271" s="39">
        <f>(P1271+Q1271+R1271+S1271+T1271+U1271+V1271+W1271)*AP1271</f>
        <v>905667</v>
      </c>
      <c r="AR1271" s="27">
        <f t="shared" si="27"/>
        <v>1014347.0400000002</v>
      </c>
      <c r="AS1271" s="13" t="s">
        <v>111</v>
      </c>
      <c r="AT1271" s="13">
        <v>2015</v>
      </c>
      <c r="AU1271" s="13"/>
    </row>
    <row r="1272" spans="2:47" x14ac:dyDescent="0.25">
      <c r="B1272" s="7" t="s">
        <v>2114</v>
      </c>
      <c r="C1272" s="7" t="s">
        <v>100</v>
      </c>
      <c r="D1272" s="22" t="s">
        <v>1748</v>
      </c>
      <c r="E1272" s="7" t="s">
        <v>1749</v>
      </c>
      <c r="F1272" s="10" t="s">
        <v>1749</v>
      </c>
      <c r="G1272" s="10" t="s">
        <v>2115</v>
      </c>
      <c r="H1272" s="8" t="s">
        <v>105</v>
      </c>
      <c r="I1272" s="9">
        <v>45</v>
      </c>
      <c r="J1272" s="10" t="s">
        <v>238</v>
      </c>
      <c r="K1272" s="8" t="s">
        <v>107</v>
      </c>
      <c r="L1272" s="10" t="s">
        <v>108</v>
      </c>
      <c r="M1272" s="10" t="s">
        <v>109</v>
      </c>
      <c r="N1272" s="10" t="s">
        <v>110</v>
      </c>
      <c r="O1272" s="27"/>
      <c r="P1272" s="27"/>
      <c r="Q1272" s="74"/>
      <c r="R1272" s="27">
        <v>100</v>
      </c>
      <c r="S1272" s="27">
        <v>80</v>
      </c>
      <c r="T1272" s="27">
        <v>80</v>
      </c>
      <c r="U1272" s="27">
        <v>80</v>
      </c>
      <c r="V1272" s="27">
        <v>80</v>
      </c>
      <c r="W1272" s="27"/>
      <c r="X1272" s="27"/>
      <c r="Y1272" s="27"/>
      <c r="Z1272" s="27"/>
      <c r="AA1272" s="27"/>
      <c r="AB1272" s="27"/>
      <c r="AC1272" s="27"/>
      <c r="AD1272" s="27"/>
      <c r="AE1272" s="27"/>
      <c r="AF1272" s="27"/>
      <c r="AG1272" s="27"/>
      <c r="AH1272" s="27"/>
      <c r="AI1272" s="27"/>
      <c r="AJ1272" s="27"/>
      <c r="AK1272" s="27"/>
      <c r="AL1272" s="27"/>
      <c r="AM1272" s="27"/>
      <c r="AN1272" s="27"/>
      <c r="AO1272" s="27"/>
      <c r="AP1272" s="27">
        <v>20642.96</v>
      </c>
      <c r="AQ1272" s="27">
        <v>0</v>
      </c>
      <c r="AR1272" s="27">
        <f t="shared" si="27"/>
        <v>0</v>
      </c>
      <c r="AS1272" s="10" t="s">
        <v>111</v>
      </c>
      <c r="AT1272" s="7" t="s">
        <v>375</v>
      </c>
      <c r="AU1272" s="89" t="s">
        <v>357</v>
      </c>
    </row>
    <row r="1273" spans="2:47" x14ac:dyDescent="0.2">
      <c r="B1273" s="12" t="s">
        <v>2116</v>
      </c>
      <c r="C1273" s="7" t="s">
        <v>100</v>
      </c>
      <c r="D1273" s="7" t="s">
        <v>1748</v>
      </c>
      <c r="E1273" s="7" t="s">
        <v>1749</v>
      </c>
      <c r="F1273" s="7" t="s">
        <v>1749</v>
      </c>
      <c r="G1273" s="7" t="s">
        <v>2115</v>
      </c>
      <c r="H1273" s="8" t="s">
        <v>105</v>
      </c>
      <c r="I1273" s="9">
        <v>45</v>
      </c>
      <c r="J1273" s="10" t="s">
        <v>106</v>
      </c>
      <c r="K1273" s="8" t="s">
        <v>107</v>
      </c>
      <c r="L1273" s="10" t="s">
        <v>108</v>
      </c>
      <c r="M1273" s="10" t="s">
        <v>109</v>
      </c>
      <c r="N1273" s="10" t="s">
        <v>110</v>
      </c>
      <c r="O1273" s="74"/>
      <c r="P1273" s="27"/>
      <c r="Q1273" s="27"/>
      <c r="R1273" s="27">
        <v>60</v>
      </c>
      <c r="S1273" s="27">
        <v>40</v>
      </c>
      <c r="T1273" s="27">
        <v>35</v>
      </c>
      <c r="U1273" s="27">
        <v>40</v>
      </c>
      <c r="V1273" s="27">
        <v>40</v>
      </c>
      <c r="W1273" s="27"/>
      <c r="X1273" s="27"/>
      <c r="Y1273" s="27"/>
      <c r="Z1273" s="27"/>
      <c r="AA1273" s="27"/>
      <c r="AB1273" s="27"/>
      <c r="AC1273" s="27"/>
      <c r="AD1273" s="27"/>
      <c r="AE1273" s="27"/>
      <c r="AF1273" s="27"/>
      <c r="AG1273" s="27"/>
      <c r="AH1273" s="27"/>
      <c r="AI1273" s="27"/>
      <c r="AJ1273" s="27"/>
      <c r="AK1273" s="27"/>
      <c r="AL1273" s="27"/>
      <c r="AM1273" s="27"/>
      <c r="AN1273" s="27"/>
      <c r="AO1273" s="27"/>
      <c r="AP1273" s="27">
        <v>20642.96</v>
      </c>
      <c r="AQ1273" s="27">
        <v>0</v>
      </c>
      <c r="AR1273" s="27">
        <f t="shared" si="27"/>
        <v>0</v>
      </c>
      <c r="AS1273" s="10" t="s">
        <v>111</v>
      </c>
      <c r="AT1273" s="43" t="s">
        <v>241</v>
      </c>
      <c r="AU1273" s="13" t="s">
        <v>156</v>
      </c>
    </row>
    <row r="1274" spans="2:47" x14ac:dyDescent="0.2">
      <c r="B1274" s="13" t="s">
        <v>2117</v>
      </c>
      <c r="C1274" s="13" t="s">
        <v>100</v>
      </c>
      <c r="D1274" s="13" t="s">
        <v>1748</v>
      </c>
      <c r="E1274" s="13" t="s">
        <v>1749</v>
      </c>
      <c r="F1274" s="13" t="s">
        <v>1749</v>
      </c>
      <c r="G1274" s="13" t="s">
        <v>2115</v>
      </c>
      <c r="H1274" s="13" t="s">
        <v>105</v>
      </c>
      <c r="I1274" s="13">
        <v>45</v>
      </c>
      <c r="J1274" s="13" t="s">
        <v>106</v>
      </c>
      <c r="K1274" s="13" t="s">
        <v>107</v>
      </c>
      <c r="L1274" s="13" t="s">
        <v>108</v>
      </c>
      <c r="M1274" s="13" t="s">
        <v>109</v>
      </c>
      <c r="N1274" s="13" t="s">
        <v>110</v>
      </c>
      <c r="O1274" s="39"/>
      <c r="P1274" s="39"/>
      <c r="Q1274" s="39"/>
      <c r="R1274" s="39">
        <v>60</v>
      </c>
      <c r="S1274" s="39">
        <v>9</v>
      </c>
      <c r="T1274" s="39">
        <v>40</v>
      </c>
      <c r="U1274" s="39">
        <v>40</v>
      </c>
      <c r="V1274" s="39">
        <v>40</v>
      </c>
      <c r="W1274" s="39"/>
      <c r="X1274" s="39"/>
      <c r="Y1274" s="39"/>
      <c r="Z1274" s="39"/>
      <c r="AA1274" s="39"/>
      <c r="AB1274" s="39"/>
      <c r="AC1274" s="39"/>
      <c r="AD1274" s="39"/>
      <c r="AE1274" s="39"/>
      <c r="AF1274" s="39"/>
      <c r="AG1274" s="39"/>
      <c r="AH1274" s="39"/>
      <c r="AI1274" s="39"/>
      <c r="AJ1274" s="39"/>
      <c r="AK1274" s="39"/>
      <c r="AL1274" s="39"/>
      <c r="AM1274" s="39"/>
      <c r="AN1274" s="39"/>
      <c r="AO1274" s="39"/>
      <c r="AP1274" s="39">
        <v>19056.25</v>
      </c>
      <c r="AQ1274" s="39">
        <v>0</v>
      </c>
      <c r="AR1274" s="27">
        <f t="shared" si="27"/>
        <v>0</v>
      </c>
      <c r="AS1274" s="13" t="s">
        <v>111</v>
      </c>
      <c r="AT1274" s="13">
        <v>2015</v>
      </c>
      <c r="AU1274" s="13">
        <v>14</v>
      </c>
    </row>
    <row r="1275" spans="2:47" x14ac:dyDescent="0.2">
      <c r="B1275" s="13" t="s">
        <v>2118</v>
      </c>
      <c r="C1275" s="13" t="s">
        <v>100</v>
      </c>
      <c r="D1275" s="13" t="s">
        <v>1748</v>
      </c>
      <c r="E1275" s="13" t="s">
        <v>1749</v>
      </c>
      <c r="F1275" s="13" t="s">
        <v>1749</v>
      </c>
      <c r="G1275" s="13" t="s">
        <v>2115</v>
      </c>
      <c r="H1275" s="13" t="s">
        <v>105</v>
      </c>
      <c r="I1275" s="13">
        <v>45</v>
      </c>
      <c r="J1275" s="13" t="s">
        <v>106</v>
      </c>
      <c r="K1275" s="13" t="s">
        <v>107</v>
      </c>
      <c r="L1275" s="13" t="s">
        <v>108</v>
      </c>
      <c r="M1275" s="13" t="s">
        <v>109</v>
      </c>
      <c r="N1275" s="13" t="s">
        <v>110</v>
      </c>
      <c r="O1275" s="39"/>
      <c r="P1275" s="39"/>
      <c r="Q1275" s="39"/>
      <c r="R1275" s="39">
        <v>60</v>
      </c>
      <c r="S1275" s="39">
        <v>40</v>
      </c>
      <c r="T1275" s="39">
        <v>35</v>
      </c>
      <c r="U1275" s="39">
        <v>40</v>
      </c>
      <c r="V1275" s="39">
        <v>40</v>
      </c>
      <c r="W1275" s="39"/>
      <c r="X1275" s="39"/>
      <c r="Y1275" s="39"/>
      <c r="Z1275" s="39"/>
      <c r="AA1275" s="39"/>
      <c r="AB1275" s="39"/>
      <c r="AC1275" s="39"/>
      <c r="AD1275" s="39"/>
      <c r="AE1275" s="39"/>
      <c r="AF1275" s="39"/>
      <c r="AG1275" s="39"/>
      <c r="AH1275" s="39"/>
      <c r="AI1275" s="39"/>
      <c r="AJ1275" s="39"/>
      <c r="AK1275" s="39"/>
      <c r="AL1275" s="39"/>
      <c r="AM1275" s="39"/>
      <c r="AN1275" s="39"/>
      <c r="AO1275" s="39"/>
      <c r="AP1275" s="39">
        <v>19056.25</v>
      </c>
      <c r="AQ1275" s="39">
        <v>0</v>
      </c>
      <c r="AR1275" s="27">
        <f t="shared" si="27"/>
        <v>0</v>
      </c>
      <c r="AS1275" s="13" t="s">
        <v>111</v>
      </c>
      <c r="AT1275" s="13">
        <v>2015</v>
      </c>
      <c r="AU1275" s="13" t="s">
        <v>156</v>
      </c>
    </row>
    <row r="1276" spans="2:47" x14ac:dyDescent="0.2">
      <c r="B1276" s="13" t="s">
        <v>2119</v>
      </c>
      <c r="C1276" s="13" t="s">
        <v>100</v>
      </c>
      <c r="D1276" s="13" t="s">
        <v>1748</v>
      </c>
      <c r="E1276" s="13" t="s">
        <v>1749</v>
      </c>
      <c r="F1276" s="13" t="s">
        <v>1749</v>
      </c>
      <c r="G1276" s="13" t="s">
        <v>2115</v>
      </c>
      <c r="H1276" s="13" t="s">
        <v>105</v>
      </c>
      <c r="I1276" s="13">
        <v>45</v>
      </c>
      <c r="J1276" s="13" t="s">
        <v>106</v>
      </c>
      <c r="K1276" s="13" t="s">
        <v>107</v>
      </c>
      <c r="L1276" s="13" t="s">
        <v>108</v>
      </c>
      <c r="M1276" s="13" t="s">
        <v>122</v>
      </c>
      <c r="N1276" s="13" t="s">
        <v>110</v>
      </c>
      <c r="O1276" s="39"/>
      <c r="P1276" s="39"/>
      <c r="Q1276" s="39"/>
      <c r="R1276" s="39">
        <v>60</v>
      </c>
      <c r="S1276" s="39">
        <v>40</v>
      </c>
      <c r="T1276" s="39">
        <v>25</v>
      </c>
      <c r="U1276" s="39">
        <v>40</v>
      </c>
      <c r="V1276" s="39">
        <v>40</v>
      </c>
      <c r="W1276" s="39"/>
      <c r="X1276" s="39"/>
      <c r="Y1276" s="39"/>
      <c r="Z1276" s="39"/>
      <c r="AA1276" s="39"/>
      <c r="AB1276" s="39"/>
      <c r="AC1276" s="39"/>
      <c r="AD1276" s="39"/>
      <c r="AE1276" s="39"/>
      <c r="AF1276" s="39"/>
      <c r="AG1276" s="39"/>
      <c r="AH1276" s="39"/>
      <c r="AI1276" s="39"/>
      <c r="AJ1276" s="39"/>
      <c r="AK1276" s="39"/>
      <c r="AL1276" s="39"/>
      <c r="AM1276" s="39"/>
      <c r="AN1276" s="39"/>
      <c r="AO1276" s="39"/>
      <c r="AP1276" s="39">
        <v>23114</v>
      </c>
      <c r="AQ1276" s="39">
        <v>0</v>
      </c>
      <c r="AR1276" s="27">
        <f t="shared" si="27"/>
        <v>0</v>
      </c>
      <c r="AS1276" s="13" t="s">
        <v>111</v>
      </c>
      <c r="AT1276" s="13">
        <v>2015</v>
      </c>
      <c r="AU1276" s="13" t="s">
        <v>7186</v>
      </c>
    </row>
    <row r="1277" spans="2:47" x14ac:dyDescent="0.2">
      <c r="B1277" s="13" t="s">
        <v>7233</v>
      </c>
      <c r="C1277" s="13" t="s">
        <v>100</v>
      </c>
      <c r="D1277" s="13" t="s">
        <v>5543</v>
      </c>
      <c r="E1277" s="13" t="s">
        <v>5539</v>
      </c>
      <c r="F1277" s="13" t="s">
        <v>5540</v>
      </c>
      <c r="G1277" s="13" t="s">
        <v>7234</v>
      </c>
      <c r="H1277" s="13" t="s">
        <v>105</v>
      </c>
      <c r="I1277" s="13">
        <v>45</v>
      </c>
      <c r="J1277" s="13" t="s">
        <v>106</v>
      </c>
      <c r="K1277" s="13" t="s">
        <v>107</v>
      </c>
      <c r="L1277" s="13" t="s">
        <v>108</v>
      </c>
      <c r="M1277" s="13" t="s">
        <v>122</v>
      </c>
      <c r="N1277" s="13" t="s">
        <v>110</v>
      </c>
      <c r="O1277" s="39"/>
      <c r="P1277" s="39"/>
      <c r="Q1277" s="39"/>
      <c r="R1277" s="39">
        <v>60</v>
      </c>
      <c r="S1277" s="39">
        <v>40</v>
      </c>
      <c r="T1277" s="39">
        <v>18</v>
      </c>
      <c r="U1277" s="39">
        <v>40</v>
      </c>
      <c r="V1277" s="39">
        <v>40</v>
      </c>
      <c r="W1277" s="39"/>
      <c r="X1277" s="39"/>
      <c r="Y1277" s="39"/>
      <c r="Z1277" s="39"/>
      <c r="AA1277" s="39"/>
      <c r="AB1277" s="39"/>
      <c r="AC1277" s="39"/>
      <c r="AD1277" s="39"/>
      <c r="AE1277" s="39"/>
      <c r="AF1277" s="39"/>
      <c r="AG1277" s="39"/>
      <c r="AH1277" s="39"/>
      <c r="AI1277" s="39"/>
      <c r="AJ1277" s="39"/>
      <c r="AK1277" s="39"/>
      <c r="AL1277" s="39"/>
      <c r="AM1277" s="39"/>
      <c r="AN1277" s="39"/>
      <c r="AO1277" s="39"/>
      <c r="AP1277" s="39">
        <v>20637.5</v>
      </c>
      <c r="AQ1277" s="39">
        <f>(P1277+Q1277+R1277+S1277+T1277+U1277+V1277+W1277)*AP1277</f>
        <v>4086225</v>
      </c>
      <c r="AR1277" s="27">
        <f t="shared" si="27"/>
        <v>4576572</v>
      </c>
      <c r="AS1277" s="13" t="s">
        <v>111</v>
      </c>
      <c r="AT1277" s="13">
        <v>2015</v>
      </c>
      <c r="AU1277" s="13"/>
    </row>
    <row r="1278" spans="2:47" x14ac:dyDescent="0.25">
      <c r="B1278" s="7" t="s">
        <v>2120</v>
      </c>
      <c r="C1278" s="7" t="s">
        <v>100</v>
      </c>
      <c r="D1278" s="22" t="s">
        <v>1748</v>
      </c>
      <c r="E1278" s="7" t="s">
        <v>1749</v>
      </c>
      <c r="F1278" s="10" t="s">
        <v>1749</v>
      </c>
      <c r="G1278" s="10" t="s">
        <v>2121</v>
      </c>
      <c r="H1278" s="8" t="s">
        <v>105</v>
      </c>
      <c r="I1278" s="9">
        <v>45</v>
      </c>
      <c r="J1278" s="10" t="s">
        <v>238</v>
      </c>
      <c r="K1278" s="8" t="s">
        <v>107</v>
      </c>
      <c r="L1278" s="10" t="s">
        <v>108</v>
      </c>
      <c r="M1278" s="10" t="s">
        <v>109</v>
      </c>
      <c r="N1278" s="10" t="s">
        <v>110</v>
      </c>
      <c r="O1278" s="27"/>
      <c r="P1278" s="27"/>
      <c r="Q1278" s="74"/>
      <c r="R1278" s="27">
        <v>120</v>
      </c>
      <c r="S1278" s="27">
        <v>100</v>
      </c>
      <c r="T1278" s="27">
        <v>100</v>
      </c>
      <c r="U1278" s="27">
        <v>100</v>
      </c>
      <c r="V1278" s="27">
        <v>100</v>
      </c>
      <c r="W1278" s="27"/>
      <c r="X1278" s="27"/>
      <c r="Y1278" s="27"/>
      <c r="Z1278" s="27"/>
      <c r="AA1278" s="27"/>
      <c r="AB1278" s="27"/>
      <c r="AC1278" s="27"/>
      <c r="AD1278" s="27"/>
      <c r="AE1278" s="27"/>
      <c r="AF1278" s="27"/>
      <c r="AG1278" s="27"/>
      <c r="AH1278" s="27"/>
      <c r="AI1278" s="27"/>
      <c r="AJ1278" s="27"/>
      <c r="AK1278" s="27"/>
      <c r="AL1278" s="27"/>
      <c r="AM1278" s="27"/>
      <c r="AN1278" s="27"/>
      <c r="AO1278" s="27"/>
      <c r="AP1278" s="27">
        <v>20439.849999999999</v>
      </c>
      <c r="AQ1278" s="27">
        <v>0</v>
      </c>
      <c r="AR1278" s="27">
        <f t="shared" si="27"/>
        <v>0</v>
      </c>
      <c r="AS1278" s="10" t="s">
        <v>111</v>
      </c>
      <c r="AT1278" s="7" t="s">
        <v>375</v>
      </c>
      <c r="AU1278" s="89" t="s">
        <v>357</v>
      </c>
    </row>
    <row r="1279" spans="2:47" x14ac:dyDescent="0.2">
      <c r="B1279" s="12" t="s">
        <v>2122</v>
      </c>
      <c r="C1279" s="7" t="s">
        <v>100</v>
      </c>
      <c r="D1279" s="7" t="s">
        <v>1748</v>
      </c>
      <c r="E1279" s="7" t="s">
        <v>1749</v>
      </c>
      <c r="F1279" s="7" t="s">
        <v>1749</v>
      </c>
      <c r="G1279" s="7" t="s">
        <v>2121</v>
      </c>
      <c r="H1279" s="8" t="s">
        <v>105</v>
      </c>
      <c r="I1279" s="9">
        <v>45</v>
      </c>
      <c r="J1279" s="10" t="s">
        <v>106</v>
      </c>
      <c r="K1279" s="8" t="s">
        <v>107</v>
      </c>
      <c r="L1279" s="10" t="s">
        <v>108</v>
      </c>
      <c r="M1279" s="10" t="s">
        <v>109</v>
      </c>
      <c r="N1279" s="10" t="s">
        <v>110</v>
      </c>
      <c r="O1279" s="74"/>
      <c r="P1279" s="27"/>
      <c r="Q1279" s="27"/>
      <c r="R1279" s="27">
        <v>80</v>
      </c>
      <c r="S1279" s="27">
        <v>40</v>
      </c>
      <c r="T1279" s="27">
        <v>35</v>
      </c>
      <c r="U1279" s="27">
        <v>40</v>
      </c>
      <c r="V1279" s="27">
        <v>40</v>
      </c>
      <c r="W1279" s="27"/>
      <c r="X1279" s="27"/>
      <c r="Y1279" s="27"/>
      <c r="Z1279" s="27"/>
      <c r="AA1279" s="27"/>
      <c r="AB1279" s="27"/>
      <c r="AC1279" s="27"/>
      <c r="AD1279" s="27"/>
      <c r="AE1279" s="27"/>
      <c r="AF1279" s="27"/>
      <c r="AG1279" s="27"/>
      <c r="AH1279" s="27"/>
      <c r="AI1279" s="27"/>
      <c r="AJ1279" s="27"/>
      <c r="AK1279" s="27"/>
      <c r="AL1279" s="27"/>
      <c r="AM1279" s="27"/>
      <c r="AN1279" s="27"/>
      <c r="AO1279" s="27"/>
      <c r="AP1279" s="27">
        <v>20439.849999999999</v>
      </c>
      <c r="AQ1279" s="27">
        <v>0</v>
      </c>
      <c r="AR1279" s="27">
        <f t="shared" si="27"/>
        <v>0</v>
      </c>
      <c r="AS1279" s="10" t="s">
        <v>111</v>
      </c>
      <c r="AT1279" s="43" t="s">
        <v>241</v>
      </c>
      <c r="AU1279" s="13" t="s">
        <v>156</v>
      </c>
    </row>
    <row r="1280" spans="2:47" x14ac:dyDescent="0.2">
      <c r="B1280" s="13" t="s">
        <v>2123</v>
      </c>
      <c r="C1280" s="13" t="s">
        <v>100</v>
      </c>
      <c r="D1280" s="13" t="s">
        <v>1748</v>
      </c>
      <c r="E1280" s="13" t="s">
        <v>1749</v>
      </c>
      <c r="F1280" s="13" t="s">
        <v>1749</v>
      </c>
      <c r="G1280" s="13" t="s">
        <v>2121</v>
      </c>
      <c r="H1280" s="13" t="s">
        <v>105</v>
      </c>
      <c r="I1280" s="13">
        <v>45</v>
      </c>
      <c r="J1280" s="13" t="s">
        <v>106</v>
      </c>
      <c r="K1280" s="13" t="s">
        <v>107</v>
      </c>
      <c r="L1280" s="13" t="s">
        <v>108</v>
      </c>
      <c r="M1280" s="13" t="s">
        <v>109</v>
      </c>
      <c r="N1280" s="13" t="s">
        <v>110</v>
      </c>
      <c r="O1280" s="39"/>
      <c r="P1280" s="39"/>
      <c r="Q1280" s="39"/>
      <c r="R1280" s="39">
        <v>80</v>
      </c>
      <c r="S1280" s="39">
        <v>0</v>
      </c>
      <c r="T1280" s="39">
        <v>40</v>
      </c>
      <c r="U1280" s="39">
        <v>40</v>
      </c>
      <c r="V1280" s="39">
        <v>40</v>
      </c>
      <c r="W1280" s="39"/>
      <c r="X1280" s="39"/>
      <c r="Y1280" s="39"/>
      <c r="Z1280" s="39"/>
      <c r="AA1280" s="39"/>
      <c r="AB1280" s="39"/>
      <c r="AC1280" s="39"/>
      <c r="AD1280" s="39"/>
      <c r="AE1280" s="39"/>
      <c r="AF1280" s="39"/>
      <c r="AG1280" s="39"/>
      <c r="AH1280" s="39"/>
      <c r="AI1280" s="39"/>
      <c r="AJ1280" s="39"/>
      <c r="AK1280" s="39"/>
      <c r="AL1280" s="39"/>
      <c r="AM1280" s="39"/>
      <c r="AN1280" s="39"/>
      <c r="AO1280" s="39"/>
      <c r="AP1280" s="39">
        <v>18868.75</v>
      </c>
      <c r="AQ1280" s="39">
        <v>0</v>
      </c>
      <c r="AR1280" s="27">
        <f t="shared" si="27"/>
        <v>0</v>
      </c>
      <c r="AS1280" s="13" t="s">
        <v>111</v>
      </c>
      <c r="AT1280" s="13">
        <v>2015</v>
      </c>
      <c r="AU1280" s="13">
        <v>14</v>
      </c>
    </row>
    <row r="1281" spans="2:47" x14ac:dyDescent="0.2">
      <c r="B1281" s="13" t="s">
        <v>2124</v>
      </c>
      <c r="C1281" s="13" t="s">
        <v>100</v>
      </c>
      <c r="D1281" s="13" t="s">
        <v>1748</v>
      </c>
      <c r="E1281" s="13" t="s">
        <v>1749</v>
      </c>
      <c r="F1281" s="13" t="s">
        <v>1749</v>
      </c>
      <c r="G1281" s="13" t="s">
        <v>2121</v>
      </c>
      <c r="H1281" s="13" t="s">
        <v>105</v>
      </c>
      <c r="I1281" s="13">
        <v>45</v>
      </c>
      <c r="J1281" s="13" t="s">
        <v>106</v>
      </c>
      <c r="K1281" s="13" t="s">
        <v>107</v>
      </c>
      <c r="L1281" s="13" t="s">
        <v>108</v>
      </c>
      <c r="M1281" s="13" t="s">
        <v>109</v>
      </c>
      <c r="N1281" s="13" t="s">
        <v>110</v>
      </c>
      <c r="O1281" s="39"/>
      <c r="P1281" s="39"/>
      <c r="Q1281" s="39"/>
      <c r="R1281" s="39">
        <v>80</v>
      </c>
      <c r="S1281" s="39">
        <v>40</v>
      </c>
      <c r="T1281" s="39">
        <v>35</v>
      </c>
      <c r="U1281" s="39">
        <v>40</v>
      </c>
      <c r="V1281" s="39">
        <v>40</v>
      </c>
      <c r="W1281" s="39"/>
      <c r="X1281" s="39"/>
      <c r="Y1281" s="39"/>
      <c r="Z1281" s="39"/>
      <c r="AA1281" s="39"/>
      <c r="AB1281" s="39"/>
      <c r="AC1281" s="39"/>
      <c r="AD1281" s="39"/>
      <c r="AE1281" s="39"/>
      <c r="AF1281" s="39"/>
      <c r="AG1281" s="39"/>
      <c r="AH1281" s="39"/>
      <c r="AI1281" s="39"/>
      <c r="AJ1281" s="39"/>
      <c r="AK1281" s="39"/>
      <c r="AL1281" s="39"/>
      <c r="AM1281" s="39"/>
      <c r="AN1281" s="39"/>
      <c r="AO1281" s="39"/>
      <c r="AP1281" s="39">
        <v>18868.75</v>
      </c>
      <c r="AQ1281" s="39">
        <v>0</v>
      </c>
      <c r="AR1281" s="27">
        <f t="shared" si="27"/>
        <v>0</v>
      </c>
      <c r="AS1281" s="13" t="s">
        <v>111</v>
      </c>
      <c r="AT1281" s="13">
        <v>2015</v>
      </c>
      <c r="AU1281" s="13" t="s">
        <v>156</v>
      </c>
    </row>
    <row r="1282" spans="2:47" x14ac:dyDescent="0.2">
      <c r="B1282" s="13" t="s">
        <v>2125</v>
      </c>
      <c r="C1282" s="13" t="s">
        <v>100</v>
      </c>
      <c r="D1282" s="13" t="s">
        <v>1748</v>
      </c>
      <c r="E1282" s="13" t="s">
        <v>1749</v>
      </c>
      <c r="F1282" s="13" t="s">
        <v>1749</v>
      </c>
      <c r="G1282" s="13" t="s">
        <v>2121</v>
      </c>
      <c r="H1282" s="13" t="s">
        <v>105</v>
      </c>
      <c r="I1282" s="13">
        <v>45</v>
      </c>
      <c r="J1282" s="13" t="s">
        <v>106</v>
      </c>
      <c r="K1282" s="13" t="s">
        <v>107</v>
      </c>
      <c r="L1282" s="13" t="s">
        <v>108</v>
      </c>
      <c r="M1282" s="13" t="s">
        <v>122</v>
      </c>
      <c r="N1282" s="13" t="s">
        <v>110</v>
      </c>
      <c r="O1282" s="39"/>
      <c r="P1282" s="39"/>
      <c r="Q1282" s="39"/>
      <c r="R1282" s="39">
        <v>80</v>
      </c>
      <c r="S1282" s="39">
        <v>40</v>
      </c>
      <c r="T1282" s="39">
        <v>25</v>
      </c>
      <c r="U1282" s="39">
        <v>40</v>
      </c>
      <c r="V1282" s="39">
        <v>40</v>
      </c>
      <c r="W1282" s="39"/>
      <c r="X1282" s="39"/>
      <c r="Y1282" s="39"/>
      <c r="Z1282" s="39"/>
      <c r="AA1282" s="39"/>
      <c r="AB1282" s="39"/>
      <c r="AC1282" s="39"/>
      <c r="AD1282" s="39"/>
      <c r="AE1282" s="39"/>
      <c r="AF1282" s="39"/>
      <c r="AG1282" s="39"/>
      <c r="AH1282" s="39"/>
      <c r="AI1282" s="39"/>
      <c r="AJ1282" s="39"/>
      <c r="AK1282" s="39"/>
      <c r="AL1282" s="39"/>
      <c r="AM1282" s="39"/>
      <c r="AN1282" s="39"/>
      <c r="AO1282" s="39"/>
      <c r="AP1282" s="39">
        <v>22890</v>
      </c>
      <c r="AQ1282" s="39">
        <v>0</v>
      </c>
      <c r="AR1282" s="27">
        <f t="shared" si="27"/>
        <v>0</v>
      </c>
      <c r="AS1282" s="13" t="s">
        <v>111</v>
      </c>
      <c r="AT1282" s="13">
        <v>2015</v>
      </c>
      <c r="AU1282" s="13" t="s">
        <v>7186</v>
      </c>
    </row>
    <row r="1283" spans="2:47" x14ac:dyDescent="0.2">
      <c r="B1283" s="13" t="s">
        <v>7235</v>
      </c>
      <c r="C1283" s="13" t="s">
        <v>100</v>
      </c>
      <c r="D1283" s="13" t="s">
        <v>5543</v>
      </c>
      <c r="E1283" s="13" t="s">
        <v>5539</v>
      </c>
      <c r="F1283" s="13" t="s">
        <v>5540</v>
      </c>
      <c r="G1283" s="13" t="s">
        <v>7236</v>
      </c>
      <c r="H1283" s="13" t="s">
        <v>105</v>
      </c>
      <c r="I1283" s="13">
        <v>45</v>
      </c>
      <c r="J1283" s="13" t="s">
        <v>106</v>
      </c>
      <c r="K1283" s="13" t="s">
        <v>107</v>
      </c>
      <c r="L1283" s="13" t="s">
        <v>108</v>
      </c>
      <c r="M1283" s="13" t="s">
        <v>122</v>
      </c>
      <c r="N1283" s="13" t="s">
        <v>110</v>
      </c>
      <c r="O1283" s="39"/>
      <c r="P1283" s="39"/>
      <c r="Q1283" s="39"/>
      <c r="R1283" s="39">
        <v>80</v>
      </c>
      <c r="S1283" s="39">
        <v>40</v>
      </c>
      <c r="T1283" s="39">
        <v>21</v>
      </c>
      <c r="U1283" s="39">
        <v>40</v>
      </c>
      <c r="V1283" s="39">
        <v>40</v>
      </c>
      <c r="W1283" s="39"/>
      <c r="X1283" s="39"/>
      <c r="Y1283" s="39"/>
      <c r="Z1283" s="39"/>
      <c r="AA1283" s="39"/>
      <c r="AB1283" s="39"/>
      <c r="AC1283" s="39"/>
      <c r="AD1283" s="39"/>
      <c r="AE1283" s="39"/>
      <c r="AF1283" s="39"/>
      <c r="AG1283" s="39"/>
      <c r="AH1283" s="39"/>
      <c r="AI1283" s="39"/>
      <c r="AJ1283" s="39"/>
      <c r="AK1283" s="39"/>
      <c r="AL1283" s="39"/>
      <c r="AM1283" s="39"/>
      <c r="AN1283" s="39"/>
      <c r="AO1283" s="39"/>
      <c r="AP1283" s="39">
        <v>20437.5</v>
      </c>
      <c r="AQ1283" s="39">
        <f>(P1283+Q1283+R1283+S1283+T1283+U1283+V1283+W1283)*AP1283</f>
        <v>4516687.5</v>
      </c>
      <c r="AR1283" s="27">
        <f t="shared" si="27"/>
        <v>5058690.0000000009</v>
      </c>
      <c r="AS1283" s="13" t="s">
        <v>111</v>
      </c>
      <c r="AT1283" s="13">
        <v>2015</v>
      </c>
      <c r="AU1283" s="13"/>
    </row>
    <row r="1284" spans="2:47" x14ac:dyDescent="0.25">
      <c r="B1284" s="7" t="s">
        <v>2126</v>
      </c>
      <c r="C1284" s="7" t="s">
        <v>100</v>
      </c>
      <c r="D1284" s="22" t="s">
        <v>2070</v>
      </c>
      <c r="E1284" s="7" t="s">
        <v>2071</v>
      </c>
      <c r="F1284" s="10" t="s">
        <v>2072</v>
      </c>
      <c r="G1284" s="10" t="s">
        <v>2127</v>
      </c>
      <c r="H1284" s="8" t="s">
        <v>105</v>
      </c>
      <c r="I1284" s="9">
        <v>45</v>
      </c>
      <c r="J1284" s="10" t="s">
        <v>238</v>
      </c>
      <c r="K1284" s="8" t="s">
        <v>107</v>
      </c>
      <c r="L1284" s="10" t="s">
        <v>108</v>
      </c>
      <c r="M1284" s="10" t="s">
        <v>109</v>
      </c>
      <c r="N1284" s="10" t="s">
        <v>110</v>
      </c>
      <c r="O1284" s="27"/>
      <c r="P1284" s="27"/>
      <c r="Q1284" s="74"/>
      <c r="R1284" s="27">
        <v>690</v>
      </c>
      <c r="S1284" s="27">
        <v>500</v>
      </c>
      <c r="T1284" s="27">
        <v>500</v>
      </c>
      <c r="U1284" s="27">
        <v>500</v>
      </c>
      <c r="V1284" s="27">
        <v>500</v>
      </c>
      <c r="W1284" s="27"/>
      <c r="X1284" s="27"/>
      <c r="Y1284" s="27"/>
      <c r="Z1284" s="27"/>
      <c r="AA1284" s="27"/>
      <c r="AB1284" s="27"/>
      <c r="AC1284" s="27"/>
      <c r="AD1284" s="27"/>
      <c r="AE1284" s="27"/>
      <c r="AF1284" s="27"/>
      <c r="AG1284" s="27"/>
      <c r="AH1284" s="27"/>
      <c r="AI1284" s="27"/>
      <c r="AJ1284" s="27"/>
      <c r="AK1284" s="27"/>
      <c r="AL1284" s="27"/>
      <c r="AM1284" s="27"/>
      <c r="AN1284" s="27"/>
      <c r="AO1284" s="27"/>
      <c r="AP1284" s="27">
        <v>331.75</v>
      </c>
      <c r="AQ1284" s="27">
        <v>0</v>
      </c>
      <c r="AR1284" s="27">
        <f t="shared" si="27"/>
        <v>0</v>
      </c>
      <c r="AS1284" s="10" t="s">
        <v>111</v>
      </c>
      <c r="AT1284" s="7" t="s">
        <v>375</v>
      </c>
      <c r="AU1284" s="89" t="s">
        <v>357</v>
      </c>
    </row>
    <row r="1285" spans="2:47" x14ac:dyDescent="0.2">
      <c r="B1285" s="12" t="s">
        <v>2128</v>
      </c>
      <c r="C1285" s="7" t="s">
        <v>100</v>
      </c>
      <c r="D1285" s="7" t="s">
        <v>2070</v>
      </c>
      <c r="E1285" s="7" t="s">
        <v>2071</v>
      </c>
      <c r="F1285" s="7" t="s">
        <v>2072</v>
      </c>
      <c r="G1285" s="7" t="s">
        <v>2127</v>
      </c>
      <c r="H1285" s="8" t="s">
        <v>105</v>
      </c>
      <c r="I1285" s="9">
        <v>45</v>
      </c>
      <c r="J1285" s="10" t="s">
        <v>106</v>
      </c>
      <c r="K1285" s="8" t="s">
        <v>107</v>
      </c>
      <c r="L1285" s="10" t="s">
        <v>108</v>
      </c>
      <c r="M1285" s="10" t="s">
        <v>109</v>
      </c>
      <c r="N1285" s="10" t="s">
        <v>110</v>
      </c>
      <c r="O1285" s="74"/>
      <c r="P1285" s="27"/>
      <c r="Q1285" s="27"/>
      <c r="R1285" s="27">
        <v>200</v>
      </c>
      <c r="S1285" s="27">
        <v>200</v>
      </c>
      <c r="T1285" s="27">
        <v>200</v>
      </c>
      <c r="U1285" s="27">
        <v>200</v>
      </c>
      <c r="V1285" s="27">
        <v>200</v>
      </c>
      <c r="W1285" s="27"/>
      <c r="X1285" s="27"/>
      <c r="Y1285" s="27"/>
      <c r="Z1285" s="27"/>
      <c r="AA1285" s="27"/>
      <c r="AB1285" s="27"/>
      <c r="AC1285" s="27"/>
      <c r="AD1285" s="27"/>
      <c r="AE1285" s="27"/>
      <c r="AF1285" s="27"/>
      <c r="AG1285" s="27"/>
      <c r="AH1285" s="27"/>
      <c r="AI1285" s="27"/>
      <c r="AJ1285" s="27"/>
      <c r="AK1285" s="27"/>
      <c r="AL1285" s="27"/>
      <c r="AM1285" s="27"/>
      <c r="AN1285" s="27"/>
      <c r="AO1285" s="27"/>
      <c r="AP1285" s="27">
        <v>331.75</v>
      </c>
      <c r="AQ1285" s="27">
        <v>0</v>
      </c>
      <c r="AR1285" s="27">
        <f t="shared" ref="AR1285:AR1348" si="28">AQ1285*1.12</f>
        <v>0</v>
      </c>
      <c r="AS1285" s="10" t="s">
        <v>111</v>
      </c>
      <c r="AT1285" s="43" t="s">
        <v>241</v>
      </c>
      <c r="AU1285" s="13" t="s">
        <v>458</v>
      </c>
    </row>
    <row r="1286" spans="2:47" x14ac:dyDescent="0.2">
      <c r="B1286" s="13" t="s">
        <v>2129</v>
      </c>
      <c r="C1286" s="13" t="s">
        <v>100</v>
      </c>
      <c r="D1286" s="13" t="s">
        <v>2076</v>
      </c>
      <c r="E1286" s="13" t="s">
        <v>2077</v>
      </c>
      <c r="F1286" s="13" t="s">
        <v>2078</v>
      </c>
      <c r="G1286" s="13" t="s">
        <v>2127</v>
      </c>
      <c r="H1286" s="13" t="s">
        <v>105</v>
      </c>
      <c r="I1286" s="13">
        <v>45</v>
      </c>
      <c r="J1286" s="13" t="s">
        <v>106</v>
      </c>
      <c r="K1286" s="13" t="s">
        <v>107</v>
      </c>
      <c r="L1286" s="13" t="s">
        <v>108</v>
      </c>
      <c r="M1286" s="13" t="s">
        <v>109</v>
      </c>
      <c r="N1286" s="13" t="s">
        <v>110</v>
      </c>
      <c r="O1286" s="39"/>
      <c r="P1286" s="39"/>
      <c r="Q1286" s="39"/>
      <c r="R1286" s="39">
        <v>200</v>
      </c>
      <c r="S1286" s="39">
        <v>97</v>
      </c>
      <c r="T1286" s="39">
        <v>200</v>
      </c>
      <c r="U1286" s="39">
        <v>200</v>
      </c>
      <c r="V1286" s="39">
        <v>200</v>
      </c>
      <c r="W1286" s="39"/>
      <c r="X1286" s="39"/>
      <c r="Y1286" s="39"/>
      <c r="Z1286" s="39"/>
      <c r="AA1286" s="39"/>
      <c r="AB1286" s="39"/>
      <c r="AC1286" s="39"/>
      <c r="AD1286" s="39"/>
      <c r="AE1286" s="39"/>
      <c r="AF1286" s="39"/>
      <c r="AG1286" s="39"/>
      <c r="AH1286" s="39"/>
      <c r="AI1286" s="39"/>
      <c r="AJ1286" s="39"/>
      <c r="AK1286" s="39"/>
      <c r="AL1286" s="39"/>
      <c r="AM1286" s="39"/>
      <c r="AN1286" s="39"/>
      <c r="AO1286" s="39"/>
      <c r="AP1286" s="39">
        <v>732.41</v>
      </c>
      <c r="AQ1286" s="39">
        <v>0</v>
      </c>
      <c r="AR1286" s="27">
        <f t="shared" si="28"/>
        <v>0</v>
      </c>
      <c r="AS1286" s="13" t="s">
        <v>111</v>
      </c>
      <c r="AT1286" s="13">
        <v>2015</v>
      </c>
      <c r="AU1286" s="13">
        <v>14</v>
      </c>
    </row>
    <row r="1287" spans="2:47" x14ac:dyDescent="0.2">
      <c r="B1287" s="13" t="s">
        <v>2130</v>
      </c>
      <c r="C1287" s="13" t="s">
        <v>100</v>
      </c>
      <c r="D1287" s="13" t="s">
        <v>2076</v>
      </c>
      <c r="E1287" s="13" t="s">
        <v>2077</v>
      </c>
      <c r="F1287" s="13" t="s">
        <v>2078</v>
      </c>
      <c r="G1287" s="13" t="s">
        <v>2127</v>
      </c>
      <c r="H1287" s="13" t="s">
        <v>105</v>
      </c>
      <c r="I1287" s="13">
        <v>45</v>
      </c>
      <c r="J1287" s="13" t="s">
        <v>106</v>
      </c>
      <c r="K1287" s="13" t="s">
        <v>107</v>
      </c>
      <c r="L1287" s="13" t="s">
        <v>108</v>
      </c>
      <c r="M1287" s="13" t="s">
        <v>122</v>
      </c>
      <c r="N1287" s="13" t="s">
        <v>110</v>
      </c>
      <c r="O1287" s="39"/>
      <c r="P1287" s="39"/>
      <c r="Q1287" s="39"/>
      <c r="R1287" s="39">
        <v>200</v>
      </c>
      <c r="S1287" s="39">
        <v>200</v>
      </c>
      <c r="T1287" s="39">
        <v>200</v>
      </c>
      <c r="U1287" s="39">
        <v>200</v>
      </c>
      <c r="V1287" s="39">
        <v>200</v>
      </c>
      <c r="W1287" s="39"/>
      <c r="X1287" s="39"/>
      <c r="Y1287" s="39"/>
      <c r="Z1287" s="39"/>
      <c r="AA1287" s="39"/>
      <c r="AB1287" s="39"/>
      <c r="AC1287" s="39"/>
      <c r="AD1287" s="39"/>
      <c r="AE1287" s="39"/>
      <c r="AF1287" s="39"/>
      <c r="AG1287" s="39"/>
      <c r="AH1287" s="39"/>
      <c r="AI1287" s="39"/>
      <c r="AJ1287" s="39"/>
      <c r="AK1287" s="39"/>
      <c r="AL1287" s="39"/>
      <c r="AM1287" s="39"/>
      <c r="AN1287" s="39"/>
      <c r="AO1287" s="39"/>
      <c r="AP1287" s="39">
        <v>732.41</v>
      </c>
      <c r="AQ1287" s="39">
        <f>(O1287+P1287+Q1287+R1287+S1287+T1287+U1287+V1287+W1287)*AP1287</f>
        <v>732410</v>
      </c>
      <c r="AR1287" s="27">
        <f t="shared" si="28"/>
        <v>820299.20000000007</v>
      </c>
      <c r="AS1287" s="13" t="s">
        <v>111</v>
      </c>
      <c r="AT1287" s="13">
        <v>2015</v>
      </c>
      <c r="AU1287" s="13"/>
    </row>
    <row r="1288" spans="2:47" x14ac:dyDescent="0.25">
      <c r="B1288" s="7" t="s">
        <v>2131</v>
      </c>
      <c r="C1288" s="7" t="s">
        <v>100</v>
      </c>
      <c r="D1288" s="22" t="s">
        <v>2070</v>
      </c>
      <c r="E1288" s="7" t="s">
        <v>2071</v>
      </c>
      <c r="F1288" s="10" t="s">
        <v>2072</v>
      </c>
      <c r="G1288" s="10" t="s">
        <v>2132</v>
      </c>
      <c r="H1288" s="8" t="s">
        <v>105</v>
      </c>
      <c r="I1288" s="9">
        <v>45</v>
      </c>
      <c r="J1288" s="10" t="s">
        <v>238</v>
      </c>
      <c r="K1288" s="8" t="s">
        <v>107</v>
      </c>
      <c r="L1288" s="10" t="s">
        <v>108</v>
      </c>
      <c r="M1288" s="10" t="s">
        <v>109</v>
      </c>
      <c r="N1288" s="10" t="s">
        <v>110</v>
      </c>
      <c r="O1288" s="27"/>
      <c r="P1288" s="27"/>
      <c r="Q1288" s="74"/>
      <c r="R1288" s="27">
        <v>490</v>
      </c>
      <c r="S1288" s="27">
        <v>300</v>
      </c>
      <c r="T1288" s="27">
        <v>300</v>
      </c>
      <c r="U1288" s="27">
        <v>300</v>
      </c>
      <c r="V1288" s="27">
        <v>300</v>
      </c>
      <c r="W1288" s="27"/>
      <c r="X1288" s="27"/>
      <c r="Y1288" s="27"/>
      <c r="Z1288" s="27"/>
      <c r="AA1288" s="27"/>
      <c r="AB1288" s="27"/>
      <c r="AC1288" s="27"/>
      <c r="AD1288" s="27"/>
      <c r="AE1288" s="27"/>
      <c r="AF1288" s="27"/>
      <c r="AG1288" s="27"/>
      <c r="AH1288" s="27"/>
      <c r="AI1288" s="27"/>
      <c r="AJ1288" s="27"/>
      <c r="AK1288" s="27"/>
      <c r="AL1288" s="27"/>
      <c r="AM1288" s="27"/>
      <c r="AN1288" s="27"/>
      <c r="AO1288" s="27"/>
      <c r="AP1288" s="27">
        <v>331.75</v>
      </c>
      <c r="AQ1288" s="27">
        <v>0</v>
      </c>
      <c r="AR1288" s="27">
        <f t="shared" si="28"/>
        <v>0</v>
      </c>
      <c r="AS1288" s="10" t="s">
        <v>111</v>
      </c>
      <c r="AT1288" s="7" t="s">
        <v>375</v>
      </c>
      <c r="AU1288" s="89" t="s">
        <v>1337</v>
      </c>
    </row>
    <row r="1289" spans="2:47" x14ac:dyDescent="0.25">
      <c r="B1289" s="12" t="s">
        <v>2133</v>
      </c>
      <c r="C1289" s="7" t="s">
        <v>100</v>
      </c>
      <c r="D1289" s="7" t="s">
        <v>2070</v>
      </c>
      <c r="E1289" s="7" t="s">
        <v>2071</v>
      </c>
      <c r="F1289" s="7" t="s">
        <v>2072</v>
      </c>
      <c r="G1289" s="7" t="s">
        <v>2132</v>
      </c>
      <c r="H1289" s="8" t="s">
        <v>105</v>
      </c>
      <c r="I1289" s="9">
        <v>45</v>
      </c>
      <c r="J1289" s="10" t="s">
        <v>106</v>
      </c>
      <c r="K1289" s="8" t="s">
        <v>107</v>
      </c>
      <c r="L1289" s="10" t="s">
        <v>108</v>
      </c>
      <c r="M1289" s="10" t="s">
        <v>109</v>
      </c>
      <c r="N1289" s="10" t="s">
        <v>110</v>
      </c>
      <c r="O1289" s="74"/>
      <c r="P1289" s="27"/>
      <c r="Q1289" s="27"/>
      <c r="R1289" s="27">
        <v>490</v>
      </c>
      <c r="S1289" s="27">
        <v>300</v>
      </c>
      <c r="T1289" s="27">
        <v>300</v>
      </c>
      <c r="U1289" s="27">
        <v>300</v>
      </c>
      <c r="V1289" s="27">
        <v>300</v>
      </c>
      <c r="W1289" s="27"/>
      <c r="X1289" s="27"/>
      <c r="Y1289" s="27"/>
      <c r="Z1289" s="27"/>
      <c r="AA1289" s="27"/>
      <c r="AB1289" s="27"/>
      <c r="AC1289" s="27"/>
      <c r="AD1289" s="27"/>
      <c r="AE1289" s="27"/>
      <c r="AF1289" s="27"/>
      <c r="AG1289" s="27"/>
      <c r="AH1289" s="27"/>
      <c r="AI1289" s="27"/>
      <c r="AJ1289" s="27"/>
      <c r="AK1289" s="27"/>
      <c r="AL1289" s="27"/>
      <c r="AM1289" s="27"/>
      <c r="AN1289" s="27"/>
      <c r="AO1289" s="27"/>
      <c r="AP1289" s="27">
        <v>331.75</v>
      </c>
      <c r="AQ1289" s="27">
        <v>0</v>
      </c>
      <c r="AR1289" s="27">
        <f t="shared" si="28"/>
        <v>0</v>
      </c>
      <c r="AS1289" s="10" t="s">
        <v>111</v>
      </c>
      <c r="AT1289" s="43" t="s">
        <v>241</v>
      </c>
      <c r="AU1289" s="43" t="s">
        <v>1559</v>
      </c>
    </row>
    <row r="1290" spans="2:47" x14ac:dyDescent="0.2">
      <c r="B1290" s="12" t="s">
        <v>2134</v>
      </c>
      <c r="C1290" s="8" t="s">
        <v>100</v>
      </c>
      <c r="D1290" s="8" t="s">
        <v>2070</v>
      </c>
      <c r="E1290" s="8" t="s">
        <v>2071</v>
      </c>
      <c r="F1290" s="8" t="s">
        <v>2072</v>
      </c>
      <c r="G1290" s="7" t="s">
        <v>2132</v>
      </c>
      <c r="H1290" s="8" t="s">
        <v>105</v>
      </c>
      <c r="I1290" s="9">
        <v>45</v>
      </c>
      <c r="J1290" s="8" t="s">
        <v>244</v>
      </c>
      <c r="K1290" s="8" t="s">
        <v>107</v>
      </c>
      <c r="L1290" s="8" t="s">
        <v>108</v>
      </c>
      <c r="M1290" s="10" t="s">
        <v>109</v>
      </c>
      <c r="N1290" s="10" t="s">
        <v>110</v>
      </c>
      <c r="O1290" s="74"/>
      <c r="P1290" s="27"/>
      <c r="Q1290" s="27"/>
      <c r="R1290" s="27">
        <v>17</v>
      </c>
      <c r="S1290" s="27">
        <v>300</v>
      </c>
      <c r="T1290" s="27">
        <v>300</v>
      </c>
      <c r="U1290" s="27">
        <v>300</v>
      </c>
      <c r="V1290" s="27">
        <v>300</v>
      </c>
      <c r="W1290" s="27"/>
      <c r="X1290" s="27"/>
      <c r="Y1290" s="27"/>
      <c r="Z1290" s="27"/>
      <c r="AA1290" s="27"/>
      <c r="AB1290" s="27"/>
      <c r="AC1290" s="27"/>
      <c r="AD1290" s="27"/>
      <c r="AE1290" s="27"/>
      <c r="AF1290" s="27"/>
      <c r="AG1290" s="27"/>
      <c r="AH1290" s="27"/>
      <c r="AI1290" s="27"/>
      <c r="AJ1290" s="27"/>
      <c r="AK1290" s="27"/>
      <c r="AL1290" s="27"/>
      <c r="AM1290" s="27"/>
      <c r="AN1290" s="27"/>
      <c r="AO1290" s="27"/>
      <c r="AP1290" s="27">
        <v>318.5</v>
      </c>
      <c r="AQ1290" s="27">
        <v>0</v>
      </c>
      <c r="AR1290" s="27">
        <f t="shared" si="28"/>
        <v>0</v>
      </c>
      <c r="AS1290" s="10" t="s">
        <v>111</v>
      </c>
      <c r="AT1290" s="43" t="s">
        <v>241</v>
      </c>
      <c r="AU1290" s="13" t="s">
        <v>610</v>
      </c>
    </row>
    <row r="1291" spans="2:47" x14ac:dyDescent="0.2">
      <c r="B1291" s="13" t="s">
        <v>2135</v>
      </c>
      <c r="C1291" s="13" t="s">
        <v>100</v>
      </c>
      <c r="D1291" s="13" t="s">
        <v>2076</v>
      </c>
      <c r="E1291" s="13" t="s">
        <v>2077</v>
      </c>
      <c r="F1291" s="13" t="s">
        <v>2078</v>
      </c>
      <c r="G1291" s="13" t="s">
        <v>2136</v>
      </c>
      <c r="H1291" s="13" t="s">
        <v>1475</v>
      </c>
      <c r="I1291" s="13">
        <v>45</v>
      </c>
      <c r="J1291" s="13" t="s">
        <v>614</v>
      </c>
      <c r="K1291" s="13" t="s">
        <v>107</v>
      </c>
      <c r="L1291" s="13" t="s">
        <v>108</v>
      </c>
      <c r="M1291" s="13" t="s">
        <v>109</v>
      </c>
      <c r="N1291" s="13" t="s">
        <v>110</v>
      </c>
      <c r="O1291" s="39"/>
      <c r="P1291" s="39"/>
      <c r="Q1291" s="39"/>
      <c r="R1291" s="39"/>
      <c r="S1291" s="39">
        <v>0</v>
      </c>
      <c r="T1291" s="39">
        <v>190</v>
      </c>
      <c r="U1291" s="39">
        <v>190</v>
      </c>
      <c r="V1291" s="39">
        <v>300</v>
      </c>
      <c r="W1291" s="39">
        <v>300</v>
      </c>
      <c r="X1291" s="39"/>
      <c r="Y1291" s="39"/>
      <c r="Z1291" s="39"/>
      <c r="AA1291" s="39"/>
      <c r="AB1291" s="39"/>
      <c r="AC1291" s="39"/>
      <c r="AD1291" s="39"/>
      <c r="AE1291" s="39"/>
      <c r="AF1291" s="39"/>
      <c r="AG1291" s="39"/>
      <c r="AH1291" s="39"/>
      <c r="AI1291" s="39"/>
      <c r="AJ1291" s="39"/>
      <c r="AK1291" s="39"/>
      <c r="AL1291" s="39"/>
      <c r="AM1291" s="39"/>
      <c r="AN1291" s="39"/>
      <c r="AO1291" s="39"/>
      <c r="AP1291" s="39">
        <v>975.62</v>
      </c>
      <c r="AQ1291" s="39">
        <v>0</v>
      </c>
      <c r="AR1291" s="27">
        <f t="shared" si="28"/>
        <v>0</v>
      </c>
      <c r="AS1291" s="13" t="s">
        <v>111</v>
      </c>
      <c r="AT1291" s="13">
        <v>2016</v>
      </c>
      <c r="AU1291" s="13" t="s">
        <v>212</v>
      </c>
    </row>
    <row r="1292" spans="2:47" x14ac:dyDescent="0.25">
      <c r="B1292" s="7" t="s">
        <v>2137</v>
      </c>
      <c r="C1292" s="7" t="s">
        <v>100</v>
      </c>
      <c r="D1292" s="10" t="s">
        <v>2070</v>
      </c>
      <c r="E1292" s="7" t="s">
        <v>2071</v>
      </c>
      <c r="F1292" s="7" t="s">
        <v>2072</v>
      </c>
      <c r="G1292" s="10" t="s">
        <v>2138</v>
      </c>
      <c r="H1292" s="8" t="s">
        <v>105</v>
      </c>
      <c r="I1292" s="9">
        <v>45</v>
      </c>
      <c r="J1292" s="10" t="s">
        <v>238</v>
      </c>
      <c r="K1292" s="8" t="s">
        <v>107</v>
      </c>
      <c r="L1292" s="10" t="s">
        <v>108</v>
      </c>
      <c r="M1292" s="10" t="s">
        <v>109</v>
      </c>
      <c r="N1292" s="10" t="s">
        <v>110</v>
      </c>
      <c r="O1292" s="27"/>
      <c r="P1292" s="27"/>
      <c r="Q1292" s="74"/>
      <c r="R1292" s="27">
        <v>630</v>
      </c>
      <c r="S1292" s="27">
        <v>630</v>
      </c>
      <c r="T1292" s="27">
        <v>630</v>
      </c>
      <c r="U1292" s="27">
        <v>630</v>
      </c>
      <c r="V1292" s="27">
        <v>630</v>
      </c>
      <c r="W1292" s="27"/>
      <c r="X1292" s="27"/>
      <c r="Y1292" s="27"/>
      <c r="Z1292" s="27"/>
      <c r="AA1292" s="27"/>
      <c r="AB1292" s="27"/>
      <c r="AC1292" s="27"/>
      <c r="AD1292" s="27"/>
      <c r="AE1292" s="27"/>
      <c r="AF1292" s="27"/>
      <c r="AG1292" s="27"/>
      <c r="AH1292" s="27"/>
      <c r="AI1292" s="27"/>
      <c r="AJ1292" s="27"/>
      <c r="AK1292" s="27"/>
      <c r="AL1292" s="27"/>
      <c r="AM1292" s="27"/>
      <c r="AN1292" s="27"/>
      <c r="AO1292" s="27"/>
      <c r="AP1292" s="27">
        <v>236.96</v>
      </c>
      <c r="AQ1292" s="27">
        <v>0</v>
      </c>
      <c r="AR1292" s="27">
        <f t="shared" si="28"/>
        <v>0</v>
      </c>
      <c r="AS1292" s="10" t="s">
        <v>111</v>
      </c>
      <c r="AT1292" s="7" t="s">
        <v>375</v>
      </c>
      <c r="AU1292" s="89" t="s">
        <v>357</v>
      </c>
    </row>
    <row r="1293" spans="2:47" x14ac:dyDescent="0.2">
      <c r="B1293" s="12" t="s">
        <v>2139</v>
      </c>
      <c r="C1293" s="7" t="s">
        <v>100</v>
      </c>
      <c r="D1293" s="7" t="s">
        <v>2070</v>
      </c>
      <c r="E1293" s="7" t="s">
        <v>2071</v>
      </c>
      <c r="F1293" s="7" t="s">
        <v>2072</v>
      </c>
      <c r="G1293" s="7" t="s">
        <v>2138</v>
      </c>
      <c r="H1293" s="8" t="s">
        <v>105</v>
      </c>
      <c r="I1293" s="9">
        <v>45</v>
      </c>
      <c r="J1293" s="10" t="s">
        <v>106</v>
      </c>
      <c r="K1293" s="8" t="s">
        <v>107</v>
      </c>
      <c r="L1293" s="10" t="s">
        <v>108</v>
      </c>
      <c r="M1293" s="10" t="s">
        <v>109</v>
      </c>
      <c r="N1293" s="10" t="s">
        <v>110</v>
      </c>
      <c r="O1293" s="74"/>
      <c r="P1293" s="27"/>
      <c r="Q1293" s="27"/>
      <c r="R1293" s="27">
        <v>230</v>
      </c>
      <c r="S1293" s="27">
        <v>630</v>
      </c>
      <c r="T1293" s="27">
        <v>630</v>
      </c>
      <c r="U1293" s="27">
        <v>630</v>
      </c>
      <c r="V1293" s="27">
        <v>630</v>
      </c>
      <c r="W1293" s="27"/>
      <c r="X1293" s="27"/>
      <c r="Y1293" s="27"/>
      <c r="Z1293" s="27"/>
      <c r="AA1293" s="27"/>
      <c r="AB1293" s="27"/>
      <c r="AC1293" s="27"/>
      <c r="AD1293" s="27"/>
      <c r="AE1293" s="27"/>
      <c r="AF1293" s="27"/>
      <c r="AG1293" s="27"/>
      <c r="AH1293" s="27"/>
      <c r="AI1293" s="27"/>
      <c r="AJ1293" s="27"/>
      <c r="AK1293" s="27"/>
      <c r="AL1293" s="27"/>
      <c r="AM1293" s="27"/>
      <c r="AN1293" s="27"/>
      <c r="AO1293" s="27"/>
      <c r="AP1293" s="27">
        <v>236.96</v>
      </c>
      <c r="AQ1293" s="27">
        <v>0</v>
      </c>
      <c r="AR1293" s="27">
        <f t="shared" si="28"/>
        <v>0</v>
      </c>
      <c r="AS1293" s="10" t="s">
        <v>111</v>
      </c>
      <c r="AT1293" s="43" t="s">
        <v>241</v>
      </c>
      <c r="AU1293" s="13" t="s">
        <v>458</v>
      </c>
    </row>
    <row r="1294" spans="2:47" x14ac:dyDescent="0.2">
      <c r="B1294" s="13" t="s">
        <v>2140</v>
      </c>
      <c r="C1294" s="13" t="s">
        <v>100</v>
      </c>
      <c r="D1294" s="13" t="s">
        <v>2076</v>
      </c>
      <c r="E1294" s="13" t="s">
        <v>2077</v>
      </c>
      <c r="F1294" s="13" t="s">
        <v>2078</v>
      </c>
      <c r="G1294" s="13" t="s">
        <v>2138</v>
      </c>
      <c r="H1294" s="13" t="s">
        <v>105</v>
      </c>
      <c r="I1294" s="13">
        <v>45</v>
      </c>
      <c r="J1294" s="13" t="s">
        <v>106</v>
      </c>
      <c r="K1294" s="13" t="s">
        <v>107</v>
      </c>
      <c r="L1294" s="13" t="s">
        <v>108</v>
      </c>
      <c r="M1294" s="13" t="s">
        <v>109</v>
      </c>
      <c r="N1294" s="13" t="s">
        <v>110</v>
      </c>
      <c r="O1294" s="39"/>
      <c r="P1294" s="39"/>
      <c r="Q1294" s="39"/>
      <c r="R1294" s="39">
        <v>230</v>
      </c>
      <c r="S1294" s="39">
        <v>495</v>
      </c>
      <c r="T1294" s="39">
        <v>630</v>
      </c>
      <c r="U1294" s="39">
        <v>630</v>
      </c>
      <c r="V1294" s="39">
        <v>630</v>
      </c>
      <c r="W1294" s="39"/>
      <c r="X1294" s="39"/>
      <c r="Y1294" s="39"/>
      <c r="Z1294" s="39"/>
      <c r="AA1294" s="39"/>
      <c r="AB1294" s="39"/>
      <c r="AC1294" s="39"/>
      <c r="AD1294" s="39"/>
      <c r="AE1294" s="39"/>
      <c r="AF1294" s="39"/>
      <c r="AG1294" s="39"/>
      <c r="AH1294" s="39"/>
      <c r="AI1294" s="39"/>
      <c r="AJ1294" s="39"/>
      <c r="AK1294" s="39"/>
      <c r="AL1294" s="39"/>
      <c r="AM1294" s="39"/>
      <c r="AN1294" s="39"/>
      <c r="AO1294" s="39"/>
      <c r="AP1294" s="39">
        <v>368.41</v>
      </c>
      <c r="AQ1294" s="39">
        <v>0</v>
      </c>
      <c r="AR1294" s="27">
        <f t="shared" si="28"/>
        <v>0</v>
      </c>
      <c r="AS1294" s="13" t="s">
        <v>111</v>
      </c>
      <c r="AT1294" s="13">
        <v>2015</v>
      </c>
      <c r="AU1294" s="13">
        <v>14</v>
      </c>
    </row>
    <row r="1295" spans="2:47" x14ac:dyDescent="0.2">
      <c r="B1295" s="13" t="s">
        <v>2141</v>
      </c>
      <c r="C1295" s="13" t="s">
        <v>100</v>
      </c>
      <c r="D1295" s="13" t="s">
        <v>2076</v>
      </c>
      <c r="E1295" s="13" t="s">
        <v>2077</v>
      </c>
      <c r="F1295" s="13" t="s">
        <v>2078</v>
      </c>
      <c r="G1295" s="13" t="s">
        <v>2138</v>
      </c>
      <c r="H1295" s="13" t="s">
        <v>105</v>
      </c>
      <c r="I1295" s="13">
        <v>45</v>
      </c>
      <c r="J1295" s="13" t="s">
        <v>106</v>
      </c>
      <c r="K1295" s="13" t="s">
        <v>107</v>
      </c>
      <c r="L1295" s="13" t="s">
        <v>108</v>
      </c>
      <c r="M1295" s="13" t="s">
        <v>122</v>
      </c>
      <c r="N1295" s="13" t="s">
        <v>110</v>
      </c>
      <c r="O1295" s="39"/>
      <c r="P1295" s="39"/>
      <c r="Q1295" s="39"/>
      <c r="R1295" s="39">
        <v>230</v>
      </c>
      <c r="S1295" s="39">
        <v>630</v>
      </c>
      <c r="T1295" s="39">
        <v>630</v>
      </c>
      <c r="U1295" s="39">
        <v>630</v>
      </c>
      <c r="V1295" s="39">
        <v>630</v>
      </c>
      <c r="W1295" s="39"/>
      <c r="X1295" s="39"/>
      <c r="Y1295" s="39"/>
      <c r="Z1295" s="39"/>
      <c r="AA1295" s="39"/>
      <c r="AB1295" s="39"/>
      <c r="AC1295" s="39"/>
      <c r="AD1295" s="39"/>
      <c r="AE1295" s="39"/>
      <c r="AF1295" s="39"/>
      <c r="AG1295" s="39"/>
      <c r="AH1295" s="39"/>
      <c r="AI1295" s="39"/>
      <c r="AJ1295" s="39"/>
      <c r="AK1295" s="39"/>
      <c r="AL1295" s="39"/>
      <c r="AM1295" s="39"/>
      <c r="AN1295" s="39"/>
      <c r="AO1295" s="39"/>
      <c r="AP1295" s="39">
        <v>368.41</v>
      </c>
      <c r="AQ1295" s="39">
        <v>0</v>
      </c>
      <c r="AR1295" s="27">
        <f t="shared" si="28"/>
        <v>0</v>
      </c>
      <c r="AS1295" s="13" t="s">
        <v>111</v>
      </c>
      <c r="AT1295" s="13">
        <v>2015</v>
      </c>
      <c r="AU1295" s="13" t="s">
        <v>115</v>
      </c>
    </row>
    <row r="1296" spans="2:47" x14ac:dyDescent="0.2">
      <c r="B1296" s="13" t="s">
        <v>7237</v>
      </c>
      <c r="C1296" s="13" t="s">
        <v>100</v>
      </c>
      <c r="D1296" s="13" t="s">
        <v>2076</v>
      </c>
      <c r="E1296" s="13" t="s">
        <v>2077</v>
      </c>
      <c r="F1296" s="13" t="s">
        <v>2078</v>
      </c>
      <c r="G1296" s="13" t="s">
        <v>2138</v>
      </c>
      <c r="H1296" s="13" t="s">
        <v>105</v>
      </c>
      <c r="I1296" s="13">
        <v>45</v>
      </c>
      <c r="J1296" s="13" t="s">
        <v>106</v>
      </c>
      <c r="K1296" s="13" t="s">
        <v>107</v>
      </c>
      <c r="L1296" s="13" t="s">
        <v>108</v>
      </c>
      <c r="M1296" s="13" t="s">
        <v>122</v>
      </c>
      <c r="N1296" s="13" t="s">
        <v>110</v>
      </c>
      <c r="O1296" s="39"/>
      <c r="P1296" s="39"/>
      <c r="Q1296" s="39"/>
      <c r="R1296" s="39">
        <v>230</v>
      </c>
      <c r="S1296" s="39">
        <v>630</v>
      </c>
      <c r="T1296" s="39">
        <v>0</v>
      </c>
      <c r="U1296" s="39">
        <v>630</v>
      </c>
      <c r="V1296" s="39">
        <v>630</v>
      </c>
      <c r="W1296" s="39"/>
      <c r="X1296" s="39"/>
      <c r="Y1296" s="39"/>
      <c r="Z1296" s="39"/>
      <c r="AA1296" s="39"/>
      <c r="AB1296" s="39"/>
      <c r="AC1296" s="39"/>
      <c r="AD1296" s="39"/>
      <c r="AE1296" s="39"/>
      <c r="AF1296" s="39"/>
      <c r="AG1296" s="39"/>
      <c r="AH1296" s="39"/>
      <c r="AI1296" s="39"/>
      <c r="AJ1296" s="39"/>
      <c r="AK1296" s="39"/>
      <c r="AL1296" s="39"/>
      <c r="AM1296" s="39"/>
      <c r="AN1296" s="39"/>
      <c r="AO1296" s="39"/>
      <c r="AP1296" s="39">
        <v>368.41</v>
      </c>
      <c r="AQ1296" s="39">
        <f>(P1296+Q1296+R1296+S1296+T1296+U1296+V1296+W1296)*AP1296</f>
        <v>781029.20000000007</v>
      </c>
      <c r="AR1296" s="27">
        <f t="shared" si="28"/>
        <v>874752.70400000014</v>
      </c>
      <c r="AS1296" s="13" t="s">
        <v>111</v>
      </c>
      <c r="AT1296" s="13">
        <v>2015</v>
      </c>
      <c r="AU1296" s="13"/>
    </row>
    <row r="1297" spans="2:47" x14ac:dyDescent="0.25">
      <c r="B1297" s="7" t="s">
        <v>2142</v>
      </c>
      <c r="C1297" s="7" t="s">
        <v>100</v>
      </c>
      <c r="D1297" s="10" t="s">
        <v>2070</v>
      </c>
      <c r="E1297" s="7" t="s">
        <v>2071</v>
      </c>
      <c r="F1297" s="10" t="s">
        <v>2072</v>
      </c>
      <c r="G1297" s="10" t="s">
        <v>2143</v>
      </c>
      <c r="H1297" s="8" t="s">
        <v>105</v>
      </c>
      <c r="I1297" s="9">
        <v>45</v>
      </c>
      <c r="J1297" s="10" t="s">
        <v>238</v>
      </c>
      <c r="K1297" s="8" t="s">
        <v>107</v>
      </c>
      <c r="L1297" s="10" t="s">
        <v>108</v>
      </c>
      <c r="M1297" s="10" t="s">
        <v>109</v>
      </c>
      <c r="N1297" s="10" t="s">
        <v>110</v>
      </c>
      <c r="O1297" s="27"/>
      <c r="P1297" s="27"/>
      <c r="Q1297" s="74"/>
      <c r="R1297" s="27">
        <v>280</v>
      </c>
      <c r="S1297" s="27">
        <v>280</v>
      </c>
      <c r="T1297" s="27">
        <v>280</v>
      </c>
      <c r="U1297" s="27">
        <v>280</v>
      </c>
      <c r="V1297" s="27">
        <v>280</v>
      </c>
      <c r="W1297" s="27"/>
      <c r="X1297" s="27"/>
      <c r="Y1297" s="27"/>
      <c r="Z1297" s="27"/>
      <c r="AA1297" s="27"/>
      <c r="AB1297" s="27"/>
      <c r="AC1297" s="27"/>
      <c r="AD1297" s="27"/>
      <c r="AE1297" s="27"/>
      <c r="AF1297" s="27"/>
      <c r="AG1297" s="27"/>
      <c r="AH1297" s="27"/>
      <c r="AI1297" s="27"/>
      <c r="AJ1297" s="27"/>
      <c r="AK1297" s="27"/>
      <c r="AL1297" s="27"/>
      <c r="AM1297" s="27"/>
      <c r="AN1297" s="27"/>
      <c r="AO1297" s="27"/>
      <c r="AP1297" s="27">
        <v>291.13</v>
      </c>
      <c r="AQ1297" s="27">
        <v>0</v>
      </c>
      <c r="AR1297" s="27">
        <f t="shared" si="28"/>
        <v>0</v>
      </c>
      <c r="AS1297" s="10" t="s">
        <v>111</v>
      </c>
      <c r="AT1297" s="7" t="s">
        <v>375</v>
      </c>
      <c r="AU1297" s="89" t="s">
        <v>357</v>
      </c>
    </row>
    <row r="1298" spans="2:47" x14ac:dyDescent="0.2">
      <c r="B1298" s="12" t="s">
        <v>2144</v>
      </c>
      <c r="C1298" s="7" t="s">
        <v>100</v>
      </c>
      <c r="D1298" s="7" t="s">
        <v>2070</v>
      </c>
      <c r="E1298" s="7" t="s">
        <v>2071</v>
      </c>
      <c r="F1298" s="7" t="s">
        <v>2072</v>
      </c>
      <c r="G1298" s="7" t="s">
        <v>2143</v>
      </c>
      <c r="H1298" s="8" t="s">
        <v>105</v>
      </c>
      <c r="I1298" s="9">
        <v>45</v>
      </c>
      <c r="J1298" s="10" t="s">
        <v>106</v>
      </c>
      <c r="K1298" s="8" t="s">
        <v>107</v>
      </c>
      <c r="L1298" s="10" t="s">
        <v>108</v>
      </c>
      <c r="M1298" s="10" t="s">
        <v>109</v>
      </c>
      <c r="N1298" s="10" t="s">
        <v>110</v>
      </c>
      <c r="O1298" s="74"/>
      <c r="P1298" s="27"/>
      <c r="Q1298" s="27"/>
      <c r="R1298" s="27">
        <v>110</v>
      </c>
      <c r="S1298" s="27">
        <v>280</v>
      </c>
      <c r="T1298" s="27">
        <v>280</v>
      </c>
      <c r="U1298" s="27">
        <v>280</v>
      </c>
      <c r="V1298" s="27">
        <v>280</v>
      </c>
      <c r="W1298" s="27"/>
      <c r="X1298" s="27"/>
      <c r="Y1298" s="27"/>
      <c r="Z1298" s="27"/>
      <c r="AA1298" s="27"/>
      <c r="AB1298" s="27"/>
      <c r="AC1298" s="27"/>
      <c r="AD1298" s="27"/>
      <c r="AE1298" s="27"/>
      <c r="AF1298" s="27"/>
      <c r="AG1298" s="27"/>
      <c r="AH1298" s="27"/>
      <c r="AI1298" s="27"/>
      <c r="AJ1298" s="27"/>
      <c r="AK1298" s="27"/>
      <c r="AL1298" s="27"/>
      <c r="AM1298" s="27"/>
      <c r="AN1298" s="27"/>
      <c r="AO1298" s="27"/>
      <c r="AP1298" s="27">
        <v>291.13</v>
      </c>
      <c r="AQ1298" s="27">
        <v>0</v>
      </c>
      <c r="AR1298" s="27">
        <f t="shared" si="28"/>
        <v>0</v>
      </c>
      <c r="AS1298" s="10" t="s">
        <v>111</v>
      </c>
      <c r="AT1298" s="43" t="s">
        <v>241</v>
      </c>
      <c r="AU1298" s="13" t="s">
        <v>458</v>
      </c>
    </row>
    <row r="1299" spans="2:47" x14ac:dyDescent="0.2">
      <c r="B1299" s="13" t="s">
        <v>2145</v>
      </c>
      <c r="C1299" s="13" t="s">
        <v>100</v>
      </c>
      <c r="D1299" s="13" t="s">
        <v>2076</v>
      </c>
      <c r="E1299" s="13" t="s">
        <v>2077</v>
      </c>
      <c r="F1299" s="13" t="s">
        <v>2078</v>
      </c>
      <c r="G1299" s="13" t="s">
        <v>2143</v>
      </c>
      <c r="H1299" s="13" t="s">
        <v>105</v>
      </c>
      <c r="I1299" s="13">
        <v>45</v>
      </c>
      <c r="J1299" s="13" t="s">
        <v>106</v>
      </c>
      <c r="K1299" s="13" t="s">
        <v>107</v>
      </c>
      <c r="L1299" s="13" t="s">
        <v>108</v>
      </c>
      <c r="M1299" s="13" t="s">
        <v>109</v>
      </c>
      <c r="N1299" s="13" t="s">
        <v>110</v>
      </c>
      <c r="O1299" s="39"/>
      <c r="P1299" s="39"/>
      <c r="Q1299" s="39"/>
      <c r="R1299" s="39">
        <v>110</v>
      </c>
      <c r="S1299" s="39">
        <v>99</v>
      </c>
      <c r="T1299" s="39">
        <v>280</v>
      </c>
      <c r="U1299" s="39">
        <v>280</v>
      </c>
      <c r="V1299" s="39">
        <v>280</v>
      </c>
      <c r="W1299" s="39"/>
      <c r="X1299" s="39"/>
      <c r="Y1299" s="39"/>
      <c r="Z1299" s="39"/>
      <c r="AA1299" s="39"/>
      <c r="AB1299" s="39"/>
      <c r="AC1299" s="39"/>
      <c r="AD1299" s="39"/>
      <c r="AE1299" s="39"/>
      <c r="AF1299" s="39"/>
      <c r="AG1299" s="39"/>
      <c r="AH1299" s="39"/>
      <c r="AI1299" s="39"/>
      <c r="AJ1299" s="39"/>
      <c r="AK1299" s="39"/>
      <c r="AL1299" s="39"/>
      <c r="AM1299" s="39"/>
      <c r="AN1299" s="39"/>
      <c r="AO1299" s="39"/>
      <c r="AP1299" s="39">
        <v>1278.5</v>
      </c>
      <c r="AQ1299" s="39">
        <v>0</v>
      </c>
      <c r="AR1299" s="27">
        <f t="shared" si="28"/>
        <v>0</v>
      </c>
      <c r="AS1299" s="13" t="s">
        <v>111</v>
      </c>
      <c r="AT1299" s="13">
        <v>2015</v>
      </c>
      <c r="AU1299" s="13">
        <v>14</v>
      </c>
    </row>
    <row r="1300" spans="2:47" x14ac:dyDescent="0.2">
      <c r="B1300" s="13" t="s">
        <v>2146</v>
      </c>
      <c r="C1300" s="13" t="s">
        <v>100</v>
      </c>
      <c r="D1300" s="13" t="s">
        <v>2076</v>
      </c>
      <c r="E1300" s="13" t="s">
        <v>2077</v>
      </c>
      <c r="F1300" s="13" t="s">
        <v>2078</v>
      </c>
      <c r="G1300" s="13" t="s">
        <v>2143</v>
      </c>
      <c r="H1300" s="13" t="s">
        <v>105</v>
      </c>
      <c r="I1300" s="13">
        <v>45</v>
      </c>
      <c r="J1300" s="13" t="s">
        <v>106</v>
      </c>
      <c r="K1300" s="13" t="s">
        <v>107</v>
      </c>
      <c r="L1300" s="13" t="s">
        <v>108</v>
      </c>
      <c r="M1300" s="13" t="s">
        <v>122</v>
      </c>
      <c r="N1300" s="13" t="s">
        <v>110</v>
      </c>
      <c r="O1300" s="39"/>
      <c r="P1300" s="39"/>
      <c r="Q1300" s="39"/>
      <c r="R1300" s="39">
        <v>110</v>
      </c>
      <c r="S1300" s="39">
        <v>280</v>
      </c>
      <c r="T1300" s="39">
        <v>280</v>
      </c>
      <c r="U1300" s="39">
        <v>280</v>
      </c>
      <c r="V1300" s="39">
        <v>280</v>
      </c>
      <c r="W1300" s="39"/>
      <c r="X1300" s="39"/>
      <c r="Y1300" s="39"/>
      <c r="Z1300" s="39"/>
      <c r="AA1300" s="39"/>
      <c r="AB1300" s="39"/>
      <c r="AC1300" s="39"/>
      <c r="AD1300" s="39"/>
      <c r="AE1300" s="39"/>
      <c r="AF1300" s="39"/>
      <c r="AG1300" s="39"/>
      <c r="AH1300" s="39"/>
      <c r="AI1300" s="39"/>
      <c r="AJ1300" s="39"/>
      <c r="AK1300" s="39"/>
      <c r="AL1300" s="39"/>
      <c r="AM1300" s="39"/>
      <c r="AN1300" s="39"/>
      <c r="AO1300" s="39"/>
      <c r="AP1300" s="39">
        <v>1278.5</v>
      </c>
      <c r="AQ1300" s="39">
        <v>0</v>
      </c>
      <c r="AR1300" s="27">
        <f t="shared" si="28"/>
        <v>0</v>
      </c>
      <c r="AS1300" s="13" t="s">
        <v>111</v>
      </c>
      <c r="AT1300" s="13">
        <v>2015</v>
      </c>
      <c r="AU1300" s="13" t="s">
        <v>115</v>
      </c>
    </row>
    <row r="1301" spans="2:47" x14ac:dyDescent="0.2">
      <c r="B1301" s="13" t="s">
        <v>7238</v>
      </c>
      <c r="C1301" s="13" t="s">
        <v>100</v>
      </c>
      <c r="D1301" s="13" t="s">
        <v>2076</v>
      </c>
      <c r="E1301" s="13" t="s">
        <v>2077</v>
      </c>
      <c r="F1301" s="13" t="s">
        <v>2078</v>
      </c>
      <c r="G1301" s="13" t="s">
        <v>2143</v>
      </c>
      <c r="H1301" s="13" t="s">
        <v>105</v>
      </c>
      <c r="I1301" s="13">
        <v>45</v>
      </c>
      <c r="J1301" s="13" t="s">
        <v>106</v>
      </c>
      <c r="K1301" s="13" t="s">
        <v>107</v>
      </c>
      <c r="L1301" s="13" t="s">
        <v>108</v>
      </c>
      <c r="M1301" s="13" t="s">
        <v>122</v>
      </c>
      <c r="N1301" s="13" t="s">
        <v>110</v>
      </c>
      <c r="O1301" s="39"/>
      <c r="P1301" s="39"/>
      <c r="Q1301" s="39"/>
      <c r="R1301" s="39">
        <v>110</v>
      </c>
      <c r="S1301" s="39">
        <v>280</v>
      </c>
      <c r="T1301" s="39">
        <v>0</v>
      </c>
      <c r="U1301" s="39">
        <v>280</v>
      </c>
      <c r="V1301" s="39">
        <v>280</v>
      </c>
      <c r="W1301" s="39"/>
      <c r="X1301" s="39"/>
      <c r="Y1301" s="39"/>
      <c r="Z1301" s="39"/>
      <c r="AA1301" s="39"/>
      <c r="AB1301" s="39"/>
      <c r="AC1301" s="39"/>
      <c r="AD1301" s="39"/>
      <c r="AE1301" s="39"/>
      <c r="AF1301" s="39"/>
      <c r="AG1301" s="39"/>
      <c r="AH1301" s="39"/>
      <c r="AI1301" s="39"/>
      <c r="AJ1301" s="39"/>
      <c r="AK1301" s="39"/>
      <c r="AL1301" s="39"/>
      <c r="AM1301" s="39"/>
      <c r="AN1301" s="39"/>
      <c r="AO1301" s="39"/>
      <c r="AP1301" s="39">
        <v>1278.5</v>
      </c>
      <c r="AQ1301" s="39">
        <f>(P1301+Q1301+R1301+S1301+T1301+U1301+V1301+W1301)*AP1301</f>
        <v>1214575</v>
      </c>
      <c r="AR1301" s="27">
        <f t="shared" si="28"/>
        <v>1360324.0000000002</v>
      </c>
      <c r="AS1301" s="13" t="s">
        <v>111</v>
      </c>
      <c r="AT1301" s="13">
        <v>2015</v>
      </c>
      <c r="AU1301" s="13"/>
    </row>
    <row r="1302" spans="2:47" x14ac:dyDescent="0.25">
      <c r="B1302" s="7" t="s">
        <v>2147</v>
      </c>
      <c r="C1302" s="7" t="s">
        <v>100</v>
      </c>
      <c r="D1302" s="22" t="s">
        <v>2101</v>
      </c>
      <c r="E1302" s="7" t="s">
        <v>2102</v>
      </c>
      <c r="F1302" s="10" t="s">
        <v>2103</v>
      </c>
      <c r="G1302" s="10" t="s">
        <v>2148</v>
      </c>
      <c r="H1302" s="8" t="s">
        <v>105</v>
      </c>
      <c r="I1302" s="9">
        <v>45</v>
      </c>
      <c r="J1302" s="10" t="s">
        <v>238</v>
      </c>
      <c r="K1302" s="8" t="s">
        <v>107</v>
      </c>
      <c r="L1302" s="10" t="s">
        <v>108</v>
      </c>
      <c r="M1302" s="10" t="s">
        <v>109</v>
      </c>
      <c r="N1302" s="10" t="s">
        <v>2105</v>
      </c>
      <c r="O1302" s="27"/>
      <c r="P1302" s="27"/>
      <c r="Q1302" s="74"/>
      <c r="R1302" s="27">
        <v>98</v>
      </c>
      <c r="S1302" s="27">
        <v>98</v>
      </c>
      <c r="T1302" s="27">
        <v>98</v>
      </c>
      <c r="U1302" s="27">
        <v>98</v>
      </c>
      <c r="V1302" s="27">
        <v>98</v>
      </c>
      <c r="W1302" s="27"/>
      <c r="X1302" s="27"/>
      <c r="Y1302" s="27"/>
      <c r="Z1302" s="27"/>
      <c r="AA1302" s="27"/>
      <c r="AB1302" s="27"/>
      <c r="AC1302" s="27"/>
      <c r="AD1302" s="27"/>
      <c r="AE1302" s="27"/>
      <c r="AF1302" s="27"/>
      <c r="AG1302" s="27"/>
      <c r="AH1302" s="27"/>
      <c r="AI1302" s="27"/>
      <c r="AJ1302" s="27"/>
      <c r="AK1302" s="27"/>
      <c r="AL1302" s="27"/>
      <c r="AM1302" s="27"/>
      <c r="AN1302" s="27"/>
      <c r="AO1302" s="27"/>
      <c r="AP1302" s="27">
        <v>1798.99</v>
      </c>
      <c r="AQ1302" s="27">
        <v>0</v>
      </c>
      <c r="AR1302" s="27">
        <f t="shared" si="28"/>
        <v>0</v>
      </c>
      <c r="AS1302" s="10" t="s">
        <v>111</v>
      </c>
      <c r="AT1302" s="7" t="s">
        <v>375</v>
      </c>
      <c r="AU1302" s="89" t="s">
        <v>357</v>
      </c>
    </row>
    <row r="1303" spans="2:47" x14ac:dyDescent="0.2">
      <c r="B1303" s="12" t="s">
        <v>2149</v>
      </c>
      <c r="C1303" s="7" t="s">
        <v>100</v>
      </c>
      <c r="D1303" s="7" t="s">
        <v>2101</v>
      </c>
      <c r="E1303" s="7" t="s">
        <v>2102</v>
      </c>
      <c r="F1303" s="7" t="s">
        <v>2103</v>
      </c>
      <c r="G1303" s="7" t="s">
        <v>2148</v>
      </c>
      <c r="H1303" s="8" t="s">
        <v>105</v>
      </c>
      <c r="I1303" s="9">
        <v>45</v>
      </c>
      <c r="J1303" s="10" t="s">
        <v>106</v>
      </c>
      <c r="K1303" s="8" t="s">
        <v>107</v>
      </c>
      <c r="L1303" s="10" t="s">
        <v>108</v>
      </c>
      <c r="M1303" s="10" t="s">
        <v>109</v>
      </c>
      <c r="N1303" s="10" t="s">
        <v>2105</v>
      </c>
      <c r="O1303" s="74"/>
      <c r="P1303" s="27"/>
      <c r="Q1303" s="27"/>
      <c r="R1303" s="27">
        <v>58</v>
      </c>
      <c r="S1303" s="27">
        <v>98</v>
      </c>
      <c r="T1303" s="27">
        <v>98</v>
      </c>
      <c r="U1303" s="27">
        <v>98</v>
      </c>
      <c r="V1303" s="27">
        <v>98</v>
      </c>
      <c r="W1303" s="27"/>
      <c r="X1303" s="27"/>
      <c r="Y1303" s="27"/>
      <c r="Z1303" s="27"/>
      <c r="AA1303" s="27"/>
      <c r="AB1303" s="27"/>
      <c r="AC1303" s="27"/>
      <c r="AD1303" s="27"/>
      <c r="AE1303" s="27"/>
      <c r="AF1303" s="27"/>
      <c r="AG1303" s="27"/>
      <c r="AH1303" s="27"/>
      <c r="AI1303" s="27"/>
      <c r="AJ1303" s="27"/>
      <c r="AK1303" s="27"/>
      <c r="AL1303" s="27"/>
      <c r="AM1303" s="27"/>
      <c r="AN1303" s="27"/>
      <c r="AO1303" s="27"/>
      <c r="AP1303" s="27">
        <v>1798.99</v>
      </c>
      <c r="AQ1303" s="27">
        <v>0</v>
      </c>
      <c r="AR1303" s="27">
        <f t="shared" si="28"/>
        <v>0</v>
      </c>
      <c r="AS1303" s="10" t="s">
        <v>111</v>
      </c>
      <c r="AT1303" s="43" t="s">
        <v>241</v>
      </c>
      <c r="AU1303" s="13" t="s">
        <v>458</v>
      </c>
    </row>
    <row r="1304" spans="2:47" x14ac:dyDescent="0.2">
      <c r="B1304" s="13" t="s">
        <v>2150</v>
      </c>
      <c r="C1304" s="13" t="s">
        <v>100</v>
      </c>
      <c r="D1304" s="13" t="s">
        <v>2108</v>
      </c>
      <c r="E1304" s="13" t="s">
        <v>2109</v>
      </c>
      <c r="F1304" s="13" t="s">
        <v>2110</v>
      </c>
      <c r="G1304" s="13" t="s">
        <v>2148</v>
      </c>
      <c r="H1304" s="13" t="s">
        <v>105</v>
      </c>
      <c r="I1304" s="13">
        <v>45</v>
      </c>
      <c r="J1304" s="13" t="s">
        <v>106</v>
      </c>
      <c r="K1304" s="13" t="s">
        <v>107</v>
      </c>
      <c r="L1304" s="13" t="s">
        <v>108</v>
      </c>
      <c r="M1304" s="13" t="s">
        <v>109</v>
      </c>
      <c r="N1304" s="13" t="s">
        <v>2105</v>
      </c>
      <c r="O1304" s="39"/>
      <c r="P1304" s="39"/>
      <c r="Q1304" s="39"/>
      <c r="R1304" s="39">
        <v>58</v>
      </c>
      <c r="S1304" s="39">
        <v>65</v>
      </c>
      <c r="T1304" s="39">
        <v>98</v>
      </c>
      <c r="U1304" s="39">
        <v>98</v>
      </c>
      <c r="V1304" s="39">
        <v>98</v>
      </c>
      <c r="W1304" s="39"/>
      <c r="X1304" s="39"/>
      <c r="Y1304" s="39"/>
      <c r="Z1304" s="39"/>
      <c r="AA1304" s="39"/>
      <c r="AB1304" s="39"/>
      <c r="AC1304" s="39"/>
      <c r="AD1304" s="39"/>
      <c r="AE1304" s="39"/>
      <c r="AF1304" s="39"/>
      <c r="AG1304" s="39"/>
      <c r="AH1304" s="39"/>
      <c r="AI1304" s="39"/>
      <c r="AJ1304" s="39"/>
      <c r="AK1304" s="39"/>
      <c r="AL1304" s="39"/>
      <c r="AM1304" s="39"/>
      <c r="AN1304" s="39"/>
      <c r="AO1304" s="39"/>
      <c r="AP1304" s="39">
        <v>1660.71</v>
      </c>
      <c r="AQ1304" s="39">
        <v>0</v>
      </c>
      <c r="AR1304" s="27">
        <f t="shared" si="28"/>
        <v>0</v>
      </c>
      <c r="AS1304" s="13" t="s">
        <v>111</v>
      </c>
      <c r="AT1304" s="13">
        <v>2015</v>
      </c>
      <c r="AU1304" s="13">
        <v>14</v>
      </c>
    </row>
    <row r="1305" spans="2:47" x14ac:dyDescent="0.2">
      <c r="B1305" s="13" t="s">
        <v>2151</v>
      </c>
      <c r="C1305" s="13" t="s">
        <v>100</v>
      </c>
      <c r="D1305" s="13" t="s">
        <v>2108</v>
      </c>
      <c r="E1305" s="13" t="s">
        <v>2109</v>
      </c>
      <c r="F1305" s="13" t="s">
        <v>2110</v>
      </c>
      <c r="G1305" s="13" t="s">
        <v>2148</v>
      </c>
      <c r="H1305" s="13" t="s">
        <v>105</v>
      </c>
      <c r="I1305" s="13">
        <v>45</v>
      </c>
      <c r="J1305" s="13" t="s">
        <v>106</v>
      </c>
      <c r="K1305" s="13" t="s">
        <v>107</v>
      </c>
      <c r="L1305" s="13" t="s">
        <v>108</v>
      </c>
      <c r="M1305" s="13" t="s">
        <v>109</v>
      </c>
      <c r="N1305" s="13" t="s">
        <v>2105</v>
      </c>
      <c r="O1305" s="39"/>
      <c r="P1305" s="39"/>
      <c r="Q1305" s="39"/>
      <c r="R1305" s="39">
        <v>58</v>
      </c>
      <c r="S1305" s="39">
        <v>32</v>
      </c>
      <c r="T1305" s="39">
        <v>98</v>
      </c>
      <c r="U1305" s="39">
        <v>98</v>
      </c>
      <c r="V1305" s="39">
        <v>98</v>
      </c>
      <c r="W1305" s="39"/>
      <c r="X1305" s="39"/>
      <c r="Y1305" s="39"/>
      <c r="Z1305" s="39"/>
      <c r="AA1305" s="39"/>
      <c r="AB1305" s="39"/>
      <c r="AC1305" s="39"/>
      <c r="AD1305" s="39"/>
      <c r="AE1305" s="39"/>
      <c r="AF1305" s="39"/>
      <c r="AG1305" s="39"/>
      <c r="AH1305" s="39"/>
      <c r="AI1305" s="39"/>
      <c r="AJ1305" s="39"/>
      <c r="AK1305" s="39"/>
      <c r="AL1305" s="39"/>
      <c r="AM1305" s="39"/>
      <c r="AN1305" s="39"/>
      <c r="AO1305" s="39"/>
      <c r="AP1305" s="39">
        <v>1660.71</v>
      </c>
      <c r="AQ1305" s="39">
        <v>0</v>
      </c>
      <c r="AR1305" s="27">
        <f t="shared" si="28"/>
        <v>0</v>
      </c>
      <c r="AS1305" s="13" t="s">
        <v>111</v>
      </c>
      <c r="AT1305" s="13">
        <v>2015</v>
      </c>
      <c r="AU1305" s="13">
        <v>14</v>
      </c>
    </row>
    <row r="1306" spans="2:47" x14ac:dyDescent="0.2">
      <c r="B1306" s="13" t="s">
        <v>2152</v>
      </c>
      <c r="C1306" s="13" t="s">
        <v>100</v>
      </c>
      <c r="D1306" s="13" t="s">
        <v>2108</v>
      </c>
      <c r="E1306" s="13" t="s">
        <v>2109</v>
      </c>
      <c r="F1306" s="13" t="s">
        <v>2110</v>
      </c>
      <c r="G1306" s="13" t="s">
        <v>2148</v>
      </c>
      <c r="H1306" s="13" t="s">
        <v>105</v>
      </c>
      <c r="I1306" s="13">
        <v>45</v>
      </c>
      <c r="J1306" s="13" t="s">
        <v>106</v>
      </c>
      <c r="K1306" s="13" t="s">
        <v>107</v>
      </c>
      <c r="L1306" s="13" t="s">
        <v>108</v>
      </c>
      <c r="M1306" s="13" t="s">
        <v>109</v>
      </c>
      <c r="N1306" s="13" t="s">
        <v>2105</v>
      </c>
      <c r="O1306" s="39"/>
      <c r="P1306" s="39"/>
      <c r="Q1306" s="39"/>
      <c r="R1306" s="39">
        <v>58</v>
      </c>
      <c r="S1306" s="39">
        <v>98</v>
      </c>
      <c r="T1306" s="39">
        <v>98</v>
      </c>
      <c r="U1306" s="39">
        <v>98</v>
      </c>
      <c r="V1306" s="39">
        <v>98</v>
      </c>
      <c r="W1306" s="39"/>
      <c r="X1306" s="39"/>
      <c r="Y1306" s="39"/>
      <c r="Z1306" s="39"/>
      <c r="AA1306" s="39"/>
      <c r="AB1306" s="39"/>
      <c r="AC1306" s="39"/>
      <c r="AD1306" s="39"/>
      <c r="AE1306" s="39"/>
      <c r="AF1306" s="39"/>
      <c r="AG1306" s="39"/>
      <c r="AH1306" s="39"/>
      <c r="AI1306" s="39"/>
      <c r="AJ1306" s="39"/>
      <c r="AK1306" s="39"/>
      <c r="AL1306" s="39"/>
      <c r="AM1306" s="39"/>
      <c r="AN1306" s="39"/>
      <c r="AO1306" s="39"/>
      <c r="AP1306" s="39">
        <v>1660.71</v>
      </c>
      <c r="AQ1306" s="39">
        <v>0</v>
      </c>
      <c r="AR1306" s="27">
        <f t="shared" si="28"/>
        <v>0</v>
      </c>
      <c r="AS1306" s="13" t="s">
        <v>111</v>
      </c>
      <c r="AT1306" s="13">
        <v>2015</v>
      </c>
      <c r="AU1306" s="13" t="s">
        <v>156</v>
      </c>
    </row>
    <row r="1307" spans="2:47" x14ac:dyDescent="0.2">
      <c r="B1307" s="13" t="s">
        <v>2153</v>
      </c>
      <c r="C1307" s="13" t="s">
        <v>100</v>
      </c>
      <c r="D1307" s="13" t="s">
        <v>2108</v>
      </c>
      <c r="E1307" s="13" t="s">
        <v>2109</v>
      </c>
      <c r="F1307" s="13" t="s">
        <v>2110</v>
      </c>
      <c r="G1307" s="13" t="s">
        <v>2148</v>
      </c>
      <c r="H1307" s="13" t="s">
        <v>105</v>
      </c>
      <c r="I1307" s="13">
        <v>45</v>
      </c>
      <c r="J1307" s="13" t="s">
        <v>106</v>
      </c>
      <c r="K1307" s="13" t="s">
        <v>107</v>
      </c>
      <c r="L1307" s="13" t="s">
        <v>108</v>
      </c>
      <c r="M1307" s="13" t="s">
        <v>122</v>
      </c>
      <c r="N1307" s="13" t="s">
        <v>2105</v>
      </c>
      <c r="O1307" s="39"/>
      <c r="P1307" s="39"/>
      <c r="Q1307" s="39"/>
      <c r="R1307" s="39">
        <v>58</v>
      </c>
      <c r="S1307" s="39">
        <v>98</v>
      </c>
      <c r="T1307" s="39">
        <v>70</v>
      </c>
      <c r="U1307" s="39">
        <v>98</v>
      </c>
      <c r="V1307" s="39">
        <v>98</v>
      </c>
      <c r="W1307" s="39"/>
      <c r="X1307" s="39"/>
      <c r="Y1307" s="39"/>
      <c r="Z1307" s="39"/>
      <c r="AA1307" s="39"/>
      <c r="AB1307" s="39"/>
      <c r="AC1307" s="39"/>
      <c r="AD1307" s="39"/>
      <c r="AE1307" s="39"/>
      <c r="AF1307" s="39"/>
      <c r="AG1307" s="39"/>
      <c r="AH1307" s="39"/>
      <c r="AI1307" s="39"/>
      <c r="AJ1307" s="39"/>
      <c r="AK1307" s="39"/>
      <c r="AL1307" s="39"/>
      <c r="AM1307" s="39"/>
      <c r="AN1307" s="39"/>
      <c r="AO1307" s="39"/>
      <c r="AP1307" s="39">
        <v>2007.04</v>
      </c>
      <c r="AQ1307" s="39">
        <v>0</v>
      </c>
      <c r="AR1307" s="27">
        <f t="shared" si="28"/>
        <v>0</v>
      </c>
      <c r="AS1307" s="13" t="s">
        <v>111</v>
      </c>
      <c r="AT1307" s="13">
        <v>2015</v>
      </c>
      <c r="AU1307" s="13" t="s">
        <v>156</v>
      </c>
    </row>
    <row r="1308" spans="2:47" x14ac:dyDescent="0.2">
      <c r="B1308" s="13" t="s">
        <v>7239</v>
      </c>
      <c r="C1308" s="13" t="s">
        <v>100</v>
      </c>
      <c r="D1308" s="13" t="s">
        <v>2108</v>
      </c>
      <c r="E1308" s="13" t="s">
        <v>5371</v>
      </c>
      <c r="F1308" s="13" t="s">
        <v>2110</v>
      </c>
      <c r="G1308" s="13" t="s">
        <v>2148</v>
      </c>
      <c r="H1308" s="13" t="s">
        <v>105</v>
      </c>
      <c r="I1308" s="13">
        <v>45</v>
      </c>
      <c r="J1308" s="13" t="s">
        <v>106</v>
      </c>
      <c r="K1308" s="13" t="s">
        <v>107</v>
      </c>
      <c r="L1308" s="13" t="s">
        <v>108</v>
      </c>
      <c r="M1308" s="13" t="s">
        <v>122</v>
      </c>
      <c r="N1308" s="13" t="s">
        <v>2105</v>
      </c>
      <c r="O1308" s="39"/>
      <c r="P1308" s="39"/>
      <c r="Q1308" s="39"/>
      <c r="R1308" s="39">
        <v>58</v>
      </c>
      <c r="S1308" s="39">
        <v>98</v>
      </c>
      <c r="T1308" s="39">
        <v>88</v>
      </c>
      <c r="U1308" s="39">
        <v>98</v>
      </c>
      <c r="V1308" s="39">
        <v>98</v>
      </c>
      <c r="W1308" s="39"/>
      <c r="X1308" s="39"/>
      <c r="Y1308" s="39"/>
      <c r="Z1308" s="39"/>
      <c r="AA1308" s="39"/>
      <c r="AB1308" s="39"/>
      <c r="AC1308" s="39"/>
      <c r="AD1308" s="39"/>
      <c r="AE1308" s="39"/>
      <c r="AF1308" s="39"/>
      <c r="AG1308" s="39"/>
      <c r="AH1308" s="39"/>
      <c r="AI1308" s="39"/>
      <c r="AJ1308" s="39"/>
      <c r="AK1308" s="39"/>
      <c r="AL1308" s="39"/>
      <c r="AM1308" s="39"/>
      <c r="AN1308" s="39"/>
      <c r="AO1308" s="39"/>
      <c r="AP1308" s="39">
        <v>1791.9999999999998</v>
      </c>
      <c r="AQ1308" s="39">
        <f>(P1308+Q1308+R1308+S1308+T1308+U1308+V1308+W1308)*AP1308</f>
        <v>788479.99999999988</v>
      </c>
      <c r="AR1308" s="27">
        <f t="shared" si="28"/>
        <v>883097.59999999998</v>
      </c>
      <c r="AS1308" s="13" t="s">
        <v>111</v>
      </c>
      <c r="AT1308" s="13">
        <v>2015</v>
      </c>
      <c r="AU1308" s="13"/>
    </row>
    <row r="1309" spans="2:47" x14ac:dyDescent="0.25">
      <c r="B1309" s="7" t="s">
        <v>2154</v>
      </c>
      <c r="C1309" s="7" t="s">
        <v>100</v>
      </c>
      <c r="D1309" s="10" t="s">
        <v>2070</v>
      </c>
      <c r="E1309" s="7" t="s">
        <v>2071</v>
      </c>
      <c r="F1309" s="10" t="s">
        <v>2072</v>
      </c>
      <c r="G1309" s="10" t="s">
        <v>2155</v>
      </c>
      <c r="H1309" s="8" t="s">
        <v>105</v>
      </c>
      <c r="I1309" s="9">
        <v>45</v>
      </c>
      <c r="J1309" s="10" t="s">
        <v>238</v>
      </c>
      <c r="K1309" s="8" t="s">
        <v>107</v>
      </c>
      <c r="L1309" s="10" t="s">
        <v>108</v>
      </c>
      <c r="M1309" s="10" t="s">
        <v>109</v>
      </c>
      <c r="N1309" s="10" t="s">
        <v>110</v>
      </c>
      <c r="O1309" s="27"/>
      <c r="P1309" s="27"/>
      <c r="Q1309" s="74"/>
      <c r="R1309" s="27">
        <v>460</v>
      </c>
      <c r="S1309" s="27">
        <v>460</v>
      </c>
      <c r="T1309" s="27">
        <v>460</v>
      </c>
      <c r="U1309" s="27">
        <v>460</v>
      </c>
      <c r="V1309" s="27">
        <v>460</v>
      </c>
      <c r="W1309" s="27"/>
      <c r="X1309" s="27"/>
      <c r="Y1309" s="27"/>
      <c r="Z1309" s="27"/>
      <c r="AA1309" s="27"/>
      <c r="AB1309" s="27"/>
      <c r="AC1309" s="27"/>
      <c r="AD1309" s="27"/>
      <c r="AE1309" s="27"/>
      <c r="AF1309" s="27"/>
      <c r="AG1309" s="27"/>
      <c r="AH1309" s="27"/>
      <c r="AI1309" s="27"/>
      <c r="AJ1309" s="27"/>
      <c r="AK1309" s="27"/>
      <c r="AL1309" s="27"/>
      <c r="AM1309" s="27"/>
      <c r="AN1309" s="27"/>
      <c r="AO1309" s="27"/>
      <c r="AP1309" s="27">
        <v>629.65</v>
      </c>
      <c r="AQ1309" s="27">
        <v>0</v>
      </c>
      <c r="AR1309" s="27">
        <f t="shared" si="28"/>
        <v>0</v>
      </c>
      <c r="AS1309" s="10" t="s">
        <v>111</v>
      </c>
      <c r="AT1309" s="7" t="s">
        <v>375</v>
      </c>
      <c r="AU1309" s="89" t="s">
        <v>1337</v>
      </c>
    </row>
    <row r="1310" spans="2:47" x14ac:dyDescent="0.2">
      <c r="B1310" s="12" t="s">
        <v>2156</v>
      </c>
      <c r="C1310" s="7" t="s">
        <v>100</v>
      </c>
      <c r="D1310" s="7" t="s">
        <v>2070</v>
      </c>
      <c r="E1310" s="7" t="s">
        <v>2071</v>
      </c>
      <c r="F1310" s="7" t="s">
        <v>2072</v>
      </c>
      <c r="G1310" s="7" t="s">
        <v>2155</v>
      </c>
      <c r="H1310" s="8" t="s">
        <v>105</v>
      </c>
      <c r="I1310" s="9">
        <v>45</v>
      </c>
      <c r="J1310" s="10" t="s">
        <v>106</v>
      </c>
      <c r="K1310" s="8" t="s">
        <v>107</v>
      </c>
      <c r="L1310" s="10" t="s">
        <v>108</v>
      </c>
      <c r="M1310" s="10" t="s">
        <v>109</v>
      </c>
      <c r="N1310" s="10" t="s">
        <v>110</v>
      </c>
      <c r="O1310" s="74"/>
      <c r="P1310" s="27"/>
      <c r="Q1310" s="27"/>
      <c r="R1310" s="27">
        <v>460</v>
      </c>
      <c r="S1310" s="27">
        <v>460</v>
      </c>
      <c r="T1310" s="27">
        <v>460</v>
      </c>
      <c r="U1310" s="27">
        <v>460</v>
      </c>
      <c r="V1310" s="27">
        <v>460</v>
      </c>
      <c r="W1310" s="27"/>
      <c r="X1310" s="27"/>
      <c r="Y1310" s="27"/>
      <c r="Z1310" s="27"/>
      <c r="AA1310" s="27"/>
      <c r="AB1310" s="27"/>
      <c r="AC1310" s="27"/>
      <c r="AD1310" s="27"/>
      <c r="AE1310" s="27"/>
      <c r="AF1310" s="27"/>
      <c r="AG1310" s="27"/>
      <c r="AH1310" s="27"/>
      <c r="AI1310" s="27"/>
      <c r="AJ1310" s="27"/>
      <c r="AK1310" s="27"/>
      <c r="AL1310" s="27"/>
      <c r="AM1310" s="27"/>
      <c r="AN1310" s="27"/>
      <c r="AO1310" s="27"/>
      <c r="AP1310" s="27">
        <v>629.65</v>
      </c>
      <c r="AQ1310" s="27">
        <v>0</v>
      </c>
      <c r="AR1310" s="27">
        <f t="shared" si="28"/>
        <v>0</v>
      </c>
      <c r="AS1310" s="10" t="s">
        <v>111</v>
      </c>
      <c r="AT1310" s="43" t="s">
        <v>241</v>
      </c>
      <c r="AU1310" s="13" t="s">
        <v>458</v>
      </c>
    </row>
    <row r="1311" spans="2:47" x14ac:dyDescent="0.2">
      <c r="B1311" s="13" t="s">
        <v>2157</v>
      </c>
      <c r="C1311" s="13" t="s">
        <v>100</v>
      </c>
      <c r="D1311" s="13" t="s">
        <v>2076</v>
      </c>
      <c r="E1311" s="13" t="s">
        <v>2077</v>
      </c>
      <c r="F1311" s="13" t="s">
        <v>2078</v>
      </c>
      <c r="G1311" s="13" t="s">
        <v>2155</v>
      </c>
      <c r="H1311" s="13" t="s">
        <v>105</v>
      </c>
      <c r="I1311" s="13">
        <v>45</v>
      </c>
      <c r="J1311" s="13" t="s">
        <v>106</v>
      </c>
      <c r="K1311" s="13" t="s">
        <v>107</v>
      </c>
      <c r="L1311" s="13" t="s">
        <v>108</v>
      </c>
      <c r="M1311" s="13" t="s">
        <v>109</v>
      </c>
      <c r="N1311" s="13" t="s">
        <v>110</v>
      </c>
      <c r="O1311" s="39"/>
      <c r="P1311" s="39"/>
      <c r="Q1311" s="39"/>
      <c r="R1311" s="39">
        <v>460</v>
      </c>
      <c r="S1311" s="39">
        <v>0</v>
      </c>
      <c r="T1311" s="39">
        <v>460</v>
      </c>
      <c r="U1311" s="39">
        <v>460</v>
      </c>
      <c r="V1311" s="39">
        <v>460</v>
      </c>
      <c r="W1311" s="39"/>
      <c r="X1311" s="39"/>
      <c r="Y1311" s="39"/>
      <c r="Z1311" s="39"/>
      <c r="AA1311" s="39"/>
      <c r="AB1311" s="39"/>
      <c r="AC1311" s="39"/>
      <c r="AD1311" s="39"/>
      <c r="AE1311" s="39"/>
      <c r="AF1311" s="39"/>
      <c r="AG1311" s="39"/>
      <c r="AH1311" s="39"/>
      <c r="AI1311" s="39"/>
      <c r="AJ1311" s="39"/>
      <c r="AK1311" s="39"/>
      <c r="AL1311" s="39"/>
      <c r="AM1311" s="39"/>
      <c r="AN1311" s="39"/>
      <c r="AO1311" s="39"/>
      <c r="AP1311" s="39">
        <v>1662.4999999999998</v>
      </c>
      <c r="AQ1311" s="39">
        <v>0</v>
      </c>
      <c r="AR1311" s="27">
        <f t="shared" si="28"/>
        <v>0</v>
      </c>
      <c r="AS1311" s="13" t="s">
        <v>111</v>
      </c>
      <c r="AT1311" s="13">
        <v>2015</v>
      </c>
      <c r="AU1311" s="13">
        <v>14</v>
      </c>
    </row>
    <row r="1312" spans="2:47" x14ac:dyDescent="0.2">
      <c r="B1312" s="13" t="s">
        <v>2158</v>
      </c>
      <c r="C1312" s="13" t="s">
        <v>100</v>
      </c>
      <c r="D1312" s="13" t="s">
        <v>2076</v>
      </c>
      <c r="E1312" s="13" t="s">
        <v>2077</v>
      </c>
      <c r="F1312" s="13" t="s">
        <v>2078</v>
      </c>
      <c r="G1312" s="13" t="s">
        <v>2155</v>
      </c>
      <c r="H1312" s="13" t="s">
        <v>105</v>
      </c>
      <c r="I1312" s="13">
        <v>45</v>
      </c>
      <c r="J1312" s="13" t="s">
        <v>106</v>
      </c>
      <c r="K1312" s="13" t="s">
        <v>107</v>
      </c>
      <c r="L1312" s="13" t="s">
        <v>108</v>
      </c>
      <c r="M1312" s="13" t="s">
        <v>122</v>
      </c>
      <c r="N1312" s="13" t="s">
        <v>110</v>
      </c>
      <c r="O1312" s="39"/>
      <c r="P1312" s="39"/>
      <c r="Q1312" s="39"/>
      <c r="R1312" s="39">
        <v>460</v>
      </c>
      <c r="S1312" s="39">
        <v>460</v>
      </c>
      <c r="T1312" s="39">
        <v>460</v>
      </c>
      <c r="U1312" s="39">
        <v>460</v>
      </c>
      <c r="V1312" s="39">
        <v>460</v>
      </c>
      <c r="W1312" s="39"/>
      <c r="X1312" s="39"/>
      <c r="Y1312" s="39"/>
      <c r="Z1312" s="39"/>
      <c r="AA1312" s="39"/>
      <c r="AB1312" s="39"/>
      <c r="AC1312" s="39"/>
      <c r="AD1312" s="39"/>
      <c r="AE1312" s="39"/>
      <c r="AF1312" s="39"/>
      <c r="AG1312" s="39"/>
      <c r="AH1312" s="39"/>
      <c r="AI1312" s="39"/>
      <c r="AJ1312" s="39"/>
      <c r="AK1312" s="39"/>
      <c r="AL1312" s="39"/>
      <c r="AM1312" s="39"/>
      <c r="AN1312" s="39"/>
      <c r="AO1312" s="39"/>
      <c r="AP1312" s="39">
        <v>1662.4999999999998</v>
      </c>
      <c r="AQ1312" s="39">
        <v>0</v>
      </c>
      <c r="AR1312" s="27">
        <f t="shared" si="28"/>
        <v>0</v>
      </c>
      <c r="AS1312" s="13" t="s">
        <v>111</v>
      </c>
      <c r="AT1312" s="13">
        <v>2015</v>
      </c>
      <c r="AU1312" s="13" t="s">
        <v>115</v>
      </c>
    </row>
    <row r="1313" spans="2:47" x14ac:dyDescent="0.2">
      <c r="B1313" s="13" t="s">
        <v>7240</v>
      </c>
      <c r="C1313" s="13" t="s">
        <v>100</v>
      </c>
      <c r="D1313" s="13" t="s">
        <v>2076</v>
      </c>
      <c r="E1313" s="13" t="s">
        <v>2077</v>
      </c>
      <c r="F1313" s="13" t="s">
        <v>2078</v>
      </c>
      <c r="G1313" s="13" t="s">
        <v>2155</v>
      </c>
      <c r="H1313" s="13" t="s">
        <v>105</v>
      </c>
      <c r="I1313" s="13">
        <v>45</v>
      </c>
      <c r="J1313" s="13" t="s">
        <v>106</v>
      </c>
      <c r="K1313" s="13" t="s">
        <v>107</v>
      </c>
      <c r="L1313" s="13" t="s">
        <v>108</v>
      </c>
      <c r="M1313" s="13" t="s">
        <v>122</v>
      </c>
      <c r="N1313" s="13" t="s">
        <v>110</v>
      </c>
      <c r="O1313" s="39"/>
      <c r="P1313" s="39"/>
      <c r="Q1313" s="39"/>
      <c r="R1313" s="39">
        <v>460</v>
      </c>
      <c r="S1313" s="39">
        <v>460</v>
      </c>
      <c r="T1313" s="39">
        <v>0</v>
      </c>
      <c r="U1313" s="39">
        <v>460</v>
      </c>
      <c r="V1313" s="39">
        <v>460</v>
      </c>
      <c r="W1313" s="39"/>
      <c r="X1313" s="39"/>
      <c r="Y1313" s="39"/>
      <c r="Z1313" s="39"/>
      <c r="AA1313" s="39"/>
      <c r="AB1313" s="39"/>
      <c r="AC1313" s="39"/>
      <c r="AD1313" s="39"/>
      <c r="AE1313" s="39"/>
      <c r="AF1313" s="39"/>
      <c r="AG1313" s="39"/>
      <c r="AH1313" s="39"/>
      <c r="AI1313" s="39"/>
      <c r="AJ1313" s="39"/>
      <c r="AK1313" s="39"/>
      <c r="AL1313" s="39"/>
      <c r="AM1313" s="39"/>
      <c r="AN1313" s="39"/>
      <c r="AO1313" s="39"/>
      <c r="AP1313" s="39">
        <v>1662.4999999999998</v>
      </c>
      <c r="AQ1313" s="39">
        <f>(P1313+Q1313+R1313+S1313+T1313+U1313+V1313+W1313)*AP1313</f>
        <v>3058999.9999999995</v>
      </c>
      <c r="AR1313" s="27">
        <f t="shared" si="28"/>
        <v>3426080</v>
      </c>
      <c r="AS1313" s="13" t="s">
        <v>111</v>
      </c>
      <c r="AT1313" s="13">
        <v>2015</v>
      </c>
      <c r="AU1313" s="13"/>
    </row>
    <row r="1314" spans="2:47" x14ac:dyDescent="0.25">
      <c r="B1314" s="7" t="s">
        <v>2159</v>
      </c>
      <c r="C1314" s="7" t="s">
        <v>100</v>
      </c>
      <c r="D1314" s="22" t="s">
        <v>2070</v>
      </c>
      <c r="E1314" s="7" t="s">
        <v>2071</v>
      </c>
      <c r="F1314" s="10" t="s">
        <v>2072</v>
      </c>
      <c r="G1314" s="10" t="s">
        <v>2160</v>
      </c>
      <c r="H1314" s="8" t="s">
        <v>105</v>
      </c>
      <c r="I1314" s="9">
        <v>45</v>
      </c>
      <c r="J1314" s="10" t="s">
        <v>238</v>
      </c>
      <c r="K1314" s="8" t="s">
        <v>107</v>
      </c>
      <c r="L1314" s="10" t="s">
        <v>108</v>
      </c>
      <c r="M1314" s="10" t="s">
        <v>109</v>
      </c>
      <c r="N1314" s="10" t="s">
        <v>110</v>
      </c>
      <c r="O1314" s="27"/>
      <c r="P1314" s="27"/>
      <c r="Q1314" s="74"/>
      <c r="R1314" s="27">
        <v>260</v>
      </c>
      <c r="S1314" s="27">
        <v>260</v>
      </c>
      <c r="T1314" s="27">
        <v>260</v>
      </c>
      <c r="U1314" s="27">
        <v>260</v>
      </c>
      <c r="V1314" s="27">
        <v>260</v>
      </c>
      <c r="W1314" s="27"/>
      <c r="X1314" s="27"/>
      <c r="Y1314" s="27"/>
      <c r="Z1314" s="27"/>
      <c r="AA1314" s="27"/>
      <c r="AB1314" s="27"/>
      <c r="AC1314" s="27"/>
      <c r="AD1314" s="27"/>
      <c r="AE1314" s="27"/>
      <c r="AF1314" s="27"/>
      <c r="AG1314" s="27"/>
      <c r="AH1314" s="27"/>
      <c r="AI1314" s="27"/>
      <c r="AJ1314" s="27"/>
      <c r="AK1314" s="27"/>
      <c r="AL1314" s="27"/>
      <c r="AM1314" s="27"/>
      <c r="AN1314" s="27"/>
      <c r="AO1314" s="27"/>
      <c r="AP1314" s="27">
        <v>534.86</v>
      </c>
      <c r="AQ1314" s="27">
        <v>0</v>
      </c>
      <c r="AR1314" s="27">
        <f t="shared" si="28"/>
        <v>0</v>
      </c>
      <c r="AS1314" s="10" t="s">
        <v>111</v>
      </c>
      <c r="AT1314" s="7" t="s">
        <v>375</v>
      </c>
      <c r="AU1314" s="89" t="s">
        <v>357</v>
      </c>
    </row>
    <row r="1315" spans="2:47" x14ac:dyDescent="0.2">
      <c r="B1315" s="12" t="s">
        <v>2161</v>
      </c>
      <c r="C1315" s="7" t="s">
        <v>100</v>
      </c>
      <c r="D1315" s="7" t="s">
        <v>2070</v>
      </c>
      <c r="E1315" s="7" t="s">
        <v>2071</v>
      </c>
      <c r="F1315" s="7" t="s">
        <v>2072</v>
      </c>
      <c r="G1315" s="7" t="s">
        <v>2160</v>
      </c>
      <c r="H1315" s="8" t="s">
        <v>105</v>
      </c>
      <c r="I1315" s="9">
        <v>45</v>
      </c>
      <c r="J1315" s="10" t="s">
        <v>106</v>
      </c>
      <c r="K1315" s="8" t="s">
        <v>107</v>
      </c>
      <c r="L1315" s="10" t="s">
        <v>108</v>
      </c>
      <c r="M1315" s="10" t="s">
        <v>109</v>
      </c>
      <c r="N1315" s="10" t="s">
        <v>110</v>
      </c>
      <c r="O1315" s="74"/>
      <c r="P1315" s="27"/>
      <c r="Q1315" s="27"/>
      <c r="R1315" s="27">
        <v>224</v>
      </c>
      <c r="S1315" s="27">
        <v>260</v>
      </c>
      <c r="T1315" s="27">
        <v>260</v>
      </c>
      <c r="U1315" s="27">
        <v>260</v>
      </c>
      <c r="V1315" s="27">
        <v>260</v>
      </c>
      <c r="W1315" s="27"/>
      <c r="X1315" s="27"/>
      <c r="Y1315" s="27"/>
      <c r="Z1315" s="27"/>
      <c r="AA1315" s="27"/>
      <c r="AB1315" s="27"/>
      <c r="AC1315" s="27"/>
      <c r="AD1315" s="27"/>
      <c r="AE1315" s="27"/>
      <c r="AF1315" s="27"/>
      <c r="AG1315" s="27"/>
      <c r="AH1315" s="27"/>
      <c r="AI1315" s="27"/>
      <c r="AJ1315" s="27"/>
      <c r="AK1315" s="27"/>
      <c r="AL1315" s="27"/>
      <c r="AM1315" s="27"/>
      <c r="AN1315" s="27"/>
      <c r="AO1315" s="27"/>
      <c r="AP1315" s="27">
        <v>534.86</v>
      </c>
      <c r="AQ1315" s="27">
        <v>0</v>
      </c>
      <c r="AR1315" s="27">
        <f t="shared" si="28"/>
        <v>0</v>
      </c>
      <c r="AS1315" s="10" t="s">
        <v>111</v>
      </c>
      <c r="AT1315" s="43" t="s">
        <v>241</v>
      </c>
      <c r="AU1315" s="13" t="s">
        <v>458</v>
      </c>
    </row>
    <row r="1316" spans="2:47" x14ac:dyDescent="0.2">
      <c r="B1316" s="13" t="s">
        <v>2162</v>
      </c>
      <c r="C1316" s="13" t="s">
        <v>100</v>
      </c>
      <c r="D1316" s="13" t="s">
        <v>2076</v>
      </c>
      <c r="E1316" s="13" t="s">
        <v>2077</v>
      </c>
      <c r="F1316" s="13" t="s">
        <v>2078</v>
      </c>
      <c r="G1316" s="13" t="s">
        <v>2160</v>
      </c>
      <c r="H1316" s="13" t="s">
        <v>105</v>
      </c>
      <c r="I1316" s="13">
        <v>45</v>
      </c>
      <c r="J1316" s="13" t="s">
        <v>106</v>
      </c>
      <c r="K1316" s="13" t="s">
        <v>107</v>
      </c>
      <c r="L1316" s="13" t="s">
        <v>108</v>
      </c>
      <c r="M1316" s="13" t="s">
        <v>109</v>
      </c>
      <c r="N1316" s="13" t="s">
        <v>110</v>
      </c>
      <c r="O1316" s="39"/>
      <c r="P1316" s="39"/>
      <c r="Q1316" s="39"/>
      <c r="R1316" s="39">
        <v>224</v>
      </c>
      <c r="S1316" s="39">
        <v>0</v>
      </c>
      <c r="T1316" s="39">
        <v>260</v>
      </c>
      <c r="U1316" s="39">
        <v>260</v>
      </c>
      <c r="V1316" s="39">
        <v>260</v>
      </c>
      <c r="W1316" s="39"/>
      <c r="X1316" s="39"/>
      <c r="Y1316" s="39"/>
      <c r="Z1316" s="39"/>
      <c r="AA1316" s="39"/>
      <c r="AB1316" s="39"/>
      <c r="AC1316" s="39"/>
      <c r="AD1316" s="39"/>
      <c r="AE1316" s="39"/>
      <c r="AF1316" s="39"/>
      <c r="AG1316" s="39"/>
      <c r="AH1316" s="39"/>
      <c r="AI1316" s="39"/>
      <c r="AJ1316" s="39"/>
      <c r="AK1316" s="39"/>
      <c r="AL1316" s="39"/>
      <c r="AM1316" s="39"/>
      <c r="AN1316" s="39"/>
      <c r="AO1316" s="39"/>
      <c r="AP1316" s="39">
        <v>419.62</v>
      </c>
      <c r="AQ1316" s="39">
        <v>0</v>
      </c>
      <c r="AR1316" s="27">
        <f t="shared" si="28"/>
        <v>0</v>
      </c>
      <c r="AS1316" s="13" t="s">
        <v>111</v>
      </c>
      <c r="AT1316" s="13">
        <v>2015</v>
      </c>
      <c r="AU1316" s="13">
        <v>14</v>
      </c>
    </row>
    <row r="1317" spans="2:47" x14ac:dyDescent="0.2">
      <c r="B1317" s="13" t="s">
        <v>2163</v>
      </c>
      <c r="C1317" s="13" t="s">
        <v>100</v>
      </c>
      <c r="D1317" s="13" t="s">
        <v>2076</v>
      </c>
      <c r="E1317" s="13" t="s">
        <v>2077</v>
      </c>
      <c r="F1317" s="13" t="s">
        <v>2078</v>
      </c>
      <c r="G1317" s="13" t="s">
        <v>2160</v>
      </c>
      <c r="H1317" s="13" t="s">
        <v>105</v>
      </c>
      <c r="I1317" s="13">
        <v>45</v>
      </c>
      <c r="J1317" s="13" t="s">
        <v>106</v>
      </c>
      <c r="K1317" s="13" t="s">
        <v>107</v>
      </c>
      <c r="L1317" s="13" t="s">
        <v>108</v>
      </c>
      <c r="M1317" s="13" t="s">
        <v>109</v>
      </c>
      <c r="N1317" s="13" t="s">
        <v>110</v>
      </c>
      <c r="O1317" s="39"/>
      <c r="P1317" s="39"/>
      <c r="Q1317" s="39"/>
      <c r="R1317" s="39">
        <v>224</v>
      </c>
      <c r="S1317" s="39">
        <v>260</v>
      </c>
      <c r="T1317" s="39">
        <v>260</v>
      </c>
      <c r="U1317" s="39">
        <v>260</v>
      </c>
      <c r="V1317" s="39">
        <v>260</v>
      </c>
      <c r="W1317" s="39"/>
      <c r="X1317" s="39"/>
      <c r="Y1317" s="39"/>
      <c r="Z1317" s="39"/>
      <c r="AA1317" s="39"/>
      <c r="AB1317" s="39"/>
      <c r="AC1317" s="39"/>
      <c r="AD1317" s="39"/>
      <c r="AE1317" s="39"/>
      <c r="AF1317" s="39"/>
      <c r="AG1317" s="39"/>
      <c r="AH1317" s="39"/>
      <c r="AI1317" s="39"/>
      <c r="AJ1317" s="39"/>
      <c r="AK1317" s="39"/>
      <c r="AL1317" s="39"/>
      <c r="AM1317" s="39"/>
      <c r="AN1317" s="39"/>
      <c r="AO1317" s="39"/>
      <c r="AP1317" s="39">
        <v>419.62</v>
      </c>
      <c r="AQ1317" s="39">
        <v>0</v>
      </c>
      <c r="AR1317" s="27">
        <f t="shared" si="28"/>
        <v>0</v>
      </c>
      <c r="AS1317" s="13" t="s">
        <v>111</v>
      </c>
      <c r="AT1317" s="13">
        <v>2015</v>
      </c>
      <c r="AU1317" s="13" t="s">
        <v>156</v>
      </c>
    </row>
    <row r="1318" spans="2:47" x14ac:dyDescent="0.2">
      <c r="B1318" s="13" t="s">
        <v>2164</v>
      </c>
      <c r="C1318" s="13" t="s">
        <v>100</v>
      </c>
      <c r="D1318" s="13" t="s">
        <v>2076</v>
      </c>
      <c r="E1318" s="13" t="s">
        <v>2077</v>
      </c>
      <c r="F1318" s="13" t="s">
        <v>2078</v>
      </c>
      <c r="G1318" s="13" t="s">
        <v>2160</v>
      </c>
      <c r="H1318" s="13" t="s">
        <v>105</v>
      </c>
      <c r="I1318" s="13">
        <v>45</v>
      </c>
      <c r="J1318" s="13" t="s">
        <v>106</v>
      </c>
      <c r="K1318" s="13" t="s">
        <v>107</v>
      </c>
      <c r="L1318" s="13" t="s">
        <v>108</v>
      </c>
      <c r="M1318" s="13" t="s">
        <v>122</v>
      </c>
      <c r="N1318" s="13" t="s">
        <v>110</v>
      </c>
      <c r="O1318" s="39"/>
      <c r="P1318" s="39"/>
      <c r="Q1318" s="39"/>
      <c r="R1318" s="39">
        <v>224</v>
      </c>
      <c r="S1318" s="39">
        <v>260</v>
      </c>
      <c r="T1318" s="39">
        <v>20</v>
      </c>
      <c r="U1318" s="39">
        <v>260</v>
      </c>
      <c r="V1318" s="39">
        <v>260</v>
      </c>
      <c r="W1318" s="39"/>
      <c r="X1318" s="39"/>
      <c r="Y1318" s="39"/>
      <c r="Z1318" s="39"/>
      <c r="AA1318" s="39"/>
      <c r="AB1318" s="39"/>
      <c r="AC1318" s="39"/>
      <c r="AD1318" s="39"/>
      <c r="AE1318" s="39"/>
      <c r="AF1318" s="39"/>
      <c r="AG1318" s="39"/>
      <c r="AH1318" s="39"/>
      <c r="AI1318" s="39"/>
      <c r="AJ1318" s="39"/>
      <c r="AK1318" s="39"/>
      <c r="AL1318" s="39"/>
      <c r="AM1318" s="39"/>
      <c r="AN1318" s="39"/>
      <c r="AO1318" s="39"/>
      <c r="AP1318" s="39">
        <v>595</v>
      </c>
      <c r="AQ1318" s="39">
        <v>0</v>
      </c>
      <c r="AR1318" s="27">
        <f t="shared" si="28"/>
        <v>0</v>
      </c>
      <c r="AS1318" s="13" t="s">
        <v>111</v>
      </c>
      <c r="AT1318" s="13">
        <v>2015</v>
      </c>
      <c r="AU1318" s="13" t="s">
        <v>156</v>
      </c>
    </row>
    <row r="1319" spans="2:47" x14ac:dyDescent="0.2">
      <c r="B1319" s="13" t="s">
        <v>7241</v>
      </c>
      <c r="C1319" s="13" t="s">
        <v>100</v>
      </c>
      <c r="D1319" s="13" t="s">
        <v>2076</v>
      </c>
      <c r="E1319" s="13" t="s">
        <v>2077</v>
      </c>
      <c r="F1319" s="13" t="s">
        <v>2078</v>
      </c>
      <c r="G1319" s="13" t="s">
        <v>2160</v>
      </c>
      <c r="H1319" s="13" t="s">
        <v>105</v>
      </c>
      <c r="I1319" s="13">
        <v>45</v>
      </c>
      <c r="J1319" s="13" t="s">
        <v>106</v>
      </c>
      <c r="K1319" s="13" t="s">
        <v>107</v>
      </c>
      <c r="L1319" s="13" t="s">
        <v>108</v>
      </c>
      <c r="M1319" s="13" t="s">
        <v>122</v>
      </c>
      <c r="N1319" s="13" t="s">
        <v>110</v>
      </c>
      <c r="O1319" s="39"/>
      <c r="P1319" s="39"/>
      <c r="Q1319" s="39"/>
      <c r="R1319" s="39">
        <v>224</v>
      </c>
      <c r="S1319" s="39">
        <v>260</v>
      </c>
      <c r="T1319" s="39">
        <v>0</v>
      </c>
      <c r="U1319" s="39">
        <v>260</v>
      </c>
      <c r="V1319" s="39">
        <v>260</v>
      </c>
      <c r="W1319" s="39"/>
      <c r="X1319" s="39"/>
      <c r="Y1319" s="39"/>
      <c r="Z1319" s="39"/>
      <c r="AA1319" s="39"/>
      <c r="AB1319" s="39"/>
      <c r="AC1319" s="39"/>
      <c r="AD1319" s="39"/>
      <c r="AE1319" s="39"/>
      <c r="AF1319" s="39"/>
      <c r="AG1319" s="39"/>
      <c r="AH1319" s="39"/>
      <c r="AI1319" s="39"/>
      <c r="AJ1319" s="39"/>
      <c r="AK1319" s="39"/>
      <c r="AL1319" s="39"/>
      <c r="AM1319" s="39"/>
      <c r="AN1319" s="39"/>
      <c r="AO1319" s="39"/>
      <c r="AP1319" s="39">
        <v>531.25</v>
      </c>
      <c r="AQ1319" s="39">
        <f>(P1319+Q1319+R1319+S1319+T1319+U1319+V1319+W1319)*AP1319</f>
        <v>533375</v>
      </c>
      <c r="AR1319" s="27">
        <f t="shared" si="28"/>
        <v>597380</v>
      </c>
      <c r="AS1319" s="13" t="s">
        <v>111</v>
      </c>
      <c r="AT1319" s="13">
        <v>2015</v>
      </c>
      <c r="AU1319" s="13"/>
    </row>
    <row r="1320" spans="2:47" x14ac:dyDescent="0.25">
      <c r="B1320" s="7" t="s">
        <v>2165</v>
      </c>
      <c r="C1320" s="7" t="s">
        <v>100</v>
      </c>
      <c r="D1320" s="22" t="s">
        <v>2101</v>
      </c>
      <c r="E1320" s="7" t="s">
        <v>2102</v>
      </c>
      <c r="F1320" s="10" t="s">
        <v>2103</v>
      </c>
      <c r="G1320" s="10" t="s">
        <v>2166</v>
      </c>
      <c r="H1320" s="8" t="s">
        <v>105</v>
      </c>
      <c r="I1320" s="9">
        <v>45</v>
      </c>
      <c r="J1320" s="10" t="s">
        <v>238</v>
      </c>
      <c r="K1320" s="8" t="s">
        <v>107</v>
      </c>
      <c r="L1320" s="10" t="s">
        <v>108</v>
      </c>
      <c r="M1320" s="10" t="s">
        <v>109</v>
      </c>
      <c r="N1320" s="10" t="s">
        <v>2105</v>
      </c>
      <c r="O1320" s="27"/>
      <c r="P1320" s="27"/>
      <c r="Q1320" s="74"/>
      <c r="R1320" s="27">
        <v>86</v>
      </c>
      <c r="S1320" s="27">
        <v>86</v>
      </c>
      <c r="T1320" s="27">
        <v>86</v>
      </c>
      <c r="U1320" s="27">
        <v>86</v>
      </c>
      <c r="V1320" s="27">
        <v>86</v>
      </c>
      <c r="W1320" s="27"/>
      <c r="X1320" s="27"/>
      <c r="Y1320" s="27"/>
      <c r="Z1320" s="27"/>
      <c r="AA1320" s="27"/>
      <c r="AB1320" s="27"/>
      <c r="AC1320" s="27"/>
      <c r="AD1320" s="27"/>
      <c r="AE1320" s="27"/>
      <c r="AF1320" s="27"/>
      <c r="AG1320" s="27"/>
      <c r="AH1320" s="27"/>
      <c r="AI1320" s="27"/>
      <c r="AJ1320" s="27"/>
      <c r="AK1320" s="27"/>
      <c r="AL1320" s="27"/>
      <c r="AM1320" s="27"/>
      <c r="AN1320" s="27"/>
      <c r="AO1320" s="27"/>
      <c r="AP1320" s="27">
        <v>1876.37</v>
      </c>
      <c r="AQ1320" s="27">
        <v>0</v>
      </c>
      <c r="AR1320" s="27">
        <f t="shared" si="28"/>
        <v>0</v>
      </c>
      <c r="AS1320" s="10" t="s">
        <v>111</v>
      </c>
      <c r="AT1320" s="7" t="s">
        <v>375</v>
      </c>
      <c r="AU1320" s="89" t="s">
        <v>357</v>
      </c>
    </row>
    <row r="1321" spans="2:47" x14ac:dyDescent="0.2">
      <c r="B1321" s="12" t="s">
        <v>2167</v>
      </c>
      <c r="C1321" s="7" t="s">
        <v>100</v>
      </c>
      <c r="D1321" s="7" t="s">
        <v>2101</v>
      </c>
      <c r="E1321" s="7" t="s">
        <v>2102</v>
      </c>
      <c r="F1321" s="7" t="s">
        <v>2103</v>
      </c>
      <c r="G1321" s="7" t="s">
        <v>2166</v>
      </c>
      <c r="H1321" s="8" t="s">
        <v>105</v>
      </c>
      <c r="I1321" s="9">
        <v>45</v>
      </c>
      <c r="J1321" s="10" t="s">
        <v>106</v>
      </c>
      <c r="K1321" s="8" t="s">
        <v>107</v>
      </c>
      <c r="L1321" s="10" t="s">
        <v>108</v>
      </c>
      <c r="M1321" s="10" t="s">
        <v>109</v>
      </c>
      <c r="N1321" s="10" t="s">
        <v>2105</v>
      </c>
      <c r="O1321" s="74"/>
      <c r="P1321" s="27"/>
      <c r="Q1321" s="27"/>
      <c r="R1321" s="27">
        <v>46</v>
      </c>
      <c r="S1321" s="27">
        <v>86</v>
      </c>
      <c r="T1321" s="27">
        <v>86</v>
      </c>
      <c r="U1321" s="27">
        <v>86</v>
      </c>
      <c r="V1321" s="27">
        <v>86</v>
      </c>
      <c r="W1321" s="27"/>
      <c r="X1321" s="27"/>
      <c r="Y1321" s="27"/>
      <c r="Z1321" s="27"/>
      <c r="AA1321" s="27"/>
      <c r="AB1321" s="27"/>
      <c r="AC1321" s="27"/>
      <c r="AD1321" s="27"/>
      <c r="AE1321" s="27"/>
      <c r="AF1321" s="27"/>
      <c r="AG1321" s="27"/>
      <c r="AH1321" s="27"/>
      <c r="AI1321" s="27"/>
      <c r="AJ1321" s="27"/>
      <c r="AK1321" s="27"/>
      <c r="AL1321" s="27"/>
      <c r="AM1321" s="27"/>
      <c r="AN1321" s="27"/>
      <c r="AO1321" s="27"/>
      <c r="AP1321" s="27">
        <v>1876.37</v>
      </c>
      <c r="AQ1321" s="27">
        <v>0</v>
      </c>
      <c r="AR1321" s="27">
        <f t="shared" si="28"/>
        <v>0</v>
      </c>
      <c r="AS1321" s="10" t="s">
        <v>111</v>
      </c>
      <c r="AT1321" s="43" t="s">
        <v>241</v>
      </c>
      <c r="AU1321" s="13" t="s">
        <v>458</v>
      </c>
    </row>
    <row r="1322" spans="2:47" x14ac:dyDescent="0.2">
      <c r="B1322" s="13" t="s">
        <v>2168</v>
      </c>
      <c r="C1322" s="13" t="s">
        <v>100</v>
      </c>
      <c r="D1322" s="13" t="s">
        <v>2108</v>
      </c>
      <c r="E1322" s="13" t="s">
        <v>2109</v>
      </c>
      <c r="F1322" s="13" t="s">
        <v>2110</v>
      </c>
      <c r="G1322" s="13" t="s">
        <v>2166</v>
      </c>
      <c r="H1322" s="13" t="s">
        <v>105</v>
      </c>
      <c r="I1322" s="13">
        <v>45</v>
      </c>
      <c r="J1322" s="13" t="s">
        <v>106</v>
      </c>
      <c r="K1322" s="13" t="s">
        <v>107</v>
      </c>
      <c r="L1322" s="13" t="s">
        <v>108</v>
      </c>
      <c r="M1322" s="13" t="s">
        <v>109</v>
      </c>
      <c r="N1322" s="13" t="s">
        <v>2105</v>
      </c>
      <c r="O1322" s="39"/>
      <c r="P1322" s="39"/>
      <c r="Q1322" s="39"/>
      <c r="R1322" s="39">
        <v>46</v>
      </c>
      <c r="S1322" s="39">
        <v>60</v>
      </c>
      <c r="T1322" s="39">
        <v>86</v>
      </c>
      <c r="U1322" s="39">
        <v>86</v>
      </c>
      <c r="V1322" s="39">
        <v>86</v>
      </c>
      <c r="W1322" s="39"/>
      <c r="X1322" s="39"/>
      <c r="Y1322" s="39"/>
      <c r="Z1322" s="39"/>
      <c r="AA1322" s="39"/>
      <c r="AB1322" s="39"/>
      <c r="AC1322" s="39"/>
      <c r="AD1322" s="39"/>
      <c r="AE1322" s="39"/>
      <c r="AF1322" s="39"/>
      <c r="AG1322" s="39"/>
      <c r="AH1322" s="39"/>
      <c r="AI1322" s="39"/>
      <c r="AJ1322" s="39"/>
      <c r="AK1322" s="39"/>
      <c r="AL1322" s="39"/>
      <c r="AM1322" s="39"/>
      <c r="AN1322" s="39"/>
      <c r="AO1322" s="39"/>
      <c r="AP1322" s="39">
        <v>1732.14</v>
      </c>
      <c r="AQ1322" s="39">
        <v>0</v>
      </c>
      <c r="AR1322" s="27">
        <f t="shared" si="28"/>
        <v>0</v>
      </c>
      <c r="AS1322" s="13" t="s">
        <v>111</v>
      </c>
      <c r="AT1322" s="13">
        <v>2015</v>
      </c>
      <c r="AU1322" s="13">
        <v>14</v>
      </c>
    </row>
    <row r="1323" spans="2:47" x14ac:dyDescent="0.2">
      <c r="B1323" s="13" t="s">
        <v>2169</v>
      </c>
      <c r="C1323" s="13" t="s">
        <v>100</v>
      </c>
      <c r="D1323" s="13" t="s">
        <v>2108</v>
      </c>
      <c r="E1323" s="13" t="s">
        <v>2109</v>
      </c>
      <c r="F1323" s="13" t="s">
        <v>2110</v>
      </c>
      <c r="G1323" s="13" t="s">
        <v>2166</v>
      </c>
      <c r="H1323" s="13" t="s">
        <v>105</v>
      </c>
      <c r="I1323" s="13">
        <v>45</v>
      </c>
      <c r="J1323" s="13" t="s">
        <v>106</v>
      </c>
      <c r="K1323" s="13" t="s">
        <v>107</v>
      </c>
      <c r="L1323" s="13" t="s">
        <v>108</v>
      </c>
      <c r="M1323" s="13" t="s">
        <v>109</v>
      </c>
      <c r="N1323" s="13" t="s">
        <v>2105</v>
      </c>
      <c r="O1323" s="39"/>
      <c r="P1323" s="39"/>
      <c r="Q1323" s="39"/>
      <c r="R1323" s="39">
        <v>46</v>
      </c>
      <c r="S1323" s="39">
        <v>34</v>
      </c>
      <c r="T1323" s="39">
        <v>86</v>
      </c>
      <c r="U1323" s="39">
        <v>86</v>
      </c>
      <c r="V1323" s="39">
        <v>86</v>
      </c>
      <c r="W1323" s="39"/>
      <c r="X1323" s="39"/>
      <c r="Y1323" s="39"/>
      <c r="Z1323" s="39"/>
      <c r="AA1323" s="39"/>
      <c r="AB1323" s="39"/>
      <c r="AC1323" s="39"/>
      <c r="AD1323" s="39"/>
      <c r="AE1323" s="39"/>
      <c r="AF1323" s="39"/>
      <c r="AG1323" s="39"/>
      <c r="AH1323" s="39"/>
      <c r="AI1323" s="39"/>
      <c r="AJ1323" s="39"/>
      <c r="AK1323" s="39"/>
      <c r="AL1323" s="39"/>
      <c r="AM1323" s="39"/>
      <c r="AN1323" s="39"/>
      <c r="AO1323" s="39"/>
      <c r="AP1323" s="39">
        <v>1732.14</v>
      </c>
      <c r="AQ1323" s="39">
        <v>0</v>
      </c>
      <c r="AR1323" s="27">
        <f t="shared" si="28"/>
        <v>0</v>
      </c>
      <c r="AS1323" s="13" t="s">
        <v>111</v>
      </c>
      <c r="AT1323" s="13">
        <v>2015</v>
      </c>
      <c r="AU1323" s="13">
        <v>14</v>
      </c>
    </row>
    <row r="1324" spans="2:47" x14ac:dyDescent="0.2">
      <c r="B1324" s="13" t="s">
        <v>2170</v>
      </c>
      <c r="C1324" s="13" t="s">
        <v>100</v>
      </c>
      <c r="D1324" s="13" t="s">
        <v>2108</v>
      </c>
      <c r="E1324" s="13" t="s">
        <v>2109</v>
      </c>
      <c r="F1324" s="13" t="s">
        <v>2110</v>
      </c>
      <c r="G1324" s="13" t="s">
        <v>2166</v>
      </c>
      <c r="H1324" s="13" t="s">
        <v>105</v>
      </c>
      <c r="I1324" s="13">
        <v>45</v>
      </c>
      <c r="J1324" s="13" t="s">
        <v>106</v>
      </c>
      <c r="K1324" s="13" t="s">
        <v>107</v>
      </c>
      <c r="L1324" s="13" t="s">
        <v>108</v>
      </c>
      <c r="M1324" s="13" t="s">
        <v>109</v>
      </c>
      <c r="N1324" s="13" t="s">
        <v>2105</v>
      </c>
      <c r="O1324" s="39"/>
      <c r="P1324" s="39"/>
      <c r="Q1324" s="39"/>
      <c r="R1324" s="39">
        <v>46</v>
      </c>
      <c r="S1324" s="39">
        <v>86</v>
      </c>
      <c r="T1324" s="39">
        <v>86</v>
      </c>
      <c r="U1324" s="39">
        <v>86</v>
      </c>
      <c r="V1324" s="39">
        <v>86</v>
      </c>
      <c r="W1324" s="39"/>
      <c r="X1324" s="39"/>
      <c r="Y1324" s="39"/>
      <c r="Z1324" s="39"/>
      <c r="AA1324" s="39"/>
      <c r="AB1324" s="39"/>
      <c r="AC1324" s="39"/>
      <c r="AD1324" s="39"/>
      <c r="AE1324" s="39"/>
      <c r="AF1324" s="39"/>
      <c r="AG1324" s="39"/>
      <c r="AH1324" s="39"/>
      <c r="AI1324" s="39"/>
      <c r="AJ1324" s="39"/>
      <c r="AK1324" s="39"/>
      <c r="AL1324" s="39"/>
      <c r="AM1324" s="39"/>
      <c r="AN1324" s="39"/>
      <c r="AO1324" s="39"/>
      <c r="AP1324" s="39">
        <v>1732.14</v>
      </c>
      <c r="AQ1324" s="39">
        <v>0</v>
      </c>
      <c r="AR1324" s="27">
        <f t="shared" si="28"/>
        <v>0</v>
      </c>
      <c r="AS1324" s="13" t="s">
        <v>111</v>
      </c>
      <c r="AT1324" s="13">
        <v>2015</v>
      </c>
      <c r="AU1324" s="13" t="s">
        <v>156</v>
      </c>
    </row>
    <row r="1325" spans="2:47" x14ac:dyDescent="0.2">
      <c r="B1325" s="13" t="s">
        <v>2171</v>
      </c>
      <c r="C1325" s="13" t="s">
        <v>100</v>
      </c>
      <c r="D1325" s="13" t="s">
        <v>2108</v>
      </c>
      <c r="E1325" s="13" t="s">
        <v>2109</v>
      </c>
      <c r="F1325" s="13" t="s">
        <v>2110</v>
      </c>
      <c r="G1325" s="13" t="s">
        <v>2166</v>
      </c>
      <c r="H1325" s="13" t="s">
        <v>105</v>
      </c>
      <c r="I1325" s="13">
        <v>45</v>
      </c>
      <c r="J1325" s="13" t="s">
        <v>106</v>
      </c>
      <c r="K1325" s="13" t="s">
        <v>107</v>
      </c>
      <c r="L1325" s="13" t="s">
        <v>108</v>
      </c>
      <c r="M1325" s="13" t="s">
        <v>122</v>
      </c>
      <c r="N1325" s="13" t="s">
        <v>2105</v>
      </c>
      <c r="O1325" s="39"/>
      <c r="P1325" s="39"/>
      <c r="Q1325" s="39"/>
      <c r="R1325" s="39">
        <v>46</v>
      </c>
      <c r="S1325" s="39">
        <v>86</v>
      </c>
      <c r="T1325" s="39">
        <v>20</v>
      </c>
      <c r="U1325" s="39">
        <v>86</v>
      </c>
      <c r="V1325" s="39">
        <v>86</v>
      </c>
      <c r="W1325" s="39"/>
      <c r="X1325" s="39"/>
      <c r="Y1325" s="39"/>
      <c r="Z1325" s="39"/>
      <c r="AA1325" s="39"/>
      <c r="AB1325" s="39"/>
      <c r="AC1325" s="39"/>
      <c r="AD1325" s="39"/>
      <c r="AE1325" s="39"/>
      <c r="AF1325" s="39"/>
      <c r="AG1325" s="39"/>
      <c r="AH1325" s="39"/>
      <c r="AI1325" s="39"/>
      <c r="AJ1325" s="39"/>
      <c r="AK1325" s="39"/>
      <c r="AL1325" s="39"/>
      <c r="AM1325" s="39"/>
      <c r="AN1325" s="39"/>
      <c r="AO1325" s="39"/>
      <c r="AP1325" s="39">
        <v>2101.12</v>
      </c>
      <c r="AQ1325" s="39">
        <v>0</v>
      </c>
      <c r="AR1325" s="27">
        <f t="shared" si="28"/>
        <v>0</v>
      </c>
      <c r="AS1325" s="13" t="s">
        <v>111</v>
      </c>
      <c r="AT1325" s="13">
        <v>2015</v>
      </c>
      <c r="AU1325" s="13" t="s">
        <v>156</v>
      </c>
    </row>
    <row r="1326" spans="2:47" x14ac:dyDescent="0.2">
      <c r="B1326" s="13" t="s">
        <v>7242</v>
      </c>
      <c r="C1326" s="13" t="s">
        <v>100</v>
      </c>
      <c r="D1326" s="13" t="s">
        <v>2108</v>
      </c>
      <c r="E1326" s="13" t="s">
        <v>2109</v>
      </c>
      <c r="F1326" s="13" t="s">
        <v>2110</v>
      </c>
      <c r="G1326" s="13" t="s">
        <v>2166</v>
      </c>
      <c r="H1326" s="13" t="s">
        <v>105</v>
      </c>
      <c r="I1326" s="13">
        <v>45</v>
      </c>
      <c r="J1326" s="13" t="s">
        <v>106</v>
      </c>
      <c r="K1326" s="13" t="s">
        <v>107</v>
      </c>
      <c r="L1326" s="13" t="s">
        <v>108</v>
      </c>
      <c r="M1326" s="13" t="s">
        <v>122</v>
      </c>
      <c r="N1326" s="13" t="s">
        <v>2105</v>
      </c>
      <c r="O1326" s="39"/>
      <c r="P1326" s="39"/>
      <c r="Q1326" s="39"/>
      <c r="R1326" s="39">
        <v>46</v>
      </c>
      <c r="S1326" s="39">
        <v>86</v>
      </c>
      <c r="T1326" s="39">
        <v>10</v>
      </c>
      <c r="U1326" s="39">
        <v>86</v>
      </c>
      <c r="V1326" s="39">
        <v>86</v>
      </c>
      <c r="W1326" s="39"/>
      <c r="X1326" s="39"/>
      <c r="Y1326" s="39"/>
      <c r="Z1326" s="39"/>
      <c r="AA1326" s="39"/>
      <c r="AB1326" s="39"/>
      <c r="AC1326" s="39"/>
      <c r="AD1326" s="39"/>
      <c r="AE1326" s="39"/>
      <c r="AF1326" s="39"/>
      <c r="AG1326" s="39"/>
      <c r="AH1326" s="39"/>
      <c r="AI1326" s="39"/>
      <c r="AJ1326" s="39"/>
      <c r="AK1326" s="39"/>
      <c r="AL1326" s="39"/>
      <c r="AM1326" s="39"/>
      <c r="AN1326" s="39"/>
      <c r="AO1326" s="39"/>
      <c r="AP1326" s="39">
        <v>1875.9999999999998</v>
      </c>
      <c r="AQ1326" s="39">
        <f>(P1326+Q1326+R1326+S1326+T1326+U1326+V1326+W1326)*AP1326</f>
        <v>589063.99999999988</v>
      </c>
      <c r="AR1326" s="27">
        <f t="shared" si="28"/>
        <v>659751.67999999993</v>
      </c>
      <c r="AS1326" s="13" t="s">
        <v>111</v>
      </c>
      <c r="AT1326" s="13">
        <v>2015</v>
      </c>
      <c r="AU1326" s="13"/>
    </row>
    <row r="1327" spans="2:47" x14ac:dyDescent="0.25">
      <c r="B1327" s="7" t="s">
        <v>2172</v>
      </c>
      <c r="C1327" s="7" t="s">
        <v>100</v>
      </c>
      <c r="D1327" s="22" t="s">
        <v>2101</v>
      </c>
      <c r="E1327" s="7" t="s">
        <v>2102</v>
      </c>
      <c r="F1327" s="10" t="s">
        <v>2103</v>
      </c>
      <c r="G1327" s="10" t="s">
        <v>2173</v>
      </c>
      <c r="H1327" s="8" t="s">
        <v>105</v>
      </c>
      <c r="I1327" s="9">
        <v>45</v>
      </c>
      <c r="J1327" s="10" t="s">
        <v>238</v>
      </c>
      <c r="K1327" s="8" t="s">
        <v>107</v>
      </c>
      <c r="L1327" s="10" t="s">
        <v>108</v>
      </c>
      <c r="M1327" s="10" t="s">
        <v>109</v>
      </c>
      <c r="N1327" s="10" t="s">
        <v>2105</v>
      </c>
      <c r="O1327" s="27"/>
      <c r="P1327" s="27"/>
      <c r="Q1327" s="74"/>
      <c r="R1327" s="27">
        <v>102</v>
      </c>
      <c r="S1327" s="27">
        <v>102</v>
      </c>
      <c r="T1327" s="27">
        <v>102</v>
      </c>
      <c r="U1327" s="27">
        <v>102</v>
      </c>
      <c r="V1327" s="27">
        <v>102</v>
      </c>
      <c r="W1327" s="27"/>
      <c r="X1327" s="27"/>
      <c r="Y1327" s="27"/>
      <c r="Z1327" s="27"/>
      <c r="AA1327" s="27"/>
      <c r="AB1327" s="27"/>
      <c r="AC1327" s="27"/>
      <c r="AD1327" s="27"/>
      <c r="AE1327" s="27"/>
      <c r="AF1327" s="27"/>
      <c r="AG1327" s="27"/>
      <c r="AH1327" s="27"/>
      <c r="AI1327" s="27"/>
      <c r="AJ1327" s="27"/>
      <c r="AK1327" s="27"/>
      <c r="AL1327" s="27"/>
      <c r="AM1327" s="27"/>
      <c r="AN1327" s="27"/>
      <c r="AO1327" s="27"/>
      <c r="AP1327" s="27">
        <v>2068.21</v>
      </c>
      <c r="AQ1327" s="27">
        <v>0</v>
      </c>
      <c r="AR1327" s="27">
        <f t="shared" si="28"/>
        <v>0</v>
      </c>
      <c r="AS1327" s="10" t="s">
        <v>111</v>
      </c>
      <c r="AT1327" s="7" t="s">
        <v>375</v>
      </c>
      <c r="AU1327" s="89" t="s">
        <v>357</v>
      </c>
    </row>
    <row r="1328" spans="2:47" x14ac:dyDescent="0.2">
      <c r="B1328" s="12" t="s">
        <v>2174</v>
      </c>
      <c r="C1328" s="7" t="s">
        <v>100</v>
      </c>
      <c r="D1328" s="7" t="s">
        <v>2101</v>
      </c>
      <c r="E1328" s="7" t="s">
        <v>2102</v>
      </c>
      <c r="F1328" s="7" t="s">
        <v>2103</v>
      </c>
      <c r="G1328" s="7" t="s">
        <v>2173</v>
      </c>
      <c r="H1328" s="8" t="s">
        <v>105</v>
      </c>
      <c r="I1328" s="9">
        <v>45</v>
      </c>
      <c r="J1328" s="10" t="s">
        <v>106</v>
      </c>
      <c r="K1328" s="8" t="s">
        <v>107</v>
      </c>
      <c r="L1328" s="10" t="s">
        <v>108</v>
      </c>
      <c r="M1328" s="10" t="s">
        <v>109</v>
      </c>
      <c r="N1328" s="10" t="s">
        <v>2105</v>
      </c>
      <c r="O1328" s="74"/>
      <c r="P1328" s="27"/>
      <c r="Q1328" s="27"/>
      <c r="R1328" s="27">
        <v>90</v>
      </c>
      <c r="S1328" s="27">
        <v>102</v>
      </c>
      <c r="T1328" s="27">
        <v>102</v>
      </c>
      <c r="U1328" s="27">
        <v>102</v>
      </c>
      <c r="V1328" s="27">
        <v>102</v>
      </c>
      <c r="W1328" s="27"/>
      <c r="X1328" s="27"/>
      <c r="Y1328" s="27"/>
      <c r="Z1328" s="27"/>
      <c r="AA1328" s="27"/>
      <c r="AB1328" s="27"/>
      <c r="AC1328" s="27"/>
      <c r="AD1328" s="27"/>
      <c r="AE1328" s="27"/>
      <c r="AF1328" s="27"/>
      <c r="AG1328" s="27"/>
      <c r="AH1328" s="27"/>
      <c r="AI1328" s="27"/>
      <c r="AJ1328" s="27"/>
      <c r="AK1328" s="27"/>
      <c r="AL1328" s="27"/>
      <c r="AM1328" s="27"/>
      <c r="AN1328" s="27"/>
      <c r="AO1328" s="27"/>
      <c r="AP1328" s="27">
        <v>2068.21</v>
      </c>
      <c r="AQ1328" s="27">
        <v>0</v>
      </c>
      <c r="AR1328" s="27">
        <f t="shared" si="28"/>
        <v>0</v>
      </c>
      <c r="AS1328" s="10" t="s">
        <v>111</v>
      </c>
      <c r="AT1328" s="43" t="s">
        <v>241</v>
      </c>
      <c r="AU1328" s="13" t="s">
        <v>156</v>
      </c>
    </row>
    <row r="1329" spans="2:47" x14ac:dyDescent="0.2">
      <c r="B1329" s="13" t="s">
        <v>2175</v>
      </c>
      <c r="C1329" s="13" t="s">
        <v>100</v>
      </c>
      <c r="D1329" s="13" t="s">
        <v>2108</v>
      </c>
      <c r="E1329" s="13" t="s">
        <v>2109</v>
      </c>
      <c r="F1329" s="13" t="s">
        <v>2110</v>
      </c>
      <c r="G1329" s="13" t="s">
        <v>2173</v>
      </c>
      <c r="H1329" s="13" t="s">
        <v>105</v>
      </c>
      <c r="I1329" s="13">
        <v>45</v>
      </c>
      <c r="J1329" s="13" t="s">
        <v>106</v>
      </c>
      <c r="K1329" s="13" t="s">
        <v>107</v>
      </c>
      <c r="L1329" s="13" t="s">
        <v>108</v>
      </c>
      <c r="M1329" s="13" t="s">
        <v>109</v>
      </c>
      <c r="N1329" s="13" t="s">
        <v>2105</v>
      </c>
      <c r="O1329" s="39"/>
      <c r="P1329" s="39"/>
      <c r="Q1329" s="39"/>
      <c r="R1329" s="39">
        <v>90</v>
      </c>
      <c r="S1329" s="39">
        <v>0</v>
      </c>
      <c r="T1329" s="39">
        <v>32</v>
      </c>
      <c r="U1329" s="39">
        <v>32</v>
      </c>
      <c r="V1329" s="39">
        <v>30</v>
      </c>
      <c r="W1329" s="39"/>
      <c r="X1329" s="39"/>
      <c r="Y1329" s="39"/>
      <c r="Z1329" s="39"/>
      <c r="AA1329" s="39"/>
      <c r="AB1329" s="39"/>
      <c r="AC1329" s="39"/>
      <c r="AD1329" s="39"/>
      <c r="AE1329" s="39"/>
      <c r="AF1329" s="39"/>
      <c r="AG1329" s="39"/>
      <c r="AH1329" s="39"/>
      <c r="AI1329" s="39"/>
      <c r="AJ1329" s="39"/>
      <c r="AK1329" s="39"/>
      <c r="AL1329" s="39"/>
      <c r="AM1329" s="39"/>
      <c r="AN1329" s="39"/>
      <c r="AO1329" s="39"/>
      <c r="AP1329" s="39">
        <v>1909.24</v>
      </c>
      <c r="AQ1329" s="39">
        <v>0</v>
      </c>
      <c r="AR1329" s="27">
        <f t="shared" si="28"/>
        <v>0</v>
      </c>
      <c r="AS1329" s="13" t="s">
        <v>111</v>
      </c>
      <c r="AT1329" s="13">
        <v>2015</v>
      </c>
      <c r="AU1329" s="13">
        <v>14</v>
      </c>
    </row>
    <row r="1330" spans="2:47" x14ac:dyDescent="0.2">
      <c r="B1330" s="13" t="s">
        <v>2176</v>
      </c>
      <c r="C1330" s="13" t="s">
        <v>100</v>
      </c>
      <c r="D1330" s="13" t="s">
        <v>2108</v>
      </c>
      <c r="E1330" s="13" t="s">
        <v>2109</v>
      </c>
      <c r="F1330" s="13" t="s">
        <v>2110</v>
      </c>
      <c r="G1330" s="13" t="s">
        <v>2173</v>
      </c>
      <c r="H1330" s="13" t="s">
        <v>105</v>
      </c>
      <c r="I1330" s="13">
        <v>45</v>
      </c>
      <c r="J1330" s="13" t="s">
        <v>106</v>
      </c>
      <c r="K1330" s="13" t="s">
        <v>107</v>
      </c>
      <c r="L1330" s="13" t="s">
        <v>108</v>
      </c>
      <c r="M1330" s="13" t="s">
        <v>109</v>
      </c>
      <c r="N1330" s="13" t="s">
        <v>2105</v>
      </c>
      <c r="O1330" s="39"/>
      <c r="P1330" s="39"/>
      <c r="Q1330" s="39"/>
      <c r="R1330" s="39">
        <v>90</v>
      </c>
      <c r="S1330" s="39">
        <v>102</v>
      </c>
      <c r="T1330" s="39">
        <v>32</v>
      </c>
      <c r="U1330" s="39">
        <v>32</v>
      </c>
      <c r="V1330" s="39">
        <v>30</v>
      </c>
      <c r="W1330" s="39"/>
      <c r="X1330" s="39"/>
      <c r="Y1330" s="39"/>
      <c r="Z1330" s="39"/>
      <c r="AA1330" s="39"/>
      <c r="AB1330" s="39"/>
      <c r="AC1330" s="39"/>
      <c r="AD1330" s="39"/>
      <c r="AE1330" s="39"/>
      <c r="AF1330" s="39"/>
      <c r="AG1330" s="39"/>
      <c r="AH1330" s="39"/>
      <c r="AI1330" s="39"/>
      <c r="AJ1330" s="39"/>
      <c r="AK1330" s="39"/>
      <c r="AL1330" s="39"/>
      <c r="AM1330" s="39"/>
      <c r="AN1330" s="39"/>
      <c r="AO1330" s="39"/>
      <c r="AP1330" s="39">
        <v>1909.24</v>
      </c>
      <c r="AQ1330" s="39">
        <v>0</v>
      </c>
      <c r="AR1330" s="27">
        <f t="shared" si="28"/>
        <v>0</v>
      </c>
      <c r="AS1330" s="13" t="s">
        <v>111</v>
      </c>
      <c r="AT1330" s="13">
        <v>2015</v>
      </c>
      <c r="AU1330" s="13" t="s">
        <v>458</v>
      </c>
    </row>
    <row r="1331" spans="2:47" x14ac:dyDescent="0.2">
      <c r="B1331" s="13" t="s">
        <v>2177</v>
      </c>
      <c r="C1331" s="13" t="s">
        <v>100</v>
      </c>
      <c r="D1331" s="13" t="s">
        <v>2108</v>
      </c>
      <c r="E1331" s="13" t="s">
        <v>2109</v>
      </c>
      <c r="F1331" s="13" t="s">
        <v>2110</v>
      </c>
      <c r="G1331" s="13" t="s">
        <v>2173</v>
      </c>
      <c r="H1331" s="13" t="s">
        <v>105</v>
      </c>
      <c r="I1331" s="13">
        <v>45</v>
      </c>
      <c r="J1331" s="13" t="s">
        <v>106</v>
      </c>
      <c r="K1331" s="13" t="s">
        <v>107</v>
      </c>
      <c r="L1331" s="13" t="s">
        <v>108</v>
      </c>
      <c r="M1331" s="13" t="s">
        <v>122</v>
      </c>
      <c r="N1331" s="13" t="s">
        <v>2105</v>
      </c>
      <c r="O1331" s="39"/>
      <c r="P1331" s="39"/>
      <c r="Q1331" s="39"/>
      <c r="R1331" s="39">
        <v>90</v>
      </c>
      <c r="S1331" s="39">
        <v>102</v>
      </c>
      <c r="T1331" s="39">
        <v>32</v>
      </c>
      <c r="U1331" s="39">
        <v>32</v>
      </c>
      <c r="V1331" s="39">
        <v>30</v>
      </c>
      <c r="W1331" s="39"/>
      <c r="X1331" s="39"/>
      <c r="Y1331" s="39"/>
      <c r="Z1331" s="39"/>
      <c r="AA1331" s="39"/>
      <c r="AB1331" s="39"/>
      <c r="AC1331" s="39"/>
      <c r="AD1331" s="39"/>
      <c r="AE1331" s="39"/>
      <c r="AF1331" s="39"/>
      <c r="AG1331" s="39"/>
      <c r="AH1331" s="39"/>
      <c r="AI1331" s="39"/>
      <c r="AJ1331" s="39"/>
      <c r="AK1331" s="39"/>
      <c r="AL1331" s="39"/>
      <c r="AM1331" s="39"/>
      <c r="AN1331" s="39"/>
      <c r="AO1331" s="39"/>
      <c r="AP1331" s="39">
        <v>2312.8000000000002</v>
      </c>
      <c r="AQ1331" s="39">
        <f>(P1331+Q1331+R1331+S1331+T1331+U1331+V1331+W1331)*AP1331</f>
        <v>661460.80000000005</v>
      </c>
      <c r="AR1331" s="27">
        <f t="shared" si="28"/>
        <v>740836.09600000014</v>
      </c>
      <c r="AS1331" s="13" t="s">
        <v>111</v>
      </c>
      <c r="AT1331" s="13">
        <v>2015</v>
      </c>
      <c r="AU1331" s="13"/>
    </row>
    <row r="1332" spans="2:47" x14ac:dyDescent="0.25">
      <c r="B1332" s="7" t="s">
        <v>2178</v>
      </c>
      <c r="C1332" s="7" t="s">
        <v>100</v>
      </c>
      <c r="D1332" s="10" t="s">
        <v>2070</v>
      </c>
      <c r="E1332" s="7" t="s">
        <v>2071</v>
      </c>
      <c r="F1332" s="7" t="s">
        <v>2072</v>
      </c>
      <c r="G1332" s="10" t="s">
        <v>2179</v>
      </c>
      <c r="H1332" s="8" t="s">
        <v>105</v>
      </c>
      <c r="I1332" s="9">
        <v>45</v>
      </c>
      <c r="J1332" s="10" t="s">
        <v>238</v>
      </c>
      <c r="K1332" s="8" t="s">
        <v>107</v>
      </c>
      <c r="L1332" s="10" t="s">
        <v>108</v>
      </c>
      <c r="M1332" s="10" t="s">
        <v>109</v>
      </c>
      <c r="N1332" s="10" t="s">
        <v>110</v>
      </c>
      <c r="O1332" s="27"/>
      <c r="P1332" s="27"/>
      <c r="Q1332" s="74"/>
      <c r="R1332" s="27">
        <v>480</v>
      </c>
      <c r="S1332" s="27">
        <v>480</v>
      </c>
      <c r="T1332" s="27">
        <v>480</v>
      </c>
      <c r="U1332" s="27">
        <v>480</v>
      </c>
      <c r="V1332" s="27">
        <v>480</v>
      </c>
      <c r="W1332" s="27"/>
      <c r="X1332" s="27"/>
      <c r="Y1332" s="27"/>
      <c r="Z1332" s="27"/>
      <c r="AA1332" s="27"/>
      <c r="AB1332" s="27"/>
      <c r="AC1332" s="27"/>
      <c r="AD1332" s="27"/>
      <c r="AE1332" s="27"/>
      <c r="AF1332" s="27"/>
      <c r="AG1332" s="27"/>
      <c r="AH1332" s="27"/>
      <c r="AI1332" s="27"/>
      <c r="AJ1332" s="27"/>
      <c r="AK1332" s="27"/>
      <c r="AL1332" s="27"/>
      <c r="AM1332" s="27"/>
      <c r="AN1332" s="27"/>
      <c r="AO1332" s="27"/>
      <c r="AP1332" s="27">
        <v>250.5</v>
      </c>
      <c r="AQ1332" s="27">
        <v>0</v>
      </c>
      <c r="AR1332" s="27">
        <f t="shared" si="28"/>
        <v>0</v>
      </c>
      <c r="AS1332" s="10" t="s">
        <v>111</v>
      </c>
      <c r="AT1332" s="7" t="s">
        <v>375</v>
      </c>
      <c r="AU1332" s="89" t="s">
        <v>357</v>
      </c>
    </row>
    <row r="1333" spans="2:47" x14ac:dyDescent="0.2">
      <c r="B1333" s="12" t="s">
        <v>2180</v>
      </c>
      <c r="C1333" s="7" t="s">
        <v>100</v>
      </c>
      <c r="D1333" s="7" t="s">
        <v>2070</v>
      </c>
      <c r="E1333" s="7" t="s">
        <v>2071</v>
      </c>
      <c r="F1333" s="7" t="s">
        <v>2072</v>
      </c>
      <c r="G1333" s="7" t="s">
        <v>2179</v>
      </c>
      <c r="H1333" s="8" t="s">
        <v>105</v>
      </c>
      <c r="I1333" s="9">
        <v>45</v>
      </c>
      <c r="J1333" s="10" t="s">
        <v>106</v>
      </c>
      <c r="K1333" s="8" t="s">
        <v>107</v>
      </c>
      <c r="L1333" s="10" t="s">
        <v>108</v>
      </c>
      <c r="M1333" s="10" t="s">
        <v>109</v>
      </c>
      <c r="N1333" s="10" t="s">
        <v>110</v>
      </c>
      <c r="O1333" s="74"/>
      <c r="P1333" s="27"/>
      <c r="Q1333" s="27"/>
      <c r="R1333" s="27">
        <v>240</v>
      </c>
      <c r="S1333" s="27">
        <v>480</v>
      </c>
      <c r="T1333" s="27">
        <v>480</v>
      </c>
      <c r="U1333" s="27">
        <v>480</v>
      </c>
      <c r="V1333" s="27">
        <v>480</v>
      </c>
      <c r="W1333" s="27"/>
      <c r="X1333" s="27"/>
      <c r="Y1333" s="27"/>
      <c r="Z1333" s="27"/>
      <c r="AA1333" s="27"/>
      <c r="AB1333" s="27"/>
      <c r="AC1333" s="27"/>
      <c r="AD1333" s="27"/>
      <c r="AE1333" s="27"/>
      <c r="AF1333" s="27"/>
      <c r="AG1333" s="27"/>
      <c r="AH1333" s="27"/>
      <c r="AI1333" s="27"/>
      <c r="AJ1333" s="27"/>
      <c r="AK1333" s="27"/>
      <c r="AL1333" s="27"/>
      <c r="AM1333" s="27"/>
      <c r="AN1333" s="27"/>
      <c r="AO1333" s="27"/>
      <c r="AP1333" s="27">
        <v>250.5</v>
      </c>
      <c r="AQ1333" s="27">
        <v>0</v>
      </c>
      <c r="AR1333" s="27">
        <f t="shared" si="28"/>
        <v>0</v>
      </c>
      <c r="AS1333" s="10" t="s">
        <v>111</v>
      </c>
      <c r="AT1333" s="43" t="s">
        <v>241</v>
      </c>
      <c r="AU1333" s="13" t="s">
        <v>458</v>
      </c>
    </row>
    <row r="1334" spans="2:47" x14ac:dyDescent="0.2">
      <c r="B1334" s="13" t="s">
        <v>2181</v>
      </c>
      <c r="C1334" s="13" t="s">
        <v>100</v>
      </c>
      <c r="D1334" s="13" t="s">
        <v>2076</v>
      </c>
      <c r="E1334" s="13" t="s">
        <v>2077</v>
      </c>
      <c r="F1334" s="13" t="s">
        <v>2078</v>
      </c>
      <c r="G1334" s="13" t="s">
        <v>2179</v>
      </c>
      <c r="H1334" s="13" t="s">
        <v>105</v>
      </c>
      <c r="I1334" s="13">
        <v>45</v>
      </c>
      <c r="J1334" s="13" t="s">
        <v>106</v>
      </c>
      <c r="K1334" s="13" t="s">
        <v>107</v>
      </c>
      <c r="L1334" s="13" t="s">
        <v>108</v>
      </c>
      <c r="M1334" s="13" t="s">
        <v>109</v>
      </c>
      <c r="N1334" s="13" t="s">
        <v>110</v>
      </c>
      <c r="O1334" s="39"/>
      <c r="P1334" s="39"/>
      <c r="Q1334" s="39"/>
      <c r="R1334" s="39">
        <v>240</v>
      </c>
      <c r="S1334" s="39">
        <v>386</v>
      </c>
      <c r="T1334" s="39">
        <v>480</v>
      </c>
      <c r="U1334" s="39">
        <v>480</v>
      </c>
      <c r="V1334" s="39">
        <v>480</v>
      </c>
      <c r="W1334" s="39"/>
      <c r="X1334" s="39"/>
      <c r="Y1334" s="39"/>
      <c r="Z1334" s="39"/>
      <c r="AA1334" s="39"/>
      <c r="AB1334" s="39"/>
      <c r="AC1334" s="39"/>
      <c r="AD1334" s="39"/>
      <c r="AE1334" s="39"/>
      <c r="AF1334" s="39"/>
      <c r="AG1334" s="39"/>
      <c r="AH1334" s="39"/>
      <c r="AI1334" s="39"/>
      <c r="AJ1334" s="39"/>
      <c r="AK1334" s="39"/>
      <c r="AL1334" s="39"/>
      <c r="AM1334" s="39"/>
      <c r="AN1334" s="39"/>
      <c r="AO1334" s="39"/>
      <c r="AP1334" s="39">
        <v>231.24999999999997</v>
      </c>
      <c r="AQ1334" s="39">
        <v>0</v>
      </c>
      <c r="AR1334" s="27">
        <f t="shared" si="28"/>
        <v>0</v>
      </c>
      <c r="AS1334" s="13" t="s">
        <v>111</v>
      </c>
      <c r="AT1334" s="13">
        <v>2015</v>
      </c>
      <c r="AU1334" s="13">
        <v>14</v>
      </c>
    </row>
    <row r="1335" spans="2:47" x14ac:dyDescent="0.2">
      <c r="B1335" s="13" t="s">
        <v>2182</v>
      </c>
      <c r="C1335" s="13" t="s">
        <v>100</v>
      </c>
      <c r="D1335" s="13" t="s">
        <v>2076</v>
      </c>
      <c r="E1335" s="13" t="s">
        <v>2077</v>
      </c>
      <c r="F1335" s="13" t="s">
        <v>2078</v>
      </c>
      <c r="G1335" s="13" t="s">
        <v>2179</v>
      </c>
      <c r="H1335" s="13" t="s">
        <v>105</v>
      </c>
      <c r="I1335" s="13">
        <v>45</v>
      </c>
      <c r="J1335" s="13" t="s">
        <v>106</v>
      </c>
      <c r="K1335" s="13" t="s">
        <v>107</v>
      </c>
      <c r="L1335" s="13" t="s">
        <v>108</v>
      </c>
      <c r="M1335" s="13" t="s">
        <v>109</v>
      </c>
      <c r="N1335" s="13" t="s">
        <v>110</v>
      </c>
      <c r="O1335" s="39"/>
      <c r="P1335" s="39"/>
      <c r="Q1335" s="39"/>
      <c r="R1335" s="39">
        <v>240</v>
      </c>
      <c r="S1335" s="39">
        <v>480</v>
      </c>
      <c r="T1335" s="39">
        <v>480</v>
      </c>
      <c r="U1335" s="39">
        <v>480</v>
      </c>
      <c r="V1335" s="39">
        <v>480</v>
      </c>
      <c r="W1335" s="39"/>
      <c r="X1335" s="39"/>
      <c r="Y1335" s="39"/>
      <c r="Z1335" s="39"/>
      <c r="AA1335" s="39"/>
      <c r="AB1335" s="39"/>
      <c r="AC1335" s="39"/>
      <c r="AD1335" s="39"/>
      <c r="AE1335" s="39"/>
      <c r="AF1335" s="39"/>
      <c r="AG1335" s="39"/>
      <c r="AH1335" s="39"/>
      <c r="AI1335" s="39"/>
      <c r="AJ1335" s="39"/>
      <c r="AK1335" s="39"/>
      <c r="AL1335" s="39"/>
      <c r="AM1335" s="39"/>
      <c r="AN1335" s="39"/>
      <c r="AO1335" s="39"/>
      <c r="AP1335" s="39">
        <v>231.24999999999997</v>
      </c>
      <c r="AQ1335" s="39">
        <v>0</v>
      </c>
      <c r="AR1335" s="27">
        <f t="shared" si="28"/>
        <v>0</v>
      </c>
      <c r="AS1335" s="13" t="s">
        <v>111</v>
      </c>
      <c r="AT1335" s="13">
        <v>2015</v>
      </c>
      <c r="AU1335" s="13" t="s">
        <v>458</v>
      </c>
    </row>
    <row r="1336" spans="2:47" x14ac:dyDescent="0.2">
      <c r="B1336" s="13" t="s">
        <v>2183</v>
      </c>
      <c r="C1336" s="13" t="s">
        <v>100</v>
      </c>
      <c r="D1336" s="13" t="s">
        <v>2076</v>
      </c>
      <c r="E1336" s="13" t="s">
        <v>2077</v>
      </c>
      <c r="F1336" s="13" t="s">
        <v>2078</v>
      </c>
      <c r="G1336" s="13" t="s">
        <v>2179</v>
      </c>
      <c r="H1336" s="13" t="s">
        <v>105</v>
      </c>
      <c r="I1336" s="13">
        <v>45</v>
      </c>
      <c r="J1336" s="13" t="s">
        <v>106</v>
      </c>
      <c r="K1336" s="13" t="s">
        <v>107</v>
      </c>
      <c r="L1336" s="13" t="s">
        <v>108</v>
      </c>
      <c r="M1336" s="13" t="s">
        <v>122</v>
      </c>
      <c r="N1336" s="13" t="s">
        <v>110</v>
      </c>
      <c r="O1336" s="39"/>
      <c r="P1336" s="39"/>
      <c r="Q1336" s="39"/>
      <c r="R1336" s="39">
        <v>240</v>
      </c>
      <c r="S1336" s="39">
        <v>480</v>
      </c>
      <c r="T1336" s="39">
        <v>120</v>
      </c>
      <c r="U1336" s="39">
        <v>480</v>
      </c>
      <c r="V1336" s="39">
        <v>480</v>
      </c>
      <c r="W1336" s="39"/>
      <c r="X1336" s="39"/>
      <c r="Y1336" s="39"/>
      <c r="Z1336" s="39"/>
      <c r="AA1336" s="39"/>
      <c r="AB1336" s="39"/>
      <c r="AC1336" s="39"/>
      <c r="AD1336" s="39"/>
      <c r="AE1336" s="39"/>
      <c r="AF1336" s="39"/>
      <c r="AG1336" s="39"/>
      <c r="AH1336" s="39"/>
      <c r="AI1336" s="39"/>
      <c r="AJ1336" s="39"/>
      <c r="AK1336" s="39"/>
      <c r="AL1336" s="39"/>
      <c r="AM1336" s="39"/>
      <c r="AN1336" s="39"/>
      <c r="AO1336" s="39"/>
      <c r="AP1336" s="39">
        <v>280</v>
      </c>
      <c r="AQ1336" s="39">
        <v>0</v>
      </c>
      <c r="AR1336" s="27">
        <f t="shared" si="28"/>
        <v>0</v>
      </c>
      <c r="AS1336" s="13" t="s">
        <v>111</v>
      </c>
      <c r="AT1336" s="13">
        <v>2015</v>
      </c>
      <c r="AU1336" s="13" t="s">
        <v>156</v>
      </c>
    </row>
    <row r="1337" spans="2:47" x14ac:dyDescent="0.2">
      <c r="B1337" s="13" t="s">
        <v>7243</v>
      </c>
      <c r="C1337" s="13" t="s">
        <v>100</v>
      </c>
      <c r="D1337" s="13" t="s">
        <v>2076</v>
      </c>
      <c r="E1337" s="13" t="s">
        <v>2077</v>
      </c>
      <c r="F1337" s="13" t="s">
        <v>2078</v>
      </c>
      <c r="G1337" s="13" t="s">
        <v>2179</v>
      </c>
      <c r="H1337" s="13" t="s">
        <v>105</v>
      </c>
      <c r="I1337" s="13">
        <v>45</v>
      </c>
      <c r="J1337" s="13" t="s">
        <v>106</v>
      </c>
      <c r="K1337" s="13" t="s">
        <v>107</v>
      </c>
      <c r="L1337" s="13" t="s">
        <v>108</v>
      </c>
      <c r="M1337" s="13" t="s">
        <v>122</v>
      </c>
      <c r="N1337" s="13" t="s">
        <v>110</v>
      </c>
      <c r="O1337" s="39"/>
      <c r="P1337" s="39"/>
      <c r="Q1337" s="39"/>
      <c r="R1337" s="39">
        <v>240</v>
      </c>
      <c r="S1337" s="39">
        <v>480</v>
      </c>
      <c r="T1337" s="39">
        <v>27</v>
      </c>
      <c r="U1337" s="39">
        <v>480</v>
      </c>
      <c r="V1337" s="39">
        <v>480</v>
      </c>
      <c r="W1337" s="39"/>
      <c r="X1337" s="39"/>
      <c r="Y1337" s="39"/>
      <c r="Z1337" s="39"/>
      <c r="AA1337" s="39"/>
      <c r="AB1337" s="39"/>
      <c r="AC1337" s="39"/>
      <c r="AD1337" s="39"/>
      <c r="AE1337" s="39"/>
      <c r="AF1337" s="39"/>
      <c r="AG1337" s="39"/>
      <c r="AH1337" s="39"/>
      <c r="AI1337" s="39"/>
      <c r="AJ1337" s="39"/>
      <c r="AK1337" s="39"/>
      <c r="AL1337" s="39"/>
      <c r="AM1337" s="39"/>
      <c r="AN1337" s="39"/>
      <c r="AO1337" s="39"/>
      <c r="AP1337" s="39">
        <v>249.99999999999997</v>
      </c>
      <c r="AQ1337" s="39">
        <f>(P1337+Q1337+R1337+S1337+T1337+U1337+V1337+W1337)*AP1337</f>
        <v>426749.99999999994</v>
      </c>
      <c r="AR1337" s="27">
        <f t="shared" si="28"/>
        <v>477960</v>
      </c>
      <c r="AS1337" s="13" t="s">
        <v>111</v>
      </c>
      <c r="AT1337" s="13">
        <v>2015</v>
      </c>
      <c r="AU1337" s="13"/>
    </row>
    <row r="1338" spans="2:47" x14ac:dyDescent="0.25">
      <c r="B1338" s="7" t="s">
        <v>2184</v>
      </c>
      <c r="C1338" s="7" t="s">
        <v>100</v>
      </c>
      <c r="D1338" s="22" t="s">
        <v>1779</v>
      </c>
      <c r="E1338" s="7" t="s">
        <v>1780</v>
      </c>
      <c r="F1338" s="10" t="s">
        <v>1781</v>
      </c>
      <c r="G1338" s="10" t="s">
        <v>2185</v>
      </c>
      <c r="H1338" s="8" t="s">
        <v>105</v>
      </c>
      <c r="I1338" s="9">
        <v>45</v>
      </c>
      <c r="J1338" s="10" t="s">
        <v>238</v>
      </c>
      <c r="K1338" s="8" t="s">
        <v>107</v>
      </c>
      <c r="L1338" s="10" t="s">
        <v>108</v>
      </c>
      <c r="M1338" s="10" t="s">
        <v>109</v>
      </c>
      <c r="N1338" s="10" t="s">
        <v>110</v>
      </c>
      <c r="O1338" s="27"/>
      <c r="P1338" s="27"/>
      <c r="Q1338" s="74"/>
      <c r="R1338" s="27">
        <v>5</v>
      </c>
      <c r="S1338" s="27">
        <v>3</v>
      </c>
      <c r="T1338" s="27">
        <v>3</v>
      </c>
      <c r="U1338" s="27">
        <v>3</v>
      </c>
      <c r="V1338" s="27">
        <v>3</v>
      </c>
      <c r="W1338" s="27"/>
      <c r="X1338" s="27"/>
      <c r="Y1338" s="27"/>
      <c r="Z1338" s="27"/>
      <c r="AA1338" s="27"/>
      <c r="AB1338" s="27"/>
      <c r="AC1338" s="27"/>
      <c r="AD1338" s="27"/>
      <c r="AE1338" s="27"/>
      <c r="AF1338" s="27"/>
      <c r="AG1338" s="27"/>
      <c r="AH1338" s="27"/>
      <c r="AI1338" s="27"/>
      <c r="AJ1338" s="27"/>
      <c r="AK1338" s="27"/>
      <c r="AL1338" s="27"/>
      <c r="AM1338" s="27"/>
      <c r="AN1338" s="27"/>
      <c r="AO1338" s="27"/>
      <c r="AP1338" s="27">
        <v>9443.36</v>
      </c>
      <c r="AQ1338" s="27">
        <v>0</v>
      </c>
      <c r="AR1338" s="27">
        <f t="shared" si="28"/>
        <v>0</v>
      </c>
      <c r="AS1338" s="10" t="s">
        <v>111</v>
      </c>
      <c r="AT1338" s="7" t="s">
        <v>375</v>
      </c>
      <c r="AU1338" s="89" t="s">
        <v>357</v>
      </c>
    </row>
    <row r="1339" spans="2:47" x14ac:dyDescent="0.2">
      <c r="B1339" s="12" t="s">
        <v>2186</v>
      </c>
      <c r="C1339" s="7" t="s">
        <v>100</v>
      </c>
      <c r="D1339" s="7" t="s">
        <v>1779</v>
      </c>
      <c r="E1339" s="7" t="s">
        <v>1780</v>
      </c>
      <c r="F1339" s="7" t="s">
        <v>1781</v>
      </c>
      <c r="G1339" s="7" t="s">
        <v>2185</v>
      </c>
      <c r="H1339" s="8" t="s">
        <v>105</v>
      </c>
      <c r="I1339" s="9">
        <v>45</v>
      </c>
      <c r="J1339" s="10" t="s">
        <v>106</v>
      </c>
      <c r="K1339" s="8" t="s">
        <v>107</v>
      </c>
      <c r="L1339" s="10" t="s">
        <v>108</v>
      </c>
      <c r="M1339" s="10" t="s">
        <v>109</v>
      </c>
      <c r="N1339" s="10" t="s">
        <v>110</v>
      </c>
      <c r="O1339" s="74"/>
      <c r="P1339" s="27"/>
      <c r="Q1339" s="27"/>
      <c r="R1339" s="27">
        <v>5</v>
      </c>
      <c r="S1339" s="27"/>
      <c r="T1339" s="27"/>
      <c r="U1339" s="27"/>
      <c r="V1339" s="27">
        <v>1</v>
      </c>
      <c r="W1339" s="27"/>
      <c r="X1339" s="27"/>
      <c r="Y1339" s="27"/>
      <c r="Z1339" s="27"/>
      <c r="AA1339" s="27"/>
      <c r="AB1339" s="27"/>
      <c r="AC1339" s="27"/>
      <c r="AD1339" s="27"/>
      <c r="AE1339" s="27"/>
      <c r="AF1339" s="27"/>
      <c r="AG1339" s="27"/>
      <c r="AH1339" s="27"/>
      <c r="AI1339" s="27"/>
      <c r="AJ1339" s="27"/>
      <c r="AK1339" s="27"/>
      <c r="AL1339" s="27"/>
      <c r="AM1339" s="27"/>
      <c r="AN1339" s="27"/>
      <c r="AO1339" s="27"/>
      <c r="AP1339" s="27">
        <v>9443.36</v>
      </c>
      <c r="AQ1339" s="27">
        <v>0</v>
      </c>
      <c r="AR1339" s="27">
        <f t="shared" si="28"/>
        <v>0</v>
      </c>
      <c r="AS1339" s="10" t="s">
        <v>111</v>
      </c>
      <c r="AT1339" s="43" t="s">
        <v>241</v>
      </c>
      <c r="AU1339" s="13" t="s">
        <v>458</v>
      </c>
    </row>
    <row r="1340" spans="2:47" x14ac:dyDescent="0.2">
      <c r="B1340" s="13" t="s">
        <v>2187</v>
      </c>
      <c r="C1340" s="13" t="s">
        <v>100</v>
      </c>
      <c r="D1340" s="13" t="s">
        <v>1779</v>
      </c>
      <c r="E1340" s="13" t="s">
        <v>1780</v>
      </c>
      <c r="F1340" s="13" t="s">
        <v>1781</v>
      </c>
      <c r="G1340" s="13" t="s">
        <v>2185</v>
      </c>
      <c r="H1340" s="13" t="s">
        <v>105</v>
      </c>
      <c r="I1340" s="13">
        <v>45</v>
      </c>
      <c r="J1340" s="13" t="s">
        <v>106</v>
      </c>
      <c r="K1340" s="13" t="s">
        <v>107</v>
      </c>
      <c r="L1340" s="13" t="s">
        <v>108</v>
      </c>
      <c r="M1340" s="13" t="s">
        <v>109</v>
      </c>
      <c r="N1340" s="13" t="s">
        <v>110</v>
      </c>
      <c r="O1340" s="39"/>
      <c r="P1340" s="39"/>
      <c r="Q1340" s="39"/>
      <c r="R1340" s="39">
        <v>5</v>
      </c>
      <c r="S1340" s="39">
        <v>0</v>
      </c>
      <c r="T1340" s="39"/>
      <c r="U1340" s="39"/>
      <c r="V1340" s="39">
        <v>1</v>
      </c>
      <c r="W1340" s="39"/>
      <c r="X1340" s="39"/>
      <c r="Y1340" s="39"/>
      <c r="Z1340" s="39"/>
      <c r="AA1340" s="39"/>
      <c r="AB1340" s="39"/>
      <c r="AC1340" s="39"/>
      <c r="AD1340" s="39"/>
      <c r="AE1340" s="39"/>
      <c r="AF1340" s="39"/>
      <c r="AG1340" s="39"/>
      <c r="AH1340" s="39"/>
      <c r="AI1340" s="39"/>
      <c r="AJ1340" s="39"/>
      <c r="AK1340" s="39"/>
      <c r="AL1340" s="39"/>
      <c r="AM1340" s="39"/>
      <c r="AN1340" s="39"/>
      <c r="AO1340" s="39"/>
      <c r="AP1340" s="39">
        <v>8717.5</v>
      </c>
      <c r="AQ1340" s="39">
        <v>0</v>
      </c>
      <c r="AR1340" s="27">
        <f t="shared" si="28"/>
        <v>0</v>
      </c>
      <c r="AS1340" s="13" t="s">
        <v>111</v>
      </c>
      <c r="AT1340" s="13">
        <v>2015</v>
      </c>
      <c r="AU1340" s="13">
        <v>14</v>
      </c>
    </row>
    <row r="1341" spans="2:47" x14ac:dyDescent="0.2">
      <c r="B1341" s="13" t="s">
        <v>2188</v>
      </c>
      <c r="C1341" s="13" t="s">
        <v>100</v>
      </c>
      <c r="D1341" s="13" t="s">
        <v>1779</v>
      </c>
      <c r="E1341" s="13" t="s">
        <v>1780</v>
      </c>
      <c r="F1341" s="13" t="s">
        <v>1781</v>
      </c>
      <c r="G1341" s="13" t="s">
        <v>2185</v>
      </c>
      <c r="H1341" s="13" t="s">
        <v>105</v>
      </c>
      <c r="I1341" s="13">
        <v>45</v>
      </c>
      <c r="J1341" s="13" t="s">
        <v>106</v>
      </c>
      <c r="K1341" s="13" t="s">
        <v>107</v>
      </c>
      <c r="L1341" s="13" t="s">
        <v>108</v>
      </c>
      <c r="M1341" s="13" t="s">
        <v>122</v>
      </c>
      <c r="N1341" s="13" t="s">
        <v>110</v>
      </c>
      <c r="O1341" s="39"/>
      <c r="P1341" s="39"/>
      <c r="Q1341" s="39"/>
      <c r="R1341" s="39">
        <v>5</v>
      </c>
      <c r="S1341" s="39">
        <v>0</v>
      </c>
      <c r="T1341" s="39"/>
      <c r="U1341" s="39"/>
      <c r="V1341" s="39">
        <v>1</v>
      </c>
      <c r="W1341" s="39"/>
      <c r="X1341" s="39"/>
      <c r="Y1341" s="39"/>
      <c r="Z1341" s="39"/>
      <c r="AA1341" s="39"/>
      <c r="AB1341" s="39"/>
      <c r="AC1341" s="39"/>
      <c r="AD1341" s="39"/>
      <c r="AE1341" s="39"/>
      <c r="AF1341" s="39"/>
      <c r="AG1341" s="39"/>
      <c r="AH1341" s="39"/>
      <c r="AI1341" s="39"/>
      <c r="AJ1341" s="39"/>
      <c r="AK1341" s="39"/>
      <c r="AL1341" s="39"/>
      <c r="AM1341" s="39"/>
      <c r="AN1341" s="39"/>
      <c r="AO1341" s="39"/>
      <c r="AP1341" s="39">
        <v>8717.5</v>
      </c>
      <c r="AQ1341" s="39">
        <f>(O1341+P1341+Q1341+R1341+S1341+T1341+U1341+V1341+W1341)*AP1341</f>
        <v>52305</v>
      </c>
      <c r="AR1341" s="27">
        <f t="shared" si="28"/>
        <v>58581.600000000006</v>
      </c>
      <c r="AS1341" s="13" t="s">
        <v>111</v>
      </c>
      <c r="AT1341" s="13">
        <v>2015</v>
      </c>
      <c r="AU1341" s="13"/>
    </row>
    <row r="1342" spans="2:47" x14ac:dyDescent="0.25">
      <c r="B1342" s="7" t="s">
        <v>2189</v>
      </c>
      <c r="C1342" s="7" t="s">
        <v>100</v>
      </c>
      <c r="D1342" s="23" t="s">
        <v>2190</v>
      </c>
      <c r="E1342" s="7" t="s">
        <v>2191</v>
      </c>
      <c r="F1342" s="10" t="s">
        <v>2192</v>
      </c>
      <c r="G1342" s="10" t="s">
        <v>2193</v>
      </c>
      <c r="H1342" s="8" t="s">
        <v>105</v>
      </c>
      <c r="I1342" s="9">
        <v>45</v>
      </c>
      <c r="J1342" s="10" t="s">
        <v>238</v>
      </c>
      <c r="K1342" s="8" t="s">
        <v>107</v>
      </c>
      <c r="L1342" s="10" t="s">
        <v>108</v>
      </c>
      <c r="M1342" s="10" t="s">
        <v>109</v>
      </c>
      <c r="N1342" s="10" t="s">
        <v>110</v>
      </c>
      <c r="O1342" s="27"/>
      <c r="P1342" s="27"/>
      <c r="Q1342" s="74"/>
      <c r="R1342" s="27">
        <v>7</v>
      </c>
      <c r="S1342" s="27">
        <v>0</v>
      </c>
      <c r="T1342" s="27">
        <v>0</v>
      </c>
      <c r="U1342" s="27">
        <v>0</v>
      </c>
      <c r="V1342" s="27">
        <v>0</v>
      </c>
      <c r="W1342" s="27"/>
      <c r="X1342" s="27"/>
      <c r="Y1342" s="27"/>
      <c r="Z1342" s="27"/>
      <c r="AA1342" s="27"/>
      <c r="AB1342" s="27"/>
      <c r="AC1342" s="27"/>
      <c r="AD1342" s="27"/>
      <c r="AE1342" s="27"/>
      <c r="AF1342" s="27"/>
      <c r="AG1342" s="27"/>
      <c r="AH1342" s="27"/>
      <c r="AI1342" s="27"/>
      <c r="AJ1342" s="27"/>
      <c r="AK1342" s="27"/>
      <c r="AL1342" s="27"/>
      <c r="AM1342" s="27"/>
      <c r="AN1342" s="27"/>
      <c r="AO1342" s="27"/>
      <c r="AP1342" s="27">
        <v>50892.86</v>
      </c>
      <c r="AQ1342" s="27">
        <v>0</v>
      </c>
      <c r="AR1342" s="27">
        <f t="shared" si="28"/>
        <v>0</v>
      </c>
      <c r="AS1342" s="10" t="s">
        <v>111</v>
      </c>
      <c r="AT1342" s="7" t="s">
        <v>375</v>
      </c>
      <c r="AU1342" s="89" t="s">
        <v>357</v>
      </c>
    </row>
    <row r="1343" spans="2:47" x14ac:dyDescent="0.2">
      <c r="B1343" s="12" t="s">
        <v>2194</v>
      </c>
      <c r="C1343" s="7" t="s">
        <v>100</v>
      </c>
      <c r="D1343" s="7" t="s">
        <v>2190</v>
      </c>
      <c r="E1343" s="7" t="s">
        <v>2191</v>
      </c>
      <c r="F1343" s="7" t="s">
        <v>2192</v>
      </c>
      <c r="G1343" s="7" t="s">
        <v>2193</v>
      </c>
      <c r="H1343" s="8" t="s">
        <v>105</v>
      </c>
      <c r="I1343" s="9">
        <v>45</v>
      </c>
      <c r="J1343" s="10" t="s">
        <v>106</v>
      </c>
      <c r="K1343" s="8" t="s">
        <v>107</v>
      </c>
      <c r="L1343" s="10" t="s">
        <v>108</v>
      </c>
      <c r="M1343" s="10" t="s">
        <v>109</v>
      </c>
      <c r="N1343" s="10" t="s">
        <v>110</v>
      </c>
      <c r="O1343" s="74"/>
      <c r="P1343" s="27"/>
      <c r="Q1343" s="27"/>
      <c r="R1343" s="27">
        <v>7</v>
      </c>
      <c r="S1343" s="27">
        <v>4</v>
      </c>
      <c r="T1343" s="27">
        <v>4</v>
      </c>
      <c r="U1343" s="27">
        <v>4</v>
      </c>
      <c r="V1343" s="27">
        <v>4</v>
      </c>
      <c r="W1343" s="27"/>
      <c r="X1343" s="27"/>
      <c r="Y1343" s="27"/>
      <c r="Z1343" s="27"/>
      <c r="AA1343" s="27"/>
      <c r="AB1343" s="27"/>
      <c r="AC1343" s="27"/>
      <c r="AD1343" s="27"/>
      <c r="AE1343" s="27"/>
      <c r="AF1343" s="27"/>
      <c r="AG1343" s="27"/>
      <c r="AH1343" s="27"/>
      <c r="AI1343" s="27"/>
      <c r="AJ1343" s="27"/>
      <c r="AK1343" s="27"/>
      <c r="AL1343" s="27"/>
      <c r="AM1343" s="27"/>
      <c r="AN1343" s="27"/>
      <c r="AO1343" s="27"/>
      <c r="AP1343" s="27">
        <v>50892.86</v>
      </c>
      <c r="AQ1343" s="27">
        <v>0</v>
      </c>
      <c r="AR1343" s="27">
        <f t="shared" si="28"/>
        <v>0</v>
      </c>
      <c r="AS1343" s="10" t="s">
        <v>111</v>
      </c>
      <c r="AT1343" s="43" t="s">
        <v>241</v>
      </c>
      <c r="AU1343" s="13" t="s">
        <v>156</v>
      </c>
    </row>
    <row r="1344" spans="2:47" x14ac:dyDescent="0.2">
      <c r="B1344" s="13" t="s">
        <v>2195</v>
      </c>
      <c r="C1344" s="13" t="s">
        <v>100</v>
      </c>
      <c r="D1344" s="13" t="s">
        <v>2190</v>
      </c>
      <c r="E1344" s="13" t="s">
        <v>2191</v>
      </c>
      <c r="F1344" s="13" t="s">
        <v>2192</v>
      </c>
      <c r="G1344" s="13" t="s">
        <v>2193</v>
      </c>
      <c r="H1344" s="13" t="s">
        <v>105</v>
      </c>
      <c r="I1344" s="13">
        <v>45</v>
      </c>
      <c r="J1344" s="13" t="s">
        <v>106</v>
      </c>
      <c r="K1344" s="13" t="s">
        <v>107</v>
      </c>
      <c r="L1344" s="13" t="s">
        <v>108</v>
      </c>
      <c r="M1344" s="13" t="s">
        <v>109</v>
      </c>
      <c r="N1344" s="13" t="s">
        <v>110</v>
      </c>
      <c r="O1344" s="39"/>
      <c r="P1344" s="39"/>
      <c r="Q1344" s="39"/>
      <c r="R1344" s="39">
        <v>7</v>
      </c>
      <c r="S1344" s="39">
        <v>2</v>
      </c>
      <c r="T1344" s="39">
        <v>5</v>
      </c>
      <c r="U1344" s="39">
        <v>5</v>
      </c>
      <c r="V1344" s="39">
        <v>4</v>
      </c>
      <c r="W1344" s="39"/>
      <c r="X1344" s="39"/>
      <c r="Y1344" s="39"/>
      <c r="Z1344" s="39"/>
      <c r="AA1344" s="39"/>
      <c r="AB1344" s="39"/>
      <c r="AC1344" s="39"/>
      <c r="AD1344" s="39"/>
      <c r="AE1344" s="39"/>
      <c r="AF1344" s="39"/>
      <c r="AG1344" s="39"/>
      <c r="AH1344" s="39"/>
      <c r="AI1344" s="39"/>
      <c r="AJ1344" s="39"/>
      <c r="AK1344" s="39"/>
      <c r="AL1344" s="39"/>
      <c r="AM1344" s="39"/>
      <c r="AN1344" s="39"/>
      <c r="AO1344" s="39"/>
      <c r="AP1344" s="39">
        <v>31643.749999999996</v>
      </c>
      <c r="AQ1344" s="39">
        <v>0</v>
      </c>
      <c r="AR1344" s="27">
        <f t="shared" si="28"/>
        <v>0</v>
      </c>
      <c r="AS1344" s="13" t="s">
        <v>111</v>
      </c>
      <c r="AT1344" s="13">
        <v>2015</v>
      </c>
      <c r="AU1344" s="13">
        <v>14</v>
      </c>
    </row>
    <row r="1345" spans="2:47" x14ac:dyDescent="0.2">
      <c r="B1345" s="13" t="s">
        <v>2196</v>
      </c>
      <c r="C1345" s="13" t="s">
        <v>100</v>
      </c>
      <c r="D1345" s="13" t="s">
        <v>2190</v>
      </c>
      <c r="E1345" s="13" t="s">
        <v>2191</v>
      </c>
      <c r="F1345" s="13" t="s">
        <v>2192</v>
      </c>
      <c r="G1345" s="13" t="s">
        <v>2193</v>
      </c>
      <c r="H1345" s="13" t="s">
        <v>105</v>
      </c>
      <c r="I1345" s="13">
        <v>45</v>
      </c>
      <c r="J1345" s="13" t="s">
        <v>106</v>
      </c>
      <c r="K1345" s="13" t="s">
        <v>107</v>
      </c>
      <c r="L1345" s="13" t="s">
        <v>108</v>
      </c>
      <c r="M1345" s="13" t="s">
        <v>109</v>
      </c>
      <c r="N1345" s="13" t="s">
        <v>110</v>
      </c>
      <c r="O1345" s="39"/>
      <c r="P1345" s="39"/>
      <c r="Q1345" s="39"/>
      <c r="R1345" s="39">
        <v>7</v>
      </c>
      <c r="S1345" s="39">
        <v>4</v>
      </c>
      <c r="T1345" s="39">
        <v>4</v>
      </c>
      <c r="U1345" s="39">
        <v>4</v>
      </c>
      <c r="V1345" s="39">
        <v>4</v>
      </c>
      <c r="W1345" s="39"/>
      <c r="X1345" s="39"/>
      <c r="Y1345" s="39"/>
      <c r="Z1345" s="39"/>
      <c r="AA1345" s="39"/>
      <c r="AB1345" s="39"/>
      <c r="AC1345" s="39"/>
      <c r="AD1345" s="39"/>
      <c r="AE1345" s="39"/>
      <c r="AF1345" s="39"/>
      <c r="AG1345" s="39"/>
      <c r="AH1345" s="39"/>
      <c r="AI1345" s="39"/>
      <c r="AJ1345" s="39"/>
      <c r="AK1345" s="39"/>
      <c r="AL1345" s="39"/>
      <c r="AM1345" s="39"/>
      <c r="AN1345" s="39"/>
      <c r="AO1345" s="39"/>
      <c r="AP1345" s="39">
        <v>31643.749999999996</v>
      </c>
      <c r="AQ1345" s="39">
        <v>0</v>
      </c>
      <c r="AR1345" s="27">
        <f t="shared" si="28"/>
        <v>0</v>
      </c>
      <c r="AS1345" s="13" t="s">
        <v>111</v>
      </c>
      <c r="AT1345" s="13">
        <v>2015</v>
      </c>
      <c r="AU1345" s="13" t="s">
        <v>458</v>
      </c>
    </row>
    <row r="1346" spans="2:47" x14ac:dyDescent="0.2">
      <c r="B1346" s="13" t="s">
        <v>2197</v>
      </c>
      <c r="C1346" s="13" t="s">
        <v>100</v>
      </c>
      <c r="D1346" s="13" t="s">
        <v>2190</v>
      </c>
      <c r="E1346" s="13" t="s">
        <v>2191</v>
      </c>
      <c r="F1346" s="13" t="s">
        <v>2192</v>
      </c>
      <c r="G1346" s="13" t="s">
        <v>2193</v>
      </c>
      <c r="H1346" s="13" t="s">
        <v>105</v>
      </c>
      <c r="I1346" s="13">
        <v>45</v>
      </c>
      <c r="J1346" s="13" t="s">
        <v>106</v>
      </c>
      <c r="K1346" s="13" t="s">
        <v>107</v>
      </c>
      <c r="L1346" s="13" t="s">
        <v>108</v>
      </c>
      <c r="M1346" s="13" t="s">
        <v>122</v>
      </c>
      <c r="N1346" s="13" t="s">
        <v>110</v>
      </c>
      <c r="O1346" s="39"/>
      <c r="P1346" s="39"/>
      <c r="Q1346" s="39"/>
      <c r="R1346" s="39">
        <v>7</v>
      </c>
      <c r="S1346" s="39">
        <v>4</v>
      </c>
      <c r="T1346" s="39">
        <v>4</v>
      </c>
      <c r="U1346" s="39">
        <v>4</v>
      </c>
      <c r="V1346" s="39">
        <v>4</v>
      </c>
      <c r="W1346" s="39"/>
      <c r="X1346" s="39"/>
      <c r="Y1346" s="39"/>
      <c r="Z1346" s="39"/>
      <c r="AA1346" s="39"/>
      <c r="AB1346" s="39"/>
      <c r="AC1346" s="39"/>
      <c r="AD1346" s="39"/>
      <c r="AE1346" s="39"/>
      <c r="AF1346" s="39"/>
      <c r="AG1346" s="39"/>
      <c r="AH1346" s="39"/>
      <c r="AI1346" s="39"/>
      <c r="AJ1346" s="39"/>
      <c r="AK1346" s="39"/>
      <c r="AL1346" s="39"/>
      <c r="AM1346" s="39"/>
      <c r="AN1346" s="39"/>
      <c r="AO1346" s="39"/>
      <c r="AP1346" s="39">
        <v>56994</v>
      </c>
      <c r="AQ1346" s="39">
        <f>(P1346+Q1346+R1346+S1346+T1346+U1346+V1346+W1346)*AP1346</f>
        <v>1310862</v>
      </c>
      <c r="AR1346" s="27">
        <f t="shared" si="28"/>
        <v>1468165.4400000002</v>
      </c>
      <c r="AS1346" s="13" t="s">
        <v>111</v>
      </c>
      <c r="AT1346" s="13">
        <v>2015</v>
      </c>
      <c r="AU1346" s="13"/>
    </row>
    <row r="1347" spans="2:47" x14ac:dyDescent="0.25">
      <c r="B1347" s="7" t="s">
        <v>2198</v>
      </c>
      <c r="C1347" s="7" t="s">
        <v>100</v>
      </c>
      <c r="D1347" s="23" t="s">
        <v>2190</v>
      </c>
      <c r="E1347" s="7" t="s">
        <v>2191</v>
      </c>
      <c r="F1347" s="10" t="s">
        <v>2192</v>
      </c>
      <c r="G1347" s="10" t="s">
        <v>2199</v>
      </c>
      <c r="H1347" s="8" t="s">
        <v>105</v>
      </c>
      <c r="I1347" s="9">
        <v>45</v>
      </c>
      <c r="J1347" s="10" t="s">
        <v>238</v>
      </c>
      <c r="K1347" s="8" t="s">
        <v>107</v>
      </c>
      <c r="L1347" s="10" t="s">
        <v>108</v>
      </c>
      <c r="M1347" s="10" t="s">
        <v>109</v>
      </c>
      <c r="N1347" s="10" t="s">
        <v>110</v>
      </c>
      <c r="O1347" s="27"/>
      <c r="P1347" s="27"/>
      <c r="Q1347" s="74"/>
      <c r="R1347" s="27">
        <v>7</v>
      </c>
      <c r="S1347" s="27">
        <v>0</v>
      </c>
      <c r="T1347" s="27">
        <v>0</v>
      </c>
      <c r="U1347" s="27">
        <v>0</v>
      </c>
      <c r="V1347" s="27">
        <v>0</v>
      </c>
      <c r="W1347" s="27"/>
      <c r="X1347" s="27"/>
      <c r="Y1347" s="27"/>
      <c r="Z1347" s="27"/>
      <c r="AA1347" s="27"/>
      <c r="AB1347" s="27"/>
      <c r="AC1347" s="27"/>
      <c r="AD1347" s="27"/>
      <c r="AE1347" s="27"/>
      <c r="AF1347" s="27"/>
      <c r="AG1347" s="27"/>
      <c r="AH1347" s="27"/>
      <c r="AI1347" s="27"/>
      <c r="AJ1347" s="27"/>
      <c r="AK1347" s="27"/>
      <c r="AL1347" s="27"/>
      <c r="AM1347" s="27"/>
      <c r="AN1347" s="27"/>
      <c r="AO1347" s="27"/>
      <c r="AP1347" s="27">
        <v>50892.86</v>
      </c>
      <c r="AQ1347" s="27">
        <v>0</v>
      </c>
      <c r="AR1347" s="27">
        <f t="shared" si="28"/>
        <v>0</v>
      </c>
      <c r="AS1347" s="10" t="s">
        <v>111</v>
      </c>
      <c r="AT1347" s="7" t="s">
        <v>375</v>
      </c>
      <c r="AU1347" s="89" t="s">
        <v>357</v>
      </c>
    </row>
    <row r="1348" spans="2:47" x14ac:dyDescent="0.2">
      <c r="B1348" s="12" t="s">
        <v>2200</v>
      </c>
      <c r="C1348" s="7" t="s">
        <v>100</v>
      </c>
      <c r="D1348" s="7" t="s">
        <v>2190</v>
      </c>
      <c r="E1348" s="7" t="s">
        <v>2191</v>
      </c>
      <c r="F1348" s="7" t="s">
        <v>2192</v>
      </c>
      <c r="G1348" s="7" t="s">
        <v>2199</v>
      </c>
      <c r="H1348" s="8" t="s">
        <v>105</v>
      </c>
      <c r="I1348" s="9">
        <v>45</v>
      </c>
      <c r="J1348" s="10" t="s">
        <v>106</v>
      </c>
      <c r="K1348" s="8" t="s">
        <v>107</v>
      </c>
      <c r="L1348" s="10" t="s">
        <v>108</v>
      </c>
      <c r="M1348" s="10" t="s">
        <v>109</v>
      </c>
      <c r="N1348" s="10" t="s">
        <v>110</v>
      </c>
      <c r="O1348" s="74"/>
      <c r="P1348" s="27"/>
      <c r="Q1348" s="27"/>
      <c r="R1348" s="27">
        <v>7</v>
      </c>
      <c r="S1348" s="27">
        <v>4</v>
      </c>
      <c r="T1348" s="27">
        <v>4</v>
      </c>
      <c r="U1348" s="27">
        <v>4</v>
      </c>
      <c r="V1348" s="27">
        <v>4</v>
      </c>
      <c r="W1348" s="27"/>
      <c r="X1348" s="27"/>
      <c r="Y1348" s="27"/>
      <c r="Z1348" s="27"/>
      <c r="AA1348" s="27"/>
      <c r="AB1348" s="27"/>
      <c r="AC1348" s="27"/>
      <c r="AD1348" s="27"/>
      <c r="AE1348" s="27"/>
      <c r="AF1348" s="27"/>
      <c r="AG1348" s="27"/>
      <c r="AH1348" s="27"/>
      <c r="AI1348" s="27"/>
      <c r="AJ1348" s="27"/>
      <c r="AK1348" s="27"/>
      <c r="AL1348" s="27"/>
      <c r="AM1348" s="27"/>
      <c r="AN1348" s="27"/>
      <c r="AO1348" s="27"/>
      <c r="AP1348" s="27">
        <v>50892.86</v>
      </c>
      <c r="AQ1348" s="27">
        <v>0</v>
      </c>
      <c r="AR1348" s="27">
        <f t="shared" si="28"/>
        <v>0</v>
      </c>
      <c r="AS1348" s="10" t="s">
        <v>111</v>
      </c>
      <c r="AT1348" s="43" t="s">
        <v>241</v>
      </c>
      <c r="AU1348" s="13" t="s">
        <v>115</v>
      </c>
    </row>
    <row r="1349" spans="2:47" x14ac:dyDescent="0.2">
      <c r="B1349" s="13" t="s">
        <v>2201</v>
      </c>
      <c r="C1349" s="13" t="s">
        <v>100</v>
      </c>
      <c r="D1349" s="13" t="s">
        <v>2190</v>
      </c>
      <c r="E1349" s="13" t="s">
        <v>2191</v>
      </c>
      <c r="F1349" s="13" t="s">
        <v>2192</v>
      </c>
      <c r="G1349" s="13" t="s">
        <v>2199</v>
      </c>
      <c r="H1349" s="13" t="s">
        <v>105</v>
      </c>
      <c r="I1349" s="13">
        <v>45</v>
      </c>
      <c r="J1349" s="13" t="s">
        <v>106</v>
      </c>
      <c r="K1349" s="13" t="s">
        <v>107</v>
      </c>
      <c r="L1349" s="13" t="s">
        <v>108</v>
      </c>
      <c r="M1349" s="13" t="s">
        <v>109</v>
      </c>
      <c r="N1349" s="13" t="s">
        <v>110</v>
      </c>
      <c r="O1349" s="39"/>
      <c r="P1349" s="39"/>
      <c r="Q1349" s="39"/>
      <c r="R1349" s="39">
        <v>7</v>
      </c>
      <c r="S1349" s="39">
        <v>0</v>
      </c>
      <c r="T1349" s="39">
        <v>5</v>
      </c>
      <c r="U1349" s="39">
        <v>5</v>
      </c>
      <c r="V1349" s="39">
        <v>4</v>
      </c>
      <c r="W1349" s="39"/>
      <c r="X1349" s="39"/>
      <c r="Y1349" s="39"/>
      <c r="Z1349" s="39"/>
      <c r="AA1349" s="39"/>
      <c r="AB1349" s="39"/>
      <c r="AC1349" s="39"/>
      <c r="AD1349" s="39"/>
      <c r="AE1349" s="39"/>
      <c r="AF1349" s="39"/>
      <c r="AG1349" s="39"/>
      <c r="AH1349" s="39"/>
      <c r="AI1349" s="39"/>
      <c r="AJ1349" s="39"/>
      <c r="AK1349" s="39"/>
      <c r="AL1349" s="39"/>
      <c r="AM1349" s="39"/>
      <c r="AN1349" s="39"/>
      <c r="AO1349" s="39"/>
      <c r="AP1349" s="39">
        <v>50892.85</v>
      </c>
      <c r="AQ1349" s="39">
        <v>0</v>
      </c>
      <c r="AR1349" s="27">
        <f t="shared" ref="AR1349:AR1412" si="29">AQ1349*1.12</f>
        <v>0</v>
      </c>
      <c r="AS1349" s="13" t="s">
        <v>111</v>
      </c>
      <c r="AT1349" s="13">
        <v>2015</v>
      </c>
      <c r="AU1349" s="13">
        <v>14</v>
      </c>
    </row>
    <row r="1350" spans="2:47" x14ac:dyDescent="0.2">
      <c r="B1350" s="13" t="s">
        <v>2202</v>
      </c>
      <c r="C1350" s="13" t="s">
        <v>100</v>
      </c>
      <c r="D1350" s="13" t="s">
        <v>2190</v>
      </c>
      <c r="E1350" s="13" t="s">
        <v>2191</v>
      </c>
      <c r="F1350" s="13" t="s">
        <v>2192</v>
      </c>
      <c r="G1350" s="13" t="s">
        <v>2199</v>
      </c>
      <c r="H1350" s="13" t="s">
        <v>105</v>
      </c>
      <c r="I1350" s="13">
        <v>45</v>
      </c>
      <c r="J1350" s="13" t="s">
        <v>106</v>
      </c>
      <c r="K1350" s="13" t="s">
        <v>107</v>
      </c>
      <c r="L1350" s="13" t="s">
        <v>108</v>
      </c>
      <c r="M1350" s="13" t="s">
        <v>122</v>
      </c>
      <c r="N1350" s="13" t="s">
        <v>110</v>
      </c>
      <c r="O1350" s="39"/>
      <c r="P1350" s="39"/>
      <c r="Q1350" s="39"/>
      <c r="R1350" s="39">
        <v>7</v>
      </c>
      <c r="S1350" s="39">
        <v>4</v>
      </c>
      <c r="T1350" s="39">
        <v>4</v>
      </c>
      <c r="U1350" s="39">
        <v>4</v>
      </c>
      <c r="V1350" s="39">
        <v>4</v>
      </c>
      <c r="W1350" s="39"/>
      <c r="X1350" s="39"/>
      <c r="Y1350" s="39"/>
      <c r="Z1350" s="39"/>
      <c r="AA1350" s="39"/>
      <c r="AB1350" s="39"/>
      <c r="AC1350" s="39"/>
      <c r="AD1350" s="39"/>
      <c r="AE1350" s="39"/>
      <c r="AF1350" s="39"/>
      <c r="AG1350" s="39"/>
      <c r="AH1350" s="39"/>
      <c r="AI1350" s="39"/>
      <c r="AJ1350" s="39"/>
      <c r="AK1350" s="39"/>
      <c r="AL1350" s="39"/>
      <c r="AM1350" s="39"/>
      <c r="AN1350" s="39"/>
      <c r="AO1350" s="39"/>
      <c r="AP1350" s="39">
        <v>50892.85</v>
      </c>
      <c r="AQ1350" s="39">
        <f>(O1350+P1350+Q1350+R1350+S1350+T1350+U1350+V1350+W1350)*AP1350</f>
        <v>1170535.55</v>
      </c>
      <c r="AR1350" s="27">
        <f t="shared" si="29"/>
        <v>1310999.8160000001</v>
      </c>
      <c r="AS1350" s="13" t="s">
        <v>111</v>
      </c>
      <c r="AT1350" s="13">
        <v>2015</v>
      </c>
      <c r="AU1350" s="13"/>
    </row>
    <row r="1351" spans="2:47" x14ac:dyDescent="0.25">
      <c r="B1351" s="7" t="s">
        <v>2203</v>
      </c>
      <c r="C1351" s="7" t="s">
        <v>100</v>
      </c>
      <c r="D1351" s="23" t="s">
        <v>2190</v>
      </c>
      <c r="E1351" s="7" t="s">
        <v>2191</v>
      </c>
      <c r="F1351" s="7" t="s">
        <v>2192</v>
      </c>
      <c r="G1351" s="10" t="s">
        <v>2204</v>
      </c>
      <c r="H1351" s="8" t="s">
        <v>105</v>
      </c>
      <c r="I1351" s="9">
        <v>45</v>
      </c>
      <c r="J1351" s="10" t="s">
        <v>238</v>
      </c>
      <c r="K1351" s="8" t="s">
        <v>107</v>
      </c>
      <c r="L1351" s="10" t="s">
        <v>108</v>
      </c>
      <c r="M1351" s="10" t="s">
        <v>109</v>
      </c>
      <c r="N1351" s="10" t="s">
        <v>110</v>
      </c>
      <c r="O1351" s="27"/>
      <c r="P1351" s="27"/>
      <c r="Q1351" s="74"/>
      <c r="R1351" s="27">
        <v>2</v>
      </c>
      <c r="S1351" s="27">
        <v>2</v>
      </c>
      <c r="T1351" s="27">
        <v>2</v>
      </c>
      <c r="U1351" s="27">
        <v>2</v>
      </c>
      <c r="V1351" s="27">
        <v>2</v>
      </c>
      <c r="W1351" s="27"/>
      <c r="X1351" s="27"/>
      <c r="Y1351" s="27"/>
      <c r="Z1351" s="27"/>
      <c r="AA1351" s="27"/>
      <c r="AB1351" s="27"/>
      <c r="AC1351" s="27"/>
      <c r="AD1351" s="27"/>
      <c r="AE1351" s="27"/>
      <c r="AF1351" s="27"/>
      <c r="AG1351" s="27"/>
      <c r="AH1351" s="27"/>
      <c r="AI1351" s="27"/>
      <c r="AJ1351" s="27"/>
      <c r="AK1351" s="27"/>
      <c r="AL1351" s="27"/>
      <c r="AM1351" s="27"/>
      <c r="AN1351" s="27"/>
      <c r="AO1351" s="27"/>
      <c r="AP1351" s="27">
        <v>55130.43</v>
      </c>
      <c r="AQ1351" s="27">
        <v>0</v>
      </c>
      <c r="AR1351" s="27">
        <f t="shared" si="29"/>
        <v>0</v>
      </c>
      <c r="AS1351" s="10" t="s">
        <v>111</v>
      </c>
      <c r="AT1351" s="7" t="s">
        <v>375</v>
      </c>
      <c r="AU1351" s="89" t="s">
        <v>1337</v>
      </c>
    </row>
    <row r="1352" spans="2:47" x14ac:dyDescent="0.2">
      <c r="B1352" s="12" t="s">
        <v>2205</v>
      </c>
      <c r="C1352" s="7" t="s">
        <v>100</v>
      </c>
      <c r="D1352" s="7" t="s">
        <v>2190</v>
      </c>
      <c r="E1352" s="7" t="s">
        <v>2191</v>
      </c>
      <c r="F1352" s="7" t="s">
        <v>2192</v>
      </c>
      <c r="G1352" s="7" t="s">
        <v>2204</v>
      </c>
      <c r="H1352" s="8" t="s">
        <v>105</v>
      </c>
      <c r="I1352" s="9">
        <v>45</v>
      </c>
      <c r="J1352" s="10" t="s">
        <v>106</v>
      </c>
      <c r="K1352" s="8" t="s">
        <v>107</v>
      </c>
      <c r="L1352" s="10" t="s">
        <v>108</v>
      </c>
      <c r="M1352" s="10" t="s">
        <v>109</v>
      </c>
      <c r="N1352" s="10" t="s">
        <v>110</v>
      </c>
      <c r="O1352" s="74"/>
      <c r="P1352" s="27"/>
      <c r="Q1352" s="27"/>
      <c r="R1352" s="27">
        <v>2</v>
      </c>
      <c r="S1352" s="27">
        <v>2</v>
      </c>
      <c r="T1352" s="27">
        <v>2</v>
      </c>
      <c r="U1352" s="27">
        <v>2</v>
      </c>
      <c r="V1352" s="27">
        <v>2</v>
      </c>
      <c r="W1352" s="27"/>
      <c r="X1352" s="27"/>
      <c r="Y1352" s="27"/>
      <c r="Z1352" s="27"/>
      <c r="AA1352" s="27"/>
      <c r="AB1352" s="27"/>
      <c r="AC1352" s="27"/>
      <c r="AD1352" s="27"/>
      <c r="AE1352" s="27"/>
      <c r="AF1352" s="27"/>
      <c r="AG1352" s="27"/>
      <c r="AH1352" s="27"/>
      <c r="AI1352" s="27"/>
      <c r="AJ1352" s="27"/>
      <c r="AK1352" s="27"/>
      <c r="AL1352" s="27"/>
      <c r="AM1352" s="27"/>
      <c r="AN1352" s="27"/>
      <c r="AO1352" s="27"/>
      <c r="AP1352" s="27">
        <v>55130.43</v>
      </c>
      <c r="AQ1352" s="27">
        <v>0</v>
      </c>
      <c r="AR1352" s="27">
        <f t="shared" si="29"/>
        <v>0</v>
      </c>
      <c r="AS1352" s="10" t="s">
        <v>111</v>
      </c>
      <c r="AT1352" s="43" t="s">
        <v>241</v>
      </c>
      <c r="AU1352" s="13" t="s">
        <v>156</v>
      </c>
    </row>
    <row r="1353" spans="2:47" x14ac:dyDescent="0.2">
      <c r="B1353" s="13" t="s">
        <v>2206</v>
      </c>
      <c r="C1353" s="13" t="s">
        <v>100</v>
      </c>
      <c r="D1353" s="13" t="s">
        <v>2190</v>
      </c>
      <c r="E1353" s="13" t="s">
        <v>2191</v>
      </c>
      <c r="F1353" s="13" t="s">
        <v>2192</v>
      </c>
      <c r="G1353" s="13" t="s">
        <v>2204</v>
      </c>
      <c r="H1353" s="13" t="s">
        <v>105</v>
      </c>
      <c r="I1353" s="13">
        <v>45</v>
      </c>
      <c r="J1353" s="13" t="s">
        <v>106</v>
      </c>
      <c r="K1353" s="13" t="s">
        <v>107</v>
      </c>
      <c r="L1353" s="13" t="s">
        <v>108</v>
      </c>
      <c r="M1353" s="13" t="s">
        <v>109</v>
      </c>
      <c r="N1353" s="13" t="s">
        <v>110</v>
      </c>
      <c r="O1353" s="39"/>
      <c r="P1353" s="39"/>
      <c r="Q1353" s="39"/>
      <c r="R1353" s="39">
        <v>2</v>
      </c>
      <c r="S1353" s="39">
        <v>2</v>
      </c>
      <c r="T1353" s="39">
        <v>3</v>
      </c>
      <c r="U1353" s="39">
        <v>3</v>
      </c>
      <c r="V1353" s="39">
        <v>2</v>
      </c>
      <c r="W1353" s="39"/>
      <c r="X1353" s="39"/>
      <c r="Y1353" s="39"/>
      <c r="Z1353" s="39"/>
      <c r="AA1353" s="39"/>
      <c r="AB1353" s="39"/>
      <c r="AC1353" s="39"/>
      <c r="AD1353" s="39"/>
      <c r="AE1353" s="39"/>
      <c r="AF1353" s="39"/>
      <c r="AG1353" s="39"/>
      <c r="AH1353" s="39"/>
      <c r="AI1353" s="39"/>
      <c r="AJ1353" s="39"/>
      <c r="AK1353" s="39"/>
      <c r="AL1353" s="39"/>
      <c r="AM1353" s="39"/>
      <c r="AN1353" s="39"/>
      <c r="AO1353" s="39"/>
      <c r="AP1353" s="39">
        <v>50892.85</v>
      </c>
      <c r="AQ1353" s="39">
        <v>0</v>
      </c>
      <c r="AR1353" s="27">
        <f t="shared" si="29"/>
        <v>0</v>
      </c>
      <c r="AS1353" s="13" t="s">
        <v>111</v>
      </c>
      <c r="AT1353" s="13">
        <v>2015</v>
      </c>
      <c r="AU1353" s="13">
        <v>14</v>
      </c>
    </row>
    <row r="1354" spans="2:47" x14ac:dyDescent="0.2">
      <c r="B1354" s="13" t="s">
        <v>2207</v>
      </c>
      <c r="C1354" s="13" t="s">
        <v>100</v>
      </c>
      <c r="D1354" s="13" t="s">
        <v>2190</v>
      </c>
      <c r="E1354" s="13" t="s">
        <v>2191</v>
      </c>
      <c r="F1354" s="13" t="s">
        <v>2192</v>
      </c>
      <c r="G1354" s="13" t="s">
        <v>2204</v>
      </c>
      <c r="H1354" s="13" t="s">
        <v>105</v>
      </c>
      <c r="I1354" s="13">
        <v>45</v>
      </c>
      <c r="J1354" s="13" t="s">
        <v>106</v>
      </c>
      <c r="K1354" s="13" t="s">
        <v>107</v>
      </c>
      <c r="L1354" s="13" t="s">
        <v>108</v>
      </c>
      <c r="M1354" s="13" t="s">
        <v>109</v>
      </c>
      <c r="N1354" s="13" t="s">
        <v>110</v>
      </c>
      <c r="O1354" s="39"/>
      <c r="P1354" s="39"/>
      <c r="Q1354" s="39"/>
      <c r="R1354" s="39">
        <v>2</v>
      </c>
      <c r="S1354" s="39">
        <v>2</v>
      </c>
      <c r="T1354" s="39">
        <v>2</v>
      </c>
      <c r="U1354" s="39">
        <v>2</v>
      </c>
      <c r="V1354" s="39">
        <v>2</v>
      </c>
      <c r="W1354" s="39"/>
      <c r="X1354" s="39"/>
      <c r="Y1354" s="39"/>
      <c r="Z1354" s="39"/>
      <c r="AA1354" s="39"/>
      <c r="AB1354" s="39"/>
      <c r="AC1354" s="39"/>
      <c r="AD1354" s="39"/>
      <c r="AE1354" s="39"/>
      <c r="AF1354" s="39"/>
      <c r="AG1354" s="39"/>
      <c r="AH1354" s="39"/>
      <c r="AI1354" s="39"/>
      <c r="AJ1354" s="39"/>
      <c r="AK1354" s="39"/>
      <c r="AL1354" s="39"/>
      <c r="AM1354" s="39"/>
      <c r="AN1354" s="39"/>
      <c r="AO1354" s="39"/>
      <c r="AP1354" s="39">
        <v>50892.85</v>
      </c>
      <c r="AQ1354" s="39">
        <v>0</v>
      </c>
      <c r="AR1354" s="27">
        <f t="shared" si="29"/>
        <v>0</v>
      </c>
      <c r="AS1354" s="13" t="s">
        <v>111</v>
      </c>
      <c r="AT1354" s="13">
        <v>2015</v>
      </c>
      <c r="AU1354" s="13" t="s">
        <v>458</v>
      </c>
    </row>
    <row r="1355" spans="2:47" x14ac:dyDescent="0.2">
      <c r="B1355" s="13" t="s">
        <v>2208</v>
      </c>
      <c r="C1355" s="13" t="s">
        <v>100</v>
      </c>
      <c r="D1355" s="13" t="s">
        <v>2190</v>
      </c>
      <c r="E1355" s="13" t="s">
        <v>2191</v>
      </c>
      <c r="F1355" s="13" t="s">
        <v>2192</v>
      </c>
      <c r="G1355" s="13" t="s">
        <v>2204</v>
      </c>
      <c r="H1355" s="13" t="s">
        <v>105</v>
      </c>
      <c r="I1355" s="13">
        <v>45</v>
      </c>
      <c r="J1355" s="13" t="s">
        <v>106</v>
      </c>
      <c r="K1355" s="13" t="s">
        <v>107</v>
      </c>
      <c r="L1355" s="13" t="s">
        <v>108</v>
      </c>
      <c r="M1355" s="13" t="s">
        <v>122</v>
      </c>
      <c r="N1355" s="13" t="s">
        <v>110</v>
      </c>
      <c r="O1355" s="39"/>
      <c r="P1355" s="39"/>
      <c r="Q1355" s="39"/>
      <c r="R1355" s="39">
        <v>2</v>
      </c>
      <c r="S1355" s="39">
        <v>2</v>
      </c>
      <c r="T1355" s="39">
        <v>2</v>
      </c>
      <c r="U1355" s="39">
        <v>2</v>
      </c>
      <c r="V1355" s="39">
        <v>2</v>
      </c>
      <c r="W1355" s="39"/>
      <c r="X1355" s="39"/>
      <c r="Y1355" s="39"/>
      <c r="Z1355" s="39"/>
      <c r="AA1355" s="39"/>
      <c r="AB1355" s="39"/>
      <c r="AC1355" s="39"/>
      <c r="AD1355" s="39"/>
      <c r="AE1355" s="39"/>
      <c r="AF1355" s="39"/>
      <c r="AG1355" s="39"/>
      <c r="AH1355" s="39"/>
      <c r="AI1355" s="39"/>
      <c r="AJ1355" s="39"/>
      <c r="AK1355" s="39"/>
      <c r="AL1355" s="39"/>
      <c r="AM1355" s="39"/>
      <c r="AN1355" s="39"/>
      <c r="AO1355" s="39"/>
      <c r="AP1355" s="39">
        <v>61740</v>
      </c>
      <c r="AQ1355" s="39">
        <f>(P1355+Q1355+R1355+S1355+T1355+U1355+V1355+W1355)*AP1355</f>
        <v>617400</v>
      </c>
      <c r="AR1355" s="27">
        <f t="shared" si="29"/>
        <v>691488.00000000012</v>
      </c>
      <c r="AS1355" s="13" t="s">
        <v>111</v>
      </c>
      <c r="AT1355" s="13">
        <v>2015</v>
      </c>
      <c r="AU1355" s="13"/>
    </row>
    <row r="1356" spans="2:47" x14ac:dyDescent="0.25">
      <c r="B1356" s="7" t="s">
        <v>2209</v>
      </c>
      <c r="C1356" s="7" t="s">
        <v>100</v>
      </c>
      <c r="D1356" s="23" t="s">
        <v>2190</v>
      </c>
      <c r="E1356" s="7" t="s">
        <v>2191</v>
      </c>
      <c r="F1356" s="7" t="s">
        <v>2192</v>
      </c>
      <c r="G1356" s="10" t="s">
        <v>2210</v>
      </c>
      <c r="H1356" s="8" t="s">
        <v>105</v>
      </c>
      <c r="I1356" s="9">
        <v>45</v>
      </c>
      <c r="J1356" s="10" t="s">
        <v>238</v>
      </c>
      <c r="K1356" s="8" t="s">
        <v>107</v>
      </c>
      <c r="L1356" s="10" t="s">
        <v>108</v>
      </c>
      <c r="M1356" s="10" t="s">
        <v>109</v>
      </c>
      <c r="N1356" s="10" t="s">
        <v>110</v>
      </c>
      <c r="O1356" s="27"/>
      <c r="P1356" s="27"/>
      <c r="Q1356" s="74"/>
      <c r="R1356" s="27">
        <v>2</v>
      </c>
      <c r="S1356" s="27">
        <v>2</v>
      </c>
      <c r="T1356" s="27">
        <v>2</v>
      </c>
      <c r="U1356" s="27">
        <v>2</v>
      </c>
      <c r="V1356" s="27">
        <v>2</v>
      </c>
      <c r="W1356" s="27"/>
      <c r="X1356" s="27"/>
      <c r="Y1356" s="27"/>
      <c r="Z1356" s="27"/>
      <c r="AA1356" s="27"/>
      <c r="AB1356" s="27"/>
      <c r="AC1356" s="27"/>
      <c r="AD1356" s="27"/>
      <c r="AE1356" s="27"/>
      <c r="AF1356" s="27"/>
      <c r="AG1356" s="27"/>
      <c r="AH1356" s="27"/>
      <c r="AI1356" s="27"/>
      <c r="AJ1356" s="27"/>
      <c r="AK1356" s="27"/>
      <c r="AL1356" s="27"/>
      <c r="AM1356" s="27"/>
      <c r="AN1356" s="27"/>
      <c r="AO1356" s="27"/>
      <c r="AP1356" s="27">
        <v>55130.43</v>
      </c>
      <c r="AQ1356" s="27">
        <v>0</v>
      </c>
      <c r="AR1356" s="27">
        <f t="shared" si="29"/>
        <v>0</v>
      </c>
      <c r="AS1356" s="10" t="s">
        <v>111</v>
      </c>
      <c r="AT1356" s="7" t="s">
        <v>375</v>
      </c>
      <c r="AU1356" s="89" t="s">
        <v>1337</v>
      </c>
    </row>
    <row r="1357" spans="2:47" x14ac:dyDescent="0.2">
      <c r="B1357" s="12" t="s">
        <v>2211</v>
      </c>
      <c r="C1357" s="7" t="s">
        <v>100</v>
      </c>
      <c r="D1357" s="7" t="s">
        <v>2190</v>
      </c>
      <c r="E1357" s="7" t="s">
        <v>2191</v>
      </c>
      <c r="F1357" s="7" t="s">
        <v>2192</v>
      </c>
      <c r="G1357" s="7" t="s">
        <v>2210</v>
      </c>
      <c r="H1357" s="8" t="s">
        <v>105</v>
      </c>
      <c r="I1357" s="9">
        <v>45</v>
      </c>
      <c r="J1357" s="10" t="s">
        <v>106</v>
      </c>
      <c r="K1357" s="8" t="s">
        <v>107</v>
      </c>
      <c r="L1357" s="10" t="s">
        <v>108</v>
      </c>
      <c r="M1357" s="10" t="s">
        <v>109</v>
      </c>
      <c r="N1357" s="10" t="s">
        <v>110</v>
      </c>
      <c r="O1357" s="74"/>
      <c r="P1357" s="27"/>
      <c r="Q1357" s="27"/>
      <c r="R1357" s="27">
        <v>2</v>
      </c>
      <c r="S1357" s="27">
        <v>2</v>
      </c>
      <c r="T1357" s="27">
        <v>2</v>
      </c>
      <c r="U1357" s="27">
        <v>2</v>
      </c>
      <c r="V1357" s="27">
        <v>2</v>
      </c>
      <c r="W1357" s="27"/>
      <c r="X1357" s="27"/>
      <c r="Y1357" s="27"/>
      <c r="Z1357" s="27"/>
      <c r="AA1357" s="27"/>
      <c r="AB1357" s="27"/>
      <c r="AC1357" s="27"/>
      <c r="AD1357" s="27"/>
      <c r="AE1357" s="27"/>
      <c r="AF1357" s="27"/>
      <c r="AG1357" s="27"/>
      <c r="AH1357" s="27"/>
      <c r="AI1357" s="27"/>
      <c r="AJ1357" s="27"/>
      <c r="AK1357" s="27"/>
      <c r="AL1357" s="27"/>
      <c r="AM1357" s="27"/>
      <c r="AN1357" s="27"/>
      <c r="AO1357" s="27"/>
      <c r="AP1357" s="27">
        <v>55130.43</v>
      </c>
      <c r="AQ1357" s="27">
        <v>0</v>
      </c>
      <c r="AR1357" s="27">
        <f t="shared" si="29"/>
        <v>0</v>
      </c>
      <c r="AS1357" s="10" t="s">
        <v>111</v>
      </c>
      <c r="AT1357" s="43" t="s">
        <v>241</v>
      </c>
      <c r="AU1357" s="13" t="s">
        <v>156</v>
      </c>
    </row>
    <row r="1358" spans="2:47" x14ac:dyDescent="0.2">
      <c r="B1358" s="13" t="s">
        <v>2212</v>
      </c>
      <c r="C1358" s="13" t="s">
        <v>100</v>
      </c>
      <c r="D1358" s="13" t="s">
        <v>2190</v>
      </c>
      <c r="E1358" s="13" t="s">
        <v>2191</v>
      </c>
      <c r="F1358" s="13" t="s">
        <v>2192</v>
      </c>
      <c r="G1358" s="13" t="s">
        <v>2210</v>
      </c>
      <c r="H1358" s="13" t="s">
        <v>105</v>
      </c>
      <c r="I1358" s="13">
        <v>45</v>
      </c>
      <c r="J1358" s="13" t="s">
        <v>106</v>
      </c>
      <c r="K1358" s="13" t="s">
        <v>107</v>
      </c>
      <c r="L1358" s="13" t="s">
        <v>108</v>
      </c>
      <c r="M1358" s="13" t="s">
        <v>109</v>
      </c>
      <c r="N1358" s="13" t="s">
        <v>110</v>
      </c>
      <c r="O1358" s="39"/>
      <c r="P1358" s="39"/>
      <c r="Q1358" s="39"/>
      <c r="R1358" s="39">
        <v>2</v>
      </c>
      <c r="S1358" s="39">
        <v>3</v>
      </c>
      <c r="T1358" s="39">
        <v>3</v>
      </c>
      <c r="U1358" s="39">
        <v>3</v>
      </c>
      <c r="V1358" s="39">
        <v>2</v>
      </c>
      <c r="W1358" s="39"/>
      <c r="X1358" s="39"/>
      <c r="Y1358" s="39"/>
      <c r="Z1358" s="39"/>
      <c r="AA1358" s="39"/>
      <c r="AB1358" s="39"/>
      <c r="AC1358" s="39"/>
      <c r="AD1358" s="39"/>
      <c r="AE1358" s="39"/>
      <c r="AF1358" s="39"/>
      <c r="AG1358" s="39"/>
      <c r="AH1358" s="39"/>
      <c r="AI1358" s="39"/>
      <c r="AJ1358" s="39"/>
      <c r="AK1358" s="39"/>
      <c r="AL1358" s="39"/>
      <c r="AM1358" s="39"/>
      <c r="AN1358" s="39"/>
      <c r="AO1358" s="39"/>
      <c r="AP1358" s="39">
        <v>34562.5</v>
      </c>
      <c r="AQ1358" s="39">
        <v>0</v>
      </c>
      <c r="AR1358" s="27">
        <f t="shared" si="29"/>
        <v>0</v>
      </c>
      <c r="AS1358" s="13" t="s">
        <v>111</v>
      </c>
      <c r="AT1358" s="13">
        <v>2015</v>
      </c>
      <c r="AU1358" s="13">
        <v>14</v>
      </c>
    </row>
    <row r="1359" spans="2:47" x14ac:dyDescent="0.2">
      <c r="B1359" s="13" t="s">
        <v>2213</v>
      </c>
      <c r="C1359" s="13" t="s">
        <v>100</v>
      </c>
      <c r="D1359" s="13" t="s">
        <v>2190</v>
      </c>
      <c r="E1359" s="13" t="s">
        <v>2191</v>
      </c>
      <c r="F1359" s="13" t="s">
        <v>2192</v>
      </c>
      <c r="G1359" s="13" t="s">
        <v>2210</v>
      </c>
      <c r="H1359" s="13" t="s">
        <v>105</v>
      </c>
      <c r="I1359" s="13">
        <v>45</v>
      </c>
      <c r="J1359" s="13" t="s">
        <v>106</v>
      </c>
      <c r="K1359" s="13" t="s">
        <v>107</v>
      </c>
      <c r="L1359" s="13" t="s">
        <v>108</v>
      </c>
      <c r="M1359" s="13" t="s">
        <v>109</v>
      </c>
      <c r="N1359" s="13" t="s">
        <v>110</v>
      </c>
      <c r="O1359" s="39"/>
      <c r="P1359" s="39"/>
      <c r="Q1359" s="39"/>
      <c r="R1359" s="39">
        <v>2</v>
      </c>
      <c r="S1359" s="39">
        <v>2</v>
      </c>
      <c r="T1359" s="39">
        <v>2</v>
      </c>
      <c r="U1359" s="39">
        <v>2</v>
      </c>
      <c r="V1359" s="39">
        <v>2</v>
      </c>
      <c r="W1359" s="39"/>
      <c r="X1359" s="39"/>
      <c r="Y1359" s="39"/>
      <c r="Z1359" s="39"/>
      <c r="AA1359" s="39"/>
      <c r="AB1359" s="39"/>
      <c r="AC1359" s="39"/>
      <c r="AD1359" s="39"/>
      <c r="AE1359" s="39"/>
      <c r="AF1359" s="39"/>
      <c r="AG1359" s="39"/>
      <c r="AH1359" s="39"/>
      <c r="AI1359" s="39"/>
      <c r="AJ1359" s="39"/>
      <c r="AK1359" s="39"/>
      <c r="AL1359" s="39"/>
      <c r="AM1359" s="39"/>
      <c r="AN1359" s="39"/>
      <c r="AO1359" s="39"/>
      <c r="AP1359" s="39">
        <v>34562.5</v>
      </c>
      <c r="AQ1359" s="39">
        <v>0</v>
      </c>
      <c r="AR1359" s="27">
        <f t="shared" si="29"/>
        <v>0</v>
      </c>
      <c r="AS1359" s="13" t="s">
        <v>111</v>
      </c>
      <c r="AT1359" s="13">
        <v>2015</v>
      </c>
      <c r="AU1359" s="13" t="s">
        <v>458</v>
      </c>
    </row>
    <row r="1360" spans="2:47" x14ac:dyDescent="0.2">
      <c r="B1360" s="13" t="s">
        <v>2214</v>
      </c>
      <c r="C1360" s="13" t="s">
        <v>100</v>
      </c>
      <c r="D1360" s="13" t="s">
        <v>2190</v>
      </c>
      <c r="E1360" s="13" t="s">
        <v>2191</v>
      </c>
      <c r="F1360" s="13" t="s">
        <v>2192</v>
      </c>
      <c r="G1360" s="13" t="s">
        <v>2210</v>
      </c>
      <c r="H1360" s="13" t="s">
        <v>105</v>
      </c>
      <c r="I1360" s="13">
        <v>45</v>
      </c>
      <c r="J1360" s="13" t="s">
        <v>106</v>
      </c>
      <c r="K1360" s="13" t="s">
        <v>107</v>
      </c>
      <c r="L1360" s="13" t="s">
        <v>108</v>
      </c>
      <c r="M1360" s="13" t="s">
        <v>122</v>
      </c>
      <c r="N1360" s="13" t="s">
        <v>110</v>
      </c>
      <c r="O1360" s="39"/>
      <c r="P1360" s="39"/>
      <c r="Q1360" s="39"/>
      <c r="R1360" s="39">
        <v>2</v>
      </c>
      <c r="S1360" s="39">
        <v>2</v>
      </c>
      <c r="T1360" s="39">
        <v>2</v>
      </c>
      <c r="U1360" s="39">
        <v>2</v>
      </c>
      <c r="V1360" s="39">
        <v>2</v>
      </c>
      <c r="W1360" s="39"/>
      <c r="X1360" s="39"/>
      <c r="Y1360" s="39"/>
      <c r="Z1360" s="39"/>
      <c r="AA1360" s="39"/>
      <c r="AB1360" s="39"/>
      <c r="AC1360" s="39"/>
      <c r="AD1360" s="39"/>
      <c r="AE1360" s="39"/>
      <c r="AF1360" s="39"/>
      <c r="AG1360" s="39"/>
      <c r="AH1360" s="39"/>
      <c r="AI1360" s="39"/>
      <c r="AJ1360" s="39"/>
      <c r="AK1360" s="39"/>
      <c r="AL1360" s="39"/>
      <c r="AM1360" s="39"/>
      <c r="AN1360" s="39"/>
      <c r="AO1360" s="39"/>
      <c r="AP1360" s="39">
        <v>61740</v>
      </c>
      <c r="AQ1360" s="39">
        <f>(P1360+Q1360+R1360+S1360+T1360+U1360+V1360+W1360)*AP1360</f>
        <v>617400</v>
      </c>
      <c r="AR1360" s="27">
        <f t="shared" si="29"/>
        <v>691488.00000000012</v>
      </c>
      <c r="AS1360" s="13" t="s">
        <v>111</v>
      </c>
      <c r="AT1360" s="13">
        <v>2015</v>
      </c>
      <c r="AU1360" s="13"/>
    </row>
    <row r="1361" spans="2:47" x14ac:dyDescent="0.25">
      <c r="B1361" s="7" t="s">
        <v>2215</v>
      </c>
      <c r="C1361" s="7" t="s">
        <v>100</v>
      </c>
      <c r="D1361" s="22" t="s">
        <v>1779</v>
      </c>
      <c r="E1361" s="7" t="s">
        <v>1780</v>
      </c>
      <c r="F1361" s="7" t="s">
        <v>1781</v>
      </c>
      <c r="G1361" s="10" t="s">
        <v>2216</v>
      </c>
      <c r="H1361" s="8" t="s">
        <v>105</v>
      </c>
      <c r="I1361" s="9">
        <v>45</v>
      </c>
      <c r="J1361" s="10" t="s">
        <v>238</v>
      </c>
      <c r="K1361" s="8" t="s">
        <v>107</v>
      </c>
      <c r="L1361" s="10" t="s">
        <v>108</v>
      </c>
      <c r="M1361" s="10" t="s">
        <v>109</v>
      </c>
      <c r="N1361" s="10" t="s">
        <v>110</v>
      </c>
      <c r="O1361" s="27"/>
      <c r="P1361" s="27"/>
      <c r="Q1361" s="74"/>
      <c r="R1361" s="27">
        <v>14</v>
      </c>
      <c r="S1361" s="27">
        <v>5</v>
      </c>
      <c r="T1361" s="27">
        <v>5</v>
      </c>
      <c r="U1361" s="27">
        <v>5</v>
      </c>
      <c r="V1361" s="27">
        <v>5</v>
      </c>
      <c r="W1361" s="27"/>
      <c r="X1361" s="27"/>
      <c r="Y1361" s="27"/>
      <c r="Z1361" s="27"/>
      <c r="AA1361" s="27"/>
      <c r="AB1361" s="27"/>
      <c r="AC1361" s="27"/>
      <c r="AD1361" s="27"/>
      <c r="AE1361" s="27"/>
      <c r="AF1361" s="27"/>
      <c r="AG1361" s="27"/>
      <c r="AH1361" s="27"/>
      <c r="AI1361" s="27"/>
      <c r="AJ1361" s="27"/>
      <c r="AK1361" s="27"/>
      <c r="AL1361" s="27"/>
      <c r="AM1361" s="27"/>
      <c r="AN1361" s="27"/>
      <c r="AO1361" s="27"/>
      <c r="AP1361" s="27">
        <v>15707.34</v>
      </c>
      <c r="AQ1361" s="27">
        <v>0</v>
      </c>
      <c r="AR1361" s="27">
        <f t="shared" si="29"/>
        <v>0</v>
      </c>
      <c r="AS1361" s="10" t="s">
        <v>111</v>
      </c>
      <c r="AT1361" s="7" t="s">
        <v>375</v>
      </c>
      <c r="AU1361" s="89" t="s">
        <v>1337</v>
      </c>
    </row>
    <row r="1362" spans="2:47" x14ac:dyDescent="0.25">
      <c r="B1362" s="12" t="s">
        <v>2217</v>
      </c>
      <c r="C1362" s="7" t="s">
        <v>100</v>
      </c>
      <c r="D1362" s="7" t="s">
        <v>1779</v>
      </c>
      <c r="E1362" s="7" t="s">
        <v>1780</v>
      </c>
      <c r="F1362" s="7" t="s">
        <v>1781</v>
      </c>
      <c r="G1362" s="7" t="s">
        <v>2216</v>
      </c>
      <c r="H1362" s="8" t="s">
        <v>197</v>
      </c>
      <c r="I1362" s="9">
        <v>45</v>
      </c>
      <c r="J1362" s="10" t="s">
        <v>579</v>
      </c>
      <c r="K1362" s="8" t="s">
        <v>107</v>
      </c>
      <c r="L1362" s="10" t="s">
        <v>108</v>
      </c>
      <c r="M1362" s="10" t="s">
        <v>109</v>
      </c>
      <c r="N1362" s="10" t="s">
        <v>110</v>
      </c>
      <c r="O1362" s="74"/>
      <c r="P1362" s="27"/>
      <c r="Q1362" s="27"/>
      <c r="R1362" s="27">
        <v>14</v>
      </c>
      <c r="S1362" s="27">
        <v>5</v>
      </c>
      <c r="T1362" s="27">
        <v>5</v>
      </c>
      <c r="U1362" s="27">
        <v>5</v>
      </c>
      <c r="V1362" s="27">
        <v>5</v>
      </c>
      <c r="W1362" s="27"/>
      <c r="X1362" s="27"/>
      <c r="Y1362" s="27"/>
      <c r="Z1362" s="27"/>
      <c r="AA1362" s="27"/>
      <c r="AB1362" s="27"/>
      <c r="AC1362" s="27"/>
      <c r="AD1362" s="27"/>
      <c r="AE1362" s="27"/>
      <c r="AF1362" s="27"/>
      <c r="AG1362" s="27"/>
      <c r="AH1362" s="27"/>
      <c r="AI1362" s="27"/>
      <c r="AJ1362" s="27"/>
      <c r="AK1362" s="27"/>
      <c r="AL1362" s="27"/>
      <c r="AM1362" s="27"/>
      <c r="AN1362" s="27"/>
      <c r="AO1362" s="27"/>
      <c r="AP1362" s="27">
        <v>15707.34</v>
      </c>
      <c r="AQ1362" s="27">
        <v>0</v>
      </c>
      <c r="AR1362" s="27">
        <f t="shared" si="29"/>
        <v>0</v>
      </c>
      <c r="AS1362" s="10" t="s">
        <v>111</v>
      </c>
      <c r="AT1362" s="43" t="s">
        <v>241</v>
      </c>
      <c r="AU1362" s="43" t="s">
        <v>1559</v>
      </c>
    </row>
    <row r="1363" spans="2:47" x14ac:dyDescent="0.25">
      <c r="B1363" s="12" t="s">
        <v>2218</v>
      </c>
      <c r="C1363" s="8" t="s">
        <v>100</v>
      </c>
      <c r="D1363" s="8" t="s">
        <v>1779</v>
      </c>
      <c r="E1363" s="7" t="s">
        <v>1780</v>
      </c>
      <c r="F1363" s="8" t="s">
        <v>1781</v>
      </c>
      <c r="G1363" s="7" t="s">
        <v>2216</v>
      </c>
      <c r="H1363" s="8" t="s">
        <v>197</v>
      </c>
      <c r="I1363" s="9">
        <v>45</v>
      </c>
      <c r="J1363" s="8" t="s">
        <v>244</v>
      </c>
      <c r="K1363" s="8" t="s">
        <v>107</v>
      </c>
      <c r="L1363" s="8" t="s">
        <v>108</v>
      </c>
      <c r="M1363" s="10" t="s">
        <v>109</v>
      </c>
      <c r="N1363" s="8" t="s">
        <v>110</v>
      </c>
      <c r="O1363" s="74"/>
      <c r="P1363" s="27"/>
      <c r="Q1363" s="27"/>
      <c r="R1363" s="27">
        <v>14</v>
      </c>
      <c r="S1363" s="27">
        <v>5</v>
      </c>
      <c r="T1363" s="27">
        <v>5</v>
      </c>
      <c r="U1363" s="27">
        <v>5</v>
      </c>
      <c r="V1363" s="27">
        <v>5</v>
      </c>
      <c r="W1363" s="27"/>
      <c r="X1363" s="27"/>
      <c r="Y1363" s="27"/>
      <c r="Z1363" s="27"/>
      <c r="AA1363" s="27"/>
      <c r="AB1363" s="27"/>
      <c r="AC1363" s="27"/>
      <c r="AD1363" s="27"/>
      <c r="AE1363" s="27"/>
      <c r="AF1363" s="27"/>
      <c r="AG1363" s="27"/>
      <c r="AH1363" s="27"/>
      <c r="AI1363" s="27"/>
      <c r="AJ1363" s="27"/>
      <c r="AK1363" s="27"/>
      <c r="AL1363" s="27"/>
      <c r="AM1363" s="27"/>
      <c r="AN1363" s="27"/>
      <c r="AO1363" s="27"/>
      <c r="AP1363" s="27">
        <v>14500</v>
      </c>
      <c r="AQ1363" s="27">
        <v>0</v>
      </c>
      <c r="AR1363" s="27">
        <f t="shared" si="29"/>
        <v>0</v>
      </c>
      <c r="AS1363" s="10" t="s">
        <v>111</v>
      </c>
      <c r="AT1363" s="43" t="s">
        <v>241</v>
      </c>
      <c r="AU1363" s="89" t="s">
        <v>2219</v>
      </c>
    </row>
    <row r="1364" spans="2:47" x14ac:dyDescent="0.2">
      <c r="B1364" s="12" t="s">
        <v>2220</v>
      </c>
      <c r="C1364" s="7" t="s">
        <v>100</v>
      </c>
      <c r="D1364" s="7" t="s">
        <v>1779</v>
      </c>
      <c r="E1364" s="7" t="s">
        <v>1780</v>
      </c>
      <c r="F1364" s="8" t="s">
        <v>1781</v>
      </c>
      <c r="G1364" s="7" t="s">
        <v>2216</v>
      </c>
      <c r="H1364" s="8" t="s">
        <v>197</v>
      </c>
      <c r="I1364" s="7">
        <v>45</v>
      </c>
      <c r="J1364" s="24" t="s">
        <v>2221</v>
      </c>
      <c r="K1364" s="25" t="s">
        <v>2222</v>
      </c>
      <c r="L1364" s="26" t="s">
        <v>108</v>
      </c>
      <c r="M1364" s="10" t="s">
        <v>109</v>
      </c>
      <c r="N1364" s="7" t="s">
        <v>110</v>
      </c>
      <c r="O1364" s="39"/>
      <c r="P1364" s="39"/>
      <c r="Q1364" s="39"/>
      <c r="R1364" s="39"/>
      <c r="S1364" s="39">
        <v>5</v>
      </c>
      <c r="T1364" s="39">
        <v>5</v>
      </c>
      <c r="U1364" s="39">
        <v>5</v>
      </c>
      <c r="V1364" s="39">
        <v>5</v>
      </c>
      <c r="W1364" s="39"/>
      <c r="X1364" s="39"/>
      <c r="Y1364" s="39"/>
      <c r="Z1364" s="39"/>
      <c r="AA1364" s="39"/>
      <c r="AB1364" s="39"/>
      <c r="AC1364" s="39"/>
      <c r="AD1364" s="39"/>
      <c r="AE1364" s="39"/>
      <c r="AF1364" s="39"/>
      <c r="AG1364" s="39"/>
      <c r="AH1364" s="39"/>
      <c r="AI1364" s="39"/>
      <c r="AJ1364" s="39"/>
      <c r="AK1364" s="39"/>
      <c r="AL1364" s="39"/>
      <c r="AM1364" s="39"/>
      <c r="AN1364" s="39"/>
      <c r="AO1364" s="39"/>
      <c r="AP1364" s="39">
        <v>42321.42</v>
      </c>
      <c r="AQ1364" s="27">
        <v>0</v>
      </c>
      <c r="AR1364" s="27">
        <f t="shared" si="29"/>
        <v>0</v>
      </c>
      <c r="AS1364" s="26" t="s">
        <v>111</v>
      </c>
      <c r="AT1364" s="10">
        <v>2015</v>
      </c>
      <c r="AU1364" s="13" t="s">
        <v>610</v>
      </c>
    </row>
    <row r="1365" spans="2:47" x14ac:dyDescent="0.2">
      <c r="B1365" s="13" t="s">
        <v>2223</v>
      </c>
      <c r="C1365" s="13" t="s">
        <v>100</v>
      </c>
      <c r="D1365" s="13" t="s">
        <v>1779</v>
      </c>
      <c r="E1365" s="13" t="s">
        <v>1780</v>
      </c>
      <c r="F1365" s="13" t="s">
        <v>1781</v>
      </c>
      <c r="G1365" s="13" t="s">
        <v>2224</v>
      </c>
      <c r="H1365" s="13" t="s">
        <v>1026</v>
      </c>
      <c r="I1365" s="13">
        <v>45</v>
      </c>
      <c r="J1365" s="13" t="s">
        <v>614</v>
      </c>
      <c r="K1365" s="13" t="s">
        <v>2222</v>
      </c>
      <c r="L1365" s="13" t="s">
        <v>108</v>
      </c>
      <c r="M1365" s="13" t="s">
        <v>109</v>
      </c>
      <c r="N1365" s="13" t="s">
        <v>110</v>
      </c>
      <c r="O1365" s="39"/>
      <c r="P1365" s="39"/>
      <c r="Q1365" s="39"/>
      <c r="R1365" s="39"/>
      <c r="S1365" s="39">
        <v>0</v>
      </c>
      <c r="T1365" s="39">
        <v>10</v>
      </c>
      <c r="U1365" s="39">
        <v>10</v>
      </c>
      <c r="V1365" s="39">
        <v>10</v>
      </c>
      <c r="W1365" s="39">
        <v>10</v>
      </c>
      <c r="X1365" s="39"/>
      <c r="Y1365" s="39"/>
      <c r="Z1365" s="39"/>
      <c r="AA1365" s="39"/>
      <c r="AB1365" s="39"/>
      <c r="AC1365" s="39"/>
      <c r="AD1365" s="39"/>
      <c r="AE1365" s="39"/>
      <c r="AF1365" s="39"/>
      <c r="AG1365" s="39"/>
      <c r="AH1365" s="39"/>
      <c r="AI1365" s="39"/>
      <c r="AJ1365" s="39"/>
      <c r="AK1365" s="39"/>
      <c r="AL1365" s="39"/>
      <c r="AM1365" s="39"/>
      <c r="AN1365" s="39"/>
      <c r="AO1365" s="39"/>
      <c r="AP1365" s="39">
        <v>28129.999999999996</v>
      </c>
      <c r="AQ1365" s="39">
        <v>0</v>
      </c>
      <c r="AR1365" s="27">
        <f t="shared" si="29"/>
        <v>0</v>
      </c>
      <c r="AS1365" s="13" t="s">
        <v>111</v>
      </c>
      <c r="AT1365" s="13">
        <v>2016</v>
      </c>
      <c r="AU1365" s="13" t="s">
        <v>212</v>
      </c>
    </row>
    <row r="1366" spans="2:47" x14ac:dyDescent="0.2">
      <c r="B1366" s="7" t="s">
        <v>2225</v>
      </c>
      <c r="C1366" s="7" t="s">
        <v>100</v>
      </c>
      <c r="D1366" s="13" t="s">
        <v>2226</v>
      </c>
      <c r="E1366" s="7" t="s">
        <v>2227</v>
      </c>
      <c r="F1366" s="7" t="s">
        <v>2228</v>
      </c>
      <c r="G1366" s="10" t="s">
        <v>2229</v>
      </c>
      <c r="H1366" s="8" t="s">
        <v>197</v>
      </c>
      <c r="I1366" s="9">
        <v>45</v>
      </c>
      <c r="J1366" s="10" t="s">
        <v>238</v>
      </c>
      <c r="K1366" s="8" t="s">
        <v>107</v>
      </c>
      <c r="L1366" s="10" t="s">
        <v>108</v>
      </c>
      <c r="M1366" s="10" t="s">
        <v>109</v>
      </c>
      <c r="N1366" s="10" t="s">
        <v>110</v>
      </c>
      <c r="O1366" s="27"/>
      <c r="P1366" s="27"/>
      <c r="Q1366" s="74"/>
      <c r="R1366" s="27">
        <v>60</v>
      </c>
      <c r="S1366" s="27">
        <v>60</v>
      </c>
      <c r="T1366" s="27">
        <v>60</v>
      </c>
      <c r="U1366" s="27">
        <v>60</v>
      </c>
      <c r="V1366" s="27">
        <v>60</v>
      </c>
      <c r="W1366" s="27"/>
      <c r="X1366" s="27"/>
      <c r="Y1366" s="27"/>
      <c r="Z1366" s="27"/>
      <c r="AA1366" s="27"/>
      <c r="AB1366" s="27"/>
      <c r="AC1366" s="27"/>
      <c r="AD1366" s="27"/>
      <c r="AE1366" s="27"/>
      <c r="AF1366" s="27"/>
      <c r="AG1366" s="27"/>
      <c r="AH1366" s="27"/>
      <c r="AI1366" s="27"/>
      <c r="AJ1366" s="27"/>
      <c r="AK1366" s="27"/>
      <c r="AL1366" s="27"/>
      <c r="AM1366" s="27"/>
      <c r="AN1366" s="27"/>
      <c r="AO1366" s="27"/>
      <c r="AP1366" s="27">
        <v>27081.61</v>
      </c>
      <c r="AQ1366" s="27">
        <v>0</v>
      </c>
      <c r="AR1366" s="27">
        <f t="shared" si="29"/>
        <v>0</v>
      </c>
      <c r="AS1366" s="10" t="s">
        <v>111</v>
      </c>
      <c r="AT1366" s="7" t="s">
        <v>375</v>
      </c>
      <c r="AU1366" s="89" t="s">
        <v>1337</v>
      </c>
    </row>
    <row r="1367" spans="2:47" x14ac:dyDescent="0.2">
      <c r="B1367" s="12" t="s">
        <v>2230</v>
      </c>
      <c r="C1367" s="7" t="s">
        <v>100</v>
      </c>
      <c r="D1367" s="13" t="s">
        <v>2226</v>
      </c>
      <c r="E1367" s="7" t="s">
        <v>2227</v>
      </c>
      <c r="F1367" s="7" t="s">
        <v>2228</v>
      </c>
      <c r="G1367" s="7" t="s">
        <v>2229</v>
      </c>
      <c r="H1367" s="8" t="s">
        <v>197</v>
      </c>
      <c r="I1367" s="9">
        <v>45</v>
      </c>
      <c r="J1367" s="10" t="s">
        <v>579</v>
      </c>
      <c r="K1367" s="8" t="s">
        <v>107</v>
      </c>
      <c r="L1367" s="10" t="s">
        <v>108</v>
      </c>
      <c r="M1367" s="10" t="s">
        <v>109</v>
      </c>
      <c r="N1367" s="10" t="s">
        <v>110</v>
      </c>
      <c r="O1367" s="74"/>
      <c r="P1367" s="27"/>
      <c r="Q1367" s="27"/>
      <c r="R1367" s="27">
        <v>60</v>
      </c>
      <c r="S1367" s="27">
        <v>60</v>
      </c>
      <c r="T1367" s="27">
        <v>60</v>
      </c>
      <c r="U1367" s="27">
        <v>60</v>
      </c>
      <c r="V1367" s="27">
        <v>60</v>
      </c>
      <c r="W1367" s="27"/>
      <c r="X1367" s="27"/>
      <c r="Y1367" s="27"/>
      <c r="Z1367" s="27"/>
      <c r="AA1367" s="27"/>
      <c r="AB1367" s="27"/>
      <c r="AC1367" s="27"/>
      <c r="AD1367" s="27"/>
      <c r="AE1367" s="27"/>
      <c r="AF1367" s="27"/>
      <c r="AG1367" s="27"/>
      <c r="AH1367" s="27"/>
      <c r="AI1367" s="27"/>
      <c r="AJ1367" s="27"/>
      <c r="AK1367" s="27"/>
      <c r="AL1367" s="27"/>
      <c r="AM1367" s="27"/>
      <c r="AN1367" s="27"/>
      <c r="AO1367" s="27"/>
      <c r="AP1367" s="27">
        <v>27081.61</v>
      </c>
      <c r="AQ1367" s="27">
        <v>0</v>
      </c>
      <c r="AR1367" s="27">
        <f t="shared" si="29"/>
        <v>0</v>
      </c>
      <c r="AS1367" s="10" t="s">
        <v>111</v>
      </c>
      <c r="AT1367" s="43" t="s">
        <v>241</v>
      </c>
      <c r="AU1367" s="10" t="s">
        <v>1339</v>
      </c>
    </row>
    <row r="1368" spans="2:47" x14ac:dyDescent="0.2">
      <c r="B1368" s="12" t="s">
        <v>2231</v>
      </c>
      <c r="C1368" s="7" t="s">
        <v>100</v>
      </c>
      <c r="D1368" s="13" t="s">
        <v>2226</v>
      </c>
      <c r="E1368" s="7" t="s">
        <v>2227</v>
      </c>
      <c r="F1368" s="7" t="s">
        <v>2228</v>
      </c>
      <c r="G1368" s="7" t="s">
        <v>2229</v>
      </c>
      <c r="H1368" s="8" t="s">
        <v>197</v>
      </c>
      <c r="I1368" s="9">
        <v>45</v>
      </c>
      <c r="J1368" s="10" t="s">
        <v>579</v>
      </c>
      <c r="K1368" s="8" t="s">
        <v>107</v>
      </c>
      <c r="L1368" s="10" t="s">
        <v>108</v>
      </c>
      <c r="M1368" s="10" t="s">
        <v>109</v>
      </c>
      <c r="N1368" s="10" t="s">
        <v>110</v>
      </c>
      <c r="O1368" s="74"/>
      <c r="P1368" s="27"/>
      <c r="Q1368" s="27"/>
      <c r="R1368" s="27">
        <v>60</v>
      </c>
      <c r="S1368" s="27">
        <v>60</v>
      </c>
      <c r="T1368" s="27">
        <v>60</v>
      </c>
      <c r="U1368" s="27">
        <v>60</v>
      </c>
      <c r="V1368" s="27">
        <v>60</v>
      </c>
      <c r="W1368" s="27"/>
      <c r="X1368" s="27"/>
      <c r="Y1368" s="27"/>
      <c r="Z1368" s="27"/>
      <c r="AA1368" s="27"/>
      <c r="AB1368" s="27"/>
      <c r="AC1368" s="27"/>
      <c r="AD1368" s="27"/>
      <c r="AE1368" s="27"/>
      <c r="AF1368" s="27"/>
      <c r="AG1368" s="27"/>
      <c r="AH1368" s="27"/>
      <c r="AI1368" s="27"/>
      <c r="AJ1368" s="27"/>
      <c r="AK1368" s="27"/>
      <c r="AL1368" s="27"/>
      <c r="AM1368" s="27"/>
      <c r="AN1368" s="27"/>
      <c r="AO1368" s="27"/>
      <c r="AP1368" s="27">
        <v>23700</v>
      </c>
      <c r="AQ1368" s="27">
        <v>0</v>
      </c>
      <c r="AR1368" s="27">
        <f t="shared" si="29"/>
        <v>0</v>
      </c>
      <c r="AS1368" s="10" t="s">
        <v>111</v>
      </c>
      <c r="AT1368" s="43" t="s">
        <v>241</v>
      </c>
      <c r="AU1368" s="43" t="s">
        <v>242</v>
      </c>
    </row>
    <row r="1369" spans="2:47" x14ac:dyDescent="0.2">
      <c r="B1369" s="12" t="s">
        <v>2232</v>
      </c>
      <c r="C1369" s="8" t="s">
        <v>100</v>
      </c>
      <c r="D1369" s="13" t="s">
        <v>2226</v>
      </c>
      <c r="E1369" s="8" t="s">
        <v>2227</v>
      </c>
      <c r="F1369" s="8" t="s">
        <v>2228</v>
      </c>
      <c r="G1369" s="7" t="s">
        <v>2229</v>
      </c>
      <c r="H1369" s="8" t="s">
        <v>197</v>
      </c>
      <c r="I1369" s="9">
        <v>45</v>
      </c>
      <c r="J1369" s="8" t="s">
        <v>244</v>
      </c>
      <c r="K1369" s="8" t="s">
        <v>107</v>
      </c>
      <c r="L1369" s="8" t="s">
        <v>108</v>
      </c>
      <c r="M1369" s="10" t="s">
        <v>109</v>
      </c>
      <c r="N1369" s="8" t="s">
        <v>110</v>
      </c>
      <c r="O1369" s="74"/>
      <c r="P1369" s="27"/>
      <c r="Q1369" s="27"/>
      <c r="R1369" s="27">
        <v>60</v>
      </c>
      <c r="S1369" s="27">
        <v>60</v>
      </c>
      <c r="T1369" s="27">
        <v>60</v>
      </c>
      <c r="U1369" s="27">
        <v>60</v>
      </c>
      <c r="V1369" s="27">
        <v>60</v>
      </c>
      <c r="W1369" s="27"/>
      <c r="X1369" s="27"/>
      <c r="Y1369" s="27"/>
      <c r="Z1369" s="27"/>
      <c r="AA1369" s="27"/>
      <c r="AB1369" s="27"/>
      <c r="AC1369" s="27"/>
      <c r="AD1369" s="27"/>
      <c r="AE1369" s="27"/>
      <c r="AF1369" s="27"/>
      <c r="AG1369" s="27"/>
      <c r="AH1369" s="27"/>
      <c r="AI1369" s="27"/>
      <c r="AJ1369" s="27"/>
      <c r="AK1369" s="27"/>
      <c r="AL1369" s="27"/>
      <c r="AM1369" s="27"/>
      <c r="AN1369" s="27"/>
      <c r="AO1369" s="27"/>
      <c r="AP1369" s="27">
        <v>23700</v>
      </c>
      <c r="AQ1369" s="27">
        <v>0</v>
      </c>
      <c r="AR1369" s="27">
        <f t="shared" si="29"/>
        <v>0</v>
      </c>
      <c r="AS1369" s="10" t="s">
        <v>111</v>
      </c>
      <c r="AT1369" s="43" t="s">
        <v>241</v>
      </c>
      <c r="AU1369" s="89" t="s">
        <v>2219</v>
      </c>
    </row>
    <row r="1370" spans="2:47" x14ac:dyDescent="0.2">
      <c r="B1370" s="12" t="s">
        <v>2233</v>
      </c>
      <c r="C1370" s="7" t="s">
        <v>100</v>
      </c>
      <c r="D1370" s="13" t="s">
        <v>2226</v>
      </c>
      <c r="E1370" s="8" t="s">
        <v>2227</v>
      </c>
      <c r="F1370" s="8" t="s">
        <v>2228</v>
      </c>
      <c r="G1370" s="7" t="s">
        <v>2229</v>
      </c>
      <c r="H1370" s="8" t="s">
        <v>197</v>
      </c>
      <c r="I1370" s="7">
        <v>45</v>
      </c>
      <c r="J1370" s="10" t="s">
        <v>200</v>
      </c>
      <c r="K1370" s="25" t="s">
        <v>2222</v>
      </c>
      <c r="L1370" s="26" t="s">
        <v>108</v>
      </c>
      <c r="M1370" s="10" t="s">
        <v>109</v>
      </c>
      <c r="N1370" s="7" t="s">
        <v>110</v>
      </c>
      <c r="O1370" s="39"/>
      <c r="P1370" s="39"/>
      <c r="Q1370" s="39"/>
      <c r="R1370" s="39"/>
      <c r="S1370" s="39">
        <v>60</v>
      </c>
      <c r="T1370" s="39">
        <v>60</v>
      </c>
      <c r="U1370" s="39">
        <v>60</v>
      </c>
      <c r="V1370" s="39">
        <v>60</v>
      </c>
      <c r="W1370" s="39"/>
      <c r="X1370" s="39"/>
      <c r="Y1370" s="39"/>
      <c r="Z1370" s="39"/>
      <c r="AA1370" s="39"/>
      <c r="AB1370" s="39"/>
      <c r="AC1370" s="39"/>
      <c r="AD1370" s="39"/>
      <c r="AE1370" s="39"/>
      <c r="AF1370" s="39"/>
      <c r="AG1370" s="39"/>
      <c r="AH1370" s="39"/>
      <c r="AI1370" s="39"/>
      <c r="AJ1370" s="39"/>
      <c r="AK1370" s="39"/>
      <c r="AL1370" s="39"/>
      <c r="AM1370" s="39"/>
      <c r="AN1370" s="39"/>
      <c r="AO1370" s="39"/>
      <c r="AP1370" s="39">
        <v>25000</v>
      </c>
      <c r="AQ1370" s="27">
        <v>0</v>
      </c>
      <c r="AR1370" s="27">
        <f t="shared" si="29"/>
        <v>0</v>
      </c>
      <c r="AS1370" s="26" t="s">
        <v>111</v>
      </c>
      <c r="AT1370" s="10">
        <v>2015</v>
      </c>
      <c r="AU1370" s="13" t="s">
        <v>610</v>
      </c>
    </row>
    <row r="1371" spans="2:47" x14ac:dyDescent="0.2">
      <c r="B1371" s="13" t="s">
        <v>2234</v>
      </c>
      <c r="C1371" s="13" t="s">
        <v>100</v>
      </c>
      <c r="D1371" s="13" t="s">
        <v>2235</v>
      </c>
      <c r="E1371" s="13" t="s">
        <v>2236</v>
      </c>
      <c r="F1371" s="13" t="s">
        <v>2237</v>
      </c>
      <c r="G1371" s="13" t="s">
        <v>2238</v>
      </c>
      <c r="H1371" s="13" t="s">
        <v>1475</v>
      </c>
      <c r="I1371" s="13">
        <v>45</v>
      </c>
      <c r="J1371" s="13" t="s">
        <v>614</v>
      </c>
      <c r="K1371" s="13" t="s">
        <v>2222</v>
      </c>
      <c r="L1371" s="13" t="s">
        <v>108</v>
      </c>
      <c r="M1371" s="13" t="s">
        <v>109</v>
      </c>
      <c r="N1371" s="13" t="s">
        <v>110</v>
      </c>
      <c r="O1371" s="39"/>
      <c r="P1371" s="39"/>
      <c r="Q1371" s="39"/>
      <c r="R1371" s="39"/>
      <c r="S1371" s="39">
        <v>2</v>
      </c>
      <c r="T1371" s="39">
        <v>25</v>
      </c>
      <c r="U1371" s="39">
        <v>25</v>
      </c>
      <c r="V1371" s="39">
        <v>20</v>
      </c>
      <c r="W1371" s="39">
        <v>20</v>
      </c>
      <c r="X1371" s="39"/>
      <c r="Y1371" s="39"/>
      <c r="Z1371" s="39"/>
      <c r="AA1371" s="39"/>
      <c r="AB1371" s="39"/>
      <c r="AC1371" s="39"/>
      <c r="AD1371" s="39"/>
      <c r="AE1371" s="39"/>
      <c r="AF1371" s="39"/>
      <c r="AG1371" s="39"/>
      <c r="AH1371" s="39"/>
      <c r="AI1371" s="39"/>
      <c r="AJ1371" s="39"/>
      <c r="AK1371" s="39"/>
      <c r="AL1371" s="39"/>
      <c r="AM1371" s="39"/>
      <c r="AN1371" s="39"/>
      <c r="AO1371" s="39"/>
      <c r="AP1371" s="39">
        <v>23699.999999999996</v>
      </c>
      <c r="AQ1371" s="39">
        <v>0</v>
      </c>
      <c r="AR1371" s="27">
        <f t="shared" si="29"/>
        <v>0</v>
      </c>
      <c r="AS1371" s="13" t="s">
        <v>111</v>
      </c>
      <c r="AT1371" s="13">
        <v>2016</v>
      </c>
      <c r="AU1371" s="13">
        <v>14</v>
      </c>
    </row>
    <row r="1372" spans="2:47" x14ac:dyDescent="0.2">
      <c r="B1372" s="13" t="s">
        <v>2239</v>
      </c>
      <c r="C1372" s="13" t="s">
        <v>100</v>
      </c>
      <c r="D1372" s="13" t="s">
        <v>2235</v>
      </c>
      <c r="E1372" s="13" t="s">
        <v>2236</v>
      </c>
      <c r="F1372" s="13" t="s">
        <v>2237</v>
      </c>
      <c r="G1372" s="13" t="s">
        <v>2238</v>
      </c>
      <c r="H1372" s="13" t="s">
        <v>1475</v>
      </c>
      <c r="I1372" s="13">
        <v>45</v>
      </c>
      <c r="J1372" s="13" t="s">
        <v>614</v>
      </c>
      <c r="K1372" s="13" t="s">
        <v>2222</v>
      </c>
      <c r="L1372" s="13" t="s">
        <v>108</v>
      </c>
      <c r="M1372" s="13" t="s">
        <v>109</v>
      </c>
      <c r="N1372" s="13" t="s">
        <v>110</v>
      </c>
      <c r="O1372" s="39"/>
      <c r="P1372" s="39"/>
      <c r="Q1372" s="39"/>
      <c r="R1372" s="39"/>
      <c r="S1372" s="39">
        <v>0</v>
      </c>
      <c r="T1372" s="39">
        <v>25</v>
      </c>
      <c r="U1372" s="39">
        <v>25</v>
      </c>
      <c r="V1372" s="39">
        <v>20</v>
      </c>
      <c r="W1372" s="39">
        <v>20</v>
      </c>
      <c r="X1372" s="39"/>
      <c r="Y1372" s="39"/>
      <c r="Z1372" s="39"/>
      <c r="AA1372" s="39"/>
      <c r="AB1372" s="39"/>
      <c r="AC1372" s="39"/>
      <c r="AD1372" s="39"/>
      <c r="AE1372" s="39"/>
      <c r="AF1372" s="39"/>
      <c r="AG1372" s="39"/>
      <c r="AH1372" s="39"/>
      <c r="AI1372" s="39"/>
      <c r="AJ1372" s="39"/>
      <c r="AK1372" s="39"/>
      <c r="AL1372" s="39"/>
      <c r="AM1372" s="39"/>
      <c r="AN1372" s="39"/>
      <c r="AO1372" s="39"/>
      <c r="AP1372" s="39">
        <v>23699.999999999996</v>
      </c>
      <c r="AQ1372" s="39">
        <v>0</v>
      </c>
      <c r="AR1372" s="27">
        <f t="shared" si="29"/>
        <v>0</v>
      </c>
      <c r="AS1372" s="13" t="s">
        <v>111</v>
      </c>
      <c r="AT1372" s="13">
        <v>2016</v>
      </c>
      <c r="AU1372" s="13" t="s">
        <v>212</v>
      </c>
    </row>
    <row r="1373" spans="2:47" x14ac:dyDescent="0.2">
      <c r="B1373" s="7" t="s">
        <v>2240</v>
      </c>
      <c r="C1373" s="7" t="s">
        <v>100</v>
      </c>
      <c r="D1373" s="13" t="s">
        <v>1779</v>
      </c>
      <c r="E1373" s="7" t="s">
        <v>1780</v>
      </c>
      <c r="F1373" s="10" t="s">
        <v>1781</v>
      </c>
      <c r="G1373" s="10" t="s">
        <v>2241</v>
      </c>
      <c r="H1373" s="8" t="s">
        <v>105</v>
      </c>
      <c r="I1373" s="9">
        <v>45</v>
      </c>
      <c r="J1373" s="10" t="s">
        <v>238</v>
      </c>
      <c r="K1373" s="8" t="s">
        <v>107</v>
      </c>
      <c r="L1373" s="10" t="s">
        <v>108</v>
      </c>
      <c r="M1373" s="10" t="s">
        <v>109</v>
      </c>
      <c r="N1373" s="10" t="s">
        <v>110</v>
      </c>
      <c r="O1373" s="27"/>
      <c r="P1373" s="27"/>
      <c r="Q1373" s="74"/>
      <c r="R1373" s="27">
        <v>366</v>
      </c>
      <c r="S1373" s="27">
        <v>300</v>
      </c>
      <c r="T1373" s="27">
        <v>300</v>
      </c>
      <c r="U1373" s="27">
        <v>300</v>
      </c>
      <c r="V1373" s="27">
        <v>300</v>
      </c>
      <c r="W1373" s="27"/>
      <c r="X1373" s="27"/>
      <c r="Y1373" s="27"/>
      <c r="Z1373" s="27"/>
      <c r="AA1373" s="27"/>
      <c r="AB1373" s="27"/>
      <c r="AC1373" s="27"/>
      <c r="AD1373" s="27"/>
      <c r="AE1373" s="27"/>
      <c r="AF1373" s="27"/>
      <c r="AG1373" s="27"/>
      <c r="AH1373" s="27"/>
      <c r="AI1373" s="27"/>
      <c r="AJ1373" s="27"/>
      <c r="AK1373" s="27"/>
      <c r="AL1373" s="27"/>
      <c r="AM1373" s="27"/>
      <c r="AN1373" s="27"/>
      <c r="AO1373" s="27"/>
      <c r="AP1373" s="27">
        <v>25998.35</v>
      </c>
      <c r="AQ1373" s="27">
        <v>0</v>
      </c>
      <c r="AR1373" s="27">
        <f t="shared" si="29"/>
        <v>0</v>
      </c>
      <c r="AS1373" s="10" t="s">
        <v>111</v>
      </c>
      <c r="AT1373" s="7" t="s">
        <v>375</v>
      </c>
      <c r="AU1373" s="89" t="s">
        <v>239</v>
      </c>
    </row>
    <row r="1374" spans="2:47" x14ac:dyDescent="0.2">
      <c r="B1374" s="12" t="s">
        <v>2242</v>
      </c>
      <c r="C1374" s="7" t="s">
        <v>100</v>
      </c>
      <c r="D1374" s="13" t="s">
        <v>1779</v>
      </c>
      <c r="E1374" s="7" t="s">
        <v>1780</v>
      </c>
      <c r="F1374" s="7" t="s">
        <v>1781</v>
      </c>
      <c r="G1374" s="7" t="s">
        <v>2241</v>
      </c>
      <c r="H1374" s="8" t="s">
        <v>197</v>
      </c>
      <c r="I1374" s="9">
        <v>45</v>
      </c>
      <c r="J1374" s="10" t="s">
        <v>579</v>
      </c>
      <c r="K1374" s="8" t="s">
        <v>107</v>
      </c>
      <c r="L1374" s="10" t="s">
        <v>108</v>
      </c>
      <c r="M1374" s="10" t="s">
        <v>109</v>
      </c>
      <c r="N1374" s="10" t="s">
        <v>110</v>
      </c>
      <c r="O1374" s="74"/>
      <c r="P1374" s="27"/>
      <c r="Q1374" s="27"/>
      <c r="R1374" s="27">
        <v>130</v>
      </c>
      <c r="S1374" s="27">
        <v>300</v>
      </c>
      <c r="T1374" s="27">
        <v>300</v>
      </c>
      <c r="U1374" s="27">
        <v>300</v>
      </c>
      <c r="V1374" s="27">
        <v>300</v>
      </c>
      <c r="W1374" s="27"/>
      <c r="X1374" s="27"/>
      <c r="Y1374" s="27"/>
      <c r="Z1374" s="27"/>
      <c r="AA1374" s="27"/>
      <c r="AB1374" s="27"/>
      <c r="AC1374" s="27"/>
      <c r="AD1374" s="27"/>
      <c r="AE1374" s="27"/>
      <c r="AF1374" s="27"/>
      <c r="AG1374" s="27"/>
      <c r="AH1374" s="27"/>
      <c r="AI1374" s="27"/>
      <c r="AJ1374" s="27"/>
      <c r="AK1374" s="27"/>
      <c r="AL1374" s="27"/>
      <c r="AM1374" s="27"/>
      <c r="AN1374" s="27"/>
      <c r="AO1374" s="27"/>
      <c r="AP1374" s="27">
        <v>25998.35</v>
      </c>
      <c r="AQ1374" s="27">
        <v>0</v>
      </c>
      <c r="AR1374" s="27">
        <f t="shared" si="29"/>
        <v>0</v>
      </c>
      <c r="AS1374" s="10" t="s">
        <v>111</v>
      </c>
      <c r="AT1374" s="43" t="s">
        <v>241</v>
      </c>
      <c r="AU1374" s="43" t="s">
        <v>359</v>
      </c>
    </row>
    <row r="1375" spans="2:47" x14ac:dyDescent="0.2">
      <c r="B1375" s="12" t="s">
        <v>2243</v>
      </c>
      <c r="C1375" s="8" t="s">
        <v>100</v>
      </c>
      <c r="D1375" s="13" t="s">
        <v>1779</v>
      </c>
      <c r="E1375" s="7" t="s">
        <v>1780</v>
      </c>
      <c r="F1375" s="8" t="s">
        <v>1781</v>
      </c>
      <c r="G1375" s="7" t="s">
        <v>2241</v>
      </c>
      <c r="H1375" s="8" t="s">
        <v>197</v>
      </c>
      <c r="I1375" s="9">
        <v>45</v>
      </c>
      <c r="J1375" s="8" t="s">
        <v>244</v>
      </c>
      <c r="K1375" s="8" t="s">
        <v>107</v>
      </c>
      <c r="L1375" s="8" t="s">
        <v>108</v>
      </c>
      <c r="M1375" s="10" t="s">
        <v>109</v>
      </c>
      <c r="N1375" s="10" t="s">
        <v>110</v>
      </c>
      <c r="O1375" s="74"/>
      <c r="P1375" s="27"/>
      <c r="Q1375" s="27"/>
      <c r="R1375" s="27">
        <v>130</v>
      </c>
      <c r="S1375" s="27">
        <v>300</v>
      </c>
      <c r="T1375" s="27">
        <v>300</v>
      </c>
      <c r="U1375" s="27">
        <v>300</v>
      </c>
      <c r="V1375" s="27">
        <v>300</v>
      </c>
      <c r="W1375" s="27"/>
      <c r="X1375" s="27"/>
      <c r="Y1375" s="27"/>
      <c r="Z1375" s="27"/>
      <c r="AA1375" s="27"/>
      <c r="AB1375" s="27"/>
      <c r="AC1375" s="27"/>
      <c r="AD1375" s="27"/>
      <c r="AE1375" s="27"/>
      <c r="AF1375" s="27"/>
      <c r="AG1375" s="27"/>
      <c r="AH1375" s="27"/>
      <c r="AI1375" s="27"/>
      <c r="AJ1375" s="27"/>
      <c r="AK1375" s="27"/>
      <c r="AL1375" s="27"/>
      <c r="AM1375" s="27"/>
      <c r="AN1375" s="27"/>
      <c r="AO1375" s="27"/>
      <c r="AP1375" s="27">
        <v>16716.669999999998</v>
      </c>
      <c r="AQ1375" s="27">
        <v>0</v>
      </c>
      <c r="AR1375" s="27">
        <f t="shared" si="29"/>
        <v>0</v>
      </c>
      <c r="AS1375" s="10" t="s">
        <v>111</v>
      </c>
      <c r="AT1375" s="43" t="s">
        <v>241</v>
      </c>
      <c r="AU1375" s="89" t="s">
        <v>2219</v>
      </c>
    </row>
    <row r="1376" spans="2:47" x14ac:dyDescent="0.2">
      <c r="B1376" s="12" t="s">
        <v>2244</v>
      </c>
      <c r="C1376" s="7" t="s">
        <v>100</v>
      </c>
      <c r="D1376" s="13" t="s">
        <v>1779</v>
      </c>
      <c r="E1376" s="7" t="s">
        <v>1780</v>
      </c>
      <c r="F1376" s="8" t="s">
        <v>1781</v>
      </c>
      <c r="G1376" s="7" t="s">
        <v>2241</v>
      </c>
      <c r="H1376" s="8" t="s">
        <v>197</v>
      </c>
      <c r="I1376" s="7">
        <v>45</v>
      </c>
      <c r="J1376" s="10" t="s">
        <v>200</v>
      </c>
      <c r="K1376" s="25" t="s">
        <v>2222</v>
      </c>
      <c r="L1376" s="26" t="s">
        <v>108</v>
      </c>
      <c r="M1376" s="10" t="s">
        <v>109</v>
      </c>
      <c r="N1376" s="7" t="s">
        <v>110</v>
      </c>
      <c r="O1376" s="39"/>
      <c r="P1376" s="39"/>
      <c r="Q1376" s="39"/>
      <c r="R1376" s="39"/>
      <c r="S1376" s="39">
        <v>300</v>
      </c>
      <c r="T1376" s="39">
        <v>300</v>
      </c>
      <c r="U1376" s="39">
        <v>300</v>
      </c>
      <c r="V1376" s="39">
        <v>300</v>
      </c>
      <c r="W1376" s="39"/>
      <c r="X1376" s="39"/>
      <c r="Y1376" s="39"/>
      <c r="Z1376" s="39"/>
      <c r="AA1376" s="39"/>
      <c r="AB1376" s="39"/>
      <c r="AC1376" s="39"/>
      <c r="AD1376" s="39"/>
      <c r="AE1376" s="39"/>
      <c r="AF1376" s="39"/>
      <c r="AG1376" s="39"/>
      <c r="AH1376" s="39"/>
      <c r="AI1376" s="39"/>
      <c r="AJ1376" s="39"/>
      <c r="AK1376" s="39"/>
      <c r="AL1376" s="39"/>
      <c r="AM1376" s="39"/>
      <c r="AN1376" s="39"/>
      <c r="AO1376" s="39"/>
      <c r="AP1376" s="27">
        <v>24000</v>
      </c>
      <c r="AQ1376" s="27">
        <v>0</v>
      </c>
      <c r="AR1376" s="27">
        <f t="shared" si="29"/>
        <v>0</v>
      </c>
      <c r="AS1376" s="26" t="s">
        <v>111</v>
      </c>
      <c r="AT1376" s="10">
        <v>2015</v>
      </c>
      <c r="AU1376" s="13" t="s">
        <v>610</v>
      </c>
    </row>
    <row r="1377" spans="2:47" x14ac:dyDescent="0.2">
      <c r="B1377" s="13" t="s">
        <v>2245</v>
      </c>
      <c r="C1377" s="13" t="s">
        <v>100</v>
      </c>
      <c r="D1377" s="13" t="s">
        <v>1779</v>
      </c>
      <c r="E1377" s="13" t="s">
        <v>1780</v>
      </c>
      <c r="F1377" s="13" t="s">
        <v>1781</v>
      </c>
      <c r="G1377" s="13" t="s">
        <v>2246</v>
      </c>
      <c r="H1377" s="13" t="s">
        <v>1026</v>
      </c>
      <c r="I1377" s="13">
        <v>45</v>
      </c>
      <c r="J1377" s="13" t="s">
        <v>614</v>
      </c>
      <c r="K1377" s="13" t="s">
        <v>2222</v>
      </c>
      <c r="L1377" s="13" t="s">
        <v>108</v>
      </c>
      <c r="M1377" s="13" t="s">
        <v>109</v>
      </c>
      <c r="N1377" s="13" t="s">
        <v>110</v>
      </c>
      <c r="O1377" s="39"/>
      <c r="P1377" s="39"/>
      <c r="Q1377" s="39"/>
      <c r="R1377" s="39"/>
      <c r="S1377" s="39">
        <v>2</v>
      </c>
      <c r="T1377" s="39">
        <v>122</v>
      </c>
      <c r="U1377" s="39">
        <v>122</v>
      </c>
      <c r="V1377" s="39">
        <v>130</v>
      </c>
      <c r="W1377" s="39">
        <v>130</v>
      </c>
      <c r="X1377" s="39"/>
      <c r="Y1377" s="39"/>
      <c r="Z1377" s="39"/>
      <c r="AA1377" s="39"/>
      <c r="AB1377" s="39"/>
      <c r="AC1377" s="39"/>
      <c r="AD1377" s="39"/>
      <c r="AE1377" s="39"/>
      <c r="AF1377" s="39"/>
      <c r="AG1377" s="39"/>
      <c r="AH1377" s="39"/>
      <c r="AI1377" s="39"/>
      <c r="AJ1377" s="39"/>
      <c r="AK1377" s="39"/>
      <c r="AL1377" s="39"/>
      <c r="AM1377" s="39"/>
      <c r="AN1377" s="39"/>
      <c r="AO1377" s="39"/>
      <c r="AP1377" s="39">
        <v>16716.669999999998</v>
      </c>
      <c r="AQ1377" s="39">
        <v>0</v>
      </c>
      <c r="AR1377" s="27">
        <f t="shared" si="29"/>
        <v>0</v>
      </c>
      <c r="AS1377" s="13" t="s">
        <v>111</v>
      </c>
      <c r="AT1377" s="13">
        <v>2016</v>
      </c>
      <c r="AU1377" s="13" t="s">
        <v>1027</v>
      </c>
    </row>
    <row r="1378" spans="2:47" x14ac:dyDescent="0.2">
      <c r="B1378" s="13" t="s">
        <v>2247</v>
      </c>
      <c r="C1378" s="13" t="s">
        <v>100</v>
      </c>
      <c r="D1378" s="13" t="s">
        <v>1779</v>
      </c>
      <c r="E1378" s="13" t="s">
        <v>1780</v>
      </c>
      <c r="F1378" s="13" t="s">
        <v>1781</v>
      </c>
      <c r="G1378" s="13" t="s">
        <v>2246</v>
      </c>
      <c r="H1378" s="13" t="s">
        <v>744</v>
      </c>
      <c r="I1378" s="13">
        <v>45</v>
      </c>
      <c r="J1378" s="13" t="s">
        <v>745</v>
      </c>
      <c r="K1378" s="13" t="s">
        <v>2222</v>
      </c>
      <c r="L1378" s="13" t="s">
        <v>108</v>
      </c>
      <c r="M1378" s="13" t="s">
        <v>109</v>
      </c>
      <c r="N1378" s="13" t="s">
        <v>110</v>
      </c>
      <c r="O1378" s="39"/>
      <c r="P1378" s="39"/>
      <c r="Q1378" s="39"/>
      <c r="R1378" s="39"/>
      <c r="S1378" s="39">
        <v>0</v>
      </c>
      <c r="T1378" s="39">
        <v>122</v>
      </c>
      <c r="U1378" s="39">
        <v>122</v>
      </c>
      <c r="V1378" s="39">
        <v>130</v>
      </c>
      <c r="W1378" s="39">
        <v>130</v>
      </c>
      <c r="X1378" s="39"/>
      <c r="Y1378" s="39"/>
      <c r="Z1378" s="39"/>
      <c r="AA1378" s="39"/>
      <c r="AB1378" s="39"/>
      <c r="AC1378" s="39"/>
      <c r="AD1378" s="39"/>
      <c r="AE1378" s="39"/>
      <c r="AF1378" s="39"/>
      <c r="AG1378" s="39"/>
      <c r="AH1378" s="39"/>
      <c r="AI1378" s="39"/>
      <c r="AJ1378" s="39"/>
      <c r="AK1378" s="39"/>
      <c r="AL1378" s="39"/>
      <c r="AM1378" s="39"/>
      <c r="AN1378" s="39"/>
      <c r="AO1378" s="39"/>
      <c r="AP1378" s="39">
        <v>16716.669999999998</v>
      </c>
      <c r="AQ1378" s="39">
        <v>0</v>
      </c>
      <c r="AR1378" s="27">
        <f t="shared" si="29"/>
        <v>0</v>
      </c>
      <c r="AS1378" s="13" t="s">
        <v>111</v>
      </c>
      <c r="AT1378" s="13">
        <v>2016</v>
      </c>
      <c r="AU1378" s="13" t="s">
        <v>212</v>
      </c>
    </row>
    <row r="1379" spans="2:47" x14ac:dyDescent="0.2">
      <c r="B1379" s="7" t="s">
        <v>2248</v>
      </c>
      <c r="C1379" s="7" t="s">
        <v>100</v>
      </c>
      <c r="D1379" s="13" t="s">
        <v>1779</v>
      </c>
      <c r="E1379" s="7" t="s">
        <v>1780</v>
      </c>
      <c r="F1379" s="10" t="s">
        <v>1781</v>
      </c>
      <c r="G1379" s="10" t="s">
        <v>2249</v>
      </c>
      <c r="H1379" s="8" t="s">
        <v>105</v>
      </c>
      <c r="I1379" s="9">
        <v>45</v>
      </c>
      <c r="J1379" s="10" t="s">
        <v>238</v>
      </c>
      <c r="K1379" s="8" t="s">
        <v>107</v>
      </c>
      <c r="L1379" s="10" t="s">
        <v>108</v>
      </c>
      <c r="M1379" s="10" t="s">
        <v>109</v>
      </c>
      <c r="N1379" s="10" t="s">
        <v>110</v>
      </c>
      <c r="O1379" s="27"/>
      <c r="P1379" s="27"/>
      <c r="Q1379" s="74"/>
      <c r="R1379" s="27">
        <v>366</v>
      </c>
      <c r="S1379" s="27">
        <v>300</v>
      </c>
      <c r="T1379" s="27">
        <v>300</v>
      </c>
      <c r="U1379" s="27">
        <v>300</v>
      </c>
      <c r="V1379" s="27">
        <v>300</v>
      </c>
      <c r="W1379" s="27"/>
      <c r="X1379" s="27"/>
      <c r="Y1379" s="27"/>
      <c r="Z1379" s="27"/>
      <c r="AA1379" s="27"/>
      <c r="AB1379" s="27"/>
      <c r="AC1379" s="27"/>
      <c r="AD1379" s="27"/>
      <c r="AE1379" s="27"/>
      <c r="AF1379" s="27"/>
      <c r="AG1379" s="27"/>
      <c r="AH1379" s="27"/>
      <c r="AI1379" s="27"/>
      <c r="AJ1379" s="27"/>
      <c r="AK1379" s="27"/>
      <c r="AL1379" s="27"/>
      <c r="AM1379" s="27"/>
      <c r="AN1379" s="27"/>
      <c r="AO1379" s="27"/>
      <c r="AP1379" s="27">
        <v>10832.65</v>
      </c>
      <c r="AQ1379" s="27">
        <v>0</v>
      </c>
      <c r="AR1379" s="27">
        <f t="shared" si="29"/>
        <v>0</v>
      </c>
      <c r="AS1379" s="10" t="s">
        <v>111</v>
      </c>
      <c r="AT1379" s="7" t="s">
        <v>375</v>
      </c>
      <c r="AU1379" s="89" t="s">
        <v>239</v>
      </c>
    </row>
    <row r="1380" spans="2:47" x14ac:dyDescent="0.2">
      <c r="B1380" s="12" t="s">
        <v>2250</v>
      </c>
      <c r="C1380" s="7" t="s">
        <v>100</v>
      </c>
      <c r="D1380" s="13" t="s">
        <v>1779</v>
      </c>
      <c r="E1380" s="7" t="s">
        <v>1780</v>
      </c>
      <c r="F1380" s="7" t="s">
        <v>1781</v>
      </c>
      <c r="G1380" s="7" t="s">
        <v>2249</v>
      </c>
      <c r="H1380" s="8" t="s">
        <v>197</v>
      </c>
      <c r="I1380" s="9">
        <v>45</v>
      </c>
      <c r="J1380" s="10" t="s">
        <v>579</v>
      </c>
      <c r="K1380" s="8" t="s">
        <v>107</v>
      </c>
      <c r="L1380" s="10" t="s">
        <v>108</v>
      </c>
      <c r="M1380" s="10" t="s">
        <v>109</v>
      </c>
      <c r="N1380" s="10" t="s">
        <v>110</v>
      </c>
      <c r="O1380" s="74"/>
      <c r="P1380" s="27"/>
      <c r="Q1380" s="27"/>
      <c r="R1380" s="27">
        <v>190</v>
      </c>
      <c r="S1380" s="27">
        <v>300</v>
      </c>
      <c r="T1380" s="27">
        <v>300</v>
      </c>
      <c r="U1380" s="27">
        <v>300</v>
      </c>
      <c r="V1380" s="27">
        <v>300</v>
      </c>
      <c r="W1380" s="27"/>
      <c r="X1380" s="27"/>
      <c r="Y1380" s="27"/>
      <c r="Z1380" s="27"/>
      <c r="AA1380" s="27"/>
      <c r="AB1380" s="27"/>
      <c r="AC1380" s="27"/>
      <c r="AD1380" s="27"/>
      <c r="AE1380" s="27"/>
      <c r="AF1380" s="27"/>
      <c r="AG1380" s="27"/>
      <c r="AH1380" s="27"/>
      <c r="AI1380" s="27"/>
      <c r="AJ1380" s="27"/>
      <c r="AK1380" s="27"/>
      <c r="AL1380" s="27"/>
      <c r="AM1380" s="27"/>
      <c r="AN1380" s="27"/>
      <c r="AO1380" s="27"/>
      <c r="AP1380" s="27">
        <v>10832.65</v>
      </c>
      <c r="AQ1380" s="27">
        <v>0</v>
      </c>
      <c r="AR1380" s="27">
        <f t="shared" si="29"/>
        <v>0</v>
      </c>
      <c r="AS1380" s="10" t="s">
        <v>111</v>
      </c>
      <c r="AT1380" s="43" t="s">
        <v>241</v>
      </c>
      <c r="AU1380" s="43" t="s">
        <v>1559</v>
      </c>
    </row>
    <row r="1381" spans="2:47" x14ac:dyDescent="0.2">
      <c r="B1381" s="12" t="s">
        <v>2251</v>
      </c>
      <c r="C1381" s="8" t="s">
        <v>100</v>
      </c>
      <c r="D1381" s="13" t="s">
        <v>1779</v>
      </c>
      <c r="E1381" s="7" t="s">
        <v>1780</v>
      </c>
      <c r="F1381" s="8" t="s">
        <v>1781</v>
      </c>
      <c r="G1381" s="7" t="s">
        <v>2249</v>
      </c>
      <c r="H1381" s="8" t="s">
        <v>197</v>
      </c>
      <c r="I1381" s="9">
        <v>45</v>
      </c>
      <c r="J1381" s="8" t="s">
        <v>244</v>
      </c>
      <c r="K1381" s="8" t="s">
        <v>107</v>
      </c>
      <c r="L1381" s="8" t="s">
        <v>108</v>
      </c>
      <c r="M1381" s="10" t="s">
        <v>109</v>
      </c>
      <c r="N1381" s="8" t="s">
        <v>110</v>
      </c>
      <c r="O1381" s="74"/>
      <c r="P1381" s="27"/>
      <c r="Q1381" s="27"/>
      <c r="R1381" s="27">
        <v>188</v>
      </c>
      <c r="S1381" s="27">
        <v>300</v>
      </c>
      <c r="T1381" s="27">
        <v>300</v>
      </c>
      <c r="U1381" s="27">
        <v>300</v>
      </c>
      <c r="V1381" s="27">
        <v>300</v>
      </c>
      <c r="W1381" s="27"/>
      <c r="X1381" s="27"/>
      <c r="Y1381" s="27"/>
      <c r="Z1381" s="27"/>
      <c r="AA1381" s="27"/>
      <c r="AB1381" s="27"/>
      <c r="AC1381" s="27"/>
      <c r="AD1381" s="27"/>
      <c r="AE1381" s="27"/>
      <c r="AF1381" s="27"/>
      <c r="AG1381" s="27"/>
      <c r="AH1381" s="27"/>
      <c r="AI1381" s="27"/>
      <c r="AJ1381" s="27"/>
      <c r="AK1381" s="27"/>
      <c r="AL1381" s="27"/>
      <c r="AM1381" s="27"/>
      <c r="AN1381" s="27"/>
      <c r="AO1381" s="27"/>
      <c r="AP1381" s="27">
        <v>10000</v>
      </c>
      <c r="AQ1381" s="27">
        <v>0</v>
      </c>
      <c r="AR1381" s="27">
        <f t="shared" si="29"/>
        <v>0</v>
      </c>
      <c r="AS1381" s="10" t="s">
        <v>111</v>
      </c>
      <c r="AT1381" s="43" t="s">
        <v>241</v>
      </c>
      <c r="AU1381" s="89" t="s">
        <v>2219</v>
      </c>
    </row>
    <row r="1382" spans="2:47" x14ac:dyDescent="0.2">
      <c r="B1382" s="12" t="s">
        <v>2252</v>
      </c>
      <c r="C1382" s="7" t="s">
        <v>100</v>
      </c>
      <c r="D1382" s="13" t="s">
        <v>1779</v>
      </c>
      <c r="E1382" s="7" t="s">
        <v>1780</v>
      </c>
      <c r="F1382" s="8" t="s">
        <v>1781</v>
      </c>
      <c r="G1382" s="7" t="s">
        <v>2249</v>
      </c>
      <c r="H1382" s="8" t="s">
        <v>197</v>
      </c>
      <c r="I1382" s="7">
        <v>45</v>
      </c>
      <c r="J1382" s="10" t="s">
        <v>200</v>
      </c>
      <c r="K1382" s="25" t="s">
        <v>2222</v>
      </c>
      <c r="L1382" s="26" t="s">
        <v>108</v>
      </c>
      <c r="M1382" s="10" t="s">
        <v>109</v>
      </c>
      <c r="N1382" s="7" t="s">
        <v>110</v>
      </c>
      <c r="O1382" s="39"/>
      <c r="P1382" s="39"/>
      <c r="Q1382" s="39"/>
      <c r="R1382" s="39"/>
      <c r="S1382" s="39">
        <v>300</v>
      </c>
      <c r="T1382" s="39">
        <v>300</v>
      </c>
      <c r="U1382" s="39">
        <v>300</v>
      </c>
      <c r="V1382" s="39">
        <v>300</v>
      </c>
      <c r="W1382" s="39"/>
      <c r="X1382" s="39"/>
      <c r="Y1382" s="39"/>
      <c r="Z1382" s="39"/>
      <c r="AA1382" s="39"/>
      <c r="AB1382" s="39"/>
      <c r="AC1382" s="39"/>
      <c r="AD1382" s="39"/>
      <c r="AE1382" s="39"/>
      <c r="AF1382" s="39"/>
      <c r="AG1382" s="39"/>
      <c r="AH1382" s="39"/>
      <c r="AI1382" s="39"/>
      <c r="AJ1382" s="39"/>
      <c r="AK1382" s="39"/>
      <c r="AL1382" s="39"/>
      <c r="AM1382" s="39"/>
      <c r="AN1382" s="39"/>
      <c r="AO1382" s="39"/>
      <c r="AP1382" s="39">
        <v>16657.5</v>
      </c>
      <c r="AQ1382" s="27">
        <v>0</v>
      </c>
      <c r="AR1382" s="27">
        <f t="shared" si="29"/>
        <v>0</v>
      </c>
      <c r="AS1382" s="26" t="s">
        <v>111</v>
      </c>
      <c r="AT1382" s="10">
        <v>2015</v>
      </c>
      <c r="AU1382" s="13" t="s">
        <v>610</v>
      </c>
    </row>
    <row r="1383" spans="2:47" x14ac:dyDescent="0.2">
      <c r="B1383" s="13" t="s">
        <v>2253</v>
      </c>
      <c r="C1383" s="13" t="s">
        <v>100</v>
      </c>
      <c r="D1383" s="13" t="s">
        <v>1779</v>
      </c>
      <c r="E1383" s="13" t="s">
        <v>1780</v>
      </c>
      <c r="F1383" s="13" t="s">
        <v>1781</v>
      </c>
      <c r="G1383" s="13" t="s">
        <v>2254</v>
      </c>
      <c r="H1383" s="13" t="s">
        <v>1026</v>
      </c>
      <c r="I1383" s="13">
        <v>45</v>
      </c>
      <c r="J1383" s="13" t="s">
        <v>614</v>
      </c>
      <c r="K1383" s="13" t="s">
        <v>2222</v>
      </c>
      <c r="L1383" s="13" t="s">
        <v>108</v>
      </c>
      <c r="M1383" s="13" t="s">
        <v>109</v>
      </c>
      <c r="N1383" s="13" t="s">
        <v>110</v>
      </c>
      <c r="O1383" s="39"/>
      <c r="P1383" s="39"/>
      <c r="Q1383" s="39"/>
      <c r="R1383" s="39"/>
      <c r="S1383" s="39">
        <v>0</v>
      </c>
      <c r="T1383" s="39">
        <v>122</v>
      </c>
      <c r="U1383" s="39">
        <v>122</v>
      </c>
      <c r="V1383" s="39">
        <v>130</v>
      </c>
      <c r="W1383" s="39">
        <v>130</v>
      </c>
      <c r="X1383" s="39"/>
      <c r="Y1383" s="39"/>
      <c r="Z1383" s="39"/>
      <c r="AA1383" s="39"/>
      <c r="AB1383" s="39"/>
      <c r="AC1383" s="39"/>
      <c r="AD1383" s="39"/>
      <c r="AE1383" s="39"/>
      <c r="AF1383" s="39"/>
      <c r="AG1383" s="39"/>
      <c r="AH1383" s="39"/>
      <c r="AI1383" s="39"/>
      <c r="AJ1383" s="39"/>
      <c r="AK1383" s="39"/>
      <c r="AL1383" s="39"/>
      <c r="AM1383" s="39"/>
      <c r="AN1383" s="39"/>
      <c r="AO1383" s="39"/>
      <c r="AP1383" s="39">
        <v>15949.999999999998</v>
      </c>
      <c r="AQ1383" s="39">
        <v>0</v>
      </c>
      <c r="AR1383" s="27">
        <f t="shared" si="29"/>
        <v>0</v>
      </c>
      <c r="AS1383" s="13" t="s">
        <v>111</v>
      </c>
      <c r="AT1383" s="13">
        <v>2016</v>
      </c>
      <c r="AU1383" s="13" t="s">
        <v>212</v>
      </c>
    </row>
    <row r="1384" spans="2:47" x14ac:dyDescent="0.2">
      <c r="B1384" s="7" t="s">
        <v>2255</v>
      </c>
      <c r="C1384" s="7" t="s">
        <v>100</v>
      </c>
      <c r="D1384" s="13" t="s">
        <v>2226</v>
      </c>
      <c r="E1384" s="7" t="s">
        <v>2227</v>
      </c>
      <c r="F1384" s="7" t="s">
        <v>2228</v>
      </c>
      <c r="G1384" s="10" t="s">
        <v>2256</v>
      </c>
      <c r="H1384" s="8" t="s">
        <v>197</v>
      </c>
      <c r="I1384" s="9">
        <v>45</v>
      </c>
      <c r="J1384" s="10" t="s">
        <v>238</v>
      </c>
      <c r="K1384" s="8" t="s">
        <v>107</v>
      </c>
      <c r="L1384" s="10" t="s">
        <v>108</v>
      </c>
      <c r="M1384" s="10" t="s">
        <v>109</v>
      </c>
      <c r="N1384" s="10" t="s">
        <v>110</v>
      </c>
      <c r="O1384" s="27"/>
      <c r="P1384" s="27"/>
      <c r="Q1384" s="74"/>
      <c r="R1384" s="27">
        <v>300</v>
      </c>
      <c r="S1384" s="27">
        <v>270</v>
      </c>
      <c r="T1384" s="27">
        <v>270</v>
      </c>
      <c r="U1384" s="27">
        <v>270</v>
      </c>
      <c r="V1384" s="27">
        <v>270</v>
      </c>
      <c r="W1384" s="27"/>
      <c r="X1384" s="27"/>
      <c r="Y1384" s="27"/>
      <c r="Z1384" s="27"/>
      <c r="AA1384" s="27"/>
      <c r="AB1384" s="27"/>
      <c r="AC1384" s="27"/>
      <c r="AD1384" s="27"/>
      <c r="AE1384" s="27"/>
      <c r="AF1384" s="27"/>
      <c r="AG1384" s="27"/>
      <c r="AH1384" s="27"/>
      <c r="AI1384" s="27"/>
      <c r="AJ1384" s="27"/>
      <c r="AK1384" s="27"/>
      <c r="AL1384" s="27"/>
      <c r="AM1384" s="27"/>
      <c r="AN1384" s="27"/>
      <c r="AO1384" s="27"/>
      <c r="AP1384" s="27">
        <v>15707.34</v>
      </c>
      <c r="AQ1384" s="27">
        <v>0</v>
      </c>
      <c r="AR1384" s="27">
        <f t="shared" si="29"/>
        <v>0</v>
      </c>
      <c r="AS1384" s="10" t="s">
        <v>111</v>
      </c>
      <c r="AT1384" s="7" t="s">
        <v>375</v>
      </c>
      <c r="AU1384" s="89" t="s">
        <v>357</v>
      </c>
    </row>
    <row r="1385" spans="2:47" x14ac:dyDescent="0.2">
      <c r="B1385" s="12" t="s">
        <v>2257</v>
      </c>
      <c r="C1385" s="7" t="s">
        <v>100</v>
      </c>
      <c r="D1385" s="13" t="s">
        <v>2226</v>
      </c>
      <c r="E1385" s="7" t="s">
        <v>2227</v>
      </c>
      <c r="F1385" s="7" t="s">
        <v>2228</v>
      </c>
      <c r="G1385" s="7" t="s">
        <v>2256</v>
      </c>
      <c r="H1385" s="8" t="s">
        <v>197</v>
      </c>
      <c r="I1385" s="9">
        <v>45</v>
      </c>
      <c r="J1385" s="10" t="s">
        <v>579</v>
      </c>
      <c r="K1385" s="8" t="s">
        <v>107</v>
      </c>
      <c r="L1385" s="10" t="s">
        <v>108</v>
      </c>
      <c r="M1385" s="10" t="s">
        <v>109</v>
      </c>
      <c r="N1385" s="10" t="s">
        <v>110</v>
      </c>
      <c r="O1385" s="74"/>
      <c r="P1385" s="27"/>
      <c r="Q1385" s="27"/>
      <c r="R1385" s="27">
        <v>150</v>
      </c>
      <c r="S1385" s="27">
        <v>270</v>
      </c>
      <c r="T1385" s="27">
        <v>270</v>
      </c>
      <c r="U1385" s="27">
        <v>270</v>
      </c>
      <c r="V1385" s="27">
        <v>270</v>
      </c>
      <c r="W1385" s="27"/>
      <c r="X1385" s="27"/>
      <c r="Y1385" s="27"/>
      <c r="Z1385" s="27"/>
      <c r="AA1385" s="27"/>
      <c r="AB1385" s="27"/>
      <c r="AC1385" s="27"/>
      <c r="AD1385" s="27"/>
      <c r="AE1385" s="27"/>
      <c r="AF1385" s="27"/>
      <c r="AG1385" s="27"/>
      <c r="AH1385" s="27"/>
      <c r="AI1385" s="27"/>
      <c r="AJ1385" s="27"/>
      <c r="AK1385" s="27"/>
      <c r="AL1385" s="27"/>
      <c r="AM1385" s="27"/>
      <c r="AN1385" s="27"/>
      <c r="AO1385" s="27"/>
      <c r="AP1385" s="27">
        <v>15707.34</v>
      </c>
      <c r="AQ1385" s="27">
        <v>0</v>
      </c>
      <c r="AR1385" s="27">
        <f t="shared" si="29"/>
        <v>0</v>
      </c>
      <c r="AS1385" s="10" t="s">
        <v>111</v>
      </c>
      <c r="AT1385" s="43" t="s">
        <v>241</v>
      </c>
      <c r="AU1385" s="10" t="s">
        <v>1339</v>
      </c>
    </row>
    <row r="1386" spans="2:47" x14ac:dyDescent="0.2">
      <c r="B1386" s="12" t="s">
        <v>2258</v>
      </c>
      <c r="C1386" s="7" t="s">
        <v>100</v>
      </c>
      <c r="D1386" s="13" t="s">
        <v>2226</v>
      </c>
      <c r="E1386" s="7" t="s">
        <v>2227</v>
      </c>
      <c r="F1386" s="7" t="s">
        <v>2228</v>
      </c>
      <c r="G1386" s="7" t="s">
        <v>2256</v>
      </c>
      <c r="H1386" s="8" t="s">
        <v>197</v>
      </c>
      <c r="I1386" s="9">
        <v>45</v>
      </c>
      <c r="J1386" s="10" t="s">
        <v>579</v>
      </c>
      <c r="K1386" s="8" t="s">
        <v>107</v>
      </c>
      <c r="L1386" s="10" t="s">
        <v>108</v>
      </c>
      <c r="M1386" s="10" t="s">
        <v>109</v>
      </c>
      <c r="N1386" s="10" t="s">
        <v>110</v>
      </c>
      <c r="O1386" s="27" t="s">
        <v>110</v>
      </c>
      <c r="P1386" s="27" t="s">
        <v>110</v>
      </c>
      <c r="Q1386" s="27"/>
      <c r="R1386" s="27">
        <v>150</v>
      </c>
      <c r="S1386" s="27">
        <v>270</v>
      </c>
      <c r="T1386" s="27">
        <v>270</v>
      </c>
      <c r="U1386" s="27">
        <v>270</v>
      </c>
      <c r="V1386" s="27">
        <v>270</v>
      </c>
      <c r="W1386" s="27"/>
      <c r="X1386" s="27"/>
      <c r="Y1386" s="27"/>
      <c r="Z1386" s="27"/>
      <c r="AA1386" s="27"/>
      <c r="AB1386" s="27"/>
      <c r="AC1386" s="27"/>
      <c r="AD1386" s="27"/>
      <c r="AE1386" s="27"/>
      <c r="AF1386" s="27"/>
      <c r="AG1386" s="27"/>
      <c r="AH1386" s="27"/>
      <c r="AI1386" s="27"/>
      <c r="AJ1386" s="27"/>
      <c r="AK1386" s="27"/>
      <c r="AL1386" s="27"/>
      <c r="AM1386" s="27"/>
      <c r="AN1386" s="27"/>
      <c r="AO1386" s="27"/>
      <c r="AP1386" s="27">
        <v>14100</v>
      </c>
      <c r="AQ1386" s="27">
        <v>0</v>
      </c>
      <c r="AR1386" s="27">
        <f t="shared" si="29"/>
        <v>0</v>
      </c>
      <c r="AS1386" s="10" t="s">
        <v>111</v>
      </c>
      <c r="AT1386" s="43" t="s">
        <v>241</v>
      </c>
      <c r="AU1386" s="43" t="s">
        <v>242</v>
      </c>
    </row>
    <row r="1387" spans="2:47" x14ac:dyDescent="0.2">
      <c r="B1387" s="12" t="s">
        <v>2259</v>
      </c>
      <c r="C1387" s="8" t="s">
        <v>100</v>
      </c>
      <c r="D1387" s="13" t="s">
        <v>2226</v>
      </c>
      <c r="E1387" s="8" t="s">
        <v>2227</v>
      </c>
      <c r="F1387" s="8" t="s">
        <v>2228</v>
      </c>
      <c r="G1387" s="7" t="s">
        <v>2256</v>
      </c>
      <c r="H1387" s="8" t="s">
        <v>197</v>
      </c>
      <c r="I1387" s="9">
        <v>45</v>
      </c>
      <c r="J1387" s="8" t="s">
        <v>244</v>
      </c>
      <c r="K1387" s="8" t="s">
        <v>107</v>
      </c>
      <c r="L1387" s="8" t="s">
        <v>108</v>
      </c>
      <c r="M1387" s="10" t="s">
        <v>109</v>
      </c>
      <c r="N1387" s="10" t="s">
        <v>110</v>
      </c>
      <c r="O1387" s="74"/>
      <c r="P1387" s="27"/>
      <c r="Q1387" s="27"/>
      <c r="R1387" s="27">
        <v>150</v>
      </c>
      <c r="S1387" s="27">
        <v>270</v>
      </c>
      <c r="T1387" s="27">
        <v>270</v>
      </c>
      <c r="U1387" s="27">
        <v>270</v>
      </c>
      <c r="V1387" s="27">
        <v>270</v>
      </c>
      <c r="W1387" s="27"/>
      <c r="X1387" s="27"/>
      <c r="Y1387" s="27"/>
      <c r="Z1387" s="27"/>
      <c r="AA1387" s="27"/>
      <c r="AB1387" s="27"/>
      <c r="AC1387" s="27"/>
      <c r="AD1387" s="27"/>
      <c r="AE1387" s="27"/>
      <c r="AF1387" s="27"/>
      <c r="AG1387" s="27"/>
      <c r="AH1387" s="27"/>
      <c r="AI1387" s="27"/>
      <c r="AJ1387" s="27"/>
      <c r="AK1387" s="27"/>
      <c r="AL1387" s="27"/>
      <c r="AM1387" s="27"/>
      <c r="AN1387" s="27"/>
      <c r="AO1387" s="27"/>
      <c r="AP1387" s="27">
        <v>14100</v>
      </c>
      <c r="AQ1387" s="27">
        <v>0</v>
      </c>
      <c r="AR1387" s="27">
        <f t="shared" si="29"/>
        <v>0</v>
      </c>
      <c r="AS1387" s="10" t="s">
        <v>111</v>
      </c>
      <c r="AT1387" s="43" t="s">
        <v>241</v>
      </c>
      <c r="AU1387" s="89" t="s">
        <v>2219</v>
      </c>
    </row>
    <row r="1388" spans="2:47" x14ac:dyDescent="0.2">
      <c r="B1388" s="12" t="s">
        <v>2260</v>
      </c>
      <c r="C1388" s="7" t="s">
        <v>100</v>
      </c>
      <c r="D1388" s="13" t="s">
        <v>2226</v>
      </c>
      <c r="E1388" s="8" t="s">
        <v>2227</v>
      </c>
      <c r="F1388" s="8" t="s">
        <v>2228</v>
      </c>
      <c r="G1388" s="7" t="s">
        <v>2256</v>
      </c>
      <c r="H1388" s="8" t="s">
        <v>197</v>
      </c>
      <c r="I1388" s="7">
        <v>45</v>
      </c>
      <c r="J1388" s="10" t="s">
        <v>200</v>
      </c>
      <c r="K1388" s="25" t="s">
        <v>2222</v>
      </c>
      <c r="L1388" s="26" t="s">
        <v>108</v>
      </c>
      <c r="M1388" s="10" t="s">
        <v>109</v>
      </c>
      <c r="N1388" s="7" t="s">
        <v>110</v>
      </c>
      <c r="O1388" s="39"/>
      <c r="P1388" s="39"/>
      <c r="Q1388" s="39"/>
      <c r="R1388" s="39"/>
      <c r="S1388" s="39">
        <v>270</v>
      </c>
      <c r="T1388" s="39">
        <v>270</v>
      </c>
      <c r="U1388" s="39">
        <v>270</v>
      </c>
      <c r="V1388" s="39">
        <v>270</v>
      </c>
      <c r="W1388" s="39"/>
      <c r="X1388" s="39"/>
      <c r="Y1388" s="39"/>
      <c r="Z1388" s="39"/>
      <c r="AA1388" s="39"/>
      <c r="AB1388" s="39"/>
      <c r="AC1388" s="39"/>
      <c r="AD1388" s="39"/>
      <c r="AE1388" s="39"/>
      <c r="AF1388" s="39"/>
      <c r="AG1388" s="39"/>
      <c r="AH1388" s="39"/>
      <c r="AI1388" s="39"/>
      <c r="AJ1388" s="39"/>
      <c r="AK1388" s="39"/>
      <c r="AL1388" s="39"/>
      <c r="AM1388" s="39"/>
      <c r="AN1388" s="39"/>
      <c r="AO1388" s="39"/>
      <c r="AP1388" s="39">
        <v>23582.5</v>
      </c>
      <c r="AQ1388" s="27">
        <v>0</v>
      </c>
      <c r="AR1388" s="27">
        <f t="shared" si="29"/>
        <v>0</v>
      </c>
      <c r="AS1388" s="26" t="s">
        <v>111</v>
      </c>
      <c r="AT1388" s="10">
        <v>2015</v>
      </c>
      <c r="AU1388" s="13" t="s">
        <v>610</v>
      </c>
    </row>
    <row r="1389" spans="2:47" x14ac:dyDescent="0.2">
      <c r="B1389" s="13" t="s">
        <v>2261</v>
      </c>
      <c r="C1389" s="13" t="s">
        <v>100</v>
      </c>
      <c r="D1389" s="13" t="s">
        <v>2235</v>
      </c>
      <c r="E1389" s="13" t="s">
        <v>2236</v>
      </c>
      <c r="F1389" s="13" t="s">
        <v>2237</v>
      </c>
      <c r="G1389" s="13" t="s">
        <v>2262</v>
      </c>
      <c r="H1389" s="13" t="s">
        <v>1026</v>
      </c>
      <c r="I1389" s="13">
        <v>45</v>
      </c>
      <c r="J1389" s="13" t="s">
        <v>614</v>
      </c>
      <c r="K1389" s="13" t="s">
        <v>2222</v>
      </c>
      <c r="L1389" s="13" t="s">
        <v>108</v>
      </c>
      <c r="M1389" s="13" t="s">
        <v>109</v>
      </c>
      <c r="N1389" s="13" t="s">
        <v>110</v>
      </c>
      <c r="O1389" s="39"/>
      <c r="P1389" s="39"/>
      <c r="Q1389" s="39"/>
      <c r="R1389" s="39"/>
      <c r="S1389" s="39">
        <v>0</v>
      </c>
      <c r="T1389" s="39">
        <v>80</v>
      </c>
      <c r="U1389" s="39">
        <v>80</v>
      </c>
      <c r="V1389" s="39">
        <v>100</v>
      </c>
      <c r="W1389" s="39">
        <v>100</v>
      </c>
      <c r="X1389" s="39"/>
      <c r="Y1389" s="39"/>
      <c r="Z1389" s="39"/>
      <c r="AA1389" s="39"/>
      <c r="AB1389" s="39"/>
      <c r="AC1389" s="39"/>
      <c r="AD1389" s="39"/>
      <c r="AE1389" s="39"/>
      <c r="AF1389" s="39"/>
      <c r="AG1389" s="39"/>
      <c r="AH1389" s="39"/>
      <c r="AI1389" s="39"/>
      <c r="AJ1389" s="39"/>
      <c r="AK1389" s="39"/>
      <c r="AL1389" s="39"/>
      <c r="AM1389" s="39"/>
      <c r="AN1389" s="39"/>
      <c r="AO1389" s="39"/>
      <c r="AP1389" s="39">
        <v>14099.999999999998</v>
      </c>
      <c r="AQ1389" s="39">
        <v>0</v>
      </c>
      <c r="AR1389" s="27">
        <f t="shared" si="29"/>
        <v>0</v>
      </c>
      <c r="AS1389" s="13" t="s">
        <v>111</v>
      </c>
      <c r="AT1389" s="13">
        <v>2016</v>
      </c>
      <c r="AU1389" s="13" t="s">
        <v>212</v>
      </c>
    </row>
    <row r="1390" spans="2:47" x14ac:dyDescent="0.2">
      <c r="B1390" s="7" t="s">
        <v>2263</v>
      </c>
      <c r="C1390" s="7" t="s">
        <v>100</v>
      </c>
      <c r="D1390" s="13" t="s">
        <v>1779</v>
      </c>
      <c r="E1390" s="7" t="s">
        <v>1780</v>
      </c>
      <c r="F1390" s="10" t="s">
        <v>1781</v>
      </c>
      <c r="G1390" s="10" t="s">
        <v>2264</v>
      </c>
      <c r="H1390" s="8" t="s">
        <v>105</v>
      </c>
      <c r="I1390" s="9">
        <v>45</v>
      </c>
      <c r="J1390" s="10" t="s">
        <v>238</v>
      </c>
      <c r="K1390" s="8" t="s">
        <v>107</v>
      </c>
      <c r="L1390" s="10" t="s">
        <v>108</v>
      </c>
      <c r="M1390" s="10" t="s">
        <v>109</v>
      </c>
      <c r="N1390" s="10" t="s">
        <v>110</v>
      </c>
      <c r="O1390" s="27"/>
      <c r="P1390" s="27"/>
      <c r="Q1390" s="74"/>
      <c r="R1390" s="27">
        <v>200</v>
      </c>
      <c r="S1390" s="27">
        <v>270</v>
      </c>
      <c r="T1390" s="27">
        <v>270</v>
      </c>
      <c r="U1390" s="27">
        <v>270</v>
      </c>
      <c r="V1390" s="27">
        <v>270</v>
      </c>
      <c r="W1390" s="27"/>
      <c r="X1390" s="27"/>
      <c r="Y1390" s="27"/>
      <c r="Z1390" s="27"/>
      <c r="AA1390" s="27"/>
      <c r="AB1390" s="27"/>
      <c r="AC1390" s="27"/>
      <c r="AD1390" s="27"/>
      <c r="AE1390" s="27"/>
      <c r="AF1390" s="27"/>
      <c r="AG1390" s="27"/>
      <c r="AH1390" s="27"/>
      <c r="AI1390" s="27"/>
      <c r="AJ1390" s="27"/>
      <c r="AK1390" s="27"/>
      <c r="AL1390" s="27"/>
      <c r="AM1390" s="27"/>
      <c r="AN1390" s="27"/>
      <c r="AO1390" s="27"/>
      <c r="AP1390" s="27">
        <v>15707.34</v>
      </c>
      <c r="AQ1390" s="27">
        <v>0</v>
      </c>
      <c r="AR1390" s="27">
        <f t="shared" si="29"/>
        <v>0</v>
      </c>
      <c r="AS1390" s="10" t="s">
        <v>111</v>
      </c>
      <c r="AT1390" s="7" t="s">
        <v>375</v>
      </c>
      <c r="AU1390" s="89" t="s">
        <v>239</v>
      </c>
    </row>
    <row r="1391" spans="2:47" x14ac:dyDescent="0.2">
      <c r="B1391" s="12" t="s">
        <v>2265</v>
      </c>
      <c r="C1391" s="7" t="s">
        <v>100</v>
      </c>
      <c r="D1391" s="13" t="s">
        <v>1779</v>
      </c>
      <c r="E1391" s="7" t="s">
        <v>1780</v>
      </c>
      <c r="F1391" s="7" t="s">
        <v>1781</v>
      </c>
      <c r="G1391" s="7" t="s">
        <v>2264</v>
      </c>
      <c r="H1391" s="8" t="s">
        <v>197</v>
      </c>
      <c r="I1391" s="9">
        <v>45</v>
      </c>
      <c r="J1391" s="10" t="s">
        <v>579</v>
      </c>
      <c r="K1391" s="8" t="s">
        <v>107</v>
      </c>
      <c r="L1391" s="10" t="s">
        <v>108</v>
      </c>
      <c r="M1391" s="10" t="s">
        <v>109</v>
      </c>
      <c r="N1391" s="10" t="s">
        <v>110</v>
      </c>
      <c r="O1391" s="74"/>
      <c r="P1391" s="27"/>
      <c r="Q1391" s="27"/>
      <c r="R1391" s="27">
        <v>100</v>
      </c>
      <c r="S1391" s="27">
        <v>270</v>
      </c>
      <c r="T1391" s="27">
        <v>270</v>
      </c>
      <c r="U1391" s="27">
        <v>270</v>
      </c>
      <c r="V1391" s="27">
        <v>270</v>
      </c>
      <c r="W1391" s="27"/>
      <c r="X1391" s="27"/>
      <c r="Y1391" s="27"/>
      <c r="Z1391" s="27"/>
      <c r="AA1391" s="27"/>
      <c r="AB1391" s="27"/>
      <c r="AC1391" s="27"/>
      <c r="AD1391" s="27"/>
      <c r="AE1391" s="27"/>
      <c r="AF1391" s="27"/>
      <c r="AG1391" s="27"/>
      <c r="AH1391" s="27"/>
      <c r="AI1391" s="27"/>
      <c r="AJ1391" s="27"/>
      <c r="AK1391" s="27"/>
      <c r="AL1391" s="27"/>
      <c r="AM1391" s="27"/>
      <c r="AN1391" s="27"/>
      <c r="AO1391" s="27"/>
      <c r="AP1391" s="27">
        <v>15707.34</v>
      </c>
      <c r="AQ1391" s="27">
        <v>0</v>
      </c>
      <c r="AR1391" s="27">
        <f t="shared" si="29"/>
        <v>0</v>
      </c>
      <c r="AS1391" s="10" t="s">
        <v>111</v>
      </c>
      <c r="AT1391" s="43" t="s">
        <v>241</v>
      </c>
      <c r="AU1391" s="43" t="s">
        <v>1559</v>
      </c>
    </row>
    <row r="1392" spans="2:47" x14ac:dyDescent="0.2">
      <c r="B1392" s="12" t="s">
        <v>2266</v>
      </c>
      <c r="C1392" s="8" t="s">
        <v>100</v>
      </c>
      <c r="D1392" s="13" t="s">
        <v>1779</v>
      </c>
      <c r="E1392" s="7" t="s">
        <v>1780</v>
      </c>
      <c r="F1392" s="8" t="s">
        <v>1781</v>
      </c>
      <c r="G1392" s="7" t="s">
        <v>2264</v>
      </c>
      <c r="H1392" s="8" t="s">
        <v>197</v>
      </c>
      <c r="I1392" s="9">
        <v>45</v>
      </c>
      <c r="J1392" s="8" t="s">
        <v>244</v>
      </c>
      <c r="K1392" s="8" t="s">
        <v>107</v>
      </c>
      <c r="L1392" s="8" t="s">
        <v>108</v>
      </c>
      <c r="M1392" s="10" t="s">
        <v>109</v>
      </c>
      <c r="N1392" s="10" t="s">
        <v>110</v>
      </c>
      <c r="O1392" s="74"/>
      <c r="P1392" s="27"/>
      <c r="Q1392" s="27"/>
      <c r="R1392" s="27">
        <v>92</v>
      </c>
      <c r="S1392" s="27">
        <v>270</v>
      </c>
      <c r="T1392" s="27">
        <v>270</v>
      </c>
      <c r="U1392" s="27">
        <v>270</v>
      </c>
      <c r="V1392" s="27">
        <v>270</v>
      </c>
      <c r="W1392" s="27"/>
      <c r="X1392" s="27"/>
      <c r="Y1392" s="27"/>
      <c r="Z1392" s="27"/>
      <c r="AA1392" s="27"/>
      <c r="AB1392" s="27"/>
      <c r="AC1392" s="27"/>
      <c r="AD1392" s="27"/>
      <c r="AE1392" s="27"/>
      <c r="AF1392" s="27"/>
      <c r="AG1392" s="27"/>
      <c r="AH1392" s="27"/>
      <c r="AI1392" s="27"/>
      <c r="AJ1392" s="27"/>
      <c r="AK1392" s="27"/>
      <c r="AL1392" s="27"/>
      <c r="AM1392" s="27"/>
      <c r="AN1392" s="27"/>
      <c r="AO1392" s="27"/>
      <c r="AP1392" s="27">
        <v>14500</v>
      </c>
      <c r="AQ1392" s="27">
        <v>0</v>
      </c>
      <c r="AR1392" s="27">
        <f t="shared" si="29"/>
        <v>0</v>
      </c>
      <c r="AS1392" s="10" t="s">
        <v>111</v>
      </c>
      <c r="AT1392" s="43" t="s">
        <v>241</v>
      </c>
      <c r="AU1392" s="89" t="s">
        <v>2219</v>
      </c>
    </row>
    <row r="1393" spans="2:47" x14ac:dyDescent="0.2">
      <c r="B1393" s="12" t="s">
        <v>2267</v>
      </c>
      <c r="C1393" s="7" t="s">
        <v>100</v>
      </c>
      <c r="D1393" s="13" t="s">
        <v>1779</v>
      </c>
      <c r="E1393" s="7" t="s">
        <v>2264</v>
      </c>
      <c r="F1393" s="7" t="s">
        <v>1780</v>
      </c>
      <c r="G1393" s="7" t="s">
        <v>2264</v>
      </c>
      <c r="H1393" s="8" t="s">
        <v>197</v>
      </c>
      <c r="I1393" s="7">
        <v>45</v>
      </c>
      <c r="J1393" s="10" t="s">
        <v>200</v>
      </c>
      <c r="K1393" s="25" t="s">
        <v>2222</v>
      </c>
      <c r="L1393" s="26" t="s">
        <v>108</v>
      </c>
      <c r="M1393" s="10" t="s">
        <v>109</v>
      </c>
      <c r="N1393" s="7" t="s">
        <v>110</v>
      </c>
      <c r="O1393" s="39"/>
      <c r="P1393" s="39"/>
      <c r="Q1393" s="39"/>
      <c r="R1393" s="39"/>
      <c r="S1393" s="39">
        <v>270</v>
      </c>
      <c r="T1393" s="39">
        <v>270</v>
      </c>
      <c r="U1393" s="39">
        <v>270</v>
      </c>
      <c r="V1393" s="39">
        <v>270</v>
      </c>
      <c r="W1393" s="39"/>
      <c r="X1393" s="39"/>
      <c r="Y1393" s="39"/>
      <c r="Z1393" s="39"/>
      <c r="AA1393" s="39"/>
      <c r="AB1393" s="39"/>
      <c r="AC1393" s="39"/>
      <c r="AD1393" s="39"/>
      <c r="AE1393" s="39"/>
      <c r="AF1393" s="39"/>
      <c r="AG1393" s="39"/>
      <c r="AH1393" s="39"/>
      <c r="AI1393" s="39"/>
      <c r="AJ1393" s="39"/>
      <c r="AK1393" s="39"/>
      <c r="AL1393" s="39"/>
      <c r="AM1393" s="39"/>
      <c r="AN1393" s="39"/>
      <c r="AO1393" s="39"/>
      <c r="AP1393" s="39">
        <v>23582.5</v>
      </c>
      <c r="AQ1393" s="27">
        <v>0</v>
      </c>
      <c r="AR1393" s="27">
        <f t="shared" si="29"/>
        <v>0</v>
      </c>
      <c r="AS1393" s="26" t="s">
        <v>111</v>
      </c>
      <c r="AT1393" s="10">
        <v>2015</v>
      </c>
      <c r="AU1393" s="13" t="s">
        <v>610</v>
      </c>
    </row>
    <row r="1394" spans="2:47" x14ac:dyDescent="0.2">
      <c r="B1394" s="13" t="s">
        <v>2268</v>
      </c>
      <c r="C1394" s="13" t="s">
        <v>100</v>
      </c>
      <c r="D1394" s="13" t="s">
        <v>1779</v>
      </c>
      <c r="E1394" s="13" t="s">
        <v>2269</v>
      </c>
      <c r="F1394" s="13" t="s">
        <v>1780</v>
      </c>
      <c r="G1394" s="13" t="s">
        <v>2269</v>
      </c>
      <c r="H1394" s="13" t="s">
        <v>1026</v>
      </c>
      <c r="I1394" s="13">
        <v>45</v>
      </c>
      <c r="J1394" s="13" t="s">
        <v>614</v>
      </c>
      <c r="K1394" s="13" t="s">
        <v>2222</v>
      </c>
      <c r="L1394" s="13" t="s">
        <v>108</v>
      </c>
      <c r="M1394" s="13" t="s">
        <v>109</v>
      </c>
      <c r="N1394" s="13" t="s">
        <v>110</v>
      </c>
      <c r="O1394" s="39"/>
      <c r="P1394" s="39"/>
      <c r="Q1394" s="39"/>
      <c r="R1394" s="39"/>
      <c r="S1394" s="39">
        <v>1</v>
      </c>
      <c r="T1394" s="39">
        <v>80</v>
      </c>
      <c r="U1394" s="39">
        <v>80</v>
      </c>
      <c r="V1394" s="39">
        <v>100</v>
      </c>
      <c r="W1394" s="39">
        <v>100</v>
      </c>
      <c r="X1394" s="39"/>
      <c r="Y1394" s="39"/>
      <c r="Z1394" s="39"/>
      <c r="AA1394" s="39"/>
      <c r="AB1394" s="39"/>
      <c r="AC1394" s="39"/>
      <c r="AD1394" s="39"/>
      <c r="AE1394" s="39"/>
      <c r="AF1394" s="39"/>
      <c r="AG1394" s="39"/>
      <c r="AH1394" s="39"/>
      <c r="AI1394" s="39"/>
      <c r="AJ1394" s="39"/>
      <c r="AK1394" s="39"/>
      <c r="AL1394" s="39"/>
      <c r="AM1394" s="39"/>
      <c r="AN1394" s="39"/>
      <c r="AO1394" s="39"/>
      <c r="AP1394" s="39">
        <v>24000</v>
      </c>
      <c r="AQ1394" s="39">
        <v>0</v>
      </c>
      <c r="AR1394" s="27">
        <f t="shared" si="29"/>
        <v>0</v>
      </c>
      <c r="AS1394" s="13" t="s">
        <v>111</v>
      </c>
      <c r="AT1394" s="13">
        <v>2016</v>
      </c>
      <c r="AU1394" s="13" t="s">
        <v>1027</v>
      </c>
    </row>
    <row r="1395" spans="2:47" x14ac:dyDescent="0.2">
      <c r="B1395" s="13" t="s">
        <v>2270</v>
      </c>
      <c r="C1395" s="13" t="s">
        <v>100</v>
      </c>
      <c r="D1395" s="13" t="s">
        <v>1779</v>
      </c>
      <c r="E1395" s="13" t="s">
        <v>2269</v>
      </c>
      <c r="F1395" s="13" t="s">
        <v>1780</v>
      </c>
      <c r="G1395" s="13" t="s">
        <v>2269</v>
      </c>
      <c r="H1395" s="13" t="s">
        <v>744</v>
      </c>
      <c r="I1395" s="13">
        <v>45</v>
      </c>
      <c r="J1395" s="13" t="s">
        <v>745</v>
      </c>
      <c r="K1395" s="13" t="s">
        <v>2222</v>
      </c>
      <c r="L1395" s="13" t="s">
        <v>108</v>
      </c>
      <c r="M1395" s="13" t="s">
        <v>109</v>
      </c>
      <c r="N1395" s="13" t="s">
        <v>110</v>
      </c>
      <c r="O1395" s="39"/>
      <c r="P1395" s="39"/>
      <c r="Q1395" s="39"/>
      <c r="R1395" s="39"/>
      <c r="S1395" s="39">
        <v>0</v>
      </c>
      <c r="T1395" s="39">
        <v>80</v>
      </c>
      <c r="U1395" s="39">
        <v>80</v>
      </c>
      <c r="V1395" s="39">
        <v>100</v>
      </c>
      <c r="W1395" s="39">
        <v>100</v>
      </c>
      <c r="X1395" s="39"/>
      <c r="Y1395" s="39"/>
      <c r="Z1395" s="39"/>
      <c r="AA1395" s="39"/>
      <c r="AB1395" s="39"/>
      <c r="AC1395" s="39"/>
      <c r="AD1395" s="39"/>
      <c r="AE1395" s="39"/>
      <c r="AF1395" s="39"/>
      <c r="AG1395" s="39"/>
      <c r="AH1395" s="39"/>
      <c r="AI1395" s="39"/>
      <c r="AJ1395" s="39"/>
      <c r="AK1395" s="39"/>
      <c r="AL1395" s="39"/>
      <c r="AM1395" s="39"/>
      <c r="AN1395" s="39"/>
      <c r="AO1395" s="39"/>
      <c r="AP1395" s="39">
        <v>24000</v>
      </c>
      <c r="AQ1395" s="39">
        <v>0</v>
      </c>
      <c r="AR1395" s="27">
        <f t="shared" si="29"/>
        <v>0</v>
      </c>
      <c r="AS1395" s="13" t="s">
        <v>111</v>
      </c>
      <c r="AT1395" s="13">
        <v>2016</v>
      </c>
      <c r="AU1395" s="13" t="s">
        <v>212</v>
      </c>
    </row>
    <row r="1396" spans="2:47" x14ac:dyDescent="0.2">
      <c r="B1396" s="7" t="s">
        <v>2271</v>
      </c>
      <c r="C1396" s="7" t="s">
        <v>100</v>
      </c>
      <c r="D1396" s="13" t="s">
        <v>1779</v>
      </c>
      <c r="E1396" s="7" t="s">
        <v>1780</v>
      </c>
      <c r="F1396" s="10" t="s">
        <v>1781</v>
      </c>
      <c r="G1396" s="10" t="s">
        <v>2272</v>
      </c>
      <c r="H1396" s="8" t="s">
        <v>105</v>
      </c>
      <c r="I1396" s="9">
        <v>45</v>
      </c>
      <c r="J1396" s="10" t="s">
        <v>238</v>
      </c>
      <c r="K1396" s="8" t="s">
        <v>107</v>
      </c>
      <c r="L1396" s="10" t="s">
        <v>108</v>
      </c>
      <c r="M1396" s="10" t="s">
        <v>109</v>
      </c>
      <c r="N1396" s="10" t="s">
        <v>110</v>
      </c>
      <c r="O1396" s="27"/>
      <c r="P1396" s="27"/>
      <c r="Q1396" s="74"/>
      <c r="R1396" s="27">
        <v>60</v>
      </c>
      <c r="S1396" s="27">
        <v>30</v>
      </c>
      <c r="T1396" s="27">
        <v>35</v>
      </c>
      <c r="U1396" s="27">
        <v>30</v>
      </c>
      <c r="V1396" s="27">
        <v>30</v>
      </c>
      <c r="W1396" s="27"/>
      <c r="X1396" s="27"/>
      <c r="Y1396" s="27"/>
      <c r="Z1396" s="27"/>
      <c r="AA1396" s="27"/>
      <c r="AB1396" s="27"/>
      <c r="AC1396" s="27"/>
      <c r="AD1396" s="27"/>
      <c r="AE1396" s="27"/>
      <c r="AF1396" s="27"/>
      <c r="AG1396" s="27"/>
      <c r="AH1396" s="27"/>
      <c r="AI1396" s="27"/>
      <c r="AJ1396" s="27"/>
      <c r="AK1396" s="27"/>
      <c r="AL1396" s="27"/>
      <c r="AM1396" s="27"/>
      <c r="AN1396" s="27"/>
      <c r="AO1396" s="27"/>
      <c r="AP1396" s="27">
        <v>37659.29</v>
      </c>
      <c r="AQ1396" s="27">
        <v>0</v>
      </c>
      <c r="AR1396" s="27">
        <f t="shared" si="29"/>
        <v>0</v>
      </c>
      <c r="AS1396" s="10" t="s">
        <v>111</v>
      </c>
      <c r="AT1396" s="7" t="s">
        <v>375</v>
      </c>
      <c r="AU1396" s="89" t="s">
        <v>239</v>
      </c>
    </row>
    <row r="1397" spans="2:47" x14ac:dyDescent="0.2">
      <c r="B1397" s="12" t="s">
        <v>2273</v>
      </c>
      <c r="C1397" s="7" t="s">
        <v>100</v>
      </c>
      <c r="D1397" s="13" t="s">
        <v>1779</v>
      </c>
      <c r="E1397" s="7" t="s">
        <v>1780</v>
      </c>
      <c r="F1397" s="7" t="s">
        <v>1781</v>
      </c>
      <c r="G1397" s="7" t="s">
        <v>2272</v>
      </c>
      <c r="H1397" s="8" t="s">
        <v>197</v>
      </c>
      <c r="I1397" s="9">
        <v>45</v>
      </c>
      <c r="J1397" s="10" t="s">
        <v>579</v>
      </c>
      <c r="K1397" s="8" t="s">
        <v>107</v>
      </c>
      <c r="L1397" s="10" t="s">
        <v>108</v>
      </c>
      <c r="M1397" s="10" t="s">
        <v>109</v>
      </c>
      <c r="N1397" s="10" t="s">
        <v>110</v>
      </c>
      <c r="O1397" s="74"/>
      <c r="P1397" s="27"/>
      <c r="Q1397" s="27"/>
      <c r="R1397" s="27">
        <v>40</v>
      </c>
      <c r="S1397" s="27">
        <v>30</v>
      </c>
      <c r="T1397" s="27">
        <v>35</v>
      </c>
      <c r="U1397" s="27">
        <v>30</v>
      </c>
      <c r="V1397" s="27">
        <v>30</v>
      </c>
      <c r="W1397" s="27"/>
      <c r="X1397" s="27"/>
      <c r="Y1397" s="27"/>
      <c r="Z1397" s="27"/>
      <c r="AA1397" s="27"/>
      <c r="AB1397" s="27"/>
      <c r="AC1397" s="27"/>
      <c r="AD1397" s="27"/>
      <c r="AE1397" s="27"/>
      <c r="AF1397" s="27"/>
      <c r="AG1397" s="27"/>
      <c r="AH1397" s="27"/>
      <c r="AI1397" s="27"/>
      <c r="AJ1397" s="27"/>
      <c r="AK1397" s="27"/>
      <c r="AL1397" s="27"/>
      <c r="AM1397" s="27"/>
      <c r="AN1397" s="27"/>
      <c r="AO1397" s="27"/>
      <c r="AP1397" s="27">
        <v>37659.29</v>
      </c>
      <c r="AQ1397" s="27">
        <v>0</v>
      </c>
      <c r="AR1397" s="27">
        <f t="shared" si="29"/>
        <v>0</v>
      </c>
      <c r="AS1397" s="10" t="s">
        <v>111</v>
      </c>
      <c r="AT1397" s="43" t="s">
        <v>241</v>
      </c>
      <c r="AU1397" s="43" t="s">
        <v>359</v>
      </c>
    </row>
    <row r="1398" spans="2:47" x14ac:dyDescent="0.2">
      <c r="B1398" s="12" t="s">
        <v>2274</v>
      </c>
      <c r="C1398" s="8" t="s">
        <v>100</v>
      </c>
      <c r="D1398" s="13" t="s">
        <v>1779</v>
      </c>
      <c r="E1398" s="7" t="s">
        <v>1780</v>
      </c>
      <c r="F1398" s="8" t="s">
        <v>1781</v>
      </c>
      <c r="G1398" s="7" t="s">
        <v>2272</v>
      </c>
      <c r="H1398" s="8" t="s">
        <v>197</v>
      </c>
      <c r="I1398" s="9">
        <v>45</v>
      </c>
      <c r="J1398" s="8" t="s">
        <v>244</v>
      </c>
      <c r="K1398" s="8" t="s">
        <v>107</v>
      </c>
      <c r="L1398" s="8" t="s">
        <v>108</v>
      </c>
      <c r="M1398" s="10" t="s">
        <v>109</v>
      </c>
      <c r="N1398" s="10" t="s">
        <v>110</v>
      </c>
      <c r="O1398" s="74"/>
      <c r="P1398" s="27"/>
      <c r="Q1398" s="27"/>
      <c r="R1398" s="27">
        <v>40</v>
      </c>
      <c r="S1398" s="27">
        <v>30</v>
      </c>
      <c r="T1398" s="27">
        <v>35</v>
      </c>
      <c r="U1398" s="27">
        <v>30</v>
      </c>
      <c r="V1398" s="27">
        <v>30</v>
      </c>
      <c r="W1398" s="27"/>
      <c r="X1398" s="27"/>
      <c r="Y1398" s="27"/>
      <c r="Z1398" s="27"/>
      <c r="AA1398" s="27"/>
      <c r="AB1398" s="27"/>
      <c r="AC1398" s="27"/>
      <c r="AD1398" s="27"/>
      <c r="AE1398" s="27"/>
      <c r="AF1398" s="27"/>
      <c r="AG1398" s="27"/>
      <c r="AH1398" s="27"/>
      <c r="AI1398" s="27"/>
      <c r="AJ1398" s="27"/>
      <c r="AK1398" s="27"/>
      <c r="AL1398" s="27"/>
      <c r="AM1398" s="27"/>
      <c r="AN1398" s="27"/>
      <c r="AO1398" s="27"/>
      <c r="AP1398" s="27">
        <v>27285</v>
      </c>
      <c r="AQ1398" s="27">
        <v>0</v>
      </c>
      <c r="AR1398" s="27">
        <f t="shared" si="29"/>
        <v>0</v>
      </c>
      <c r="AS1398" s="10" t="s">
        <v>111</v>
      </c>
      <c r="AT1398" s="43" t="s">
        <v>241</v>
      </c>
      <c r="AU1398" s="88" t="s">
        <v>2275</v>
      </c>
    </row>
    <row r="1399" spans="2:47" x14ac:dyDescent="0.2">
      <c r="B1399" s="12" t="s">
        <v>2276</v>
      </c>
      <c r="C1399" s="7" t="s">
        <v>100</v>
      </c>
      <c r="D1399" s="13" t="s">
        <v>1779</v>
      </c>
      <c r="E1399" s="7" t="s">
        <v>1780</v>
      </c>
      <c r="F1399" s="8" t="s">
        <v>1781</v>
      </c>
      <c r="G1399" s="7" t="s">
        <v>2272</v>
      </c>
      <c r="H1399" s="8" t="s">
        <v>197</v>
      </c>
      <c r="I1399" s="9">
        <v>45</v>
      </c>
      <c r="J1399" s="10" t="s">
        <v>200</v>
      </c>
      <c r="K1399" s="8" t="s">
        <v>107</v>
      </c>
      <c r="L1399" s="10" t="s">
        <v>108</v>
      </c>
      <c r="M1399" s="10" t="s">
        <v>109</v>
      </c>
      <c r="N1399" s="10" t="s">
        <v>110</v>
      </c>
      <c r="O1399" s="74"/>
      <c r="P1399" s="27"/>
      <c r="Q1399" s="27"/>
      <c r="R1399" s="39"/>
      <c r="S1399" s="39">
        <v>30</v>
      </c>
      <c r="T1399" s="39">
        <v>35</v>
      </c>
      <c r="U1399" s="39">
        <v>30</v>
      </c>
      <c r="V1399" s="39">
        <v>30</v>
      </c>
      <c r="W1399" s="39"/>
      <c r="X1399" s="39"/>
      <c r="Y1399" s="39"/>
      <c r="Z1399" s="39"/>
      <c r="AA1399" s="39"/>
      <c r="AB1399" s="39"/>
      <c r="AC1399" s="39"/>
      <c r="AD1399" s="39"/>
      <c r="AE1399" s="39"/>
      <c r="AF1399" s="39"/>
      <c r="AG1399" s="39"/>
      <c r="AH1399" s="39"/>
      <c r="AI1399" s="39"/>
      <c r="AJ1399" s="39"/>
      <c r="AK1399" s="39"/>
      <c r="AL1399" s="39"/>
      <c r="AM1399" s="39"/>
      <c r="AN1399" s="39"/>
      <c r="AO1399" s="39"/>
      <c r="AP1399" s="39">
        <v>34764.629999999997</v>
      </c>
      <c r="AQ1399" s="27">
        <v>0</v>
      </c>
      <c r="AR1399" s="27">
        <f t="shared" si="29"/>
        <v>0</v>
      </c>
      <c r="AS1399" s="10" t="s">
        <v>111</v>
      </c>
      <c r="AT1399" s="43" t="s">
        <v>241</v>
      </c>
      <c r="AU1399" s="13" t="s">
        <v>610</v>
      </c>
    </row>
    <row r="1400" spans="2:47" x14ac:dyDescent="0.2">
      <c r="B1400" s="13" t="s">
        <v>2277</v>
      </c>
      <c r="C1400" s="13" t="s">
        <v>100</v>
      </c>
      <c r="D1400" s="13" t="s">
        <v>1779</v>
      </c>
      <c r="E1400" s="13" t="s">
        <v>1780</v>
      </c>
      <c r="F1400" s="13" t="s">
        <v>1781</v>
      </c>
      <c r="G1400" s="13" t="s">
        <v>2278</v>
      </c>
      <c r="H1400" s="13" t="s">
        <v>1026</v>
      </c>
      <c r="I1400" s="13">
        <v>45</v>
      </c>
      <c r="J1400" s="13" t="s">
        <v>614</v>
      </c>
      <c r="K1400" s="13" t="s">
        <v>107</v>
      </c>
      <c r="L1400" s="13" t="s">
        <v>108</v>
      </c>
      <c r="M1400" s="13" t="s">
        <v>109</v>
      </c>
      <c r="N1400" s="13" t="s">
        <v>110</v>
      </c>
      <c r="O1400" s="39"/>
      <c r="P1400" s="39"/>
      <c r="Q1400" s="39"/>
      <c r="R1400" s="39"/>
      <c r="S1400" s="39">
        <v>0</v>
      </c>
      <c r="T1400" s="39">
        <v>20</v>
      </c>
      <c r="U1400" s="39">
        <v>20</v>
      </c>
      <c r="V1400" s="39">
        <v>20</v>
      </c>
      <c r="W1400" s="39">
        <v>20</v>
      </c>
      <c r="X1400" s="39"/>
      <c r="Y1400" s="39"/>
      <c r="Z1400" s="39"/>
      <c r="AA1400" s="39"/>
      <c r="AB1400" s="39"/>
      <c r="AC1400" s="39"/>
      <c r="AD1400" s="39"/>
      <c r="AE1400" s="39"/>
      <c r="AF1400" s="39"/>
      <c r="AG1400" s="39"/>
      <c r="AH1400" s="39"/>
      <c r="AI1400" s="39"/>
      <c r="AJ1400" s="39"/>
      <c r="AK1400" s="39"/>
      <c r="AL1400" s="39"/>
      <c r="AM1400" s="39"/>
      <c r="AN1400" s="39"/>
      <c r="AO1400" s="39"/>
      <c r="AP1400" s="39">
        <v>27285</v>
      </c>
      <c r="AQ1400" s="39">
        <v>0</v>
      </c>
      <c r="AR1400" s="27">
        <f t="shared" si="29"/>
        <v>0</v>
      </c>
      <c r="AS1400" s="13" t="s">
        <v>111</v>
      </c>
      <c r="AT1400" s="13">
        <v>2016</v>
      </c>
      <c r="AU1400" s="13" t="s">
        <v>212</v>
      </c>
    </row>
    <row r="1401" spans="2:47" x14ac:dyDescent="0.2">
      <c r="B1401" s="7" t="s">
        <v>2279</v>
      </c>
      <c r="C1401" s="7" t="s">
        <v>100</v>
      </c>
      <c r="D1401" s="13" t="s">
        <v>2226</v>
      </c>
      <c r="E1401" s="7" t="s">
        <v>2227</v>
      </c>
      <c r="F1401" s="10" t="s">
        <v>2228</v>
      </c>
      <c r="G1401" s="10" t="s">
        <v>2280</v>
      </c>
      <c r="H1401" s="8" t="s">
        <v>197</v>
      </c>
      <c r="I1401" s="9">
        <v>45</v>
      </c>
      <c r="J1401" s="10" t="s">
        <v>238</v>
      </c>
      <c r="K1401" s="8" t="s">
        <v>107</v>
      </c>
      <c r="L1401" s="10" t="s">
        <v>108</v>
      </c>
      <c r="M1401" s="10" t="s">
        <v>109</v>
      </c>
      <c r="N1401" s="10" t="s">
        <v>110</v>
      </c>
      <c r="O1401" s="27"/>
      <c r="P1401" s="27"/>
      <c r="Q1401" s="74"/>
      <c r="R1401" s="27">
        <v>226</v>
      </c>
      <c r="S1401" s="27">
        <v>200</v>
      </c>
      <c r="T1401" s="27">
        <v>200</v>
      </c>
      <c r="U1401" s="27">
        <v>200</v>
      </c>
      <c r="V1401" s="27">
        <v>200</v>
      </c>
      <c r="W1401" s="27"/>
      <c r="X1401" s="27"/>
      <c r="Y1401" s="27"/>
      <c r="Z1401" s="27"/>
      <c r="AA1401" s="27"/>
      <c r="AB1401" s="27"/>
      <c r="AC1401" s="27"/>
      <c r="AD1401" s="27"/>
      <c r="AE1401" s="27"/>
      <c r="AF1401" s="27"/>
      <c r="AG1401" s="27"/>
      <c r="AH1401" s="27"/>
      <c r="AI1401" s="27"/>
      <c r="AJ1401" s="27"/>
      <c r="AK1401" s="27"/>
      <c r="AL1401" s="27"/>
      <c r="AM1401" s="27"/>
      <c r="AN1401" s="27"/>
      <c r="AO1401" s="27"/>
      <c r="AP1401" s="27">
        <v>27623.25</v>
      </c>
      <c r="AQ1401" s="27">
        <v>0</v>
      </c>
      <c r="AR1401" s="27">
        <f t="shared" si="29"/>
        <v>0</v>
      </c>
      <c r="AS1401" s="10" t="s">
        <v>111</v>
      </c>
      <c r="AT1401" s="7" t="s">
        <v>375</v>
      </c>
      <c r="AU1401" s="89" t="s">
        <v>357</v>
      </c>
    </row>
    <row r="1402" spans="2:47" x14ac:dyDescent="0.2">
      <c r="B1402" s="12" t="s">
        <v>2281</v>
      </c>
      <c r="C1402" s="7" t="s">
        <v>100</v>
      </c>
      <c r="D1402" s="13" t="s">
        <v>2226</v>
      </c>
      <c r="E1402" s="7" t="s">
        <v>2227</v>
      </c>
      <c r="F1402" s="7" t="s">
        <v>2228</v>
      </c>
      <c r="G1402" s="7" t="s">
        <v>2280</v>
      </c>
      <c r="H1402" s="8" t="s">
        <v>197</v>
      </c>
      <c r="I1402" s="9">
        <v>45</v>
      </c>
      <c r="J1402" s="10" t="s">
        <v>579</v>
      </c>
      <c r="K1402" s="8" t="s">
        <v>107</v>
      </c>
      <c r="L1402" s="10" t="s">
        <v>108</v>
      </c>
      <c r="M1402" s="10" t="s">
        <v>109</v>
      </c>
      <c r="N1402" s="10" t="s">
        <v>110</v>
      </c>
      <c r="O1402" s="74"/>
      <c r="P1402" s="27"/>
      <c r="Q1402" s="27"/>
      <c r="R1402" s="27">
        <v>126</v>
      </c>
      <c r="S1402" s="27">
        <v>100</v>
      </c>
      <c r="T1402" s="27">
        <v>100</v>
      </c>
      <c r="U1402" s="27">
        <v>100</v>
      </c>
      <c r="V1402" s="27">
        <v>100</v>
      </c>
      <c r="W1402" s="27"/>
      <c r="X1402" s="27"/>
      <c r="Y1402" s="27"/>
      <c r="Z1402" s="27"/>
      <c r="AA1402" s="27"/>
      <c r="AB1402" s="27"/>
      <c r="AC1402" s="27"/>
      <c r="AD1402" s="27"/>
      <c r="AE1402" s="27"/>
      <c r="AF1402" s="27"/>
      <c r="AG1402" s="27"/>
      <c r="AH1402" s="27"/>
      <c r="AI1402" s="27"/>
      <c r="AJ1402" s="27"/>
      <c r="AK1402" s="27"/>
      <c r="AL1402" s="27"/>
      <c r="AM1402" s="27"/>
      <c r="AN1402" s="27"/>
      <c r="AO1402" s="27"/>
      <c r="AP1402" s="27">
        <v>27623.25</v>
      </c>
      <c r="AQ1402" s="27">
        <v>0</v>
      </c>
      <c r="AR1402" s="27">
        <f t="shared" si="29"/>
        <v>0</v>
      </c>
      <c r="AS1402" s="10" t="s">
        <v>111</v>
      </c>
      <c r="AT1402" s="43" t="s">
        <v>241</v>
      </c>
      <c r="AU1402" s="10" t="s">
        <v>1339</v>
      </c>
    </row>
    <row r="1403" spans="2:47" x14ac:dyDescent="0.2">
      <c r="B1403" s="12" t="s">
        <v>2282</v>
      </c>
      <c r="C1403" s="7" t="s">
        <v>100</v>
      </c>
      <c r="D1403" s="13" t="s">
        <v>2226</v>
      </c>
      <c r="E1403" s="7" t="s">
        <v>2227</v>
      </c>
      <c r="F1403" s="7" t="s">
        <v>2228</v>
      </c>
      <c r="G1403" s="7" t="s">
        <v>2280</v>
      </c>
      <c r="H1403" s="8" t="s">
        <v>197</v>
      </c>
      <c r="I1403" s="9">
        <v>45</v>
      </c>
      <c r="J1403" s="10" t="s">
        <v>579</v>
      </c>
      <c r="K1403" s="8" t="s">
        <v>107</v>
      </c>
      <c r="L1403" s="10" t="s">
        <v>108</v>
      </c>
      <c r="M1403" s="10" t="s">
        <v>109</v>
      </c>
      <c r="N1403" s="10" t="s">
        <v>110</v>
      </c>
      <c r="O1403" s="74"/>
      <c r="P1403" s="27"/>
      <c r="Q1403" s="27"/>
      <c r="R1403" s="27">
        <v>126</v>
      </c>
      <c r="S1403" s="27">
        <v>100</v>
      </c>
      <c r="T1403" s="27">
        <v>100</v>
      </c>
      <c r="U1403" s="27">
        <v>100</v>
      </c>
      <c r="V1403" s="27">
        <v>100</v>
      </c>
      <c r="W1403" s="27"/>
      <c r="X1403" s="27"/>
      <c r="Y1403" s="27"/>
      <c r="Z1403" s="27"/>
      <c r="AA1403" s="27"/>
      <c r="AB1403" s="27"/>
      <c r="AC1403" s="27"/>
      <c r="AD1403" s="27"/>
      <c r="AE1403" s="27"/>
      <c r="AF1403" s="27"/>
      <c r="AG1403" s="27"/>
      <c r="AH1403" s="27"/>
      <c r="AI1403" s="27"/>
      <c r="AJ1403" s="27"/>
      <c r="AK1403" s="27"/>
      <c r="AL1403" s="27"/>
      <c r="AM1403" s="27"/>
      <c r="AN1403" s="27"/>
      <c r="AO1403" s="27"/>
      <c r="AP1403" s="27">
        <v>24200</v>
      </c>
      <c r="AQ1403" s="27">
        <v>0</v>
      </c>
      <c r="AR1403" s="27">
        <f t="shared" si="29"/>
        <v>0</v>
      </c>
      <c r="AS1403" s="10" t="s">
        <v>111</v>
      </c>
      <c r="AT1403" s="43" t="s">
        <v>241</v>
      </c>
      <c r="AU1403" s="43" t="s">
        <v>1346</v>
      </c>
    </row>
    <row r="1404" spans="2:47" x14ac:dyDescent="0.2">
      <c r="B1404" s="12" t="s">
        <v>2283</v>
      </c>
      <c r="C1404" s="8" t="s">
        <v>100</v>
      </c>
      <c r="D1404" s="13" t="s">
        <v>2226</v>
      </c>
      <c r="E1404" s="8" t="s">
        <v>2227</v>
      </c>
      <c r="F1404" s="8" t="s">
        <v>2228</v>
      </c>
      <c r="G1404" s="7" t="s">
        <v>2280</v>
      </c>
      <c r="H1404" s="8" t="s">
        <v>197</v>
      </c>
      <c r="I1404" s="9">
        <v>45</v>
      </c>
      <c r="J1404" s="8" t="s">
        <v>244</v>
      </c>
      <c r="K1404" s="8" t="s">
        <v>107</v>
      </c>
      <c r="L1404" s="8" t="s">
        <v>108</v>
      </c>
      <c r="M1404" s="10" t="s">
        <v>109</v>
      </c>
      <c r="N1404" s="8" t="s">
        <v>110</v>
      </c>
      <c r="O1404" s="74"/>
      <c r="P1404" s="27"/>
      <c r="Q1404" s="27"/>
      <c r="R1404" s="27">
        <v>54</v>
      </c>
      <c r="S1404" s="27">
        <v>100</v>
      </c>
      <c r="T1404" s="27">
        <v>100</v>
      </c>
      <c r="U1404" s="27">
        <v>100</v>
      </c>
      <c r="V1404" s="27">
        <v>100</v>
      </c>
      <c r="W1404" s="27"/>
      <c r="X1404" s="27"/>
      <c r="Y1404" s="27"/>
      <c r="Z1404" s="27"/>
      <c r="AA1404" s="27"/>
      <c r="AB1404" s="27"/>
      <c r="AC1404" s="27"/>
      <c r="AD1404" s="27"/>
      <c r="AE1404" s="27"/>
      <c r="AF1404" s="27"/>
      <c r="AG1404" s="27"/>
      <c r="AH1404" s="27"/>
      <c r="AI1404" s="27"/>
      <c r="AJ1404" s="27"/>
      <c r="AK1404" s="27"/>
      <c r="AL1404" s="27"/>
      <c r="AM1404" s="27"/>
      <c r="AN1404" s="27"/>
      <c r="AO1404" s="27"/>
      <c r="AP1404" s="27">
        <v>24200</v>
      </c>
      <c r="AQ1404" s="27">
        <v>0</v>
      </c>
      <c r="AR1404" s="27">
        <f t="shared" si="29"/>
        <v>0</v>
      </c>
      <c r="AS1404" s="10" t="s">
        <v>111</v>
      </c>
      <c r="AT1404" s="43" t="s">
        <v>241</v>
      </c>
      <c r="AU1404" s="89" t="s">
        <v>2219</v>
      </c>
    </row>
    <row r="1405" spans="2:47" x14ac:dyDescent="0.2">
      <c r="B1405" s="12" t="s">
        <v>2284</v>
      </c>
      <c r="C1405" s="7" t="s">
        <v>100</v>
      </c>
      <c r="D1405" s="13" t="s">
        <v>2226</v>
      </c>
      <c r="E1405" s="8" t="s">
        <v>2227</v>
      </c>
      <c r="F1405" s="8" t="s">
        <v>2228</v>
      </c>
      <c r="G1405" s="7" t="s">
        <v>2280</v>
      </c>
      <c r="H1405" s="8" t="s">
        <v>197</v>
      </c>
      <c r="I1405" s="7">
        <v>45</v>
      </c>
      <c r="J1405" s="10" t="s">
        <v>200</v>
      </c>
      <c r="K1405" s="25" t="s">
        <v>2222</v>
      </c>
      <c r="L1405" s="26" t="s">
        <v>108</v>
      </c>
      <c r="M1405" s="10" t="s">
        <v>109</v>
      </c>
      <c r="N1405" s="7" t="s">
        <v>110</v>
      </c>
      <c r="O1405" s="39"/>
      <c r="P1405" s="39"/>
      <c r="Q1405" s="39"/>
      <c r="R1405" s="39"/>
      <c r="S1405" s="39">
        <v>100</v>
      </c>
      <c r="T1405" s="39">
        <v>100</v>
      </c>
      <c r="U1405" s="39">
        <v>100</v>
      </c>
      <c r="V1405" s="39">
        <v>100</v>
      </c>
      <c r="W1405" s="39"/>
      <c r="X1405" s="39"/>
      <c r="Y1405" s="39"/>
      <c r="Z1405" s="39"/>
      <c r="AA1405" s="39"/>
      <c r="AB1405" s="39"/>
      <c r="AC1405" s="39"/>
      <c r="AD1405" s="39"/>
      <c r="AE1405" s="39"/>
      <c r="AF1405" s="39"/>
      <c r="AG1405" s="39"/>
      <c r="AH1405" s="39"/>
      <c r="AI1405" s="39"/>
      <c r="AJ1405" s="39"/>
      <c r="AK1405" s="39"/>
      <c r="AL1405" s="39"/>
      <c r="AM1405" s="39"/>
      <c r="AN1405" s="39"/>
      <c r="AO1405" s="39"/>
      <c r="AP1405" s="39">
        <v>25500</v>
      </c>
      <c r="AQ1405" s="27">
        <v>0</v>
      </c>
      <c r="AR1405" s="27">
        <f t="shared" si="29"/>
        <v>0</v>
      </c>
      <c r="AS1405" s="26" t="s">
        <v>111</v>
      </c>
      <c r="AT1405" s="10">
        <v>2015</v>
      </c>
      <c r="AU1405" s="13" t="s">
        <v>610</v>
      </c>
    </row>
    <row r="1406" spans="2:47" x14ac:dyDescent="0.2">
      <c r="B1406" s="13" t="s">
        <v>2285</v>
      </c>
      <c r="C1406" s="13" t="s">
        <v>100</v>
      </c>
      <c r="D1406" s="13" t="s">
        <v>2235</v>
      </c>
      <c r="E1406" s="13" t="s">
        <v>2236</v>
      </c>
      <c r="F1406" s="13" t="s">
        <v>2237</v>
      </c>
      <c r="G1406" s="13" t="s">
        <v>2286</v>
      </c>
      <c r="H1406" s="13" t="s">
        <v>1475</v>
      </c>
      <c r="I1406" s="13">
        <v>45</v>
      </c>
      <c r="J1406" s="13" t="s">
        <v>614</v>
      </c>
      <c r="K1406" s="13" t="s">
        <v>2222</v>
      </c>
      <c r="L1406" s="13" t="s">
        <v>108</v>
      </c>
      <c r="M1406" s="13" t="s">
        <v>109</v>
      </c>
      <c r="N1406" s="13" t="s">
        <v>110</v>
      </c>
      <c r="O1406" s="39"/>
      <c r="P1406" s="39"/>
      <c r="Q1406" s="39"/>
      <c r="R1406" s="39"/>
      <c r="S1406" s="39">
        <v>106</v>
      </c>
      <c r="T1406" s="39">
        <v>150</v>
      </c>
      <c r="U1406" s="39">
        <v>150</v>
      </c>
      <c r="V1406" s="39">
        <v>150</v>
      </c>
      <c r="W1406" s="39">
        <v>150</v>
      </c>
      <c r="X1406" s="39"/>
      <c r="Y1406" s="39"/>
      <c r="Z1406" s="39"/>
      <c r="AA1406" s="39"/>
      <c r="AB1406" s="39"/>
      <c r="AC1406" s="39"/>
      <c r="AD1406" s="39"/>
      <c r="AE1406" s="39"/>
      <c r="AF1406" s="39"/>
      <c r="AG1406" s="39"/>
      <c r="AH1406" s="39"/>
      <c r="AI1406" s="39"/>
      <c r="AJ1406" s="39"/>
      <c r="AK1406" s="39"/>
      <c r="AL1406" s="39"/>
      <c r="AM1406" s="39"/>
      <c r="AN1406" s="39"/>
      <c r="AO1406" s="39"/>
      <c r="AP1406" s="39">
        <v>24199.999999999996</v>
      </c>
      <c r="AQ1406" s="39">
        <v>0</v>
      </c>
      <c r="AR1406" s="27">
        <f t="shared" si="29"/>
        <v>0</v>
      </c>
      <c r="AS1406" s="13" t="s">
        <v>111</v>
      </c>
      <c r="AT1406" s="13">
        <v>2016</v>
      </c>
      <c r="AU1406" s="13">
        <v>14</v>
      </c>
    </row>
    <row r="1407" spans="2:47" x14ac:dyDescent="0.2">
      <c r="B1407" s="13" t="s">
        <v>2287</v>
      </c>
      <c r="C1407" s="13" t="s">
        <v>100</v>
      </c>
      <c r="D1407" s="13" t="s">
        <v>2235</v>
      </c>
      <c r="E1407" s="13" t="s">
        <v>2236</v>
      </c>
      <c r="F1407" s="13" t="s">
        <v>2237</v>
      </c>
      <c r="G1407" s="13" t="s">
        <v>2286</v>
      </c>
      <c r="H1407" s="13" t="s">
        <v>1475</v>
      </c>
      <c r="I1407" s="13">
        <v>45</v>
      </c>
      <c r="J1407" s="13" t="s">
        <v>614</v>
      </c>
      <c r="K1407" s="13" t="s">
        <v>2222</v>
      </c>
      <c r="L1407" s="13" t="s">
        <v>108</v>
      </c>
      <c r="M1407" s="13" t="s">
        <v>109</v>
      </c>
      <c r="N1407" s="13" t="s">
        <v>110</v>
      </c>
      <c r="O1407" s="39"/>
      <c r="P1407" s="39"/>
      <c r="Q1407" s="39"/>
      <c r="R1407" s="39"/>
      <c r="S1407" s="39">
        <v>62</v>
      </c>
      <c r="T1407" s="39">
        <v>150</v>
      </c>
      <c r="U1407" s="39">
        <v>150</v>
      </c>
      <c r="V1407" s="39">
        <v>150</v>
      </c>
      <c r="W1407" s="39">
        <v>150</v>
      </c>
      <c r="X1407" s="39"/>
      <c r="Y1407" s="39"/>
      <c r="Z1407" s="39"/>
      <c r="AA1407" s="39"/>
      <c r="AB1407" s="39"/>
      <c r="AC1407" s="39"/>
      <c r="AD1407" s="39"/>
      <c r="AE1407" s="39"/>
      <c r="AF1407" s="39"/>
      <c r="AG1407" s="39"/>
      <c r="AH1407" s="39"/>
      <c r="AI1407" s="39"/>
      <c r="AJ1407" s="39"/>
      <c r="AK1407" s="39"/>
      <c r="AL1407" s="39"/>
      <c r="AM1407" s="39"/>
      <c r="AN1407" s="39"/>
      <c r="AO1407" s="39"/>
      <c r="AP1407" s="39">
        <v>24199.999999999996</v>
      </c>
      <c r="AQ1407" s="39">
        <v>0</v>
      </c>
      <c r="AR1407" s="27">
        <f t="shared" si="29"/>
        <v>0</v>
      </c>
      <c r="AS1407" s="13" t="s">
        <v>111</v>
      </c>
      <c r="AT1407" s="13">
        <v>2016</v>
      </c>
      <c r="AU1407" s="13">
        <v>9.18</v>
      </c>
    </row>
    <row r="1408" spans="2:47" x14ac:dyDescent="0.2">
      <c r="B1408" s="13" t="s">
        <v>2288</v>
      </c>
      <c r="C1408" s="13" t="s">
        <v>100</v>
      </c>
      <c r="D1408" s="13" t="s">
        <v>2235</v>
      </c>
      <c r="E1408" s="13" t="s">
        <v>2236</v>
      </c>
      <c r="F1408" s="13" t="s">
        <v>2237</v>
      </c>
      <c r="G1408" s="13" t="s">
        <v>2286</v>
      </c>
      <c r="H1408" s="13" t="s">
        <v>1475</v>
      </c>
      <c r="I1408" s="13">
        <v>45</v>
      </c>
      <c r="J1408" s="13" t="s">
        <v>747</v>
      </c>
      <c r="K1408" s="13" t="s">
        <v>2222</v>
      </c>
      <c r="L1408" s="13" t="s">
        <v>108</v>
      </c>
      <c r="M1408" s="13" t="s">
        <v>109</v>
      </c>
      <c r="N1408" s="13" t="s">
        <v>110</v>
      </c>
      <c r="O1408" s="39"/>
      <c r="P1408" s="39"/>
      <c r="Q1408" s="39"/>
      <c r="R1408" s="39"/>
      <c r="S1408" s="39">
        <v>62</v>
      </c>
      <c r="T1408" s="39">
        <v>150</v>
      </c>
      <c r="U1408" s="39">
        <v>150</v>
      </c>
      <c r="V1408" s="39">
        <v>150</v>
      </c>
      <c r="W1408" s="39">
        <v>150</v>
      </c>
      <c r="X1408" s="39"/>
      <c r="Y1408" s="39"/>
      <c r="Z1408" s="39"/>
      <c r="AA1408" s="39"/>
      <c r="AB1408" s="39"/>
      <c r="AC1408" s="39"/>
      <c r="AD1408" s="39"/>
      <c r="AE1408" s="39"/>
      <c r="AF1408" s="39"/>
      <c r="AG1408" s="39"/>
      <c r="AH1408" s="39"/>
      <c r="AI1408" s="39"/>
      <c r="AJ1408" s="39"/>
      <c r="AK1408" s="39"/>
      <c r="AL1408" s="39"/>
      <c r="AM1408" s="39"/>
      <c r="AN1408" s="39"/>
      <c r="AO1408" s="39"/>
      <c r="AP1408" s="39">
        <v>24199.999999999996</v>
      </c>
      <c r="AQ1408" s="39">
        <v>0</v>
      </c>
      <c r="AR1408" s="27">
        <f t="shared" si="29"/>
        <v>0</v>
      </c>
      <c r="AS1408" s="13" t="s">
        <v>748</v>
      </c>
      <c r="AT1408" s="13">
        <v>2016</v>
      </c>
      <c r="AU1408" s="13">
        <v>14</v>
      </c>
    </row>
    <row r="1409" spans="2:47" x14ac:dyDescent="0.2">
      <c r="B1409" s="13" t="s">
        <v>2289</v>
      </c>
      <c r="C1409" s="13" t="s">
        <v>100</v>
      </c>
      <c r="D1409" s="13" t="s">
        <v>2235</v>
      </c>
      <c r="E1409" s="13" t="s">
        <v>2236</v>
      </c>
      <c r="F1409" s="13" t="s">
        <v>2237</v>
      </c>
      <c r="G1409" s="13" t="s">
        <v>2286</v>
      </c>
      <c r="H1409" s="13" t="s">
        <v>1475</v>
      </c>
      <c r="I1409" s="13">
        <v>45</v>
      </c>
      <c r="J1409" s="13" t="s">
        <v>488</v>
      </c>
      <c r="K1409" s="13" t="s">
        <v>2222</v>
      </c>
      <c r="L1409" s="13" t="s">
        <v>108</v>
      </c>
      <c r="M1409" s="13" t="s">
        <v>122</v>
      </c>
      <c r="N1409" s="13" t="s">
        <v>110</v>
      </c>
      <c r="O1409" s="39"/>
      <c r="P1409" s="39"/>
      <c r="Q1409" s="39"/>
      <c r="R1409" s="39"/>
      <c r="S1409" s="39">
        <v>61</v>
      </c>
      <c r="T1409" s="39">
        <v>75</v>
      </c>
      <c r="U1409" s="39">
        <v>75</v>
      </c>
      <c r="V1409" s="39">
        <v>20</v>
      </c>
      <c r="W1409" s="39">
        <v>20</v>
      </c>
      <c r="X1409" s="39"/>
      <c r="Y1409" s="39"/>
      <c r="Z1409" s="39"/>
      <c r="AA1409" s="39"/>
      <c r="AB1409" s="39"/>
      <c r="AC1409" s="39"/>
      <c r="AD1409" s="39"/>
      <c r="AE1409" s="39"/>
      <c r="AF1409" s="39"/>
      <c r="AG1409" s="39"/>
      <c r="AH1409" s="39"/>
      <c r="AI1409" s="39"/>
      <c r="AJ1409" s="39"/>
      <c r="AK1409" s="39"/>
      <c r="AL1409" s="39"/>
      <c r="AM1409" s="39"/>
      <c r="AN1409" s="39"/>
      <c r="AO1409" s="39"/>
      <c r="AP1409" s="39">
        <v>24199.999999999996</v>
      </c>
      <c r="AQ1409" s="39">
        <v>0</v>
      </c>
      <c r="AR1409" s="27">
        <f t="shared" si="29"/>
        <v>0</v>
      </c>
      <c r="AS1409" s="13" t="s">
        <v>748</v>
      </c>
      <c r="AT1409" s="13">
        <v>2016</v>
      </c>
      <c r="AU1409" s="13" t="s">
        <v>6997</v>
      </c>
    </row>
    <row r="1410" spans="2:47" x14ac:dyDescent="0.2">
      <c r="B1410" s="13" t="s">
        <v>7083</v>
      </c>
      <c r="C1410" s="13" t="s">
        <v>100</v>
      </c>
      <c r="D1410" s="13" t="s">
        <v>2235</v>
      </c>
      <c r="E1410" s="13" t="s">
        <v>2236</v>
      </c>
      <c r="F1410" s="13" t="s">
        <v>2237</v>
      </c>
      <c r="G1410" s="13" t="s">
        <v>2286</v>
      </c>
      <c r="H1410" s="13" t="s">
        <v>1475</v>
      </c>
      <c r="I1410" s="13">
        <v>45</v>
      </c>
      <c r="J1410" s="13" t="s">
        <v>488</v>
      </c>
      <c r="K1410" s="13" t="s">
        <v>2222</v>
      </c>
      <c r="L1410" s="13" t="s">
        <v>108</v>
      </c>
      <c r="M1410" s="13" t="s">
        <v>122</v>
      </c>
      <c r="N1410" s="13" t="s">
        <v>110</v>
      </c>
      <c r="O1410" s="39"/>
      <c r="P1410" s="39"/>
      <c r="Q1410" s="39"/>
      <c r="R1410" s="39"/>
      <c r="S1410" s="39">
        <v>61</v>
      </c>
      <c r="T1410" s="39">
        <v>60</v>
      </c>
      <c r="U1410" s="39">
        <v>122</v>
      </c>
      <c r="V1410" s="39">
        <v>122</v>
      </c>
      <c r="W1410" s="39">
        <v>122</v>
      </c>
      <c r="X1410" s="39"/>
      <c r="Y1410" s="39"/>
      <c r="Z1410" s="39"/>
      <c r="AA1410" s="39"/>
      <c r="AB1410" s="39"/>
      <c r="AC1410" s="39"/>
      <c r="AD1410" s="39"/>
      <c r="AE1410" s="39"/>
      <c r="AF1410" s="39"/>
      <c r="AG1410" s="39"/>
      <c r="AH1410" s="39"/>
      <c r="AI1410" s="39"/>
      <c r="AJ1410" s="39"/>
      <c r="AK1410" s="39"/>
      <c r="AL1410" s="39"/>
      <c r="AM1410" s="39"/>
      <c r="AN1410" s="39"/>
      <c r="AO1410" s="39"/>
      <c r="AP1410" s="39">
        <v>24199.999999999996</v>
      </c>
      <c r="AQ1410" s="39">
        <f>(R1410+S1410+T1410+U1410+V1410+W1410)*AP1410</f>
        <v>11785399.999999998</v>
      </c>
      <c r="AR1410" s="27">
        <f t="shared" si="29"/>
        <v>13199648</v>
      </c>
      <c r="AS1410" s="13" t="s">
        <v>748</v>
      </c>
      <c r="AT1410" s="13">
        <v>2016</v>
      </c>
      <c r="AU1410" s="13"/>
    </row>
    <row r="1411" spans="2:47" x14ac:dyDescent="0.2">
      <c r="B1411" s="7" t="s">
        <v>2290</v>
      </c>
      <c r="C1411" s="7" t="s">
        <v>100</v>
      </c>
      <c r="D1411" s="13" t="s">
        <v>1779</v>
      </c>
      <c r="E1411" s="7" t="s">
        <v>1780</v>
      </c>
      <c r="F1411" s="10" t="s">
        <v>1781</v>
      </c>
      <c r="G1411" s="10" t="s">
        <v>2291</v>
      </c>
      <c r="H1411" s="8" t="s">
        <v>105</v>
      </c>
      <c r="I1411" s="9">
        <v>45</v>
      </c>
      <c r="J1411" s="10" t="s">
        <v>238</v>
      </c>
      <c r="K1411" s="8" t="s">
        <v>107</v>
      </c>
      <c r="L1411" s="10" t="s">
        <v>108</v>
      </c>
      <c r="M1411" s="10" t="s">
        <v>109</v>
      </c>
      <c r="N1411" s="10" t="s">
        <v>110</v>
      </c>
      <c r="O1411" s="27"/>
      <c r="P1411" s="27"/>
      <c r="Q1411" s="74"/>
      <c r="R1411" s="27">
        <v>102</v>
      </c>
      <c r="S1411" s="27">
        <v>90</v>
      </c>
      <c r="T1411" s="27">
        <v>90</v>
      </c>
      <c r="U1411" s="27">
        <v>90</v>
      </c>
      <c r="V1411" s="27">
        <v>90</v>
      </c>
      <c r="W1411" s="27"/>
      <c r="X1411" s="27"/>
      <c r="Y1411" s="27"/>
      <c r="Z1411" s="27"/>
      <c r="AA1411" s="27"/>
      <c r="AB1411" s="27"/>
      <c r="AC1411" s="27"/>
      <c r="AD1411" s="27"/>
      <c r="AE1411" s="27"/>
      <c r="AF1411" s="27"/>
      <c r="AG1411" s="27"/>
      <c r="AH1411" s="27"/>
      <c r="AI1411" s="27"/>
      <c r="AJ1411" s="27"/>
      <c r="AK1411" s="27"/>
      <c r="AL1411" s="27"/>
      <c r="AM1411" s="27"/>
      <c r="AN1411" s="27"/>
      <c r="AO1411" s="27"/>
      <c r="AP1411" s="27">
        <v>24309.52</v>
      </c>
      <c r="AQ1411" s="27">
        <v>0</v>
      </c>
      <c r="AR1411" s="27">
        <f t="shared" si="29"/>
        <v>0</v>
      </c>
      <c r="AS1411" s="10" t="s">
        <v>111</v>
      </c>
      <c r="AT1411" s="7" t="s">
        <v>375</v>
      </c>
      <c r="AU1411" s="89" t="s">
        <v>239</v>
      </c>
    </row>
    <row r="1412" spans="2:47" x14ac:dyDescent="0.2">
      <c r="B1412" s="12" t="s">
        <v>2292</v>
      </c>
      <c r="C1412" s="7" t="s">
        <v>100</v>
      </c>
      <c r="D1412" s="13" t="s">
        <v>1779</v>
      </c>
      <c r="E1412" s="7" t="s">
        <v>1780</v>
      </c>
      <c r="F1412" s="7" t="s">
        <v>1781</v>
      </c>
      <c r="G1412" s="7" t="s">
        <v>2291</v>
      </c>
      <c r="H1412" s="8" t="s">
        <v>197</v>
      </c>
      <c r="I1412" s="9">
        <v>45</v>
      </c>
      <c r="J1412" s="10" t="s">
        <v>579</v>
      </c>
      <c r="K1412" s="8" t="s">
        <v>107</v>
      </c>
      <c r="L1412" s="10" t="s">
        <v>108</v>
      </c>
      <c r="M1412" s="10" t="s">
        <v>109</v>
      </c>
      <c r="N1412" s="10" t="s">
        <v>110</v>
      </c>
      <c r="O1412" s="74"/>
      <c r="P1412" s="27"/>
      <c r="Q1412" s="27"/>
      <c r="R1412" s="27">
        <v>82</v>
      </c>
      <c r="S1412" s="27">
        <v>30</v>
      </c>
      <c r="T1412" s="27">
        <v>30</v>
      </c>
      <c r="U1412" s="27">
        <v>30</v>
      </c>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v>24309.52</v>
      </c>
      <c r="AQ1412" s="27">
        <v>0</v>
      </c>
      <c r="AR1412" s="27">
        <f t="shared" si="29"/>
        <v>0</v>
      </c>
      <c r="AS1412" s="10" t="s">
        <v>111</v>
      </c>
      <c r="AT1412" s="43" t="s">
        <v>241</v>
      </c>
      <c r="AU1412" s="43" t="s">
        <v>359</v>
      </c>
    </row>
    <row r="1413" spans="2:47" x14ac:dyDescent="0.2">
      <c r="B1413" s="12" t="s">
        <v>2293</v>
      </c>
      <c r="C1413" s="8" t="s">
        <v>100</v>
      </c>
      <c r="D1413" s="13" t="s">
        <v>1779</v>
      </c>
      <c r="E1413" s="7" t="s">
        <v>1780</v>
      </c>
      <c r="F1413" s="8" t="s">
        <v>1781</v>
      </c>
      <c r="G1413" s="7" t="s">
        <v>2291</v>
      </c>
      <c r="H1413" s="8" t="s">
        <v>197</v>
      </c>
      <c r="I1413" s="9">
        <v>45</v>
      </c>
      <c r="J1413" s="8" t="s">
        <v>244</v>
      </c>
      <c r="K1413" s="8" t="s">
        <v>107</v>
      </c>
      <c r="L1413" s="8" t="s">
        <v>108</v>
      </c>
      <c r="M1413" s="10" t="s">
        <v>109</v>
      </c>
      <c r="N1413" s="10" t="s">
        <v>110</v>
      </c>
      <c r="O1413" s="74"/>
      <c r="P1413" s="27"/>
      <c r="Q1413" s="27"/>
      <c r="R1413" s="27">
        <v>82</v>
      </c>
      <c r="S1413" s="27">
        <v>30</v>
      </c>
      <c r="T1413" s="27">
        <v>30</v>
      </c>
      <c r="U1413" s="27">
        <v>30</v>
      </c>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v>11952.5</v>
      </c>
      <c r="AQ1413" s="27">
        <v>0</v>
      </c>
      <c r="AR1413" s="27">
        <f t="shared" ref="AR1413:AR1476" si="30">AQ1413*1.12</f>
        <v>0</v>
      </c>
      <c r="AS1413" s="10" t="s">
        <v>111</v>
      </c>
      <c r="AT1413" s="43" t="s">
        <v>241</v>
      </c>
      <c r="AU1413" s="89" t="s">
        <v>2219</v>
      </c>
    </row>
    <row r="1414" spans="2:47" x14ac:dyDescent="0.2">
      <c r="B1414" s="12" t="s">
        <v>2294</v>
      </c>
      <c r="C1414" s="7" t="s">
        <v>100</v>
      </c>
      <c r="D1414" s="13" t="s">
        <v>1779</v>
      </c>
      <c r="E1414" s="7" t="s">
        <v>1780</v>
      </c>
      <c r="F1414" s="8" t="s">
        <v>1781</v>
      </c>
      <c r="G1414" s="7" t="s">
        <v>2291</v>
      </c>
      <c r="H1414" s="8" t="s">
        <v>197</v>
      </c>
      <c r="I1414" s="7">
        <v>45</v>
      </c>
      <c r="J1414" s="10" t="s">
        <v>200</v>
      </c>
      <c r="K1414" s="25" t="s">
        <v>2222</v>
      </c>
      <c r="L1414" s="26" t="s">
        <v>108</v>
      </c>
      <c r="M1414" s="10" t="s">
        <v>109</v>
      </c>
      <c r="N1414" s="7" t="s">
        <v>110</v>
      </c>
      <c r="O1414" s="39"/>
      <c r="P1414" s="39"/>
      <c r="Q1414" s="39"/>
      <c r="R1414" s="39"/>
      <c r="S1414" s="39">
        <v>30</v>
      </c>
      <c r="T1414" s="39">
        <v>30</v>
      </c>
      <c r="U1414" s="39">
        <v>30</v>
      </c>
      <c r="V1414" s="39"/>
      <c r="W1414" s="39"/>
      <c r="X1414" s="39"/>
      <c r="Y1414" s="39"/>
      <c r="Z1414" s="39"/>
      <c r="AA1414" s="39"/>
      <c r="AB1414" s="39"/>
      <c r="AC1414" s="39"/>
      <c r="AD1414" s="39"/>
      <c r="AE1414" s="39"/>
      <c r="AF1414" s="39"/>
      <c r="AG1414" s="39"/>
      <c r="AH1414" s="39"/>
      <c r="AI1414" s="39"/>
      <c r="AJ1414" s="39"/>
      <c r="AK1414" s="39"/>
      <c r="AL1414" s="39"/>
      <c r="AM1414" s="39"/>
      <c r="AN1414" s="39"/>
      <c r="AO1414" s="39"/>
      <c r="AP1414" s="39">
        <v>20122.5</v>
      </c>
      <c r="AQ1414" s="27">
        <v>0</v>
      </c>
      <c r="AR1414" s="27">
        <f t="shared" si="30"/>
        <v>0</v>
      </c>
      <c r="AS1414" s="26" t="s">
        <v>111</v>
      </c>
      <c r="AT1414" s="10">
        <v>2015</v>
      </c>
      <c r="AU1414" s="13" t="s">
        <v>610</v>
      </c>
    </row>
    <row r="1415" spans="2:47" x14ac:dyDescent="0.2">
      <c r="B1415" s="13" t="s">
        <v>2295</v>
      </c>
      <c r="C1415" s="13" t="s">
        <v>100</v>
      </c>
      <c r="D1415" s="13" t="s">
        <v>1779</v>
      </c>
      <c r="E1415" s="13" t="s">
        <v>1780</v>
      </c>
      <c r="F1415" s="13" t="s">
        <v>1781</v>
      </c>
      <c r="G1415" s="13" t="s">
        <v>2296</v>
      </c>
      <c r="H1415" s="13" t="s">
        <v>1026</v>
      </c>
      <c r="I1415" s="13">
        <v>45</v>
      </c>
      <c r="J1415" s="13" t="s">
        <v>614</v>
      </c>
      <c r="K1415" s="13" t="s">
        <v>2222</v>
      </c>
      <c r="L1415" s="13" t="s">
        <v>108</v>
      </c>
      <c r="M1415" s="13" t="s">
        <v>109</v>
      </c>
      <c r="N1415" s="13" t="s">
        <v>110</v>
      </c>
      <c r="O1415" s="39"/>
      <c r="P1415" s="39"/>
      <c r="Q1415" s="39"/>
      <c r="R1415" s="39"/>
      <c r="S1415" s="39">
        <v>3</v>
      </c>
      <c r="T1415" s="39">
        <v>74</v>
      </c>
      <c r="U1415" s="39">
        <v>74</v>
      </c>
      <c r="V1415" s="39">
        <v>70</v>
      </c>
      <c r="W1415" s="39">
        <v>70</v>
      </c>
      <c r="X1415" s="39"/>
      <c r="Y1415" s="39"/>
      <c r="Z1415" s="39"/>
      <c r="AA1415" s="39"/>
      <c r="AB1415" s="39"/>
      <c r="AC1415" s="39"/>
      <c r="AD1415" s="39"/>
      <c r="AE1415" s="39"/>
      <c r="AF1415" s="39"/>
      <c r="AG1415" s="39"/>
      <c r="AH1415" s="39"/>
      <c r="AI1415" s="39"/>
      <c r="AJ1415" s="39"/>
      <c r="AK1415" s="39"/>
      <c r="AL1415" s="39"/>
      <c r="AM1415" s="39"/>
      <c r="AN1415" s="39"/>
      <c r="AO1415" s="39"/>
      <c r="AP1415" s="39">
        <v>11952.499999999998</v>
      </c>
      <c r="AQ1415" s="39">
        <v>0</v>
      </c>
      <c r="AR1415" s="27">
        <f t="shared" si="30"/>
        <v>0</v>
      </c>
      <c r="AS1415" s="13" t="s">
        <v>111</v>
      </c>
      <c r="AT1415" s="13">
        <v>2016</v>
      </c>
      <c r="AU1415" s="13" t="s">
        <v>1027</v>
      </c>
    </row>
    <row r="1416" spans="2:47" x14ac:dyDescent="0.2">
      <c r="B1416" s="13" t="s">
        <v>2297</v>
      </c>
      <c r="C1416" s="13" t="s">
        <v>100</v>
      </c>
      <c r="D1416" s="13" t="s">
        <v>1779</v>
      </c>
      <c r="E1416" s="13" t="s">
        <v>1780</v>
      </c>
      <c r="F1416" s="13" t="s">
        <v>1781</v>
      </c>
      <c r="G1416" s="13" t="s">
        <v>2296</v>
      </c>
      <c r="H1416" s="13" t="s">
        <v>744</v>
      </c>
      <c r="I1416" s="13">
        <v>45</v>
      </c>
      <c r="J1416" s="13" t="s">
        <v>745</v>
      </c>
      <c r="K1416" s="13" t="s">
        <v>2222</v>
      </c>
      <c r="L1416" s="13" t="s">
        <v>108</v>
      </c>
      <c r="M1416" s="13" t="s">
        <v>109</v>
      </c>
      <c r="N1416" s="13" t="s">
        <v>110</v>
      </c>
      <c r="O1416" s="39"/>
      <c r="P1416" s="39"/>
      <c r="Q1416" s="39"/>
      <c r="R1416" s="39"/>
      <c r="S1416" s="39">
        <v>0</v>
      </c>
      <c r="T1416" s="39">
        <v>74</v>
      </c>
      <c r="U1416" s="39">
        <v>74</v>
      </c>
      <c r="V1416" s="39">
        <v>70</v>
      </c>
      <c r="W1416" s="39">
        <v>70</v>
      </c>
      <c r="X1416" s="39"/>
      <c r="Y1416" s="39"/>
      <c r="Z1416" s="39"/>
      <c r="AA1416" s="39"/>
      <c r="AB1416" s="39"/>
      <c r="AC1416" s="39"/>
      <c r="AD1416" s="39"/>
      <c r="AE1416" s="39"/>
      <c r="AF1416" s="39"/>
      <c r="AG1416" s="39"/>
      <c r="AH1416" s="39"/>
      <c r="AI1416" s="39"/>
      <c r="AJ1416" s="39"/>
      <c r="AK1416" s="39"/>
      <c r="AL1416" s="39"/>
      <c r="AM1416" s="39"/>
      <c r="AN1416" s="39"/>
      <c r="AO1416" s="39"/>
      <c r="AP1416" s="39">
        <v>11952.499999999998</v>
      </c>
      <c r="AQ1416" s="39">
        <v>0</v>
      </c>
      <c r="AR1416" s="27">
        <f t="shared" si="30"/>
        <v>0</v>
      </c>
      <c r="AS1416" s="13" t="s">
        <v>111</v>
      </c>
      <c r="AT1416" s="13">
        <v>2016</v>
      </c>
      <c r="AU1416" s="13" t="s">
        <v>212</v>
      </c>
    </row>
    <row r="1417" spans="2:47" x14ac:dyDescent="0.2">
      <c r="B1417" s="7" t="s">
        <v>2298</v>
      </c>
      <c r="C1417" s="7" t="s">
        <v>100</v>
      </c>
      <c r="D1417" s="13" t="s">
        <v>1779</v>
      </c>
      <c r="E1417" s="7" t="s">
        <v>1780</v>
      </c>
      <c r="F1417" s="10" t="s">
        <v>1781</v>
      </c>
      <c r="G1417" s="10" t="s">
        <v>2299</v>
      </c>
      <c r="H1417" s="8" t="s">
        <v>105</v>
      </c>
      <c r="I1417" s="9">
        <v>45</v>
      </c>
      <c r="J1417" s="10" t="s">
        <v>238</v>
      </c>
      <c r="K1417" s="8" t="s">
        <v>107</v>
      </c>
      <c r="L1417" s="10" t="s">
        <v>108</v>
      </c>
      <c r="M1417" s="10" t="s">
        <v>109</v>
      </c>
      <c r="N1417" s="10" t="s">
        <v>110</v>
      </c>
      <c r="O1417" s="27"/>
      <c r="P1417" s="27"/>
      <c r="Q1417" s="74"/>
      <c r="R1417" s="27">
        <v>104</v>
      </c>
      <c r="S1417" s="27">
        <v>90</v>
      </c>
      <c r="T1417" s="27">
        <v>90</v>
      </c>
      <c r="U1417" s="27">
        <v>90</v>
      </c>
      <c r="V1417" s="27">
        <v>90</v>
      </c>
      <c r="W1417" s="27"/>
      <c r="X1417" s="27"/>
      <c r="Y1417" s="27"/>
      <c r="Z1417" s="27"/>
      <c r="AA1417" s="27"/>
      <c r="AB1417" s="27"/>
      <c r="AC1417" s="27"/>
      <c r="AD1417" s="27"/>
      <c r="AE1417" s="27"/>
      <c r="AF1417" s="27"/>
      <c r="AG1417" s="27"/>
      <c r="AH1417" s="27"/>
      <c r="AI1417" s="27"/>
      <c r="AJ1417" s="27"/>
      <c r="AK1417" s="27"/>
      <c r="AL1417" s="27"/>
      <c r="AM1417" s="27"/>
      <c r="AN1417" s="27"/>
      <c r="AO1417" s="27"/>
      <c r="AP1417" s="27">
        <v>21686.959999999999</v>
      </c>
      <c r="AQ1417" s="27">
        <v>0</v>
      </c>
      <c r="AR1417" s="27">
        <f t="shared" si="30"/>
        <v>0</v>
      </c>
      <c r="AS1417" s="10" t="s">
        <v>111</v>
      </c>
      <c r="AT1417" s="7" t="s">
        <v>375</v>
      </c>
      <c r="AU1417" s="89" t="s">
        <v>239</v>
      </c>
    </row>
    <row r="1418" spans="2:47" x14ac:dyDescent="0.2">
      <c r="B1418" s="12" t="s">
        <v>2300</v>
      </c>
      <c r="C1418" s="7" t="s">
        <v>100</v>
      </c>
      <c r="D1418" s="13" t="s">
        <v>1779</v>
      </c>
      <c r="E1418" s="7" t="s">
        <v>1780</v>
      </c>
      <c r="F1418" s="7" t="s">
        <v>1781</v>
      </c>
      <c r="G1418" s="7" t="s">
        <v>2299</v>
      </c>
      <c r="H1418" s="8" t="s">
        <v>197</v>
      </c>
      <c r="I1418" s="9">
        <v>45</v>
      </c>
      <c r="J1418" s="10" t="s">
        <v>579</v>
      </c>
      <c r="K1418" s="8" t="s">
        <v>107</v>
      </c>
      <c r="L1418" s="10" t="s">
        <v>108</v>
      </c>
      <c r="M1418" s="10" t="s">
        <v>109</v>
      </c>
      <c r="N1418" s="10" t="s">
        <v>110</v>
      </c>
      <c r="O1418" s="74"/>
      <c r="P1418" s="27"/>
      <c r="Q1418" s="27"/>
      <c r="R1418" s="27">
        <v>84</v>
      </c>
      <c r="S1418" s="27">
        <v>30</v>
      </c>
      <c r="T1418" s="27">
        <v>30</v>
      </c>
      <c r="U1418" s="27">
        <v>30</v>
      </c>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v>21686.959999999999</v>
      </c>
      <c r="AQ1418" s="27">
        <v>0</v>
      </c>
      <c r="AR1418" s="27">
        <f t="shared" si="30"/>
        <v>0</v>
      </c>
      <c r="AS1418" s="10" t="s">
        <v>111</v>
      </c>
      <c r="AT1418" s="43" t="s">
        <v>241</v>
      </c>
      <c r="AU1418" s="43" t="s">
        <v>359</v>
      </c>
    </row>
    <row r="1419" spans="2:47" x14ac:dyDescent="0.2">
      <c r="B1419" s="12" t="s">
        <v>2301</v>
      </c>
      <c r="C1419" s="8" t="s">
        <v>100</v>
      </c>
      <c r="D1419" s="13" t="s">
        <v>1779</v>
      </c>
      <c r="E1419" s="7" t="s">
        <v>1780</v>
      </c>
      <c r="F1419" s="8" t="s">
        <v>1781</v>
      </c>
      <c r="G1419" s="7" t="s">
        <v>2299</v>
      </c>
      <c r="H1419" s="8" t="s">
        <v>197</v>
      </c>
      <c r="I1419" s="9">
        <v>45</v>
      </c>
      <c r="J1419" s="8" t="s">
        <v>244</v>
      </c>
      <c r="K1419" s="8" t="s">
        <v>107</v>
      </c>
      <c r="L1419" s="8" t="s">
        <v>108</v>
      </c>
      <c r="M1419" s="10" t="s">
        <v>109</v>
      </c>
      <c r="N1419" s="10" t="s">
        <v>110</v>
      </c>
      <c r="O1419" s="74"/>
      <c r="P1419" s="27"/>
      <c r="Q1419" s="27"/>
      <c r="R1419" s="27">
        <v>72</v>
      </c>
      <c r="S1419" s="27">
        <v>30</v>
      </c>
      <c r="T1419" s="27">
        <v>30</v>
      </c>
      <c r="U1419" s="27">
        <v>30</v>
      </c>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v>13068.33</v>
      </c>
      <c r="AQ1419" s="27">
        <v>0</v>
      </c>
      <c r="AR1419" s="27">
        <f t="shared" si="30"/>
        <v>0</v>
      </c>
      <c r="AS1419" s="10" t="s">
        <v>111</v>
      </c>
      <c r="AT1419" s="43" t="s">
        <v>241</v>
      </c>
      <c r="AU1419" s="89" t="s">
        <v>2219</v>
      </c>
    </row>
    <row r="1420" spans="2:47" x14ac:dyDescent="0.2">
      <c r="B1420" s="12" t="s">
        <v>2302</v>
      </c>
      <c r="C1420" s="7" t="s">
        <v>100</v>
      </c>
      <c r="D1420" s="13" t="s">
        <v>1779</v>
      </c>
      <c r="E1420" s="7" t="s">
        <v>1780</v>
      </c>
      <c r="F1420" s="8" t="s">
        <v>1781</v>
      </c>
      <c r="G1420" s="7" t="s">
        <v>2299</v>
      </c>
      <c r="H1420" s="8" t="s">
        <v>197</v>
      </c>
      <c r="I1420" s="7">
        <v>45</v>
      </c>
      <c r="J1420" s="10" t="s">
        <v>200</v>
      </c>
      <c r="K1420" s="25" t="s">
        <v>2222</v>
      </c>
      <c r="L1420" s="26" t="s">
        <v>108</v>
      </c>
      <c r="M1420" s="10" t="s">
        <v>109</v>
      </c>
      <c r="N1420" s="7" t="s">
        <v>110</v>
      </c>
      <c r="O1420" s="39"/>
      <c r="P1420" s="39"/>
      <c r="Q1420" s="39"/>
      <c r="R1420" s="39"/>
      <c r="S1420" s="39">
        <v>30</v>
      </c>
      <c r="T1420" s="39">
        <v>30</v>
      </c>
      <c r="U1420" s="39">
        <v>30</v>
      </c>
      <c r="V1420" s="39"/>
      <c r="W1420" s="39"/>
      <c r="X1420" s="39"/>
      <c r="Y1420" s="39"/>
      <c r="Z1420" s="39"/>
      <c r="AA1420" s="39"/>
      <c r="AB1420" s="39"/>
      <c r="AC1420" s="39"/>
      <c r="AD1420" s="39"/>
      <c r="AE1420" s="39"/>
      <c r="AF1420" s="39"/>
      <c r="AG1420" s="39"/>
      <c r="AH1420" s="39"/>
      <c r="AI1420" s="39"/>
      <c r="AJ1420" s="39"/>
      <c r="AK1420" s="39"/>
      <c r="AL1420" s="39"/>
      <c r="AM1420" s="39"/>
      <c r="AN1420" s="39"/>
      <c r="AO1420" s="39"/>
      <c r="AP1420" s="39">
        <v>20020</v>
      </c>
      <c r="AQ1420" s="27">
        <v>0</v>
      </c>
      <c r="AR1420" s="27">
        <f t="shared" si="30"/>
        <v>0</v>
      </c>
      <c r="AS1420" s="26" t="s">
        <v>111</v>
      </c>
      <c r="AT1420" s="10">
        <v>2015</v>
      </c>
      <c r="AU1420" s="13" t="s">
        <v>610</v>
      </c>
    </row>
    <row r="1421" spans="2:47" x14ac:dyDescent="0.2">
      <c r="B1421" s="13" t="s">
        <v>2303</v>
      </c>
      <c r="C1421" s="13" t="s">
        <v>100</v>
      </c>
      <c r="D1421" s="13" t="s">
        <v>1779</v>
      </c>
      <c r="E1421" s="13" t="s">
        <v>1780</v>
      </c>
      <c r="F1421" s="13" t="s">
        <v>1781</v>
      </c>
      <c r="G1421" s="13" t="s">
        <v>2304</v>
      </c>
      <c r="H1421" s="13" t="s">
        <v>1026</v>
      </c>
      <c r="I1421" s="13">
        <v>45</v>
      </c>
      <c r="J1421" s="13" t="s">
        <v>614</v>
      </c>
      <c r="K1421" s="13" t="s">
        <v>2222</v>
      </c>
      <c r="L1421" s="13" t="s">
        <v>108</v>
      </c>
      <c r="M1421" s="13" t="s">
        <v>109</v>
      </c>
      <c r="N1421" s="13" t="s">
        <v>110</v>
      </c>
      <c r="O1421" s="39"/>
      <c r="P1421" s="39"/>
      <c r="Q1421" s="39"/>
      <c r="R1421" s="39"/>
      <c r="S1421" s="39">
        <v>8</v>
      </c>
      <c r="T1421" s="39">
        <v>74</v>
      </c>
      <c r="U1421" s="39">
        <v>74</v>
      </c>
      <c r="V1421" s="39">
        <v>70</v>
      </c>
      <c r="W1421" s="39">
        <v>70</v>
      </c>
      <c r="X1421" s="39"/>
      <c r="Y1421" s="39"/>
      <c r="Z1421" s="39"/>
      <c r="AA1421" s="39"/>
      <c r="AB1421" s="39"/>
      <c r="AC1421" s="39"/>
      <c r="AD1421" s="39"/>
      <c r="AE1421" s="39"/>
      <c r="AF1421" s="39"/>
      <c r="AG1421" s="39"/>
      <c r="AH1421" s="39"/>
      <c r="AI1421" s="39"/>
      <c r="AJ1421" s="39"/>
      <c r="AK1421" s="39"/>
      <c r="AL1421" s="39"/>
      <c r="AM1421" s="39"/>
      <c r="AN1421" s="39"/>
      <c r="AO1421" s="39"/>
      <c r="AP1421" s="39">
        <v>13068.33</v>
      </c>
      <c r="AQ1421" s="39">
        <v>0</v>
      </c>
      <c r="AR1421" s="27">
        <f t="shared" si="30"/>
        <v>0</v>
      </c>
      <c r="AS1421" s="13" t="s">
        <v>111</v>
      </c>
      <c r="AT1421" s="13">
        <v>2016</v>
      </c>
      <c r="AU1421" s="13" t="s">
        <v>1027</v>
      </c>
    </row>
    <row r="1422" spans="2:47" x14ac:dyDescent="0.2">
      <c r="B1422" s="13" t="s">
        <v>2305</v>
      </c>
      <c r="C1422" s="13" t="s">
        <v>100</v>
      </c>
      <c r="D1422" s="13" t="s">
        <v>1779</v>
      </c>
      <c r="E1422" s="13" t="s">
        <v>1780</v>
      </c>
      <c r="F1422" s="13" t="s">
        <v>1781</v>
      </c>
      <c r="G1422" s="13" t="s">
        <v>2304</v>
      </c>
      <c r="H1422" s="13" t="s">
        <v>744</v>
      </c>
      <c r="I1422" s="13">
        <v>45</v>
      </c>
      <c r="J1422" s="13" t="s">
        <v>745</v>
      </c>
      <c r="K1422" s="13" t="s">
        <v>2222</v>
      </c>
      <c r="L1422" s="13" t="s">
        <v>108</v>
      </c>
      <c r="M1422" s="13" t="s">
        <v>109</v>
      </c>
      <c r="N1422" s="13" t="s">
        <v>110</v>
      </c>
      <c r="O1422" s="39"/>
      <c r="P1422" s="39"/>
      <c r="Q1422" s="39"/>
      <c r="R1422" s="39"/>
      <c r="S1422" s="39">
        <v>0</v>
      </c>
      <c r="T1422" s="39">
        <v>74</v>
      </c>
      <c r="U1422" s="39">
        <v>74</v>
      </c>
      <c r="V1422" s="39">
        <v>70</v>
      </c>
      <c r="W1422" s="39">
        <v>70</v>
      </c>
      <c r="X1422" s="39"/>
      <c r="Y1422" s="39"/>
      <c r="Z1422" s="39"/>
      <c r="AA1422" s="39"/>
      <c r="AB1422" s="39"/>
      <c r="AC1422" s="39"/>
      <c r="AD1422" s="39"/>
      <c r="AE1422" s="39"/>
      <c r="AF1422" s="39"/>
      <c r="AG1422" s="39"/>
      <c r="AH1422" s="39"/>
      <c r="AI1422" s="39"/>
      <c r="AJ1422" s="39"/>
      <c r="AK1422" s="39"/>
      <c r="AL1422" s="39"/>
      <c r="AM1422" s="39"/>
      <c r="AN1422" s="39"/>
      <c r="AO1422" s="39"/>
      <c r="AP1422" s="39">
        <v>13068.33</v>
      </c>
      <c r="AQ1422" s="39">
        <v>0</v>
      </c>
      <c r="AR1422" s="27">
        <f t="shared" si="30"/>
        <v>0</v>
      </c>
      <c r="AS1422" s="13" t="s">
        <v>111</v>
      </c>
      <c r="AT1422" s="13">
        <v>2016</v>
      </c>
      <c r="AU1422" s="13" t="s">
        <v>212</v>
      </c>
    </row>
    <row r="1423" spans="2:47" x14ac:dyDescent="0.2">
      <c r="B1423" s="7" t="s">
        <v>2306</v>
      </c>
      <c r="C1423" s="7" t="s">
        <v>100</v>
      </c>
      <c r="D1423" s="13" t="s">
        <v>1779</v>
      </c>
      <c r="E1423" s="7" t="s">
        <v>1780</v>
      </c>
      <c r="F1423" s="10" t="s">
        <v>1781</v>
      </c>
      <c r="G1423" s="10" t="s">
        <v>2307</v>
      </c>
      <c r="H1423" s="8" t="s">
        <v>105</v>
      </c>
      <c r="I1423" s="9">
        <v>45</v>
      </c>
      <c r="J1423" s="10" t="s">
        <v>238</v>
      </c>
      <c r="K1423" s="8" t="s">
        <v>107</v>
      </c>
      <c r="L1423" s="10" t="s">
        <v>108</v>
      </c>
      <c r="M1423" s="10" t="s">
        <v>109</v>
      </c>
      <c r="N1423" s="10" t="s">
        <v>110</v>
      </c>
      <c r="O1423" s="27"/>
      <c r="P1423" s="27"/>
      <c r="Q1423" s="74"/>
      <c r="R1423" s="27">
        <v>12</v>
      </c>
      <c r="S1423" s="27">
        <v>12</v>
      </c>
      <c r="T1423" s="27">
        <v>12</v>
      </c>
      <c r="U1423" s="27">
        <v>12</v>
      </c>
      <c r="V1423" s="27">
        <v>12</v>
      </c>
      <c r="W1423" s="27"/>
      <c r="X1423" s="27"/>
      <c r="Y1423" s="27"/>
      <c r="Z1423" s="27"/>
      <c r="AA1423" s="27"/>
      <c r="AB1423" s="27"/>
      <c r="AC1423" s="27"/>
      <c r="AD1423" s="27"/>
      <c r="AE1423" s="27"/>
      <c r="AF1423" s="27"/>
      <c r="AG1423" s="27"/>
      <c r="AH1423" s="27"/>
      <c r="AI1423" s="27"/>
      <c r="AJ1423" s="27"/>
      <c r="AK1423" s="27"/>
      <c r="AL1423" s="27"/>
      <c r="AM1423" s="27"/>
      <c r="AN1423" s="27"/>
      <c r="AO1423" s="27"/>
      <c r="AP1423" s="27">
        <v>5416.32</v>
      </c>
      <c r="AQ1423" s="27">
        <v>0</v>
      </c>
      <c r="AR1423" s="27">
        <f t="shared" si="30"/>
        <v>0</v>
      </c>
      <c r="AS1423" s="10" t="s">
        <v>111</v>
      </c>
      <c r="AT1423" s="7" t="s">
        <v>375</v>
      </c>
      <c r="AU1423" s="89" t="s">
        <v>1392</v>
      </c>
    </row>
    <row r="1424" spans="2:47" x14ac:dyDescent="0.2">
      <c r="B1424" s="12" t="s">
        <v>2308</v>
      </c>
      <c r="C1424" s="7" t="s">
        <v>100</v>
      </c>
      <c r="D1424" s="13" t="s">
        <v>1779</v>
      </c>
      <c r="E1424" s="7" t="s">
        <v>1780</v>
      </c>
      <c r="F1424" s="7" t="s">
        <v>1781</v>
      </c>
      <c r="G1424" s="7" t="s">
        <v>2307</v>
      </c>
      <c r="H1424" s="8" t="s">
        <v>197</v>
      </c>
      <c r="I1424" s="9">
        <v>45</v>
      </c>
      <c r="J1424" s="10" t="s">
        <v>579</v>
      </c>
      <c r="K1424" s="8" t="s">
        <v>107</v>
      </c>
      <c r="L1424" s="10" t="s">
        <v>108</v>
      </c>
      <c r="M1424" s="10" t="s">
        <v>109</v>
      </c>
      <c r="N1424" s="10" t="s">
        <v>110</v>
      </c>
      <c r="O1424" s="74"/>
      <c r="P1424" s="27"/>
      <c r="Q1424" s="27"/>
      <c r="R1424" s="27">
        <v>12</v>
      </c>
      <c r="S1424" s="27">
        <v>12</v>
      </c>
      <c r="T1424" s="27">
        <v>12</v>
      </c>
      <c r="U1424" s="27">
        <v>12</v>
      </c>
      <c r="V1424" s="27">
        <v>12</v>
      </c>
      <c r="W1424" s="27"/>
      <c r="X1424" s="27"/>
      <c r="Y1424" s="27"/>
      <c r="Z1424" s="27"/>
      <c r="AA1424" s="27"/>
      <c r="AB1424" s="27"/>
      <c r="AC1424" s="27"/>
      <c r="AD1424" s="27"/>
      <c r="AE1424" s="27"/>
      <c r="AF1424" s="27"/>
      <c r="AG1424" s="27"/>
      <c r="AH1424" s="27"/>
      <c r="AI1424" s="27"/>
      <c r="AJ1424" s="27"/>
      <c r="AK1424" s="27"/>
      <c r="AL1424" s="27"/>
      <c r="AM1424" s="27"/>
      <c r="AN1424" s="27"/>
      <c r="AO1424" s="27"/>
      <c r="AP1424" s="27">
        <v>5416.32</v>
      </c>
      <c r="AQ1424" s="27">
        <v>0</v>
      </c>
      <c r="AR1424" s="27">
        <f t="shared" si="30"/>
        <v>0</v>
      </c>
      <c r="AS1424" s="10" t="s">
        <v>111</v>
      </c>
      <c r="AT1424" s="43" t="s">
        <v>241</v>
      </c>
      <c r="AU1424" s="43" t="s">
        <v>1559</v>
      </c>
    </row>
    <row r="1425" spans="2:47" x14ac:dyDescent="0.2">
      <c r="B1425" s="12" t="s">
        <v>2309</v>
      </c>
      <c r="C1425" s="8" t="s">
        <v>100</v>
      </c>
      <c r="D1425" s="13" t="s">
        <v>1779</v>
      </c>
      <c r="E1425" s="7" t="s">
        <v>1780</v>
      </c>
      <c r="F1425" s="8" t="s">
        <v>1781</v>
      </c>
      <c r="G1425" s="7" t="s">
        <v>2307</v>
      </c>
      <c r="H1425" s="8" t="s">
        <v>197</v>
      </c>
      <c r="I1425" s="9">
        <v>45</v>
      </c>
      <c r="J1425" s="8" t="s">
        <v>244</v>
      </c>
      <c r="K1425" s="8" t="s">
        <v>107</v>
      </c>
      <c r="L1425" s="8" t="s">
        <v>108</v>
      </c>
      <c r="M1425" s="10" t="s">
        <v>109</v>
      </c>
      <c r="N1425" s="10" t="s">
        <v>110</v>
      </c>
      <c r="O1425" s="74"/>
      <c r="P1425" s="27"/>
      <c r="Q1425" s="27"/>
      <c r="R1425" s="27">
        <v>12</v>
      </c>
      <c r="S1425" s="27">
        <v>12</v>
      </c>
      <c r="T1425" s="27">
        <v>12</v>
      </c>
      <c r="U1425" s="27">
        <v>12</v>
      </c>
      <c r="V1425" s="27">
        <v>12</v>
      </c>
      <c r="W1425" s="27"/>
      <c r="X1425" s="27"/>
      <c r="Y1425" s="27"/>
      <c r="Z1425" s="27"/>
      <c r="AA1425" s="27"/>
      <c r="AB1425" s="27"/>
      <c r="AC1425" s="27"/>
      <c r="AD1425" s="27"/>
      <c r="AE1425" s="27"/>
      <c r="AF1425" s="27"/>
      <c r="AG1425" s="27"/>
      <c r="AH1425" s="27"/>
      <c r="AI1425" s="27"/>
      <c r="AJ1425" s="27"/>
      <c r="AK1425" s="27"/>
      <c r="AL1425" s="27"/>
      <c r="AM1425" s="27"/>
      <c r="AN1425" s="27"/>
      <c r="AO1425" s="27"/>
      <c r="AP1425" s="27">
        <v>5000</v>
      </c>
      <c r="AQ1425" s="27">
        <v>0</v>
      </c>
      <c r="AR1425" s="27">
        <f t="shared" si="30"/>
        <v>0</v>
      </c>
      <c r="AS1425" s="10" t="s">
        <v>111</v>
      </c>
      <c r="AT1425" s="43" t="s">
        <v>241</v>
      </c>
      <c r="AU1425" s="89" t="s">
        <v>2219</v>
      </c>
    </row>
    <row r="1426" spans="2:47" x14ac:dyDescent="0.2">
      <c r="B1426" s="12" t="s">
        <v>2310</v>
      </c>
      <c r="C1426" s="7" t="s">
        <v>100</v>
      </c>
      <c r="D1426" s="13" t="s">
        <v>1779</v>
      </c>
      <c r="E1426" s="7" t="s">
        <v>1780</v>
      </c>
      <c r="F1426" s="8" t="s">
        <v>1781</v>
      </c>
      <c r="G1426" s="7" t="s">
        <v>2307</v>
      </c>
      <c r="H1426" s="8" t="s">
        <v>197</v>
      </c>
      <c r="I1426" s="7">
        <v>45</v>
      </c>
      <c r="J1426" s="10" t="s">
        <v>200</v>
      </c>
      <c r="K1426" s="25" t="s">
        <v>2222</v>
      </c>
      <c r="L1426" s="26" t="s">
        <v>108</v>
      </c>
      <c r="M1426" s="10" t="s">
        <v>109</v>
      </c>
      <c r="N1426" s="7" t="s">
        <v>110</v>
      </c>
      <c r="O1426" s="39"/>
      <c r="P1426" s="39"/>
      <c r="Q1426" s="39"/>
      <c r="R1426" s="39"/>
      <c r="S1426" s="39">
        <v>12</v>
      </c>
      <c r="T1426" s="39">
        <v>12</v>
      </c>
      <c r="U1426" s="39">
        <v>12</v>
      </c>
      <c r="V1426" s="39">
        <v>12</v>
      </c>
      <c r="W1426" s="39"/>
      <c r="X1426" s="39"/>
      <c r="Y1426" s="39"/>
      <c r="Z1426" s="39"/>
      <c r="AA1426" s="39"/>
      <c r="AB1426" s="39"/>
      <c r="AC1426" s="39"/>
      <c r="AD1426" s="39"/>
      <c r="AE1426" s="39"/>
      <c r="AF1426" s="39"/>
      <c r="AG1426" s="39"/>
      <c r="AH1426" s="39"/>
      <c r="AI1426" s="39"/>
      <c r="AJ1426" s="39"/>
      <c r="AK1426" s="39"/>
      <c r="AL1426" s="39"/>
      <c r="AM1426" s="39"/>
      <c r="AN1426" s="39"/>
      <c r="AO1426" s="39"/>
      <c r="AP1426" s="39">
        <v>8922.5</v>
      </c>
      <c r="AQ1426" s="27">
        <v>0</v>
      </c>
      <c r="AR1426" s="27">
        <f t="shared" si="30"/>
        <v>0</v>
      </c>
      <c r="AS1426" s="26" t="s">
        <v>111</v>
      </c>
      <c r="AT1426" s="10">
        <v>2015</v>
      </c>
      <c r="AU1426" s="89" t="s">
        <v>212</v>
      </c>
    </row>
    <row r="1427" spans="2:47" x14ac:dyDescent="0.2">
      <c r="B1427" s="7" t="s">
        <v>2311</v>
      </c>
      <c r="C1427" s="7" t="s">
        <v>100</v>
      </c>
      <c r="D1427" s="13" t="s">
        <v>1779</v>
      </c>
      <c r="E1427" s="7" t="s">
        <v>1780</v>
      </c>
      <c r="F1427" s="10" t="s">
        <v>1781</v>
      </c>
      <c r="G1427" s="10" t="s">
        <v>2312</v>
      </c>
      <c r="H1427" s="8" t="s">
        <v>105</v>
      </c>
      <c r="I1427" s="9">
        <v>45</v>
      </c>
      <c r="J1427" s="10" t="s">
        <v>238</v>
      </c>
      <c r="K1427" s="8" t="s">
        <v>107</v>
      </c>
      <c r="L1427" s="10" t="s">
        <v>108</v>
      </c>
      <c r="M1427" s="10" t="s">
        <v>109</v>
      </c>
      <c r="N1427" s="10" t="s">
        <v>110</v>
      </c>
      <c r="O1427" s="27"/>
      <c r="P1427" s="27"/>
      <c r="Q1427" s="74"/>
      <c r="R1427" s="27">
        <v>20</v>
      </c>
      <c r="S1427" s="27">
        <v>20</v>
      </c>
      <c r="T1427" s="27">
        <v>20</v>
      </c>
      <c r="U1427" s="27">
        <v>20</v>
      </c>
      <c r="V1427" s="27">
        <v>20</v>
      </c>
      <c r="W1427" s="27"/>
      <c r="X1427" s="27"/>
      <c r="Y1427" s="27"/>
      <c r="Z1427" s="27"/>
      <c r="AA1427" s="27"/>
      <c r="AB1427" s="27"/>
      <c r="AC1427" s="27"/>
      <c r="AD1427" s="27"/>
      <c r="AE1427" s="27"/>
      <c r="AF1427" s="27"/>
      <c r="AG1427" s="27"/>
      <c r="AH1427" s="27"/>
      <c r="AI1427" s="27"/>
      <c r="AJ1427" s="27"/>
      <c r="AK1427" s="27"/>
      <c r="AL1427" s="27"/>
      <c r="AM1427" s="27"/>
      <c r="AN1427" s="27"/>
      <c r="AO1427" s="27"/>
      <c r="AP1427" s="27">
        <v>10832.65</v>
      </c>
      <c r="AQ1427" s="27">
        <v>0</v>
      </c>
      <c r="AR1427" s="27">
        <f t="shared" si="30"/>
        <v>0</v>
      </c>
      <c r="AS1427" s="10" t="s">
        <v>111</v>
      </c>
      <c r="AT1427" s="7" t="s">
        <v>375</v>
      </c>
      <c r="AU1427" s="89" t="s">
        <v>239</v>
      </c>
    </row>
    <row r="1428" spans="2:47" x14ac:dyDescent="0.2">
      <c r="B1428" s="12" t="s">
        <v>2313</v>
      </c>
      <c r="C1428" s="7" t="s">
        <v>100</v>
      </c>
      <c r="D1428" s="13" t="s">
        <v>1779</v>
      </c>
      <c r="E1428" s="7" t="s">
        <v>1780</v>
      </c>
      <c r="F1428" s="7" t="s">
        <v>1781</v>
      </c>
      <c r="G1428" s="7" t="s">
        <v>2312</v>
      </c>
      <c r="H1428" s="8" t="s">
        <v>197</v>
      </c>
      <c r="I1428" s="9">
        <v>45</v>
      </c>
      <c r="J1428" s="10" t="s">
        <v>579</v>
      </c>
      <c r="K1428" s="8" t="s">
        <v>107</v>
      </c>
      <c r="L1428" s="10" t="s">
        <v>108</v>
      </c>
      <c r="M1428" s="10" t="s">
        <v>109</v>
      </c>
      <c r="N1428" s="10" t="s">
        <v>110</v>
      </c>
      <c r="O1428" s="74"/>
      <c r="P1428" s="27"/>
      <c r="Q1428" s="27"/>
      <c r="R1428" s="27">
        <v>12</v>
      </c>
      <c r="S1428" s="27">
        <v>20</v>
      </c>
      <c r="T1428" s="27">
        <v>20</v>
      </c>
      <c r="U1428" s="27">
        <v>20</v>
      </c>
      <c r="V1428" s="27">
        <v>20</v>
      </c>
      <c r="W1428" s="27"/>
      <c r="X1428" s="27"/>
      <c r="Y1428" s="27"/>
      <c r="Z1428" s="27"/>
      <c r="AA1428" s="27"/>
      <c r="AB1428" s="27"/>
      <c r="AC1428" s="27"/>
      <c r="AD1428" s="27"/>
      <c r="AE1428" s="27"/>
      <c r="AF1428" s="27"/>
      <c r="AG1428" s="27"/>
      <c r="AH1428" s="27"/>
      <c r="AI1428" s="27"/>
      <c r="AJ1428" s="27"/>
      <c r="AK1428" s="27"/>
      <c r="AL1428" s="27"/>
      <c r="AM1428" s="27"/>
      <c r="AN1428" s="27"/>
      <c r="AO1428" s="27"/>
      <c r="AP1428" s="27">
        <v>10832.65</v>
      </c>
      <c r="AQ1428" s="27">
        <v>0</v>
      </c>
      <c r="AR1428" s="27">
        <f t="shared" si="30"/>
        <v>0</v>
      </c>
      <c r="AS1428" s="10" t="s">
        <v>111</v>
      </c>
      <c r="AT1428" s="43" t="s">
        <v>241</v>
      </c>
      <c r="AU1428" s="43" t="s">
        <v>359</v>
      </c>
    </row>
    <row r="1429" spans="2:47" x14ac:dyDescent="0.2">
      <c r="B1429" s="12" t="s">
        <v>2314</v>
      </c>
      <c r="C1429" s="8" t="s">
        <v>100</v>
      </c>
      <c r="D1429" s="13" t="s">
        <v>1779</v>
      </c>
      <c r="E1429" s="7" t="s">
        <v>1780</v>
      </c>
      <c r="F1429" s="8" t="s">
        <v>1781</v>
      </c>
      <c r="G1429" s="7" t="s">
        <v>2312</v>
      </c>
      <c r="H1429" s="8" t="s">
        <v>197</v>
      </c>
      <c r="I1429" s="9">
        <v>45</v>
      </c>
      <c r="J1429" s="8" t="s">
        <v>244</v>
      </c>
      <c r="K1429" s="8" t="s">
        <v>107</v>
      </c>
      <c r="L1429" s="8" t="s">
        <v>108</v>
      </c>
      <c r="M1429" s="10" t="s">
        <v>109</v>
      </c>
      <c r="N1429" s="10" t="s">
        <v>110</v>
      </c>
      <c r="O1429" s="74"/>
      <c r="P1429" s="27"/>
      <c r="Q1429" s="27"/>
      <c r="R1429" s="27">
        <v>7</v>
      </c>
      <c r="S1429" s="27">
        <v>20</v>
      </c>
      <c r="T1429" s="27">
        <v>20</v>
      </c>
      <c r="U1429" s="27">
        <v>20</v>
      </c>
      <c r="V1429" s="27">
        <v>20</v>
      </c>
      <c r="W1429" s="27"/>
      <c r="X1429" s="27"/>
      <c r="Y1429" s="27"/>
      <c r="Z1429" s="27"/>
      <c r="AA1429" s="27"/>
      <c r="AB1429" s="27"/>
      <c r="AC1429" s="27"/>
      <c r="AD1429" s="27"/>
      <c r="AE1429" s="27"/>
      <c r="AF1429" s="27"/>
      <c r="AG1429" s="27"/>
      <c r="AH1429" s="27"/>
      <c r="AI1429" s="27"/>
      <c r="AJ1429" s="27"/>
      <c r="AK1429" s="27"/>
      <c r="AL1429" s="27"/>
      <c r="AM1429" s="27"/>
      <c r="AN1429" s="27"/>
      <c r="AO1429" s="27"/>
      <c r="AP1429" s="27">
        <v>9026</v>
      </c>
      <c r="AQ1429" s="27">
        <v>0</v>
      </c>
      <c r="AR1429" s="27">
        <f t="shared" si="30"/>
        <v>0</v>
      </c>
      <c r="AS1429" s="10" t="s">
        <v>111</v>
      </c>
      <c r="AT1429" s="43" t="s">
        <v>241</v>
      </c>
      <c r="AU1429" s="89" t="s">
        <v>2219</v>
      </c>
    </row>
    <row r="1430" spans="2:47" x14ac:dyDescent="0.2">
      <c r="B1430" s="12" t="s">
        <v>2315</v>
      </c>
      <c r="C1430" s="7" t="s">
        <v>100</v>
      </c>
      <c r="D1430" s="13" t="s">
        <v>1779</v>
      </c>
      <c r="E1430" s="7" t="s">
        <v>1780</v>
      </c>
      <c r="F1430" s="8" t="s">
        <v>1781</v>
      </c>
      <c r="G1430" s="7" t="s">
        <v>2312</v>
      </c>
      <c r="H1430" s="8" t="s">
        <v>197</v>
      </c>
      <c r="I1430" s="7">
        <v>45</v>
      </c>
      <c r="J1430" s="10" t="s">
        <v>200</v>
      </c>
      <c r="K1430" s="25" t="s">
        <v>2222</v>
      </c>
      <c r="L1430" s="26" t="s">
        <v>108</v>
      </c>
      <c r="M1430" s="10" t="s">
        <v>109</v>
      </c>
      <c r="N1430" s="7" t="s">
        <v>110</v>
      </c>
      <c r="O1430" s="39"/>
      <c r="P1430" s="39"/>
      <c r="Q1430" s="39"/>
      <c r="R1430" s="39"/>
      <c r="S1430" s="39">
        <v>20</v>
      </c>
      <c r="T1430" s="39">
        <v>20</v>
      </c>
      <c r="U1430" s="39">
        <v>20</v>
      </c>
      <c r="V1430" s="39">
        <v>20</v>
      </c>
      <c r="W1430" s="39"/>
      <c r="X1430" s="39"/>
      <c r="Y1430" s="39"/>
      <c r="Z1430" s="39"/>
      <c r="AA1430" s="39"/>
      <c r="AB1430" s="39"/>
      <c r="AC1430" s="39"/>
      <c r="AD1430" s="39"/>
      <c r="AE1430" s="39"/>
      <c r="AF1430" s="39"/>
      <c r="AG1430" s="39"/>
      <c r="AH1430" s="39"/>
      <c r="AI1430" s="39"/>
      <c r="AJ1430" s="39"/>
      <c r="AK1430" s="39"/>
      <c r="AL1430" s="39"/>
      <c r="AM1430" s="39"/>
      <c r="AN1430" s="39"/>
      <c r="AO1430" s="39"/>
      <c r="AP1430" s="39">
        <v>15907.5</v>
      </c>
      <c r="AQ1430" s="27">
        <v>0</v>
      </c>
      <c r="AR1430" s="27">
        <f t="shared" si="30"/>
        <v>0</v>
      </c>
      <c r="AS1430" s="26" t="s">
        <v>111</v>
      </c>
      <c r="AT1430" s="10">
        <v>2015</v>
      </c>
      <c r="AU1430" s="13" t="s">
        <v>610</v>
      </c>
    </row>
    <row r="1431" spans="2:47" x14ac:dyDescent="0.2">
      <c r="B1431" s="13" t="s">
        <v>2316</v>
      </c>
      <c r="C1431" s="13" t="s">
        <v>100</v>
      </c>
      <c r="D1431" s="13" t="s">
        <v>1779</v>
      </c>
      <c r="E1431" s="13" t="s">
        <v>1780</v>
      </c>
      <c r="F1431" s="13" t="s">
        <v>1781</v>
      </c>
      <c r="G1431" s="13" t="s">
        <v>2317</v>
      </c>
      <c r="H1431" s="13" t="s">
        <v>1026</v>
      </c>
      <c r="I1431" s="13">
        <v>45</v>
      </c>
      <c r="J1431" s="13" t="s">
        <v>614</v>
      </c>
      <c r="K1431" s="13" t="s">
        <v>2222</v>
      </c>
      <c r="L1431" s="13" t="s">
        <v>108</v>
      </c>
      <c r="M1431" s="13" t="s">
        <v>109</v>
      </c>
      <c r="N1431" s="13" t="s">
        <v>110</v>
      </c>
      <c r="O1431" s="39"/>
      <c r="P1431" s="39"/>
      <c r="Q1431" s="39"/>
      <c r="R1431" s="39"/>
      <c r="S1431" s="39">
        <v>0</v>
      </c>
      <c r="T1431" s="39">
        <v>2</v>
      </c>
      <c r="U1431" s="39">
        <v>2</v>
      </c>
      <c r="V1431" s="39">
        <v>5</v>
      </c>
      <c r="W1431" s="39">
        <v>5</v>
      </c>
      <c r="X1431" s="39"/>
      <c r="Y1431" s="39"/>
      <c r="Z1431" s="39"/>
      <c r="AA1431" s="39"/>
      <c r="AB1431" s="39"/>
      <c r="AC1431" s="39"/>
      <c r="AD1431" s="39"/>
      <c r="AE1431" s="39"/>
      <c r="AF1431" s="39"/>
      <c r="AG1431" s="39"/>
      <c r="AH1431" s="39"/>
      <c r="AI1431" s="39"/>
      <c r="AJ1431" s="39"/>
      <c r="AK1431" s="39"/>
      <c r="AL1431" s="39"/>
      <c r="AM1431" s="39"/>
      <c r="AN1431" s="39"/>
      <c r="AO1431" s="39"/>
      <c r="AP1431" s="39">
        <v>9026</v>
      </c>
      <c r="AQ1431" s="39">
        <v>0</v>
      </c>
      <c r="AR1431" s="27">
        <f t="shared" si="30"/>
        <v>0</v>
      </c>
      <c r="AS1431" s="13" t="s">
        <v>111</v>
      </c>
      <c r="AT1431" s="13">
        <v>2016</v>
      </c>
      <c r="AU1431" s="13" t="s">
        <v>212</v>
      </c>
    </row>
    <row r="1432" spans="2:47" x14ac:dyDescent="0.2">
      <c r="B1432" s="7" t="s">
        <v>2318</v>
      </c>
      <c r="C1432" s="7" t="s">
        <v>100</v>
      </c>
      <c r="D1432" s="13" t="s">
        <v>2226</v>
      </c>
      <c r="E1432" s="7" t="s">
        <v>2227</v>
      </c>
      <c r="F1432" s="10" t="s">
        <v>2228</v>
      </c>
      <c r="G1432" s="10" t="s">
        <v>2319</v>
      </c>
      <c r="H1432" s="8" t="s">
        <v>197</v>
      </c>
      <c r="I1432" s="9">
        <v>45</v>
      </c>
      <c r="J1432" s="10" t="s">
        <v>238</v>
      </c>
      <c r="K1432" s="8" t="s">
        <v>107</v>
      </c>
      <c r="L1432" s="10" t="s">
        <v>108</v>
      </c>
      <c r="M1432" s="10" t="s">
        <v>109</v>
      </c>
      <c r="N1432" s="10" t="s">
        <v>110</v>
      </c>
      <c r="O1432" s="27"/>
      <c r="P1432" s="27"/>
      <c r="Q1432" s="74"/>
      <c r="R1432" s="27">
        <v>138</v>
      </c>
      <c r="S1432" s="27">
        <v>130</v>
      </c>
      <c r="T1432" s="27">
        <v>130</v>
      </c>
      <c r="U1432" s="27">
        <v>130</v>
      </c>
      <c r="V1432" s="27">
        <v>130</v>
      </c>
      <c r="W1432" s="27"/>
      <c r="X1432" s="27"/>
      <c r="Y1432" s="27"/>
      <c r="Z1432" s="27"/>
      <c r="AA1432" s="27"/>
      <c r="AB1432" s="27"/>
      <c r="AC1432" s="27"/>
      <c r="AD1432" s="27"/>
      <c r="AE1432" s="27"/>
      <c r="AF1432" s="27"/>
      <c r="AG1432" s="27"/>
      <c r="AH1432" s="27"/>
      <c r="AI1432" s="27"/>
      <c r="AJ1432" s="27"/>
      <c r="AK1432" s="27"/>
      <c r="AL1432" s="27"/>
      <c r="AM1432" s="27"/>
      <c r="AN1432" s="27"/>
      <c r="AO1432" s="27"/>
      <c r="AP1432" s="27">
        <v>9749.3799999999992</v>
      </c>
      <c r="AQ1432" s="27">
        <v>0</v>
      </c>
      <c r="AR1432" s="27">
        <f t="shared" si="30"/>
        <v>0</v>
      </c>
      <c r="AS1432" s="10" t="s">
        <v>111</v>
      </c>
      <c r="AT1432" s="7" t="s">
        <v>375</v>
      </c>
      <c r="AU1432" s="89" t="s">
        <v>357</v>
      </c>
    </row>
    <row r="1433" spans="2:47" x14ac:dyDescent="0.2">
      <c r="B1433" s="12" t="s">
        <v>2320</v>
      </c>
      <c r="C1433" s="7" t="s">
        <v>100</v>
      </c>
      <c r="D1433" s="13" t="s">
        <v>2226</v>
      </c>
      <c r="E1433" s="7" t="s">
        <v>2227</v>
      </c>
      <c r="F1433" s="7" t="s">
        <v>2228</v>
      </c>
      <c r="G1433" s="7" t="s">
        <v>2319</v>
      </c>
      <c r="H1433" s="8" t="s">
        <v>197</v>
      </c>
      <c r="I1433" s="9">
        <v>45</v>
      </c>
      <c r="J1433" s="10" t="s">
        <v>579</v>
      </c>
      <c r="K1433" s="8" t="s">
        <v>107</v>
      </c>
      <c r="L1433" s="10" t="s">
        <v>108</v>
      </c>
      <c r="M1433" s="10" t="s">
        <v>109</v>
      </c>
      <c r="N1433" s="10" t="s">
        <v>110</v>
      </c>
      <c r="O1433" s="74"/>
      <c r="P1433" s="27"/>
      <c r="Q1433" s="27"/>
      <c r="R1433" s="27">
        <v>108</v>
      </c>
      <c r="S1433" s="27"/>
      <c r="T1433" s="27"/>
      <c r="U1433" s="27">
        <v>30</v>
      </c>
      <c r="V1433" s="27">
        <v>20</v>
      </c>
      <c r="W1433" s="27"/>
      <c r="X1433" s="27"/>
      <c r="Y1433" s="27"/>
      <c r="Z1433" s="27"/>
      <c r="AA1433" s="27"/>
      <c r="AB1433" s="27"/>
      <c r="AC1433" s="27"/>
      <c r="AD1433" s="27"/>
      <c r="AE1433" s="27"/>
      <c r="AF1433" s="27"/>
      <c r="AG1433" s="27"/>
      <c r="AH1433" s="27"/>
      <c r="AI1433" s="27"/>
      <c r="AJ1433" s="27"/>
      <c r="AK1433" s="27"/>
      <c r="AL1433" s="27"/>
      <c r="AM1433" s="27"/>
      <c r="AN1433" s="27"/>
      <c r="AO1433" s="27"/>
      <c r="AP1433" s="27">
        <v>9749.3799999999992</v>
      </c>
      <c r="AQ1433" s="27">
        <v>0</v>
      </c>
      <c r="AR1433" s="27">
        <f t="shared" si="30"/>
        <v>0</v>
      </c>
      <c r="AS1433" s="10" t="s">
        <v>111</v>
      </c>
      <c r="AT1433" s="43" t="s">
        <v>241</v>
      </c>
      <c r="AU1433" s="10" t="s">
        <v>1339</v>
      </c>
    </row>
    <row r="1434" spans="2:47" x14ac:dyDescent="0.2">
      <c r="B1434" s="12" t="s">
        <v>2321</v>
      </c>
      <c r="C1434" s="7" t="s">
        <v>100</v>
      </c>
      <c r="D1434" s="13" t="s">
        <v>2226</v>
      </c>
      <c r="E1434" s="7" t="s">
        <v>2227</v>
      </c>
      <c r="F1434" s="7" t="s">
        <v>2228</v>
      </c>
      <c r="G1434" s="7" t="s">
        <v>2319</v>
      </c>
      <c r="H1434" s="8" t="s">
        <v>197</v>
      </c>
      <c r="I1434" s="9">
        <v>45</v>
      </c>
      <c r="J1434" s="10" t="s">
        <v>579</v>
      </c>
      <c r="K1434" s="8" t="s">
        <v>107</v>
      </c>
      <c r="L1434" s="10" t="s">
        <v>108</v>
      </c>
      <c r="M1434" s="10" t="s">
        <v>109</v>
      </c>
      <c r="N1434" s="10" t="s">
        <v>110</v>
      </c>
      <c r="O1434" s="74"/>
      <c r="P1434" s="27"/>
      <c r="Q1434" s="27"/>
      <c r="R1434" s="27">
        <v>108</v>
      </c>
      <c r="S1434" s="27"/>
      <c r="T1434" s="27"/>
      <c r="U1434" s="27">
        <v>30</v>
      </c>
      <c r="V1434" s="27">
        <v>20</v>
      </c>
      <c r="W1434" s="27"/>
      <c r="X1434" s="27"/>
      <c r="Y1434" s="27"/>
      <c r="Z1434" s="27"/>
      <c r="AA1434" s="27"/>
      <c r="AB1434" s="27"/>
      <c r="AC1434" s="27"/>
      <c r="AD1434" s="27"/>
      <c r="AE1434" s="27"/>
      <c r="AF1434" s="27"/>
      <c r="AG1434" s="27"/>
      <c r="AH1434" s="27"/>
      <c r="AI1434" s="27"/>
      <c r="AJ1434" s="27"/>
      <c r="AK1434" s="27"/>
      <c r="AL1434" s="27"/>
      <c r="AM1434" s="27"/>
      <c r="AN1434" s="27"/>
      <c r="AO1434" s="27"/>
      <c r="AP1434" s="27">
        <v>8700</v>
      </c>
      <c r="AQ1434" s="27">
        <v>0</v>
      </c>
      <c r="AR1434" s="27">
        <f t="shared" si="30"/>
        <v>0</v>
      </c>
      <c r="AS1434" s="10" t="s">
        <v>111</v>
      </c>
      <c r="AT1434" s="43" t="s">
        <v>241</v>
      </c>
      <c r="AU1434" s="43" t="s">
        <v>1346</v>
      </c>
    </row>
    <row r="1435" spans="2:47" x14ac:dyDescent="0.2">
      <c r="B1435" s="12" t="s">
        <v>2322</v>
      </c>
      <c r="C1435" s="8" t="s">
        <v>100</v>
      </c>
      <c r="D1435" s="13" t="s">
        <v>2226</v>
      </c>
      <c r="E1435" s="8" t="s">
        <v>2227</v>
      </c>
      <c r="F1435" s="8" t="s">
        <v>2228</v>
      </c>
      <c r="G1435" s="7" t="s">
        <v>2319</v>
      </c>
      <c r="H1435" s="8" t="s">
        <v>197</v>
      </c>
      <c r="I1435" s="9">
        <v>45</v>
      </c>
      <c r="J1435" s="8" t="s">
        <v>244</v>
      </c>
      <c r="K1435" s="8" t="s">
        <v>107</v>
      </c>
      <c r="L1435" s="8" t="s">
        <v>108</v>
      </c>
      <c r="M1435" s="10" t="s">
        <v>109</v>
      </c>
      <c r="N1435" s="10" t="s">
        <v>110</v>
      </c>
      <c r="O1435" s="74"/>
      <c r="P1435" s="27"/>
      <c r="Q1435" s="27"/>
      <c r="R1435" s="27">
        <v>10</v>
      </c>
      <c r="S1435" s="27"/>
      <c r="T1435" s="27"/>
      <c r="U1435" s="27">
        <v>30</v>
      </c>
      <c r="V1435" s="27">
        <v>20</v>
      </c>
      <c r="W1435" s="27"/>
      <c r="X1435" s="27"/>
      <c r="Y1435" s="27"/>
      <c r="Z1435" s="27"/>
      <c r="AA1435" s="27"/>
      <c r="AB1435" s="27"/>
      <c r="AC1435" s="27"/>
      <c r="AD1435" s="27"/>
      <c r="AE1435" s="27"/>
      <c r="AF1435" s="27"/>
      <c r="AG1435" s="27"/>
      <c r="AH1435" s="27"/>
      <c r="AI1435" s="27"/>
      <c r="AJ1435" s="27"/>
      <c r="AK1435" s="27"/>
      <c r="AL1435" s="27"/>
      <c r="AM1435" s="27"/>
      <c r="AN1435" s="27"/>
      <c r="AO1435" s="27"/>
      <c r="AP1435" s="27">
        <v>8700</v>
      </c>
      <c r="AQ1435" s="27">
        <v>0</v>
      </c>
      <c r="AR1435" s="27">
        <f t="shared" si="30"/>
        <v>0</v>
      </c>
      <c r="AS1435" s="10" t="s">
        <v>111</v>
      </c>
      <c r="AT1435" s="43" t="s">
        <v>241</v>
      </c>
      <c r="AU1435" s="89" t="s">
        <v>2219</v>
      </c>
    </row>
    <row r="1436" spans="2:47" x14ac:dyDescent="0.2">
      <c r="B1436" s="12" t="s">
        <v>2323</v>
      </c>
      <c r="C1436" s="7" t="s">
        <v>100</v>
      </c>
      <c r="D1436" s="13" t="s">
        <v>2226</v>
      </c>
      <c r="E1436" s="8" t="s">
        <v>2227</v>
      </c>
      <c r="F1436" s="8" t="s">
        <v>2228</v>
      </c>
      <c r="G1436" s="7" t="s">
        <v>2319</v>
      </c>
      <c r="H1436" s="8" t="s">
        <v>197</v>
      </c>
      <c r="I1436" s="7">
        <v>45</v>
      </c>
      <c r="J1436" s="10" t="s">
        <v>200</v>
      </c>
      <c r="K1436" s="25" t="s">
        <v>2222</v>
      </c>
      <c r="L1436" s="26" t="s">
        <v>108</v>
      </c>
      <c r="M1436" s="10" t="s">
        <v>109</v>
      </c>
      <c r="N1436" s="7" t="s">
        <v>110</v>
      </c>
      <c r="O1436" s="39"/>
      <c r="P1436" s="39"/>
      <c r="Q1436" s="39"/>
      <c r="R1436" s="39"/>
      <c r="S1436" s="39"/>
      <c r="T1436" s="39"/>
      <c r="U1436" s="39">
        <v>30</v>
      </c>
      <c r="V1436" s="39">
        <v>20</v>
      </c>
      <c r="W1436" s="39"/>
      <c r="X1436" s="39"/>
      <c r="Y1436" s="39"/>
      <c r="Z1436" s="39"/>
      <c r="AA1436" s="39"/>
      <c r="AB1436" s="39"/>
      <c r="AC1436" s="39"/>
      <c r="AD1436" s="39"/>
      <c r="AE1436" s="39"/>
      <c r="AF1436" s="39"/>
      <c r="AG1436" s="39"/>
      <c r="AH1436" s="39"/>
      <c r="AI1436" s="39"/>
      <c r="AJ1436" s="39"/>
      <c r="AK1436" s="39"/>
      <c r="AL1436" s="39"/>
      <c r="AM1436" s="39"/>
      <c r="AN1436" s="39"/>
      <c r="AO1436" s="39"/>
      <c r="AP1436" s="39">
        <v>9000</v>
      </c>
      <c r="AQ1436" s="27">
        <v>0</v>
      </c>
      <c r="AR1436" s="27">
        <f t="shared" si="30"/>
        <v>0</v>
      </c>
      <c r="AS1436" s="26" t="s">
        <v>111</v>
      </c>
      <c r="AT1436" s="10">
        <v>2015</v>
      </c>
      <c r="AU1436" s="13" t="s">
        <v>610</v>
      </c>
    </row>
    <row r="1437" spans="2:47" x14ac:dyDescent="0.2">
      <c r="B1437" s="13" t="s">
        <v>2324</v>
      </c>
      <c r="C1437" s="13" t="s">
        <v>100</v>
      </c>
      <c r="D1437" s="13" t="s">
        <v>2235</v>
      </c>
      <c r="E1437" s="13" t="s">
        <v>2236</v>
      </c>
      <c r="F1437" s="13" t="s">
        <v>2237</v>
      </c>
      <c r="G1437" s="13" t="s">
        <v>2325</v>
      </c>
      <c r="H1437" s="13" t="s">
        <v>1475</v>
      </c>
      <c r="I1437" s="13">
        <v>45</v>
      </c>
      <c r="J1437" s="13" t="s">
        <v>614</v>
      </c>
      <c r="K1437" s="13" t="s">
        <v>2222</v>
      </c>
      <c r="L1437" s="13" t="s">
        <v>108</v>
      </c>
      <c r="M1437" s="13" t="s">
        <v>109</v>
      </c>
      <c r="N1437" s="13" t="s">
        <v>110</v>
      </c>
      <c r="O1437" s="39"/>
      <c r="P1437" s="39"/>
      <c r="Q1437" s="39"/>
      <c r="R1437" s="39"/>
      <c r="S1437" s="39">
        <v>49</v>
      </c>
      <c r="T1437" s="39">
        <v>100</v>
      </c>
      <c r="U1437" s="39">
        <v>100</v>
      </c>
      <c r="V1437" s="39">
        <v>100</v>
      </c>
      <c r="W1437" s="39">
        <v>100</v>
      </c>
      <c r="X1437" s="39"/>
      <c r="Y1437" s="39"/>
      <c r="Z1437" s="39"/>
      <c r="AA1437" s="39"/>
      <c r="AB1437" s="39"/>
      <c r="AC1437" s="39"/>
      <c r="AD1437" s="39"/>
      <c r="AE1437" s="39"/>
      <c r="AF1437" s="39"/>
      <c r="AG1437" s="39"/>
      <c r="AH1437" s="39"/>
      <c r="AI1437" s="39"/>
      <c r="AJ1437" s="39"/>
      <c r="AK1437" s="39"/>
      <c r="AL1437" s="39"/>
      <c r="AM1437" s="39"/>
      <c r="AN1437" s="39"/>
      <c r="AO1437" s="39"/>
      <c r="AP1437" s="39">
        <v>8700</v>
      </c>
      <c r="AQ1437" s="39">
        <v>0</v>
      </c>
      <c r="AR1437" s="27">
        <f t="shared" si="30"/>
        <v>0</v>
      </c>
      <c r="AS1437" s="13" t="s">
        <v>111</v>
      </c>
      <c r="AT1437" s="13">
        <v>2016</v>
      </c>
      <c r="AU1437" s="13">
        <v>14</v>
      </c>
    </row>
    <row r="1438" spans="2:47" x14ac:dyDescent="0.2">
      <c r="B1438" s="13" t="s">
        <v>2326</v>
      </c>
      <c r="C1438" s="13" t="s">
        <v>100</v>
      </c>
      <c r="D1438" s="13" t="s">
        <v>2235</v>
      </c>
      <c r="E1438" s="13" t="s">
        <v>2236</v>
      </c>
      <c r="F1438" s="13" t="s">
        <v>2237</v>
      </c>
      <c r="G1438" s="13" t="s">
        <v>2325</v>
      </c>
      <c r="H1438" s="13" t="s">
        <v>1475</v>
      </c>
      <c r="I1438" s="13">
        <v>45</v>
      </c>
      <c r="J1438" s="13" t="s">
        <v>614</v>
      </c>
      <c r="K1438" s="13" t="s">
        <v>2222</v>
      </c>
      <c r="L1438" s="13" t="s">
        <v>108</v>
      </c>
      <c r="M1438" s="13" t="s">
        <v>109</v>
      </c>
      <c r="N1438" s="13" t="s">
        <v>110</v>
      </c>
      <c r="O1438" s="39"/>
      <c r="P1438" s="39"/>
      <c r="Q1438" s="39"/>
      <c r="R1438" s="39"/>
      <c r="S1438" s="39">
        <v>0</v>
      </c>
      <c r="T1438" s="39">
        <v>100</v>
      </c>
      <c r="U1438" s="39">
        <v>100</v>
      </c>
      <c r="V1438" s="39">
        <v>100</v>
      </c>
      <c r="W1438" s="39">
        <v>100</v>
      </c>
      <c r="X1438" s="39"/>
      <c r="Y1438" s="39"/>
      <c r="Z1438" s="39"/>
      <c r="AA1438" s="39"/>
      <c r="AB1438" s="39"/>
      <c r="AC1438" s="39"/>
      <c r="AD1438" s="39"/>
      <c r="AE1438" s="39"/>
      <c r="AF1438" s="39"/>
      <c r="AG1438" s="39"/>
      <c r="AH1438" s="39"/>
      <c r="AI1438" s="39"/>
      <c r="AJ1438" s="39"/>
      <c r="AK1438" s="39"/>
      <c r="AL1438" s="39"/>
      <c r="AM1438" s="39"/>
      <c r="AN1438" s="39"/>
      <c r="AO1438" s="39"/>
      <c r="AP1438" s="39">
        <v>8700</v>
      </c>
      <c r="AQ1438" s="39">
        <v>0</v>
      </c>
      <c r="AR1438" s="27">
        <f t="shared" si="30"/>
        <v>0</v>
      </c>
      <c r="AS1438" s="13" t="s">
        <v>111</v>
      </c>
      <c r="AT1438" s="13">
        <v>2016</v>
      </c>
      <c r="AU1438" s="13" t="s">
        <v>212</v>
      </c>
    </row>
    <row r="1439" spans="2:47" x14ac:dyDescent="0.2">
      <c r="B1439" s="7" t="s">
        <v>2327</v>
      </c>
      <c r="C1439" s="7" t="s">
        <v>100</v>
      </c>
      <c r="D1439" s="13" t="s">
        <v>2226</v>
      </c>
      <c r="E1439" s="7" t="s">
        <v>2227</v>
      </c>
      <c r="F1439" s="10" t="s">
        <v>2228</v>
      </c>
      <c r="G1439" s="10" t="s">
        <v>2328</v>
      </c>
      <c r="H1439" s="8" t="s">
        <v>197</v>
      </c>
      <c r="I1439" s="9">
        <v>45</v>
      </c>
      <c r="J1439" s="10" t="s">
        <v>238</v>
      </c>
      <c r="K1439" s="8" t="s">
        <v>107</v>
      </c>
      <c r="L1439" s="10" t="s">
        <v>108</v>
      </c>
      <c r="M1439" s="10" t="s">
        <v>109</v>
      </c>
      <c r="N1439" s="10" t="s">
        <v>110</v>
      </c>
      <c r="O1439" s="27"/>
      <c r="P1439" s="27"/>
      <c r="Q1439" s="74"/>
      <c r="R1439" s="27">
        <v>20</v>
      </c>
      <c r="S1439" s="27">
        <v>0</v>
      </c>
      <c r="T1439" s="27">
        <v>0</v>
      </c>
      <c r="U1439" s="27">
        <v>0</v>
      </c>
      <c r="V1439" s="27">
        <v>0</v>
      </c>
      <c r="W1439" s="27"/>
      <c r="X1439" s="27"/>
      <c r="Y1439" s="27"/>
      <c r="Z1439" s="27"/>
      <c r="AA1439" s="27"/>
      <c r="AB1439" s="27"/>
      <c r="AC1439" s="27"/>
      <c r="AD1439" s="27"/>
      <c r="AE1439" s="27"/>
      <c r="AF1439" s="27"/>
      <c r="AG1439" s="27"/>
      <c r="AH1439" s="27"/>
      <c r="AI1439" s="27"/>
      <c r="AJ1439" s="27"/>
      <c r="AK1439" s="27"/>
      <c r="AL1439" s="27"/>
      <c r="AM1439" s="27"/>
      <c r="AN1439" s="27"/>
      <c r="AO1439" s="27"/>
      <c r="AP1439" s="27">
        <v>8000</v>
      </c>
      <c r="AQ1439" s="27">
        <v>0</v>
      </c>
      <c r="AR1439" s="27">
        <f t="shared" si="30"/>
        <v>0</v>
      </c>
      <c r="AS1439" s="10" t="s">
        <v>111</v>
      </c>
      <c r="AT1439" s="7" t="s">
        <v>375</v>
      </c>
      <c r="AU1439" s="89" t="s">
        <v>357</v>
      </c>
    </row>
    <row r="1440" spans="2:47" x14ac:dyDescent="0.2">
      <c r="B1440" s="12" t="s">
        <v>2329</v>
      </c>
      <c r="C1440" s="7" t="s">
        <v>100</v>
      </c>
      <c r="D1440" s="13" t="s">
        <v>2226</v>
      </c>
      <c r="E1440" s="7" t="s">
        <v>2227</v>
      </c>
      <c r="F1440" s="7" t="s">
        <v>2228</v>
      </c>
      <c r="G1440" s="7" t="s">
        <v>2328</v>
      </c>
      <c r="H1440" s="8" t="s">
        <v>197</v>
      </c>
      <c r="I1440" s="9">
        <v>45</v>
      </c>
      <c r="J1440" s="10" t="s">
        <v>579</v>
      </c>
      <c r="K1440" s="8" t="s">
        <v>107</v>
      </c>
      <c r="L1440" s="10" t="s">
        <v>108</v>
      </c>
      <c r="M1440" s="10" t="s">
        <v>109</v>
      </c>
      <c r="N1440" s="10" t="s">
        <v>110</v>
      </c>
      <c r="O1440" s="74"/>
      <c r="P1440" s="27"/>
      <c r="Q1440" s="27"/>
      <c r="R1440" s="27">
        <v>10</v>
      </c>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v>8000</v>
      </c>
      <c r="AQ1440" s="27">
        <v>0</v>
      </c>
      <c r="AR1440" s="27">
        <f t="shared" si="30"/>
        <v>0</v>
      </c>
      <c r="AS1440" s="10" t="s">
        <v>111</v>
      </c>
      <c r="AT1440" s="43" t="s">
        <v>241</v>
      </c>
      <c r="AU1440" s="10" t="s">
        <v>1339</v>
      </c>
    </row>
    <row r="1441" spans="2:47" x14ac:dyDescent="0.2">
      <c r="B1441" s="12" t="s">
        <v>2330</v>
      </c>
      <c r="C1441" s="7" t="s">
        <v>100</v>
      </c>
      <c r="D1441" s="13" t="s">
        <v>2226</v>
      </c>
      <c r="E1441" s="7" t="s">
        <v>2227</v>
      </c>
      <c r="F1441" s="7" t="s">
        <v>2228</v>
      </c>
      <c r="G1441" s="7" t="s">
        <v>2328</v>
      </c>
      <c r="H1441" s="8" t="s">
        <v>197</v>
      </c>
      <c r="I1441" s="9">
        <v>45</v>
      </c>
      <c r="J1441" s="10" t="s">
        <v>579</v>
      </c>
      <c r="K1441" s="8" t="s">
        <v>107</v>
      </c>
      <c r="L1441" s="10" t="s">
        <v>108</v>
      </c>
      <c r="M1441" s="10" t="s">
        <v>109</v>
      </c>
      <c r="N1441" s="10" t="s">
        <v>110</v>
      </c>
      <c r="O1441" s="74"/>
      <c r="P1441" s="27"/>
      <c r="Q1441" s="27"/>
      <c r="R1441" s="27">
        <v>10</v>
      </c>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v>7700</v>
      </c>
      <c r="AQ1441" s="27">
        <v>0</v>
      </c>
      <c r="AR1441" s="27">
        <f t="shared" si="30"/>
        <v>0</v>
      </c>
      <c r="AS1441" s="10" t="s">
        <v>111</v>
      </c>
      <c r="AT1441" s="43" t="s">
        <v>241</v>
      </c>
      <c r="AU1441" s="88" t="s">
        <v>212</v>
      </c>
    </row>
    <row r="1442" spans="2:47" x14ac:dyDescent="0.2">
      <c r="B1442" s="7" t="s">
        <v>2331</v>
      </c>
      <c r="C1442" s="7" t="s">
        <v>100</v>
      </c>
      <c r="D1442" s="13" t="s">
        <v>1951</v>
      </c>
      <c r="E1442" s="7" t="s">
        <v>1819</v>
      </c>
      <c r="F1442" s="10" t="s">
        <v>1952</v>
      </c>
      <c r="G1442" s="10" t="s">
        <v>2332</v>
      </c>
      <c r="H1442" s="8" t="s">
        <v>105</v>
      </c>
      <c r="I1442" s="9">
        <v>45</v>
      </c>
      <c r="J1442" s="10" t="s">
        <v>238</v>
      </c>
      <c r="K1442" s="8" t="s">
        <v>107</v>
      </c>
      <c r="L1442" s="10" t="s">
        <v>108</v>
      </c>
      <c r="M1442" s="10" t="s">
        <v>109</v>
      </c>
      <c r="N1442" s="10" t="s">
        <v>110</v>
      </c>
      <c r="O1442" s="27"/>
      <c r="P1442" s="27"/>
      <c r="Q1442" s="74"/>
      <c r="R1442" s="27">
        <v>4</v>
      </c>
      <c r="S1442" s="27">
        <v>0</v>
      </c>
      <c r="T1442" s="27">
        <v>0</v>
      </c>
      <c r="U1442" s="27">
        <v>0</v>
      </c>
      <c r="V1442" s="27">
        <v>0</v>
      </c>
      <c r="W1442" s="27"/>
      <c r="X1442" s="27"/>
      <c r="Y1442" s="27"/>
      <c r="Z1442" s="27"/>
      <c r="AA1442" s="27"/>
      <c r="AB1442" s="27"/>
      <c r="AC1442" s="27"/>
      <c r="AD1442" s="27"/>
      <c r="AE1442" s="27"/>
      <c r="AF1442" s="27"/>
      <c r="AG1442" s="27"/>
      <c r="AH1442" s="27"/>
      <c r="AI1442" s="27"/>
      <c r="AJ1442" s="27"/>
      <c r="AK1442" s="27"/>
      <c r="AL1442" s="27"/>
      <c r="AM1442" s="27"/>
      <c r="AN1442" s="27"/>
      <c r="AO1442" s="27"/>
      <c r="AP1442" s="27">
        <v>15000</v>
      </c>
      <c r="AQ1442" s="27">
        <v>0</v>
      </c>
      <c r="AR1442" s="27">
        <f t="shared" si="30"/>
        <v>0</v>
      </c>
      <c r="AS1442" s="10" t="s">
        <v>111</v>
      </c>
      <c r="AT1442" s="7" t="s">
        <v>375</v>
      </c>
      <c r="AU1442" s="89" t="s">
        <v>1392</v>
      </c>
    </row>
    <row r="1443" spans="2:47" x14ac:dyDescent="0.2">
      <c r="B1443" s="12" t="s">
        <v>2333</v>
      </c>
      <c r="C1443" s="7" t="s">
        <v>100</v>
      </c>
      <c r="D1443" s="13" t="s">
        <v>1951</v>
      </c>
      <c r="E1443" s="7" t="s">
        <v>1819</v>
      </c>
      <c r="F1443" s="7" t="s">
        <v>1952</v>
      </c>
      <c r="G1443" s="7" t="s">
        <v>2332</v>
      </c>
      <c r="H1443" s="8" t="s">
        <v>197</v>
      </c>
      <c r="I1443" s="9">
        <v>45</v>
      </c>
      <c r="J1443" s="10" t="s">
        <v>579</v>
      </c>
      <c r="K1443" s="8" t="s">
        <v>107</v>
      </c>
      <c r="L1443" s="10" t="s">
        <v>108</v>
      </c>
      <c r="M1443" s="10" t="s">
        <v>109</v>
      </c>
      <c r="N1443" s="10" t="s">
        <v>110</v>
      </c>
      <c r="O1443" s="74"/>
      <c r="P1443" s="27"/>
      <c r="Q1443" s="27"/>
      <c r="R1443" s="27">
        <v>4</v>
      </c>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v>15000</v>
      </c>
      <c r="AQ1443" s="27">
        <v>0</v>
      </c>
      <c r="AR1443" s="27">
        <f t="shared" si="30"/>
        <v>0</v>
      </c>
      <c r="AS1443" s="10" t="s">
        <v>111</v>
      </c>
      <c r="AT1443" s="43" t="s">
        <v>241</v>
      </c>
      <c r="AU1443" s="88" t="s">
        <v>212</v>
      </c>
    </row>
    <row r="1444" spans="2:47" x14ac:dyDescent="0.2">
      <c r="B1444" s="7" t="s">
        <v>2334</v>
      </c>
      <c r="C1444" s="7" t="s">
        <v>100</v>
      </c>
      <c r="D1444" s="13" t="s">
        <v>1951</v>
      </c>
      <c r="E1444" s="7" t="s">
        <v>1819</v>
      </c>
      <c r="F1444" s="10" t="s">
        <v>1952</v>
      </c>
      <c r="G1444" s="10" t="s">
        <v>2335</v>
      </c>
      <c r="H1444" s="8" t="s">
        <v>105</v>
      </c>
      <c r="I1444" s="9">
        <v>45</v>
      </c>
      <c r="J1444" s="10" t="s">
        <v>238</v>
      </c>
      <c r="K1444" s="8" t="s">
        <v>107</v>
      </c>
      <c r="L1444" s="10" t="s">
        <v>108</v>
      </c>
      <c r="M1444" s="10" t="s">
        <v>109</v>
      </c>
      <c r="N1444" s="10" t="s">
        <v>110</v>
      </c>
      <c r="O1444" s="27"/>
      <c r="P1444" s="27"/>
      <c r="Q1444" s="74"/>
      <c r="R1444" s="27">
        <v>32</v>
      </c>
      <c r="S1444" s="27">
        <v>50</v>
      </c>
      <c r="T1444" s="27">
        <v>60</v>
      </c>
      <c r="U1444" s="27">
        <v>50</v>
      </c>
      <c r="V1444" s="27">
        <v>50</v>
      </c>
      <c r="W1444" s="27"/>
      <c r="X1444" s="27"/>
      <c r="Y1444" s="27"/>
      <c r="Z1444" s="27"/>
      <c r="AA1444" s="27"/>
      <c r="AB1444" s="27"/>
      <c r="AC1444" s="27"/>
      <c r="AD1444" s="27"/>
      <c r="AE1444" s="27"/>
      <c r="AF1444" s="27"/>
      <c r="AG1444" s="27"/>
      <c r="AH1444" s="27"/>
      <c r="AI1444" s="27"/>
      <c r="AJ1444" s="27"/>
      <c r="AK1444" s="27"/>
      <c r="AL1444" s="27"/>
      <c r="AM1444" s="27"/>
      <c r="AN1444" s="27"/>
      <c r="AO1444" s="27"/>
      <c r="AP1444" s="27">
        <v>10832.65</v>
      </c>
      <c r="AQ1444" s="27">
        <v>0</v>
      </c>
      <c r="AR1444" s="27">
        <f t="shared" si="30"/>
        <v>0</v>
      </c>
      <c r="AS1444" s="10" t="s">
        <v>111</v>
      </c>
      <c r="AT1444" s="7" t="s">
        <v>375</v>
      </c>
      <c r="AU1444" s="89" t="s">
        <v>239</v>
      </c>
    </row>
    <row r="1445" spans="2:47" x14ac:dyDescent="0.2">
      <c r="B1445" s="12" t="s">
        <v>2336</v>
      </c>
      <c r="C1445" s="7" t="s">
        <v>100</v>
      </c>
      <c r="D1445" s="13" t="s">
        <v>1951</v>
      </c>
      <c r="E1445" s="7" t="s">
        <v>1819</v>
      </c>
      <c r="F1445" s="7" t="s">
        <v>1952</v>
      </c>
      <c r="G1445" s="7" t="s">
        <v>2335</v>
      </c>
      <c r="H1445" s="8" t="s">
        <v>197</v>
      </c>
      <c r="I1445" s="9">
        <v>45</v>
      </c>
      <c r="J1445" s="10" t="s">
        <v>579</v>
      </c>
      <c r="K1445" s="8" t="s">
        <v>107</v>
      </c>
      <c r="L1445" s="10" t="s">
        <v>108</v>
      </c>
      <c r="M1445" s="10" t="s">
        <v>109</v>
      </c>
      <c r="N1445" s="10" t="s">
        <v>110</v>
      </c>
      <c r="O1445" s="74"/>
      <c r="P1445" s="27"/>
      <c r="Q1445" s="27"/>
      <c r="R1445" s="27">
        <v>8</v>
      </c>
      <c r="S1445" s="27">
        <v>70</v>
      </c>
      <c r="T1445" s="27">
        <v>80</v>
      </c>
      <c r="U1445" s="27">
        <v>70</v>
      </c>
      <c r="V1445" s="27">
        <v>70</v>
      </c>
      <c r="W1445" s="27"/>
      <c r="X1445" s="27"/>
      <c r="Y1445" s="27"/>
      <c r="Z1445" s="27"/>
      <c r="AA1445" s="27"/>
      <c r="AB1445" s="27"/>
      <c r="AC1445" s="27"/>
      <c r="AD1445" s="27"/>
      <c r="AE1445" s="27"/>
      <c r="AF1445" s="27"/>
      <c r="AG1445" s="27"/>
      <c r="AH1445" s="27"/>
      <c r="AI1445" s="27"/>
      <c r="AJ1445" s="27"/>
      <c r="AK1445" s="27"/>
      <c r="AL1445" s="27"/>
      <c r="AM1445" s="27"/>
      <c r="AN1445" s="27"/>
      <c r="AO1445" s="27"/>
      <c r="AP1445" s="27">
        <v>10832.65</v>
      </c>
      <c r="AQ1445" s="27">
        <v>0</v>
      </c>
      <c r="AR1445" s="27">
        <f t="shared" si="30"/>
        <v>0</v>
      </c>
      <c r="AS1445" s="10" t="s">
        <v>111</v>
      </c>
      <c r="AT1445" s="43" t="s">
        <v>241</v>
      </c>
      <c r="AU1445" s="43" t="s">
        <v>359</v>
      </c>
    </row>
    <row r="1446" spans="2:47" x14ac:dyDescent="0.2">
      <c r="B1446" s="12" t="s">
        <v>2337</v>
      </c>
      <c r="C1446" s="8" t="s">
        <v>100</v>
      </c>
      <c r="D1446" s="13" t="s">
        <v>1951</v>
      </c>
      <c r="E1446" s="7" t="s">
        <v>1819</v>
      </c>
      <c r="F1446" s="8" t="s">
        <v>1952</v>
      </c>
      <c r="G1446" s="7" t="s">
        <v>2335</v>
      </c>
      <c r="H1446" s="8" t="s">
        <v>197</v>
      </c>
      <c r="I1446" s="9">
        <v>45</v>
      </c>
      <c r="J1446" s="8" t="s">
        <v>244</v>
      </c>
      <c r="K1446" s="8" t="s">
        <v>107</v>
      </c>
      <c r="L1446" s="8" t="s">
        <v>108</v>
      </c>
      <c r="M1446" s="10" t="s">
        <v>109</v>
      </c>
      <c r="N1446" s="8" t="s">
        <v>110</v>
      </c>
      <c r="O1446" s="74"/>
      <c r="P1446" s="27"/>
      <c r="Q1446" s="27"/>
      <c r="R1446" s="27">
        <v>1</v>
      </c>
      <c r="S1446" s="27">
        <v>70</v>
      </c>
      <c r="T1446" s="27">
        <v>80</v>
      </c>
      <c r="U1446" s="27">
        <v>70</v>
      </c>
      <c r="V1446" s="27">
        <v>70</v>
      </c>
      <c r="W1446" s="27"/>
      <c r="X1446" s="27"/>
      <c r="Y1446" s="27"/>
      <c r="Z1446" s="27"/>
      <c r="AA1446" s="27"/>
      <c r="AB1446" s="27"/>
      <c r="AC1446" s="27"/>
      <c r="AD1446" s="27"/>
      <c r="AE1446" s="27"/>
      <c r="AF1446" s="27"/>
      <c r="AG1446" s="27"/>
      <c r="AH1446" s="27"/>
      <c r="AI1446" s="27"/>
      <c r="AJ1446" s="27"/>
      <c r="AK1446" s="27"/>
      <c r="AL1446" s="27"/>
      <c r="AM1446" s="27"/>
      <c r="AN1446" s="27"/>
      <c r="AO1446" s="27"/>
      <c r="AP1446" s="27">
        <v>8448.33</v>
      </c>
      <c r="AQ1446" s="27">
        <v>0</v>
      </c>
      <c r="AR1446" s="27">
        <f t="shared" si="30"/>
        <v>0</v>
      </c>
      <c r="AS1446" s="10" t="s">
        <v>111</v>
      </c>
      <c r="AT1446" s="43" t="s">
        <v>241</v>
      </c>
      <c r="AU1446" s="89" t="s">
        <v>2219</v>
      </c>
    </row>
    <row r="1447" spans="2:47" x14ac:dyDescent="0.2">
      <c r="B1447" s="12" t="s">
        <v>2338</v>
      </c>
      <c r="C1447" s="7" t="s">
        <v>100</v>
      </c>
      <c r="D1447" s="13" t="s">
        <v>1951</v>
      </c>
      <c r="E1447" s="7" t="s">
        <v>1819</v>
      </c>
      <c r="F1447" s="7" t="s">
        <v>1819</v>
      </c>
      <c r="G1447" s="7" t="s">
        <v>2335</v>
      </c>
      <c r="H1447" s="8" t="s">
        <v>197</v>
      </c>
      <c r="I1447" s="7">
        <v>45</v>
      </c>
      <c r="J1447" s="10" t="s">
        <v>200</v>
      </c>
      <c r="K1447" s="25" t="s">
        <v>2222</v>
      </c>
      <c r="L1447" s="26" t="s">
        <v>108</v>
      </c>
      <c r="M1447" s="10" t="s">
        <v>109</v>
      </c>
      <c r="N1447" s="7" t="s">
        <v>110</v>
      </c>
      <c r="O1447" s="39"/>
      <c r="P1447" s="39"/>
      <c r="Q1447" s="39"/>
      <c r="R1447" s="39"/>
      <c r="S1447" s="39">
        <v>70</v>
      </c>
      <c r="T1447" s="39">
        <v>80</v>
      </c>
      <c r="U1447" s="39">
        <v>70</v>
      </c>
      <c r="V1447" s="39">
        <v>70</v>
      </c>
      <c r="W1447" s="39"/>
      <c r="X1447" s="39"/>
      <c r="Y1447" s="39"/>
      <c r="Z1447" s="39"/>
      <c r="AA1447" s="39"/>
      <c r="AB1447" s="39"/>
      <c r="AC1447" s="39"/>
      <c r="AD1447" s="39"/>
      <c r="AE1447" s="39"/>
      <c r="AF1447" s="39"/>
      <c r="AG1447" s="39"/>
      <c r="AH1447" s="39"/>
      <c r="AI1447" s="39"/>
      <c r="AJ1447" s="39"/>
      <c r="AK1447" s="39"/>
      <c r="AL1447" s="39"/>
      <c r="AM1447" s="39"/>
      <c r="AN1447" s="39"/>
      <c r="AO1447" s="39"/>
      <c r="AP1447" s="39">
        <v>10000</v>
      </c>
      <c r="AQ1447" s="27">
        <v>0</v>
      </c>
      <c r="AR1447" s="27">
        <f t="shared" si="30"/>
        <v>0</v>
      </c>
      <c r="AS1447" s="26" t="s">
        <v>111</v>
      </c>
      <c r="AT1447" s="10">
        <v>2015</v>
      </c>
      <c r="AU1447" s="13" t="s">
        <v>610</v>
      </c>
    </row>
    <row r="1448" spans="2:47" x14ac:dyDescent="0.2">
      <c r="B1448" s="13" t="s">
        <v>2339</v>
      </c>
      <c r="C1448" s="13" t="s">
        <v>100</v>
      </c>
      <c r="D1448" s="13" t="s">
        <v>1951</v>
      </c>
      <c r="E1448" s="13" t="s">
        <v>1819</v>
      </c>
      <c r="F1448" s="13" t="s">
        <v>1819</v>
      </c>
      <c r="G1448" s="13" t="s">
        <v>2340</v>
      </c>
      <c r="H1448" s="13" t="s">
        <v>1475</v>
      </c>
      <c r="I1448" s="13">
        <v>45</v>
      </c>
      <c r="J1448" s="13" t="s">
        <v>614</v>
      </c>
      <c r="K1448" s="13" t="s">
        <v>2222</v>
      </c>
      <c r="L1448" s="13" t="s">
        <v>108</v>
      </c>
      <c r="M1448" s="13" t="s">
        <v>109</v>
      </c>
      <c r="N1448" s="13" t="s">
        <v>110</v>
      </c>
      <c r="O1448" s="39"/>
      <c r="P1448" s="39"/>
      <c r="Q1448" s="39"/>
      <c r="R1448" s="39"/>
      <c r="S1448" s="39">
        <v>1</v>
      </c>
      <c r="T1448" s="39">
        <v>6</v>
      </c>
      <c r="U1448" s="39">
        <v>6</v>
      </c>
      <c r="V1448" s="39">
        <v>6</v>
      </c>
      <c r="W1448" s="39">
        <v>6</v>
      </c>
      <c r="X1448" s="39"/>
      <c r="Y1448" s="39"/>
      <c r="Z1448" s="39"/>
      <c r="AA1448" s="39"/>
      <c r="AB1448" s="39"/>
      <c r="AC1448" s="39"/>
      <c r="AD1448" s="39"/>
      <c r="AE1448" s="39"/>
      <c r="AF1448" s="39"/>
      <c r="AG1448" s="39"/>
      <c r="AH1448" s="39"/>
      <c r="AI1448" s="39"/>
      <c r="AJ1448" s="39"/>
      <c r="AK1448" s="39"/>
      <c r="AL1448" s="39"/>
      <c r="AM1448" s="39"/>
      <c r="AN1448" s="39"/>
      <c r="AO1448" s="39"/>
      <c r="AP1448" s="39">
        <v>8448.33</v>
      </c>
      <c r="AQ1448" s="39">
        <v>0</v>
      </c>
      <c r="AR1448" s="27">
        <f t="shared" si="30"/>
        <v>0</v>
      </c>
      <c r="AS1448" s="13" t="s">
        <v>111</v>
      </c>
      <c r="AT1448" s="13">
        <v>2016</v>
      </c>
      <c r="AU1448" s="13">
        <v>14</v>
      </c>
    </row>
    <row r="1449" spans="2:47" x14ac:dyDescent="0.2">
      <c r="B1449" s="13" t="s">
        <v>2341</v>
      </c>
      <c r="C1449" s="13" t="s">
        <v>100</v>
      </c>
      <c r="D1449" s="13" t="s">
        <v>1951</v>
      </c>
      <c r="E1449" s="13" t="s">
        <v>1819</v>
      </c>
      <c r="F1449" s="13" t="s">
        <v>1819</v>
      </c>
      <c r="G1449" s="13" t="s">
        <v>2340</v>
      </c>
      <c r="H1449" s="13" t="s">
        <v>1475</v>
      </c>
      <c r="I1449" s="13">
        <v>45</v>
      </c>
      <c r="J1449" s="13" t="s">
        <v>614</v>
      </c>
      <c r="K1449" s="13" t="s">
        <v>2222</v>
      </c>
      <c r="L1449" s="13" t="s">
        <v>108</v>
      </c>
      <c r="M1449" s="13" t="s">
        <v>109</v>
      </c>
      <c r="N1449" s="13" t="s">
        <v>110</v>
      </c>
      <c r="O1449" s="39"/>
      <c r="P1449" s="39"/>
      <c r="Q1449" s="39"/>
      <c r="R1449" s="39"/>
      <c r="S1449" s="39">
        <v>0</v>
      </c>
      <c r="T1449" s="39">
        <v>6</v>
      </c>
      <c r="U1449" s="39">
        <v>6</v>
      </c>
      <c r="V1449" s="39">
        <v>6</v>
      </c>
      <c r="W1449" s="39">
        <v>6</v>
      </c>
      <c r="X1449" s="39"/>
      <c r="Y1449" s="39"/>
      <c r="Z1449" s="39"/>
      <c r="AA1449" s="39"/>
      <c r="AB1449" s="39"/>
      <c r="AC1449" s="39"/>
      <c r="AD1449" s="39"/>
      <c r="AE1449" s="39"/>
      <c r="AF1449" s="39"/>
      <c r="AG1449" s="39"/>
      <c r="AH1449" s="39"/>
      <c r="AI1449" s="39"/>
      <c r="AJ1449" s="39"/>
      <c r="AK1449" s="39"/>
      <c r="AL1449" s="39"/>
      <c r="AM1449" s="39"/>
      <c r="AN1449" s="39"/>
      <c r="AO1449" s="39"/>
      <c r="AP1449" s="39">
        <v>8448.33</v>
      </c>
      <c r="AQ1449" s="39">
        <v>0</v>
      </c>
      <c r="AR1449" s="27">
        <f t="shared" si="30"/>
        <v>0</v>
      </c>
      <c r="AS1449" s="13" t="s">
        <v>111</v>
      </c>
      <c r="AT1449" s="13">
        <v>2016</v>
      </c>
      <c r="AU1449" s="13" t="s">
        <v>212</v>
      </c>
    </row>
    <row r="1450" spans="2:47" x14ac:dyDescent="0.2">
      <c r="B1450" s="7" t="s">
        <v>2342</v>
      </c>
      <c r="C1450" s="7" t="s">
        <v>100</v>
      </c>
      <c r="D1450" s="13" t="s">
        <v>1779</v>
      </c>
      <c r="E1450" s="7" t="s">
        <v>1780</v>
      </c>
      <c r="F1450" s="7" t="s">
        <v>1781</v>
      </c>
      <c r="G1450" s="10" t="s">
        <v>2343</v>
      </c>
      <c r="H1450" s="8" t="s">
        <v>105</v>
      </c>
      <c r="I1450" s="9">
        <v>45</v>
      </c>
      <c r="J1450" s="10" t="s">
        <v>238</v>
      </c>
      <c r="K1450" s="8" t="s">
        <v>107</v>
      </c>
      <c r="L1450" s="10" t="s">
        <v>108</v>
      </c>
      <c r="M1450" s="10" t="s">
        <v>109</v>
      </c>
      <c r="N1450" s="10" t="s">
        <v>110</v>
      </c>
      <c r="O1450" s="27"/>
      <c r="P1450" s="27"/>
      <c r="Q1450" s="74"/>
      <c r="R1450" s="27">
        <v>10</v>
      </c>
      <c r="S1450" s="27">
        <v>20</v>
      </c>
      <c r="T1450" s="27">
        <v>20</v>
      </c>
      <c r="U1450" s="27">
        <v>20</v>
      </c>
      <c r="V1450" s="27">
        <v>20</v>
      </c>
      <c r="W1450" s="27"/>
      <c r="X1450" s="27"/>
      <c r="Y1450" s="27"/>
      <c r="Z1450" s="27"/>
      <c r="AA1450" s="27"/>
      <c r="AB1450" s="27"/>
      <c r="AC1450" s="27"/>
      <c r="AD1450" s="27"/>
      <c r="AE1450" s="27"/>
      <c r="AF1450" s="27"/>
      <c r="AG1450" s="27"/>
      <c r="AH1450" s="27"/>
      <c r="AI1450" s="27"/>
      <c r="AJ1450" s="27"/>
      <c r="AK1450" s="27"/>
      <c r="AL1450" s="27"/>
      <c r="AM1450" s="27"/>
      <c r="AN1450" s="27"/>
      <c r="AO1450" s="27"/>
      <c r="AP1450" s="27">
        <v>6499.59</v>
      </c>
      <c r="AQ1450" s="27">
        <v>0</v>
      </c>
      <c r="AR1450" s="27">
        <f t="shared" si="30"/>
        <v>0</v>
      </c>
      <c r="AS1450" s="10" t="s">
        <v>111</v>
      </c>
      <c r="AT1450" s="7" t="s">
        <v>375</v>
      </c>
      <c r="AU1450" s="89" t="s">
        <v>239</v>
      </c>
    </row>
    <row r="1451" spans="2:47" x14ac:dyDescent="0.2">
      <c r="B1451" s="12" t="s">
        <v>2344</v>
      </c>
      <c r="C1451" s="7" t="s">
        <v>100</v>
      </c>
      <c r="D1451" s="13" t="s">
        <v>1779</v>
      </c>
      <c r="E1451" s="7" t="s">
        <v>1780</v>
      </c>
      <c r="F1451" s="7" t="s">
        <v>1781</v>
      </c>
      <c r="G1451" s="7" t="s">
        <v>2343</v>
      </c>
      <c r="H1451" s="8" t="s">
        <v>197</v>
      </c>
      <c r="I1451" s="9">
        <v>45</v>
      </c>
      <c r="J1451" s="10" t="s">
        <v>579</v>
      </c>
      <c r="K1451" s="8" t="s">
        <v>107</v>
      </c>
      <c r="L1451" s="10" t="s">
        <v>108</v>
      </c>
      <c r="M1451" s="10" t="s">
        <v>109</v>
      </c>
      <c r="N1451" s="10" t="s">
        <v>110</v>
      </c>
      <c r="O1451" s="74"/>
      <c r="P1451" s="27"/>
      <c r="Q1451" s="27"/>
      <c r="R1451" s="27">
        <v>10</v>
      </c>
      <c r="S1451" s="27"/>
      <c r="T1451" s="27"/>
      <c r="U1451" s="27">
        <v>10</v>
      </c>
      <c r="V1451" s="27">
        <v>10</v>
      </c>
      <c r="W1451" s="27"/>
      <c r="X1451" s="27"/>
      <c r="Y1451" s="27"/>
      <c r="Z1451" s="27"/>
      <c r="AA1451" s="27"/>
      <c r="AB1451" s="27"/>
      <c r="AC1451" s="27"/>
      <c r="AD1451" s="27"/>
      <c r="AE1451" s="27"/>
      <c r="AF1451" s="27"/>
      <c r="AG1451" s="27"/>
      <c r="AH1451" s="27"/>
      <c r="AI1451" s="27"/>
      <c r="AJ1451" s="27"/>
      <c r="AK1451" s="27"/>
      <c r="AL1451" s="27"/>
      <c r="AM1451" s="27"/>
      <c r="AN1451" s="27"/>
      <c r="AO1451" s="27"/>
      <c r="AP1451" s="27">
        <v>6499.59</v>
      </c>
      <c r="AQ1451" s="27">
        <v>0</v>
      </c>
      <c r="AR1451" s="27">
        <f t="shared" si="30"/>
        <v>0</v>
      </c>
      <c r="AS1451" s="10" t="s">
        <v>111</v>
      </c>
      <c r="AT1451" s="43" t="s">
        <v>241</v>
      </c>
      <c r="AU1451" s="43" t="s">
        <v>2345</v>
      </c>
    </row>
    <row r="1452" spans="2:47" x14ac:dyDescent="0.2">
      <c r="B1452" s="12" t="s">
        <v>2346</v>
      </c>
      <c r="C1452" s="8" t="s">
        <v>100</v>
      </c>
      <c r="D1452" s="13" t="s">
        <v>1779</v>
      </c>
      <c r="E1452" s="7" t="s">
        <v>1780</v>
      </c>
      <c r="F1452" s="8" t="s">
        <v>1781</v>
      </c>
      <c r="G1452" s="7" t="s">
        <v>2343</v>
      </c>
      <c r="H1452" s="8" t="s">
        <v>197</v>
      </c>
      <c r="I1452" s="9">
        <v>45</v>
      </c>
      <c r="J1452" s="8" t="s">
        <v>1386</v>
      </c>
      <c r="K1452" s="8" t="s">
        <v>107</v>
      </c>
      <c r="L1452" s="8" t="s">
        <v>108</v>
      </c>
      <c r="M1452" s="10" t="s">
        <v>109</v>
      </c>
      <c r="N1452" s="8" t="s">
        <v>110</v>
      </c>
      <c r="O1452" s="74"/>
      <c r="P1452" s="27"/>
      <c r="Q1452" s="27"/>
      <c r="R1452" s="27"/>
      <c r="S1452" s="27"/>
      <c r="T1452" s="27"/>
      <c r="U1452" s="27">
        <v>10</v>
      </c>
      <c r="V1452" s="27">
        <v>10</v>
      </c>
      <c r="W1452" s="27"/>
      <c r="X1452" s="27"/>
      <c r="Y1452" s="27"/>
      <c r="Z1452" s="27"/>
      <c r="AA1452" s="27"/>
      <c r="AB1452" s="27"/>
      <c r="AC1452" s="27"/>
      <c r="AD1452" s="27"/>
      <c r="AE1452" s="27"/>
      <c r="AF1452" s="27"/>
      <c r="AG1452" s="27"/>
      <c r="AH1452" s="27"/>
      <c r="AI1452" s="27"/>
      <c r="AJ1452" s="27"/>
      <c r="AK1452" s="27"/>
      <c r="AL1452" s="27"/>
      <c r="AM1452" s="27"/>
      <c r="AN1452" s="27"/>
      <c r="AO1452" s="27"/>
      <c r="AP1452" s="27">
        <v>4694.3</v>
      </c>
      <c r="AQ1452" s="27">
        <v>0</v>
      </c>
      <c r="AR1452" s="27">
        <f t="shared" si="30"/>
        <v>0</v>
      </c>
      <c r="AS1452" s="10" t="s">
        <v>111</v>
      </c>
      <c r="AT1452" s="43" t="s">
        <v>241</v>
      </c>
      <c r="AU1452" s="13" t="s">
        <v>1163</v>
      </c>
    </row>
    <row r="1453" spans="2:47" x14ac:dyDescent="0.2">
      <c r="B1453" s="13" t="s">
        <v>2347</v>
      </c>
      <c r="C1453" s="13" t="s">
        <v>100</v>
      </c>
      <c r="D1453" s="13" t="s">
        <v>1779</v>
      </c>
      <c r="E1453" s="13" t="s">
        <v>1780</v>
      </c>
      <c r="F1453" s="13" t="s">
        <v>1781</v>
      </c>
      <c r="G1453" s="13" t="s">
        <v>2348</v>
      </c>
      <c r="H1453" s="13" t="s">
        <v>1026</v>
      </c>
      <c r="I1453" s="13">
        <v>45</v>
      </c>
      <c r="J1453" s="13" t="s">
        <v>614</v>
      </c>
      <c r="K1453" s="13" t="s">
        <v>107</v>
      </c>
      <c r="L1453" s="13" t="s">
        <v>108</v>
      </c>
      <c r="M1453" s="13" t="s">
        <v>109</v>
      </c>
      <c r="N1453" s="13" t="s">
        <v>110</v>
      </c>
      <c r="O1453" s="39"/>
      <c r="P1453" s="39"/>
      <c r="Q1453" s="39"/>
      <c r="R1453" s="39"/>
      <c r="S1453" s="39">
        <v>0</v>
      </c>
      <c r="T1453" s="39">
        <v>20</v>
      </c>
      <c r="U1453" s="39">
        <v>20</v>
      </c>
      <c r="V1453" s="39">
        <v>20</v>
      </c>
      <c r="W1453" s="39">
        <v>20</v>
      </c>
      <c r="X1453" s="39"/>
      <c r="Y1453" s="39"/>
      <c r="Z1453" s="39"/>
      <c r="AA1453" s="39"/>
      <c r="AB1453" s="39"/>
      <c r="AC1453" s="39"/>
      <c r="AD1453" s="39"/>
      <c r="AE1453" s="39"/>
      <c r="AF1453" s="39"/>
      <c r="AG1453" s="39"/>
      <c r="AH1453" s="39"/>
      <c r="AI1453" s="39"/>
      <c r="AJ1453" s="39"/>
      <c r="AK1453" s="39"/>
      <c r="AL1453" s="39"/>
      <c r="AM1453" s="39"/>
      <c r="AN1453" s="39"/>
      <c r="AO1453" s="39"/>
      <c r="AP1453" s="39">
        <v>4694.3</v>
      </c>
      <c r="AQ1453" s="39">
        <v>0</v>
      </c>
      <c r="AR1453" s="27">
        <f t="shared" si="30"/>
        <v>0</v>
      </c>
      <c r="AS1453" s="13" t="s">
        <v>111</v>
      </c>
      <c r="AT1453" s="13">
        <v>2016</v>
      </c>
      <c r="AU1453" s="13" t="s">
        <v>212</v>
      </c>
    </row>
    <row r="1454" spans="2:47" x14ac:dyDescent="0.2">
      <c r="B1454" s="7" t="s">
        <v>2349</v>
      </c>
      <c r="C1454" s="7" t="s">
        <v>100</v>
      </c>
      <c r="D1454" s="13" t="s">
        <v>2226</v>
      </c>
      <c r="E1454" s="7" t="s">
        <v>2227</v>
      </c>
      <c r="F1454" s="10" t="s">
        <v>2350</v>
      </c>
      <c r="G1454" s="10" t="s">
        <v>2351</v>
      </c>
      <c r="H1454" s="8" t="s">
        <v>197</v>
      </c>
      <c r="I1454" s="9">
        <v>45</v>
      </c>
      <c r="J1454" s="10" t="s">
        <v>238</v>
      </c>
      <c r="K1454" s="8" t="s">
        <v>107</v>
      </c>
      <c r="L1454" s="10" t="s">
        <v>108</v>
      </c>
      <c r="M1454" s="10" t="s">
        <v>109</v>
      </c>
      <c r="N1454" s="10" t="s">
        <v>110</v>
      </c>
      <c r="O1454" s="27"/>
      <c r="P1454" s="27"/>
      <c r="Q1454" s="74"/>
      <c r="R1454" s="27">
        <v>20</v>
      </c>
      <c r="S1454" s="27">
        <v>20</v>
      </c>
      <c r="T1454" s="27">
        <v>20</v>
      </c>
      <c r="U1454" s="27">
        <v>20</v>
      </c>
      <c r="V1454" s="27">
        <v>20</v>
      </c>
      <c r="W1454" s="27"/>
      <c r="X1454" s="27"/>
      <c r="Y1454" s="27"/>
      <c r="Z1454" s="27"/>
      <c r="AA1454" s="27"/>
      <c r="AB1454" s="27"/>
      <c r="AC1454" s="27"/>
      <c r="AD1454" s="27"/>
      <c r="AE1454" s="27"/>
      <c r="AF1454" s="27"/>
      <c r="AG1454" s="27"/>
      <c r="AH1454" s="27"/>
      <c r="AI1454" s="27"/>
      <c r="AJ1454" s="27"/>
      <c r="AK1454" s="27"/>
      <c r="AL1454" s="27"/>
      <c r="AM1454" s="27"/>
      <c r="AN1454" s="27"/>
      <c r="AO1454" s="27"/>
      <c r="AP1454" s="27">
        <v>8666.1200000000008</v>
      </c>
      <c r="AQ1454" s="27">
        <v>0</v>
      </c>
      <c r="AR1454" s="27">
        <f t="shared" si="30"/>
        <v>0</v>
      </c>
      <c r="AS1454" s="10" t="s">
        <v>111</v>
      </c>
      <c r="AT1454" s="7" t="s">
        <v>375</v>
      </c>
      <c r="AU1454" s="89" t="s">
        <v>357</v>
      </c>
    </row>
    <row r="1455" spans="2:47" x14ac:dyDescent="0.2">
      <c r="B1455" s="12" t="s">
        <v>2352</v>
      </c>
      <c r="C1455" s="7" t="s">
        <v>100</v>
      </c>
      <c r="D1455" s="13" t="s">
        <v>2226</v>
      </c>
      <c r="E1455" s="7" t="s">
        <v>2227</v>
      </c>
      <c r="F1455" s="7" t="s">
        <v>2350</v>
      </c>
      <c r="G1455" s="7" t="s">
        <v>2351</v>
      </c>
      <c r="H1455" s="8" t="s">
        <v>197</v>
      </c>
      <c r="I1455" s="9">
        <v>45</v>
      </c>
      <c r="J1455" s="10" t="s">
        <v>579</v>
      </c>
      <c r="K1455" s="8" t="s">
        <v>107</v>
      </c>
      <c r="L1455" s="10" t="s">
        <v>108</v>
      </c>
      <c r="M1455" s="10" t="s">
        <v>109</v>
      </c>
      <c r="N1455" s="10" t="s">
        <v>110</v>
      </c>
      <c r="O1455" s="74"/>
      <c r="P1455" s="27"/>
      <c r="Q1455" s="27"/>
      <c r="R1455" s="27">
        <v>20</v>
      </c>
      <c r="S1455" s="27"/>
      <c r="T1455" s="27"/>
      <c r="U1455" s="27"/>
      <c r="V1455" s="27">
        <v>20</v>
      </c>
      <c r="W1455" s="27"/>
      <c r="X1455" s="27"/>
      <c r="Y1455" s="27"/>
      <c r="Z1455" s="27"/>
      <c r="AA1455" s="27"/>
      <c r="AB1455" s="27"/>
      <c r="AC1455" s="27"/>
      <c r="AD1455" s="27"/>
      <c r="AE1455" s="27"/>
      <c r="AF1455" s="27"/>
      <c r="AG1455" s="27"/>
      <c r="AH1455" s="27"/>
      <c r="AI1455" s="27"/>
      <c r="AJ1455" s="27"/>
      <c r="AK1455" s="27"/>
      <c r="AL1455" s="27"/>
      <c r="AM1455" s="27"/>
      <c r="AN1455" s="27"/>
      <c r="AO1455" s="27"/>
      <c r="AP1455" s="27">
        <v>8666.1200000000008</v>
      </c>
      <c r="AQ1455" s="27">
        <v>0</v>
      </c>
      <c r="AR1455" s="27">
        <f t="shared" si="30"/>
        <v>0</v>
      </c>
      <c r="AS1455" s="10" t="s">
        <v>111</v>
      </c>
      <c r="AT1455" s="43" t="s">
        <v>241</v>
      </c>
      <c r="AU1455" s="10" t="s">
        <v>1339</v>
      </c>
    </row>
    <row r="1456" spans="2:47" x14ac:dyDescent="0.2">
      <c r="B1456" s="12" t="s">
        <v>2353</v>
      </c>
      <c r="C1456" s="7" t="s">
        <v>100</v>
      </c>
      <c r="D1456" s="13" t="s">
        <v>2226</v>
      </c>
      <c r="E1456" s="7" t="s">
        <v>2227</v>
      </c>
      <c r="F1456" s="7" t="s">
        <v>2350</v>
      </c>
      <c r="G1456" s="7" t="s">
        <v>2351</v>
      </c>
      <c r="H1456" s="8" t="s">
        <v>197</v>
      </c>
      <c r="I1456" s="9">
        <v>45</v>
      </c>
      <c r="J1456" s="10" t="s">
        <v>579</v>
      </c>
      <c r="K1456" s="8" t="s">
        <v>107</v>
      </c>
      <c r="L1456" s="10" t="s">
        <v>108</v>
      </c>
      <c r="M1456" s="10" t="s">
        <v>109</v>
      </c>
      <c r="N1456" s="10" t="s">
        <v>110</v>
      </c>
      <c r="O1456" s="74"/>
      <c r="P1456" s="27"/>
      <c r="Q1456" s="27"/>
      <c r="R1456" s="27">
        <v>20</v>
      </c>
      <c r="S1456" s="27"/>
      <c r="T1456" s="27"/>
      <c r="U1456" s="27"/>
      <c r="V1456" s="27">
        <v>20</v>
      </c>
      <c r="W1456" s="27"/>
      <c r="X1456" s="27"/>
      <c r="Y1456" s="27"/>
      <c r="Z1456" s="27"/>
      <c r="AA1456" s="27"/>
      <c r="AB1456" s="27"/>
      <c r="AC1456" s="27"/>
      <c r="AD1456" s="27"/>
      <c r="AE1456" s="27"/>
      <c r="AF1456" s="27"/>
      <c r="AG1456" s="27"/>
      <c r="AH1456" s="27"/>
      <c r="AI1456" s="27"/>
      <c r="AJ1456" s="27"/>
      <c r="AK1456" s="27"/>
      <c r="AL1456" s="27"/>
      <c r="AM1456" s="27"/>
      <c r="AN1456" s="27"/>
      <c r="AO1456" s="27"/>
      <c r="AP1456" s="27">
        <v>7700</v>
      </c>
      <c r="AQ1456" s="27">
        <v>0</v>
      </c>
      <c r="AR1456" s="27">
        <f t="shared" si="30"/>
        <v>0</v>
      </c>
      <c r="AS1456" s="10" t="s">
        <v>111</v>
      </c>
      <c r="AT1456" s="43" t="s">
        <v>241</v>
      </c>
      <c r="AU1456" s="43" t="s">
        <v>1346</v>
      </c>
    </row>
    <row r="1457" spans="2:47" x14ac:dyDescent="0.2">
      <c r="B1457" s="12" t="s">
        <v>2354</v>
      </c>
      <c r="C1457" s="8" t="s">
        <v>100</v>
      </c>
      <c r="D1457" s="13" t="s">
        <v>2226</v>
      </c>
      <c r="E1457" s="8" t="s">
        <v>2227</v>
      </c>
      <c r="F1457" s="8" t="s">
        <v>2350</v>
      </c>
      <c r="G1457" s="7" t="s">
        <v>2351</v>
      </c>
      <c r="H1457" s="8" t="s">
        <v>197</v>
      </c>
      <c r="I1457" s="9">
        <v>45</v>
      </c>
      <c r="J1457" s="8" t="s">
        <v>244</v>
      </c>
      <c r="K1457" s="8" t="s">
        <v>107</v>
      </c>
      <c r="L1457" s="8" t="s">
        <v>108</v>
      </c>
      <c r="M1457" s="10" t="s">
        <v>109</v>
      </c>
      <c r="N1457" s="8" t="s">
        <v>110</v>
      </c>
      <c r="O1457" s="74"/>
      <c r="P1457" s="27"/>
      <c r="Q1457" s="27"/>
      <c r="R1457" s="27">
        <v>10</v>
      </c>
      <c r="S1457" s="27"/>
      <c r="T1457" s="27"/>
      <c r="U1457" s="27"/>
      <c r="V1457" s="27">
        <v>20</v>
      </c>
      <c r="W1457" s="27"/>
      <c r="X1457" s="27"/>
      <c r="Y1457" s="27"/>
      <c r="Z1457" s="27"/>
      <c r="AA1457" s="27"/>
      <c r="AB1457" s="27"/>
      <c r="AC1457" s="27"/>
      <c r="AD1457" s="27"/>
      <c r="AE1457" s="27"/>
      <c r="AF1457" s="27"/>
      <c r="AG1457" s="27"/>
      <c r="AH1457" s="27"/>
      <c r="AI1457" s="27"/>
      <c r="AJ1457" s="27"/>
      <c r="AK1457" s="27"/>
      <c r="AL1457" s="27"/>
      <c r="AM1457" s="27"/>
      <c r="AN1457" s="27"/>
      <c r="AO1457" s="27"/>
      <c r="AP1457" s="27">
        <v>7700</v>
      </c>
      <c r="AQ1457" s="27">
        <v>0</v>
      </c>
      <c r="AR1457" s="27">
        <f t="shared" si="30"/>
        <v>0</v>
      </c>
      <c r="AS1457" s="10" t="s">
        <v>111</v>
      </c>
      <c r="AT1457" s="43" t="s">
        <v>241</v>
      </c>
      <c r="AU1457" s="89" t="s">
        <v>2275</v>
      </c>
    </row>
    <row r="1458" spans="2:47" x14ac:dyDescent="0.2">
      <c r="B1458" s="12" t="s">
        <v>2355</v>
      </c>
      <c r="C1458" s="7" t="s">
        <v>100</v>
      </c>
      <c r="D1458" s="13" t="s">
        <v>2226</v>
      </c>
      <c r="E1458" s="8" t="s">
        <v>2227</v>
      </c>
      <c r="F1458" s="7" t="s">
        <v>2227</v>
      </c>
      <c r="G1458" s="7" t="s">
        <v>2351</v>
      </c>
      <c r="H1458" s="8" t="s">
        <v>197</v>
      </c>
      <c r="I1458" s="7">
        <v>45</v>
      </c>
      <c r="J1458" s="10" t="s">
        <v>200</v>
      </c>
      <c r="K1458" s="25" t="s">
        <v>2222</v>
      </c>
      <c r="L1458" s="26" t="s">
        <v>108</v>
      </c>
      <c r="M1458" s="10" t="s">
        <v>109</v>
      </c>
      <c r="N1458" s="7" t="s">
        <v>110</v>
      </c>
      <c r="O1458" s="39"/>
      <c r="P1458" s="39"/>
      <c r="Q1458" s="39"/>
      <c r="R1458" s="39"/>
      <c r="S1458" s="39"/>
      <c r="T1458" s="39"/>
      <c r="U1458" s="39"/>
      <c r="V1458" s="39">
        <v>20</v>
      </c>
      <c r="W1458" s="39"/>
      <c r="X1458" s="39"/>
      <c r="Y1458" s="39"/>
      <c r="Z1458" s="39"/>
      <c r="AA1458" s="39"/>
      <c r="AB1458" s="39"/>
      <c r="AC1458" s="39"/>
      <c r="AD1458" s="39"/>
      <c r="AE1458" s="39"/>
      <c r="AF1458" s="39"/>
      <c r="AG1458" s="39"/>
      <c r="AH1458" s="39"/>
      <c r="AI1458" s="39"/>
      <c r="AJ1458" s="39"/>
      <c r="AK1458" s="39"/>
      <c r="AL1458" s="39"/>
      <c r="AM1458" s="39"/>
      <c r="AN1458" s="39"/>
      <c r="AO1458" s="39"/>
      <c r="AP1458" s="39">
        <v>8000</v>
      </c>
      <c r="AQ1458" s="27">
        <v>0</v>
      </c>
      <c r="AR1458" s="27">
        <f t="shared" si="30"/>
        <v>0</v>
      </c>
      <c r="AS1458" s="26" t="s">
        <v>111</v>
      </c>
      <c r="AT1458" s="10">
        <v>2015</v>
      </c>
      <c r="AU1458" s="13" t="s">
        <v>610</v>
      </c>
    </row>
    <row r="1459" spans="2:47" x14ac:dyDescent="0.2">
      <c r="B1459" s="13" t="s">
        <v>2356</v>
      </c>
      <c r="C1459" s="13" t="s">
        <v>100</v>
      </c>
      <c r="D1459" s="13" t="s">
        <v>2235</v>
      </c>
      <c r="E1459" s="13" t="s">
        <v>2236</v>
      </c>
      <c r="F1459" s="13" t="s">
        <v>2237</v>
      </c>
      <c r="G1459" s="13" t="s">
        <v>2357</v>
      </c>
      <c r="H1459" s="13" t="s">
        <v>1475</v>
      </c>
      <c r="I1459" s="13">
        <v>45</v>
      </c>
      <c r="J1459" s="13" t="s">
        <v>614</v>
      </c>
      <c r="K1459" s="13" t="s">
        <v>2222</v>
      </c>
      <c r="L1459" s="13" t="s">
        <v>108</v>
      </c>
      <c r="M1459" s="13" t="s">
        <v>109</v>
      </c>
      <c r="N1459" s="13" t="s">
        <v>110</v>
      </c>
      <c r="O1459" s="39"/>
      <c r="P1459" s="39"/>
      <c r="Q1459" s="39"/>
      <c r="R1459" s="39"/>
      <c r="S1459" s="39">
        <v>0</v>
      </c>
      <c r="T1459" s="39">
        <v>10</v>
      </c>
      <c r="U1459" s="39">
        <v>10</v>
      </c>
      <c r="V1459" s="39">
        <v>10</v>
      </c>
      <c r="W1459" s="39">
        <v>10</v>
      </c>
      <c r="X1459" s="39"/>
      <c r="Y1459" s="39"/>
      <c r="Z1459" s="39"/>
      <c r="AA1459" s="39"/>
      <c r="AB1459" s="39"/>
      <c r="AC1459" s="39"/>
      <c r="AD1459" s="39"/>
      <c r="AE1459" s="39"/>
      <c r="AF1459" s="39"/>
      <c r="AG1459" s="39"/>
      <c r="AH1459" s="39"/>
      <c r="AI1459" s="39"/>
      <c r="AJ1459" s="39"/>
      <c r="AK1459" s="39"/>
      <c r="AL1459" s="39"/>
      <c r="AM1459" s="39"/>
      <c r="AN1459" s="39"/>
      <c r="AO1459" s="39"/>
      <c r="AP1459" s="39">
        <v>7699.9999999999991</v>
      </c>
      <c r="AQ1459" s="39">
        <v>0</v>
      </c>
      <c r="AR1459" s="27">
        <f t="shared" si="30"/>
        <v>0</v>
      </c>
      <c r="AS1459" s="13" t="s">
        <v>111</v>
      </c>
      <c r="AT1459" s="13">
        <v>2016</v>
      </c>
      <c r="AU1459" s="13" t="s">
        <v>212</v>
      </c>
    </row>
    <row r="1460" spans="2:47" x14ac:dyDescent="0.2">
      <c r="B1460" s="7" t="s">
        <v>2358</v>
      </c>
      <c r="C1460" s="7" t="s">
        <v>100</v>
      </c>
      <c r="D1460" s="13" t="s">
        <v>2226</v>
      </c>
      <c r="E1460" s="7" t="s">
        <v>2227</v>
      </c>
      <c r="F1460" s="10" t="s">
        <v>2350</v>
      </c>
      <c r="G1460" s="10" t="s">
        <v>2359</v>
      </c>
      <c r="H1460" s="8" t="s">
        <v>197</v>
      </c>
      <c r="I1460" s="9">
        <v>45</v>
      </c>
      <c r="J1460" s="10" t="s">
        <v>238</v>
      </c>
      <c r="K1460" s="8" t="s">
        <v>107</v>
      </c>
      <c r="L1460" s="10" t="s">
        <v>108</v>
      </c>
      <c r="M1460" s="10" t="s">
        <v>109</v>
      </c>
      <c r="N1460" s="10" t="s">
        <v>110</v>
      </c>
      <c r="O1460" s="27"/>
      <c r="P1460" s="27"/>
      <c r="Q1460" s="74"/>
      <c r="R1460" s="27">
        <v>93</v>
      </c>
      <c r="S1460" s="27">
        <v>100</v>
      </c>
      <c r="T1460" s="27">
        <v>100</v>
      </c>
      <c r="U1460" s="27">
        <v>100</v>
      </c>
      <c r="V1460" s="27">
        <v>100</v>
      </c>
      <c r="W1460" s="27"/>
      <c r="X1460" s="27"/>
      <c r="Y1460" s="27"/>
      <c r="Z1460" s="27"/>
      <c r="AA1460" s="27"/>
      <c r="AB1460" s="27"/>
      <c r="AC1460" s="27"/>
      <c r="AD1460" s="27"/>
      <c r="AE1460" s="27"/>
      <c r="AF1460" s="27"/>
      <c r="AG1460" s="27"/>
      <c r="AH1460" s="27"/>
      <c r="AI1460" s="27"/>
      <c r="AJ1460" s="27"/>
      <c r="AK1460" s="27"/>
      <c r="AL1460" s="27"/>
      <c r="AM1460" s="27"/>
      <c r="AN1460" s="27"/>
      <c r="AO1460" s="27"/>
      <c r="AP1460" s="27">
        <v>33245.39</v>
      </c>
      <c r="AQ1460" s="27">
        <v>0</v>
      </c>
      <c r="AR1460" s="27">
        <f t="shared" si="30"/>
        <v>0</v>
      </c>
      <c r="AS1460" s="10" t="s">
        <v>111</v>
      </c>
      <c r="AT1460" s="7" t="s">
        <v>375</v>
      </c>
      <c r="AU1460" s="89" t="s">
        <v>1337</v>
      </c>
    </row>
    <row r="1461" spans="2:47" x14ac:dyDescent="0.2">
      <c r="B1461" s="12" t="s">
        <v>2360</v>
      </c>
      <c r="C1461" s="7" t="s">
        <v>100</v>
      </c>
      <c r="D1461" s="13" t="s">
        <v>2226</v>
      </c>
      <c r="E1461" s="7" t="s">
        <v>2227</v>
      </c>
      <c r="F1461" s="7" t="s">
        <v>2350</v>
      </c>
      <c r="G1461" s="7" t="s">
        <v>2359</v>
      </c>
      <c r="H1461" s="8" t="s">
        <v>197</v>
      </c>
      <c r="I1461" s="9">
        <v>45</v>
      </c>
      <c r="J1461" s="10" t="s">
        <v>579</v>
      </c>
      <c r="K1461" s="8" t="s">
        <v>107</v>
      </c>
      <c r="L1461" s="10" t="s">
        <v>108</v>
      </c>
      <c r="M1461" s="10" t="s">
        <v>109</v>
      </c>
      <c r="N1461" s="10" t="s">
        <v>110</v>
      </c>
      <c r="O1461" s="74"/>
      <c r="P1461" s="27"/>
      <c r="Q1461" s="27"/>
      <c r="R1461" s="27">
        <v>93</v>
      </c>
      <c r="S1461" s="27">
        <v>100</v>
      </c>
      <c r="T1461" s="27">
        <v>100</v>
      </c>
      <c r="U1461" s="27">
        <v>100</v>
      </c>
      <c r="V1461" s="27">
        <v>100</v>
      </c>
      <c r="W1461" s="27"/>
      <c r="X1461" s="27"/>
      <c r="Y1461" s="27"/>
      <c r="Z1461" s="27"/>
      <c r="AA1461" s="27"/>
      <c r="AB1461" s="27"/>
      <c r="AC1461" s="27"/>
      <c r="AD1461" s="27"/>
      <c r="AE1461" s="27"/>
      <c r="AF1461" s="27"/>
      <c r="AG1461" s="27"/>
      <c r="AH1461" s="27"/>
      <c r="AI1461" s="27"/>
      <c r="AJ1461" s="27"/>
      <c r="AK1461" s="27"/>
      <c r="AL1461" s="27"/>
      <c r="AM1461" s="27"/>
      <c r="AN1461" s="27"/>
      <c r="AO1461" s="27"/>
      <c r="AP1461" s="27">
        <v>33245.39</v>
      </c>
      <c r="AQ1461" s="27">
        <v>0</v>
      </c>
      <c r="AR1461" s="27">
        <f t="shared" si="30"/>
        <v>0</v>
      </c>
      <c r="AS1461" s="10" t="s">
        <v>111</v>
      </c>
      <c r="AT1461" s="43" t="s">
        <v>241</v>
      </c>
      <c r="AU1461" s="10" t="s">
        <v>1339</v>
      </c>
    </row>
    <row r="1462" spans="2:47" x14ac:dyDescent="0.2">
      <c r="B1462" s="12" t="s">
        <v>2361</v>
      </c>
      <c r="C1462" s="7" t="s">
        <v>100</v>
      </c>
      <c r="D1462" s="13" t="s">
        <v>2226</v>
      </c>
      <c r="E1462" s="7" t="s">
        <v>2227</v>
      </c>
      <c r="F1462" s="7" t="s">
        <v>2350</v>
      </c>
      <c r="G1462" s="7" t="s">
        <v>2359</v>
      </c>
      <c r="H1462" s="8" t="s">
        <v>197</v>
      </c>
      <c r="I1462" s="9">
        <v>45</v>
      </c>
      <c r="J1462" s="10" t="s">
        <v>579</v>
      </c>
      <c r="K1462" s="8" t="s">
        <v>107</v>
      </c>
      <c r="L1462" s="10" t="s">
        <v>108</v>
      </c>
      <c r="M1462" s="10" t="s">
        <v>109</v>
      </c>
      <c r="N1462" s="10" t="s">
        <v>110</v>
      </c>
      <c r="O1462" s="74"/>
      <c r="P1462" s="27"/>
      <c r="Q1462" s="27"/>
      <c r="R1462" s="27">
        <v>93</v>
      </c>
      <c r="S1462" s="27">
        <v>100</v>
      </c>
      <c r="T1462" s="27">
        <v>100</v>
      </c>
      <c r="U1462" s="27">
        <v>100</v>
      </c>
      <c r="V1462" s="27">
        <v>100</v>
      </c>
      <c r="W1462" s="27"/>
      <c r="X1462" s="27"/>
      <c r="Y1462" s="27"/>
      <c r="Z1462" s="27"/>
      <c r="AA1462" s="27"/>
      <c r="AB1462" s="27"/>
      <c r="AC1462" s="27"/>
      <c r="AD1462" s="27"/>
      <c r="AE1462" s="27"/>
      <c r="AF1462" s="27"/>
      <c r="AG1462" s="27"/>
      <c r="AH1462" s="27"/>
      <c r="AI1462" s="27"/>
      <c r="AJ1462" s="27"/>
      <c r="AK1462" s="27"/>
      <c r="AL1462" s="27"/>
      <c r="AM1462" s="27"/>
      <c r="AN1462" s="27"/>
      <c r="AO1462" s="27"/>
      <c r="AP1462" s="27">
        <v>29100</v>
      </c>
      <c r="AQ1462" s="27">
        <v>0</v>
      </c>
      <c r="AR1462" s="27">
        <f t="shared" si="30"/>
        <v>0</v>
      </c>
      <c r="AS1462" s="10" t="s">
        <v>111</v>
      </c>
      <c r="AT1462" s="43" t="s">
        <v>241</v>
      </c>
      <c r="AU1462" s="43" t="s">
        <v>242</v>
      </c>
    </row>
    <row r="1463" spans="2:47" x14ac:dyDescent="0.2">
      <c r="B1463" s="12" t="s">
        <v>2362</v>
      </c>
      <c r="C1463" s="8" t="s">
        <v>100</v>
      </c>
      <c r="D1463" s="13" t="s">
        <v>2226</v>
      </c>
      <c r="E1463" s="8" t="s">
        <v>2227</v>
      </c>
      <c r="F1463" s="8" t="s">
        <v>2350</v>
      </c>
      <c r="G1463" s="7" t="s">
        <v>2359</v>
      </c>
      <c r="H1463" s="8" t="s">
        <v>197</v>
      </c>
      <c r="I1463" s="9">
        <v>45</v>
      </c>
      <c r="J1463" s="8" t="s">
        <v>244</v>
      </c>
      <c r="K1463" s="8" t="s">
        <v>107</v>
      </c>
      <c r="L1463" s="8" t="s">
        <v>108</v>
      </c>
      <c r="M1463" s="10" t="s">
        <v>109</v>
      </c>
      <c r="N1463" s="10" t="s">
        <v>110</v>
      </c>
      <c r="O1463" s="74"/>
      <c r="P1463" s="27"/>
      <c r="Q1463" s="27"/>
      <c r="R1463" s="27">
        <v>93</v>
      </c>
      <c r="S1463" s="27">
        <v>100</v>
      </c>
      <c r="T1463" s="27">
        <v>100</v>
      </c>
      <c r="U1463" s="27">
        <v>100</v>
      </c>
      <c r="V1463" s="27">
        <v>100</v>
      </c>
      <c r="W1463" s="27"/>
      <c r="X1463" s="27"/>
      <c r="Y1463" s="27"/>
      <c r="Z1463" s="27"/>
      <c r="AA1463" s="27"/>
      <c r="AB1463" s="27"/>
      <c r="AC1463" s="27"/>
      <c r="AD1463" s="27"/>
      <c r="AE1463" s="27"/>
      <c r="AF1463" s="27"/>
      <c r="AG1463" s="27"/>
      <c r="AH1463" s="27"/>
      <c r="AI1463" s="27"/>
      <c r="AJ1463" s="27"/>
      <c r="AK1463" s="27"/>
      <c r="AL1463" s="27"/>
      <c r="AM1463" s="27"/>
      <c r="AN1463" s="27"/>
      <c r="AO1463" s="27"/>
      <c r="AP1463" s="27">
        <v>29100</v>
      </c>
      <c r="AQ1463" s="27">
        <v>0</v>
      </c>
      <c r="AR1463" s="27">
        <f t="shared" si="30"/>
        <v>0</v>
      </c>
      <c r="AS1463" s="10" t="s">
        <v>111</v>
      </c>
      <c r="AT1463" s="43" t="s">
        <v>241</v>
      </c>
      <c r="AU1463" s="89" t="s">
        <v>2219</v>
      </c>
    </row>
    <row r="1464" spans="2:47" x14ac:dyDescent="0.2">
      <c r="B1464" s="12" t="s">
        <v>2363</v>
      </c>
      <c r="C1464" s="7" t="s">
        <v>100</v>
      </c>
      <c r="D1464" s="13" t="s">
        <v>2226</v>
      </c>
      <c r="E1464" s="8" t="s">
        <v>2227</v>
      </c>
      <c r="F1464" s="8" t="s">
        <v>2350</v>
      </c>
      <c r="G1464" s="7" t="s">
        <v>2359</v>
      </c>
      <c r="H1464" s="8" t="s">
        <v>197</v>
      </c>
      <c r="I1464" s="7">
        <v>45</v>
      </c>
      <c r="J1464" s="10" t="s">
        <v>200</v>
      </c>
      <c r="K1464" s="25" t="s">
        <v>2222</v>
      </c>
      <c r="L1464" s="26" t="s">
        <v>108</v>
      </c>
      <c r="M1464" s="10" t="s">
        <v>109</v>
      </c>
      <c r="N1464" s="7" t="s">
        <v>110</v>
      </c>
      <c r="O1464" s="39"/>
      <c r="P1464" s="39"/>
      <c r="Q1464" s="39"/>
      <c r="R1464" s="39"/>
      <c r="S1464" s="39">
        <v>100</v>
      </c>
      <c r="T1464" s="39">
        <v>100</v>
      </c>
      <c r="U1464" s="39">
        <v>100</v>
      </c>
      <c r="V1464" s="39">
        <v>100</v>
      </c>
      <c r="W1464" s="39"/>
      <c r="X1464" s="39"/>
      <c r="Y1464" s="39"/>
      <c r="Z1464" s="39"/>
      <c r="AA1464" s="39"/>
      <c r="AB1464" s="39"/>
      <c r="AC1464" s="39"/>
      <c r="AD1464" s="39"/>
      <c r="AE1464" s="39"/>
      <c r="AF1464" s="39"/>
      <c r="AG1464" s="39"/>
      <c r="AH1464" s="39"/>
      <c r="AI1464" s="39"/>
      <c r="AJ1464" s="39"/>
      <c r="AK1464" s="39"/>
      <c r="AL1464" s="39"/>
      <c r="AM1464" s="39"/>
      <c r="AN1464" s="39"/>
      <c r="AO1464" s="39"/>
      <c r="AP1464" s="39">
        <v>30690</v>
      </c>
      <c r="AQ1464" s="27">
        <v>0</v>
      </c>
      <c r="AR1464" s="27">
        <f t="shared" si="30"/>
        <v>0</v>
      </c>
      <c r="AS1464" s="26" t="s">
        <v>111</v>
      </c>
      <c r="AT1464" s="10">
        <v>2015</v>
      </c>
      <c r="AU1464" s="13" t="s">
        <v>610</v>
      </c>
    </row>
    <row r="1465" spans="2:47" x14ac:dyDescent="0.2">
      <c r="B1465" s="13" t="s">
        <v>2364</v>
      </c>
      <c r="C1465" s="13" t="s">
        <v>100</v>
      </c>
      <c r="D1465" s="13" t="s">
        <v>2235</v>
      </c>
      <c r="E1465" s="13" t="s">
        <v>2236</v>
      </c>
      <c r="F1465" s="13" t="s">
        <v>2237</v>
      </c>
      <c r="G1465" s="13" t="s">
        <v>2365</v>
      </c>
      <c r="H1465" s="13" t="s">
        <v>1475</v>
      </c>
      <c r="I1465" s="13">
        <v>45</v>
      </c>
      <c r="J1465" s="13" t="s">
        <v>614</v>
      </c>
      <c r="K1465" s="13" t="s">
        <v>2222</v>
      </c>
      <c r="L1465" s="13" t="s">
        <v>108</v>
      </c>
      <c r="M1465" s="13" t="s">
        <v>109</v>
      </c>
      <c r="N1465" s="13" t="s">
        <v>110</v>
      </c>
      <c r="O1465" s="39"/>
      <c r="P1465" s="39"/>
      <c r="Q1465" s="39"/>
      <c r="R1465" s="39"/>
      <c r="S1465" s="39">
        <v>32</v>
      </c>
      <c r="T1465" s="39">
        <v>75</v>
      </c>
      <c r="U1465" s="39">
        <v>75</v>
      </c>
      <c r="V1465" s="27">
        <v>20</v>
      </c>
      <c r="W1465" s="27">
        <v>20</v>
      </c>
      <c r="X1465" s="27"/>
      <c r="Y1465" s="27"/>
      <c r="Z1465" s="27"/>
      <c r="AA1465" s="27"/>
      <c r="AB1465" s="27"/>
      <c r="AC1465" s="27"/>
      <c r="AD1465" s="27"/>
      <c r="AE1465" s="27"/>
      <c r="AF1465" s="27"/>
      <c r="AG1465" s="27"/>
      <c r="AH1465" s="27"/>
      <c r="AI1465" s="27"/>
      <c r="AJ1465" s="27"/>
      <c r="AK1465" s="27"/>
      <c r="AL1465" s="27"/>
      <c r="AM1465" s="27"/>
      <c r="AN1465" s="27"/>
      <c r="AO1465" s="27"/>
      <c r="AP1465" s="39">
        <v>29100</v>
      </c>
      <c r="AQ1465" s="39">
        <v>0</v>
      </c>
      <c r="AR1465" s="27">
        <f t="shared" si="30"/>
        <v>0</v>
      </c>
      <c r="AS1465" s="13" t="s">
        <v>111</v>
      </c>
      <c r="AT1465" s="13">
        <v>2016</v>
      </c>
      <c r="AU1465" s="13">
        <v>14.15</v>
      </c>
    </row>
    <row r="1466" spans="2:47" x14ac:dyDescent="0.2">
      <c r="B1466" s="13" t="s">
        <v>2366</v>
      </c>
      <c r="C1466" s="13" t="s">
        <v>100</v>
      </c>
      <c r="D1466" s="13" t="s">
        <v>2235</v>
      </c>
      <c r="E1466" s="13" t="s">
        <v>2236</v>
      </c>
      <c r="F1466" s="13" t="s">
        <v>2237</v>
      </c>
      <c r="G1466" s="13" t="s">
        <v>2365</v>
      </c>
      <c r="H1466" s="13" t="s">
        <v>1475</v>
      </c>
      <c r="I1466" s="13">
        <v>45</v>
      </c>
      <c r="J1466" s="13" t="s">
        <v>614</v>
      </c>
      <c r="K1466" s="13" t="s">
        <v>2222</v>
      </c>
      <c r="L1466" s="13" t="s">
        <v>108</v>
      </c>
      <c r="M1466" s="13" t="s">
        <v>109</v>
      </c>
      <c r="N1466" s="13" t="s">
        <v>110</v>
      </c>
      <c r="O1466" s="39"/>
      <c r="P1466" s="39"/>
      <c r="Q1466" s="39"/>
      <c r="R1466" s="39"/>
      <c r="S1466" s="39">
        <v>61</v>
      </c>
      <c r="T1466" s="39">
        <v>75</v>
      </c>
      <c r="U1466" s="39">
        <v>75</v>
      </c>
      <c r="V1466" s="27">
        <v>20</v>
      </c>
      <c r="W1466" s="27">
        <v>20</v>
      </c>
      <c r="X1466" s="27"/>
      <c r="Y1466" s="27"/>
      <c r="Z1466" s="27"/>
      <c r="AA1466" s="27"/>
      <c r="AB1466" s="27"/>
      <c r="AC1466" s="27"/>
      <c r="AD1466" s="27"/>
      <c r="AE1466" s="27"/>
      <c r="AF1466" s="27"/>
      <c r="AG1466" s="27"/>
      <c r="AH1466" s="27"/>
      <c r="AI1466" s="27"/>
      <c r="AJ1466" s="27"/>
      <c r="AK1466" s="27"/>
      <c r="AL1466" s="27"/>
      <c r="AM1466" s="27"/>
      <c r="AN1466" s="27"/>
      <c r="AO1466" s="27"/>
      <c r="AP1466" s="39">
        <v>30689.28571428571</v>
      </c>
      <c r="AQ1466" s="39">
        <v>0</v>
      </c>
      <c r="AR1466" s="27">
        <f t="shared" si="30"/>
        <v>0</v>
      </c>
      <c r="AS1466" s="13" t="s">
        <v>111</v>
      </c>
      <c r="AT1466" s="13">
        <v>2016</v>
      </c>
      <c r="AU1466" s="13" t="s">
        <v>2367</v>
      </c>
    </row>
    <row r="1467" spans="2:47" x14ac:dyDescent="0.2">
      <c r="B1467" s="13" t="s">
        <v>2368</v>
      </c>
      <c r="C1467" s="13" t="s">
        <v>100</v>
      </c>
      <c r="D1467" s="13" t="s">
        <v>2235</v>
      </c>
      <c r="E1467" s="13" t="s">
        <v>2236</v>
      </c>
      <c r="F1467" s="13" t="s">
        <v>2237</v>
      </c>
      <c r="G1467" s="13" t="s">
        <v>2365</v>
      </c>
      <c r="H1467" s="13" t="s">
        <v>1475</v>
      </c>
      <c r="I1467" s="13">
        <v>45</v>
      </c>
      <c r="J1467" s="13" t="s">
        <v>747</v>
      </c>
      <c r="K1467" s="13" t="s">
        <v>2222</v>
      </c>
      <c r="L1467" s="13" t="s">
        <v>108</v>
      </c>
      <c r="M1467" s="13" t="s">
        <v>109</v>
      </c>
      <c r="N1467" s="13" t="s">
        <v>110</v>
      </c>
      <c r="O1467" s="39"/>
      <c r="P1467" s="39"/>
      <c r="Q1467" s="39"/>
      <c r="R1467" s="39"/>
      <c r="S1467" s="39">
        <v>61</v>
      </c>
      <c r="T1467" s="39">
        <v>75</v>
      </c>
      <c r="U1467" s="39">
        <v>75</v>
      </c>
      <c r="V1467" s="27">
        <v>20</v>
      </c>
      <c r="W1467" s="27">
        <v>20</v>
      </c>
      <c r="X1467" s="27"/>
      <c r="Y1467" s="27"/>
      <c r="Z1467" s="27"/>
      <c r="AA1467" s="27"/>
      <c r="AB1467" s="27"/>
      <c r="AC1467" s="27"/>
      <c r="AD1467" s="27"/>
      <c r="AE1467" s="27"/>
      <c r="AF1467" s="27"/>
      <c r="AG1467" s="27"/>
      <c r="AH1467" s="27"/>
      <c r="AI1467" s="27"/>
      <c r="AJ1467" s="27"/>
      <c r="AK1467" s="27"/>
      <c r="AL1467" s="27"/>
      <c r="AM1467" s="27"/>
      <c r="AN1467" s="27"/>
      <c r="AO1467" s="27"/>
      <c r="AP1467" s="39">
        <v>30689.279999999999</v>
      </c>
      <c r="AQ1467" s="39">
        <v>0</v>
      </c>
      <c r="AR1467" s="27">
        <f t="shared" si="30"/>
        <v>0</v>
      </c>
      <c r="AS1467" s="13" t="s">
        <v>748</v>
      </c>
      <c r="AT1467" s="13">
        <v>2016</v>
      </c>
      <c r="AU1467" s="13" t="s">
        <v>212</v>
      </c>
    </row>
    <row r="1468" spans="2:47" x14ac:dyDescent="0.2">
      <c r="B1468" s="7" t="s">
        <v>2369</v>
      </c>
      <c r="C1468" s="7" t="s">
        <v>100</v>
      </c>
      <c r="D1468" s="13" t="s">
        <v>1779</v>
      </c>
      <c r="E1468" s="7" t="s">
        <v>1780</v>
      </c>
      <c r="F1468" s="7" t="s">
        <v>1781</v>
      </c>
      <c r="G1468" s="10" t="s">
        <v>2370</v>
      </c>
      <c r="H1468" s="8" t="s">
        <v>105</v>
      </c>
      <c r="I1468" s="9">
        <v>45</v>
      </c>
      <c r="J1468" s="10" t="s">
        <v>238</v>
      </c>
      <c r="K1468" s="8" t="s">
        <v>107</v>
      </c>
      <c r="L1468" s="10" t="s">
        <v>108</v>
      </c>
      <c r="M1468" s="10" t="s">
        <v>109</v>
      </c>
      <c r="N1468" s="10" t="s">
        <v>110</v>
      </c>
      <c r="O1468" s="27"/>
      <c r="P1468" s="27"/>
      <c r="Q1468" s="74"/>
      <c r="R1468" s="27">
        <v>42</v>
      </c>
      <c r="S1468" s="27">
        <v>40</v>
      </c>
      <c r="T1468" s="27">
        <v>35</v>
      </c>
      <c r="U1468" s="27">
        <v>40</v>
      </c>
      <c r="V1468" s="27">
        <v>40</v>
      </c>
      <c r="W1468" s="27"/>
      <c r="X1468" s="27"/>
      <c r="Y1468" s="27"/>
      <c r="Z1468" s="27"/>
      <c r="AA1468" s="27"/>
      <c r="AB1468" s="27"/>
      <c r="AC1468" s="27"/>
      <c r="AD1468" s="27"/>
      <c r="AE1468" s="27"/>
      <c r="AF1468" s="27"/>
      <c r="AG1468" s="27"/>
      <c r="AH1468" s="27"/>
      <c r="AI1468" s="27"/>
      <c r="AJ1468" s="27"/>
      <c r="AK1468" s="27"/>
      <c r="AL1468" s="27"/>
      <c r="AM1468" s="27"/>
      <c r="AN1468" s="27"/>
      <c r="AO1468" s="27"/>
      <c r="AP1468" s="27">
        <v>44863.59</v>
      </c>
      <c r="AQ1468" s="27">
        <v>0</v>
      </c>
      <c r="AR1468" s="27">
        <f t="shared" si="30"/>
        <v>0</v>
      </c>
      <c r="AS1468" s="10" t="s">
        <v>111</v>
      </c>
      <c r="AT1468" s="7" t="s">
        <v>375</v>
      </c>
      <c r="AU1468" s="89" t="s">
        <v>239</v>
      </c>
    </row>
    <row r="1469" spans="2:47" x14ac:dyDescent="0.2">
      <c r="B1469" s="12" t="s">
        <v>2371</v>
      </c>
      <c r="C1469" s="7" t="s">
        <v>100</v>
      </c>
      <c r="D1469" s="13" t="s">
        <v>1779</v>
      </c>
      <c r="E1469" s="7" t="s">
        <v>1780</v>
      </c>
      <c r="F1469" s="7" t="s">
        <v>1781</v>
      </c>
      <c r="G1469" s="7" t="s">
        <v>2370</v>
      </c>
      <c r="H1469" s="8" t="s">
        <v>197</v>
      </c>
      <c r="I1469" s="9">
        <v>45</v>
      </c>
      <c r="J1469" s="10" t="s">
        <v>579</v>
      </c>
      <c r="K1469" s="8" t="s">
        <v>107</v>
      </c>
      <c r="L1469" s="10" t="s">
        <v>108</v>
      </c>
      <c r="M1469" s="10" t="s">
        <v>109</v>
      </c>
      <c r="N1469" s="10" t="s">
        <v>110</v>
      </c>
      <c r="O1469" s="74"/>
      <c r="P1469" s="27"/>
      <c r="Q1469" s="27"/>
      <c r="R1469" s="27">
        <v>32</v>
      </c>
      <c r="S1469" s="27">
        <v>40</v>
      </c>
      <c r="T1469" s="27">
        <v>35</v>
      </c>
      <c r="U1469" s="27">
        <v>40</v>
      </c>
      <c r="V1469" s="27">
        <v>40</v>
      </c>
      <c r="W1469" s="27"/>
      <c r="X1469" s="27"/>
      <c r="Y1469" s="27"/>
      <c r="Z1469" s="27"/>
      <c r="AA1469" s="27"/>
      <c r="AB1469" s="27"/>
      <c r="AC1469" s="27"/>
      <c r="AD1469" s="27"/>
      <c r="AE1469" s="27"/>
      <c r="AF1469" s="27"/>
      <c r="AG1469" s="27"/>
      <c r="AH1469" s="27"/>
      <c r="AI1469" s="27"/>
      <c r="AJ1469" s="27"/>
      <c r="AK1469" s="27"/>
      <c r="AL1469" s="27"/>
      <c r="AM1469" s="27"/>
      <c r="AN1469" s="27"/>
      <c r="AO1469" s="27"/>
      <c r="AP1469" s="27">
        <v>44863.59</v>
      </c>
      <c r="AQ1469" s="27">
        <v>0</v>
      </c>
      <c r="AR1469" s="27">
        <f t="shared" si="30"/>
        <v>0</v>
      </c>
      <c r="AS1469" s="10" t="s">
        <v>111</v>
      </c>
      <c r="AT1469" s="43" t="s">
        <v>241</v>
      </c>
      <c r="AU1469" s="43" t="s">
        <v>359</v>
      </c>
    </row>
    <row r="1470" spans="2:47" x14ac:dyDescent="0.2">
      <c r="B1470" s="12" t="s">
        <v>2372</v>
      </c>
      <c r="C1470" s="8" t="s">
        <v>100</v>
      </c>
      <c r="D1470" s="13" t="s">
        <v>1779</v>
      </c>
      <c r="E1470" s="7" t="s">
        <v>1780</v>
      </c>
      <c r="F1470" s="8" t="s">
        <v>1781</v>
      </c>
      <c r="G1470" s="7" t="s">
        <v>2370</v>
      </c>
      <c r="H1470" s="8" t="s">
        <v>197</v>
      </c>
      <c r="I1470" s="9">
        <v>45</v>
      </c>
      <c r="J1470" s="8" t="s">
        <v>244</v>
      </c>
      <c r="K1470" s="8" t="s">
        <v>107</v>
      </c>
      <c r="L1470" s="8" t="s">
        <v>108</v>
      </c>
      <c r="M1470" s="10" t="s">
        <v>109</v>
      </c>
      <c r="N1470" s="10" t="s">
        <v>110</v>
      </c>
      <c r="O1470" s="74"/>
      <c r="P1470" s="27"/>
      <c r="Q1470" s="27"/>
      <c r="R1470" s="27">
        <v>32</v>
      </c>
      <c r="S1470" s="27">
        <v>40</v>
      </c>
      <c r="T1470" s="27">
        <v>35</v>
      </c>
      <c r="U1470" s="27">
        <v>40</v>
      </c>
      <c r="V1470" s="27">
        <v>40</v>
      </c>
      <c r="W1470" s="27"/>
      <c r="X1470" s="27"/>
      <c r="Y1470" s="27"/>
      <c r="Z1470" s="27"/>
      <c r="AA1470" s="27"/>
      <c r="AB1470" s="27"/>
      <c r="AC1470" s="27"/>
      <c r="AD1470" s="27"/>
      <c r="AE1470" s="27"/>
      <c r="AF1470" s="27"/>
      <c r="AG1470" s="27"/>
      <c r="AH1470" s="27"/>
      <c r="AI1470" s="27"/>
      <c r="AJ1470" s="27"/>
      <c r="AK1470" s="27"/>
      <c r="AL1470" s="27"/>
      <c r="AM1470" s="27"/>
      <c r="AN1470" s="27"/>
      <c r="AO1470" s="27"/>
      <c r="AP1470" s="27">
        <v>41415.18</v>
      </c>
      <c r="AQ1470" s="27">
        <v>0</v>
      </c>
      <c r="AR1470" s="27">
        <f t="shared" si="30"/>
        <v>0</v>
      </c>
      <c r="AS1470" s="10" t="s">
        <v>111</v>
      </c>
      <c r="AT1470" s="43" t="s">
        <v>241</v>
      </c>
      <c r="AU1470" s="88" t="s">
        <v>2275</v>
      </c>
    </row>
    <row r="1471" spans="2:47" x14ac:dyDescent="0.2">
      <c r="B1471" s="12" t="s">
        <v>2373</v>
      </c>
      <c r="C1471" s="7" t="s">
        <v>100</v>
      </c>
      <c r="D1471" s="13" t="s">
        <v>1779</v>
      </c>
      <c r="E1471" s="7" t="s">
        <v>1780</v>
      </c>
      <c r="F1471" s="7" t="s">
        <v>1781</v>
      </c>
      <c r="G1471" s="7" t="s">
        <v>2370</v>
      </c>
      <c r="H1471" s="8" t="s">
        <v>197</v>
      </c>
      <c r="I1471" s="9">
        <v>45</v>
      </c>
      <c r="J1471" s="10" t="s">
        <v>200</v>
      </c>
      <c r="K1471" s="8" t="s">
        <v>107</v>
      </c>
      <c r="L1471" s="10" t="s">
        <v>108</v>
      </c>
      <c r="M1471" s="10" t="s">
        <v>109</v>
      </c>
      <c r="N1471" s="10" t="s">
        <v>110</v>
      </c>
      <c r="O1471" s="74"/>
      <c r="P1471" s="27"/>
      <c r="Q1471" s="27"/>
      <c r="R1471" s="39"/>
      <c r="S1471" s="39">
        <v>40</v>
      </c>
      <c r="T1471" s="39">
        <v>35</v>
      </c>
      <c r="U1471" s="39">
        <v>40</v>
      </c>
      <c r="V1471" s="39">
        <v>40</v>
      </c>
      <c r="W1471" s="39"/>
      <c r="X1471" s="39"/>
      <c r="Y1471" s="39"/>
      <c r="Z1471" s="39"/>
      <c r="AA1471" s="39"/>
      <c r="AB1471" s="39"/>
      <c r="AC1471" s="39"/>
      <c r="AD1471" s="39"/>
      <c r="AE1471" s="39"/>
      <c r="AF1471" s="39"/>
      <c r="AG1471" s="39"/>
      <c r="AH1471" s="39"/>
      <c r="AI1471" s="39"/>
      <c r="AJ1471" s="39"/>
      <c r="AK1471" s="39"/>
      <c r="AL1471" s="39"/>
      <c r="AM1471" s="39"/>
      <c r="AN1471" s="39"/>
      <c r="AO1471" s="39"/>
      <c r="AP1471" s="39">
        <v>49437.5</v>
      </c>
      <c r="AQ1471" s="27">
        <v>0</v>
      </c>
      <c r="AR1471" s="27">
        <f t="shared" si="30"/>
        <v>0</v>
      </c>
      <c r="AS1471" s="10" t="s">
        <v>111</v>
      </c>
      <c r="AT1471" s="43" t="s">
        <v>241</v>
      </c>
      <c r="AU1471" s="88" t="s">
        <v>212</v>
      </c>
    </row>
    <row r="1472" spans="2:47" x14ac:dyDescent="0.2">
      <c r="B1472" s="7" t="s">
        <v>2374</v>
      </c>
      <c r="C1472" s="7" t="s">
        <v>100</v>
      </c>
      <c r="D1472" s="13" t="s">
        <v>1818</v>
      </c>
      <c r="E1472" s="7" t="s">
        <v>1819</v>
      </c>
      <c r="F1472" s="10" t="s">
        <v>1820</v>
      </c>
      <c r="G1472" s="10" t="s">
        <v>2375</v>
      </c>
      <c r="H1472" s="8" t="s">
        <v>197</v>
      </c>
      <c r="I1472" s="9">
        <v>45</v>
      </c>
      <c r="J1472" s="10" t="s">
        <v>238</v>
      </c>
      <c r="K1472" s="8" t="s">
        <v>107</v>
      </c>
      <c r="L1472" s="10" t="s">
        <v>108</v>
      </c>
      <c r="M1472" s="10" t="s">
        <v>109</v>
      </c>
      <c r="N1472" s="10" t="s">
        <v>110</v>
      </c>
      <c r="O1472" s="27"/>
      <c r="P1472" s="27"/>
      <c r="Q1472" s="74"/>
      <c r="R1472" s="27">
        <v>4</v>
      </c>
      <c r="S1472" s="27">
        <v>4</v>
      </c>
      <c r="T1472" s="27">
        <v>5</v>
      </c>
      <c r="U1472" s="27">
        <v>4</v>
      </c>
      <c r="V1472" s="27">
        <v>4</v>
      </c>
      <c r="W1472" s="27"/>
      <c r="X1472" s="27"/>
      <c r="Y1472" s="27"/>
      <c r="Z1472" s="27"/>
      <c r="AA1472" s="27"/>
      <c r="AB1472" s="27"/>
      <c r="AC1472" s="27"/>
      <c r="AD1472" s="27"/>
      <c r="AE1472" s="27"/>
      <c r="AF1472" s="27"/>
      <c r="AG1472" s="27"/>
      <c r="AH1472" s="27"/>
      <c r="AI1472" s="27"/>
      <c r="AJ1472" s="27"/>
      <c r="AK1472" s="27"/>
      <c r="AL1472" s="27"/>
      <c r="AM1472" s="27"/>
      <c r="AN1472" s="27"/>
      <c r="AO1472" s="27"/>
      <c r="AP1472" s="27">
        <v>5416.32</v>
      </c>
      <c r="AQ1472" s="27">
        <v>0</v>
      </c>
      <c r="AR1472" s="27">
        <f t="shared" si="30"/>
        <v>0</v>
      </c>
      <c r="AS1472" s="10" t="s">
        <v>111</v>
      </c>
      <c r="AT1472" s="7" t="s">
        <v>375</v>
      </c>
      <c r="AU1472" s="89" t="s">
        <v>1337</v>
      </c>
    </row>
    <row r="1473" spans="2:47" x14ac:dyDescent="0.2">
      <c r="B1473" s="12" t="s">
        <v>2376</v>
      </c>
      <c r="C1473" s="7" t="s">
        <v>100</v>
      </c>
      <c r="D1473" s="13" t="s">
        <v>1818</v>
      </c>
      <c r="E1473" s="7" t="s">
        <v>1819</v>
      </c>
      <c r="F1473" s="7" t="s">
        <v>1820</v>
      </c>
      <c r="G1473" s="7" t="s">
        <v>2375</v>
      </c>
      <c r="H1473" s="8" t="s">
        <v>197</v>
      </c>
      <c r="I1473" s="9">
        <v>45</v>
      </c>
      <c r="J1473" s="10" t="s">
        <v>579</v>
      </c>
      <c r="K1473" s="8" t="s">
        <v>107</v>
      </c>
      <c r="L1473" s="10" t="s">
        <v>108</v>
      </c>
      <c r="M1473" s="10" t="s">
        <v>109</v>
      </c>
      <c r="N1473" s="10" t="s">
        <v>110</v>
      </c>
      <c r="O1473" s="74"/>
      <c r="P1473" s="27"/>
      <c r="Q1473" s="27"/>
      <c r="R1473" s="27">
        <v>4</v>
      </c>
      <c r="S1473" s="27">
        <v>4</v>
      </c>
      <c r="T1473" s="27">
        <v>5</v>
      </c>
      <c r="U1473" s="27">
        <v>4</v>
      </c>
      <c r="V1473" s="27">
        <v>4</v>
      </c>
      <c r="W1473" s="27"/>
      <c r="X1473" s="27"/>
      <c r="Y1473" s="27"/>
      <c r="Z1473" s="27"/>
      <c r="AA1473" s="27"/>
      <c r="AB1473" s="27"/>
      <c r="AC1473" s="27"/>
      <c r="AD1473" s="27"/>
      <c r="AE1473" s="27"/>
      <c r="AF1473" s="27"/>
      <c r="AG1473" s="27"/>
      <c r="AH1473" s="27"/>
      <c r="AI1473" s="27"/>
      <c r="AJ1473" s="27"/>
      <c r="AK1473" s="27"/>
      <c r="AL1473" s="27"/>
      <c r="AM1473" s="27"/>
      <c r="AN1473" s="27"/>
      <c r="AO1473" s="27"/>
      <c r="AP1473" s="27">
        <v>5416.32</v>
      </c>
      <c r="AQ1473" s="27">
        <v>0</v>
      </c>
      <c r="AR1473" s="27">
        <f t="shared" si="30"/>
        <v>0</v>
      </c>
      <c r="AS1473" s="10" t="s">
        <v>111</v>
      </c>
      <c r="AT1473" s="43" t="s">
        <v>241</v>
      </c>
      <c r="AU1473" s="10" t="s">
        <v>1339</v>
      </c>
    </row>
    <row r="1474" spans="2:47" x14ac:dyDescent="0.2">
      <c r="B1474" s="12" t="s">
        <v>2377</v>
      </c>
      <c r="C1474" s="7" t="s">
        <v>100</v>
      </c>
      <c r="D1474" s="13" t="s">
        <v>1818</v>
      </c>
      <c r="E1474" s="7" t="s">
        <v>1819</v>
      </c>
      <c r="F1474" s="7" t="s">
        <v>1820</v>
      </c>
      <c r="G1474" s="7" t="s">
        <v>2375</v>
      </c>
      <c r="H1474" s="8" t="s">
        <v>197</v>
      </c>
      <c r="I1474" s="9">
        <v>45</v>
      </c>
      <c r="J1474" s="10" t="s">
        <v>579</v>
      </c>
      <c r="K1474" s="8" t="s">
        <v>107</v>
      </c>
      <c r="L1474" s="10" t="s">
        <v>108</v>
      </c>
      <c r="M1474" s="10" t="s">
        <v>109</v>
      </c>
      <c r="N1474" s="10" t="s">
        <v>110</v>
      </c>
      <c r="O1474" s="74"/>
      <c r="P1474" s="27"/>
      <c r="Q1474" s="27"/>
      <c r="R1474" s="27">
        <v>4</v>
      </c>
      <c r="S1474" s="27">
        <v>4</v>
      </c>
      <c r="T1474" s="27">
        <v>5</v>
      </c>
      <c r="U1474" s="27">
        <v>4</v>
      </c>
      <c r="V1474" s="27">
        <v>4</v>
      </c>
      <c r="W1474" s="27"/>
      <c r="X1474" s="27"/>
      <c r="Y1474" s="27"/>
      <c r="Z1474" s="27"/>
      <c r="AA1474" s="27"/>
      <c r="AB1474" s="27"/>
      <c r="AC1474" s="27"/>
      <c r="AD1474" s="27"/>
      <c r="AE1474" s="27"/>
      <c r="AF1474" s="27"/>
      <c r="AG1474" s="27"/>
      <c r="AH1474" s="27"/>
      <c r="AI1474" s="27"/>
      <c r="AJ1474" s="27"/>
      <c r="AK1474" s="27"/>
      <c r="AL1474" s="27"/>
      <c r="AM1474" s="27"/>
      <c r="AN1474" s="27"/>
      <c r="AO1474" s="27"/>
      <c r="AP1474" s="27">
        <v>6500</v>
      </c>
      <c r="AQ1474" s="27">
        <v>0</v>
      </c>
      <c r="AR1474" s="27">
        <f t="shared" si="30"/>
        <v>0</v>
      </c>
      <c r="AS1474" s="10" t="s">
        <v>111</v>
      </c>
      <c r="AT1474" s="43" t="s">
        <v>241</v>
      </c>
      <c r="AU1474" s="43" t="s">
        <v>2378</v>
      </c>
    </row>
    <row r="1475" spans="2:47" x14ac:dyDescent="0.2">
      <c r="B1475" s="12" t="s">
        <v>2379</v>
      </c>
      <c r="C1475" s="8" t="s">
        <v>100</v>
      </c>
      <c r="D1475" s="13" t="s">
        <v>1818</v>
      </c>
      <c r="E1475" s="7" t="s">
        <v>1819</v>
      </c>
      <c r="F1475" s="8" t="s">
        <v>1820</v>
      </c>
      <c r="G1475" s="7" t="s">
        <v>2375</v>
      </c>
      <c r="H1475" s="8" t="s">
        <v>197</v>
      </c>
      <c r="I1475" s="9">
        <v>45</v>
      </c>
      <c r="J1475" s="8" t="s">
        <v>244</v>
      </c>
      <c r="K1475" s="8" t="s">
        <v>107</v>
      </c>
      <c r="L1475" s="8" t="s">
        <v>108</v>
      </c>
      <c r="M1475" s="10" t="s">
        <v>109</v>
      </c>
      <c r="N1475" s="10" t="s">
        <v>110</v>
      </c>
      <c r="O1475" s="74"/>
      <c r="P1475" s="27"/>
      <c r="Q1475" s="27"/>
      <c r="R1475" s="27">
        <v>4</v>
      </c>
      <c r="S1475" s="27">
        <v>4</v>
      </c>
      <c r="T1475" s="27">
        <v>5</v>
      </c>
      <c r="U1475" s="27">
        <v>4</v>
      </c>
      <c r="V1475" s="27">
        <v>4</v>
      </c>
      <c r="W1475" s="27"/>
      <c r="X1475" s="27"/>
      <c r="Y1475" s="27"/>
      <c r="Z1475" s="27"/>
      <c r="AA1475" s="27"/>
      <c r="AB1475" s="27"/>
      <c r="AC1475" s="27"/>
      <c r="AD1475" s="27"/>
      <c r="AE1475" s="27"/>
      <c r="AF1475" s="27"/>
      <c r="AG1475" s="27"/>
      <c r="AH1475" s="27"/>
      <c r="AI1475" s="27"/>
      <c r="AJ1475" s="27"/>
      <c r="AK1475" s="27"/>
      <c r="AL1475" s="27"/>
      <c r="AM1475" s="27"/>
      <c r="AN1475" s="27"/>
      <c r="AO1475" s="27"/>
      <c r="AP1475" s="27">
        <v>5200</v>
      </c>
      <c r="AQ1475" s="27">
        <v>0</v>
      </c>
      <c r="AR1475" s="27">
        <f t="shared" si="30"/>
        <v>0</v>
      </c>
      <c r="AS1475" s="10" t="s">
        <v>111</v>
      </c>
      <c r="AT1475" s="43" t="s">
        <v>241</v>
      </c>
      <c r="AU1475" s="89" t="s">
        <v>2219</v>
      </c>
    </row>
    <row r="1476" spans="2:47" x14ac:dyDescent="0.2">
      <c r="B1476" s="12" t="s">
        <v>2380</v>
      </c>
      <c r="C1476" s="7" t="s">
        <v>100</v>
      </c>
      <c r="D1476" s="13" t="s">
        <v>1818</v>
      </c>
      <c r="E1476" s="7" t="s">
        <v>1819</v>
      </c>
      <c r="F1476" s="8" t="s">
        <v>1820</v>
      </c>
      <c r="G1476" s="7" t="s">
        <v>2375</v>
      </c>
      <c r="H1476" s="8" t="s">
        <v>197</v>
      </c>
      <c r="I1476" s="7">
        <v>45</v>
      </c>
      <c r="J1476" s="10" t="s">
        <v>200</v>
      </c>
      <c r="K1476" s="25" t="s">
        <v>2222</v>
      </c>
      <c r="L1476" s="26" t="s">
        <v>108</v>
      </c>
      <c r="M1476" s="10" t="s">
        <v>109</v>
      </c>
      <c r="N1476" s="7" t="s">
        <v>110</v>
      </c>
      <c r="O1476" s="39"/>
      <c r="P1476" s="39"/>
      <c r="Q1476" s="39"/>
      <c r="R1476" s="39"/>
      <c r="S1476" s="39">
        <v>4</v>
      </c>
      <c r="T1476" s="39">
        <v>5</v>
      </c>
      <c r="U1476" s="39">
        <v>4</v>
      </c>
      <c r="V1476" s="39">
        <v>4</v>
      </c>
      <c r="W1476" s="39"/>
      <c r="X1476" s="39"/>
      <c r="Y1476" s="39"/>
      <c r="Z1476" s="39"/>
      <c r="AA1476" s="39"/>
      <c r="AB1476" s="39"/>
      <c r="AC1476" s="39"/>
      <c r="AD1476" s="39"/>
      <c r="AE1476" s="39"/>
      <c r="AF1476" s="39"/>
      <c r="AG1476" s="39"/>
      <c r="AH1476" s="39"/>
      <c r="AI1476" s="39"/>
      <c r="AJ1476" s="39"/>
      <c r="AK1476" s="39"/>
      <c r="AL1476" s="39"/>
      <c r="AM1476" s="39"/>
      <c r="AN1476" s="39"/>
      <c r="AO1476" s="39"/>
      <c r="AP1476" s="39">
        <v>9516.25</v>
      </c>
      <c r="AQ1476" s="27">
        <v>0</v>
      </c>
      <c r="AR1476" s="27">
        <f t="shared" si="30"/>
        <v>0</v>
      </c>
      <c r="AS1476" s="26" t="s">
        <v>111</v>
      </c>
      <c r="AT1476" s="10">
        <v>2015</v>
      </c>
      <c r="AU1476" s="13" t="s">
        <v>610</v>
      </c>
    </row>
    <row r="1477" spans="2:47" x14ac:dyDescent="0.2">
      <c r="B1477" s="13" t="s">
        <v>2381</v>
      </c>
      <c r="C1477" s="13" t="s">
        <v>100</v>
      </c>
      <c r="D1477" s="13" t="s">
        <v>1905</v>
      </c>
      <c r="E1477" s="13" t="s">
        <v>1819</v>
      </c>
      <c r="F1477" s="13" t="s">
        <v>1906</v>
      </c>
      <c r="G1477" s="13" t="s">
        <v>2382</v>
      </c>
      <c r="H1477" s="13" t="s">
        <v>1475</v>
      </c>
      <c r="I1477" s="13">
        <v>45</v>
      </c>
      <c r="J1477" s="13" t="s">
        <v>614</v>
      </c>
      <c r="K1477" s="13" t="s">
        <v>2222</v>
      </c>
      <c r="L1477" s="13" t="s">
        <v>108</v>
      </c>
      <c r="M1477" s="13" t="s">
        <v>109</v>
      </c>
      <c r="N1477" s="13" t="s">
        <v>110</v>
      </c>
      <c r="O1477" s="39"/>
      <c r="P1477" s="39"/>
      <c r="Q1477" s="39"/>
      <c r="R1477" s="39"/>
      <c r="S1477" s="39">
        <v>6</v>
      </c>
      <c r="T1477" s="27">
        <v>10</v>
      </c>
      <c r="U1477" s="27">
        <v>10</v>
      </c>
      <c r="V1477" s="27">
        <v>20</v>
      </c>
      <c r="W1477" s="27">
        <v>20</v>
      </c>
      <c r="X1477" s="27"/>
      <c r="Y1477" s="27"/>
      <c r="Z1477" s="27"/>
      <c r="AA1477" s="27"/>
      <c r="AB1477" s="27"/>
      <c r="AC1477" s="27"/>
      <c r="AD1477" s="27"/>
      <c r="AE1477" s="27"/>
      <c r="AF1477" s="27"/>
      <c r="AG1477" s="27"/>
      <c r="AH1477" s="27"/>
      <c r="AI1477" s="27"/>
      <c r="AJ1477" s="27"/>
      <c r="AK1477" s="27"/>
      <c r="AL1477" s="27"/>
      <c r="AM1477" s="27"/>
      <c r="AN1477" s="27"/>
      <c r="AO1477" s="27"/>
      <c r="AP1477" s="39">
        <v>6499.9999999999991</v>
      </c>
      <c r="AQ1477" s="39">
        <v>0</v>
      </c>
      <c r="AR1477" s="27">
        <f t="shared" ref="AR1477:AR1540" si="31">AQ1477*1.12</f>
        <v>0</v>
      </c>
      <c r="AS1477" s="13" t="s">
        <v>111</v>
      </c>
      <c r="AT1477" s="13">
        <v>2016</v>
      </c>
      <c r="AU1477" s="13">
        <v>14</v>
      </c>
    </row>
    <row r="1478" spans="2:47" x14ac:dyDescent="0.2">
      <c r="B1478" s="13" t="s">
        <v>2383</v>
      </c>
      <c r="C1478" s="13" t="s">
        <v>100</v>
      </c>
      <c r="D1478" s="13" t="s">
        <v>1905</v>
      </c>
      <c r="E1478" s="13" t="s">
        <v>1819</v>
      </c>
      <c r="F1478" s="13" t="s">
        <v>1906</v>
      </c>
      <c r="G1478" s="13" t="s">
        <v>2382</v>
      </c>
      <c r="H1478" s="13" t="s">
        <v>1475</v>
      </c>
      <c r="I1478" s="13">
        <v>45</v>
      </c>
      <c r="J1478" s="13" t="s">
        <v>614</v>
      </c>
      <c r="K1478" s="13" t="s">
        <v>2222</v>
      </c>
      <c r="L1478" s="13" t="s">
        <v>108</v>
      </c>
      <c r="M1478" s="13" t="s">
        <v>109</v>
      </c>
      <c r="N1478" s="13" t="s">
        <v>110</v>
      </c>
      <c r="O1478" s="39"/>
      <c r="P1478" s="39"/>
      <c r="Q1478" s="39"/>
      <c r="R1478" s="39"/>
      <c r="S1478" s="39">
        <v>2</v>
      </c>
      <c r="T1478" s="27">
        <v>10</v>
      </c>
      <c r="U1478" s="27">
        <v>10</v>
      </c>
      <c r="V1478" s="27">
        <v>20</v>
      </c>
      <c r="W1478" s="27">
        <v>20</v>
      </c>
      <c r="X1478" s="27"/>
      <c r="Y1478" s="27"/>
      <c r="Z1478" s="27"/>
      <c r="AA1478" s="27"/>
      <c r="AB1478" s="27"/>
      <c r="AC1478" s="27"/>
      <c r="AD1478" s="27"/>
      <c r="AE1478" s="27"/>
      <c r="AF1478" s="27"/>
      <c r="AG1478" s="27"/>
      <c r="AH1478" s="27"/>
      <c r="AI1478" s="27"/>
      <c r="AJ1478" s="27"/>
      <c r="AK1478" s="27"/>
      <c r="AL1478" s="27"/>
      <c r="AM1478" s="27"/>
      <c r="AN1478" s="27"/>
      <c r="AO1478" s="27"/>
      <c r="AP1478" s="39">
        <v>6499.9999999999991</v>
      </c>
      <c r="AQ1478" s="39">
        <v>0</v>
      </c>
      <c r="AR1478" s="27">
        <f t="shared" si="31"/>
        <v>0</v>
      </c>
      <c r="AS1478" s="13" t="s">
        <v>111</v>
      </c>
      <c r="AT1478" s="13">
        <v>2016</v>
      </c>
      <c r="AU1478" s="13">
        <v>9.18</v>
      </c>
    </row>
    <row r="1479" spans="2:47" x14ac:dyDescent="0.2">
      <c r="B1479" s="13" t="s">
        <v>2384</v>
      </c>
      <c r="C1479" s="13" t="s">
        <v>100</v>
      </c>
      <c r="D1479" s="13" t="s">
        <v>1905</v>
      </c>
      <c r="E1479" s="13" t="s">
        <v>1819</v>
      </c>
      <c r="F1479" s="13" t="s">
        <v>1906</v>
      </c>
      <c r="G1479" s="13" t="s">
        <v>2382</v>
      </c>
      <c r="H1479" s="13" t="s">
        <v>1475</v>
      </c>
      <c r="I1479" s="13">
        <v>45</v>
      </c>
      <c r="J1479" s="13" t="s">
        <v>747</v>
      </c>
      <c r="K1479" s="13" t="s">
        <v>2222</v>
      </c>
      <c r="L1479" s="13" t="s">
        <v>108</v>
      </c>
      <c r="M1479" s="13" t="s">
        <v>109</v>
      </c>
      <c r="N1479" s="13" t="s">
        <v>110</v>
      </c>
      <c r="O1479" s="39"/>
      <c r="P1479" s="39"/>
      <c r="Q1479" s="39"/>
      <c r="R1479" s="39"/>
      <c r="S1479" s="39">
        <v>2</v>
      </c>
      <c r="T1479" s="27">
        <v>10</v>
      </c>
      <c r="U1479" s="27">
        <v>10</v>
      </c>
      <c r="V1479" s="27">
        <v>20</v>
      </c>
      <c r="W1479" s="27">
        <v>20</v>
      </c>
      <c r="X1479" s="27"/>
      <c r="Y1479" s="27"/>
      <c r="Z1479" s="27"/>
      <c r="AA1479" s="27"/>
      <c r="AB1479" s="27"/>
      <c r="AC1479" s="27"/>
      <c r="AD1479" s="27"/>
      <c r="AE1479" s="27"/>
      <c r="AF1479" s="27"/>
      <c r="AG1479" s="27"/>
      <c r="AH1479" s="27"/>
      <c r="AI1479" s="27"/>
      <c r="AJ1479" s="27"/>
      <c r="AK1479" s="27"/>
      <c r="AL1479" s="27"/>
      <c r="AM1479" s="27"/>
      <c r="AN1479" s="27"/>
      <c r="AO1479" s="27"/>
      <c r="AP1479" s="39">
        <v>6499.9999999999991</v>
      </c>
      <c r="AQ1479" s="39">
        <v>0</v>
      </c>
      <c r="AR1479" s="27">
        <f t="shared" si="31"/>
        <v>0</v>
      </c>
      <c r="AS1479" s="13" t="s">
        <v>748</v>
      </c>
      <c r="AT1479" s="13">
        <v>2016</v>
      </c>
      <c r="AU1479" s="13">
        <v>14</v>
      </c>
    </row>
    <row r="1480" spans="2:47" x14ac:dyDescent="0.2">
      <c r="B1480" s="13" t="s">
        <v>2385</v>
      </c>
      <c r="C1480" s="13" t="s">
        <v>100</v>
      </c>
      <c r="D1480" s="13" t="s">
        <v>1905</v>
      </c>
      <c r="E1480" s="13" t="s">
        <v>1819</v>
      </c>
      <c r="F1480" s="13" t="s">
        <v>1906</v>
      </c>
      <c r="G1480" s="13" t="s">
        <v>2382</v>
      </c>
      <c r="H1480" s="13" t="s">
        <v>1475</v>
      </c>
      <c r="I1480" s="13">
        <v>45</v>
      </c>
      <c r="J1480" s="13" t="s">
        <v>747</v>
      </c>
      <c r="K1480" s="13" t="s">
        <v>2222</v>
      </c>
      <c r="L1480" s="13" t="s">
        <v>108</v>
      </c>
      <c r="M1480" s="13" t="s">
        <v>109</v>
      </c>
      <c r="N1480" s="13" t="s">
        <v>110</v>
      </c>
      <c r="O1480" s="39"/>
      <c r="P1480" s="39"/>
      <c r="Q1480" s="39"/>
      <c r="R1480" s="39"/>
      <c r="S1480" s="39">
        <v>10</v>
      </c>
      <c r="T1480" s="27">
        <v>10</v>
      </c>
      <c r="U1480" s="27">
        <v>10</v>
      </c>
      <c r="V1480" s="27">
        <v>20</v>
      </c>
      <c r="W1480" s="27">
        <v>20</v>
      </c>
      <c r="X1480" s="27"/>
      <c r="Y1480" s="27"/>
      <c r="Z1480" s="27"/>
      <c r="AA1480" s="27"/>
      <c r="AB1480" s="27"/>
      <c r="AC1480" s="27"/>
      <c r="AD1480" s="27"/>
      <c r="AE1480" s="27"/>
      <c r="AF1480" s="27"/>
      <c r="AG1480" s="27"/>
      <c r="AH1480" s="27"/>
      <c r="AI1480" s="27"/>
      <c r="AJ1480" s="27"/>
      <c r="AK1480" s="27"/>
      <c r="AL1480" s="27"/>
      <c r="AM1480" s="27"/>
      <c r="AN1480" s="27"/>
      <c r="AO1480" s="27"/>
      <c r="AP1480" s="39">
        <v>6499.9999999999991</v>
      </c>
      <c r="AQ1480" s="39">
        <v>0</v>
      </c>
      <c r="AR1480" s="27">
        <f t="shared" si="31"/>
        <v>0</v>
      </c>
      <c r="AS1480" s="13" t="s">
        <v>748</v>
      </c>
      <c r="AT1480" s="13">
        <v>2016</v>
      </c>
      <c r="AU1480" s="13" t="s">
        <v>212</v>
      </c>
    </row>
    <row r="1481" spans="2:47" x14ac:dyDescent="0.2">
      <c r="B1481" s="7" t="s">
        <v>2386</v>
      </c>
      <c r="C1481" s="7" t="s">
        <v>100</v>
      </c>
      <c r="D1481" s="13" t="s">
        <v>1818</v>
      </c>
      <c r="E1481" s="7" t="s">
        <v>1819</v>
      </c>
      <c r="F1481" s="10" t="s">
        <v>1820</v>
      </c>
      <c r="G1481" s="10" t="s">
        <v>2387</v>
      </c>
      <c r="H1481" s="8" t="s">
        <v>197</v>
      </c>
      <c r="I1481" s="9">
        <v>45</v>
      </c>
      <c r="J1481" s="10" t="s">
        <v>238</v>
      </c>
      <c r="K1481" s="8" t="s">
        <v>107</v>
      </c>
      <c r="L1481" s="10" t="s">
        <v>108</v>
      </c>
      <c r="M1481" s="10" t="s">
        <v>109</v>
      </c>
      <c r="N1481" s="10" t="s">
        <v>110</v>
      </c>
      <c r="O1481" s="27"/>
      <c r="P1481" s="27"/>
      <c r="Q1481" s="74"/>
      <c r="R1481" s="27">
        <v>8</v>
      </c>
      <c r="S1481" s="27">
        <v>0</v>
      </c>
      <c r="T1481" s="27">
        <v>0</v>
      </c>
      <c r="U1481" s="27">
        <v>0</v>
      </c>
      <c r="V1481" s="27">
        <v>0</v>
      </c>
      <c r="W1481" s="27"/>
      <c r="X1481" s="27"/>
      <c r="Y1481" s="27"/>
      <c r="Z1481" s="27"/>
      <c r="AA1481" s="27"/>
      <c r="AB1481" s="27"/>
      <c r="AC1481" s="27"/>
      <c r="AD1481" s="27"/>
      <c r="AE1481" s="27"/>
      <c r="AF1481" s="27"/>
      <c r="AG1481" s="27"/>
      <c r="AH1481" s="27"/>
      <c r="AI1481" s="27"/>
      <c r="AJ1481" s="27"/>
      <c r="AK1481" s="27"/>
      <c r="AL1481" s="27"/>
      <c r="AM1481" s="27"/>
      <c r="AN1481" s="27"/>
      <c r="AO1481" s="27"/>
      <c r="AP1481" s="27">
        <v>13202.68</v>
      </c>
      <c r="AQ1481" s="27">
        <v>0</v>
      </c>
      <c r="AR1481" s="27">
        <f t="shared" si="31"/>
        <v>0</v>
      </c>
      <c r="AS1481" s="10" t="s">
        <v>111</v>
      </c>
      <c r="AT1481" s="7" t="s">
        <v>375</v>
      </c>
      <c r="AU1481" s="89" t="s">
        <v>1337</v>
      </c>
    </row>
    <row r="1482" spans="2:47" x14ac:dyDescent="0.2">
      <c r="B1482" s="12" t="s">
        <v>2388</v>
      </c>
      <c r="C1482" s="7" t="s">
        <v>100</v>
      </c>
      <c r="D1482" s="13" t="s">
        <v>1818</v>
      </c>
      <c r="E1482" s="7" t="s">
        <v>1819</v>
      </c>
      <c r="F1482" s="7" t="s">
        <v>1820</v>
      </c>
      <c r="G1482" s="7" t="s">
        <v>2387</v>
      </c>
      <c r="H1482" s="8" t="s">
        <v>197</v>
      </c>
      <c r="I1482" s="9">
        <v>45</v>
      </c>
      <c r="J1482" s="10" t="s">
        <v>579</v>
      </c>
      <c r="K1482" s="8" t="s">
        <v>107</v>
      </c>
      <c r="L1482" s="10" t="s">
        <v>108</v>
      </c>
      <c r="M1482" s="10" t="s">
        <v>109</v>
      </c>
      <c r="N1482" s="10" t="s">
        <v>110</v>
      </c>
      <c r="O1482" s="74"/>
      <c r="P1482" s="27"/>
      <c r="Q1482" s="27"/>
      <c r="R1482" s="27">
        <v>8</v>
      </c>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v>13202.68</v>
      </c>
      <c r="AQ1482" s="27">
        <v>0</v>
      </c>
      <c r="AR1482" s="27">
        <f t="shared" si="31"/>
        <v>0</v>
      </c>
      <c r="AS1482" s="10" t="s">
        <v>111</v>
      </c>
      <c r="AT1482" s="43" t="s">
        <v>241</v>
      </c>
      <c r="AU1482" s="10" t="s">
        <v>1339</v>
      </c>
    </row>
    <row r="1483" spans="2:47" x14ac:dyDescent="0.2">
      <c r="B1483" s="12" t="s">
        <v>2389</v>
      </c>
      <c r="C1483" s="7" t="s">
        <v>100</v>
      </c>
      <c r="D1483" s="13" t="s">
        <v>1818</v>
      </c>
      <c r="E1483" s="7" t="s">
        <v>1819</v>
      </c>
      <c r="F1483" s="7" t="s">
        <v>1820</v>
      </c>
      <c r="G1483" s="7" t="s">
        <v>2387</v>
      </c>
      <c r="H1483" s="8" t="s">
        <v>197</v>
      </c>
      <c r="I1483" s="9">
        <v>45</v>
      </c>
      <c r="J1483" s="10" t="s">
        <v>579</v>
      </c>
      <c r="K1483" s="8" t="s">
        <v>107</v>
      </c>
      <c r="L1483" s="10" t="s">
        <v>108</v>
      </c>
      <c r="M1483" s="10" t="s">
        <v>109</v>
      </c>
      <c r="N1483" s="10" t="s">
        <v>110</v>
      </c>
      <c r="O1483" s="74"/>
      <c r="P1483" s="27"/>
      <c r="Q1483" s="27"/>
      <c r="R1483" s="27">
        <v>8</v>
      </c>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v>10000</v>
      </c>
      <c r="AQ1483" s="27">
        <v>0</v>
      </c>
      <c r="AR1483" s="27">
        <f t="shared" si="31"/>
        <v>0</v>
      </c>
      <c r="AS1483" s="10" t="s">
        <v>111</v>
      </c>
      <c r="AT1483" s="43" t="s">
        <v>241</v>
      </c>
      <c r="AU1483" s="43" t="s">
        <v>242</v>
      </c>
    </row>
    <row r="1484" spans="2:47" x14ac:dyDescent="0.2">
      <c r="B1484" s="12" t="s">
        <v>2390</v>
      </c>
      <c r="C1484" s="8" t="s">
        <v>100</v>
      </c>
      <c r="D1484" s="13" t="s">
        <v>1818</v>
      </c>
      <c r="E1484" s="7" t="s">
        <v>1819</v>
      </c>
      <c r="F1484" s="8" t="s">
        <v>1820</v>
      </c>
      <c r="G1484" s="7" t="s">
        <v>2387</v>
      </c>
      <c r="H1484" s="8" t="s">
        <v>197</v>
      </c>
      <c r="I1484" s="9">
        <v>45</v>
      </c>
      <c r="J1484" s="8" t="s">
        <v>244</v>
      </c>
      <c r="K1484" s="8" t="s">
        <v>107</v>
      </c>
      <c r="L1484" s="8" t="s">
        <v>108</v>
      </c>
      <c r="M1484" s="10" t="s">
        <v>109</v>
      </c>
      <c r="N1484" s="10" t="s">
        <v>110</v>
      </c>
      <c r="O1484" s="74"/>
      <c r="P1484" s="27"/>
      <c r="Q1484" s="27"/>
      <c r="R1484" s="27">
        <v>8</v>
      </c>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v>10000</v>
      </c>
      <c r="AQ1484" s="27">
        <v>0</v>
      </c>
      <c r="AR1484" s="27">
        <f t="shared" si="31"/>
        <v>0</v>
      </c>
      <c r="AS1484" s="10" t="s">
        <v>111</v>
      </c>
      <c r="AT1484" s="43" t="s">
        <v>241</v>
      </c>
      <c r="AU1484" s="89" t="s">
        <v>212</v>
      </c>
    </row>
    <row r="1485" spans="2:47" x14ac:dyDescent="0.2">
      <c r="B1485" s="7" t="s">
        <v>2391</v>
      </c>
      <c r="C1485" s="7" t="s">
        <v>100</v>
      </c>
      <c r="D1485" s="13" t="s">
        <v>2101</v>
      </c>
      <c r="E1485" s="7" t="s">
        <v>2102</v>
      </c>
      <c r="F1485" s="7" t="s">
        <v>2103</v>
      </c>
      <c r="G1485" s="10" t="s">
        <v>2392</v>
      </c>
      <c r="H1485" s="8" t="s">
        <v>197</v>
      </c>
      <c r="I1485" s="9">
        <v>45</v>
      </c>
      <c r="J1485" s="10" t="s">
        <v>238</v>
      </c>
      <c r="K1485" s="8" t="s">
        <v>107</v>
      </c>
      <c r="L1485" s="10" t="s">
        <v>108</v>
      </c>
      <c r="M1485" s="10" t="s">
        <v>109</v>
      </c>
      <c r="N1485" s="10" t="s">
        <v>110</v>
      </c>
      <c r="O1485" s="27"/>
      <c r="P1485" s="27"/>
      <c r="Q1485" s="74"/>
      <c r="R1485" s="27">
        <v>6</v>
      </c>
      <c r="S1485" s="27">
        <v>6</v>
      </c>
      <c r="T1485" s="27">
        <v>6</v>
      </c>
      <c r="U1485" s="27">
        <v>6</v>
      </c>
      <c r="V1485" s="27">
        <v>6</v>
      </c>
      <c r="W1485" s="27"/>
      <c r="X1485" s="27"/>
      <c r="Y1485" s="27"/>
      <c r="Z1485" s="27"/>
      <c r="AA1485" s="27"/>
      <c r="AB1485" s="27"/>
      <c r="AC1485" s="27"/>
      <c r="AD1485" s="27"/>
      <c r="AE1485" s="27"/>
      <c r="AF1485" s="27"/>
      <c r="AG1485" s="27"/>
      <c r="AH1485" s="27"/>
      <c r="AI1485" s="27"/>
      <c r="AJ1485" s="27"/>
      <c r="AK1485" s="27"/>
      <c r="AL1485" s="27"/>
      <c r="AM1485" s="27"/>
      <c r="AN1485" s="27"/>
      <c r="AO1485" s="27"/>
      <c r="AP1485" s="27">
        <v>1151.51</v>
      </c>
      <c r="AQ1485" s="27">
        <v>0</v>
      </c>
      <c r="AR1485" s="27">
        <f t="shared" si="31"/>
        <v>0</v>
      </c>
      <c r="AS1485" s="10" t="s">
        <v>111</v>
      </c>
      <c r="AT1485" s="43" t="s">
        <v>241</v>
      </c>
      <c r="AU1485" s="10" t="s">
        <v>1339</v>
      </c>
    </row>
    <row r="1486" spans="2:47" x14ac:dyDescent="0.2">
      <c r="B1486" s="12" t="s">
        <v>2393</v>
      </c>
      <c r="C1486" s="7" t="s">
        <v>100</v>
      </c>
      <c r="D1486" s="13" t="s">
        <v>2101</v>
      </c>
      <c r="E1486" s="7" t="s">
        <v>2102</v>
      </c>
      <c r="F1486" s="7" t="s">
        <v>2103</v>
      </c>
      <c r="G1486" s="7" t="s">
        <v>2392</v>
      </c>
      <c r="H1486" s="8" t="s">
        <v>197</v>
      </c>
      <c r="I1486" s="9">
        <v>45</v>
      </c>
      <c r="J1486" s="10" t="s">
        <v>579</v>
      </c>
      <c r="K1486" s="8" t="s">
        <v>107</v>
      </c>
      <c r="L1486" s="10" t="s">
        <v>108</v>
      </c>
      <c r="M1486" s="10" t="s">
        <v>109</v>
      </c>
      <c r="N1486" s="10" t="s">
        <v>110</v>
      </c>
      <c r="O1486" s="74"/>
      <c r="P1486" s="27"/>
      <c r="Q1486" s="27"/>
      <c r="R1486" s="27">
        <v>6</v>
      </c>
      <c r="S1486" s="27">
        <v>6</v>
      </c>
      <c r="T1486" s="27">
        <v>6</v>
      </c>
      <c r="U1486" s="27">
        <v>6</v>
      </c>
      <c r="V1486" s="27">
        <v>6</v>
      </c>
      <c r="W1486" s="27"/>
      <c r="X1486" s="27"/>
      <c r="Y1486" s="27"/>
      <c r="Z1486" s="27"/>
      <c r="AA1486" s="27"/>
      <c r="AB1486" s="27"/>
      <c r="AC1486" s="27"/>
      <c r="AD1486" s="27"/>
      <c r="AE1486" s="27"/>
      <c r="AF1486" s="27"/>
      <c r="AG1486" s="27"/>
      <c r="AH1486" s="27"/>
      <c r="AI1486" s="27"/>
      <c r="AJ1486" s="27"/>
      <c r="AK1486" s="27"/>
      <c r="AL1486" s="27"/>
      <c r="AM1486" s="27"/>
      <c r="AN1486" s="27"/>
      <c r="AO1486" s="27"/>
      <c r="AP1486" s="27">
        <v>1151.51</v>
      </c>
      <c r="AQ1486" s="27">
        <v>0</v>
      </c>
      <c r="AR1486" s="27">
        <f t="shared" si="31"/>
        <v>0</v>
      </c>
      <c r="AS1486" s="10" t="s">
        <v>111</v>
      </c>
      <c r="AT1486" s="43" t="s">
        <v>241</v>
      </c>
      <c r="AU1486" s="43" t="s">
        <v>2378</v>
      </c>
    </row>
    <row r="1487" spans="2:47" x14ac:dyDescent="0.2">
      <c r="B1487" s="12" t="s">
        <v>2394</v>
      </c>
      <c r="C1487" s="7" t="s">
        <v>100</v>
      </c>
      <c r="D1487" s="13" t="s">
        <v>2101</v>
      </c>
      <c r="E1487" s="7" t="s">
        <v>2102</v>
      </c>
      <c r="F1487" s="7" t="s">
        <v>2103</v>
      </c>
      <c r="G1487" s="7" t="s">
        <v>2392</v>
      </c>
      <c r="H1487" s="8" t="s">
        <v>197</v>
      </c>
      <c r="I1487" s="9">
        <v>45</v>
      </c>
      <c r="J1487" s="10" t="s">
        <v>579</v>
      </c>
      <c r="K1487" s="8" t="s">
        <v>107</v>
      </c>
      <c r="L1487" s="10" t="s">
        <v>108</v>
      </c>
      <c r="M1487" s="10" t="s">
        <v>109</v>
      </c>
      <c r="N1487" s="10" t="s">
        <v>110</v>
      </c>
      <c r="O1487" s="74"/>
      <c r="P1487" s="27"/>
      <c r="Q1487" s="27"/>
      <c r="R1487" s="27">
        <v>6</v>
      </c>
      <c r="S1487" s="27">
        <v>6</v>
      </c>
      <c r="T1487" s="27">
        <v>6</v>
      </c>
      <c r="U1487" s="27">
        <v>6</v>
      </c>
      <c r="V1487" s="27">
        <v>6</v>
      </c>
      <c r="W1487" s="27"/>
      <c r="X1487" s="27"/>
      <c r="Y1487" s="27"/>
      <c r="Z1487" s="27"/>
      <c r="AA1487" s="27"/>
      <c r="AB1487" s="27"/>
      <c r="AC1487" s="27"/>
      <c r="AD1487" s="27"/>
      <c r="AE1487" s="27"/>
      <c r="AF1487" s="27"/>
      <c r="AG1487" s="27"/>
      <c r="AH1487" s="27"/>
      <c r="AI1487" s="27"/>
      <c r="AJ1487" s="27"/>
      <c r="AK1487" s="27"/>
      <c r="AL1487" s="27"/>
      <c r="AM1487" s="27"/>
      <c r="AN1487" s="27"/>
      <c r="AO1487" s="27"/>
      <c r="AP1487" s="27">
        <v>1495</v>
      </c>
      <c r="AQ1487" s="27">
        <v>0</v>
      </c>
      <c r="AR1487" s="27">
        <f t="shared" si="31"/>
        <v>0</v>
      </c>
      <c r="AS1487" s="10" t="s">
        <v>111</v>
      </c>
      <c r="AT1487" s="43" t="s">
        <v>241</v>
      </c>
      <c r="AU1487" s="89" t="s">
        <v>2219</v>
      </c>
    </row>
    <row r="1488" spans="2:47" x14ac:dyDescent="0.2">
      <c r="B1488" s="12" t="s">
        <v>2395</v>
      </c>
      <c r="C1488" s="8" t="s">
        <v>100</v>
      </c>
      <c r="D1488" s="13" t="s">
        <v>2101</v>
      </c>
      <c r="E1488" s="8" t="s">
        <v>2102</v>
      </c>
      <c r="F1488" s="8" t="s">
        <v>2103</v>
      </c>
      <c r="G1488" s="7" t="s">
        <v>2392</v>
      </c>
      <c r="H1488" s="8" t="s">
        <v>197</v>
      </c>
      <c r="I1488" s="9">
        <v>45</v>
      </c>
      <c r="J1488" s="8" t="s">
        <v>244</v>
      </c>
      <c r="K1488" s="8" t="s">
        <v>107</v>
      </c>
      <c r="L1488" s="8" t="s">
        <v>108</v>
      </c>
      <c r="M1488" s="10" t="s">
        <v>109</v>
      </c>
      <c r="N1488" s="10" t="s">
        <v>110</v>
      </c>
      <c r="O1488" s="74"/>
      <c r="P1488" s="27"/>
      <c r="Q1488" s="27"/>
      <c r="R1488" s="27">
        <v>6</v>
      </c>
      <c r="S1488" s="27">
        <v>6</v>
      </c>
      <c r="T1488" s="27">
        <v>6</v>
      </c>
      <c r="U1488" s="27">
        <v>6</v>
      </c>
      <c r="V1488" s="27">
        <v>6</v>
      </c>
      <c r="W1488" s="27"/>
      <c r="X1488" s="27"/>
      <c r="Y1488" s="27"/>
      <c r="Z1488" s="27"/>
      <c r="AA1488" s="27"/>
      <c r="AB1488" s="27"/>
      <c r="AC1488" s="27"/>
      <c r="AD1488" s="27"/>
      <c r="AE1488" s="27"/>
      <c r="AF1488" s="27"/>
      <c r="AG1488" s="27"/>
      <c r="AH1488" s="27"/>
      <c r="AI1488" s="27"/>
      <c r="AJ1488" s="27"/>
      <c r="AK1488" s="27"/>
      <c r="AL1488" s="27"/>
      <c r="AM1488" s="27"/>
      <c r="AN1488" s="27"/>
      <c r="AO1488" s="27"/>
      <c r="AP1488" s="27">
        <v>1063</v>
      </c>
      <c r="AQ1488" s="27">
        <v>0</v>
      </c>
      <c r="AR1488" s="27">
        <f t="shared" si="31"/>
        <v>0</v>
      </c>
      <c r="AS1488" s="10" t="s">
        <v>111</v>
      </c>
      <c r="AT1488" s="10">
        <v>2015</v>
      </c>
      <c r="AU1488" s="89" t="s">
        <v>2219</v>
      </c>
    </row>
    <row r="1489" spans="2:47" x14ac:dyDescent="0.2">
      <c r="B1489" s="12" t="s">
        <v>2396</v>
      </c>
      <c r="C1489" s="7" t="s">
        <v>100</v>
      </c>
      <c r="D1489" s="13" t="s">
        <v>2101</v>
      </c>
      <c r="E1489" s="8" t="s">
        <v>2102</v>
      </c>
      <c r="F1489" s="8" t="s">
        <v>2103</v>
      </c>
      <c r="G1489" s="7" t="s">
        <v>2392</v>
      </c>
      <c r="H1489" s="8" t="s">
        <v>197</v>
      </c>
      <c r="I1489" s="7">
        <v>45</v>
      </c>
      <c r="J1489" s="10" t="s">
        <v>200</v>
      </c>
      <c r="K1489" s="25" t="s">
        <v>2222</v>
      </c>
      <c r="L1489" s="26" t="s">
        <v>108</v>
      </c>
      <c r="M1489" s="10" t="s">
        <v>109</v>
      </c>
      <c r="N1489" s="7" t="s">
        <v>110</v>
      </c>
      <c r="O1489" s="39"/>
      <c r="P1489" s="39"/>
      <c r="Q1489" s="39"/>
      <c r="R1489" s="39"/>
      <c r="S1489" s="39">
        <v>6</v>
      </c>
      <c r="T1489" s="39">
        <v>6</v>
      </c>
      <c r="U1489" s="39">
        <v>6</v>
      </c>
      <c r="V1489" s="39">
        <v>6</v>
      </c>
      <c r="W1489" s="39"/>
      <c r="X1489" s="39"/>
      <c r="Y1489" s="39"/>
      <c r="Z1489" s="39"/>
      <c r="AA1489" s="39"/>
      <c r="AB1489" s="39"/>
      <c r="AC1489" s="39"/>
      <c r="AD1489" s="39"/>
      <c r="AE1489" s="39"/>
      <c r="AF1489" s="39"/>
      <c r="AG1489" s="39"/>
      <c r="AH1489" s="39"/>
      <c r="AI1489" s="39"/>
      <c r="AJ1489" s="39"/>
      <c r="AK1489" s="39"/>
      <c r="AL1489" s="39"/>
      <c r="AM1489" s="39"/>
      <c r="AN1489" s="39"/>
      <c r="AO1489" s="39"/>
      <c r="AP1489" s="39">
        <v>2750</v>
      </c>
      <c r="AQ1489" s="27">
        <v>0</v>
      </c>
      <c r="AR1489" s="27">
        <f t="shared" si="31"/>
        <v>0</v>
      </c>
      <c r="AS1489" s="26" t="s">
        <v>111</v>
      </c>
      <c r="AT1489" s="7" t="s">
        <v>375</v>
      </c>
      <c r="AU1489" s="89" t="s">
        <v>212</v>
      </c>
    </row>
    <row r="1490" spans="2:47" x14ac:dyDescent="0.2">
      <c r="B1490" s="7" t="s">
        <v>2397</v>
      </c>
      <c r="C1490" s="7" t="s">
        <v>100</v>
      </c>
      <c r="D1490" s="13" t="s">
        <v>2101</v>
      </c>
      <c r="E1490" s="7" t="s">
        <v>2102</v>
      </c>
      <c r="F1490" s="7" t="s">
        <v>2103</v>
      </c>
      <c r="G1490" s="10" t="s">
        <v>2398</v>
      </c>
      <c r="H1490" s="8" t="s">
        <v>197</v>
      </c>
      <c r="I1490" s="9">
        <v>45</v>
      </c>
      <c r="J1490" s="10" t="s">
        <v>238</v>
      </c>
      <c r="K1490" s="8" t="s">
        <v>107</v>
      </c>
      <c r="L1490" s="10" t="s">
        <v>108</v>
      </c>
      <c r="M1490" s="10" t="s">
        <v>109</v>
      </c>
      <c r="N1490" s="10" t="s">
        <v>110</v>
      </c>
      <c r="O1490" s="27"/>
      <c r="P1490" s="27"/>
      <c r="Q1490" s="74"/>
      <c r="R1490" s="27">
        <v>6</v>
      </c>
      <c r="S1490" s="27">
        <v>6</v>
      </c>
      <c r="T1490" s="27">
        <v>6</v>
      </c>
      <c r="U1490" s="27">
        <v>6</v>
      </c>
      <c r="V1490" s="27">
        <v>6</v>
      </c>
      <c r="W1490" s="27"/>
      <c r="X1490" s="27"/>
      <c r="Y1490" s="27"/>
      <c r="Z1490" s="27"/>
      <c r="AA1490" s="27"/>
      <c r="AB1490" s="27"/>
      <c r="AC1490" s="27"/>
      <c r="AD1490" s="27"/>
      <c r="AE1490" s="27"/>
      <c r="AF1490" s="27"/>
      <c r="AG1490" s="27"/>
      <c r="AH1490" s="27"/>
      <c r="AI1490" s="27"/>
      <c r="AJ1490" s="27"/>
      <c r="AK1490" s="27"/>
      <c r="AL1490" s="27"/>
      <c r="AM1490" s="27"/>
      <c r="AN1490" s="27"/>
      <c r="AO1490" s="27"/>
      <c r="AP1490" s="27">
        <v>1218.67</v>
      </c>
      <c r="AQ1490" s="27">
        <v>0</v>
      </c>
      <c r="AR1490" s="27">
        <f t="shared" si="31"/>
        <v>0</v>
      </c>
      <c r="AS1490" s="10" t="s">
        <v>111</v>
      </c>
      <c r="AT1490" s="43" t="s">
        <v>241</v>
      </c>
      <c r="AU1490" s="10" t="s">
        <v>1339</v>
      </c>
    </row>
    <row r="1491" spans="2:47" x14ac:dyDescent="0.2">
      <c r="B1491" s="12" t="s">
        <v>2399</v>
      </c>
      <c r="C1491" s="7" t="s">
        <v>100</v>
      </c>
      <c r="D1491" s="13" t="s">
        <v>2101</v>
      </c>
      <c r="E1491" s="7" t="s">
        <v>2102</v>
      </c>
      <c r="F1491" s="7" t="s">
        <v>2103</v>
      </c>
      <c r="G1491" s="7" t="s">
        <v>2398</v>
      </c>
      <c r="H1491" s="8" t="s">
        <v>197</v>
      </c>
      <c r="I1491" s="9">
        <v>45</v>
      </c>
      <c r="J1491" s="10" t="s">
        <v>579</v>
      </c>
      <c r="K1491" s="8" t="s">
        <v>107</v>
      </c>
      <c r="L1491" s="10" t="s">
        <v>108</v>
      </c>
      <c r="M1491" s="10" t="s">
        <v>109</v>
      </c>
      <c r="N1491" s="10" t="s">
        <v>110</v>
      </c>
      <c r="O1491" s="74"/>
      <c r="P1491" s="27"/>
      <c r="Q1491" s="27"/>
      <c r="R1491" s="27">
        <v>6</v>
      </c>
      <c r="S1491" s="27">
        <v>6</v>
      </c>
      <c r="T1491" s="27">
        <v>6</v>
      </c>
      <c r="U1491" s="27">
        <v>6</v>
      </c>
      <c r="V1491" s="27">
        <v>6</v>
      </c>
      <c r="W1491" s="27"/>
      <c r="X1491" s="27"/>
      <c r="Y1491" s="27"/>
      <c r="Z1491" s="27"/>
      <c r="AA1491" s="27"/>
      <c r="AB1491" s="27"/>
      <c r="AC1491" s="27"/>
      <c r="AD1491" s="27"/>
      <c r="AE1491" s="27"/>
      <c r="AF1491" s="27"/>
      <c r="AG1491" s="27"/>
      <c r="AH1491" s="27"/>
      <c r="AI1491" s="27"/>
      <c r="AJ1491" s="27"/>
      <c r="AK1491" s="27"/>
      <c r="AL1491" s="27"/>
      <c r="AM1491" s="27"/>
      <c r="AN1491" s="27"/>
      <c r="AO1491" s="27"/>
      <c r="AP1491" s="27">
        <v>1218.67</v>
      </c>
      <c r="AQ1491" s="27">
        <v>0</v>
      </c>
      <c r="AR1491" s="27">
        <f t="shared" si="31"/>
        <v>0</v>
      </c>
      <c r="AS1491" s="10" t="s">
        <v>111</v>
      </c>
      <c r="AT1491" s="43" t="s">
        <v>241</v>
      </c>
      <c r="AU1491" s="43" t="s">
        <v>2378</v>
      </c>
    </row>
    <row r="1492" spans="2:47" x14ac:dyDescent="0.2">
      <c r="B1492" s="12" t="s">
        <v>2400</v>
      </c>
      <c r="C1492" s="7" t="s">
        <v>100</v>
      </c>
      <c r="D1492" s="13" t="s">
        <v>2101</v>
      </c>
      <c r="E1492" s="7" t="s">
        <v>2102</v>
      </c>
      <c r="F1492" s="7" t="s">
        <v>2103</v>
      </c>
      <c r="G1492" s="7" t="s">
        <v>2398</v>
      </c>
      <c r="H1492" s="8" t="s">
        <v>197</v>
      </c>
      <c r="I1492" s="9">
        <v>45</v>
      </c>
      <c r="J1492" s="10" t="s">
        <v>579</v>
      </c>
      <c r="K1492" s="8" t="s">
        <v>107</v>
      </c>
      <c r="L1492" s="10" t="s">
        <v>108</v>
      </c>
      <c r="M1492" s="10" t="s">
        <v>109</v>
      </c>
      <c r="N1492" s="10" t="s">
        <v>110</v>
      </c>
      <c r="O1492" s="74"/>
      <c r="P1492" s="27"/>
      <c r="Q1492" s="27"/>
      <c r="R1492" s="27">
        <v>6</v>
      </c>
      <c r="S1492" s="27">
        <v>6</v>
      </c>
      <c r="T1492" s="27">
        <v>6</v>
      </c>
      <c r="U1492" s="27">
        <v>6</v>
      </c>
      <c r="V1492" s="27">
        <v>6</v>
      </c>
      <c r="W1492" s="27"/>
      <c r="X1492" s="27"/>
      <c r="Y1492" s="27"/>
      <c r="Z1492" s="27"/>
      <c r="AA1492" s="27"/>
      <c r="AB1492" s="27"/>
      <c r="AC1492" s="27"/>
      <c r="AD1492" s="27"/>
      <c r="AE1492" s="27"/>
      <c r="AF1492" s="27"/>
      <c r="AG1492" s="27"/>
      <c r="AH1492" s="27"/>
      <c r="AI1492" s="27"/>
      <c r="AJ1492" s="27"/>
      <c r="AK1492" s="27"/>
      <c r="AL1492" s="27"/>
      <c r="AM1492" s="27"/>
      <c r="AN1492" s="27"/>
      <c r="AO1492" s="27"/>
      <c r="AP1492" s="27">
        <v>1495</v>
      </c>
      <c r="AQ1492" s="27">
        <v>0</v>
      </c>
      <c r="AR1492" s="27">
        <f t="shared" si="31"/>
        <v>0</v>
      </c>
      <c r="AS1492" s="10" t="s">
        <v>111</v>
      </c>
      <c r="AT1492" s="43" t="s">
        <v>241</v>
      </c>
      <c r="AU1492" s="89" t="s">
        <v>2219</v>
      </c>
    </row>
    <row r="1493" spans="2:47" x14ac:dyDescent="0.2">
      <c r="B1493" s="12" t="s">
        <v>2401</v>
      </c>
      <c r="C1493" s="8" t="s">
        <v>100</v>
      </c>
      <c r="D1493" s="13" t="s">
        <v>2101</v>
      </c>
      <c r="E1493" s="8" t="s">
        <v>2102</v>
      </c>
      <c r="F1493" s="8" t="s">
        <v>2103</v>
      </c>
      <c r="G1493" s="7" t="s">
        <v>2398</v>
      </c>
      <c r="H1493" s="8" t="s">
        <v>197</v>
      </c>
      <c r="I1493" s="9">
        <v>45</v>
      </c>
      <c r="J1493" s="8" t="s">
        <v>244</v>
      </c>
      <c r="K1493" s="8" t="s">
        <v>107</v>
      </c>
      <c r="L1493" s="8" t="s">
        <v>108</v>
      </c>
      <c r="M1493" s="10" t="s">
        <v>109</v>
      </c>
      <c r="N1493" s="10" t="s">
        <v>110</v>
      </c>
      <c r="O1493" s="74"/>
      <c r="P1493" s="27"/>
      <c r="Q1493" s="27"/>
      <c r="R1493" s="27">
        <v>6</v>
      </c>
      <c r="S1493" s="27">
        <v>6</v>
      </c>
      <c r="T1493" s="27">
        <v>6</v>
      </c>
      <c r="U1493" s="27">
        <v>6</v>
      </c>
      <c r="V1493" s="27">
        <v>6</v>
      </c>
      <c r="W1493" s="27"/>
      <c r="X1493" s="27"/>
      <c r="Y1493" s="27"/>
      <c r="Z1493" s="27"/>
      <c r="AA1493" s="27"/>
      <c r="AB1493" s="27"/>
      <c r="AC1493" s="27"/>
      <c r="AD1493" s="27"/>
      <c r="AE1493" s="27"/>
      <c r="AF1493" s="27"/>
      <c r="AG1493" s="27"/>
      <c r="AH1493" s="27"/>
      <c r="AI1493" s="27"/>
      <c r="AJ1493" s="27"/>
      <c r="AK1493" s="27"/>
      <c r="AL1493" s="27"/>
      <c r="AM1493" s="27"/>
      <c r="AN1493" s="27"/>
      <c r="AO1493" s="27"/>
      <c r="AP1493" s="27">
        <v>1125</v>
      </c>
      <c r="AQ1493" s="27">
        <v>0</v>
      </c>
      <c r="AR1493" s="27">
        <f t="shared" si="31"/>
        <v>0</v>
      </c>
      <c r="AS1493" s="10" t="s">
        <v>111</v>
      </c>
      <c r="AT1493" s="10">
        <v>2015</v>
      </c>
      <c r="AU1493" s="89" t="s">
        <v>2219</v>
      </c>
    </row>
    <row r="1494" spans="2:47" x14ac:dyDescent="0.2">
      <c r="B1494" s="12" t="s">
        <v>2402</v>
      </c>
      <c r="C1494" s="7" t="s">
        <v>100</v>
      </c>
      <c r="D1494" s="13" t="s">
        <v>2101</v>
      </c>
      <c r="E1494" s="8" t="s">
        <v>2102</v>
      </c>
      <c r="F1494" s="8" t="s">
        <v>2103</v>
      </c>
      <c r="G1494" s="7" t="s">
        <v>2398</v>
      </c>
      <c r="H1494" s="8" t="s">
        <v>197</v>
      </c>
      <c r="I1494" s="7">
        <v>45</v>
      </c>
      <c r="J1494" s="10" t="s">
        <v>200</v>
      </c>
      <c r="K1494" s="25" t="s">
        <v>2222</v>
      </c>
      <c r="L1494" s="26" t="s">
        <v>108</v>
      </c>
      <c r="M1494" s="10" t="s">
        <v>109</v>
      </c>
      <c r="N1494" s="7" t="s">
        <v>110</v>
      </c>
      <c r="O1494" s="39"/>
      <c r="P1494" s="39"/>
      <c r="Q1494" s="39"/>
      <c r="R1494" s="39"/>
      <c r="S1494" s="39">
        <v>6</v>
      </c>
      <c r="T1494" s="39">
        <v>6</v>
      </c>
      <c r="U1494" s="39">
        <v>6</v>
      </c>
      <c r="V1494" s="39">
        <v>6</v>
      </c>
      <c r="W1494" s="39"/>
      <c r="X1494" s="39"/>
      <c r="Y1494" s="39"/>
      <c r="Z1494" s="39"/>
      <c r="AA1494" s="39"/>
      <c r="AB1494" s="39"/>
      <c r="AC1494" s="39"/>
      <c r="AD1494" s="39"/>
      <c r="AE1494" s="39"/>
      <c r="AF1494" s="39"/>
      <c r="AG1494" s="39"/>
      <c r="AH1494" s="39"/>
      <c r="AI1494" s="39"/>
      <c r="AJ1494" s="39"/>
      <c r="AK1494" s="39"/>
      <c r="AL1494" s="39"/>
      <c r="AM1494" s="39"/>
      <c r="AN1494" s="39"/>
      <c r="AO1494" s="39"/>
      <c r="AP1494" s="39">
        <v>2312.5</v>
      </c>
      <c r="AQ1494" s="27">
        <v>0</v>
      </c>
      <c r="AR1494" s="27">
        <f t="shared" si="31"/>
        <v>0</v>
      </c>
      <c r="AS1494" s="26" t="s">
        <v>111</v>
      </c>
      <c r="AT1494" s="7" t="s">
        <v>375</v>
      </c>
      <c r="AU1494" s="89" t="s">
        <v>212</v>
      </c>
    </row>
    <row r="1495" spans="2:47" x14ac:dyDescent="0.2">
      <c r="B1495" s="7" t="s">
        <v>2403</v>
      </c>
      <c r="C1495" s="7" t="s">
        <v>100</v>
      </c>
      <c r="D1495" s="13" t="s">
        <v>2101</v>
      </c>
      <c r="E1495" s="7" t="s">
        <v>2102</v>
      </c>
      <c r="F1495" s="7" t="s">
        <v>2103</v>
      </c>
      <c r="G1495" s="10" t="s">
        <v>2404</v>
      </c>
      <c r="H1495" s="8" t="s">
        <v>197</v>
      </c>
      <c r="I1495" s="9">
        <v>45</v>
      </c>
      <c r="J1495" s="10" t="s">
        <v>238</v>
      </c>
      <c r="K1495" s="8" t="s">
        <v>107</v>
      </c>
      <c r="L1495" s="10" t="s">
        <v>108</v>
      </c>
      <c r="M1495" s="10" t="s">
        <v>109</v>
      </c>
      <c r="N1495" s="10" t="s">
        <v>110</v>
      </c>
      <c r="O1495" s="27"/>
      <c r="P1495" s="27"/>
      <c r="Q1495" s="74"/>
      <c r="R1495" s="27">
        <v>6</v>
      </c>
      <c r="S1495" s="27">
        <v>6</v>
      </c>
      <c r="T1495" s="27">
        <v>6</v>
      </c>
      <c r="U1495" s="27">
        <v>6</v>
      </c>
      <c r="V1495" s="27">
        <v>6</v>
      </c>
      <c r="W1495" s="27"/>
      <c r="X1495" s="27"/>
      <c r="Y1495" s="27"/>
      <c r="Z1495" s="27"/>
      <c r="AA1495" s="27"/>
      <c r="AB1495" s="27"/>
      <c r="AC1495" s="27"/>
      <c r="AD1495" s="27"/>
      <c r="AE1495" s="27"/>
      <c r="AF1495" s="27"/>
      <c r="AG1495" s="27"/>
      <c r="AH1495" s="27"/>
      <c r="AI1495" s="27"/>
      <c r="AJ1495" s="27"/>
      <c r="AK1495" s="27"/>
      <c r="AL1495" s="27"/>
      <c r="AM1495" s="27"/>
      <c r="AN1495" s="27"/>
      <c r="AO1495" s="27"/>
      <c r="AP1495" s="27">
        <v>1286.92</v>
      </c>
      <c r="AQ1495" s="27">
        <v>0</v>
      </c>
      <c r="AR1495" s="27">
        <f t="shared" si="31"/>
        <v>0</v>
      </c>
      <c r="AS1495" s="10" t="s">
        <v>111</v>
      </c>
      <c r="AT1495" s="43" t="s">
        <v>241</v>
      </c>
      <c r="AU1495" s="10" t="s">
        <v>1339</v>
      </c>
    </row>
    <row r="1496" spans="2:47" x14ac:dyDescent="0.2">
      <c r="B1496" s="12" t="s">
        <v>2405</v>
      </c>
      <c r="C1496" s="7" t="s">
        <v>100</v>
      </c>
      <c r="D1496" s="13" t="s">
        <v>2101</v>
      </c>
      <c r="E1496" s="7" t="s">
        <v>2102</v>
      </c>
      <c r="F1496" s="7" t="s">
        <v>2103</v>
      </c>
      <c r="G1496" s="7" t="s">
        <v>2404</v>
      </c>
      <c r="H1496" s="8" t="s">
        <v>197</v>
      </c>
      <c r="I1496" s="9">
        <v>45</v>
      </c>
      <c r="J1496" s="10" t="s">
        <v>579</v>
      </c>
      <c r="K1496" s="8" t="s">
        <v>107</v>
      </c>
      <c r="L1496" s="10" t="s">
        <v>108</v>
      </c>
      <c r="M1496" s="10" t="s">
        <v>109</v>
      </c>
      <c r="N1496" s="10" t="s">
        <v>110</v>
      </c>
      <c r="O1496" s="74"/>
      <c r="P1496" s="27"/>
      <c r="Q1496" s="27"/>
      <c r="R1496" s="27">
        <v>6</v>
      </c>
      <c r="S1496" s="27">
        <v>6</v>
      </c>
      <c r="T1496" s="27">
        <v>6</v>
      </c>
      <c r="U1496" s="27">
        <v>6</v>
      </c>
      <c r="V1496" s="27">
        <v>6</v>
      </c>
      <c r="W1496" s="27"/>
      <c r="X1496" s="27"/>
      <c r="Y1496" s="27"/>
      <c r="Z1496" s="27"/>
      <c r="AA1496" s="27"/>
      <c r="AB1496" s="27"/>
      <c r="AC1496" s="27"/>
      <c r="AD1496" s="27"/>
      <c r="AE1496" s="27"/>
      <c r="AF1496" s="27"/>
      <c r="AG1496" s="27"/>
      <c r="AH1496" s="27"/>
      <c r="AI1496" s="27"/>
      <c r="AJ1496" s="27"/>
      <c r="AK1496" s="27"/>
      <c r="AL1496" s="27"/>
      <c r="AM1496" s="27"/>
      <c r="AN1496" s="27"/>
      <c r="AO1496" s="27"/>
      <c r="AP1496" s="27">
        <v>1286.92</v>
      </c>
      <c r="AQ1496" s="27">
        <v>0</v>
      </c>
      <c r="AR1496" s="27">
        <f t="shared" si="31"/>
        <v>0</v>
      </c>
      <c r="AS1496" s="10" t="s">
        <v>111</v>
      </c>
      <c r="AT1496" s="43" t="s">
        <v>241</v>
      </c>
      <c r="AU1496" s="43" t="s">
        <v>242</v>
      </c>
    </row>
    <row r="1497" spans="2:47" x14ac:dyDescent="0.2">
      <c r="B1497" s="12" t="s">
        <v>2406</v>
      </c>
      <c r="C1497" s="7" t="s">
        <v>100</v>
      </c>
      <c r="D1497" s="13" t="s">
        <v>2101</v>
      </c>
      <c r="E1497" s="7" t="s">
        <v>2102</v>
      </c>
      <c r="F1497" s="7" t="s">
        <v>2103</v>
      </c>
      <c r="G1497" s="7" t="s">
        <v>2404</v>
      </c>
      <c r="H1497" s="8" t="s">
        <v>197</v>
      </c>
      <c r="I1497" s="9">
        <v>45</v>
      </c>
      <c r="J1497" s="10" t="s">
        <v>579</v>
      </c>
      <c r="K1497" s="8" t="s">
        <v>107</v>
      </c>
      <c r="L1497" s="10" t="s">
        <v>108</v>
      </c>
      <c r="M1497" s="10" t="s">
        <v>109</v>
      </c>
      <c r="N1497" s="10" t="s">
        <v>110</v>
      </c>
      <c r="O1497" s="74"/>
      <c r="P1497" s="27"/>
      <c r="Q1497" s="27"/>
      <c r="R1497" s="27">
        <v>6</v>
      </c>
      <c r="S1497" s="27">
        <v>6</v>
      </c>
      <c r="T1497" s="27">
        <v>6</v>
      </c>
      <c r="U1497" s="27">
        <v>6</v>
      </c>
      <c r="V1497" s="27">
        <v>6</v>
      </c>
      <c r="W1497" s="27"/>
      <c r="X1497" s="27"/>
      <c r="Y1497" s="27"/>
      <c r="Z1497" s="27"/>
      <c r="AA1497" s="27"/>
      <c r="AB1497" s="27"/>
      <c r="AC1497" s="27"/>
      <c r="AD1497" s="27"/>
      <c r="AE1497" s="27"/>
      <c r="AF1497" s="27"/>
      <c r="AG1497" s="27"/>
      <c r="AH1497" s="27"/>
      <c r="AI1497" s="27"/>
      <c r="AJ1497" s="27"/>
      <c r="AK1497" s="27"/>
      <c r="AL1497" s="27"/>
      <c r="AM1497" s="27"/>
      <c r="AN1497" s="27"/>
      <c r="AO1497" s="27"/>
      <c r="AP1497" s="27">
        <v>1495</v>
      </c>
      <c r="AQ1497" s="27">
        <v>0</v>
      </c>
      <c r="AR1497" s="27">
        <f t="shared" si="31"/>
        <v>0</v>
      </c>
      <c r="AS1497" s="10" t="s">
        <v>111</v>
      </c>
      <c r="AT1497" s="43" t="s">
        <v>241</v>
      </c>
      <c r="AU1497" s="89" t="s">
        <v>2219</v>
      </c>
    </row>
    <row r="1498" spans="2:47" x14ac:dyDescent="0.2">
      <c r="B1498" s="12" t="s">
        <v>2407</v>
      </c>
      <c r="C1498" s="8" t="s">
        <v>100</v>
      </c>
      <c r="D1498" s="13" t="s">
        <v>2101</v>
      </c>
      <c r="E1498" s="8" t="s">
        <v>2102</v>
      </c>
      <c r="F1498" s="8" t="s">
        <v>2103</v>
      </c>
      <c r="G1498" s="7" t="s">
        <v>2404</v>
      </c>
      <c r="H1498" s="8" t="s">
        <v>197</v>
      </c>
      <c r="I1498" s="9">
        <v>45</v>
      </c>
      <c r="J1498" s="8" t="s">
        <v>244</v>
      </c>
      <c r="K1498" s="8" t="s">
        <v>107</v>
      </c>
      <c r="L1498" s="8" t="s">
        <v>108</v>
      </c>
      <c r="M1498" s="10" t="s">
        <v>109</v>
      </c>
      <c r="N1498" s="8" t="s">
        <v>110</v>
      </c>
      <c r="O1498" s="74"/>
      <c r="P1498" s="27"/>
      <c r="Q1498" s="27"/>
      <c r="R1498" s="27">
        <v>6</v>
      </c>
      <c r="S1498" s="27">
        <v>6</v>
      </c>
      <c r="T1498" s="27">
        <v>6</v>
      </c>
      <c r="U1498" s="27">
        <v>6</v>
      </c>
      <c r="V1498" s="27">
        <v>6</v>
      </c>
      <c r="W1498" s="27"/>
      <c r="X1498" s="27"/>
      <c r="Y1498" s="27"/>
      <c r="Z1498" s="27"/>
      <c r="AA1498" s="27"/>
      <c r="AB1498" s="27"/>
      <c r="AC1498" s="27"/>
      <c r="AD1498" s="27"/>
      <c r="AE1498" s="27"/>
      <c r="AF1498" s="27"/>
      <c r="AG1498" s="27"/>
      <c r="AH1498" s="27"/>
      <c r="AI1498" s="27"/>
      <c r="AJ1498" s="27"/>
      <c r="AK1498" s="27"/>
      <c r="AL1498" s="27"/>
      <c r="AM1498" s="27"/>
      <c r="AN1498" s="27"/>
      <c r="AO1498" s="27"/>
      <c r="AP1498" s="27">
        <v>1188</v>
      </c>
      <c r="AQ1498" s="27">
        <v>0</v>
      </c>
      <c r="AR1498" s="27">
        <f t="shared" si="31"/>
        <v>0</v>
      </c>
      <c r="AS1498" s="10" t="s">
        <v>111</v>
      </c>
      <c r="AT1498" s="10">
        <v>2015</v>
      </c>
      <c r="AU1498" s="89" t="s">
        <v>2219</v>
      </c>
    </row>
    <row r="1499" spans="2:47" x14ac:dyDescent="0.2">
      <c r="B1499" s="12" t="s">
        <v>2408</v>
      </c>
      <c r="C1499" s="7" t="s">
        <v>100</v>
      </c>
      <c r="D1499" s="13" t="s">
        <v>2101</v>
      </c>
      <c r="E1499" s="8" t="s">
        <v>2102</v>
      </c>
      <c r="F1499" s="8" t="s">
        <v>2103</v>
      </c>
      <c r="G1499" s="7" t="s">
        <v>2404</v>
      </c>
      <c r="H1499" s="8" t="s">
        <v>197</v>
      </c>
      <c r="I1499" s="7">
        <v>45</v>
      </c>
      <c r="J1499" s="10" t="s">
        <v>200</v>
      </c>
      <c r="K1499" s="25" t="s">
        <v>2222</v>
      </c>
      <c r="L1499" s="26" t="s">
        <v>108</v>
      </c>
      <c r="M1499" s="10" t="s">
        <v>109</v>
      </c>
      <c r="N1499" s="7" t="s">
        <v>110</v>
      </c>
      <c r="O1499" s="39"/>
      <c r="P1499" s="39"/>
      <c r="Q1499" s="39"/>
      <c r="R1499" s="39"/>
      <c r="S1499" s="39">
        <v>6</v>
      </c>
      <c r="T1499" s="39">
        <v>6</v>
      </c>
      <c r="U1499" s="39">
        <v>6</v>
      </c>
      <c r="V1499" s="39">
        <v>6</v>
      </c>
      <c r="W1499" s="39"/>
      <c r="X1499" s="39"/>
      <c r="Y1499" s="39"/>
      <c r="Z1499" s="39"/>
      <c r="AA1499" s="39"/>
      <c r="AB1499" s="39"/>
      <c r="AC1499" s="39"/>
      <c r="AD1499" s="39"/>
      <c r="AE1499" s="39"/>
      <c r="AF1499" s="39"/>
      <c r="AG1499" s="39"/>
      <c r="AH1499" s="39"/>
      <c r="AI1499" s="39"/>
      <c r="AJ1499" s="39"/>
      <c r="AK1499" s="39"/>
      <c r="AL1499" s="39"/>
      <c r="AM1499" s="39"/>
      <c r="AN1499" s="39"/>
      <c r="AO1499" s="39"/>
      <c r="AP1499" s="39">
        <v>2437.5</v>
      </c>
      <c r="AQ1499" s="27">
        <v>0</v>
      </c>
      <c r="AR1499" s="27">
        <f t="shared" si="31"/>
        <v>0</v>
      </c>
      <c r="AS1499" s="26" t="s">
        <v>111</v>
      </c>
      <c r="AT1499" s="7" t="s">
        <v>375</v>
      </c>
      <c r="AU1499" s="89" t="s">
        <v>212</v>
      </c>
    </row>
    <row r="1500" spans="2:47" x14ac:dyDescent="0.2">
      <c r="B1500" s="7" t="s">
        <v>2409</v>
      </c>
      <c r="C1500" s="7" t="s">
        <v>100</v>
      </c>
      <c r="D1500" s="13" t="s">
        <v>1000</v>
      </c>
      <c r="E1500" s="7" t="s">
        <v>1001</v>
      </c>
      <c r="F1500" s="10" t="s">
        <v>1002</v>
      </c>
      <c r="G1500" s="10" t="s">
        <v>1003</v>
      </c>
      <c r="H1500" s="8" t="s">
        <v>197</v>
      </c>
      <c r="I1500" s="9">
        <v>45</v>
      </c>
      <c r="J1500" s="10" t="s">
        <v>238</v>
      </c>
      <c r="K1500" s="8" t="s">
        <v>107</v>
      </c>
      <c r="L1500" s="10" t="s">
        <v>108</v>
      </c>
      <c r="M1500" s="10" t="s">
        <v>109</v>
      </c>
      <c r="N1500" s="10" t="s">
        <v>110</v>
      </c>
      <c r="O1500" s="27"/>
      <c r="P1500" s="27"/>
      <c r="Q1500" s="74"/>
      <c r="R1500" s="27">
        <v>480</v>
      </c>
      <c r="S1500" s="27">
        <v>480</v>
      </c>
      <c r="T1500" s="27">
        <v>480</v>
      </c>
      <c r="U1500" s="27">
        <v>480</v>
      </c>
      <c r="V1500" s="27">
        <v>480</v>
      </c>
      <c r="W1500" s="27"/>
      <c r="X1500" s="27"/>
      <c r="Y1500" s="27"/>
      <c r="Z1500" s="27"/>
      <c r="AA1500" s="27"/>
      <c r="AB1500" s="27"/>
      <c r="AC1500" s="27"/>
      <c r="AD1500" s="27"/>
      <c r="AE1500" s="27"/>
      <c r="AF1500" s="27"/>
      <c r="AG1500" s="27"/>
      <c r="AH1500" s="27"/>
      <c r="AI1500" s="27"/>
      <c r="AJ1500" s="27"/>
      <c r="AK1500" s="27"/>
      <c r="AL1500" s="27"/>
      <c r="AM1500" s="27"/>
      <c r="AN1500" s="27"/>
      <c r="AO1500" s="27"/>
      <c r="AP1500" s="27">
        <v>60997.46</v>
      </c>
      <c r="AQ1500" s="27">
        <v>0</v>
      </c>
      <c r="AR1500" s="27">
        <f t="shared" si="31"/>
        <v>0</v>
      </c>
      <c r="AS1500" s="10" t="s">
        <v>111</v>
      </c>
      <c r="AT1500" s="43" t="s">
        <v>114</v>
      </c>
      <c r="AU1500" s="88" t="s">
        <v>212</v>
      </c>
    </row>
    <row r="1501" spans="2:47" x14ac:dyDescent="0.2">
      <c r="B1501" s="12" t="s">
        <v>2410</v>
      </c>
      <c r="C1501" s="7" t="s">
        <v>100</v>
      </c>
      <c r="D1501" s="13" t="s">
        <v>1000</v>
      </c>
      <c r="E1501" s="7" t="s">
        <v>1001</v>
      </c>
      <c r="F1501" s="7" t="s">
        <v>1002</v>
      </c>
      <c r="G1501" s="7" t="s">
        <v>1003</v>
      </c>
      <c r="H1501" s="8" t="s">
        <v>105</v>
      </c>
      <c r="I1501" s="9">
        <v>45</v>
      </c>
      <c r="J1501" s="10" t="s">
        <v>238</v>
      </c>
      <c r="K1501" s="8" t="s">
        <v>107</v>
      </c>
      <c r="L1501" s="10" t="s">
        <v>108</v>
      </c>
      <c r="M1501" s="10" t="s">
        <v>109</v>
      </c>
      <c r="N1501" s="10" t="s">
        <v>110</v>
      </c>
      <c r="O1501" s="74"/>
      <c r="P1501" s="27"/>
      <c r="Q1501" s="27"/>
      <c r="R1501" s="27">
        <v>300</v>
      </c>
      <c r="S1501" s="27">
        <v>240</v>
      </c>
      <c r="T1501" s="27">
        <v>250</v>
      </c>
      <c r="U1501" s="27">
        <v>250</v>
      </c>
      <c r="V1501" s="27">
        <v>300</v>
      </c>
      <c r="W1501" s="27"/>
      <c r="X1501" s="27"/>
      <c r="Y1501" s="27"/>
      <c r="Z1501" s="27"/>
      <c r="AA1501" s="27"/>
      <c r="AB1501" s="27"/>
      <c r="AC1501" s="27"/>
      <c r="AD1501" s="27"/>
      <c r="AE1501" s="27"/>
      <c r="AF1501" s="27"/>
      <c r="AG1501" s="27"/>
      <c r="AH1501" s="27"/>
      <c r="AI1501" s="27"/>
      <c r="AJ1501" s="27"/>
      <c r="AK1501" s="27"/>
      <c r="AL1501" s="27"/>
      <c r="AM1501" s="27"/>
      <c r="AN1501" s="27"/>
      <c r="AO1501" s="27"/>
      <c r="AP1501" s="27">
        <v>60997.46</v>
      </c>
      <c r="AQ1501" s="27">
        <v>0</v>
      </c>
      <c r="AR1501" s="27">
        <f t="shared" si="31"/>
        <v>0</v>
      </c>
      <c r="AS1501" s="10" t="s">
        <v>111</v>
      </c>
      <c r="AT1501" s="7" t="s">
        <v>375</v>
      </c>
      <c r="AU1501" s="89" t="s">
        <v>212</v>
      </c>
    </row>
    <row r="1502" spans="2:47" x14ac:dyDescent="0.2">
      <c r="B1502" s="7" t="s">
        <v>2411</v>
      </c>
      <c r="C1502" s="7" t="s">
        <v>100</v>
      </c>
      <c r="D1502" s="13" t="s">
        <v>1016</v>
      </c>
      <c r="E1502" s="7" t="s">
        <v>1017</v>
      </c>
      <c r="F1502" s="10" t="s">
        <v>1018</v>
      </c>
      <c r="G1502" s="10" t="s">
        <v>1019</v>
      </c>
      <c r="H1502" s="8" t="s">
        <v>197</v>
      </c>
      <c r="I1502" s="9">
        <v>45</v>
      </c>
      <c r="J1502" s="10" t="s">
        <v>238</v>
      </c>
      <c r="K1502" s="8" t="s">
        <v>107</v>
      </c>
      <c r="L1502" s="10" t="s">
        <v>108</v>
      </c>
      <c r="M1502" s="10" t="s">
        <v>109</v>
      </c>
      <c r="N1502" s="10" t="s">
        <v>261</v>
      </c>
      <c r="O1502" s="27"/>
      <c r="P1502" s="27"/>
      <c r="Q1502" s="74"/>
      <c r="R1502" s="27">
        <v>2</v>
      </c>
      <c r="S1502" s="27">
        <v>2</v>
      </c>
      <c r="T1502" s="27">
        <v>2</v>
      </c>
      <c r="U1502" s="27">
        <v>2</v>
      </c>
      <c r="V1502" s="27">
        <v>2</v>
      </c>
      <c r="W1502" s="27"/>
      <c r="X1502" s="27"/>
      <c r="Y1502" s="27"/>
      <c r="Z1502" s="27"/>
      <c r="AA1502" s="27"/>
      <c r="AB1502" s="27"/>
      <c r="AC1502" s="27"/>
      <c r="AD1502" s="27"/>
      <c r="AE1502" s="27"/>
      <c r="AF1502" s="27"/>
      <c r="AG1502" s="27"/>
      <c r="AH1502" s="27"/>
      <c r="AI1502" s="27"/>
      <c r="AJ1502" s="27"/>
      <c r="AK1502" s="27"/>
      <c r="AL1502" s="27"/>
      <c r="AM1502" s="27"/>
      <c r="AN1502" s="27"/>
      <c r="AO1502" s="27"/>
      <c r="AP1502" s="27">
        <v>238886.91</v>
      </c>
      <c r="AQ1502" s="27">
        <v>0</v>
      </c>
      <c r="AR1502" s="27">
        <f t="shared" si="31"/>
        <v>0</v>
      </c>
      <c r="AS1502" s="10" t="s">
        <v>111</v>
      </c>
      <c r="AT1502" s="7" t="s">
        <v>375</v>
      </c>
      <c r="AU1502" s="89" t="s">
        <v>212</v>
      </c>
    </row>
    <row r="1503" spans="2:47" x14ac:dyDescent="0.2">
      <c r="B1503" s="7" t="s">
        <v>2412</v>
      </c>
      <c r="C1503" s="7" t="s">
        <v>100</v>
      </c>
      <c r="D1503" s="13" t="s">
        <v>1157</v>
      </c>
      <c r="E1503" s="7" t="s">
        <v>1017</v>
      </c>
      <c r="F1503" s="10" t="s">
        <v>1158</v>
      </c>
      <c r="G1503" s="10" t="s">
        <v>1159</v>
      </c>
      <c r="H1503" s="8" t="s">
        <v>197</v>
      </c>
      <c r="I1503" s="9">
        <v>45</v>
      </c>
      <c r="J1503" s="10" t="s">
        <v>238</v>
      </c>
      <c r="K1503" s="8" t="s">
        <v>107</v>
      </c>
      <c r="L1503" s="10" t="s">
        <v>108</v>
      </c>
      <c r="M1503" s="10" t="s">
        <v>109</v>
      </c>
      <c r="N1503" s="10" t="s">
        <v>261</v>
      </c>
      <c r="O1503" s="27"/>
      <c r="P1503" s="27"/>
      <c r="Q1503" s="74"/>
      <c r="R1503" s="27">
        <v>24</v>
      </c>
      <c r="S1503" s="27">
        <v>20</v>
      </c>
      <c r="T1503" s="27">
        <v>20</v>
      </c>
      <c r="U1503" s="27">
        <v>20</v>
      </c>
      <c r="V1503" s="27">
        <v>20</v>
      </c>
      <c r="W1503" s="27"/>
      <c r="X1503" s="27"/>
      <c r="Y1503" s="27"/>
      <c r="Z1503" s="27"/>
      <c r="AA1503" s="27"/>
      <c r="AB1503" s="27"/>
      <c r="AC1503" s="27"/>
      <c r="AD1503" s="27"/>
      <c r="AE1503" s="27"/>
      <c r="AF1503" s="27"/>
      <c r="AG1503" s="27"/>
      <c r="AH1503" s="27"/>
      <c r="AI1503" s="27"/>
      <c r="AJ1503" s="27"/>
      <c r="AK1503" s="27"/>
      <c r="AL1503" s="27"/>
      <c r="AM1503" s="27"/>
      <c r="AN1503" s="27"/>
      <c r="AO1503" s="27"/>
      <c r="AP1503" s="27">
        <v>138657.85999999999</v>
      </c>
      <c r="AQ1503" s="27">
        <v>0</v>
      </c>
      <c r="AR1503" s="27">
        <f t="shared" si="31"/>
        <v>0</v>
      </c>
      <c r="AS1503" s="10" t="s">
        <v>111</v>
      </c>
      <c r="AT1503" s="7" t="s">
        <v>375</v>
      </c>
      <c r="AU1503" s="89" t="s">
        <v>212</v>
      </c>
    </row>
    <row r="1504" spans="2:47" x14ac:dyDescent="0.2">
      <c r="B1504" s="7" t="s">
        <v>2413</v>
      </c>
      <c r="C1504" s="7" t="s">
        <v>100</v>
      </c>
      <c r="D1504" s="13" t="s">
        <v>1171</v>
      </c>
      <c r="E1504" s="7" t="s">
        <v>1017</v>
      </c>
      <c r="F1504" s="10" t="s">
        <v>1172</v>
      </c>
      <c r="G1504" s="10" t="s">
        <v>1173</v>
      </c>
      <c r="H1504" s="8" t="s">
        <v>197</v>
      </c>
      <c r="I1504" s="9">
        <v>45</v>
      </c>
      <c r="J1504" s="10" t="s">
        <v>238</v>
      </c>
      <c r="K1504" s="8" t="s">
        <v>107</v>
      </c>
      <c r="L1504" s="10" t="s">
        <v>108</v>
      </c>
      <c r="M1504" s="10" t="s">
        <v>109</v>
      </c>
      <c r="N1504" s="10" t="s">
        <v>261</v>
      </c>
      <c r="O1504" s="27"/>
      <c r="P1504" s="27"/>
      <c r="Q1504" s="74"/>
      <c r="R1504" s="27">
        <v>22</v>
      </c>
      <c r="S1504" s="27">
        <v>20</v>
      </c>
      <c r="T1504" s="27">
        <v>20</v>
      </c>
      <c r="U1504" s="27">
        <v>20</v>
      </c>
      <c r="V1504" s="27">
        <v>20</v>
      </c>
      <c r="W1504" s="27"/>
      <c r="X1504" s="27"/>
      <c r="Y1504" s="27"/>
      <c r="Z1504" s="27"/>
      <c r="AA1504" s="27"/>
      <c r="AB1504" s="27"/>
      <c r="AC1504" s="27"/>
      <c r="AD1504" s="27"/>
      <c r="AE1504" s="27"/>
      <c r="AF1504" s="27"/>
      <c r="AG1504" s="27"/>
      <c r="AH1504" s="27"/>
      <c r="AI1504" s="27"/>
      <c r="AJ1504" s="27"/>
      <c r="AK1504" s="27"/>
      <c r="AL1504" s="27"/>
      <c r="AM1504" s="27"/>
      <c r="AN1504" s="27"/>
      <c r="AO1504" s="27"/>
      <c r="AP1504" s="27">
        <v>267620.5</v>
      </c>
      <c r="AQ1504" s="27">
        <v>0</v>
      </c>
      <c r="AR1504" s="27">
        <f t="shared" si="31"/>
        <v>0</v>
      </c>
      <c r="AS1504" s="10" t="s">
        <v>111</v>
      </c>
      <c r="AT1504" s="43" t="s">
        <v>241</v>
      </c>
      <c r="AU1504" s="88" t="s">
        <v>212</v>
      </c>
    </row>
    <row r="1505" spans="2:47" x14ac:dyDescent="0.2">
      <c r="B1505" s="12" t="s">
        <v>2414</v>
      </c>
      <c r="C1505" s="7" t="s">
        <v>100</v>
      </c>
      <c r="D1505" s="13" t="s">
        <v>1171</v>
      </c>
      <c r="E1505" s="7" t="s">
        <v>1017</v>
      </c>
      <c r="F1505" s="7" t="s">
        <v>1172</v>
      </c>
      <c r="G1505" s="7" t="s">
        <v>1173</v>
      </c>
      <c r="H1505" s="8" t="s">
        <v>197</v>
      </c>
      <c r="I1505" s="9">
        <v>45</v>
      </c>
      <c r="J1505" s="10" t="s">
        <v>579</v>
      </c>
      <c r="K1505" s="8" t="s">
        <v>107</v>
      </c>
      <c r="L1505" s="10" t="s">
        <v>108</v>
      </c>
      <c r="M1505" s="10" t="s">
        <v>109</v>
      </c>
      <c r="N1505" s="10" t="s">
        <v>261</v>
      </c>
      <c r="O1505" s="74"/>
      <c r="P1505" s="27"/>
      <c r="Q1505" s="27"/>
      <c r="R1505" s="27">
        <v>12</v>
      </c>
      <c r="S1505" s="27">
        <v>12</v>
      </c>
      <c r="T1505" s="27">
        <v>12</v>
      </c>
      <c r="U1505" s="27">
        <v>12</v>
      </c>
      <c r="V1505" s="27">
        <v>12</v>
      </c>
      <c r="W1505" s="27"/>
      <c r="X1505" s="27"/>
      <c r="Y1505" s="27"/>
      <c r="Z1505" s="27"/>
      <c r="AA1505" s="27"/>
      <c r="AB1505" s="27"/>
      <c r="AC1505" s="27"/>
      <c r="AD1505" s="27"/>
      <c r="AE1505" s="27"/>
      <c r="AF1505" s="27"/>
      <c r="AG1505" s="27"/>
      <c r="AH1505" s="27"/>
      <c r="AI1505" s="27"/>
      <c r="AJ1505" s="27"/>
      <c r="AK1505" s="27"/>
      <c r="AL1505" s="27"/>
      <c r="AM1505" s="27"/>
      <c r="AN1505" s="27"/>
      <c r="AO1505" s="27"/>
      <c r="AP1505" s="27">
        <v>168393.12</v>
      </c>
      <c r="AQ1505" s="27">
        <v>0</v>
      </c>
      <c r="AR1505" s="27">
        <f t="shared" si="31"/>
        <v>0</v>
      </c>
      <c r="AS1505" s="10" t="s">
        <v>111</v>
      </c>
      <c r="AT1505" s="7" t="s">
        <v>375</v>
      </c>
      <c r="AU1505" s="89" t="s">
        <v>212</v>
      </c>
    </row>
    <row r="1506" spans="2:47" x14ac:dyDescent="0.2">
      <c r="B1506" s="7" t="s">
        <v>2415</v>
      </c>
      <c r="C1506" s="7" t="s">
        <v>100</v>
      </c>
      <c r="D1506" s="13" t="s">
        <v>2416</v>
      </c>
      <c r="E1506" s="7" t="s">
        <v>2417</v>
      </c>
      <c r="F1506" s="10" t="s">
        <v>2418</v>
      </c>
      <c r="G1506" s="10" t="s">
        <v>2419</v>
      </c>
      <c r="H1506" s="8" t="s">
        <v>197</v>
      </c>
      <c r="I1506" s="9">
        <v>45</v>
      </c>
      <c r="J1506" s="10" t="s">
        <v>238</v>
      </c>
      <c r="K1506" s="8" t="s">
        <v>107</v>
      </c>
      <c r="L1506" s="10" t="s">
        <v>108</v>
      </c>
      <c r="M1506" s="10" t="s">
        <v>109</v>
      </c>
      <c r="N1506" s="10" t="s">
        <v>2105</v>
      </c>
      <c r="O1506" s="27"/>
      <c r="P1506" s="27"/>
      <c r="Q1506" s="74"/>
      <c r="R1506" s="27">
        <v>11</v>
      </c>
      <c r="S1506" s="27">
        <v>11</v>
      </c>
      <c r="T1506" s="27">
        <v>11</v>
      </c>
      <c r="U1506" s="27">
        <v>11</v>
      </c>
      <c r="V1506" s="27">
        <v>11</v>
      </c>
      <c r="W1506" s="27"/>
      <c r="X1506" s="27"/>
      <c r="Y1506" s="27"/>
      <c r="Z1506" s="27"/>
      <c r="AA1506" s="27"/>
      <c r="AB1506" s="27"/>
      <c r="AC1506" s="27"/>
      <c r="AD1506" s="27"/>
      <c r="AE1506" s="27"/>
      <c r="AF1506" s="27"/>
      <c r="AG1506" s="27"/>
      <c r="AH1506" s="27"/>
      <c r="AI1506" s="27"/>
      <c r="AJ1506" s="27"/>
      <c r="AK1506" s="27"/>
      <c r="AL1506" s="27"/>
      <c r="AM1506" s="27"/>
      <c r="AN1506" s="27"/>
      <c r="AO1506" s="27"/>
      <c r="AP1506" s="27">
        <v>390362.1</v>
      </c>
      <c r="AQ1506" s="27">
        <v>0</v>
      </c>
      <c r="AR1506" s="27">
        <f t="shared" si="31"/>
        <v>0</v>
      </c>
      <c r="AS1506" s="10" t="s">
        <v>111</v>
      </c>
      <c r="AT1506" s="43" t="s">
        <v>241</v>
      </c>
      <c r="AU1506" s="43" t="s">
        <v>2420</v>
      </c>
    </row>
    <row r="1507" spans="2:47" x14ac:dyDescent="0.2">
      <c r="B1507" s="12" t="s">
        <v>2421</v>
      </c>
      <c r="C1507" s="7" t="s">
        <v>100</v>
      </c>
      <c r="D1507" s="13" t="s">
        <v>2416</v>
      </c>
      <c r="E1507" s="7" t="s">
        <v>2417</v>
      </c>
      <c r="F1507" s="7" t="s">
        <v>2418</v>
      </c>
      <c r="G1507" s="7" t="s">
        <v>2419</v>
      </c>
      <c r="H1507" s="8" t="s">
        <v>197</v>
      </c>
      <c r="I1507" s="9">
        <v>45</v>
      </c>
      <c r="J1507" s="10" t="s">
        <v>579</v>
      </c>
      <c r="K1507" s="8" t="s">
        <v>107</v>
      </c>
      <c r="L1507" s="10" t="s">
        <v>108</v>
      </c>
      <c r="M1507" s="10" t="s">
        <v>109</v>
      </c>
      <c r="N1507" s="10" t="s">
        <v>2105</v>
      </c>
      <c r="O1507" s="74"/>
      <c r="P1507" s="27"/>
      <c r="Q1507" s="27"/>
      <c r="R1507" s="27">
        <v>11</v>
      </c>
      <c r="S1507" s="27">
        <v>11</v>
      </c>
      <c r="T1507" s="27">
        <v>11</v>
      </c>
      <c r="U1507" s="27">
        <v>11</v>
      </c>
      <c r="V1507" s="27">
        <v>11</v>
      </c>
      <c r="W1507" s="27"/>
      <c r="X1507" s="27"/>
      <c r="Y1507" s="27"/>
      <c r="Z1507" s="27"/>
      <c r="AA1507" s="27"/>
      <c r="AB1507" s="27"/>
      <c r="AC1507" s="27"/>
      <c r="AD1507" s="27"/>
      <c r="AE1507" s="27"/>
      <c r="AF1507" s="27"/>
      <c r="AG1507" s="27"/>
      <c r="AH1507" s="27"/>
      <c r="AI1507" s="27"/>
      <c r="AJ1507" s="27"/>
      <c r="AK1507" s="27"/>
      <c r="AL1507" s="27"/>
      <c r="AM1507" s="27"/>
      <c r="AN1507" s="27"/>
      <c r="AO1507" s="27"/>
      <c r="AP1507" s="27">
        <v>334820</v>
      </c>
      <c r="AQ1507" s="27">
        <v>0</v>
      </c>
      <c r="AR1507" s="27">
        <f t="shared" si="31"/>
        <v>0</v>
      </c>
      <c r="AS1507" s="10" t="s">
        <v>111</v>
      </c>
      <c r="AT1507" s="43" t="s">
        <v>241</v>
      </c>
      <c r="AU1507" s="89"/>
    </row>
    <row r="1508" spans="2:47" x14ac:dyDescent="0.2">
      <c r="B1508" s="12" t="s">
        <v>2422</v>
      </c>
      <c r="C1508" s="8" t="s">
        <v>100</v>
      </c>
      <c r="D1508" s="13" t="s">
        <v>2416</v>
      </c>
      <c r="E1508" s="8" t="s">
        <v>2417</v>
      </c>
      <c r="F1508" s="8" t="s">
        <v>2418</v>
      </c>
      <c r="G1508" s="7" t="s">
        <v>2419</v>
      </c>
      <c r="H1508" s="8" t="s">
        <v>197</v>
      </c>
      <c r="I1508" s="9">
        <v>45</v>
      </c>
      <c r="J1508" s="8" t="s">
        <v>244</v>
      </c>
      <c r="K1508" s="8" t="s">
        <v>107</v>
      </c>
      <c r="L1508" s="8" t="s">
        <v>108</v>
      </c>
      <c r="M1508" s="10" t="s">
        <v>109</v>
      </c>
      <c r="N1508" s="8" t="s">
        <v>261</v>
      </c>
      <c r="O1508" s="74"/>
      <c r="P1508" s="27"/>
      <c r="Q1508" s="27"/>
      <c r="R1508" s="27">
        <v>11</v>
      </c>
      <c r="S1508" s="27">
        <v>11</v>
      </c>
      <c r="T1508" s="27">
        <v>11</v>
      </c>
      <c r="U1508" s="27">
        <v>11</v>
      </c>
      <c r="V1508" s="27">
        <v>11</v>
      </c>
      <c r="W1508" s="27"/>
      <c r="X1508" s="27"/>
      <c r="Y1508" s="27"/>
      <c r="Z1508" s="27"/>
      <c r="AA1508" s="27"/>
      <c r="AB1508" s="27"/>
      <c r="AC1508" s="27"/>
      <c r="AD1508" s="27"/>
      <c r="AE1508" s="27"/>
      <c r="AF1508" s="27"/>
      <c r="AG1508" s="27"/>
      <c r="AH1508" s="27"/>
      <c r="AI1508" s="27"/>
      <c r="AJ1508" s="27"/>
      <c r="AK1508" s="27"/>
      <c r="AL1508" s="27"/>
      <c r="AM1508" s="27"/>
      <c r="AN1508" s="27"/>
      <c r="AO1508" s="27"/>
      <c r="AP1508" s="27">
        <v>334820</v>
      </c>
      <c r="AQ1508" s="27">
        <v>0</v>
      </c>
      <c r="AR1508" s="27">
        <f t="shared" si="31"/>
        <v>0</v>
      </c>
      <c r="AS1508" s="10" t="s">
        <v>111</v>
      </c>
      <c r="AT1508" s="43" t="s">
        <v>241</v>
      </c>
      <c r="AU1508" s="13" t="s">
        <v>1163</v>
      </c>
    </row>
    <row r="1509" spans="2:47" x14ac:dyDescent="0.2">
      <c r="B1509" s="13" t="s">
        <v>2423</v>
      </c>
      <c r="C1509" s="13" t="s">
        <v>100</v>
      </c>
      <c r="D1509" s="13" t="s">
        <v>2424</v>
      </c>
      <c r="E1509" s="13" t="s">
        <v>2425</v>
      </c>
      <c r="F1509" s="13" t="s">
        <v>2426</v>
      </c>
      <c r="G1509" s="13" t="s">
        <v>2427</v>
      </c>
      <c r="H1509" s="13" t="s">
        <v>1026</v>
      </c>
      <c r="I1509" s="13">
        <v>45</v>
      </c>
      <c r="J1509" s="13" t="s">
        <v>614</v>
      </c>
      <c r="K1509" s="13" t="s">
        <v>107</v>
      </c>
      <c r="L1509" s="13" t="s">
        <v>108</v>
      </c>
      <c r="M1509" s="13" t="s">
        <v>109</v>
      </c>
      <c r="N1509" s="13" t="s">
        <v>261</v>
      </c>
      <c r="O1509" s="39"/>
      <c r="P1509" s="39"/>
      <c r="Q1509" s="39"/>
      <c r="R1509" s="39"/>
      <c r="S1509" s="39">
        <v>9</v>
      </c>
      <c r="T1509" s="39">
        <v>9</v>
      </c>
      <c r="U1509" s="39">
        <v>9</v>
      </c>
      <c r="V1509" s="39">
        <v>9</v>
      </c>
      <c r="W1509" s="39">
        <v>9</v>
      </c>
      <c r="X1509" s="39"/>
      <c r="Y1509" s="39"/>
      <c r="Z1509" s="39"/>
      <c r="AA1509" s="39"/>
      <c r="AB1509" s="39"/>
      <c r="AC1509" s="39"/>
      <c r="AD1509" s="39"/>
      <c r="AE1509" s="39"/>
      <c r="AF1509" s="39"/>
      <c r="AG1509" s="39"/>
      <c r="AH1509" s="39"/>
      <c r="AI1509" s="39"/>
      <c r="AJ1509" s="39"/>
      <c r="AK1509" s="39"/>
      <c r="AL1509" s="39"/>
      <c r="AM1509" s="39"/>
      <c r="AN1509" s="39"/>
      <c r="AO1509" s="39"/>
      <c r="AP1509" s="39">
        <v>334820</v>
      </c>
      <c r="AQ1509" s="39">
        <v>0</v>
      </c>
      <c r="AR1509" s="27">
        <f t="shared" si="31"/>
        <v>0</v>
      </c>
      <c r="AS1509" s="13" t="s">
        <v>111</v>
      </c>
      <c r="AT1509" s="13">
        <v>2016</v>
      </c>
      <c r="AU1509" s="13">
        <v>9.18</v>
      </c>
    </row>
    <row r="1510" spans="2:47" x14ac:dyDescent="0.2">
      <c r="B1510" s="13" t="s">
        <v>2428</v>
      </c>
      <c r="C1510" s="13" t="s">
        <v>100</v>
      </c>
      <c r="D1510" s="13" t="s">
        <v>2424</v>
      </c>
      <c r="E1510" s="13" t="s">
        <v>2425</v>
      </c>
      <c r="F1510" s="13" t="s">
        <v>2426</v>
      </c>
      <c r="G1510" s="13" t="s">
        <v>2427</v>
      </c>
      <c r="H1510" s="13" t="s">
        <v>1026</v>
      </c>
      <c r="I1510" s="13">
        <v>45</v>
      </c>
      <c r="J1510" s="13" t="s">
        <v>747</v>
      </c>
      <c r="K1510" s="13" t="s">
        <v>107</v>
      </c>
      <c r="L1510" s="13" t="s">
        <v>108</v>
      </c>
      <c r="M1510" s="13" t="s">
        <v>109</v>
      </c>
      <c r="N1510" s="13" t="s">
        <v>261</v>
      </c>
      <c r="O1510" s="39"/>
      <c r="P1510" s="39"/>
      <c r="Q1510" s="39"/>
      <c r="R1510" s="39"/>
      <c r="S1510" s="39">
        <v>9</v>
      </c>
      <c r="T1510" s="39">
        <v>9</v>
      </c>
      <c r="U1510" s="39">
        <v>9</v>
      </c>
      <c r="V1510" s="39">
        <v>9</v>
      </c>
      <c r="W1510" s="39">
        <v>9</v>
      </c>
      <c r="X1510" s="39"/>
      <c r="Y1510" s="39"/>
      <c r="Z1510" s="39"/>
      <c r="AA1510" s="39"/>
      <c r="AB1510" s="39"/>
      <c r="AC1510" s="39"/>
      <c r="AD1510" s="39"/>
      <c r="AE1510" s="39"/>
      <c r="AF1510" s="39"/>
      <c r="AG1510" s="39"/>
      <c r="AH1510" s="39"/>
      <c r="AI1510" s="39"/>
      <c r="AJ1510" s="39"/>
      <c r="AK1510" s="39"/>
      <c r="AL1510" s="39"/>
      <c r="AM1510" s="39"/>
      <c r="AN1510" s="39"/>
      <c r="AO1510" s="39"/>
      <c r="AP1510" s="39">
        <v>334820</v>
      </c>
      <c r="AQ1510" s="39">
        <v>0</v>
      </c>
      <c r="AR1510" s="27">
        <f t="shared" si="31"/>
        <v>0</v>
      </c>
      <c r="AS1510" s="13" t="s">
        <v>748</v>
      </c>
      <c r="AT1510" s="13">
        <v>2016</v>
      </c>
      <c r="AU1510" s="13">
        <v>9.1199999999999992</v>
      </c>
    </row>
    <row r="1511" spans="2:47" x14ac:dyDescent="0.2">
      <c r="B1511" s="13" t="s">
        <v>2429</v>
      </c>
      <c r="C1511" s="13" t="s">
        <v>100</v>
      </c>
      <c r="D1511" s="13" t="s">
        <v>2424</v>
      </c>
      <c r="E1511" s="13" t="s">
        <v>2430</v>
      </c>
      <c r="F1511" s="13" t="s">
        <v>2426</v>
      </c>
      <c r="G1511" s="13" t="s">
        <v>2427</v>
      </c>
      <c r="H1511" s="13" t="s">
        <v>1026</v>
      </c>
      <c r="I1511" s="13">
        <v>45</v>
      </c>
      <c r="J1511" s="13" t="s">
        <v>462</v>
      </c>
      <c r="K1511" s="13" t="s">
        <v>107</v>
      </c>
      <c r="L1511" s="13" t="s">
        <v>108</v>
      </c>
      <c r="M1511" s="13" t="s">
        <v>337</v>
      </c>
      <c r="N1511" s="13" t="s">
        <v>261</v>
      </c>
      <c r="O1511" s="39"/>
      <c r="P1511" s="39"/>
      <c r="Q1511" s="39"/>
      <c r="R1511" s="39"/>
      <c r="S1511" s="39">
        <v>9</v>
      </c>
      <c r="T1511" s="39">
        <v>9</v>
      </c>
      <c r="U1511" s="39">
        <v>9</v>
      </c>
      <c r="V1511" s="39">
        <v>9</v>
      </c>
      <c r="W1511" s="39">
        <v>9</v>
      </c>
      <c r="X1511" s="39"/>
      <c r="Y1511" s="39"/>
      <c r="Z1511" s="39"/>
      <c r="AA1511" s="39"/>
      <c r="AB1511" s="39"/>
      <c r="AC1511" s="39"/>
      <c r="AD1511" s="39"/>
      <c r="AE1511" s="39"/>
      <c r="AF1511" s="39"/>
      <c r="AG1511" s="39"/>
      <c r="AH1511" s="39"/>
      <c r="AI1511" s="39"/>
      <c r="AJ1511" s="39"/>
      <c r="AK1511" s="39"/>
      <c r="AL1511" s="39"/>
      <c r="AM1511" s="39"/>
      <c r="AN1511" s="39"/>
      <c r="AO1511" s="39"/>
      <c r="AP1511" s="39">
        <v>334820</v>
      </c>
      <c r="AQ1511" s="39">
        <v>0</v>
      </c>
      <c r="AR1511" s="27">
        <f t="shared" si="31"/>
        <v>0</v>
      </c>
      <c r="AS1511" s="13" t="s">
        <v>748</v>
      </c>
      <c r="AT1511" s="13">
        <v>2016</v>
      </c>
      <c r="AU1511" s="13" t="s">
        <v>212</v>
      </c>
    </row>
    <row r="1512" spans="2:47" x14ac:dyDescent="0.2">
      <c r="B1512" s="7" t="s">
        <v>2431</v>
      </c>
      <c r="C1512" s="7" t="s">
        <v>100</v>
      </c>
      <c r="D1512" s="13" t="s">
        <v>1214</v>
      </c>
      <c r="E1512" s="7" t="s">
        <v>1215</v>
      </c>
      <c r="F1512" s="10" t="s">
        <v>1216</v>
      </c>
      <c r="G1512" s="10" t="s">
        <v>1217</v>
      </c>
      <c r="H1512" s="8" t="s">
        <v>197</v>
      </c>
      <c r="I1512" s="9">
        <v>60</v>
      </c>
      <c r="J1512" s="10" t="s">
        <v>238</v>
      </c>
      <c r="K1512" s="8" t="s">
        <v>107</v>
      </c>
      <c r="L1512" s="10" t="s">
        <v>108</v>
      </c>
      <c r="M1512" s="10" t="s">
        <v>109</v>
      </c>
      <c r="N1512" s="10" t="s">
        <v>110</v>
      </c>
      <c r="O1512" s="27"/>
      <c r="P1512" s="27"/>
      <c r="Q1512" s="74"/>
      <c r="R1512" s="27">
        <v>600</v>
      </c>
      <c r="S1512" s="27">
        <v>600</v>
      </c>
      <c r="T1512" s="27">
        <v>600</v>
      </c>
      <c r="U1512" s="27">
        <v>600</v>
      </c>
      <c r="V1512" s="27">
        <v>600</v>
      </c>
      <c r="W1512" s="27"/>
      <c r="X1512" s="27"/>
      <c r="Y1512" s="27"/>
      <c r="Z1512" s="27"/>
      <c r="AA1512" s="27"/>
      <c r="AB1512" s="27"/>
      <c r="AC1512" s="27"/>
      <c r="AD1512" s="27"/>
      <c r="AE1512" s="27"/>
      <c r="AF1512" s="27"/>
      <c r="AG1512" s="27"/>
      <c r="AH1512" s="27"/>
      <c r="AI1512" s="27"/>
      <c r="AJ1512" s="27"/>
      <c r="AK1512" s="27"/>
      <c r="AL1512" s="27"/>
      <c r="AM1512" s="27"/>
      <c r="AN1512" s="27"/>
      <c r="AO1512" s="27"/>
      <c r="AP1512" s="27">
        <v>4717.04</v>
      </c>
      <c r="AQ1512" s="27">
        <v>0</v>
      </c>
      <c r="AR1512" s="27">
        <f t="shared" si="31"/>
        <v>0</v>
      </c>
      <c r="AS1512" s="10" t="s">
        <v>111</v>
      </c>
      <c r="AT1512" s="43" t="s">
        <v>241</v>
      </c>
      <c r="AU1512" s="88"/>
    </row>
    <row r="1513" spans="2:47" x14ac:dyDescent="0.2">
      <c r="B1513" s="12" t="s">
        <v>2432</v>
      </c>
      <c r="C1513" s="7" t="s">
        <v>100</v>
      </c>
      <c r="D1513" s="13" t="s">
        <v>1214</v>
      </c>
      <c r="E1513" s="7" t="s">
        <v>1215</v>
      </c>
      <c r="F1513" s="7" t="s">
        <v>1216</v>
      </c>
      <c r="G1513" s="7" t="s">
        <v>1217</v>
      </c>
      <c r="H1513" s="8" t="s">
        <v>197</v>
      </c>
      <c r="I1513" s="9">
        <v>60</v>
      </c>
      <c r="J1513" s="10" t="s">
        <v>579</v>
      </c>
      <c r="K1513" s="8" t="s">
        <v>107</v>
      </c>
      <c r="L1513" s="10" t="s">
        <v>108</v>
      </c>
      <c r="M1513" s="10" t="s">
        <v>109</v>
      </c>
      <c r="N1513" s="10" t="s">
        <v>110</v>
      </c>
      <c r="O1513" s="74"/>
      <c r="P1513" s="27"/>
      <c r="Q1513" s="27"/>
      <c r="R1513" s="27">
        <v>600</v>
      </c>
      <c r="S1513" s="27">
        <v>300</v>
      </c>
      <c r="T1513" s="27">
        <v>300</v>
      </c>
      <c r="U1513" s="27">
        <v>300</v>
      </c>
      <c r="V1513" s="27">
        <v>300</v>
      </c>
      <c r="W1513" s="27"/>
      <c r="X1513" s="27"/>
      <c r="Y1513" s="27"/>
      <c r="Z1513" s="27"/>
      <c r="AA1513" s="27"/>
      <c r="AB1513" s="27"/>
      <c r="AC1513" s="27"/>
      <c r="AD1513" s="27"/>
      <c r="AE1513" s="27"/>
      <c r="AF1513" s="27"/>
      <c r="AG1513" s="27"/>
      <c r="AH1513" s="27"/>
      <c r="AI1513" s="27"/>
      <c r="AJ1513" s="27"/>
      <c r="AK1513" s="27"/>
      <c r="AL1513" s="27"/>
      <c r="AM1513" s="27"/>
      <c r="AN1513" s="27"/>
      <c r="AO1513" s="27"/>
      <c r="AP1513" s="27">
        <v>4717.04</v>
      </c>
      <c r="AQ1513" s="27">
        <v>0</v>
      </c>
      <c r="AR1513" s="27">
        <f t="shared" si="31"/>
        <v>0</v>
      </c>
      <c r="AS1513" s="10" t="s">
        <v>111</v>
      </c>
      <c r="AT1513" s="43" t="s">
        <v>241</v>
      </c>
      <c r="AU1513" s="13" t="s">
        <v>610</v>
      </c>
    </row>
    <row r="1514" spans="2:47" x14ac:dyDescent="0.2">
      <c r="B1514" s="13" t="s">
        <v>2433</v>
      </c>
      <c r="C1514" s="13" t="s">
        <v>100</v>
      </c>
      <c r="D1514" s="13" t="s">
        <v>1226</v>
      </c>
      <c r="E1514" s="13" t="s">
        <v>1215</v>
      </c>
      <c r="F1514" s="13" t="s">
        <v>1227</v>
      </c>
      <c r="G1514" s="13" t="s">
        <v>1217</v>
      </c>
      <c r="H1514" s="13" t="s">
        <v>1475</v>
      </c>
      <c r="I1514" s="13">
        <v>60</v>
      </c>
      <c r="J1514" s="13" t="s">
        <v>614</v>
      </c>
      <c r="K1514" s="13" t="s">
        <v>107</v>
      </c>
      <c r="L1514" s="13" t="s">
        <v>108</v>
      </c>
      <c r="M1514" s="13" t="s">
        <v>109</v>
      </c>
      <c r="N1514" s="13" t="s">
        <v>110</v>
      </c>
      <c r="O1514" s="39"/>
      <c r="P1514" s="39"/>
      <c r="Q1514" s="39"/>
      <c r="R1514" s="39"/>
      <c r="S1514" s="39">
        <v>0</v>
      </c>
      <c r="T1514" s="39">
        <v>240</v>
      </c>
      <c r="U1514" s="39">
        <v>240</v>
      </c>
      <c r="V1514" s="39">
        <v>240</v>
      </c>
      <c r="W1514" s="39">
        <v>240</v>
      </c>
      <c r="X1514" s="39"/>
      <c r="Y1514" s="39"/>
      <c r="Z1514" s="39"/>
      <c r="AA1514" s="39"/>
      <c r="AB1514" s="39"/>
      <c r="AC1514" s="39"/>
      <c r="AD1514" s="39"/>
      <c r="AE1514" s="39"/>
      <c r="AF1514" s="39"/>
      <c r="AG1514" s="39"/>
      <c r="AH1514" s="39"/>
      <c r="AI1514" s="39"/>
      <c r="AJ1514" s="39"/>
      <c r="AK1514" s="39"/>
      <c r="AL1514" s="39"/>
      <c r="AM1514" s="39"/>
      <c r="AN1514" s="39"/>
      <c r="AO1514" s="39"/>
      <c r="AP1514" s="39">
        <v>6962.59</v>
      </c>
      <c r="AQ1514" s="39">
        <v>0</v>
      </c>
      <c r="AR1514" s="27">
        <f t="shared" si="31"/>
        <v>0</v>
      </c>
      <c r="AS1514" s="13" t="s">
        <v>111</v>
      </c>
      <c r="AT1514" s="13">
        <v>2016</v>
      </c>
      <c r="AU1514" s="13" t="s">
        <v>212</v>
      </c>
    </row>
    <row r="1515" spans="2:47" x14ac:dyDescent="0.2">
      <c r="B1515" s="7" t="s">
        <v>2434</v>
      </c>
      <c r="C1515" s="7" t="s">
        <v>100</v>
      </c>
      <c r="D1515" s="13" t="s">
        <v>1214</v>
      </c>
      <c r="E1515" s="7" t="s">
        <v>1215</v>
      </c>
      <c r="F1515" s="10" t="s">
        <v>1216</v>
      </c>
      <c r="G1515" s="10" t="s">
        <v>1314</v>
      </c>
      <c r="H1515" s="8" t="s">
        <v>197</v>
      </c>
      <c r="I1515" s="9">
        <v>60</v>
      </c>
      <c r="J1515" s="10" t="s">
        <v>238</v>
      </c>
      <c r="K1515" s="8" t="s">
        <v>107</v>
      </c>
      <c r="L1515" s="10" t="s">
        <v>108</v>
      </c>
      <c r="M1515" s="10" t="s">
        <v>109</v>
      </c>
      <c r="N1515" s="10" t="s">
        <v>110</v>
      </c>
      <c r="O1515" s="27"/>
      <c r="P1515" s="27"/>
      <c r="Q1515" s="74"/>
      <c r="R1515" s="27">
        <v>500</v>
      </c>
      <c r="S1515" s="27">
        <v>900</v>
      </c>
      <c r="T1515" s="27">
        <v>900</v>
      </c>
      <c r="U1515" s="27">
        <v>900</v>
      </c>
      <c r="V1515" s="27">
        <v>900</v>
      </c>
      <c r="W1515" s="27"/>
      <c r="X1515" s="27"/>
      <c r="Y1515" s="27"/>
      <c r="Z1515" s="27"/>
      <c r="AA1515" s="27"/>
      <c r="AB1515" s="27"/>
      <c r="AC1515" s="27"/>
      <c r="AD1515" s="27"/>
      <c r="AE1515" s="27"/>
      <c r="AF1515" s="27"/>
      <c r="AG1515" s="27"/>
      <c r="AH1515" s="27"/>
      <c r="AI1515" s="27"/>
      <c r="AJ1515" s="27"/>
      <c r="AK1515" s="27"/>
      <c r="AL1515" s="27"/>
      <c r="AM1515" s="27"/>
      <c r="AN1515" s="27"/>
      <c r="AO1515" s="27"/>
      <c r="AP1515" s="27">
        <v>1421.24</v>
      </c>
      <c r="AQ1515" s="27">
        <v>0</v>
      </c>
      <c r="AR1515" s="27">
        <f t="shared" si="31"/>
        <v>0</v>
      </c>
      <c r="AS1515" s="10" t="s">
        <v>111</v>
      </c>
      <c r="AT1515" s="7" t="s">
        <v>375</v>
      </c>
      <c r="AU1515" s="89" t="s">
        <v>212</v>
      </c>
    </row>
    <row r="1516" spans="2:47" x14ac:dyDescent="0.2">
      <c r="B1516" s="7" t="s">
        <v>2435</v>
      </c>
      <c r="C1516" s="7" t="s">
        <v>100</v>
      </c>
      <c r="D1516" s="13" t="s">
        <v>2436</v>
      </c>
      <c r="E1516" s="7" t="s">
        <v>2437</v>
      </c>
      <c r="F1516" s="10" t="s">
        <v>2438</v>
      </c>
      <c r="G1516" s="10" t="s">
        <v>2439</v>
      </c>
      <c r="H1516" s="8" t="s">
        <v>197</v>
      </c>
      <c r="I1516" s="9">
        <v>92</v>
      </c>
      <c r="J1516" s="10" t="s">
        <v>238</v>
      </c>
      <c r="K1516" s="8" t="s">
        <v>107</v>
      </c>
      <c r="L1516" s="10" t="s">
        <v>108</v>
      </c>
      <c r="M1516" s="10" t="s">
        <v>109</v>
      </c>
      <c r="N1516" s="10" t="s">
        <v>110</v>
      </c>
      <c r="O1516" s="27"/>
      <c r="P1516" s="27"/>
      <c r="Q1516" s="74"/>
      <c r="R1516" s="27">
        <v>26</v>
      </c>
      <c r="S1516" s="27">
        <v>50</v>
      </c>
      <c r="T1516" s="27">
        <v>26</v>
      </c>
      <c r="U1516" s="27">
        <v>50</v>
      </c>
      <c r="V1516" s="27">
        <v>26</v>
      </c>
      <c r="W1516" s="27"/>
      <c r="X1516" s="27"/>
      <c r="Y1516" s="27"/>
      <c r="Z1516" s="27"/>
      <c r="AA1516" s="27"/>
      <c r="AB1516" s="27"/>
      <c r="AC1516" s="27"/>
      <c r="AD1516" s="27"/>
      <c r="AE1516" s="27"/>
      <c r="AF1516" s="27"/>
      <c r="AG1516" s="27"/>
      <c r="AH1516" s="27"/>
      <c r="AI1516" s="27"/>
      <c r="AJ1516" s="27"/>
      <c r="AK1516" s="27"/>
      <c r="AL1516" s="27"/>
      <c r="AM1516" s="27"/>
      <c r="AN1516" s="27"/>
      <c r="AO1516" s="27"/>
      <c r="AP1516" s="27">
        <v>20311.21</v>
      </c>
      <c r="AQ1516" s="27">
        <v>0</v>
      </c>
      <c r="AR1516" s="27">
        <f t="shared" si="31"/>
        <v>0</v>
      </c>
      <c r="AS1516" s="10" t="s">
        <v>111</v>
      </c>
      <c r="AT1516" s="43" t="s">
        <v>241</v>
      </c>
      <c r="AU1516" s="88"/>
    </row>
    <row r="1517" spans="2:47" x14ac:dyDescent="0.2">
      <c r="B1517" s="12" t="s">
        <v>2440</v>
      </c>
      <c r="C1517" s="7" t="s">
        <v>100</v>
      </c>
      <c r="D1517" s="13" t="s">
        <v>2436</v>
      </c>
      <c r="E1517" s="7" t="s">
        <v>2437</v>
      </c>
      <c r="F1517" s="7" t="s">
        <v>2438</v>
      </c>
      <c r="G1517" s="7" t="s">
        <v>2439</v>
      </c>
      <c r="H1517" s="8" t="s">
        <v>197</v>
      </c>
      <c r="I1517" s="9">
        <v>92</v>
      </c>
      <c r="J1517" s="10" t="s">
        <v>579</v>
      </c>
      <c r="K1517" s="8" t="s">
        <v>107</v>
      </c>
      <c r="L1517" s="10" t="s">
        <v>108</v>
      </c>
      <c r="M1517" s="10" t="s">
        <v>109</v>
      </c>
      <c r="N1517" s="10" t="s">
        <v>110</v>
      </c>
      <c r="O1517" s="74"/>
      <c r="P1517" s="27"/>
      <c r="Q1517" s="27"/>
      <c r="R1517" s="27">
        <v>26</v>
      </c>
      <c r="S1517" s="27"/>
      <c r="T1517" s="27">
        <v>26</v>
      </c>
      <c r="U1517" s="27">
        <v>50</v>
      </c>
      <c r="V1517" s="27">
        <v>26</v>
      </c>
      <c r="W1517" s="27"/>
      <c r="X1517" s="27"/>
      <c r="Y1517" s="27"/>
      <c r="Z1517" s="27"/>
      <c r="AA1517" s="27"/>
      <c r="AB1517" s="27"/>
      <c r="AC1517" s="27"/>
      <c r="AD1517" s="27"/>
      <c r="AE1517" s="27"/>
      <c r="AF1517" s="27"/>
      <c r="AG1517" s="27"/>
      <c r="AH1517" s="27"/>
      <c r="AI1517" s="27"/>
      <c r="AJ1517" s="27"/>
      <c r="AK1517" s="27"/>
      <c r="AL1517" s="27"/>
      <c r="AM1517" s="27"/>
      <c r="AN1517" s="27"/>
      <c r="AO1517" s="27"/>
      <c r="AP1517" s="27">
        <v>18838.64</v>
      </c>
      <c r="AQ1517" s="27">
        <v>0</v>
      </c>
      <c r="AR1517" s="27">
        <f t="shared" si="31"/>
        <v>0</v>
      </c>
      <c r="AS1517" s="10" t="s">
        <v>111</v>
      </c>
      <c r="AT1517" s="43" t="s">
        <v>241</v>
      </c>
      <c r="AU1517" s="13" t="s">
        <v>115</v>
      </c>
    </row>
    <row r="1518" spans="2:47" x14ac:dyDescent="0.2">
      <c r="B1518" s="13" t="s">
        <v>2441</v>
      </c>
      <c r="C1518" s="13" t="s">
        <v>100</v>
      </c>
      <c r="D1518" s="13" t="s">
        <v>2442</v>
      </c>
      <c r="E1518" s="13" t="s">
        <v>2437</v>
      </c>
      <c r="F1518" s="13" t="s">
        <v>2443</v>
      </c>
      <c r="G1518" s="13" t="s">
        <v>2439</v>
      </c>
      <c r="H1518" s="13" t="s">
        <v>197</v>
      </c>
      <c r="I1518" s="13">
        <v>92</v>
      </c>
      <c r="J1518" s="13" t="s">
        <v>579</v>
      </c>
      <c r="K1518" s="13" t="s">
        <v>107</v>
      </c>
      <c r="L1518" s="13" t="s">
        <v>108</v>
      </c>
      <c r="M1518" s="13" t="s">
        <v>109</v>
      </c>
      <c r="N1518" s="13" t="s">
        <v>110</v>
      </c>
      <c r="O1518" s="39"/>
      <c r="P1518" s="39"/>
      <c r="Q1518" s="39"/>
      <c r="R1518" s="39">
        <v>26</v>
      </c>
      <c r="S1518" s="39">
        <v>0</v>
      </c>
      <c r="T1518" s="39">
        <v>26</v>
      </c>
      <c r="U1518" s="39">
        <v>50</v>
      </c>
      <c r="V1518" s="39">
        <v>3000</v>
      </c>
      <c r="W1518" s="39"/>
      <c r="X1518" s="39"/>
      <c r="Y1518" s="39"/>
      <c r="Z1518" s="39"/>
      <c r="AA1518" s="39"/>
      <c r="AB1518" s="39"/>
      <c r="AC1518" s="39"/>
      <c r="AD1518" s="39"/>
      <c r="AE1518" s="39"/>
      <c r="AF1518" s="39"/>
      <c r="AG1518" s="39"/>
      <c r="AH1518" s="39"/>
      <c r="AI1518" s="39"/>
      <c r="AJ1518" s="39"/>
      <c r="AK1518" s="39"/>
      <c r="AL1518" s="39"/>
      <c r="AM1518" s="39"/>
      <c r="AN1518" s="39"/>
      <c r="AO1518" s="39"/>
      <c r="AP1518" s="39">
        <v>18838.64</v>
      </c>
      <c r="AQ1518" s="39">
        <v>0</v>
      </c>
      <c r="AR1518" s="27">
        <f t="shared" si="31"/>
        <v>0</v>
      </c>
      <c r="AS1518" s="13" t="s">
        <v>111</v>
      </c>
      <c r="AT1518" s="13">
        <v>2015</v>
      </c>
      <c r="AU1518" s="13">
        <v>14</v>
      </c>
    </row>
    <row r="1519" spans="2:47" x14ac:dyDescent="0.2">
      <c r="B1519" s="13" t="s">
        <v>2444</v>
      </c>
      <c r="C1519" s="13" t="s">
        <v>100</v>
      </c>
      <c r="D1519" s="13" t="s">
        <v>2442</v>
      </c>
      <c r="E1519" s="13" t="s">
        <v>2437</v>
      </c>
      <c r="F1519" s="13" t="s">
        <v>2443</v>
      </c>
      <c r="G1519" s="13" t="s">
        <v>2439</v>
      </c>
      <c r="H1519" s="13" t="s">
        <v>197</v>
      </c>
      <c r="I1519" s="13">
        <v>92</v>
      </c>
      <c r="J1519" s="13" t="s">
        <v>579</v>
      </c>
      <c r="K1519" s="13" t="s">
        <v>107</v>
      </c>
      <c r="L1519" s="13" t="s">
        <v>108</v>
      </c>
      <c r="M1519" s="13" t="s">
        <v>109</v>
      </c>
      <c r="N1519" s="13" t="s">
        <v>110</v>
      </c>
      <c r="O1519" s="39"/>
      <c r="P1519" s="39"/>
      <c r="Q1519" s="39"/>
      <c r="R1519" s="39">
        <v>26</v>
      </c>
      <c r="S1519" s="39">
        <v>50</v>
      </c>
      <c r="T1519" s="39">
        <v>26</v>
      </c>
      <c r="U1519" s="39">
        <v>50</v>
      </c>
      <c r="V1519" s="39">
        <v>26</v>
      </c>
      <c r="W1519" s="39"/>
      <c r="X1519" s="39"/>
      <c r="Y1519" s="39"/>
      <c r="Z1519" s="39"/>
      <c r="AA1519" s="39"/>
      <c r="AB1519" s="39"/>
      <c r="AC1519" s="39"/>
      <c r="AD1519" s="39"/>
      <c r="AE1519" s="39"/>
      <c r="AF1519" s="39"/>
      <c r="AG1519" s="39"/>
      <c r="AH1519" s="39"/>
      <c r="AI1519" s="39"/>
      <c r="AJ1519" s="39"/>
      <c r="AK1519" s="39"/>
      <c r="AL1519" s="39"/>
      <c r="AM1519" s="39"/>
      <c r="AN1519" s="39"/>
      <c r="AO1519" s="39"/>
      <c r="AP1519" s="39">
        <v>18838.64</v>
      </c>
      <c r="AQ1519" s="39">
        <v>0</v>
      </c>
      <c r="AR1519" s="27">
        <f t="shared" si="31"/>
        <v>0</v>
      </c>
      <c r="AS1519" s="13" t="s">
        <v>111</v>
      </c>
      <c r="AT1519" s="13">
        <v>2015</v>
      </c>
      <c r="AU1519" s="13">
        <v>14</v>
      </c>
    </row>
    <row r="1520" spans="2:47" x14ac:dyDescent="0.2">
      <c r="B1520" s="13" t="s">
        <v>2445</v>
      </c>
      <c r="C1520" s="13" t="s">
        <v>100</v>
      </c>
      <c r="D1520" s="13" t="s">
        <v>2442</v>
      </c>
      <c r="E1520" s="13" t="s">
        <v>2437</v>
      </c>
      <c r="F1520" s="13" t="s">
        <v>2443</v>
      </c>
      <c r="G1520" s="13" t="s">
        <v>2439</v>
      </c>
      <c r="H1520" s="13" t="s">
        <v>197</v>
      </c>
      <c r="I1520" s="13">
        <v>92</v>
      </c>
      <c r="J1520" s="13" t="s">
        <v>579</v>
      </c>
      <c r="K1520" s="13" t="s">
        <v>107</v>
      </c>
      <c r="L1520" s="13" t="s">
        <v>108</v>
      </c>
      <c r="M1520" s="13" t="s">
        <v>109</v>
      </c>
      <c r="N1520" s="13" t="s">
        <v>110</v>
      </c>
      <c r="O1520" s="39"/>
      <c r="P1520" s="39"/>
      <c r="Q1520" s="39"/>
      <c r="R1520" s="39">
        <v>26</v>
      </c>
      <c r="S1520" s="39">
        <v>0</v>
      </c>
      <c r="T1520" s="39">
        <v>26</v>
      </c>
      <c r="U1520" s="39">
        <v>50</v>
      </c>
      <c r="V1520" s="39">
        <v>26</v>
      </c>
      <c r="W1520" s="39"/>
      <c r="X1520" s="39"/>
      <c r="Y1520" s="39"/>
      <c r="Z1520" s="39"/>
      <c r="AA1520" s="39"/>
      <c r="AB1520" s="39"/>
      <c r="AC1520" s="39"/>
      <c r="AD1520" s="39"/>
      <c r="AE1520" s="39"/>
      <c r="AF1520" s="39"/>
      <c r="AG1520" s="39"/>
      <c r="AH1520" s="39"/>
      <c r="AI1520" s="39"/>
      <c r="AJ1520" s="39"/>
      <c r="AK1520" s="39"/>
      <c r="AL1520" s="39"/>
      <c r="AM1520" s="39"/>
      <c r="AN1520" s="39"/>
      <c r="AO1520" s="39"/>
      <c r="AP1520" s="39">
        <v>18838.64</v>
      </c>
      <c r="AQ1520" s="39">
        <v>0</v>
      </c>
      <c r="AR1520" s="27">
        <f t="shared" si="31"/>
        <v>0</v>
      </c>
      <c r="AS1520" s="13" t="s">
        <v>111</v>
      </c>
      <c r="AT1520" s="13">
        <v>2015</v>
      </c>
      <c r="AU1520" s="13">
        <v>14</v>
      </c>
    </row>
    <row r="1521" spans="2:47" x14ac:dyDescent="0.2">
      <c r="B1521" s="13" t="s">
        <v>2446</v>
      </c>
      <c r="C1521" s="13" t="s">
        <v>100</v>
      </c>
      <c r="D1521" s="13" t="s">
        <v>2442</v>
      </c>
      <c r="E1521" s="13" t="s">
        <v>2437</v>
      </c>
      <c r="F1521" s="13" t="s">
        <v>2443</v>
      </c>
      <c r="G1521" s="13" t="s">
        <v>2439</v>
      </c>
      <c r="H1521" s="13" t="s">
        <v>197</v>
      </c>
      <c r="I1521" s="13">
        <v>92</v>
      </c>
      <c r="J1521" s="13" t="s">
        <v>579</v>
      </c>
      <c r="K1521" s="13" t="s">
        <v>107</v>
      </c>
      <c r="L1521" s="13" t="s">
        <v>108</v>
      </c>
      <c r="M1521" s="13" t="s">
        <v>122</v>
      </c>
      <c r="N1521" s="13" t="s">
        <v>110</v>
      </c>
      <c r="O1521" s="39"/>
      <c r="P1521" s="39"/>
      <c r="Q1521" s="39"/>
      <c r="R1521" s="39">
        <v>26</v>
      </c>
      <c r="S1521" s="39">
        <v>0</v>
      </c>
      <c r="T1521" s="39">
        <v>0</v>
      </c>
      <c r="U1521" s="39">
        <v>0</v>
      </c>
      <c r="V1521" s="39">
        <v>0</v>
      </c>
      <c r="W1521" s="39"/>
      <c r="X1521" s="39"/>
      <c r="Y1521" s="39"/>
      <c r="Z1521" s="39"/>
      <c r="AA1521" s="39"/>
      <c r="AB1521" s="39"/>
      <c r="AC1521" s="39"/>
      <c r="AD1521" s="39"/>
      <c r="AE1521" s="39"/>
      <c r="AF1521" s="39"/>
      <c r="AG1521" s="39"/>
      <c r="AH1521" s="39"/>
      <c r="AI1521" s="39"/>
      <c r="AJ1521" s="39"/>
      <c r="AK1521" s="39"/>
      <c r="AL1521" s="39"/>
      <c r="AM1521" s="39"/>
      <c r="AN1521" s="39"/>
      <c r="AO1521" s="39"/>
      <c r="AP1521" s="39">
        <v>18838.64</v>
      </c>
      <c r="AQ1521" s="39">
        <f>(O1521+P1521+Q1521+R1521+S1521+T1521+U1521+V1521+W1521)*AP1521</f>
        <v>489804.64</v>
      </c>
      <c r="AR1521" s="27">
        <f t="shared" si="31"/>
        <v>548581.19680000003</v>
      </c>
      <c r="AS1521" s="13" t="s">
        <v>111</v>
      </c>
      <c r="AT1521" s="13">
        <v>2015</v>
      </c>
      <c r="AU1521" s="13"/>
    </row>
    <row r="1522" spans="2:47" x14ac:dyDescent="0.2">
      <c r="B1522" s="7" t="s">
        <v>2447</v>
      </c>
      <c r="C1522" s="7" t="s">
        <v>100</v>
      </c>
      <c r="D1522" s="13" t="s">
        <v>2448</v>
      </c>
      <c r="E1522" s="7" t="s">
        <v>2437</v>
      </c>
      <c r="F1522" s="7" t="s">
        <v>2449</v>
      </c>
      <c r="G1522" s="10" t="s">
        <v>2450</v>
      </c>
      <c r="H1522" s="8" t="s">
        <v>197</v>
      </c>
      <c r="I1522" s="9">
        <v>92</v>
      </c>
      <c r="J1522" s="10" t="s">
        <v>238</v>
      </c>
      <c r="K1522" s="8" t="s">
        <v>107</v>
      </c>
      <c r="L1522" s="10" t="s">
        <v>108</v>
      </c>
      <c r="M1522" s="10" t="s">
        <v>109</v>
      </c>
      <c r="N1522" s="10" t="s">
        <v>110</v>
      </c>
      <c r="O1522" s="27"/>
      <c r="P1522" s="27"/>
      <c r="Q1522" s="74"/>
      <c r="R1522" s="27">
        <v>2</v>
      </c>
      <c r="S1522" s="27">
        <v>12</v>
      </c>
      <c r="T1522" s="27">
        <v>2</v>
      </c>
      <c r="U1522" s="27">
        <v>12</v>
      </c>
      <c r="V1522" s="27">
        <v>2</v>
      </c>
      <c r="W1522" s="27"/>
      <c r="X1522" s="27"/>
      <c r="Y1522" s="27"/>
      <c r="Z1522" s="27"/>
      <c r="AA1522" s="27"/>
      <c r="AB1522" s="27"/>
      <c r="AC1522" s="27"/>
      <c r="AD1522" s="27"/>
      <c r="AE1522" s="27"/>
      <c r="AF1522" s="27"/>
      <c r="AG1522" s="27"/>
      <c r="AH1522" s="27"/>
      <c r="AI1522" s="27"/>
      <c r="AJ1522" s="27"/>
      <c r="AK1522" s="27"/>
      <c r="AL1522" s="27"/>
      <c r="AM1522" s="27"/>
      <c r="AN1522" s="27"/>
      <c r="AO1522" s="27"/>
      <c r="AP1522" s="27">
        <v>7604.52</v>
      </c>
      <c r="AQ1522" s="27">
        <v>0</v>
      </c>
      <c r="AR1522" s="27">
        <f t="shared" si="31"/>
        <v>0</v>
      </c>
      <c r="AS1522" s="10" t="s">
        <v>111</v>
      </c>
      <c r="AT1522" s="43" t="s">
        <v>241</v>
      </c>
      <c r="AU1522" s="88"/>
    </row>
    <row r="1523" spans="2:47" x14ac:dyDescent="0.2">
      <c r="B1523" s="12" t="s">
        <v>2451</v>
      </c>
      <c r="C1523" s="7" t="s">
        <v>100</v>
      </c>
      <c r="D1523" s="13" t="s">
        <v>2448</v>
      </c>
      <c r="E1523" s="7" t="s">
        <v>2437</v>
      </c>
      <c r="F1523" s="7" t="s">
        <v>2449</v>
      </c>
      <c r="G1523" s="7" t="s">
        <v>2450</v>
      </c>
      <c r="H1523" s="8" t="s">
        <v>197</v>
      </c>
      <c r="I1523" s="9">
        <v>92</v>
      </c>
      <c r="J1523" s="10" t="s">
        <v>579</v>
      </c>
      <c r="K1523" s="8" t="s">
        <v>107</v>
      </c>
      <c r="L1523" s="10" t="s">
        <v>108</v>
      </c>
      <c r="M1523" s="10" t="s">
        <v>109</v>
      </c>
      <c r="N1523" s="10" t="s">
        <v>110</v>
      </c>
      <c r="O1523" s="74"/>
      <c r="P1523" s="27"/>
      <c r="Q1523" s="27"/>
      <c r="R1523" s="27">
        <v>2</v>
      </c>
      <c r="S1523" s="27"/>
      <c r="T1523" s="27">
        <v>2</v>
      </c>
      <c r="U1523" s="27">
        <v>12</v>
      </c>
      <c r="V1523" s="27">
        <v>2</v>
      </c>
      <c r="W1523" s="27"/>
      <c r="X1523" s="27"/>
      <c r="Y1523" s="27"/>
      <c r="Z1523" s="27"/>
      <c r="AA1523" s="27"/>
      <c r="AB1523" s="27"/>
      <c r="AC1523" s="27"/>
      <c r="AD1523" s="27"/>
      <c r="AE1523" s="27"/>
      <c r="AF1523" s="27"/>
      <c r="AG1523" s="27"/>
      <c r="AH1523" s="27"/>
      <c r="AI1523" s="27"/>
      <c r="AJ1523" s="27"/>
      <c r="AK1523" s="27"/>
      <c r="AL1523" s="27"/>
      <c r="AM1523" s="27"/>
      <c r="AN1523" s="27"/>
      <c r="AO1523" s="27"/>
      <c r="AP1523" s="27">
        <v>7246.01</v>
      </c>
      <c r="AQ1523" s="27">
        <v>0</v>
      </c>
      <c r="AR1523" s="27">
        <f t="shared" si="31"/>
        <v>0</v>
      </c>
      <c r="AS1523" s="10" t="s">
        <v>111</v>
      </c>
      <c r="AT1523" s="43" t="s">
        <v>241</v>
      </c>
      <c r="AU1523" s="13" t="s">
        <v>156</v>
      </c>
    </row>
    <row r="1524" spans="2:47" x14ac:dyDescent="0.2">
      <c r="B1524" s="13" t="s">
        <v>2452</v>
      </c>
      <c r="C1524" s="13" t="s">
        <v>100</v>
      </c>
      <c r="D1524" s="13" t="s">
        <v>2453</v>
      </c>
      <c r="E1524" s="13" t="s">
        <v>2437</v>
      </c>
      <c r="F1524" s="13" t="s">
        <v>2454</v>
      </c>
      <c r="G1524" s="13" t="s">
        <v>2450</v>
      </c>
      <c r="H1524" s="13" t="s">
        <v>197</v>
      </c>
      <c r="I1524" s="13">
        <v>92</v>
      </c>
      <c r="J1524" s="13" t="s">
        <v>579</v>
      </c>
      <c r="K1524" s="13" t="s">
        <v>107</v>
      </c>
      <c r="L1524" s="13" t="s">
        <v>108</v>
      </c>
      <c r="M1524" s="13" t="s">
        <v>109</v>
      </c>
      <c r="N1524" s="13" t="s">
        <v>110</v>
      </c>
      <c r="O1524" s="39"/>
      <c r="P1524" s="39"/>
      <c r="Q1524" s="39"/>
      <c r="R1524" s="39">
        <v>2</v>
      </c>
      <c r="S1524" s="39">
        <v>0</v>
      </c>
      <c r="T1524" s="39">
        <v>0</v>
      </c>
      <c r="U1524" s="39">
        <v>10</v>
      </c>
      <c r="V1524" s="39">
        <v>4</v>
      </c>
      <c r="W1524" s="39"/>
      <c r="X1524" s="39"/>
      <c r="Y1524" s="39"/>
      <c r="Z1524" s="39"/>
      <c r="AA1524" s="39"/>
      <c r="AB1524" s="39"/>
      <c r="AC1524" s="39"/>
      <c r="AD1524" s="39"/>
      <c r="AE1524" s="39"/>
      <c r="AF1524" s="39"/>
      <c r="AG1524" s="39"/>
      <c r="AH1524" s="39"/>
      <c r="AI1524" s="39"/>
      <c r="AJ1524" s="39"/>
      <c r="AK1524" s="39"/>
      <c r="AL1524" s="39"/>
      <c r="AM1524" s="39"/>
      <c r="AN1524" s="39"/>
      <c r="AO1524" s="39"/>
      <c r="AP1524" s="39">
        <v>9101.7199999999993</v>
      </c>
      <c r="AQ1524" s="39">
        <v>0</v>
      </c>
      <c r="AR1524" s="27">
        <f t="shared" si="31"/>
        <v>0</v>
      </c>
      <c r="AS1524" s="13" t="s">
        <v>111</v>
      </c>
      <c r="AT1524" s="13">
        <v>2015</v>
      </c>
      <c r="AU1524" s="13">
        <v>14</v>
      </c>
    </row>
    <row r="1525" spans="2:47" x14ac:dyDescent="0.2">
      <c r="B1525" s="13" t="s">
        <v>2455</v>
      </c>
      <c r="C1525" s="13" t="s">
        <v>100</v>
      </c>
      <c r="D1525" s="13" t="s">
        <v>2453</v>
      </c>
      <c r="E1525" s="13" t="s">
        <v>2437</v>
      </c>
      <c r="F1525" s="13" t="s">
        <v>2454</v>
      </c>
      <c r="G1525" s="13" t="s">
        <v>2450</v>
      </c>
      <c r="H1525" s="13" t="s">
        <v>197</v>
      </c>
      <c r="I1525" s="13">
        <v>92</v>
      </c>
      <c r="J1525" s="13" t="s">
        <v>579</v>
      </c>
      <c r="K1525" s="13" t="s">
        <v>107</v>
      </c>
      <c r="L1525" s="13" t="s">
        <v>108</v>
      </c>
      <c r="M1525" s="13" t="s">
        <v>109</v>
      </c>
      <c r="N1525" s="13" t="s">
        <v>110</v>
      </c>
      <c r="O1525" s="39"/>
      <c r="P1525" s="39"/>
      <c r="Q1525" s="39"/>
      <c r="R1525" s="39">
        <v>2</v>
      </c>
      <c r="S1525" s="39">
        <v>8</v>
      </c>
      <c r="T1525" s="39">
        <v>0</v>
      </c>
      <c r="U1525" s="39">
        <v>10</v>
      </c>
      <c r="V1525" s="39">
        <v>4</v>
      </c>
      <c r="W1525" s="39"/>
      <c r="X1525" s="39"/>
      <c r="Y1525" s="39"/>
      <c r="Z1525" s="39"/>
      <c r="AA1525" s="39"/>
      <c r="AB1525" s="39"/>
      <c r="AC1525" s="39"/>
      <c r="AD1525" s="39"/>
      <c r="AE1525" s="39"/>
      <c r="AF1525" s="39"/>
      <c r="AG1525" s="39"/>
      <c r="AH1525" s="39"/>
      <c r="AI1525" s="39"/>
      <c r="AJ1525" s="39"/>
      <c r="AK1525" s="39"/>
      <c r="AL1525" s="39"/>
      <c r="AM1525" s="39"/>
      <c r="AN1525" s="39"/>
      <c r="AO1525" s="39"/>
      <c r="AP1525" s="39">
        <v>9101.7199999999993</v>
      </c>
      <c r="AQ1525" s="39">
        <v>0</v>
      </c>
      <c r="AR1525" s="27">
        <f t="shared" si="31"/>
        <v>0</v>
      </c>
      <c r="AS1525" s="13" t="s">
        <v>111</v>
      </c>
      <c r="AT1525" s="13">
        <v>2015</v>
      </c>
      <c r="AU1525" s="13">
        <v>14</v>
      </c>
    </row>
    <row r="1526" spans="2:47" x14ac:dyDescent="0.2">
      <c r="B1526" s="13" t="s">
        <v>2456</v>
      </c>
      <c r="C1526" s="13" t="s">
        <v>100</v>
      </c>
      <c r="D1526" s="13" t="s">
        <v>2453</v>
      </c>
      <c r="E1526" s="13" t="s">
        <v>2437</v>
      </c>
      <c r="F1526" s="13" t="s">
        <v>2454</v>
      </c>
      <c r="G1526" s="13" t="s">
        <v>2450</v>
      </c>
      <c r="H1526" s="13" t="s">
        <v>197</v>
      </c>
      <c r="I1526" s="13">
        <v>92</v>
      </c>
      <c r="J1526" s="13" t="s">
        <v>579</v>
      </c>
      <c r="K1526" s="13" t="s">
        <v>107</v>
      </c>
      <c r="L1526" s="13" t="s">
        <v>108</v>
      </c>
      <c r="M1526" s="13" t="s">
        <v>109</v>
      </c>
      <c r="N1526" s="13" t="s">
        <v>110</v>
      </c>
      <c r="O1526" s="39"/>
      <c r="P1526" s="39"/>
      <c r="Q1526" s="39"/>
      <c r="R1526" s="39">
        <v>2</v>
      </c>
      <c r="S1526" s="39">
        <v>0</v>
      </c>
      <c r="T1526" s="39">
        <v>0</v>
      </c>
      <c r="U1526" s="39">
        <v>10</v>
      </c>
      <c r="V1526" s="39">
        <v>2</v>
      </c>
      <c r="W1526" s="39"/>
      <c r="X1526" s="39"/>
      <c r="Y1526" s="39"/>
      <c r="Z1526" s="39"/>
      <c r="AA1526" s="39"/>
      <c r="AB1526" s="39"/>
      <c r="AC1526" s="39"/>
      <c r="AD1526" s="39"/>
      <c r="AE1526" s="39"/>
      <c r="AF1526" s="39"/>
      <c r="AG1526" s="39"/>
      <c r="AH1526" s="39"/>
      <c r="AI1526" s="39"/>
      <c r="AJ1526" s="39"/>
      <c r="AK1526" s="39"/>
      <c r="AL1526" s="39"/>
      <c r="AM1526" s="39"/>
      <c r="AN1526" s="39"/>
      <c r="AO1526" s="39"/>
      <c r="AP1526" s="39">
        <v>9101.7199999999993</v>
      </c>
      <c r="AQ1526" s="39">
        <v>0</v>
      </c>
      <c r="AR1526" s="27">
        <f t="shared" si="31"/>
        <v>0</v>
      </c>
      <c r="AS1526" s="13" t="s">
        <v>111</v>
      </c>
      <c r="AT1526" s="13">
        <v>2015</v>
      </c>
      <c r="AU1526" s="13">
        <v>14</v>
      </c>
    </row>
    <row r="1527" spans="2:47" x14ac:dyDescent="0.2">
      <c r="B1527" s="13" t="s">
        <v>2457</v>
      </c>
      <c r="C1527" s="13" t="s">
        <v>100</v>
      </c>
      <c r="D1527" s="13" t="s">
        <v>2453</v>
      </c>
      <c r="E1527" s="13" t="s">
        <v>2437</v>
      </c>
      <c r="F1527" s="13" t="s">
        <v>2454</v>
      </c>
      <c r="G1527" s="13" t="s">
        <v>2450</v>
      </c>
      <c r="H1527" s="13" t="s">
        <v>197</v>
      </c>
      <c r="I1527" s="13">
        <v>92</v>
      </c>
      <c r="J1527" s="13" t="s">
        <v>579</v>
      </c>
      <c r="K1527" s="13" t="s">
        <v>107</v>
      </c>
      <c r="L1527" s="13" t="s">
        <v>108</v>
      </c>
      <c r="M1527" s="13" t="s">
        <v>122</v>
      </c>
      <c r="N1527" s="13" t="s">
        <v>110</v>
      </c>
      <c r="O1527" s="39"/>
      <c r="P1527" s="39"/>
      <c r="Q1527" s="39"/>
      <c r="R1527" s="39">
        <v>2</v>
      </c>
      <c r="S1527" s="39">
        <v>0</v>
      </c>
      <c r="T1527" s="39">
        <v>0</v>
      </c>
      <c r="U1527" s="39">
        <v>0</v>
      </c>
      <c r="V1527" s="39">
        <v>0</v>
      </c>
      <c r="W1527" s="39"/>
      <c r="X1527" s="39"/>
      <c r="Y1527" s="39"/>
      <c r="Z1527" s="39"/>
      <c r="AA1527" s="39"/>
      <c r="AB1527" s="39"/>
      <c r="AC1527" s="39"/>
      <c r="AD1527" s="39"/>
      <c r="AE1527" s="39"/>
      <c r="AF1527" s="39"/>
      <c r="AG1527" s="39"/>
      <c r="AH1527" s="39"/>
      <c r="AI1527" s="39"/>
      <c r="AJ1527" s="39"/>
      <c r="AK1527" s="39"/>
      <c r="AL1527" s="39"/>
      <c r="AM1527" s="39"/>
      <c r="AN1527" s="39"/>
      <c r="AO1527" s="39"/>
      <c r="AP1527" s="39">
        <v>9101.7199999999993</v>
      </c>
      <c r="AQ1527" s="39">
        <f>(O1527+P1527+Q1527+R1527+S1527+T1527+U1527+V1527+W1527)*AP1527</f>
        <v>18203.439999999999</v>
      </c>
      <c r="AR1527" s="27">
        <f t="shared" si="31"/>
        <v>20387.852800000001</v>
      </c>
      <c r="AS1527" s="13" t="s">
        <v>111</v>
      </c>
      <c r="AT1527" s="13">
        <v>2015</v>
      </c>
      <c r="AU1527" s="13"/>
    </row>
    <row r="1528" spans="2:47" x14ac:dyDescent="0.2">
      <c r="B1528" s="7" t="s">
        <v>2458</v>
      </c>
      <c r="C1528" s="7" t="s">
        <v>100</v>
      </c>
      <c r="D1528" s="13" t="s">
        <v>2459</v>
      </c>
      <c r="E1528" s="7" t="s">
        <v>2437</v>
      </c>
      <c r="F1528" s="10" t="s">
        <v>2460</v>
      </c>
      <c r="G1528" s="10" t="s">
        <v>2461</v>
      </c>
      <c r="H1528" s="8" t="s">
        <v>197</v>
      </c>
      <c r="I1528" s="9">
        <v>92</v>
      </c>
      <c r="J1528" s="10" t="s">
        <v>238</v>
      </c>
      <c r="K1528" s="8" t="s">
        <v>107</v>
      </c>
      <c r="L1528" s="10" t="s">
        <v>108</v>
      </c>
      <c r="M1528" s="10" t="s">
        <v>109</v>
      </c>
      <c r="N1528" s="10" t="s">
        <v>110</v>
      </c>
      <c r="O1528" s="27"/>
      <c r="P1528" s="27"/>
      <c r="Q1528" s="74"/>
      <c r="R1528" s="27">
        <v>7</v>
      </c>
      <c r="S1528" s="27">
        <v>93</v>
      </c>
      <c r="T1528" s="27">
        <v>7</v>
      </c>
      <c r="U1528" s="27">
        <v>93</v>
      </c>
      <c r="V1528" s="27">
        <v>7</v>
      </c>
      <c r="W1528" s="27"/>
      <c r="X1528" s="27"/>
      <c r="Y1528" s="27"/>
      <c r="Z1528" s="27"/>
      <c r="AA1528" s="27"/>
      <c r="AB1528" s="27"/>
      <c r="AC1528" s="27"/>
      <c r="AD1528" s="27"/>
      <c r="AE1528" s="27"/>
      <c r="AF1528" s="27"/>
      <c r="AG1528" s="27"/>
      <c r="AH1528" s="27"/>
      <c r="AI1528" s="27"/>
      <c r="AJ1528" s="27"/>
      <c r="AK1528" s="27"/>
      <c r="AL1528" s="27"/>
      <c r="AM1528" s="27"/>
      <c r="AN1528" s="27"/>
      <c r="AO1528" s="27"/>
      <c r="AP1528" s="27">
        <v>10139.36</v>
      </c>
      <c r="AQ1528" s="27">
        <v>0</v>
      </c>
      <c r="AR1528" s="27">
        <f t="shared" si="31"/>
        <v>0</v>
      </c>
      <c r="AS1528" s="10" t="s">
        <v>111</v>
      </c>
      <c r="AT1528" s="43" t="s">
        <v>241</v>
      </c>
      <c r="AU1528" s="88"/>
    </row>
    <row r="1529" spans="2:47" x14ac:dyDescent="0.2">
      <c r="B1529" s="12" t="s">
        <v>2462</v>
      </c>
      <c r="C1529" s="7" t="s">
        <v>100</v>
      </c>
      <c r="D1529" s="13" t="s">
        <v>2459</v>
      </c>
      <c r="E1529" s="7" t="s">
        <v>2437</v>
      </c>
      <c r="F1529" s="7" t="s">
        <v>2460</v>
      </c>
      <c r="G1529" s="7" t="s">
        <v>2461</v>
      </c>
      <c r="H1529" s="8" t="s">
        <v>197</v>
      </c>
      <c r="I1529" s="9">
        <v>92</v>
      </c>
      <c r="J1529" s="10" t="s">
        <v>579</v>
      </c>
      <c r="K1529" s="8" t="s">
        <v>107</v>
      </c>
      <c r="L1529" s="10" t="s">
        <v>108</v>
      </c>
      <c r="M1529" s="10" t="s">
        <v>109</v>
      </c>
      <c r="N1529" s="10" t="s">
        <v>110</v>
      </c>
      <c r="O1529" s="74"/>
      <c r="P1529" s="27"/>
      <c r="Q1529" s="27"/>
      <c r="R1529" s="27">
        <v>7</v>
      </c>
      <c r="S1529" s="27">
        <v>93</v>
      </c>
      <c r="T1529" s="27">
        <v>7</v>
      </c>
      <c r="U1529" s="27">
        <v>93</v>
      </c>
      <c r="V1529" s="27">
        <v>7</v>
      </c>
      <c r="W1529" s="27"/>
      <c r="X1529" s="27"/>
      <c r="Y1529" s="27"/>
      <c r="Z1529" s="27"/>
      <c r="AA1529" s="27"/>
      <c r="AB1529" s="27"/>
      <c r="AC1529" s="27"/>
      <c r="AD1529" s="27"/>
      <c r="AE1529" s="27"/>
      <c r="AF1529" s="27"/>
      <c r="AG1529" s="27"/>
      <c r="AH1529" s="27"/>
      <c r="AI1529" s="27"/>
      <c r="AJ1529" s="27"/>
      <c r="AK1529" s="27"/>
      <c r="AL1529" s="27"/>
      <c r="AM1529" s="27"/>
      <c r="AN1529" s="27"/>
      <c r="AO1529" s="27"/>
      <c r="AP1529" s="27">
        <v>9790.66</v>
      </c>
      <c r="AQ1529" s="27">
        <v>0</v>
      </c>
      <c r="AR1529" s="27">
        <f t="shared" si="31"/>
        <v>0</v>
      </c>
      <c r="AS1529" s="10" t="s">
        <v>111</v>
      </c>
      <c r="AT1529" s="43" t="s">
        <v>241</v>
      </c>
      <c r="AU1529" s="13" t="s">
        <v>115</v>
      </c>
    </row>
    <row r="1530" spans="2:47" x14ac:dyDescent="0.2">
      <c r="B1530" s="13" t="s">
        <v>2463</v>
      </c>
      <c r="C1530" s="13" t="s">
        <v>100</v>
      </c>
      <c r="D1530" s="13" t="s">
        <v>2464</v>
      </c>
      <c r="E1530" s="13" t="s">
        <v>2437</v>
      </c>
      <c r="F1530" s="13" t="s">
        <v>2465</v>
      </c>
      <c r="G1530" s="13" t="s">
        <v>2461</v>
      </c>
      <c r="H1530" s="13" t="s">
        <v>197</v>
      </c>
      <c r="I1530" s="13">
        <v>92</v>
      </c>
      <c r="J1530" s="13" t="s">
        <v>579</v>
      </c>
      <c r="K1530" s="13" t="s">
        <v>107</v>
      </c>
      <c r="L1530" s="13" t="s">
        <v>108</v>
      </c>
      <c r="M1530" s="13" t="s">
        <v>109</v>
      </c>
      <c r="N1530" s="13" t="s">
        <v>110</v>
      </c>
      <c r="O1530" s="39"/>
      <c r="P1530" s="39"/>
      <c r="Q1530" s="39"/>
      <c r="R1530" s="39">
        <v>7</v>
      </c>
      <c r="S1530" s="39">
        <v>65</v>
      </c>
      <c r="T1530" s="39">
        <v>10</v>
      </c>
      <c r="U1530" s="39">
        <v>93</v>
      </c>
      <c r="V1530" s="39">
        <v>10</v>
      </c>
      <c r="W1530" s="39"/>
      <c r="X1530" s="39"/>
      <c r="Y1530" s="39"/>
      <c r="Z1530" s="39"/>
      <c r="AA1530" s="39"/>
      <c r="AB1530" s="39"/>
      <c r="AC1530" s="39"/>
      <c r="AD1530" s="39"/>
      <c r="AE1530" s="39"/>
      <c r="AF1530" s="39"/>
      <c r="AG1530" s="39"/>
      <c r="AH1530" s="39"/>
      <c r="AI1530" s="39"/>
      <c r="AJ1530" s="39"/>
      <c r="AK1530" s="39"/>
      <c r="AL1530" s="39"/>
      <c r="AM1530" s="39"/>
      <c r="AN1530" s="39"/>
      <c r="AO1530" s="39"/>
      <c r="AP1530" s="39">
        <v>9790.66</v>
      </c>
      <c r="AQ1530" s="39">
        <v>0</v>
      </c>
      <c r="AR1530" s="27">
        <f t="shared" si="31"/>
        <v>0</v>
      </c>
      <c r="AS1530" s="13" t="s">
        <v>111</v>
      </c>
      <c r="AT1530" s="13">
        <v>2015</v>
      </c>
      <c r="AU1530" s="13">
        <v>14</v>
      </c>
    </row>
    <row r="1531" spans="2:47" x14ac:dyDescent="0.2">
      <c r="B1531" s="13" t="s">
        <v>2466</v>
      </c>
      <c r="C1531" s="13" t="s">
        <v>100</v>
      </c>
      <c r="D1531" s="13" t="s">
        <v>2464</v>
      </c>
      <c r="E1531" s="13" t="s">
        <v>2437</v>
      </c>
      <c r="F1531" s="13" t="s">
        <v>2465</v>
      </c>
      <c r="G1531" s="13" t="s">
        <v>2461</v>
      </c>
      <c r="H1531" s="13" t="s">
        <v>197</v>
      </c>
      <c r="I1531" s="13">
        <v>92</v>
      </c>
      <c r="J1531" s="13" t="s">
        <v>579</v>
      </c>
      <c r="K1531" s="13" t="s">
        <v>107</v>
      </c>
      <c r="L1531" s="13" t="s">
        <v>108</v>
      </c>
      <c r="M1531" s="13" t="s">
        <v>109</v>
      </c>
      <c r="N1531" s="13" t="s">
        <v>110</v>
      </c>
      <c r="O1531" s="39"/>
      <c r="P1531" s="39"/>
      <c r="Q1531" s="39"/>
      <c r="R1531" s="39">
        <v>7</v>
      </c>
      <c r="S1531" s="39">
        <v>37</v>
      </c>
      <c r="T1531" s="39">
        <v>10</v>
      </c>
      <c r="U1531" s="39">
        <v>93</v>
      </c>
      <c r="V1531" s="39">
        <v>10</v>
      </c>
      <c r="W1531" s="39"/>
      <c r="X1531" s="39"/>
      <c r="Y1531" s="39"/>
      <c r="Z1531" s="39"/>
      <c r="AA1531" s="39"/>
      <c r="AB1531" s="39"/>
      <c r="AC1531" s="39"/>
      <c r="AD1531" s="39"/>
      <c r="AE1531" s="39"/>
      <c r="AF1531" s="39"/>
      <c r="AG1531" s="39"/>
      <c r="AH1531" s="39"/>
      <c r="AI1531" s="39"/>
      <c r="AJ1531" s="39"/>
      <c r="AK1531" s="39"/>
      <c r="AL1531" s="39"/>
      <c r="AM1531" s="39"/>
      <c r="AN1531" s="39"/>
      <c r="AO1531" s="39"/>
      <c r="AP1531" s="39">
        <v>9790.66</v>
      </c>
      <c r="AQ1531" s="39">
        <v>0</v>
      </c>
      <c r="AR1531" s="27">
        <f t="shared" si="31"/>
        <v>0</v>
      </c>
      <c r="AS1531" s="13" t="s">
        <v>111</v>
      </c>
      <c r="AT1531" s="13">
        <v>2015</v>
      </c>
      <c r="AU1531" s="13">
        <v>14</v>
      </c>
    </row>
    <row r="1532" spans="2:47" x14ac:dyDescent="0.2">
      <c r="B1532" s="13" t="s">
        <v>2467</v>
      </c>
      <c r="C1532" s="13" t="s">
        <v>100</v>
      </c>
      <c r="D1532" s="13" t="s">
        <v>2464</v>
      </c>
      <c r="E1532" s="13" t="s">
        <v>2437</v>
      </c>
      <c r="F1532" s="13" t="s">
        <v>2465</v>
      </c>
      <c r="G1532" s="13" t="s">
        <v>2461</v>
      </c>
      <c r="H1532" s="13" t="s">
        <v>197</v>
      </c>
      <c r="I1532" s="13">
        <v>92</v>
      </c>
      <c r="J1532" s="13" t="s">
        <v>579</v>
      </c>
      <c r="K1532" s="13" t="s">
        <v>107</v>
      </c>
      <c r="L1532" s="13" t="s">
        <v>108</v>
      </c>
      <c r="M1532" s="13" t="s">
        <v>109</v>
      </c>
      <c r="N1532" s="13" t="s">
        <v>110</v>
      </c>
      <c r="O1532" s="39"/>
      <c r="P1532" s="39"/>
      <c r="Q1532" s="39"/>
      <c r="R1532" s="39">
        <v>7</v>
      </c>
      <c r="S1532" s="39">
        <v>55</v>
      </c>
      <c r="T1532" s="39">
        <v>10</v>
      </c>
      <c r="U1532" s="39">
        <v>93</v>
      </c>
      <c r="V1532" s="39">
        <v>10</v>
      </c>
      <c r="W1532" s="39"/>
      <c r="X1532" s="39"/>
      <c r="Y1532" s="39"/>
      <c r="Z1532" s="39"/>
      <c r="AA1532" s="39"/>
      <c r="AB1532" s="39"/>
      <c r="AC1532" s="39"/>
      <c r="AD1532" s="39"/>
      <c r="AE1532" s="39"/>
      <c r="AF1532" s="39"/>
      <c r="AG1532" s="39"/>
      <c r="AH1532" s="39"/>
      <c r="AI1532" s="39"/>
      <c r="AJ1532" s="39"/>
      <c r="AK1532" s="39"/>
      <c r="AL1532" s="39"/>
      <c r="AM1532" s="39"/>
      <c r="AN1532" s="39"/>
      <c r="AO1532" s="39"/>
      <c r="AP1532" s="39">
        <v>9790.66</v>
      </c>
      <c r="AQ1532" s="39">
        <v>0</v>
      </c>
      <c r="AR1532" s="27">
        <f t="shared" si="31"/>
        <v>0</v>
      </c>
      <c r="AS1532" s="13" t="s">
        <v>111</v>
      </c>
      <c r="AT1532" s="13">
        <v>2015</v>
      </c>
      <c r="AU1532" s="13" t="s">
        <v>212</v>
      </c>
    </row>
    <row r="1533" spans="2:47" x14ac:dyDescent="0.2">
      <c r="B1533" s="13" t="s">
        <v>2468</v>
      </c>
      <c r="C1533" s="13" t="s">
        <v>100</v>
      </c>
      <c r="D1533" s="13" t="s">
        <v>2464</v>
      </c>
      <c r="E1533" s="13" t="s">
        <v>2437</v>
      </c>
      <c r="F1533" s="13" t="s">
        <v>2465</v>
      </c>
      <c r="G1533" s="13" t="s">
        <v>2461</v>
      </c>
      <c r="H1533" s="13" t="s">
        <v>197</v>
      </c>
      <c r="I1533" s="13">
        <v>92</v>
      </c>
      <c r="J1533" s="13" t="s">
        <v>579</v>
      </c>
      <c r="K1533" s="13" t="s">
        <v>107</v>
      </c>
      <c r="L1533" s="13" t="s">
        <v>108</v>
      </c>
      <c r="M1533" s="13" t="s">
        <v>109</v>
      </c>
      <c r="N1533" s="13" t="s">
        <v>110</v>
      </c>
      <c r="O1533" s="39"/>
      <c r="P1533" s="39"/>
      <c r="Q1533" s="39"/>
      <c r="R1533" s="39">
        <v>7</v>
      </c>
      <c r="S1533" s="39">
        <v>93</v>
      </c>
      <c r="T1533" s="39">
        <v>7</v>
      </c>
      <c r="U1533" s="39">
        <v>93</v>
      </c>
      <c r="V1533" s="39">
        <v>7</v>
      </c>
      <c r="W1533" s="39"/>
      <c r="X1533" s="39"/>
      <c r="Y1533" s="39"/>
      <c r="Z1533" s="39"/>
      <c r="AA1533" s="39"/>
      <c r="AB1533" s="39"/>
      <c r="AC1533" s="39"/>
      <c r="AD1533" s="39"/>
      <c r="AE1533" s="39"/>
      <c r="AF1533" s="39"/>
      <c r="AG1533" s="39"/>
      <c r="AH1533" s="39"/>
      <c r="AI1533" s="39"/>
      <c r="AJ1533" s="39"/>
      <c r="AK1533" s="39"/>
      <c r="AL1533" s="39"/>
      <c r="AM1533" s="39"/>
      <c r="AN1533" s="39"/>
      <c r="AO1533" s="39"/>
      <c r="AP1533" s="39">
        <v>9790.66</v>
      </c>
      <c r="AQ1533" s="39">
        <v>0</v>
      </c>
      <c r="AR1533" s="27">
        <f t="shared" si="31"/>
        <v>0</v>
      </c>
      <c r="AS1533" s="13" t="s">
        <v>111</v>
      </c>
      <c r="AT1533" s="13">
        <v>2015</v>
      </c>
      <c r="AU1533" s="13">
        <v>15</v>
      </c>
    </row>
    <row r="1534" spans="2:47" x14ac:dyDescent="0.2">
      <c r="B1534" s="13" t="s">
        <v>2469</v>
      </c>
      <c r="C1534" s="13" t="s">
        <v>100</v>
      </c>
      <c r="D1534" s="13" t="s">
        <v>2464</v>
      </c>
      <c r="E1534" s="13" t="s">
        <v>2437</v>
      </c>
      <c r="F1534" s="13" t="s">
        <v>2465</v>
      </c>
      <c r="G1534" s="13" t="s">
        <v>2461</v>
      </c>
      <c r="H1534" s="13" t="s">
        <v>197</v>
      </c>
      <c r="I1534" s="13">
        <v>92</v>
      </c>
      <c r="J1534" s="13" t="s">
        <v>579</v>
      </c>
      <c r="K1534" s="13" t="s">
        <v>107</v>
      </c>
      <c r="L1534" s="13" t="s">
        <v>108</v>
      </c>
      <c r="M1534" s="13" t="s">
        <v>109</v>
      </c>
      <c r="N1534" s="13" t="s">
        <v>110</v>
      </c>
      <c r="O1534" s="39"/>
      <c r="P1534" s="39"/>
      <c r="Q1534" s="39"/>
      <c r="R1534" s="39">
        <v>7</v>
      </c>
      <c r="S1534" s="39">
        <v>93</v>
      </c>
      <c r="T1534" s="39">
        <v>7</v>
      </c>
      <c r="U1534" s="39">
        <v>93</v>
      </c>
      <c r="V1534" s="39">
        <v>7</v>
      </c>
      <c r="W1534" s="39"/>
      <c r="X1534" s="39"/>
      <c r="Y1534" s="39"/>
      <c r="Z1534" s="39"/>
      <c r="AA1534" s="39"/>
      <c r="AB1534" s="39"/>
      <c r="AC1534" s="39"/>
      <c r="AD1534" s="39"/>
      <c r="AE1534" s="39"/>
      <c r="AF1534" s="39"/>
      <c r="AG1534" s="39"/>
      <c r="AH1534" s="39"/>
      <c r="AI1534" s="39"/>
      <c r="AJ1534" s="39"/>
      <c r="AK1534" s="39"/>
      <c r="AL1534" s="39"/>
      <c r="AM1534" s="39"/>
      <c r="AN1534" s="39"/>
      <c r="AO1534" s="39"/>
      <c r="AP1534" s="39">
        <v>12585</v>
      </c>
      <c r="AQ1534" s="39">
        <v>0</v>
      </c>
      <c r="AR1534" s="27">
        <f t="shared" si="31"/>
        <v>0</v>
      </c>
      <c r="AS1534" s="13" t="s">
        <v>111</v>
      </c>
      <c r="AT1534" s="13">
        <v>2015</v>
      </c>
      <c r="AU1534" s="13">
        <v>14</v>
      </c>
    </row>
    <row r="1535" spans="2:47" x14ac:dyDescent="0.2">
      <c r="B1535" s="13" t="s">
        <v>2470</v>
      </c>
      <c r="C1535" s="13" t="s">
        <v>100</v>
      </c>
      <c r="D1535" s="13" t="s">
        <v>2464</v>
      </c>
      <c r="E1535" s="13" t="s">
        <v>2437</v>
      </c>
      <c r="F1535" s="13" t="s">
        <v>2465</v>
      </c>
      <c r="G1535" s="13" t="s">
        <v>2461</v>
      </c>
      <c r="H1535" s="13" t="s">
        <v>197</v>
      </c>
      <c r="I1535" s="13">
        <v>92</v>
      </c>
      <c r="J1535" s="13" t="s">
        <v>579</v>
      </c>
      <c r="K1535" s="13" t="s">
        <v>107</v>
      </c>
      <c r="L1535" s="13" t="s">
        <v>108</v>
      </c>
      <c r="M1535" s="13" t="s">
        <v>122</v>
      </c>
      <c r="N1535" s="13" t="s">
        <v>110</v>
      </c>
      <c r="O1535" s="39"/>
      <c r="P1535" s="39"/>
      <c r="Q1535" s="39"/>
      <c r="R1535" s="39">
        <v>7</v>
      </c>
      <c r="S1535" s="39">
        <v>0</v>
      </c>
      <c r="T1535" s="39">
        <v>0</v>
      </c>
      <c r="U1535" s="39">
        <v>0</v>
      </c>
      <c r="V1535" s="39">
        <v>0</v>
      </c>
      <c r="W1535" s="39"/>
      <c r="X1535" s="39"/>
      <c r="Y1535" s="39"/>
      <c r="Z1535" s="39"/>
      <c r="AA1535" s="39"/>
      <c r="AB1535" s="39"/>
      <c r="AC1535" s="39"/>
      <c r="AD1535" s="39"/>
      <c r="AE1535" s="39"/>
      <c r="AF1535" s="39"/>
      <c r="AG1535" s="39"/>
      <c r="AH1535" s="39"/>
      <c r="AI1535" s="39"/>
      <c r="AJ1535" s="39"/>
      <c r="AK1535" s="39"/>
      <c r="AL1535" s="39"/>
      <c r="AM1535" s="39"/>
      <c r="AN1535" s="39"/>
      <c r="AO1535" s="39"/>
      <c r="AP1535" s="39">
        <v>12585</v>
      </c>
      <c r="AQ1535" s="39">
        <f>(O1535+P1535+Q1535+R1535+S1535+T1535+U1535+V1535+W1535)*AP1535</f>
        <v>88095</v>
      </c>
      <c r="AR1535" s="27">
        <f t="shared" si="31"/>
        <v>98666.400000000009</v>
      </c>
      <c r="AS1535" s="13" t="s">
        <v>111</v>
      </c>
      <c r="AT1535" s="13">
        <v>2015</v>
      </c>
      <c r="AU1535" s="13"/>
    </row>
    <row r="1536" spans="2:47" x14ac:dyDescent="0.2">
      <c r="B1536" s="7" t="s">
        <v>2471</v>
      </c>
      <c r="C1536" s="7" t="s">
        <v>100</v>
      </c>
      <c r="D1536" s="13" t="s">
        <v>2472</v>
      </c>
      <c r="E1536" s="7" t="s">
        <v>2437</v>
      </c>
      <c r="F1536" s="10" t="s">
        <v>2473</v>
      </c>
      <c r="G1536" s="10" t="s">
        <v>2474</v>
      </c>
      <c r="H1536" s="8" t="s">
        <v>197</v>
      </c>
      <c r="I1536" s="9">
        <v>92</v>
      </c>
      <c r="J1536" s="10" t="s">
        <v>238</v>
      </c>
      <c r="K1536" s="8" t="s">
        <v>107</v>
      </c>
      <c r="L1536" s="10" t="s">
        <v>108</v>
      </c>
      <c r="M1536" s="10" t="s">
        <v>109</v>
      </c>
      <c r="N1536" s="10" t="s">
        <v>110</v>
      </c>
      <c r="O1536" s="27"/>
      <c r="P1536" s="27"/>
      <c r="Q1536" s="74"/>
      <c r="R1536" s="27">
        <v>29</v>
      </c>
      <c r="S1536" s="27">
        <v>58</v>
      </c>
      <c r="T1536" s="27">
        <v>29</v>
      </c>
      <c r="U1536" s="27">
        <v>58</v>
      </c>
      <c r="V1536" s="27">
        <v>29</v>
      </c>
      <c r="W1536" s="27"/>
      <c r="X1536" s="27"/>
      <c r="Y1536" s="27"/>
      <c r="Z1536" s="27"/>
      <c r="AA1536" s="27"/>
      <c r="AB1536" s="27"/>
      <c r="AC1536" s="27"/>
      <c r="AD1536" s="27"/>
      <c r="AE1536" s="27"/>
      <c r="AF1536" s="27"/>
      <c r="AG1536" s="27"/>
      <c r="AH1536" s="27"/>
      <c r="AI1536" s="27"/>
      <c r="AJ1536" s="27"/>
      <c r="AK1536" s="27"/>
      <c r="AL1536" s="27"/>
      <c r="AM1536" s="27"/>
      <c r="AN1536" s="27"/>
      <c r="AO1536" s="27"/>
      <c r="AP1536" s="27">
        <v>12090.01</v>
      </c>
      <c r="AQ1536" s="27">
        <v>0</v>
      </c>
      <c r="AR1536" s="27">
        <f t="shared" si="31"/>
        <v>0</v>
      </c>
      <c r="AS1536" s="10" t="s">
        <v>111</v>
      </c>
      <c r="AT1536" s="43" t="s">
        <v>241</v>
      </c>
      <c r="AU1536" s="88"/>
    </row>
    <row r="1537" spans="2:47" x14ac:dyDescent="0.2">
      <c r="B1537" s="12" t="s">
        <v>2475</v>
      </c>
      <c r="C1537" s="7" t="s">
        <v>100</v>
      </c>
      <c r="D1537" s="13" t="s">
        <v>2472</v>
      </c>
      <c r="E1537" s="7" t="s">
        <v>2437</v>
      </c>
      <c r="F1537" s="7" t="s">
        <v>2473</v>
      </c>
      <c r="G1537" s="7" t="s">
        <v>2474</v>
      </c>
      <c r="H1537" s="8" t="s">
        <v>197</v>
      </c>
      <c r="I1537" s="9">
        <v>92</v>
      </c>
      <c r="J1537" s="10" t="s">
        <v>579</v>
      </c>
      <c r="K1537" s="8" t="s">
        <v>107</v>
      </c>
      <c r="L1537" s="10" t="s">
        <v>108</v>
      </c>
      <c r="M1537" s="10" t="s">
        <v>109</v>
      </c>
      <c r="N1537" s="10" t="s">
        <v>110</v>
      </c>
      <c r="O1537" s="74"/>
      <c r="P1537" s="27"/>
      <c r="Q1537" s="27"/>
      <c r="R1537" s="27">
        <v>29</v>
      </c>
      <c r="S1537" s="27">
        <v>58</v>
      </c>
      <c r="T1537" s="27">
        <v>29</v>
      </c>
      <c r="U1537" s="27">
        <v>58</v>
      </c>
      <c r="V1537" s="27">
        <v>29</v>
      </c>
      <c r="W1537" s="27"/>
      <c r="X1537" s="27"/>
      <c r="Y1537" s="27"/>
      <c r="Z1537" s="27"/>
      <c r="AA1537" s="27"/>
      <c r="AB1537" s="27"/>
      <c r="AC1537" s="27"/>
      <c r="AD1537" s="27"/>
      <c r="AE1537" s="27"/>
      <c r="AF1537" s="27"/>
      <c r="AG1537" s="27"/>
      <c r="AH1537" s="27"/>
      <c r="AI1537" s="27"/>
      <c r="AJ1537" s="27"/>
      <c r="AK1537" s="27"/>
      <c r="AL1537" s="27"/>
      <c r="AM1537" s="27"/>
      <c r="AN1537" s="27"/>
      <c r="AO1537" s="27"/>
      <c r="AP1537" s="27">
        <v>11723.58</v>
      </c>
      <c r="AQ1537" s="27">
        <v>0</v>
      </c>
      <c r="AR1537" s="27">
        <f t="shared" si="31"/>
        <v>0</v>
      </c>
      <c r="AS1537" s="10" t="s">
        <v>111</v>
      </c>
      <c r="AT1537" s="43" t="s">
        <v>241</v>
      </c>
      <c r="AU1537" s="13" t="s">
        <v>115</v>
      </c>
    </row>
    <row r="1538" spans="2:47" x14ac:dyDescent="0.2">
      <c r="B1538" s="13" t="s">
        <v>2476</v>
      </c>
      <c r="C1538" s="13" t="s">
        <v>100</v>
      </c>
      <c r="D1538" s="13" t="s">
        <v>2477</v>
      </c>
      <c r="E1538" s="13" t="s">
        <v>2437</v>
      </c>
      <c r="F1538" s="13" t="s">
        <v>2478</v>
      </c>
      <c r="G1538" s="13" t="s">
        <v>2474</v>
      </c>
      <c r="H1538" s="13" t="s">
        <v>197</v>
      </c>
      <c r="I1538" s="13">
        <v>92</v>
      </c>
      <c r="J1538" s="13" t="s">
        <v>579</v>
      </c>
      <c r="K1538" s="13" t="s">
        <v>107</v>
      </c>
      <c r="L1538" s="13" t="s">
        <v>108</v>
      </c>
      <c r="M1538" s="13" t="s">
        <v>109</v>
      </c>
      <c r="N1538" s="13" t="s">
        <v>110</v>
      </c>
      <c r="O1538" s="39"/>
      <c r="P1538" s="39"/>
      <c r="Q1538" s="39"/>
      <c r="R1538" s="39">
        <v>29</v>
      </c>
      <c r="S1538" s="39">
        <v>6</v>
      </c>
      <c r="T1538" s="39">
        <v>30</v>
      </c>
      <c r="U1538" s="39">
        <v>58</v>
      </c>
      <c r="V1538" s="39">
        <v>5</v>
      </c>
      <c r="W1538" s="39"/>
      <c r="X1538" s="39"/>
      <c r="Y1538" s="39"/>
      <c r="Z1538" s="39"/>
      <c r="AA1538" s="39"/>
      <c r="AB1538" s="39"/>
      <c r="AC1538" s="39"/>
      <c r="AD1538" s="39"/>
      <c r="AE1538" s="39"/>
      <c r="AF1538" s="39"/>
      <c r="AG1538" s="39"/>
      <c r="AH1538" s="39"/>
      <c r="AI1538" s="39"/>
      <c r="AJ1538" s="39"/>
      <c r="AK1538" s="39"/>
      <c r="AL1538" s="39"/>
      <c r="AM1538" s="39"/>
      <c r="AN1538" s="39"/>
      <c r="AO1538" s="39"/>
      <c r="AP1538" s="39">
        <v>11723.58</v>
      </c>
      <c r="AQ1538" s="39">
        <v>0</v>
      </c>
      <c r="AR1538" s="27">
        <f t="shared" si="31"/>
        <v>0</v>
      </c>
      <c r="AS1538" s="13" t="s">
        <v>111</v>
      </c>
      <c r="AT1538" s="13">
        <v>2015</v>
      </c>
      <c r="AU1538" s="13">
        <v>14</v>
      </c>
    </row>
    <row r="1539" spans="2:47" x14ac:dyDescent="0.2">
      <c r="B1539" s="13" t="s">
        <v>2479</v>
      </c>
      <c r="C1539" s="13" t="s">
        <v>100</v>
      </c>
      <c r="D1539" s="13" t="s">
        <v>2477</v>
      </c>
      <c r="E1539" s="13" t="s">
        <v>2437</v>
      </c>
      <c r="F1539" s="13" t="s">
        <v>2478</v>
      </c>
      <c r="G1539" s="13" t="s">
        <v>2474</v>
      </c>
      <c r="H1539" s="13" t="s">
        <v>197</v>
      </c>
      <c r="I1539" s="13">
        <v>92</v>
      </c>
      <c r="J1539" s="13" t="s">
        <v>579</v>
      </c>
      <c r="K1539" s="13" t="s">
        <v>107</v>
      </c>
      <c r="L1539" s="13" t="s">
        <v>108</v>
      </c>
      <c r="M1539" s="13" t="s">
        <v>109</v>
      </c>
      <c r="N1539" s="13" t="s">
        <v>110</v>
      </c>
      <c r="O1539" s="39"/>
      <c r="P1539" s="39"/>
      <c r="Q1539" s="39"/>
      <c r="R1539" s="39">
        <v>29</v>
      </c>
      <c r="S1539" s="39">
        <v>0</v>
      </c>
      <c r="T1539" s="39">
        <v>30</v>
      </c>
      <c r="U1539" s="39">
        <v>58</v>
      </c>
      <c r="V1539" s="39">
        <v>5</v>
      </c>
      <c r="W1539" s="39"/>
      <c r="X1539" s="39"/>
      <c r="Y1539" s="39"/>
      <c r="Z1539" s="39"/>
      <c r="AA1539" s="39"/>
      <c r="AB1539" s="39"/>
      <c r="AC1539" s="39"/>
      <c r="AD1539" s="39"/>
      <c r="AE1539" s="39"/>
      <c r="AF1539" s="39"/>
      <c r="AG1539" s="39"/>
      <c r="AH1539" s="39"/>
      <c r="AI1539" s="39"/>
      <c r="AJ1539" s="39"/>
      <c r="AK1539" s="39"/>
      <c r="AL1539" s="39"/>
      <c r="AM1539" s="39"/>
      <c r="AN1539" s="39"/>
      <c r="AO1539" s="39"/>
      <c r="AP1539" s="39">
        <v>11723.58</v>
      </c>
      <c r="AQ1539" s="39">
        <v>0</v>
      </c>
      <c r="AR1539" s="27">
        <f t="shared" si="31"/>
        <v>0</v>
      </c>
      <c r="AS1539" s="13" t="s">
        <v>111</v>
      </c>
      <c r="AT1539" s="13">
        <v>2015</v>
      </c>
      <c r="AU1539" s="13">
        <v>14</v>
      </c>
    </row>
    <row r="1540" spans="2:47" x14ac:dyDescent="0.2">
      <c r="B1540" s="13" t="s">
        <v>2480</v>
      </c>
      <c r="C1540" s="13" t="s">
        <v>100</v>
      </c>
      <c r="D1540" s="13" t="s">
        <v>2477</v>
      </c>
      <c r="E1540" s="13" t="s">
        <v>2437</v>
      </c>
      <c r="F1540" s="13" t="s">
        <v>2478</v>
      </c>
      <c r="G1540" s="13" t="s">
        <v>2474</v>
      </c>
      <c r="H1540" s="13" t="s">
        <v>197</v>
      </c>
      <c r="I1540" s="13">
        <v>92</v>
      </c>
      <c r="J1540" s="13" t="s">
        <v>579</v>
      </c>
      <c r="K1540" s="13" t="s">
        <v>107</v>
      </c>
      <c r="L1540" s="13" t="s">
        <v>108</v>
      </c>
      <c r="M1540" s="13" t="s">
        <v>109</v>
      </c>
      <c r="N1540" s="13" t="s">
        <v>110</v>
      </c>
      <c r="O1540" s="39"/>
      <c r="P1540" s="39"/>
      <c r="Q1540" s="39"/>
      <c r="R1540" s="39">
        <v>29</v>
      </c>
      <c r="S1540" s="39">
        <v>0</v>
      </c>
      <c r="T1540" s="39">
        <v>30</v>
      </c>
      <c r="U1540" s="39">
        <v>58</v>
      </c>
      <c r="V1540" s="39">
        <v>5</v>
      </c>
      <c r="W1540" s="39"/>
      <c r="X1540" s="39"/>
      <c r="Y1540" s="39"/>
      <c r="Z1540" s="39"/>
      <c r="AA1540" s="39"/>
      <c r="AB1540" s="39"/>
      <c r="AC1540" s="39"/>
      <c r="AD1540" s="39"/>
      <c r="AE1540" s="39"/>
      <c r="AF1540" s="39"/>
      <c r="AG1540" s="39"/>
      <c r="AH1540" s="39"/>
      <c r="AI1540" s="39"/>
      <c r="AJ1540" s="39"/>
      <c r="AK1540" s="39"/>
      <c r="AL1540" s="39"/>
      <c r="AM1540" s="39"/>
      <c r="AN1540" s="39"/>
      <c r="AO1540" s="39"/>
      <c r="AP1540" s="39">
        <v>11723.58</v>
      </c>
      <c r="AQ1540" s="39">
        <v>0</v>
      </c>
      <c r="AR1540" s="27">
        <f t="shared" si="31"/>
        <v>0</v>
      </c>
      <c r="AS1540" s="13" t="s">
        <v>111</v>
      </c>
      <c r="AT1540" s="13">
        <v>2015</v>
      </c>
      <c r="AU1540" s="13">
        <v>14</v>
      </c>
    </row>
    <row r="1541" spans="2:47" x14ac:dyDescent="0.2">
      <c r="B1541" s="13" t="s">
        <v>2481</v>
      </c>
      <c r="C1541" s="13" t="s">
        <v>100</v>
      </c>
      <c r="D1541" s="13" t="s">
        <v>2477</v>
      </c>
      <c r="E1541" s="13" t="s">
        <v>2437</v>
      </c>
      <c r="F1541" s="13" t="s">
        <v>2478</v>
      </c>
      <c r="G1541" s="13" t="s">
        <v>2474</v>
      </c>
      <c r="H1541" s="13" t="s">
        <v>197</v>
      </c>
      <c r="I1541" s="13">
        <v>92</v>
      </c>
      <c r="J1541" s="13" t="s">
        <v>579</v>
      </c>
      <c r="K1541" s="13" t="s">
        <v>107</v>
      </c>
      <c r="L1541" s="13" t="s">
        <v>108</v>
      </c>
      <c r="M1541" s="13" t="s">
        <v>109</v>
      </c>
      <c r="N1541" s="13" t="s">
        <v>110</v>
      </c>
      <c r="O1541" s="39"/>
      <c r="P1541" s="39"/>
      <c r="Q1541" s="39"/>
      <c r="R1541" s="39">
        <v>29</v>
      </c>
      <c r="S1541" s="39">
        <v>58</v>
      </c>
      <c r="T1541" s="39">
        <v>29</v>
      </c>
      <c r="U1541" s="39">
        <v>58</v>
      </c>
      <c r="V1541" s="39">
        <v>5</v>
      </c>
      <c r="W1541" s="39"/>
      <c r="X1541" s="39"/>
      <c r="Y1541" s="39"/>
      <c r="Z1541" s="39"/>
      <c r="AA1541" s="39"/>
      <c r="AB1541" s="39"/>
      <c r="AC1541" s="39"/>
      <c r="AD1541" s="39"/>
      <c r="AE1541" s="39"/>
      <c r="AF1541" s="39"/>
      <c r="AG1541" s="39"/>
      <c r="AH1541" s="39"/>
      <c r="AI1541" s="39"/>
      <c r="AJ1541" s="39"/>
      <c r="AK1541" s="39"/>
      <c r="AL1541" s="39"/>
      <c r="AM1541" s="39"/>
      <c r="AN1541" s="39"/>
      <c r="AO1541" s="39"/>
      <c r="AP1541" s="39">
        <v>11723.58</v>
      </c>
      <c r="AQ1541" s="39">
        <v>0</v>
      </c>
      <c r="AR1541" s="27">
        <f t="shared" ref="AR1541:AR1604" si="32">AQ1541*1.12</f>
        <v>0</v>
      </c>
      <c r="AS1541" s="13" t="s">
        <v>111</v>
      </c>
      <c r="AT1541" s="13">
        <v>2015</v>
      </c>
      <c r="AU1541" s="13">
        <v>14</v>
      </c>
    </row>
    <row r="1542" spans="2:47" x14ac:dyDescent="0.2">
      <c r="B1542" s="13" t="s">
        <v>2482</v>
      </c>
      <c r="C1542" s="13" t="s">
        <v>100</v>
      </c>
      <c r="D1542" s="13" t="s">
        <v>2477</v>
      </c>
      <c r="E1542" s="13" t="s">
        <v>2437</v>
      </c>
      <c r="F1542" s="13" t="s">
        <v>2478</v>
      </c>
      <c r="G1542" s="13" t="s">
        <v>2474</v>
      </c>
      <c r="H1542" s="13" t="s">
        <v>197</v>
      </c>
      <c r="I1542" s="13">
        <v>92</v>
      </c>
      <c r="J1542" s="13" t="s">
        <v>579</v>
      </c>
      <c r="K1542" s="13" t="s">
        <v>107</v>
      </c>
      <c r="L1542" s="13" t="s">
        <v>108</v>
      </c>
      <c r="M1542" s="13" t="s">
        <v>122</v>
      </c>
      <c r="N1542" s="13" t="s">
        <v>110</v>
      </c>
      <c r="O1542" s="39"/>
      <c r="P1542" s="39"/>
      <c r="Q1542" s="39"/>
      <c r="R1542" s="39">
        <v>29</v>
      </c>
      <c r="S1542" s="39">
        <v>0</v>
      </c>
      <c r="T1542" s="39">
        <v>0</v>
      </c>
      <c r="U1542" s="39">
        <v>0</v>
      </c>
      <c r="V1542" s="39">
        <v>0</v>
      </c>
      <c r="W1542" s="39"/>
      <c r="X1542" s="39"/>
      <c r="Y1542" s="39"/>
      <c r="Z1542" s="39"/>
      <c r="AA1542" s="39"/>
      <c r="AB1542" s="39"/>
      <c r="AC1542" s="39"/>
      <c r="AD1542" s="39"/>
      <c r="AE1542" s="39"/>
      <c r="AF1542" s="39"/>
      <c r="AG1542" s="39"/>
      <c r="AH1542" s="39"/>
      <c r="AI1542" s="39"/>
      <c r="AJ1542" s="39"/>
      <c r="AK1542" s="39"/>
      <c r="AL1542" s="39"/>
      <c r="AM1542" s="39"/>
      <c r="AN1542" s="39"/>
      <c r="AO1542" s="39"/>
      <c r="AP1542" s="39">
        <v>11723.58</v>
      </c>
      <c r="AQ1542" s="39">
        <f>(O1542+P1542+Q1542+R1542+S1542+T1542+U1542+V1542+W1542)*AP1542</f>
        <v>339983.82</v>
      </c>
      <c r="AR1542" s="27">
        <f t="shared" si="32"/>
        <v>380781.87840000005</v>
      </c>
      <c r="AS1542" s="13" t="s">
        <v>111</v>
      </c>
      <c r="AT1542" s="13">
        <v>2015</v>
      </c>
      <c r="AU1542" s="13"/>
    </row>
    <row r="1543" spans="2:47" x14ac:dyDescent="0.2">
      <c r="B1543" s="7" t="s">
        <v>2483</v>
      </c>
      <c r="C1543" s="7" t="s">
        <v>100</v>
      </c>
      <c r="D1543" s="13" t="s">
        <v>2484</v>
      </c>
      <c r="E1543" s="7" t="s">
        <v>2437</v>
      </c>
      <c r="F1543" s="10" t="s">
        <v>2485</v>
      </c>
      <c r="G1543" s="10" t="s">
        <v>2486</v>
      </c>
      <c r="H1543" s="8" t="s">
        <v>197</v>
      </c>
      <c r="I1543" s="9">
        <v>92</v>
      </c>
      <c r="J1543" s="10" t="s">
        <v>238</v>
      </c>
      <c r="K1543" s="8" t="s">
        <v>107</v>
      </c>
      <c r="L1543" s="10" t="s">
        <v>108</v>
      </c>
      <c r="M1543" s="10" t="s">
        <v>109</v>
      </c>
      <c r="N1543" s="10" t="s">
        <v>110</v>
      </c>
      <c r="O1543" s="27"/>
      <c r="P1543" s="27"/>
      <c r="Q1543" s="74"/>
      <c r="R1543" s="27">
        <v>379</v>
      </c>
      <c r="S1543" s="27">
        <v>322</v>
      </c>
      <c r="T1543" s="27">
        <v>379</v>
      </c>
      <c r="U1543" s="27">
        <v>322</v>
      </c>
      <c r="V1543" s="27">
        <v>379</v>
      </c>
      <c r="W1543" s="27"/>
      <c r="X1543" s="27"/>
      <c r="Y1543" s="27"/>
      <c r="Z1543" s="27"/>
      <c r="AA1543" s="27"/>
      <c r="AB1543" s="27"/>
      <c r="AC1543" s="27"/>
      <c r="AD1543" s="27"/>
      <c r="AE1543" s="27"/>
      <c r="AF1543" s="27"/>
      <c r="AG1543" s="27"/>
      <c r="AH1543" s="27"/>
      <c r="AI1543" s="27"/>
      <c r="AJ1543" s="27"/>
      <c r="AK1543" s="27"/>
      <c r="AL1543" s="27"/>
      <c r="AM1543" s="27"/>
      <c r="AN1543" s="27"/>
      <c r="AO1543" s="27"/>
      <c r="AP1543" s="27">
        <v>29016.01</v>
      </c>
      <c r="AQ1543" s="27">
        <v>0</v>
      </c>
      <c r="AR1543" s="27">
        <f t="shared" si="32"/>
        <v>0</v>
      </c>
      <c r="AS1543" s="10" t="s">
        <v>111</v>
      </c>
      <c r="AT1543" s="43" t="s">
        <v>241</v>
      </c>
      <c r="AU1543" s="88"/>
    </row>
    <row r="1544" spans="2:47" x14ac:dyDescent="0.2">
      <c r="B1544" s="12" t="s">
        <v>2487</v>
      </c>
      <c r="C1544" s="7" t="s">
        <v>100</v>
      </c>
      <c r="D1544" s="13" t="s">
        <v>2484</v>
      </c>
      <c r="E1544" s="7" t="s">
        <v>2437</v>
      </c>
      <c r="F1544" s="7" t="s">
        <v>2485</v>
      </c>
      <c r="G1544" s="7" t="s">
        <v>2486</v>
      </c>
      <c r="H1544" s="8" t="s">
        <v>197</v>
      </c>
      <c r="I1544" s="9">
        <v>92</v>
      </c>
      <c r="J1544" s="10" t="s">
        <v>579</v>
      </c>
      <c r="K1544" s="8" t="s">
        <v>107</v>
      </c>
      <c r="L1544" s="10" t="s">
        <v>108</v>
      </c>
      <c r="M1544" s="10" t="s">
        <v>109</v>
      </c>
      <c r="N1544" s="10" t="s">
        <v>110</v>
      </c>
      <c r="O1544" s="74"/>
      <c r="P1544" s="27"/>
      <c r="Q1544" s="27"/>
      <c r="R1544" s="27">
        <v>379</v>
      </c>
      <c r="S1544" s="27">
        <v>322</v>
      </c>
      <c r="T1544" s="27">
        <v>379</v>
      </c>
      <c r="U1544" s="27">
        <v>322</v>
      </c>
      <c r="V1544" s="27">
        <v>379</v>
      </c>
      <c r="W1544" s="27"/>
      <c r="X1544" s="27"/>
      <c r="Y1544" s="27"/>
      <c r="Z1544" s="27"/>
      <c r="AA1544" s="27"/>
      <c r="AB1544" s="27"/>
      <c r="AC1544" s="27"/>
      <c r="AD1544" s="27"/>
      <c r="AE1544" s="27"/>
      <c r="AF1544" s="27"/>
      <c r="AG1544" s="27"/>
      <c r="AH1544" s="27"/>
      <c r="AI1544" s="27"/>
      <c r="AJ1544" s="27"/>
      <c r="AK1544" s="27"/>
      <c r="AL1544" s="27"/>
      <c r="AM1544" s="27"/>
      <c r="AN1544" s="27"/>
      <c r="AO1544" s="27"/>
      <c r="AP1544" s="27">
        <v>26449.96</v>
      </c>
      <c r="AQ1544" s="27">
        <v>0</v>
      </c>
      <c r="AR1544" s="27">
        <f t="shared" si="32"/>
        <v>0</v>
      </c>
      <c r="AS1544" s="10" t="s">
        <v>111</v>
      </c>
      <c r="AT1544" s="43" t="s">
        <v>241</v>
      </c>
      <c r="AU1544" s="13" t="s">
        <v>115</v>
      </c>
    </row>
    <row r="1545" spans="2:47" x14ac:dyDescent="0.2">
      <c r="B1545" s="13" t="s">
        <v>2488</v>
      </c>
      <c r="C1545" s="13" t="s">
        <v>100</v>
      </c>
      <c r="D1545" s="13" t="s">
        <v>2489</v>
      </c>
      <c r="E1545" s="13" t="s">
        <v>2437</v>
      </c>
      <c r="F1545" s="13" t="s">
        <v>2490</v>
      </c>
      <c r="G1545" s="13" t="s">
        <v>2486</v>
      </c>
      <c r="H1545" s="13" t="s">
        <v>197</v>
      </c>
      <c r="I1545" s="13">
        <v>92</v>
      </c>
      <c r="J1545" s="13" t="s">
        <v>579</v>
      </c>
      <c r="K1545" s="13" t="s">
        <v>107</v>
      </c>
      <c r="L1545" s="13" t="s">
        <v>108</v>
      </c>
      <c r="M1545" s="13" t="s">
        <v>109</v>
      </c>
      <c r="N1545" s="13" t="s">
        <v>110</v>
      </c>
      <c r="O1545" s="39"/>
      <c r="P1545" s="39"/>
      <c r="Q1545" s="39"/>
      <c r="R1545" s="39">
        <v>379</v>
      </c>
      <c r="S1545" s="39">
        <v>326</v>
      </c>
      <c r="T1545" s="39">
        <v>432</v>
      </c>
      <c r="U1545" s="39">
        <v>432</v>
      </c>
      <c r="V1545" s="39">
        <v>200</v>
      </c>
      <c r="W1545" s="39"/>
      <c r="X1545" s="39"/>
      <c r="Y1545" s="39"/>
      <c r="Z1545" s="39"/>
      <c r="AA1545" s="39"/>
      <c r="AB1545" s="39"/>
      <c r="AC1545" s="39"/>
      <c r="AD1545" s="39"/>
      <c r="AE1545" s="39"/>
      <c r="AF1545" s="39"/>
      <c r="AG1545" s="39"/>
      <c r="AH1545" s="39"/>
      <c r="AI1545" s="39"/>
      <c r="AJ1545" s="39"/>
      <c r="AK1545" s="39"/>
      <c r="AL1545" s="39"/>
      <c r="AM1545" s="39"/>
      <c r="AN1545" s="39"/>
      <c r="AO1545" s="39"/>
      <c r="AP1545" s="39">
        <v>26449.96</v>
      </c>
      <c r="AQ1545" s="39">
        <v>0</v>
      </c>
      <c r="AR1545" s="27">
        <f t="shared" si="32"/>
        <v>0</v>
      </c>
      <c r="AS1545" s="13" t="s">
        <v>111</v>
      </c>
      <c r="AT1545" s="13">
        <v>2015</v>
      </c>
      <c r="AU1545" s="13">
        <v>14</v>
      </c>
    </row>
    <row r="1546" spans="2:47" x14ac:dyDescent="0.2">
      <c r="B1546" s="13" t="s">
        <v>2491</v>
      </c>
      <c r="C1546" s="13" t="s">
        <v>100</v>
      </c>
      <c r="D1546" s="13" t="s">
        <v>2489</v>
      </c>
      <c r="E1546" s="13" t="s">
        <v>2437</v>
      </c>
      <c r="F1546" s="13" t="s">
        <v>2490</v>
      </c>
      <c r="G1546" s="13" t="s">
        <v>2486</v>
      </c>
      <c r="H1546" s="13" t="s">
        <v>197</v>
      </c>
      <c r="I1546" s="13">
        <v>92</v>
      </c>
      <c r="J1546" s="13" t="s">
        <v>579</v>
      </c>
      <c r="K1546" s="13" t="s">
        <v>107</v>
      </c>
      <c r="L1546" s="13" t="s">
        <v>108</v>
      </c>
      <c r="M1546" s="13" t="s">
        <v>109</v>
      </c>
      <c r="N1546" s="13" t="s">
        <v>110</v>
      </c>
      <c r="O1546" s="39"/>
      <c r="P1546" s="39"/>
      <c r="Q1546" s="39"/>
      <c r="R1546" s="39">
        <v>379</v>
      </c>
      <c r="S1546" s="39">
        <v>220</v>
      </c>
      <c r="T1546" s="39">
        <v>432</v>
      </c>
      <c r="U1546" s="39">
        <v>432</v>
      </c>
      <c r="V1546" s="39">
        <v>200</v>
      </c>
      <c r="W1546" s="39"/>
      <c r="X1546" s="39"/>
      <c r="Y1546" s="39"/>
      <c r="Z1546" s="39"/>
      <c r="AA1546" s="39"/>
      <c r="AB1546" s="39"/>
      <c r="AC1546" s="39"/>
      <c r="AD1546" s="39"/>
      <c r="AE1546" s="39"/>
      <c r="AF1546" s="39"/>
      <c r="AG1546" s="39"/>
      <c r="AH1546" s="39"/>
      <c r="AI1546" s="39"/>
      <c r="AJ1546" s="39"/>
      <c r="AK1546" s="39"/>
      <c r="AL1546" s="39"/>
      <c r="AM1546" s="39"/>
      <c r="AN1546" s="39"/>
      <c r="AO1546" s="39"/>
      <c r="AP1546" s="39">
        <v>26449.96</v>
      </c>
      <c r="AQ1546" s="39">
        <v>0</v>
      </c>
      <c r="AR1546" s="27">
        <f t="shared" si="32"/>
        <v>0</v>
      </c>
      <c r="AS1546" s="13" t="s">
        <v>111</v>
      </c>
      <c r="AT1546" s="13">
        <v>2015</v>
      </c>
      <c r="AU1546" s="13">
        <v>14</v>
      </c>
    </row>
    <row r="1547" spans="2:47" x14ac:dyDescent="0.2">
      <c r="B1547" s="13" t="s">
        <v>2492</v>
      </c>
      <c r="C1547" s="13" t="s">
        <v>100</v>
      </c>
      <c r="D1547" s="13" t="s">
        <v>2489</v>
      </c>
      <c r="E1547" s="13" t="s">
        <v>2437</v>
      </c>
      <c r="F1547" s="13" t="s">
        <v>2490</v>
      </c>
      <c r="G1547" s="13" t="s">
        <v>2486</v>
      </c>
      <c r="H1547" s="13" t="s">
        <v>197</v>
      </c>
      <c r="I1547" s="13">
        <v>92</v>
      </c>
      <c r="J1547" s="13" t="s">
        <v>579</v>
      </c>
      <c r="K1547" s="13" t="s">
        <v>107</v>
      </c>
      <c r="L1547" s="13" t="s">
        <v>108</v>
      </c>
      <c r="M1547" s="13" t="s">
        <v>109</v>
      </c>
      <c r="N1547" s="13" t="s">
        <v>110</v>
      </c>
      <c r="O1547" s="39"/>
      <c r="P1547" s="39"/>
      <c r="Q1547" s="39"/>
      <c r="R1547" s="39">
        <v>379</v>
      </c>
      <c r="S1547" s="39">
        <v>350</v>
      </c>
      <c r="T1547" s="39">
        <v>432</v>
      </c>
      <c r="U1547" s="39">
        <v>432</v>
      </c>
      <c r="V1547" s="39">
        <v>200</v>
      </c>
      <c r="W1547" s="39"/>
      <c r="X1547" s="39"/>
      <c r="Y1547" s="39"/>
      <c r="Z1547" s="39"/>
      <c r="AA1547" s="39"/>
      <c r="AB1547" s="39"/>
      <c r="AC1547" s="39"/>
      <c r="AD1547" s="39"/>
      <c r="AE1547" s="39"/>
      <c r="AF1547" s="39"/>
      <c r="AG1547" s="39"/>
      <c r="AH1547" s="39"/>
      <c r="AI1547" s="39"/>
      <c r="AJ1547" s="39"/>
      <c r="AK1547" s="39"/>
      <c r="AL1547" s="39"/>
      <c r="AM1547" s="39"/>
      <c r="AN1547" s="39"/>
      <c r="AO1547" s="39"/>
      <c r="AP1547" s="39">
        <v>26449.96</v>
      </c>
      <c r="AQ1547" s="39">
        <v>0</v>
      </c>
      <c r="AR1547" s="27">
        <f t="shared" si="32"/>
        <v>0</v>
      </c>
      <c r="AS1547" s="13" t="s">
        <v>111</v>
      </c>
      <c r="AT1547" s="13">
        <v>2015</v>
      </c>
      <c r="AU1547" s="13">
        <v>14</v>
      </c>
    </row>
    <row r="1548" spans="2:47" x14ac:dyDescent="0.2">
      <c r="B1548" s="13" t="s">
        <v>2493</v>
      </c>
      <c r="C1548" s="13" t="s">
        <v>100</v>
      </c>
      <c r="D1548" s="13" t="s">
        <v>2489</v>
      </c>
      <c r="E1548" s="13" t="s">
        <v>2437</v>
      </c>
      <c r="F1548" s="13" t="s">
        <v>2490</v>
      </c>
      <c r="G1548" s="13" t="s">
        <v>2486</v>
      </c>
      <c r="H1548" s="13" t="s">
        <v>197</v>
      </c>
      <c r="I1548" s="13">
        <v>92</v>
      </c>
      <c r="J1548" s="13" t="s">
        <v>579</v>
      </c>
      <c r="K1548" s="13" t="s">
        <v>107</v>
      </c>
      <c r="L1548" s="13" t="s">
        <v>108</v>
      </c>
      <c r="M1548" s="13" t="s">
        <v>109</v>
      </c>
      <c r="N1548" s="13" t="s">
        <v>110</v>
      </c>
      <c r="O1548" s="39"/>
      <c r="P1548" s="39"/>
      <c r="Q1548" s="39"/>
      <c r="R1548" s="39">
        <v>379</v>
      </c>
      <c r="S1548" s="39">
        <v>322</v>
      </c>
      <c r="T1548" s="39">
        <v>379</v>
      </c>
      <c r="U1548" s="39">
        <v>322</v>
      </c>
      <c r="V1548" s="39">
        <v>200</v>
      </c>
      <c r="W1548" s="39"/>
      <c r="X1548" s="39"/>
      <c r="Y1548" s="39"/>
      <c r="Z1548" s="39"/>
      <c r="AA1548" s="39"/>
      <c r="AB1548" s="39"/>
      <c r="AC1548" s="39"/>
      <c r="AD1548" s="39"/>
      <c r="AE1548" s="39"/>
      <c r="AF1548" s="39"/>
      <c r="AG1548" s="39"/>
      <c r="AH1548" s="39"/>
      <c r="AI1548" s="39"/>
      <c r="AJ1548" s="39"/>
      <c r="AK1548" s="39"/>
      <c r="AL1548" s="39"/>
      <c r="AM1548" s="39"/>
      <c r="AN1548" s="39"/>
      <c r="AO1548" s="39"/>
      <c r="AP1548" s="39">
        <v>26449.96</v>
      </c>
      <c r="AQ1548" s="39">
        <v>0</v>
      </c>
      <c r="AR1548" s="27">
        <f t="shared" si="32"/>
        <v>0</v>
      </c>
      <c r="AS1548" s="13" t="s">
        <v>111</v>
      </c>
      <c r="AT1548" s="13">
        <v>2015</v>
      </c>
      <c r="AU1548" s="13">
        <v>14</v>
      </c>
    </row>
    <row r="1549" spans="2:47" x14ac:dyDescent="0.2">
      <c r="B1549" s="13" t="s">
        <v>2494</v>
      </c>
      <c r="C1549" s="13" t="s">
        <v>100</v>
      </c>
      <c r="D1549" s="13" t="s">
        <v>2489</v>
      </c>
      <c r="E1549" s="13" t="s">
        <v>2437</v>
      </c>
      <c r="F1549" s="13" t="s">
        <v>2490</v>
      </c>
      <c r="G1549" s="13" t="s">
        <v>2486</v>
      </c>
      <c r="H1549" s="13" t="s">
        <v>197</v>
      </c>
      <c r="I1549" s="13">
        <v>92</v>
      </c>
      <c r="J1549" s="13" t="s">
        <v>579</v>
      </c>
      <c r="K1549" s="13" t="s">
        <v>107</v>
      </c>
      <c r="L1549" s="13" t="s">
        <v>108</v>
      </c>
      <c r="M1549" s="13" t="s">
        <v>122</v>
      </c>
      <c r="N1549" s="13" t="s">
        <v>110</v>
      </c>
      <c r="O1549" s="39"/>
      <c r="P1549" s="39"/>
      <c r="Q1549" s="39"/>
      <c r="R1549" s="39">
        <v>379</v>
      </c>
      <c r="S1549" s="39">
        <v>0</v>
      </c>
      <c r="T1549" s="39">
        <v>0</v>
      </c>
      <c r="U1549" s="39">
        <v>0</v>
      </c>
      <c r="V1549" s="39">
        <v>0</v>
      </c>
      <c r="W1549" s="39"/>
      <c r="X1549" s="39"/>
      <c r="Y1549" s="39"/>
      <c r="Z1549" s="39"/>
      <c r="AA1549" s="39"/>
      <c r="AB1549" s="39"/>
      <c r="AC1549" s="39"/>
      <c r="AD1549" s="39"/>
      <c r="AE1549" s="39"/>
      <c r="AF1549" s="39"/>
      <c r="AG1549" s="39"/>
      <c r="AH1549" s="39"/>
      <c r="AI1549" s="39"/>
      <c r="AJ1549" s="39"/>
      <c r="AK1549" s="39"/>
      <c r="AL1549" s="39"/>
      <c r="AM1549" s="39"/>
      <c r="AN1549" s="39"/>
      <c r="AO1549" s="39"/>
      <c r="AP1549" s="39">
        <v>26449.96</v>
      </c>
      <c r="AQ1549" s="39">
        <f>(O1549+P1549+Q1549+R1549+S1549+T1549+U1549+V1549+W1549)*AP1549</f>
        <v>10024534.84</v>
      </c>
      <c r="AR1549" s="27">
        <f t="shared" si="32"/>
        <v>11227479.0208</v>
      </c>
      <c r="AS1549" s="13" t="s">
        <v>111</v>
      </c>
      <c r="AT1549" s="13">
        <v>2015</v>
      </c>
      <c r="AU1549" s="13"/>
    </row>
    <row r="1550" spans="2:47" x14ac:dyDescent="0.2">
      <c r="B1550" s="7" t="s">
        <v>2495</v>
      </c>
      <c r="C1550" s="7" t="s">
        <v>100</v>
      </c>
      <c r="D1550" s="13" t="s">
        <v>2448</v>
      </c>
      <c r="E1550" s="7" t="s">
        <v>2437</v>
      </c>
      <c r="F1550" s="10" t="s">
        <v>2449</v>
      </c>
      <c r="G1550" s="10" t="s">
        <v>2496</v>
      </c>
      <c r="H1550" s="8" t="s">
        <v>197</v>
      </c>
      <c r="I1550" s="9">
        <v>92</v>
      </c>
      <c r="J1550" s="10" t="s">
        <v>238</v>
      </c>
      <c r="K1550" s="8" t="s">
        <v>107</v>
      </c>
      <c r="L1550" s="10" t="s">
        <v>108</v>
      </c>
      <c r="M1550" s="10" t="s">
        <v>109</v>
      </c>
      <c r="N1550" s="10" t="s">
        <v>110</v>
      </c>
      <c r="O1550" s="27"/>
      <c r="P1550" s="27"/>
      <c r="Q1550" s="74"/>
      <c r="R1550" s="27">
        <v>49</v>
      </c>
      <c r="S1550" s="27">
        <v>102</v>
      </c>
      <c r="T1550" s="27">
        <v>49</v>
      </c>
      <c r="U1550" s="27">
        <v>102</v>
      </c>
      <c r="V1550" s="27">
        <v>49</v>
      </c>
      <c r="W1550" s="27"/>
      <c r="X1550" s="27"/>
      <c r="Y1550" s="27"/>
      <c r="Z1550" s="27"/>
      <c r="AA1550" s="27"/>
      <c r="AB1550" s="27"/>
      <c r="AC1550" s="27"/>
      <c r="AD1550" s="27"/>
      <c r="AE1550" s="27"/>
      <c r="AF1550" s="27"/>
      <c r="AG1550" s="27"/>
      <c r="AH1550" s="27"/>
      <c r="AI1550" s="27"/>
      <c r="AJ1550" s="27"/>
      <c r="AK1550" s="27"/>
      <c r="AL1550" s="27"/>
      <c r="AM1550" s="27"/>
      <c r="AN1550" s="27"/>
      <c r="AO1550" s="27"/>
      <c r="AP1550" s="27">
        <v>7799.5</v>
      </c>
      <c r="AQ1550" s="27">
        <v>0</v>
      </c>
      <c r="AR1550" s="27">
        <f t="shared" si="32"/>
        <v>0</v>
      </c>
      <c r="AS1550" s="10" t="s">
        <v>111</v>
      </c>
      <c r="AT1550" s="43" t="s">
        <v>241</v>
      </c>
      <c r="AU1550" s="88"/>
    </row>
    <row r="1551" spans="2:47" x14ac:dyDescent="0.2">
      <c r="B1551" s="12" t="s">
        <v>2497</v>
      </c>
      <c r="C1551" s="7" t="s">
        <v>100</v>
      </c>
      <c r="D1551" s="13" t="s">
        <v>2448</v>
      </c>
      <c r="E1551" s="7" t="s">
        <v>2437</v>
      </c>
      <c r="F1551" s="7" t="s">
        <v>2449</v>
      </c>
      <c r="G1551" s="7" t="s">
        <v>2496</v>
      </c>
      <c r="H1551" s="8" t="s">
        <v>197</v>
      </c>
      <c r="I1551" s="9">
        <v>92</v>
      </c>
      <c r="J1551" s="10" t="s">
        <v>579</v>
      </c>
      <c r="K1551" s="8" t="s">
        <v>107</v>
      </c>
      <c r="L1551" s="10" t="s">
        <v>108</v>
      </c>
      <c r="M1551" s="10" t="s">
        <v>109</v>
      </c>
      <c r="N1551" s="10" t="s">
        <v>110</v>
      </c>
      <c r="O1551" s="74"/>
      <c r="P1551" s="27"/>
      <c r="Q1551" s="27"/>
      <c r="R1551" s="27">
        <v>37</v>
      </c>
      <c r="S1551" s="27">
        <v>102</v>
      </c>
      <c r="T1551" s="27">
        <v>49</v>
      </c>
      <c r="U1551" s="27">
        <v>102</v>
      </c>
      <c r="V1551" s="27">
        <v>49</v>
      </c>
      <c r="W1551" s="27"/>
      <c r="X1551" s="27"/>
      <c r="Y1551" s="27"/>
      <c r="Z1551" s="27"/>
      <c r="AA1551" s="27"/>
      <c r="AB1551" s="27"/>
      <c r="AC1551" s="27"/>
      <c r="AD1551" s="27"/>
      <c r="AE1551" s="27"/>
      <c r="AF1551" s="27"/>
      <c r="AG1551" s="27"/>
      <c r="AH1551" s="27"/>
      <c r="AI1551" s="27"/>
      <c r="AJ1551" s="27"/>
      <c r="AK1551" s="27"/>
      <c r="AL1551" s="27"/>
      <c r="AM1551" s="27"/>
      <c r="AN1551" s="27"/>
      <c r="AO1551" s="27"/>
      <c r="AP1551" s="27">
        <v>7367.16</v>
      </c>
      <c r="AQ1551" s="27">
        <v>0</v>
      </c>
      <c r="AR1551" s="27">
        <f t="shared" si="32"/>
        <v>0</v>
      </c>
      <c r="AS1551" s="10" t="s">
        <v>111</v>
      </c>
      <c r="AT1551" s="43" t="s">
        <v>241</v>
      </c>
      <c r="AU1551" s="13" t="s">
        <v>115</v>
      </c>
    </row>
    <row r="1552" spans="2:47" x14ac:dyDescent="0.2">
      <c r="B1552" s="13" t="s">
        <v>2498</v>
      </c>
      <c r="C1552" s="13" t="s">
        <v>100</v>
      </c>
      <c r="D1552" s="13" t="s">
        <v>2499</v>
      </c>
      <c r="E1552" s="13" t="s">
        <v>2437</v>
      </c>
      <c r="F1552" s="13" t="s">
        <v>2500</v>
      </c>
      <c r="G1552" s="13" t="s">
        <v>2496</v>
      </c>
      <c r="H1552" s="13" t="s">
        <v>197</v>
      </c>
      <c r="I1552" s="13">
        <v>92</v>
      </c>
      <c r="J1552" s="13" t="s">
        <v>579</v>
      </c>
      <c r="K1552" s="13" t="s">
        <v>107</v>
      </c>
      <c r="L1552" s="13" t="s">
        <v>108</v>
      </c>
      <c r="M1552" s="13" t="s">
        <v>109</v>
      </c>
      <c r="N1552" s="13" t="s">
        <v>110</v>
      </c>
      <c r="O1552" s="39"/>
      <c r="P1552" s="39"/>
      <c r="Q1552" s="39"/>
      <c r="R1552" s="39">
        <v>37</v>
      </c>
      <c r="S1552" s="39">
        <v>23</v>
      </c>
      <c r="T1552" s="39">
        <v>49</v>
      </c>
      <c r="U1552" s="39">
        <v>102</v>
      </c>
      <c r="V1552" s="39">
        <v>3000</v>
      </c>
      <c r="W1552" s="39"/>
      <c r="X1552" s="39"/>
      <c r="Y1552" s="39"/>
      <c r="Z1552" s="39"/>
      <c r="AA1552" s="39"/>
      <c r="AB1552" s="39"/>
      <c r="AC1552" s="39"/>
      <c r="AD1552" s="39"/>
      <c r="AE1552" s="39"/>
      <c r="AF1552" s="39"/>
      <c r="AG1552" s="39"/>
      <c r="AH1552" s="39"/>
      <c r="AI1552" s="39"/>
      <c r="AJ1552" s="39"/>
      <c r="AK1552" s="39"/>
      <c r="AL1552" s="39"/>
      <c r="AM1552" s="39"/>
      <c r="AN1552" s="39"/>
      <c r="AO1552" s="39"/>
      <c r="AP1552" s="39">
        <v>7367.16</v>
      </c>
      <c r="AQ1552" s="39">
        <v>0</v>
      </c>
      <c r="AR1552" s="27">
        <f t="shared" si="32"/>
        <v>0</v>
      </c>
      <c r="AS1552" s="13" t="s">
        <v>111</v>
      </c>
      <c r="AT1552" s="13">
        <v>2015</v>
      </c>
      <c r="AU1552" s="13">
        <v>14</v>
      </c>
    </row>
    <row r="1553" spans="2:47" x14ac:dyDescent="0.2">
      <c r="B1553" s="13" t="s">
        <v>2501</v>
      </c>
      <c r="C1553" s="13" t="s">
        <v>100</v>
      </c>
      <c r="D1553" s="13" t="s">
        <v>2499</v>
      </c>
      <c r="E1553" s="13" t="s">
        <v>2437</v>
      </c>
      <c r="F1553" s="13" t="s">
        <v>2500</v>
      </c>
      <c r="G1553" s="13" t="s">
        <v>2496</v>
      </c>
      <c r="H1553" s="13" t="s">
        <v>197</v>
      </c>
      <c r="I1553" s="13">
        <v>92</v>
      </c>
      <c r="J1553" s="13" t="s">
        <v>579</v>
      </c>
      <c r="K1553" s="13" t="s">
        <v>107</v>
      </c>
      <c r="L1553" s="13" t="s">
        <v>108</v>
      </c>
      <c r="M1553" s="13" t="s">
        <v>109</v>
      </c>
      <c r="N1553" s="13" t="s">
        <v>110</v>
      </c>
      <c r="O1553" s="39"/>
      <c r="P1553" s="39"/>
      <c r="Q1553" s="39"/>
      <c r="R1553" s="39">
        <v>37</v>
      </c>
      <c r="S1553" s="39">
        <v>0</v>
      </c>
      <c r="T1553" s="39">
        <v>49</v>
      </c>
      <c r="U1553" s="39">
        <v>102</v>
      </c>
      <c r="V1553" s="39">
        <v>3000</v>
      </c>
      <c r="W1553" s="39"/>
      <c r="X1553" s="39"/>
      <c r="Y1553" s="39"/>
      <c r="Z1553" s="39"/>
      <c r="AA1553" s="39"/>
      <c r="AB1553" s="39"/>
      <c r="AC1553" s="39"/>
      <c r="AD1553" s="39"/>
      <c r="AE1553" s="39"/>
      <c r="AF1553" s="39"/>
      <c r="AG1553" s="39"/>
      <c r="AH1553" s="39"/>
      <c r="AI1553" s="39"/>
      <c r="AJ1553" s="39"/>
      <c r="AK1553" s="39"/>
      <c r="AL1553" s="39"/>
      <c r="AM1553" s="39"/>
      <c r="AN1553" s="39"/>
      <c r="AO1553" s="39"/>
      <c r="AP1553" s="39">
        <v>7367.16</v>
      </c>
      <c r="AQ1553" s="39">
        <v>0</v>
      </c>
      <c r="AR1553" s="27">
        <f t="shared" si="32"/>
        <v>0</v>
      </c>
      <c r="AS1553" s="13" t="s">
        <v>111</v>
      </c>
      <c r="AT1553" s="13">
        <v>2015</v>
      </c>
      <c r="AU1553" s="13">
        <v>14</v>
      </c>
    </row>
    <row r="1554" spans="2:47" x14ac:dyDescent="0.2">
      <c r="B1554" s="13" t="s">
        <v>2502</v>
      </c>
      <c r="C1554" s="13" t="s">
        <v>100</v>
      </c>
      <c r="D1554" s="13" t="s">
        <v>2499</v>
      </c>
      <c r="E1554" s="13" t="s">
        <v>2437</v>
      </c>
      <c r="F1554" s="13" t="s">
        <v>2500</v>
      </c>
      <c r="G1554" s="13" t="s">
        <v>2496</v>
      </c>
      <c r="H1554" s="13" t="s">
        <v>197</v>
      </c>
      <c r="I1554" s="13">
        <v>92</v>
      </c>
      <c r="J1554" s="13" t="s">
        <v>579</v>
      </c>
      <c r="K1554" s="13" t="s">
        <v>107</v>
      </c>
      <c r="L1554" s="13" t="s">
        <v>108</v>
      </c>
      <c r="M1554" s="13" t="s">
        <v>109</v>
      </c>
      <c r="N1554" s="13" t="s">
        <v>110</v>
      </c>
      <c r="O1554" s="39"/>
      <c r="P1554" s="39"/>
      <c r="Q1554" s="39"/>
      <c r="R1554" s="39">
        <v>37</v>
      </c>
      <c r="S1554" s="39">
        <v>0</v>
      </c>
      <c r="T1554" s="39">
        <v>49</v>
      </c>
      <c r="U1554" s="39">
        <v>40</v>
      </c>
      <c r="V1554" s="39">
        <v>49</v>
      </c>
      <c r="W1554" s="39"/>
      <c r="X1554" s="39"/>
      <c r="Y1554" s="39"/>
      <c r="Z1554" s="39"/>
      <c r="AA1554" s="39"/>
      <c r="AB1554" s="39"/>
      <c r="AC1554" s="39"/>
      <c r="AD1554" s="39"/>
      <c r="AE1554" s="39"/>
      <c r="AF1554" s="39"/>
      <c r="AG1554" s="39"/>
      <c r="AH1554" s="39"/>
      <c r="AI1554" s="39"/>
      <c r="AJ1554" s="39"/>
      <c r="AK1554" s="39"/>
      <c r="AL1554" s="39"/>
      <c r="AM1554" s="39"/>
      <c r="AN1554" s="39"/>
      <c r="AO1554" s="39"/>
      <c r="AP1554" s="39">
        <v>7367.16</v>
      </c>
      <c r="AQ1554" s="39">
        <v>0</v>
      </c>
      <c r="AR1554" s="27">
        <f t="shared" si="32"/>
        <v>0</v>
      </c>
      <c r="AS1554" s="13" t="s">
        <v>111</v>
      </c>
      <c r="AT1554" s="13">
        <v>2015</v>
      </c>
      <c r="AU1554" s="13">
        <v>14</v>
      </c>
    </row>
    <row r="1555" spans="2:47" x14ac:dyDescent="0.2">
      <c r="B1555" s="13" t="s">
        <v>2503</v>
      </c>
      <c r="C1555" s="13" t="s">
        <v>100</v>
      </c>
      <c r="D1555" s="13" t="s">
        <v>2499</v>
      </c>
      <c r="E1555" s="13" t="s">
        <v>2437</v>
      </c>
      <c r="F1555" s="13" t="s">
        <v>2500</v>
      </c>
      <c r="G1555" s="13" t="s">
        <v>2496</v>
      </c>
      <c r="H1555" s="13" t="s">
        <v>197</v>
      </c>
      <c r="I1555" s="13">
        <v>92</v>
      </c>
      <c r="J1555" s="13" t="s">
        <v>579</v>
      </c>
      <c r="K1555" s="13" t="s">
        <v>107</v>
      </c>
      <c r="L1555" s="13" t="s">
        <v>108</v>
      </c>
      <c r="M1555" s="13" t="s">
        <v>109</v>
      </c>
      <c r="N1555" s="13" t="s">
        <v>110</v>
      </c>
      <c r="O1555" s="39"/>
      <c r="P1555" s="39"/>
      <c r="Q1555" s="39"/>
      <c r="R1555" s="39">
        <v>37</v>
      </c>
      <c r="S1555" s="39">
        <v>102</v>
      </c>
      <c r="T1555" s="39">
        <v>49</v>
      </c>
      <c r="U1555" s="39">
        <v>102</v>
      </c>
      <c r="V1555" s="39">
        <v>49</v>
      </c>
      <c r="W1555" s="39"/>
      <c r="X1555" s="39"/>
      <c r="Y1555" s="39"/>
      <c r="Z1555" s="39"/>
      <c r="AA1555" s="39"/>
      <c r="AB1555" s="39"/>
      <c r="AC1555" s="39"/>
      <c r="AD1555" s="39"/>
      <c r="AE1555" s="39"/>
      <c r="AF1555" s="39"/>
      <c r="AG1555" s="39"/>
      <c r="AH1555" s="39"/>
      <c r="AI1555" s="39"/>
      <c r="AJ1555" s="39"/>
      <c r="AK1555" s="39"/>
      <c r="AL1555" s="39"/>
      <c r="AM1555" s="39"/>
      <c r="AN1555" s="39"/>
      <c r="AO1555" s="39"/>
      <c r="AP1555" s="39">
        <v>7367.16</v>
      </c>
      <c r="AQ1555" s="39">
        <v>0</v>
      </c>
      <c r="AR1555" s="27">
        <f t="shared" si="32"/>
        <v>0</v>
      </c>
      <c r="AS1555" s="13" t="s">
        <v>111</v>
      </c>
      <c r="AT1555" s="13">
        <v>2015</v>
      </c>
      <c r="AU1555" s="13">
        <v>14</v>
      </c>
    </row>
    <row r="1556" spans="2:47" x14ac:dyDescent="0.2">
      <c r="B1556" s="13" t="s">
        <v>2504</v>
      </c>
      <c r="C1556" s="13" t="s">
        <v>100</v>
      </c>
      <c r="D1556" s="13" t="s">
        <v>2499</v>
      </c>
      <c r="E1556" s="13" t="s">
        <v>2437</v>
      </c>
      <c r="F1556" s="13" t="s">
        <v>2500</v>
      </c>
      <c r="G1556" s="13" t="s">
        <v>2496</v>
      </c>
      <c r="H1556" s="13" t="s">
        <v>197</v>
      </c>
      <c r="I1556" s="13">
        <v>92</v>
      </c>
      <c r="J1556" s="13" t="s">
        <v>579</v>
      </c>
      <c r="K1556" s="13" t="s">
        <v>107</v>
      </c>
      <c r="L1556" s="13" t="s">
        <v>108</v>
      </c>
      <c r="M1556" s="13" t="s">
        <v>122</v>
      </c>
      <c r="N1556" s="13" t="s">
        <v>110</v>
      </c>
      <c r="O1556" s="39"/>
      <c r="P1556" s="39"/>
      <c r="Q1556" s="39"/>
      <c r="R1556" s="39">
        <v>37</v>
      </c>
      <c r="S1556" s="39">
        <v>0</v>
      </c>
      <c r="T1556" s="39">
        <v>0</v>
      </c>
      <c r="U1556" s="39">
        <v>0</v>
      </c>
      <c r="V1556" s="39">
        <v>0</v>
      </c>
      <c r="W1556" s="39"/>
      <c r="X1556" s="39"/>
      <c r="Y1556" s="39"/>
      <c r="Z1556" s="39"/>
      <c r="AA1556" s="39"/>
      <c r="AB1556" s="39"/>
      <c r="AC1556" s="39"/>
      <c r="AD1556" s="39"/>
      <c r="AE1556" s="39"/>
      <c r="AF1556" s="39"/>
      <c r="AG1556" s="39"/>
      <c r="AH1556" s="39"/>
      <c r="AI1556" s="39"/>
      <c r="AJ1556" s="39"/>
      <c r="AK1556" s="39"/>
      <c r="AL1556" s="39"/>
      <c r="AM1556" s="39"/>
      <c r="AN1556" s="39"/>
      <c r="AO1556" s="39"/>
      <c r="AP1556" s="39">
        <v>7367.16</v>
      </c>
      <c r="AQ1556" s="39">
        <f>(O1556+P1556+Q1556+R1556+S1556+T1556+U1556+V1556+W1556)*AP1556</f>
        <v>272584.92</v>
      </c>
      <c r="AR1556" s="27">
        <f t="shared" si="32"/>
        <v>305295.11040000001</v>
      </c>
      <c r="AS1556" s="13" t="s">
        <v>111</v>
      </c>
      <c r="AT1556" s="13">
        <v>2015</v>
      </c>
      <c r="AU1556" s="13"/>
    </row>
    <row r="1557" spans="2:47" x14ac:dyDescent="0.2">
      <c r="B1557" s="7" t="s">
        <v>2505</v>
      </c>
      <c r="C1557" s="7" t="s">
        <v>100</v>
      </c>
      <c r="D1557" s="13" t="s">
        <v>2416</v>
      </c>
      <c r="E1557" s="7" t="s">
        <v>2417</v>
      </c>
      <c r="F1557" s="10" t="s">
        <v>2418</v>
      </c>
      <c r="G1557" s="10" t="s">
        <v>2506</v>
      </c>
      <c r="H1557" s="8" t="s">
        <v>197</v>
      </c>
      <c r="I1557" s="9">
        <v>45</v>
      </c>
      <c r="J1557" s="10" t="s">
        <v>238</v>
      </c>
      <c r="K1557" s="8" t="s">
        <v>107</v>
      </c>
      <c r="L1557" s="10" t="s">
        <v>108</v>
      </c>
      <c r="M1557" s="10" t="s">
        <v>109</v>
      </c>
      <c r="N1557" s="10" t="s">
        <v>2105</v>
      </c>
      <c r="O1557" s="27"/>
      <c r="P1557" s="27"/>
      <c r="Q1557" s="74"/>
      <c r="R1557" s="27">
        <v>20.8</v>
      </c>
      <c r="S1557" s="27">
        <v>20.355348137386311</v>
      </c>
      <c r="T1557" s="27">
        <v>20.925492405922114</v>
      </c>
      <c r="U1557" s="27">
        <v>20.761847124454103</v>
      </c>
      <c r="V1557" s="27">
        <v>21.090010025003636</v>
      </c>
      <c r="W1557" s="27"/>
      <c r="X1557" s="27"/>
      <c r="Y1557" s="27"/>
      <c r="Z1557" s="27"/>
      <c r="AA1557" s="27"/>
      <c r="AB1557" s="27"/>
      <c r="AC1557" s="27"/>
      <c r="AD1557" s="27"/>
      <c r="AE1557" s="27"/>
      <c r="AF1557" s="27"/>
      <c r="AG1557" s="27"/>
      <c r="AH1557" s="27"/>
      <c r="AI1557" s="27"/>
      <c r="AJ1557" s="27"/>
      <c r="AK1557" s="27"/>
      <c r="AL1557" s="27"/>
      <c r="AM1557" s="27"/>
      <c r="AN1557" s="27"/>
      <c r="AO1557" s="27"/>
      <c r="AP1557" s="27">
        <v>434145.33</v>
      </c>
      <c r="AQ1557" s="27">
        <v>0</v>
      </c>
      <c r="AR1557" s="27">
        <f t="shared" si="32"/>
        <v>0</v>
      </c>
      <c r="AS1557" s="10" t="s">
        <v>111</v>
      </c>
      <c r="AT1557" s="43" t="s">
        <v>241</v>
      </c>
      <c r="AU1557" s="88" t="s">
        <v>212</v>
      </c>
    </row>
    <row r="1558" spans="2:47" x14ac:dyDescent="0.2">
      <c r="B1558" s="12" t="s">
        <v>2507</v>
      </c>
      <c r="C1558" s="7" t="s">
        <v>100</v>
      </c>
      <c r="D1558" s="13" t="s">
        <v>2416</v>
      </c>
      <c r="E1558" s="7" t="s">
        <v>2417</v>
      </c>
      <c r="F1558" s="7" t="s">
        <v>2418</v>
      </c>
      <c r="G1558" s="7" t="s">
        <v>2506</v>
      </c>
      <c r="H1558" s="8" t="s">
        <v>197</v>
      </c>
      <c r="I1558" s="9">
        <v>45</v>
      </c>
      <c r="J1558" s="10" t="s">
        <v>579</v>
      </c>
      <c r="K1558" s="8" t="s">
        <v>107</v>
      </c>
      <c r="L1558" s="10" t="s">
        <v>108</v>
      </c>
      <c r="M1558" s="10" t="s">
        <v>109</v>
      </c>
      <c r="N1558" s="10" t="s">
        <v>2105</v>
      </c>
      <c r="O1558" s="74"/>
      <c r="P1558" s="27"/>
      <c r="Q1558" s="27"/>
      <c r="R1558" s="27">
        <v>20.8</v>
      </c>
      <c r="S1558" s="27">
        <v>10</v>
      </c>
      <c r="T1558" s="27">
        <v>10</v>
      </c>
      <c r="U1558" s="27">
        <v>10</v>
      </c>
      <c r="V1558" s="27">
        <v>10</v>
      </c>
      <c r="W1558" s="27"/>
      <c r="X1558" s="27"/>
      <c r="Y1558" s="27"/>
      <c r="Z1558" s="27"/>
      <c r="AA1558" s="27"/>
      <c r="AB1558" s="27"/>
      <c r="AC1558" s="27"/>
      <c r="AD1558" s="27"/>
      <c r="AE1558" s="27"/>
      <c r="AF1558" s="27"/>
      <c r="AG1558" s="27"/>
      <c r="AH1558" s="27"/>
      <c r="AI1558" s="27"/>
      <c r="AJ1558" s="27"/>
      <c r="AK1558" s="27"/>
      <c r="AL1558" s="27"/>
      <c r="AM1558" s="27"/>
      <c r="AN1558" s="27"/>
      <c r="AO1558" s="27"/>
      <c r="AP1558" s="27">
        <v>334820</v>
      </c>
      <c r="AQ1558" s="27">
        <v>0</v>
      </c>
      <c r="AR1558" s="27">
        <f t="shared" si="32"/>
        <v>0</v>
      </c>
      <c r="AS1558" s="10" t="s">
        <v>111</v>
      </c>
      <c r="AT1558" s="7" t="s">
        <v>375</v>
      </c>
      <c r="AU1558" s="89" t="s">
        <v>212</v>
      </c>
    </row>
    <row r="1559" spans="2:47" x14ac:dyDescent="0.2">
      <c r="B1559" s="7" t="s">
        <v>2508</v>
      </c>
      <c r="C1559" s="7" t="s">
        <v>100</v>
      </c>
      <c r="D1559" s="13" t="s">
        <v>1151</v>
      </c>
      <c r="E1559" s="7" t="s">
        <v>1152</v>
      </c>
      <c r="F1559" s="7" t="s">
        <v>1153</v>
      </c>
      <c r="G1559" s="10" t="s">
        <v>2509</v>
      </c>
      <c r="H1559" s="8" t="s">
        <v>197</v>
      </c>
      <c r="I1559" s="9">
        <v>45</v>
      </c>
      <c r="J1559" s="10" t="s">
        <v>238</v>
      </c>
      <c r="K1559" s="8" t="s">
        <v>107</v>
      </c>
      <c r="L1559" s="10" t="s">
        <v>108</v>
      </c>
      <c r="M1559" s="10" t="s">
        <v>109</v>
      </c>
      <c r="N1559" s="10" t="s">
        <v>2510</v>
      </c>
      <c r="O1559" s="27"/>
      <c r="P1559" s="27"/>
      <c r="Q1559" s="74"/>
      <c r="R1559" s="27">
        <v>15</v>
      </c>
      <c r="S1559" s="27">
        <v>15</v>
      </c>
      <c r="T1559" s="27">
        <v>15</v>
      </c>
      <c r="U1559" s="27">
        <v>15</v>
      </c>
      <c r="V1559" s="27">
        <v>15</v>
      </c>
      <c r="W1559" s="27"/>
      <c r="X1559" s="27"/>
      <c r="Y1559" s="27"/>
      <c r="Z1559" s="27"/>
      <c r="AA1559" s="27"/>
      <c r="AB1559" s="27"/>
      <c r="AC1559" s="27"/>
      <c r="AD1559" s="27"/>
      <c r="AE1559" s="27"/>
      <c r="AF1559" s="27"/>
      <c r="AG1559" s="27"/>
      <c r="AH1559" s="27"/>
      <c r="AI1559" s="27"/>
      <c r="AJ1559" s="27"/>
      <c r="AK1559" s="27"/>
      <c r="AL1559" s="27"/>
      <c r="AM1559" s="27"/>
      <c r="AN1559" s="27"/>
      <c r="AO1559" s="27"/>
      <c r="AP1559" s="27">
        <v>671818.99</v>
      </c>
      <c r="AQ1559" s="27">
        <v>0</v>
      </c>
      <c r="AR1559" s="27">
        <f t="shared" si="32"/>
        <v>0</v>
      </c>
      <c r="AS1559" s="10" t="s">
        <v>111</v>
      </c>
      <c r="AT1559" s="43" t="s">
        <v>241</v>
      </c>
      <c r="AU1559" s="43" t="s">
        <v>359</v>
      </c>
    </row>
    <row r="1560" spans="2:47" x14ac:dyDescent="0.2">
      <c r="B1560" s="12" t="s">
        <v>2511</v>
      </c>
      <c r="C1560" s="7" t="s">
        <v>100</v>
      </c>
      <c r="D1560" s="13" t="s">
        <v>1151</v>
      </c>
      <c r="E1560" s="7" t="s">
        <v>1152</v>
      </c>
      <c r="F1560" s="7" t="s">
        <v>1153</v>
      </c>
      <c r="G1560" s="7" t="s">
        <v>2509</v>
      </c>
      <c r="H1560" s="8" t="s">
        <v>197</v>
      </c>
      <c r="I1560" s="9">
        <v>45</v>
      </c>
      <c r="J1560" s="10" t="s">
        <v>579</v>
      </c>
      <c r="K1560" s="8" t="s">
        <v>107</v>
      </c>
      <c r="L1560" s="10" t="s">
        <v>108</v>
      </c>
      <c r="M1560" s="10" t="s">
        <v>109</v>
      </c>
      <c r="N1560" s="10" t="s">
        <v>2510</v>
      </c>
      <c r="O1560" s="74"/>
      <c r="P1560" s="27"/>
      <c r="Q1560" s="27"/>
      <c r="R1560" s="27">
        <v>15</v>
      </c>
      <c r="S1560" s="27">
        <v>15</v>
      </c>
      <c r="T1560" s="27">
        <v>15</v>
      </c>
      <c r="U1560" s="27">
        <v>15</v>
      </c>
      <c r="V1560" s="27">
        <v>15</v>
      </c>
      <c r="W1560" s="27"/>
      <c r="X1560" s="27"/>
      <c r="Y1560" s="27"/>
      <c r="Z1560" s="27"/>
      <c r="AA1560" s="27"/>
      <c r="AB1560" s="27"/>
      <c r="AC1560" s="27"/>
      <c r="AD1560" s="27"/>
      <c r="AE1560" s="27"/>
      <c r="AF1560" s="27"/>
      <c r="AG1560" s="27"/>
      <c r="AH1560" s="27"/>
      <c r="AI1560" s="27"/>
      <c r="AJ1560" s="27"/>
      <c r="AK1560" s="27"/>
      <c r="AL1560" s="27"/>
      <c r="AM1560" s="27"/>
      <c r="AN1560" s="27"/>
      <c r="AO1560" s="27"/>
      <c r="AP1560" s="27">
        <v>671818.99</v>
      </c>
      <c r="AQ1560" s="27">
        <v>0</v>
      </c>
      <c r="AR1560" s="27">
        <f t="shared" si="32"/>
        <v>0</v>
      </c>
      <c r="AS1560" s="10" t="s">
        <v>111</v>
      </c>
      <c r="AT1560" s="43" t="s">
        <v>241</v>
      </c>
      <c r="AU1560" s="89"/>
    </row>
    <row r="1561" spans="2:47" x14ac:dyDescent="0.2">
      <c r="B1561" s="12" t="s">
        <v>2512</v>
      </c>
      <c r="C1561" s="8" t="s">
        <v>100</v>
      </c>
      <c r="D1561" s="13" t="s">
        <v>2513</v>
      </c>
      <c r="E1561" s="13" t="s">
        <v>1024</v>
      </c>
      <c r="F1561" s="13" t="s">
        <v>2514</v>
      </c>
      <c r="G1561" s="7" t="s">
        <v>2509</v>
      </c>
      <c r="H1561" s="8" t="s">
        <v>197</v>
      </c>
      <c r="I1561" s="9">
        <v>45</v>
      </c>
      <c r="J1561" s="8" t="s">
        <v>244</v>
      </c>
      <c r="K1561" s="8" t="s">
        <v>107</v>
      </c>
      <c r="L1561" s="8" t="s">
        <v>108</v>
      </c>
      <c r="M1561" s="10" t="s">
        <v>109</v>
      </c>
      <c r="N1561" s="10" t="s">
        <v>2510</v>
      </c>
      <c r="O1561" s="74"/>
      <c r="P1561" s="27"/>
      <c r="Q1561" s="27"/>
      <c r="R1561" s="27">
        <v>15</v>
      </c>
      <c r="S1561" s="27">
        <v>15</v>
      </c>
      <c r="T1561" s="27">
        <v>15</v>
      </c>
      <c r="U1561" s="27">
        <v>15</v>
      </c>
      <c r="V1561" s="27">
        <v>15</v>
      </c>
      <c r="W1561" s="27"/>
      <c r="X1561" s="27"/>
      <c r="Y1561" s="27"/>
      <c r="Z1561" s="27"/>
      <c r="AA1561" s="27"/>
      <c r="AB1561" s="27"/>
      <c r="AC1561" s="27"/>
      <c r="AD1561" s="27"/>
      <c r="AE1561" s="27"/>
      <c r="AF1561" s="27"/>
      <c r="AG1561" s="27"/>
      <c r="AH1561" s="27"/>
      <c r="AI1561" s="27"/>
      <c r="AJ1561" s="27"/>
      <c r="AK1561" s="27"/>
      <c r="AL1561" s="27"/>
      <c r="AM1561" s="27"/>
      <c r="AN1561" s="27"/>
      <c r="AO1561" s="27"/>
      <c r="AP1561" s="27">
        <v>240659.83</v>
      </c>
      <c r="AQ1561" s="27">
        <v>0</v>
      </c>
      <c r="AR1561" s="27">
        <f t="shared" si="32"/>
        <v>0</v>
      </c>
      <c r="AS1561" s="10" t="s">
        <v>111</v>
      </c>
      <c r="AT1561" s="43" t="s">
        <v>241</v>
      </c>
      <c r="AU1561" s="89" t="s">
        <v>212</v>
      </c>
    </row>
    <row r="1562" spans="2:47" x14ac:dyDescent="0.2">
      <c r="B1562" s="7" t="s">
        <v>2515</v>
      </c>
      <c r="C1562" s="7" t="s">
        <v>100</v>
      </c>
      <c r="D1562" s="13" t="s">
        <v>1179</v>
      </c>
      <c r="E1562" s="7" t="s">
        <v>1152</v>
      </c>
      <c r="F1562" s="7" t="s">
        <v>1180</v>
      </c>
      <c r="G1562" s="10" t="s">
        <v>2516</v>
      </c>
      <c r="H1562" s="8" t="s">
        <v>197</v>
      </c>
      <c r="I1562" s="9">
        <v>45</v>
      </c>
      <c r="J1562" s="10" t="s">
        <v>238</v>
      </c>
      <c r="K1562" s="8" t="s">
        <v>107</v>
      </c>
      <c r="L1562" s="10" t="s">
        <v>108</v>
      </c>
      <c r="M1562" s="10" t="s">
        <v>109</v>
      </c>
      <c r="N1562" s="10" t="s">
        <v>261</v>
      </c>
      <c r="O1562" s="27"/>
      <c r="P1562" s="27"/>
      <c r="Q1562" s="74"/>
      <c r="R1562" s="27">
        <v>20</v>
      </c>
      <c r="S1562" s="27">
        <v>20</v>
      </c>
      <c r="T1562" s="27">
        <v>20</v>
      </c>
      <c r="U1562" s="27">
        <v>20</v>
      </c>
      <c r="V1562" s="27">
        <v>20</v>
      </c>
      <c r="W1562" s="27"/>
      <c r="X1562" s="27"/>
      <c r="Y1562" s="27"/>
      <c r="Z1562" s="27"/>
      <c r="AA1562" s="27"/>
      <c r="AB1562" s="27"/>
      <c r="AC1562" s="27"/>
      <c r="AD1562" s="27"/>
      <c r="AE1562" s="27"/>
      <c r="AF1562" s="27"/>
      <c r="AG1562" s="27"/>
      <c r="AH1562" s="27"/>
      <c r="AI1562" s="27"/>
      <c r="AJ1562" s="27"/>
      <c r="AK1562" s="27"/>
      <c r="AL1562" s="27"/>
      <c r="AM1562" s="27"/>
      <c r="AN1562" s="27"/>
      <c r="AO1562" s="27"/>
      <c r="AP1562" s="27">
        <v>480257.58</v>
      </c>
      <c r="AQ1562" s="27">
        <v>0</v>
      </c>
      <c r="AR1562" s="27">
        <f t="shared" si="32"/>
        <v>0</v>
      </c>
      <c r="AS1562" s="10" t="s">
        <v>111</v>
      </c>
      <c r="AT1562" s="43" t="s">
        <v>241</v>
      </c>
      <c r="AU1562" s="43" t="s">
        <v>359</v>
      </c>
    </row>
    <row r="1563" spans="2:47" x14ac:dyDescent="0.2">
      <c r="B1563" s="12" t="s">
        <v>2517</v>
      </c>
      <c r="C1563" s="7" t="s">
        <v>100</v>
      </c>
      <c r="D1563" s="13" t="s">
        <v>1179</v>
      </c>
      <c r="E1563" s="7" t="s">
        <v>1152</v>
      </c>
      <c r="F1563" s="7" t="s">
        <v>1180</v>
      </c>
      <c r="G1563" s="7" t="s">
        <v>2516</v>
      </c>
      <c r="H1563" s="8" t="s">
        <v>197</v>
      </c>
      <c r="I1563" s="9">
        <v>45</v>
      </c>
      <c r="J1563" s="10" t="s">
        <v>579</v>
      </c>
      <c r="K1563" s="8" t="s">
        <v>107</v>
      </c>
      <c r="L1563" s="10" t="s">
        <v>108</v>
      </c>
      <c r="M1563" s="10" t="s">
        <v>109</v>
      </c>
      <c r="N1563" s="10" t="s">
        <v>261</v>
      </c>
      <c r="O1563" s="74"/>
      <c r="P1563" s="27"/>
      <c r="Q1563" s="27"/>
      <c r="R1563" s="27">
        <v>20</v>
      </c>
      <c r="S1563" s="27">
        <v>20</v>
      </c>
      <c r="T1563" s="27">
        <v>20</v>
      </c>
      <c r="U1563" s="27">
        <v>20</v>
      </c>
      <c r="V1563" s="27">
        <v>20</v>
      </c>
      <c r="W1563" s="27"/>
      <c r="X1563" s="27"/>
      <c r="Y1563" s="27"/>
      <c r="Z1563" s="27"/>
      <c r="AA1563" s="27"/>
      <c r="AB1563" s="27"/>
      <c r="AC1563" s="27"/>
      <c r="AD1563" s="27"/>
      <c r="AE1563" s="27"/>
      <c r="AF1563" s="27"/>
      <c r="AG1563" s="27"/>
      <c r="AH1563" s="27"/>
      <c r="AI1563" s="27"/>
      <c r="AJ1563" s="27"/>
      <c r="AK1563" s="27"/>
      <c r="AL1563" s="27"/>
      <c r="AM1563" s="27"/>
      <c r="AN1563" s="27"/>
      <c r="AO1563" s="27"/>
      <c r="AP1563" s="27">
        <v>480257.58</v>
      </c>
      <c r="AQ1563" s="27">
        <v>0</v>
      </c>
      <c r="AR1563" s="27">
        <f t="shared" si="32"/>
        <v>0</v>
      </c>
      <c r="AS1563" s="10" t="s">
        <v>111</v>
      </c>
      <c r="AT1563" s="43" t="s">
        <v>241</v>
      </c>
      <c r="AU1563" s="89"/>
    </row>
    <row r="1564" spans="2:47" x14ac:dyDescent="0.2">
      <c r="B1564" s="12" t="s">
        <v>2518</v>
      </c>
      <c r="C1564" s="8" t="s">
        <v>100</v>
      </c>
      <c r="D1564" s="13" t="s">
        <v>2519</v>
      </c>
      <c r="E1564" s="13" t="s">
        <v>1024</v>
      </c>
      <c r="F1564" s="13" t="s">
        <v>2520</v>
      </c>
      <c r="G1564" s="7" t="s">
        <v>2516</v>
      </c>
      <c r="H1564" s="8" t="s">
        <v>197</v>
      </c>
      <c r="I1564" s="9">
        <v>45</v>
      </c>
      <c r="J1564" s="8" t="s">
        <v>244</v>
      </c>
      <c r="K1564" s="8" t="s">
        <v>107</v>
      </c>
      <c r="L1564" s="8" t="s">
        <v>108</v>
      </c>
      <c r="M1564" s="10" t="s">
        <v>109</v>
      </c>
      <c r="N1564" s="10" t="s">
        <v>261</v>
      </c>
      <c r="O1564" s="74"/>
      <c r="P1564" s="27"/>
      <c r="Q1564" s="27"/>
      <c r="R1564" s="27">
        <v>20</v>
      </c>
      <c r="S1564" s="27">
        <v>20</v>
      </c>
      <c r="T1564" s="27">
        <v>20</v>
      </c>
      <c r="U1564" s="27">
        <v>20</v>
      </c>
      <c r="V1564" s="27">
        <v>20</v>
      </c>
      <c r="W1564" s="27"/>
      <c r="X1564" s="27"/>
      <c r="Y1564" s="27"/>
      <c r="Z1564" s="27"/>
      <c r="AA1564" s="27"/>
      <c r="AB1564" s="27"/>
      <c r="AC1564" s="27"/>
      <c r="AD1564" s="27"/>
      <c r="AE1564" s="27"/>
      <c r="AF1564" s="27"/>
      <c r="AG1564" s="27"/>
      <c r="AH1564" s="27"/>
      <c r="AI1564" s="27"/>
      <c r="AJ1564" s="27"/>
      <c r="AK1564" s="27"/>
      <c r="AL1564" s="27"/>
      <c r="AM1564" s="27"/>
      <c r="AN1564" s="27"/>
      <c r="AO1564" s="27"/>
      <c r="AP1564" s="27">
        <v>231646.27</v>
      </c>
      <c r="AQ1564" s="27">
        <v>0</v>
      </c>
      <c r="AR1564" s="27">
        <f t="shared" si="32"/>
        <v>0</v>
      </c>
      <c r="AS1564" s="10" t="s">
        <v>111</v>
      </c>
      <c r="AT1564" s="43" t="s">
        <v>241</v>
      </c>
      <c r="AU1564" s="89" t="s">
        <v>212</v>
      </c>
    </row>
    <row r="1565" spans="2:47" x14ac:dyDescent="0.2">
      <c r="B1565" s="7" t="s">
        <v>2521</v>
      </c>
      <c r="C1565" s="7" t="s">
        <v>100</v>
      </c>
      <c r="D1565" s="13" t="s">
        <v>1184</v>
      </c>
      <c r="E1565" s="7" t="s">
        <v>1152</v>
      </c>
      <c r="F1565" s="7" t="s">
        <v>1185</v>
      </c>
      <c r="G1565" s="10" t="s">
        <v>2522</v>
      </c>
      <c r="H1565" s="8" t="s">
        <v>197</v>
      </c>
      <c r="I1565" s="9">
        <v>45</v>
      </c>
      <c r="J1565" s="10" t="s">
        <v>238</v>
      </c>
      <c r="K1565" s="8" t="s">
        <v>107</v>
      </c>
      <c r="L1565" s="10" t="s">
        <v>108</v>
      </c>
      <c r="M1565" s="10" t="s">
        <v>109</v>
      </c>
      <c r="N1565" s="10" t="s">
        <v>261</v>
      </c>
      <c r="O1565" s="27"/>
      <c r="P1565" s="27"/>
      <c r="Q1565" s="74"/>
      <c r="R1565" s="27">
        <v>15</v>
      </c>
      <c r="S1565" s="27">
        <v>15</v>
      </c>
      <c r="T1565" s="27">
        <v>15</v>
      </c>
      <c r="U1565" s="27">
        <v>15</v>
      </c>
      <c r="V1565" s="27">
        <v>15</v>
      </c>
      <c r="W1565" s="27"/>
      <c r="X1565" s="27"/>
      <c r="Y1565" s="27"/>
      <c r="Z1565" s="27"/>
      <c r="AA1565" s="27"/>
      <c r="AB1565" s="27"/>
      <c r="AC1565" s="27"/>
      <c r="AD1565" s="27"/>
      <c r="AE1565" s="27"/>
      <c r="AF1565" s="27"/>
      <c r="AG1565" s="27"/>
      <c r="AH1565" s="27"/>
      <c r="AI1565" s="27"/>
      <c r="AJ1565" s="27"/>
      <c r="AK1565" s="27"/>
      <c r="AL1565" s="27"/>
      <c r="AM1565" s="27"/>
      <c r="AN1565" s="27"/>
      <c r="AO1565" s="27"/>
      <c r="AP1565" s="27">
        <v>594576.81000000006</v>
      </c>
      <c r="AQ1565" s="27">
        <v>0</v>
      </c>
      <c r="AR1565" s="27">
        <f t="shared" si="32"/>
        <v>0</v>
      </c>
      <c r="AS1565" s="10" t="s">
        <v>111</v>
      </c>
      <c r="AT1565" s="43" t="s">
        <v>241</v>
      </c>
      <c r="AU1565" s="43" t="s">
        <v>359</v>
      </c>
    </row>
    <row r="1566" spans="2:47" x14ac:dyDescent="0.2">
      <c r="B1566" s="12" t="s">
        <v>2523</v>
      </c>
      <c r="C1566" s="7" t="s">
        <v>100</v>
      </c>
      <c r="D1566" s="13" t="s">
        <v>1184</v>
      </c>
      <c r="E1566" s="7" t="s">
        <v>1152</v>
      </c>
      <c r="F1566" s="7" t="s">
        <v>1185</v>
      </c>
      <c r="G1566" s="7" t="s">
        <v>2522</v>
      </c>
      <c r="H1566" s="8" t="s">
        <v>197</v>
      </c>
      <c r="I1566" s="9">
        <v>45</v>
      </c>
      <c r="J1566" s="10" t="s">
        <v>579</v>
      </c>
      <c r="K1566" s="8" t="s">
        <v>107</v>
      </c>
      <c r="L1566" s="10" t="s">
        <v>108</v>
      </c>
      <c r="M1566" s="10" t="s">
        <v>109</v>
      </c>
      <c r="N1566" s="10" t="s">
        <v>261</v>
      </c>
      <c r="O1566" s="74"/>
      <c r="P1566" s="27"/>
      <c r="Q1566" s="27"/>
      <c r="R1566" s="27">
        <v>15</v>
      </c>
      <c r="S1566" s="27">
        <v>15</v>
      </c>
      <c r="T1566" s="27">
        <v>15</v>
      </c>
      <c r="U1566" s="27">
        <v>15</v>
      </c>
      <c r="V1566" s="27">
        <v>15</v>
      </c>
      <c r="W1566" s="27"/>
      <c r="X1566" s="27"/>
      <c r="Y1566" s="27"/>
      <c r="Z1566" s="27"/>
      <c r="AA1566" s="27"/>
      <c r="AB1566" s="27"/>
      <c r="AC1566" s="27"/>
      <c r="AD1566" s="27"/>
      <c r="AE1566" s="27"/>
      <c r="AF1566" s="27"/>
      <c r="AG1566" s="27"/>
      <c r="AH1566" s="27"/>
      <c r="AI1566" s="27"/>
      <c r="AJ1566" s="27"/>
      <c r="AK1566" s="27"/>
      <c r="AL1566" s="27"/>
      <c r="AM1566" s="27"/>
      <c r="AN1566" s="27"/>
      <c r="AO1566" s="27"/>
      <c r="AP1566" s="27">
        <v>594576.81000000006</v>
      </c>
      <c r="AQ1566" s="27">
        <v>0</v>
      </c>
      <c r="AR1566" s="27">
        <f t="shared" si="32"/>
        <v>0</v>
      </c>
      <c r="AS1566" s="10" t="s">
        <v>111</v>
      </c>
      <c r="AT1566" s="43" t="s">
        <v>241</v>
      </c>
      <c r="AU1566" s="89"/>
    </row>
    <row r="1567" spans="2:47" x14ac:dyDescent="0.2">
      <c r="B1567" s="12" t="s">
        <v>2524</v>
      </c>
      <c r="C1567" s="8" t="s">
        <v>100</v>
      </c>
      <c r="D1567" s="13" t="s">
        <v>1184</v>
      </c>
      <c r="E1567" s="8" t="s">
        <v>1152</v>
      </c>
      <c r="F1567" s="8" t="s">
        <v>1185</v>
      </c>
      <c r="G1567" s="7" t="s">
        <v>2522</v>
      </c>
      <c r="H1567" s="8" t="s">
        <v>197</v>
      </c>
      <c r="I1567" s="9">
        <v>45</v>
      </c>
      <c r="J1567" s="8" t="s">
        <v>244</v>
      </c>
      <c r="K1567" s="8" t="s">
        <v>107</v>
      </c>
      <c r="L1567" s="8" t="s">
        <v>108</v>
      </c>
      <c r="M1567" s="10" t="s">
        <v>109</v>
      </c>
      <c r="N1567" s="10" t="s">
        <v>261</v>
      </c>
      <c r="O1567" s="74"/>
      <c r="P1567" s="27"/>
      <c r="Q1567" s="27"/>
      <c r="R1567" s="27">
        <v>15</v>
      </c>
      <c r="S1567" s="27">
        <v>15</v>
      </c>
      <c r="T1567" s="27">
        <v>15</v>
      </c>
      <c r="U1567" s="27">
        <v>15</v>
      </c>
      <c r="V1567" s="27">
        <v>15</v>
      </c>
      <c r="W1567" s="27"/>
      <c r="X1567" s="27"/>
      <c r="Y1567" s="27"/>
      <c r="Z1567" s="27"/>
      <c r="AA1567" s="27"/>
      <c r="AB1567" s="27"/>
      <c r="AC1567" s="27"/>
      <c r="AD1567" s="27"/>
      <c r="AE1567" s="27"/>
      <c r="AF1567" s="27"/>
      <c r="AG1567" s="27"/>
      <c r="AH1567" s="27"/>
      <c r="AI1567" s="27"/>
      <c r="AJ1567" s="27"/>
      <c r="AK1567" s="27"/>
      <c r="AL1567" s="27"/>
      <c r="AM1567" s="27"/>
      <c r="AN1567" s="27"/>
      <c r="AO1567" s="27"/>
      <c r="AP1567" s="27">
        <v>229287.21</v>
      </c>
      <c r="AQ1567" s="27">
        <v>0</v>
      </c>
      <c r="AR1567" s="27">
        <f t="shared" si="32"/>
        <v>0</v>
      </c>
      <c r="AS1567" s="10" t="s">
        <v>111</v>
      </c>
      <c r="AT1567" s="43" t="s">
        <v>241</v>
      </c>
      <c r="AU1567" s="89" t="s">
        <v>212</v>
      </c>
    </row>
    <row r="1568" spans="2:47" x14ac:dyDescent="0.2">
      <c r="B1568" s="7" t="s">
        <v>2525</v>
      </c>
      <c r="C1568" s="7" t="s">
        <v>100</v>
      </c>
      <c r="D1568" s="13" t="s">
        <v>1184</v>
      </c>
      <c r="E1568" s="7" t="s">
        <v>1152</v>
      </c>
      <c r="F1568" s="7" t="s">
        <v>1185</v>
      </c>
      <c r="G1568" s="10" t="s">
        <v>2526</v>
      </c>
      <c r="H1568" s="8" t="s">
        <v>197</v>
      </c>
      <c r="I1568" s="9">
        <v>45</v>
      </c>
      <c r="J1568" s="10" t="s">
        <v>238</v>
      </c>
      <c r="K1568" s="8" t="s">
        <v>107</v>
      </c>
      <c r="L1568" s="10" t="s">
        <v>108</v>
      </c>
      <c r="M1568" s="10" t="s">
        <v>109</v>
      </c>
      <c r="N1568" s="10" t="s">
        <v>261</v>
      </c>
      <c r="O1568" s="27"/>
      <c r="P1568" s="27"/>
      <c r="Q1568" s="74"/>
      <c r="R1568" s="27">
        <v>5</v>
      </c>
      <c r="S1568" s="27">
        <v>5</v>
      </c>
      <c r="T1568" s="27">
        <v>5</v>
      </c>
      <c r="U1568" s="27">
        <v>5</v>
      </c>
      <c r="V1568" s="27">
        <v>5</v>
      </c>
      <c r="W1568" s="27"/>
      <c r="X1568" s="27"/>
      <c r="Y1568" s="27"/>
      <c r="Z1568" s="27"/>
      <c r="AA1568" s="27"/>
      <c r="AB1568" s="27"/>
      <c r="AC1568" s="27"/>
      <c r="AD1568" s="27"/>
      <c r="AE1568" s="27"/>
      <c r="AF1568" s="27"/>
      <c r="AG1568" s="27"/>
      <c r="AH1568" s="27"/>
      <c r="AI1568" s="27"/>
      <c r="AJ1568" s="27"/>
      <c r="AK1568" s="27"/>
      <c r="AL1568" s="27"/>
      <c r="AM1568" s="27"/>
      <c r="AN1568" s="27"/>
      <c r="AO1568" s="27"/>
      <c r="AP1568" s="27">
        <v>594576.81000000006</v>
      </c>
      <c r="AQ1568" s="27">
        <v>0</v>
      </c>
      <c r="AR1568" s="27">
        <f t="shared" si="32"/>
        <v>0</v>
      </c>
      <c r="AS1568" s="10" t="s">
        <v>111</v>
      </c>
      <c r="AT1568" s="43" t="s">
        <v>241</v>
      </c>
      <c r="AU1568" s="43" t="s">
        <v>359</v>
      </c>
    </row>
    <row r="1569" spans="2:47" x14ac:dyDescent="0.2">
      <c r="B1569" s="12" t="s">
        <v>2527</v>
      </c>
      <c r="C1569" s="7" t="s">
        <v>100</v>
      </c>
      <c r="D1569" s="13" t="s">
        <v>1184</v>
      </c>
      <c r="E1569" s="7" t="s">
        <v>1152</v>
      </c>
      <c r="F1569" s="7" t="s">
        <v>1185</v>
      </c>
      <c r="G1569" s="7" t="s">
        <v>2526</v>
      </c>
      <c r="H1569" s="8" t="s">
        <v>197</v>
      </c>
      <c r="I1569" s="9">
        <v>45</v>
      </c>
      <c r="J1569" s="10" t="s">
        <v>579</v>
      </c>
      <c r="K1569" s="8" t="s">
        <v>107</v>
      </c>
      <c r="L1569" s="10" t="s">
        <v>108</v>
      </c>
      <c r="M1569" s="10" t="s">
        <v>109</v>
      </c>
      <c r="N1569" s="10" t="s">
        <v>261</v>
      </c>
      <c r="O1569" s="74"/>
      <c r="P1569" s="27"/>
      <c r="Q1569" s="27"/>
      <c r="R1569" s="27">
        <v>5</v>
      </c>
      <c r="S1569" s="27">
        <v>5</v>
      </c>
      <c r="T1569" s="27">
        <v>5</v>
      </c>
      <c r="U1569" s="27">
        <v>5</v>
      </c>
      <c r="V1569" s="27">
        <v>5</v>
      </c>
      <c r="W1569" s="27"/>
      <c r="X1569" s="27"/>
      <c r="Y1569" s="27"/>
      <c r="Z1569" s="27"/>
      <c r="AA1569" s="27"/>
      <c r="AB1569" s="27"/>
      <c r="AC1569" s="27"/>
      <c r="AD1569" s="27"/>
      <c r="AE1569" s="27"/>
      <c r="AF1569" s="27"/>
      <c r="AG1569" s="27"/>
      <c r="AH1569" s="27"/>
      <c r="AI1569" s="27"/>
      <c r="AJ1569" s="27"/>
      <c r="AK1569" s="27"/>
      <c r="AL1569" s="27"/>
      <c r="AM1569" s="27"/>
      <c r="AN1569" s="27"/>
      <c r="AO1569" s="27"/>
      <c r="AP1569" s="27">
        <v>594576.81000000006</v>
      </c>
      <c r="AQ1569" s="27">
        <v>0</v>
      </c>
      <c r="AR1569" s="27">
        <f t="shared" si="32"/>
        <v>0</v>
      </c>
      <c r="AS1569" s="10" t="s">
        <v>111</v>
      </c>
      <c r="AT1569" s="43" t="s">
        <v>241</v>
      </c>
      <c r="AU1569" s="89"/>
    </row>
    <row r="1570" spans="2:47" x14ac:dyDescent="0.2">
      <c r="B1570" s="12" t="s">
        <v>2528</v>
      </c>
      <c r="C1570" s="8" t="s">
        <v>100</v>
      </c>
      <c r="D1570" s="13" t="s">
        <v>1184</v>
      </c>
      <c r="E1570" s="8" t="s">
        <v>1152</v>
      </c>
      <c r="F1570" s="8" t="s">
        <v>1185</v>
      </c>
      <c r="G1570" s="7" t="s">
        <v>2526</v>
      </c>
      <c r="H1570" s="8" t="s">
        <v>197</v>
      </c>
      <c r="I1570" s="9">
        <v>45</v>
      </c>
      <c r="J1570" s="8" t="s">
        <v>244</v>
      </c>
      <c r="K1570" s="8" t="s">
        <v>107</v>
      </c>
      <c r="L1570" s="8" t="s">
        <v>108</v>
      </c>
      <c r="M1570" s="10" t="s">
        <v>109</v>
      </c>
      <c r="N1570" s="10" t="s">
        <v>261</v>
      </c>
      <c r="O1570" s="74"/>
      <c r="P1570" s="27"/>
      <c r="Q1570" s="27"/>
      <c r="R1570" s="27">
        <v>5</v>
      </c>
      <c r="S1570" s="27">
        <v>5</v>
      </c>
      <c r="T1570" s="27">
        <v>5</v>
      </c>
      <c r="U1570" s="27">
        <v>5</v>
      </c>
      <c r="V1570" s="27">
        <v>5</v>
      </c>
      <c r="W1570" s="27"/>
      <c r="X1570" s="27"/>
      <c r="Y1570" s="27"/>
      <c r="Z1570" s="27"/>
      <c r="AA1570" s="27"/>
      <c r="AB1570" s="27"/>
      <c r="AC1570" s="27"/>
      <c r="AD1570" s="27"/>
      <c r="AE1570" s="27"/>
      <c r="AF1570" s="27"/>
      <c r="AG1570" s="27"/>
      <c r="AH1570" s="27"/>
      <c r="AI1570" s="27"/>
      <c r="AJ1570" s="27"/>
      <c r="AK1570" s="27"/>
      <c r="AL1570" s="27"/>
      <c r="AM1570" s="27"/>
      <c r="AN1570" s="27"/>
      <c r="AO1570" s="27"/>
      <c r="AP1570" s="27">
        <v>229287.21</v>
      </c>
      <c r="AQ1570" s="27">
        <v>0</v>
      </c>
      <c r="AR1570" s="27">
        <f t="shared" si="32"/>
        <v>0</v>
      </c>
      <c r="AS1570" s="10" t="s">
        <v>111</v>
      </c>
      <c r="AT1570" s="43" t="s">
        <v>241</v>
      </c>
      <c r="AU1570" s="89" t="s">
        <v>212</v>
      </c>
    </row>
    <row r="1571" spans="2:47" x14ac:dyDescent="0.2">
      <c r="B1571" s="7" t="s">
        <v>2529</v>
      </c>
      <c r="C1571" s="7" t="s">
        <v>100</v>
      </c>
      <c r="D1571" s="13" t="s">
        <v>2530</v>
      </c>
      <c r="E1571" s="7" t="s">
        <v>2531</v>
      </c>
      <c r="F1571" s="7" t="s">
        <v>2532</v>
      </c>
      <c r="G1571" s="10" t="s">
        <v>2533</v>
      </c>
      <c r="H1571" s="8" t="s">
        <v>197</v>
      </c>
      <c r="I1571" s="9">
        <v>45</v>
      </c>
      <c r="J1571" s="10" t="s">
        <v>238</v>
      </c>
      <c r="K1571" s="8" t="s">
        <v>107</v>
      </c>
      <c r="L1571" s="10" t="s">
        <v>108</v>
      </c>
      <c r="M1571" s="10" t="s">
        <v>109</v>
      </c>
      <c r="N1571" s="10" t="s">
        <v>2534</v>
      </c>
      <c r="O1571" s="27"/>
      <c r="P1571" s="27"/>
      <c r="Q1571" s="74"/>
      <c r="R1571" s="27">
        <v>2</v>
      </c>
      <c r="S1571" s="27">
        <v>2</v>
      </c>
      <c r="T1571" s="27">
        <v>2</v>
      </c>
      <c r="U1571" s="27">
        <v>2</v>
      </c>
      <c r="V1571" s="27">
        <v>2</v>
      </c>
      <c r="W1571" s="27"/>
      <c r="X1571" s="27"/>
      <c r="Y1571" s="27"/>
      <c r="Z1571" s="27"/>
      <c r="AA1571" s="27"/>
      <c r="AB1571" s="27"/>
      <c r="AC1571" s="27"/>
      <c r="AD1571" s="27"/>
      <c r="AE1571" s="27"/>
      <c r="AF1571" s="27"/>
      <c r="AG1571" s="27"/>
      <c r="AH1571" s="27"/>
      <c r="AI1571" s="27"/>
      <c r="AJ1571" s="27"/>
      <c r="AK1571" s="27"/>
      <c r="AL1571" s="27"/>
      <c r="AM1571" s="27"/>
      <c r="AN1571" s="27"/>
      <c r="AO1571" s="27"/>
      <c r="AP1571" s="27">
        <v>471502.78</v>
      </c>
      <c r="AQ1571" s="27">
        <v>0</v>
      </c>
      <c r="AR1571" s="27">
        <f t="shared" si="32"/>
        <v>0</v>
      </c>
      <c r="AS1571" s="10" t="s">
        <v>111</v>
      </c>
      <c r="AT1571" s="43" t="s">
        <v>241</v>
      </c>
      <c r="AU1571" s="43" t="s">
        <v>359</v>
      </c>
    </row>
    <row r="1572" spans="2:47" x14ac:dyDescent="0.2">
      <c r="B1572" s="12" t="s">
        <v>2535</v>
      </c>
      <c r="C1572" s="7" t="s">
        <v>100</v>
      </c>
      <c r="D1572" s="13" t="s">
        <v>2530</v>
      </c>
      <c r="E1572" s="7" t="s">
        <v>2531</v>
      </c>
      <c r="F1572" s="7" t="s">
        <v>2532</v>
      </c>
      <c r="G1572" s="7" t="s">
        <v>2533</v>
      </c>
      <c r="H1572" s="8" t="s">
        <v>197</v>
      </c>
      <c r="I1572" s="9">
        <v>45</v>
      </c>
      <c r="J1572" s="10" t="s">
        <v>579</v>
      </c>
      <c r="K1572" s="8" t="s">
        <v>107</v>
      </c>
      <c r="L1572" s="10" t="s">
        <v>108</v>
      </c>
      <c r="M1572" s="10" t="s">
        <v>109</v>
      </c>
      <c r="N1572" s="10" t="s">
        <v>2534</v>
      </c>
      <c r="O1572" s="74"/>
      <c r="P1572" s="27"/>
      <c r="Q1572" s="27"/>
      <c r="R1572" s="27">
        <v>2</v>
      </c>
      <c r="S1572" s="27">
        <v>2</v>
      </c>
      <c r="T1572" s="27">
        <v>2</v>
      </c>
      <c r="U1572" s="27">
        <v>2</v>
      </c>
      <c r="V1572" s="27">
        <v>2</v>
      </c>
      <c r="W1572" s="27"/>
      <c r="X1572" s="27"/>
      <c r="Y1572" s="27"/>
      <c r="Z1572" s="27"/>
      <c r="AA1572" s="27"/>
      <c r="AB1572" s="27"/>
      <c r="AC1572" s="27"/>
      <c r="AD1572" s="27"/>
      <c r="AE1572" s="27"/>
      <c r="AF1572" s="27"/>
      <c r="AG1572" s="27"/>
      <c r="AH1572" s="27"/>
      <c r="AI1572" s="27"/>
      <c r="AJ1572" s="27"/>
      <c r="AK1572" s="27"/>
      <c r="AL1572" s="27"/>
      <c r="AM1572" s="27"/>
      <c r="AN1572" s="27"/>
      <c r="AO1572" s="27"/>
      <c r="AP1572" s="27">
        <v>471502.78</v>
      </c>
      <c r="AQ1572" s="27">
        <v>0</v>
      </c>
      <c r="AR1572" s="27">
        <f t="shared" si="32"/>
        <v>0</v>
      </c>
      <c r="AS1572" s="10" t="s">
        <v>111</v>
      </c>
      <c r="AT1572" s="43" t="s">
        <v>241</v>
      </c>
      <c r="AU1572" s="89"/>
    </row>
    <row r="1573" spans="2:47" x14ac:dyDescent="0.2">
      <c r="B1573" s="12" t="s">
        <v>2536</v>
      </c>
      <c r="C1573" s="8" t="s">
        <v>100</v>
      </c>
      <c r="D1573" s="13" t="s">
        <v>2530</v>
      </c>
      <c r="E1573" s="8" t="s">
        <v>2531</v>
      </c>
      <c r="F1573" s="8" t="s">
        <v>2532</v>
      </c>
      <c r="G1573" s="7" t="s">
        <v>2533</v>
      </c>
      <c r="H1573" s="8" t="s">
        <v>197</v>
      </c>
      <c r="I1573" s="9">
        <v>45</v>
      </c>
      <c r="J1573" s="8" t="s">
        <v>244</v>
      </c>
      <c r="K1573" s="8" t="s">
        <v>107</v>
      </c>
      <c r="L1573" s="8" t="s">
        <v>108</v>
      </c>
      <c r="M1573" s="10" t="s">
        <v>109</v>
      </c>
      <c r="N1573" s="10" t="s">
        <v>2534</v>
      </c>
      <c r="O1573" s="74"/>
      <c r="P1573" s="27"/>
      <c r="Q1573" s="27"/>
      <c r="R1573" s="27">
        <v>2</v>
      </c>
      <c r="S1573" s="27">
        <v>2</v>
      </c>
      <c r="T1573" s="27">
        <v>2</v>
      </c>
      <c r="U1573" s="27">
        <v>2</v>
      </c>
      <c r="V1573" s="27">
        <v>2</v>
      </c>
      <c r="W1573" s="27"/>
      <c r="X1573" s="27"/>
      <c r="Y1573" s="27"/>
      <c r="Z1573" s="27"/>
      <c r="AA1573" s="27"/>
      <c r="AB1573" s="27"/>
      <c r="AC1573" s="27"/>
      <c r="AD1573" s="27"/>
      <c r="AE1573" s="27"/>
      <c r="AF1573" s="27"/>
      <c r="AG1573" s="27"/>
      <c r="AH1573" s="27"/>
      <c r="AI1573" s="27"/>
      <c r="AJ1573" s="27"/>
      <c r="AK1573" s="27"/>
      <c r="AL1573" s="27"/>
      <c r="AM1573" s="27"/>
      <c r="AN1573" s="27"/>
      <c r="AO1573" s="27"/>
      <c r="AP1573" s="27">
        <v>278070.67</v>
      </c>
      <c r="AQ1573" s="27">
        <v>0</v>
      </c>
      <c r="AR1573" s="27">
        <f t="shared" si="32"/>
        <v>0</v>
      </c>
      <c r="AS1573" s="10" t="s">
        <v>111</v>
      </c>
      <c r="AT1573" s="43" t="s">
        <v>241</v>
      </c>
      <c r="AU1573" s="89" t="s">
        <v>212</v>
      </c>
    </row>
    <row r="1574" spans="2:47" x14ac:dyDescent="0.2">
      <c r="B1574" s="7" t="s">
        <v>2537</v>
      </c>
      <c r="C1574" s="7" t="s">
        <v>100</v>
      </c>
      <c r="D1574" s="13" t="s">
        <v>2530</v>
      </c>
      <c r="E1574" s="7" t="s">
        <v>2531</v>
      </c>
      <c r="F1574" s="7" t="s">
        <v>2532</v>
      </c>
      <c r="G1574" s="10" t="s">
        <v>2538</v>
      </c>
      <c r="H1574" s="8" t="s">
        <v>197</v>
      </c>
      <c r="I1574" s="9">
        <v>45</v>
      </c>
      <c r="J1574" s="10" t="s">
        <v>238</v>
      </c>
      <c r="K1574" s="8" t="s">
        <v>107</v>
      </c>
      <c r="L1574" s="10" t="s">
        <v>108</v>
      </c>
      <c r="M1574" s="10" t="s">
        <v>109</v>
      </c>
      <c r="N1574" s="10" t="s">
        <v>2534</v>
      </c>
      <c r="O1574" s="27"/>
      <c r="P1574" s="27"/>
      <c r="Q1574" s="74"/>
      <c r="R1574" s="27">
        <v>3.2</v>
      </c>
      <c r="S1574" s="27">
        <v>3.2</v>
      </c>
      <c r="T1574" s="27">
        <v>3.2</v>
      </c>
      <c r="U1574" s="27">
        <v>3.2</v>
      </c>
      <c r="V1574" s="27">
        <v>3.2</v>
      </c>
      <c r="W1574" s="27"/>
      <c r="X1574" s="27"/>
      <c r="Y1574" s="27"/>
      <c r="Z1574" s="27"/>
      <c r="AA1574" s="27"/>
      <c r="AB1574" s="27"/>
      <c r="AC1574" s="27"/>
      <c r="AD1574" s="27"/>
      <c r="AE1574" s="27"/>
      <c r="AF1574" s="27"/>
      <c r="AG1574" s="27"/>
      <c r="AH1574" s="27"/>
      <c r="AI1574" s="27"/>
      <c r="AJ1574" s="27"/>
      <c r="AK1574" s="27"/>
      <c r="AL1574" s="27"/>
      <c r="AM1574" s="27"/>
      <c r="AN1574" s="27"/>
      <c r="AO1574" s="27"/>
      <c r="AP1574" s="27">
        <v>648008.82999999996</v>
      </c>
      <c r="AQ1574" s="27">
        <v>0</v>
      </c>
      <c r="AR1574" s="27">
        <f t="shared" si="32"/>
        <v>0</v>
      </c>
      <c r="AS1574" s="10" t="s">
        <v>111</v>
      </c>
      <c r="AT1574" s="43" t="s">
        <v>241</v>
      </c>
      <c r="AU1574" s="43" t="s">
        <v>359</v>
      </c>
    </row>
    <row r="1575" spans="2:47" x14ac:dyDescent="0.2">
      <c r="B1575" s="12" t="s">
        <v>2539</v>
      </c>
      <c r="C1575" s="7" t="s">
        <v>100</v>
      </c>
      <c r="D1575" s="13" t="s">
        <v>2530</v>
      </c>
      <c r="E1575" s="7" t="s">
        <v>2531</v>
      </c>
      <c r="F1575" s="7" t="s">
        <v>2532</v>
      </c>
      <c r="G1575" s="7" t="s">
        <v>2538</v>
      </c>
      <c r="H1575" s="8" t="s">
        <v>197</v>
      </c>
      <c r="I1575" s="9">
        <v>45</v>
      </c>
      <c r="J1575" s="10" t="s">
        <v>579</v>
      </c>
      <c r="K1575" s="8" t="s">
        <v>107</v>
      </c>
      <c r="L1575" s="10" t="s">
        <v>108</v>
      </c>
      <c r="M1575" s="10" t="s">
        <v>109</v>
      </c>
      <c r="N1575" s="10" t="s">
        <v>2534</v>
      </c>
      <c r="O1575" s="74"/>
      <c r="P1575" s="27"/>
      <c r="Q1575" s="27"/>
      <c r="R1575" s="27">
        <v>3.2</v>
      </c>
      <c r="S1575" s="27">
        <v>3.2</v>
      </c>
      <c r="T1575" s="27">
        <v>3.2</v>
      </c>
      <c r="U1575" s="27">
        <v>3.2</v>
      </c>
      <c r="V1575" s="27">
        <v>3.2</v>
      </c>
      <c r="W1575" s="27"/>
      <c r="X1575" s="27"/>
      <c r="Y1575" s="27"/>
      <c r="Z1575" s="27"/>
      <c r="AA1575" s="27"/>
      <c r="AB1575" s="27"/>
      <c r="AC1575" s="27"/>
      <c r="AD1575" s="27"/>
      <c r="AE1575" s="27"/>
      <c r="AF1575" s="27"/>
      <c r="AG1575" s="27"/>
      <c r="AH1575" s="27"/>
      <c r="AI1575" s="27"/>
      <c r="AJ1575" s="27"/>
      <c r="AK1575" s="27"/>
      <c r="AL1575" s="27"/>
      <c r="AM1575" s="27"/>
      <c r="AN1575" s="27"/>
      <c r="AO1575" s="27"/>
      <c r="AP1575" s="27">
        <v>648008.82999999996</v>
      </c>
      <c r="AQ1575" s="27">
        <v>0</v>
      </c>
      <c r="AR1575" s="27">
        <f t="shared" si="32"/>
        <v>0</v>
      </c>
      <c r="AS1575" s="10" t="s">
        <v>111</v>
      </c>
      <c r="AT1575" s="43" t="s">
        <v>241</v>
      </c>
      <c r="AU1575" s="89"/>
    </row>
    <row r="1576" spans="2:47" x14ac:dyDescent="0.2">
      <c r="B1576" s="12" t="s">
        <v>2540</v>
      </c>
      <c r="C1576" s="8" t="s">
        <v>100</v>
      </c>
      <c r="D1576" s="13" t="s">
        <v>2530</v>
      </c>
      <c r="E1576" s="8" t="s">
        <v>2531</v>
      </c>
      <c r="F1576" s="8" t="s">
        <v>2532</v>
      </c>
      <c r="G1576" s="7" t="s">
        <v>2538</v>
      </c>
      <c r="H1576" s="8" t="s">
        <v>197</v>
      </c>
      <c r="I1576" s="9">
        <v>45</v>
      </c>
      <c r="J1576" s="8" t="s">
        <v>244</v>
      </c>
      <c r="K1576" s="8" t="s">
        <v>107</v>
      </c>
      <c r="L1576" s="8" t="s">
        <v>108</v>
      </c>
      <c r="M1576" s="10" t="s">
        <v>109</v>
      </c>
      <c r="N1576" s="10" t="s">
        <v>2534</v>
      </c>
      <c r="O1576" s="74"/>
      <c r="P1576" s="27"/>
      <c r="Q1576" s="27"/>
      <c r="R1576" s="27">
        <v>3.2</v>
      </c>
      <c r="S1576" s="27">
        <v>3.2</v>
      </c>
      <c r="T1576" s="27">
        <v>3.2</v>
      </c>
      <c r="U1576" s="27">
        <v>3.2</v>
      </c>
      <c r="V1576" s="27">
        <v>3.2</v>
      </c>
      <c r="W1576" s="27"/>
      <c r="X1576" s="27"/>
      <c r="Y1576" s="27"/>
      <c r="Z1576" s="27"/>
      <c r="AA1576" s="27"/>
      <c r="AB1576" s="27"/>
      <c r="AC1576" s="27"/>
      <c r="AD1576" s="27"/>
      <c r="AE1576" s="27"/>
      <c r="AF1576" s="27"/>
      <c r="AG1576" s="27"/>
      <c r="AH1576" s="27"/>
      <c r="AI1576" s="27"/>
      <c r="AJ1576" s="27"/>
      <c r="AK1576" s="27"/>
      <c r="AL1576" s="27"/>
      <c r="AM1576" s="27"/>
      <c r="AN1576" s="27"/>
      <c r="AO1576" s="27"/>
      <c r="AP1576" s="27">
        <v>473921.43</v>
      </c>
      <c r="AQ1576" s="27">
        <v>0</v>
      </c>
      <c r="AR1576" s="27">
        <f t="shared" si="32"/>
        <v>0</v>
      </c>
      <c r="AS1576" s="10" t="s">
        <v>111</v>
      </c>
      <c r="AT1576" s="43" t="s">
        <v>241</v>
      </c>
      <c r="AU1576" s="89" t="s">
        <v>212</v>
      </c>
    </row>
    <row r="1577" spans="2:47" x14ac:dyDescent="0.2">
      <c r="B1577" s="7" t="s">
        <v>2541</v>
      </c>
      <c r="C1577" s="7" t="s">
        <v>100</v>
      </c>
      <c r="D1577" s="13" t="s">
        <v>2530</v>
      </c>
      <c r="E1577" s="7" t="s">
        <v>2531</v>
      </c>
      <c r="F1577" s="7" t="s">
        <v>2532</v>
      </c>
      <c r="G1577" s="10" t="s">
        <v>2542</v>
      </c>
      <c r="H1577" s="8" t="s">
        <v>197</v>
      </c>
      <c r="I1577" s="9">
        <v>45</v>
      </c>
      <c r="J1577" s="10" t="s">
        <v>238</v>
      </c>
      <c r="K1577" s="8" t="s">
        <v>107</v>
      </c>
      <c r="L1577" s="10" t="s">
        <v>108</v>
      </c>
      <c r="M1577" s="10" t="s">
        <v>109</v>
      </c>
      <c r="N1577" s="10" t="s">
        <v>2534</v>
      </c>
      <c r="O1577" s="27"/>
      <c r="P1577" s="27"/>
      <c r="Q1577" s="74"/>
      <c r="R1577" s="27">
        <v>8</v>
      </c>
      <c r="S1577" s="27">
        <v>8</v>
      </c>
      <c r="T1577" s="27">
        <v>8</v>
      </c>
      <c r="U1577" s="27">
        <v>8</v>
      </c>
      <c r="V1577" s="27">
        <v>8</v>
      </c>
      <c r="W1577" s="27"/>
      <c r="X1577" s="27"/>
      <c r="Y1577" s="27"/>
      <c r="Z1577" s="27"/>
      <c r="AA1577" s="27"/>
      <c r="AB1577" s="27"/>
      <c r="AC1577" s="27"/>
      <c r="AD1577" s="27"/>
      <c r="AE1577" s="27"/>
      <c r="AF1577" s="27"/>
      <c r="AG1577" s="27"/>
      <c r="AH1577" s="27"/>
      <c r="AI1577" s="27"/>
      <c r="AJ1577" s="27"/>
      <c r="AK1577" s="27"/>
      <c r="AL1577" s="27"/>
      <c r="AM1577" s="27"/>
      <c r="AN1577" s="27"/>
      <c r="AO1577" s="27"/>
      <c r="AP1577" s="27">
        <v>609336.29</v>
      </c>
      <c r="AQ1577" s="27">
        <v>0</v>
      </c>
      <c r="AR1577" s="27">
        <f t="shared" si="32"/>
        <v>0</v>
      </c>
      <c r="AS1577" s="10" t="s">
        <v>111</v>
      </c>
      <c r="AT1577" s="43" t="s">
        <v>241</v>
      </c>
      <c r="AU1577" s="88" t="s">
        <v>212</v>
      </c>
    </row>
    <row r="1578" spans="2:47" x14ac:dyDescent="0.2">
      <c r="B1578" s="12" t="s">
        <v>2543</v>
      </c>
      <c r="C1578" s="7" t="s">
        <v>100</v>
      </c>
      <c r="D1578" s="13" t="s">
        <v>2530</v>
      </c>
      <c r="E1578" s="7" t="s">
        <v>2531</v>
      </c>
      <c r="F1578" s="7" t="s">
        <v>2532</v>
      </c>
      <c r="G1578" s="7" t="s">
        <v>2542</v>
      </c>
      <c r="H1578" s="8" t="s">
        <v>197</v>
      </c>
      <c r="I1578" s="9">
        <v>45</v>
      </c>
      <c r="J1578" s="10" t="s">
        <v>579</v>
      </c>
      <c r="K1578" s="8" t="s">
        <v>107</v>
      </c>
      <c r="L1578" s="10" t="s">
        <v>108</v>
      </c>
      <c r="M1578" s="10" t="s">
        <v>109</v>
      </c>
      <c r="N1578" s="10" t="s">
        <v>2534</v>
      </c>
      <c r="O1578" s="74"/>
      <c r="P1578" s="27"/>
      <c r="Q1578" s="27"/>
      <c r="R1578" s="27">
        <v>8</v>
      </c>
      <c r="S1578" s="27">
        <v>8</v>
      </c>
      <c r="T1578" s="27">
        <v>8</v>
      </c>
      <c r="U1578" s="27">
        <v>8</v>
      </c>
      <c r="V1578" s="27">
        <v>8</v>
      </c>
      <c r="W1578" s="27"/>
      <c r="X1578" s="27"/>
      <c r="Y1578" s="27"/>
      <c r="Z1578" s="27"/>
      <c r="AA1578" s="27"/>
      <c r="AB1578" s="27"/>
      <c r="AC1578" s="27"/>
      <c r="AD1578" s="27"/>
      <c r="AE1578" s="27"/>
      <c r="AF1578" s="27"/>
      <c r="AG1578" s="27"/>
      <c r="AH1578" s="27"/>
      <c r="AI1578" s="27"/>
      <c r="AJ1578" s="27"/>
      <c r="AK1578" s="27"/>
      <c r="AL1578" s="27"/>
      <c r="AM1578" s="27"/>
      <c r="AN1578" s="27"/>
      <c r="AO1578" s="27"/>
      <c r="AP1578" s="27">
        <v>609336.29</v>
      </c>
      <c r="AQ1578" s="27">
        <v>0</v>
      </c>
      <c r="AR1578" s="27">
        <f t="shared" si="32"/>
        <v>0</v>
      </c>
      <c r="AS1578" s="10" t="s">
        <v>111</v>
      </c>
      <c r="AT1578" s="7" t="s">
        <v>375</v>
      </c>
      <c r="AU1578" s="89" t="s">
        <v>212</v>
      </c>
    </row>
    <row r="1579" spans="2:47" x14ac:dyDescent="0.2">
      <c r="B1579" s="7" t="s">
        <v>2544</v>
      </c>
      <c r="C1579" s="7" t="s">
        <v>100</v>
      </c>
      <c r="D1579" s="13" t="s">
        <v>2545</v>
      </c>
      <c r="E1579" s="7" t="s">
        <v>2546</v>
      </c>
      <c r="F1579" s="10" t="s">
        <v>2547</v>
      </c>
      <c r="G1579" s="10" t="s">
        <v>2548</v>
      </c>
      <c r="H1579" s="8" t="s">
        <v>197</v>
      </c>
      <c r="I1579" s="9">
        <v>92.9</v>
      </c>
      <c r="J1579" s="10" t="s">
        <v>238</v>
      </c>
      <c r="K1579" s="8" t="s">
        <v>107</v>
      </c>
      <c r="L1579" s="10" t="s">
        <v>108</v>
      </c>
      <c r="M1579" s="10" t="s">
        <v>109</v>
      </c>
      <c r="N1579" s="10" t="s">
        <v>110</v>
      </c>
      <c r="O1579" s="27"/>
      <c r="P1579" s="27"/>
      <c r="Q1579" s="74"/>
      <c r="R1579" s="27">
        <v>8</v>
      </c>
      <c r="S1579" s="27">
        <v>8</v>
      </c>
      <c r="T1579" s="27">
        <v>4</v>
      </c>
      <c r="U1579" s="27">
        <v>8</v>
      </c>
      <c r="V1579" s="27">
        <v>8</v>
      </c>
      <c r="W1579" s="27"/>
      <c r="X1579" s="27"/>
      <c r="Y1579" s="27"/>
      <c r="Z1579" s="27"/>
      <c r="AA1579" s="27"/>
      <c r="AB1579" s="27"/>
      <c r="AC1579" s="27"/>
      <c r="AD1579" s="27"/>
      <c r="AE1579" s="27"/>
      <c r="AF1579" s="27"/>
      <c r="AG1579" s="27"/>
      <c r="AH1579" s="27"/>
      <c r="AI1579" s="27"/>
      <c r="AJ1579" s="27"/>
      <c r="AK1579" s="27"/>
      <c r="AL1579" s="27"/>
      <c r="AM1579" s="27"/>
      <c r="AN1579" s="27"/>
      <c r="AO1579" s="27"/>
      <c r="AP1579" s="27">
        <v>1586074.13</v>
      </c>
      <c r="AQ1579" s="27">
        <v>0</v>
      </c>
      <c r="AR1579" s="27">
        <f t="shared" si="32"/>
        <v>0</v>
      </c>
      <c r="AS1579" s="10" t="s">
        <v>111</v>
      </c>
      <c r="AT1579" s="43" t="s">
        <v>241</v>
      </c>
      <c r="AU1579" s="10" t="s">
        <v>1339</v>
      </c>
    </row>
    <row r="1580" spans="2:47" x14ac:dyDescent="0.2">
      <c r="B1580" s="12" t="s">
        <v>2549</v>
      </c>
      <c r="C1580" s="7" t="s">
        <v>100</v>
      </c>
      <c r="D1580" s="13" t="s">
        <v>2545</v>
      </c>
      <c r="E1580" s="7" t="s">
        <v>2546</v>
      </c>
      <c r="F1580" s="7" t="s">
        <v>2547</v>
      </c>
      <c r="G1580" s="7" t="s">
        <v>2548</v>
      </c>
      <c r="H1580" s="8" t="s">
        <v>197</v>
      </c>
      <c r="I1580" s="9">
        <v>92.9</v>
      </c>
      <c r="J1580" s="10" t="s">
        <v>579</v>
      </c>
      <c r="K1580" s="8" t="s">
        <v>107</v>
      </c>
      <c r="L1580" s="10" t="s">
        <v>108</v>
      </c>
      <c r="M1580" s="10" t="s">
        <v>109</v>
      </c>
      <c r="N1580" s="10" t="s">
        <v>110</v>
      </c>
      <c r="O1580" s="74"/>
      <c r="P1580" s="27"/>
      <c r="Q1580" s="27"/>
      <c r="R1580" s="27">
        <v>4</v>
      </c>
      <c r="S1580" s="27">
        <v>8</v>
      </c>
      <c r="T1580" s="27">
        <v>4</v>
      </c>
      <c r="U1580" s="27">
        <v>8</v>
      </c>
      <c r="V1580" s="27">
        <v>8</v>
      </c>
      <c r="W1580" s="27"/>
      <c r="X1580" s="27"/>
      <c r="Y1580" s="27"/>
      <c r="Z1580" s="27"/>
      <c r="AA1580" s="27"/>
      <c r="AB1580" s="27"/>
      <c r="AC1580" s="27"/>
      <c r="AD1580" s="27"/>
      <c r="AE1580" s="27"/>
      <c r="AF1580" s="27"/>
      <c r="AG1580" s="27"/>
      <c r="AH1580" s="27"/>
      <c r="AI1580" s="27"/>
      <c r="AJ1580" s="27"/>
      <c r="AK1580" s="27"/>
      <c r="AL1580" s="27"/>
      <c r="AM1580" s="27"/>
      <c r="AN1580" s="27"/>
      <c r="AO1580" s="27"/>
      <c r="AP1580" s="27">
        <v>1586074.13</v>
      </c>
      <c r="AQ1580" s="27">
        <v>0</v>
      </c>
      <c r="AR1580" s="27">
        <f t="shared" si="32"/>
        <v>0</v>
      </c>
      <c r="AS1580" s="10" t="s">
        <v>111</v>
      </c>
      <c r="AT1580" s="43" t="s">
        <v>241</v>
      </c>
      <c r="AU1580" s="43" t="s">
        <v>359</v>
      </c>
    </row>
    <row r="1581" spans="2:47" x14ac:dyDescent="0.2">
      <c r="B1581" s="12" t="s">
        <v>2550</v>
      </c>
      <c r="C1581" s="7" t="s">
        <v>100</v>
      </c>
      <c r="D1581" s="13" t="s">
        <v>2545</v>
      </c>
      <c r="E1581" s="7" t="s">
        <v>2546</v>
      </c>
      <c r="F1581" s="7" t="s">
        <v>2547</v>
      </c>
      <c r="G1581" s="7" t="s">
        <v>2548</v>
      </c>
      <c r="H1581" s="8" t="s">
        <v>197</v>
      </c>
      <c r="I1581" s="9">
        <v>92.9</v>
      </c>
      <c r="J1581" s="10" t="s">
        <v>579</v>
      </c>
      <c r="K1581" s="8" t="s">
        <v>107</v>
      </c>
      <c r="L1581" s="10" t="s">
        <v>108</v>
      </c>
      <c r="M1581" s="10" t="s">
        <v>109</v>
      </c>
      <c r="N1581" s="10" t="s">
        <v>110</v>
      </c>
      <c r="O1581" s="74"/>
      <c r="P1581" s="27"/>
      <c r="Q1581" s="27"/>
      <c r="R1581" s="27">
        <v>4</v>
      </c>
      <c r="S1581" s="27">
        <v>8</v>
      </c>
      <c r="T1581" s="27">
        <v>4</v>
      </c>
      <c r="U1581" s="27">
        <v>8</v>
      </c>
      <c r="V1581" s="27">
        <v>8</v>
      </c>
      <c r="W1581" s="27"/>
      <c r="X1581" s="27"/>
      <c r="Y1581" s="27"/>
      <c r="Z1581" s="27"/>
      <c r="AA1581" s="27"/>
      <c r="AB1581" s="27"/>
      <c r="AC1581" s="27"/>
      <c r="AD1581" s="27"/>
      <c r="AE1581" s="27"/>
      <c r="AF1581" s="27"/>
      <c r="AG1581" s="27"/>
      <c r="AH1581" s="27"/>
      <c r="AI1581" s="27"/>
      <c r="AJ1581" s="27"/>
      <c r="AK1581" s="27"/>
      <c r="AL1581" s="27"/>
      <c r="AM1581" s="27"/>
      <c r="AN1581" s="27"/>
      <c r="AO1581" s="27"/>
      <c r="AP1581" s="27">
        <v>1533096</v>
      </c>
      <c r="AQ1581" s="27">
        <v>0</v>
      </c>
      <c r="AR1581" s="27">
        <f t="shared" si="32"/>
        <v>0</v>
      </c>
      <c r="AS1581" s="10" t="s">
        <v>111</v>
      </c>
      <c r="AT1581" s="43" t="s">
        <v>241</v>
      </c>
      <c r="AU1581" s="89"/>
    </row>
    <row r="1582" spans="2:47" x14ac:dyDescent="0.2">
      <c r="B1582" s="12" t="s">
        <v>2551</v>
      </c>
      <c r="C1582" s="8" t="s">
        <v>100</v>
      </c>
      <c r="D1582" s="13" t="s">
        <v>2545</v>
      </c>
      <c r="E1582" s="7" t="s">
        <v>2546</v>
      </c>
      <c r="F1582" s="8" t="s">
        <v>2547</v>
      </c>
      <c r="G1582" s="7" t="s">
        <v>2548</v>
      </c>
      <c r="H1582" s="8" t="s">
        <v>197</v>
      </c>
      <c r="I1582" s="9">
        <v>92.9</v>
      </c>
      <c r="J1582" s="8" t="s">
        <v>244</v>
      </c>
      <c r="K1582" s="8" t="s">
        <v>107</v>
      </c>
      <c r="L1582" s="8" t="s">
        <v>108</v>
      </c>
      <c r="M1582" s="10" t="s">
        <v>109</v>
      </c>
      <c r="N1582" s="8" t="s">
        <v>110</v>
      </c>
      <c r="O1582" s="74"/>
      <c r="P1582" s="27"/>
      <c r="Q1582" s="27"/>
      <c r="R1582" s="27">
        <v>4</v>
      </c>
      <c r="S1582" s="27">
        <v>8</v>
      </c>
      <c r="T1582" s="27">
        <v>4</v>
      </c>
      <c r="U1582" s="27">
        <v>8</v>
      </c>
      <c r="V1582" s="27">
        <v>8</v>
      </c>
      <c r="W1582" s="27"/>
      <c r="X1582" s="27"/>
      <c r="Y1582" s="27"/>
      <c r="Z1582" s="27"/>
      <c r="AA1582" s="27"/>
      <c r="AB1582" s="27"/>
      <c r="AC1582" s="27"/>
      <c r="AD1582" s="27"/>
      <c r="AE1582" s="27"/>
      <c r="AF1582" s="27"/>
      <c r="AG1582" s="27"/>
      <c r="AH1582" s="27"/>
      <c r="AI1582" s="27"/>
      <c r="AJ1582" s="27"/>
      <c r="AK1582" s="27"/>
      <c r="AL1582" s="27"/>
      <c r="AM1582" s="27"/>
      <c r="AN1582" s="27"/>
      <c r="AO1582" s="27"/>
      <c r="AP1582" s="27">
        <v>1432800</v>
      </c>
      <c r="AQ1582" s="27">
        <v>0</v>
      </c>
      <c r="AR1582" s="27">
        <f t="shared" si="32"/>
        <v>0</v>
      </c>
      <c r="AS1582" s="10" t="s">
        <v>111</v>
      </c>
      <c r="AT1582" s="43" t="s">
        <v>241</v>
      </c>
      <c r="AU1582" s="89" t="s">
        <v>2552</v>
      </c>
    </row>
    <row r="1583" spans="2:47" x14ac:dyDescent="0.2">
      <c r="B1583" s="12" t="s">
        <v>2553</v>
      </c>
      <c r="C1583" s="8" t="s">
        <v>100</v>
      </c>
      <c r="D1583" s="13" t="s">
        <v>2545</v>
      </c>
      <c r="E1583" s="7" t="s">
        <v>2546</v>
      </c>
      <c r="F1583" s="8" t="s">
        <v>2547</v>
      </c>
      <c r="G1583" s="7" t="s">
        <v>2548</v>
      </c>
      <c r="H1583" s="8" t="s">
        <v>105</v>
      </c>
      <c r="I1583" s="9">
        <v>92.9</v>
      </c>
      <c r="J1583" s="8" t="s">
        <v>238</v>
      </c>
      <c r="K1583" s="8" t="s">
        <v>107</v>
      </c>
      <c r="L1583" s="8" t="s">
        <v>108</v>
      </c>
      <c r="M1583" s="10" t="s">
        <v>109</v>
      </c>
      <c r="N1583" s="8" t="s">
        <v>110</v>
      </c>
      <c r="O1583" s="74"/>
      <c r="P1583" s="27"/>
      <c r="Q1583" s="27"/>
      <c r="R1583" s="27">
        <v>4</v>
      </c>
      <c r="S1583" s="27">
        <v>8</v>
      </c>
      <c r="T1583" s="27">
        <v>4</v>
      </c>
      <c r="U1583" s="27">
        <v>8</v>
      </c>
      <c r="V1583" s="27">
        <v>8</v>
      </c>
      <c r="W1583" s="27"/>
      <c r="X1583" s="27"/>
      <c r="Y1583" s="27"/>
      <c r="Z1583" s="27"/>
      <c r="AA1583" s="27"/>
      <c r="AB1583" s="27"/>
      <c r="AC1583" s="27"/>
      <c r="AD1583" s="27"/>
      <c r="AE1583" s="27"/>
      <c r="AF1583" s="27"/>
      <c r="AG1583" s="27"/>
      <c r="AH1583" s="27"/>
      <c r="AI1583" s="27"/>
      <c r="AJ1583" s="27"/>
      <c r="AK1583" s="27"/>
      <c r="AL1583" s="27"/>
      <c r="AM1583" s="27"/>
      <c r="AN1583" s="27"/>
      <c r="AO1583" s="27"/>
      <c r="AP1583" s="27">
        <v>1432800</v>
      </c>
      <c r="AQ1583" s="27">
        <v>0</v>
      </c>
      <c r="AR1583" s="27">
        <f t="shared" si="32"/>
        <v>0</v>
      </c>
      <c r="AS1583" s="10" t="s">
        <v>111</v>
      </c>
      <c r="AT1583" s="43" t="s">
        <v>241</v>
      </c>
      <c r="AU1583" s="13" t="s">
        <v>156</v>
      </c>
    </row>
    <row r="1584" spans="2:47" x14ac:dyDescent="0.2">
      <c r="B1584" s="13" t="s">
        <v>2554</v>
      </c>
      <c r="C1584" s="13" t="s">
        <v>100</v>
      </c>
      <c r="D1584" s="13" t="s">
        <v>2555</v>
      </c>
      <c r="E1584" s="13" t="s">
        <v>1642</v>
      </c>
      <c r="F1584" s="13" t="s">
        <v>2556</v>
      </c>
      <c r="G1584" s="13" t="s">
        <v>2557</v>
      </c>
      <c r="H1584" s="13" t="s">
        <v>105</v>
      </c>
      <c r="I1584" s="13">
        <v>92.9</v>
      </c>
      <c r="J1584" s="13" t="s">
        <v>238</v>
      </c>
      <c r="K1584" s="13" t="s">
        <v>107</v>
      </c>
      <c r="L1584" s="13" t="s">
        <v>108</v>
      </c>
      <c r="M1584" s="13" t="s">
        <v>109</v>
      </c>
      <c r="N1584" s="13" t="s">
        <v>110</v>
      </c>
      <c r="O1584" s="39"/>
      <c r="P1584" s="39"/>
      <c r="Q1584" s="39"/>
      <c r="R1584" s="39">
        <v>4</v>
      </c>
      <c r="S1584" s="39">
        <v>9</v>
      </c>
      <c r="T1584" s="39">
        <v>9</v>
      </c>
      <c r="U1584" s="39">
        <v>9</v>
      </c>
      <c r="V1584" s="39">
        <v>9</v>
      </c>
      <c r="W1584" s="39"/>
      <c r="X1584" s="39"/>
      <c r="Y1584" s="39"/>
      <c r="Z1584" s="39"/>
      <c r="AA1584" s="39"/>
      <c r="AB1584" s="39"/>
      <c r="AC1584" s="39"/>
      <c r="AD1584" s="39"/>
      <c r="AE1584" s="39"/>
      <c r="AF1584" s="39"/>
      <c r="AG1584" s="39"/>
      <c r="AH1584" s="39"/>
      <c r="AI1584" s="39"/>
      <c r="AJ1584" s="39"/>
      <c r="AK1584" s="39"/>
      <c r="AL1584" s="39"/>
      <c r="AM1584" s="39"/>
      <c r="AN1584" s="39"/>
      <c r="AO1584" s="39"/>
      <c r="AP1584" s="39">
        <v>1533096</v>
      </c>
      <c r="AQ1584" s="39">
        <v>0</v>
      </c>
      <c r="AR1584" s="27">
        <f t="shared" si="32"/>
        <v>0</v>
      </c>
      <c r="AS1584" s="13" t="s">
        <v>111</v>
      </c>
      <c r="AT1584" s="13">
        <v>2015</v>
      </c>
      <c r="AU1584" s="13">
        <v>15</v>
      </c>
    </row>
    <row r="1585" spans="2:47" x14ac:dyDescent="0.2">
      <c r="B1585" s="13" t="s">
        <v>2558</v>
      </c>
      <c r="C1585" s="13" t="s">
        <v>100</v>
      </c>
      <c r="D1585" s="13" t="s">
        <v>2555</v>
      </c>
      <c r="E1585" s="13" t="s">
        <v>1642</v>
      </c>
      <c r="F1585" s="13" t="s">
        <v>2556</v>
      </c>
      <c r="G1585" s="13" t="s">
        <v>2557</v>
      </c>
      <c r="H1585" s="13" t="s">
        <v>105</v>
      </c>
      <c r="I1585" s="13">
        <v>92.9</v>
      </c>
      <c r="J1585" s="13" t="s">
        <v>238</v>
      </c>
      <c r="K1585" s="13" t="s">
        <v>107</v>
      </c>
      <c r="L1585" s="13" t="s">
        <v>108</v>
      </c>
      <c r="M1585" s="13" t="s">
        <v>109</v>
      </c>
      <c r="N1585" s="13" t="s">
        <v>110</v>
      </c>
      <c r="O1585" s="39"/>
      <c r="P1585" s="39"/>
      <c r="Q1585" s="39"/>
      <c r="R1585" s="39">
        <v>4</v>
      </c>
      <c r="S1585" s="39">
        <v>9</v>
      </c>
      <c r="T1585" s="39">
        <v>9</v>
      </c>
      <c r="U1585" s="39">
        <v>9</v>
      </c>
      <c r="V1585" s="39">
        <v>9</v>
      </c>
      <c r="W1585" s="39"/>
      <c r="X1585" s="39"/>
      <c r="Y1585" s="39"/>
      <c r="Z1585" s="39"/>
      <c r="AA1585" s="39"/>
      <c r="AB1585" s="39"/>
      <c r="AC1585" s="39"/>
      <c r="AD1585" s="39"/>
      <c r="AE1585" s="39"/>
      <c r="AF1585" s="39"/>
      <c r="AG1585" s="39"/>
      <c r="AH1585" s="39"/>
      <c r="AI1585" s="39"/>
      <c r="AJ1585" s="39"/>
      <c r="AK1585" s="39"/>
      <c r="AL1585" s="39"/>
      <c r="AM1585" s="39"/>
      <c r="AN1585" s="39"/>
      <c r="AO1585" s="39"/>
      <c r="AP1585" s="39">
        <v>1432799.9999999998</v>
      </c>
      <c r="AQ1585" s="39">
        <v>0</v>
      </c>
      <c r="AR1585" s="27">
        <f t="shared" si="32"/>
        <v>0</v>
      </c>
      <c r="AS1585" s="13" t="s">
        <v>111</v>
      </c>
      <c r="AT1585" s="13">
        <v>2015</v>
      </c>
      <c r="AU1585" s="13">
        <v>14</v>
      </c>
    </row>
    <row r="1586" spans="2:47" x14ac:dyDescent="0.2">
      <c r="B1586" s="13" t="s">
        <v>2559</v>
      </c>
      <c r="C1586" s="13" t="s">
        <v>100</v>
      </c>
      <c r="D1586" s="13" t="s">
        <v>2555</v>
      </c>
      <c r="E1586" s="13" t="s">
        <v>1642</v>
      </c>
      <c r="F1586" s="13" t="s">
        <v>2556</v>
      </c>
      <c r="G1586" s="13" t="s">
        <v>2557</v>
      </c>
      <c r="H1586" s="13" t="s">
        <v>105</v>
      </c>
      <c r="I1586" s="13">
        <v>92.9</v>
      </c>
      <c r="J1586" s="13" t="s">
        <v>238</v>
      </c>
      <c r="K1586" s="13" t="s">
        <v>107</v>
      </c>
      <c r="L1586" s="13" t="s">
        <v>108</v>
      </c>
      <c r="M1586" s="13" t="s">
        <v>122</v>
      </c>
      <c r="N1586" s="13" t="s">
        <v>110</v>
      </c>
      <c r="O1586" s="39"/>
      <c r="P1586" s="39"/>
      <c r="Q1586" s="39"/>
      <c r="R1586" s="39">
        <v>4</v>
      </c>
      <c r="S1586" s="39">
        <v>8</v>
      </c>
      <c r="T1586" s="39">
        <v>4</v>
      </c>
      <c r="U1586" s="39">
        <v>8</v>
      </c>
      <c r="V1586" s="39">
        <v>8</v>
      </c>
      <c r="W1586" s="39"/>
      <c r="X1586" s="39"/>
      <c r="Y1586" s="39"/>
      <c r="Z1586" s="39"/>
      <c r="AA1586" s="39"/>
      <c r="AB1586" s="39"/>
      <c r="AC1586" s="39"/>
      <c r="AD1586" s="39"/>
      <c r="AE1586" s="39"/>
      <c r="AF1586" s="39"/>
      <c r="AG1586" s="39"/>
      <c r="AH1586" s="39"/>
      <c r="AI1586" s="39"/>
      <c r="AJ1586" s="39"/>
      <c r="AK1586" s="39"/>
      <c r="AL1586" s="39"/>
      <c r="AM1586" s="39"/>
      <c r="AN1586" s="39"/>
      <c r="AO1586" s="39"/>
      <c r="AP1586" s="39">
        <v>1432799.9999999998</v>
      </c>
      <c r="AQ1586" s="39">
        <v>0</v>
      </c>
      <c r="AR1586" s="27">
        <f t="shared" si="32"/>
        <v>0</v>
      </c>
      <c r="AS1586" s="13" t="s">
        <v>111</v>
      </c>
      <c r="AT1586" s="13">
        <v>2015</v>
      </c>
      <c r="AU1586" s="13" t="s">
        <v>6997</v>
      </c>
    </row>
    <row r="1587" spans="2:47" x14ac:dyDescent="0.2">
      <c r="B1587" s="13" t="s">
        <v>7084</v>
      </c>
      <c r="C1587" s="13" t="s">
        <v>100</v>
      </c>
      <c r="D1587" s="13" t="s">
        <v>2555</v>
      </c>
      <c r="E1587" s="13" t="s">
        <v>1642</v>
      </c>
      <c r="F1587" s="13" t="s">
        <v>2556</v>
      </c>
      <c r="G1587" s="13" t="s">
        <v>2557</v>
      </c>
      <c r="H1587" s="13" t="s">
        <v>105</v>
      </c>
      <c r="I1587" s="13">
        <v>92.9</v>
      </c>
      <c r="J1587" s="13" t="s">
        <v>238</v>
      </c>
      <c r="K1587" s="13" t="s">
        <v>107</v>
      </c>
      <c r="L1587" s="13" t="s">
        <v>108</v>
      </c>
      <c r="M1587" s="13" t="s">
        <v>122</v>
      </c>
      <c r="N1587" s="13" t="s">
        <v>110</v>
      </c>
      <c r="O1587" s="39"/>
      <c r="P1587" s="39"/>
      <c r="Q1587" s="39"/>
      <c r="R1587" s="39">
        <v>4</v>
      </c>
      <c r="S1587" s="39">
        <v>8</v>
      </c>
      <c r="T1587" s="39">
        <v>2</v>
      </c>
      <c r="U1587" s="39">
        <v>4</v>
      </c>
      <c r="V1587" s="39">
        <v>4</v>
      </c>
      <c r="W1587" s="39"/>
      <c r="X1587" s="39"/>
      <c r="Y1587" s="39"/>
      <c r="Z1587" s="39"/>
      <c r="AA1587" s="39"/>
      <c r="AB1587" s="39"/>
      <c r="AC1587" s="39"/>
      <c r="AD1587" s="39"/>
      <c r="AE1587" s="39"/>
      <c r="AF1587" s="39"/>
      <c r="AG1587" s="39"/>
      <c r="AH1587" s="39"/>
      <c r="AI1587" s="39"/>
      <c r="AJ1587" s="39"/>
      <c r="AK1587" s="39"/>
      <c r="AL1587" s="39"/>
      <c r="AM1587" s="39"/>
      <c r="AN1587" s="39"/>
      <c r="AO1587" s="39"/>
      <c r="AP1587" s="39">
        <v>1432799.9999999998</v>
      </c>
      <c r="AQ1587" s="39">
        <f t="shared" ref="AQ1587" si="33">(R1587+S1587+T1587+U1587+V1587+W1587)*AP1587</f>
        <v>31521599.999999996</v>
      </c>
      <c r="AR1587" s="27">
        <f t="shared" si="32"/>
        <v>35304192</v>
      </c>
      <c r="AS1587" s="13" t="s">
        <v>111</v>
      </c>
      <c r="AT1587" s="13">
        <v>2015</v>
      </c>
      <c r="AU1587" s="13"/>
    </row>
    <row r="1588" spans="2:47" x14ac:dyDescent="0.2">
      <c r="B1588" s="7" t="s">
        <v>2560</v>
      </c>
      <c r="C1588" s="7" t="s">
        <v>100</v>
      </c>
      <c r="D1588" s="13" t="s">
        <v>2545</v>
      </c>
      <c r="E1588" s="7" t="s">
        <v>2546</v>
      </c>
      <c r="F1588" s="7" t="s">
        <v>2561</v>
      </c>
      <c r="G1588" s="10" t="s">
        <v>2562</v>
      </c>
      <c r="H1588" s="8" t="s">
        <v>197</v>
      </c>
      <c r="I1588" s="9">
        <v>92.9</v>
      </c>
      <c r="J1588" s="10" t="s">
        <v>238</v>
      </c>
      <c r="K1588" s="8" t="s">
        <v>107</v>
      </c>
      <c r="L1588" s="10" t="s">
        <v>108</v>
      </c>
      <c r="M1588" s="10" t="s">
        <v>109</v>
      </c>
      <c r="N1588" s="10" t="s">
        <v>110</v>
      </c>
      <c r="O1588" s="27"/>
      <c r="P1588" s="27"/>
      <c r="Q1588" s="74"/>
      <c r="R1588" s="27">
        <v>4</v>
      </c>
      <c r="S1588" s="27">
        <v>2</v>
      </c>
      <c r="T1588" s="27">
        <v>2</v>
      </c>
      <c r="U1588" s="27">
        <v>4</v>
      </c>
      <c r="V1588" s="27">
        <v>4</v>
      </c>
      <c r="W1588" s="27"/>
      <c r="X1588" s="27"/>
      <c r="Y1588" s="27"/>
      <c r="Z1588" s="27"/>
      <c r="AA1588" s="27"/>
      <c r="AB1588" s="27"/>
      <c r="AC1588" s="27"/>
      <c r="AD1588" s="27"/>
      <c r="AE1588" s="27"/>
      <c r="AF1588" s="27"/>
      <c r="AG1588" s="27"/>
      <c r="AH1588" s="27"/>
      <c r="AI1588" s="27"/>
      <c r="AJ1588" s="27"/>
      <c r="AK1588" s="27"/>
      <c r="AL1588" s="27"/>
      <c r="AM1588" s="27"/>
      <c r="AN1588" s="27"/>
      <c r="AO1588" s="27"/>
      <c r="AP1588" s="27">
        <v>2246148.9700000002</v>
      </c>
      <c r="AQ1588" s="27">
        <v>0</v>
      </c>
      <c r="AR1588" s="27">
        <f t="shared" si="32"/>
        <v>0</v>
      </c>
      <c r="AS1588" s="10" t="s">
        <v>111</v>
      </c>
      <c r="AT1588" s="43" t="s">
        <v>241</v>
      </c>
      <c r="AU1588" s="10" t="s">
        <v>1339</v>
      </c>
    </row>
    <row r="1589" spans="2:47" x14ac:dyDescent="0.2">
      <c r="B1589" s="12" t="s">
        <v>2563</v>
      </c>
      <c r="C1589" s="7" t="s">
        <v>100</v>
      </c>
      <c r="D1589" s="13" t="s">
        <v>2545</v>
      </c>
      <c r="E1589" s="7" t="s">
        <v>2546</v>
      </c>
      <c r="F1589" s="7" t="s">
        <v>2561</v>
      </c>
      <c r="G1589" s="7" t="s">
        <v>2562</v>
      </c>
      <c r="H1589" s="8" t="s">
        <v>197</v>
      </c>
      <c r="I1589" s="9">
        <v>92.9</v>
      </c>
      <c r="J1589" s="10" t="s">
        <v>579</v>
      </c>
      <c r="K1589" s="8" t="s">
        <v>107</v>
      </c>
      <c r="L1589" s="10" t="s">
        <v>108</v>
      </c>
      <c r="M1589" s="10" t="s">
        <v>109</v>
      </c>
      <c r="N1589" s="10" t="s">
        <v>110</v>
      </c>
      <c r="O1589" s="74"/>
      <c r="P1589" s="27"/>
      <c r="Q1589" s="27"/>
      <c r="R1589" s="27">
        <v>4</v>
      </c>
      <c r="S1589" s="27">
        <v>2</v>
      </c>
      <c r="T1589" s="27">
        <v>2</v>
      </c>
      <c r="U1589" s="27">
        <v>4</v>
      </c>
      <c r="V1589" s="27">
        <v>4</v>
      </c>
      <c r="W1589" s="27"/>
      <c r="X1589" s="27"/>
      <c r="Y1589" s="27"/>
      <c r="Z1589" s="27"/>
      <c r="AA1589" s="27"/>
      <c r="AB1589" s="27"/>
      <c r="AC1589" s="27"/>
      <c r="AD1589" s="27"/>
      <c r="AE1589" s="27"/>
      <c r="AF1589" s="27"/>
      <c r="AG1589" s="27"/>
      <c r="AH1589" s="27"/>
      <c r="AI1589" s="27"/>
      <c r="AJ1589" s="27"/>
      <c r="AK1589" s="27"/>
      <c r="AL1589" s="27"/>
      <c r="AM1589" s="27"/>
      <c r="AN1589" s="27"/>
      <c r="AO1589" s="27"/>
      <c r="AP1589" s="27">
        <v>2246148.9700000002</v>
      </c>
      <c r="AQ1589" s="27">
        <v>0</v>
      </c>
      <c r="AR1589" s="27">
        <f t="shared" si="32"/>
        <v>0</v>
      </c>
      <c r="AS1589" s="10" t="s">
        <v>111</v>
      </c>
      <c r="AT1589" s="43" t="s">
        <v>241</v>
      </c>
      <c r="AU1589" s="43" t="s">
        <v>242</v>
      </c>
    </row>
    <row r="1590" spans="2:47" x14ac:dyDescent="0.2">
      <c r="B1590" s="12" t="s">
        <v>2564</v>
      </c>
      <c r="C1590" s="7" t="s">
        <v>100</v>
      </c>
      <c r="D1590" s="13" t="s">
        <v>2545</v>
      </c>
      <c r="E1590" s="7" t="s">
        <v>2546</v>
      </c>
      <c r="F1590" s="7" t="s">
        <v>2561</v>
      </c>
      <c r="G1590" s="7" t="s">
        <v>2562</v>
      </c>
      <c r="H1590" s="8" t="s">
        <v>197</v>
      </c>
      <c r="I1590" s="9">
        <v>92.9</v>
      </c>
      <c r="J1590" s="10" t="s">
        <v>579</v>
      </c>
      <c r="K1590" s="8" t="s">
        <v>107</v>
      </c>
      <c r="L1590" s="10" t="s">
        <v>108</v>
      </c>
      <c r="M1590" s="10" t="s">
        <v>109</v>
      </c>
      <c r="N1590" s="10" t="s">
        <v>110</v>
      </c>
      <c r="O1590" s="74"/>
      <c r="P1590" s="27"/>
      <c r="Q1590" s="27"/>
      <c r="R1590" s="27">
        <v>4</v>
      </c>
      <c r="S1590" s="27">
        <v>2</v>
      </c>
      <c r="T1590" s="27">
        <v>2</v>
      </c>
      <c r="U1590" s="27">
        <v>4</v>
      </c>
      <c r="V1590" s="27">
        <v>4</v>
      </c>
      <c r="W1590" s="27"/>
      <c r="X1590" s="27"/>
      <c r="Y1590" s="27"/>
      <c r="Z1590" s="27"/>
      <c r="AA1590" s="27"/>
      <c r="AB1590" s="27"/>
      <c r="AC1590" s="27"/>
      <c r="AD1590" s="27"/>
      <c r="AE1590" s="27"/>
      <c r="AF1590" s="27"/>
      <c r="AG1590" s="27"/>
      <c r="AH1590" s="27"/>
      <c r="AI1590" s="27"/>
      <c r="AJ1590" s="27"/>
      <c r="AK1590" s="27"/>
      <c r="AL1590" s="27"/>
      <c r="AM1590" s="27"/>
      <c r="AN1590" s="27"/>
      <c r="AO1590" s="27"/>
      <c r="AP1590" s="27">
        <v>1604615</v>
      </c>
      <c r="AQ1590" s="27">
        <v>0</v>
      </c>
      <c r="AR1590" s="27">
        <f t="shared" si="32"/>
        <v>0</v>
      </c>
      <c r="AS1590" s="10" t="s">
        <v>111</v>
      </c>
      <c r="AT1590" s="43" t="s">
        <v>241</v>
      </c>
      <c r="AU1590" s="89"/>
    </row>
    <row r="1591" spans="2:47" x14ac:dyDescent="0.2">
      <c r="B1591" s="12" t="s">
        <v>2565</v>
      </c>
      <c r="C1591" s="8" t="s">
        <v>100</v>
      </c>
      <c r="D1591" s="13" t="s">
        <v>2545</v>
      </c>
      <c r="E1591" s="7" t="s">
        <v>2546</v>
      </c>
      <c r="F1591" s="8" t="s">
        <v>2561</v>
      </c>
      <c r="G1591" s="7" t="s">
        <v>2562</v>
      </c>
      <c r="H1591" s="8" t="s">
        <v>197</v>
      </c>
      <c r="I1591" s="8">
        <v>92.9</v>
      </c>
      <c r="J1591" s="8" t="s">
        <v>244</v>
      </c>
      <c r="K1591" s="8" t="s">
        <v>107</v>
      </c>
      <c r="L1591" s="8" t="s">
        <v>108</v>
      </c>
      <c r="M1591" s="10" t="s">
        <v>109</v>
      </c>
      <c r="N1591" s="8" t="s">
        <v>110</v>
      </c>
      <c r="O1591" s="74"/>
      <c r="P1591" s="27"/>
      <c r="Q1591" s="27"/>
      <c r="R1591" s="27">
        <v>4</v>
      </c>
      <c r="S1591" s="27">
        <v>2</v>
      </c>
      <c r="T1591" s="27">
        <v>2</v>
      </c>
      <c r="U1591" s="27">
        <v>4</v>
      </c>
      <c r="V1591" s="27">
        <v>4</v>
      </c>
      <c r="W1591" s="27"/>
      <c r="X1591" s="27"/>
      <c r="Y1591" s="27"/>
      <c r="Z1591" s="27"/>
      <c r="AA1591" s="27"/>
      <c r="AB1591" s="27"/>
      <c r="AC1591" s="27"/>
      <c r="AD1591" s="27"/>
      <c r="AE1591" s="27"/>
      <c r="AF1591" s="27"/>
      <c r="AG1591" s="27"/>
      <c r="AH1591" s="27"/>
      <c r="AI1591" s="27"/>
      <c r="AJ1591" s="27"/>
      <c r="AK1591" s="27"/>
      <c r="AL1591" s="27"/>
      <c r="AM1591" s="27"/>
      <c r="AN1591" s="27"/>
      <c r="AO1591" s="27"/>
      <c r="AP1591" s="27">
        <v>1604615</v>
      </c>
      <c r="AQ1591" s="27">
        <v>0</v>
      </c>
      <c r="AR1591" s="27">
        <f t="shared" si="32"/>
        <v>0</v>
      </c>
      <c r="AS1591" s="10" t="s">
        <v>111</v>
      </c>
      <c r="AT1591" s="43" t="s">
        <v>241</v>
      </c>
      <c r="AU1591" s="89" t="s">
        <v>2552</v>
      </c>
    </row>
    <row r="1592" spans="2:47" x14ac:dyDescent="0.2">
      <c r="B1592" s="12" t="s">
        <v>2566</v>
      </c>
      <c r="C1592" s="8" t="s">
        <v>100</v>
      </c>
      <c r="D1592" s="13" t="s">
        <v>2545</v>
      </c>
      <c r="E1592" s="7" t="s">
        <v>2546</v>
      </c>
      <c r="F1592" s="8" t="s">
        <v>2561</v>
      </c>
      <c r="G1592" s="7" t="s">
        <v>2562</v>
      </c>
      <c r="H1592" s="8" t="s">
        <v>105</v>
      </c>
      <c r="I1592" s="8">
        <v>92.9</v>
      </c>
      <c r="J1592" s="8" t="s">
        <v>238</v>
      </c>
      <c r="K1592" s="8" t="s">
        <v>107</v>
      </c>
      <c r="L1592" s="8" t="s">
        <v>108</v>
      </c>
      <c r="M1592" s="10" t="s">
        <v>109</v>
      </c>
      <c r="N1592" s="8" t="s">
        <v>110</v>
      </c>
      <c r="O1592" s="74"/>
      <c r="P1592" s="27"/>
      <c r="Q1592" s="27"/>
      <c r="R1592" s="27">
        <v>4</v>
      </c>
      <c r="S1592" s="27">
        <v>2</v>
      </c>
      <c r="T1592" s="27">
        <v>2</v>
      </c>
      <c r="U1592" s="27">
        <v>4</v>
      </c>
      <c r="V1592" s="27">
        <v>4</v>
      </c>
      <c r="W1592" s="27"/>
      <c r="X1592" s="27"/>
      <c r="Y1592" s="27"/>
      <c r="Z1592" s="27"/>
      <c r="AA1592" s="27"/>
      <c r="AB1592" s="27"/>
      <c r="AC1592" s="27"/>
      <c r="AD1592" s="27"/>
      <c r="AE1592" s="27"/>
      <c r="AF1592" s="27"/>
      <c r="AG1592" s="27"/>
      <c r="AH1592" s="27"/>
      <c r="AI1592" s="27"/>
      <c r="AJ1592" s="27"/>
      <c r="AK1592" s="27"/>
      <c r="AL1592" s="27"/>
      <c r="AM1592" s="27"/>
      <c r="AN1592" s="27"/>
      <c r="AO1592" s="27"/>
      <c r="AP1592" s="27">
        <v>1604615</v>
      </c>
      <c r="AQ1592" s="27">
        <v>0</v>
      </c>
      <c r="AR1592" s="27">
        <f t="shared" si="32"/>
        <v>0</v>
      </c>
      <c r="AS1592" s="10" t="s">
        <v>111</v>
      </c>
      <c r="AT1592" s="43" t="s">
        <v>241</v>
      </c>
      <c r="AU1592" s="13" t="s">
        <v>115</v>
      </c>
    </row>
    <row r="1593" spans="2:47" x14ac:dyDescent="0.2">
      <c r="B1593" s="13" t="s">
        <v>2567</v>
      </c>
      <c r="C1593" s="13" t="s">
        <v>100</v>
      </c>
      <c r="D1593" s="13" t="s">
        <v>2555</v>
      </c>
      <c r="E1593" s="13" t="s">
        <v>1642</v>
      </c>
      <c r="F1593" s="13" t="s">
        <v>2556</v>
      </c>
      <c r="G1593" s="13" t="s">
        <v>2568</v>
      </c>
      <c r="H1593" s="13" t="s">
        <v>105</v>
      </c>
      <c r="I1593" s="13">
        <v>92.9</v>
      </c>
      <c r="J1593" s="13" t="s">
        <v>238</v>
      </c>
      <c r="K1593" s="13" t="s">
        <v>107</v>
      </c>
      <c r="L1593" s="13" t="s">
        <v>108</v>
      </c>
      <c r="M1593" s="13" t="s">
        <v>109</v>
      </c>
      <c r="N1593" s="13" t="s">
        <v>110</v>
      </c>
      <c r="O1593" s="39"/>
      <c r="P1593" s="39"/>
      <c r="Q1593" s="39"/>
      <c r="R1593" s="39">
        <v>4</v>
      </c>
      <c r="S1593" s="39">
        <v>1</v>
      </c>
      <c r="T1593" s="39">
        <v>1</v>
      </c>
      <c r="U1593" s="39">
        <v>1</v>
      </c>
      <c r="V1593" s="39">
        <v>1</v>
      </c>
      <c r="W1593" s="39"/>
      <c r="X1593" s="39"/>
      <c r="Y1593" s="39"/>
      <c r="Z1593" s="39"/>
      <c r="AA1593" s="39"/>
      <c r="AB1593" s="39"/>
      <c r="AC1593" s="39"/>
      <c r="AD1593" s="39"/>
      <c r="AE1593" s="39"/>
      <c r="AF1593" s="39"/>
      <c r="AG1593" s="39"/>
      <c r="AH1593" s="39"/>
      <c r="AI1593" s="39"/>
      <c r="AJ1593" s="39"/>
      <c r="AK1593" s="39"/>
      <c r="AL1593" s="39"/>
      <c r="AM1593" s="39"/>
      <c r="AN1593" s="39"/>
      <c r="AO1593" s="39"/>
      <c r="AP1593" s="39">
        <v>1604615</v>
      </c>
      <c r="AQ1593" s="39">
        <v>0</v>
      </c>
      <c r="AR1593" s="27">
        <f t="shared" si="32"/>
        <v>0</v>
      </c>
      <c r="AS1593" s="13" t="s">
        <v>111</v>
      </c>
      <c r="AT1593" s="13">
        <v>2015</v>
      </c>
      <c r="AU1593" s="13">
        <v>14</v>
      </c>
    </row>
    <row r="1594" spans="2:47" x14ac:dyDescent="0.2">
      <c r="B1594" s="13" t="s">
        <v>2569</v>
      </c>
      <c r="C1594" s="13" t="s">
        <v>100</v>
      </c>
      <c r="D1594" s="13" t="s">
        <v>2555</v>
      </c>
      <c r="E1594" s="13" t="s">
        <v>1642</v>
      </c>
      <c r="F1594" s="13" t="s">
        <v>2556</v>
      </c>
      <c r="G1594" s="13" t="s">
        <v>2568</v>
      </c>
      <c r="H1594" s="13" t="s">
        <v>105</v>
      </c>
      <c r="I1594" s="13">
        <v>92.9</v>
      </c>
      <c r="J1594" s="13" t="s">
        <v>238</v>
      </c>
      <c r="K1594" s="13" t="s">
        <v>107</v>
      </c>
      <c r="L1594" s="13" t="s">
        <v>108</v>
      </c>
      <c r="M1594" s="13" t="s">
        <v>122</v>
      </c>
      <c r="N1594" s="13" t="s">
        <v>110</v>
      </c>
      <c r="O1594" s="39"/>
      <c r="P1594" s="39"/>
      <c r="Q1594" s="39"/>
      <c r="R1594" s="39">
        <v>4</v>
      </c>
      <c r="S1594" s="39">
        <v>2</v>
      </c>
      <c r="T1594" s="39">
        <v>1</v>
      </c>
      <c r="U1594" s="39">
        <v>1</v>
      </c>
      <c r="V1594" s="39">
        <v>1</v>
      </c>
      <c r="W1594" s="39"/>
      <c r="X1594" s="39"/>
      <c r="Y1594" s="39"/>
      <c r="Z1594" s="39"/>
      <c r="AA1594" s="39"/>
      <c r="AB1594" s="39"/>
      <c r="AC1594" s="39"/>
      <c r="AD1594" s="39"/>
      <c r="AE1594" s="39"/>
      <c r="AF1594" s="39"/>
      <c r="AG1594" s="39"/>
      <c r="AH1594" s="39"/>
      <c r="AI1594" s="39"/>
      <c r="AJ1594" s="39"/>
      <c r="AK1594" s="39"/>
      <c r="AL1594" s="39"/>
      <c r="AM1594" s="39"/>
      <c r="AN1594" s="39"/>
      <c r="AO1594" s="39"/>
      <c r="AP1594" s="39">
        <v>1604615</v>
      </c>
      <c r="AQ1594" s="39">
        <f>(O1594+P1594+Q1594+R1594+S1594+T1594+U1594+V1594+W1594)*AP1594</f>
        <v>14441535</v>
      </c>
      <c r="AR1594" s="27">
        <f t="shared" si="32"/>
        <v>16174519.200000001</v>
      </c>
      <c r="AS1594" s="13" t="s">
        <v>111</v>
      </c>
      <c r="AT1594" s="13">
        <v>2015</v>
      </c>
      <c r="AU1594" s="13"/>
    </row>
    <row r="1595" spans="2:47" x14ac:dyDescent="0.2">
      <c r="B1595" s="7" t="s">
        <v>2570</v>
      </c>
      <c r="C1595" s="7" t="s">
        <v>100</v>
      </c>
      <c r="D1595" s="13" t="s">
        <v>2571</v>
      </c>
      <c r="E1595" s="7" t="s">
        <v>2572</v>
      </c>
      <c r="F1595" s="10" t="s">
        <v>2573</v>
      </c>
      <c r="G1595" s="10" t="s">
        <v>2574</v>
      </c>
      <c r="H1595" s="8" t="s">
        <v>197</v>
      </c>
      <c r="I1595" s="9">
        <v>45</v>
      </c>
      <c r="J1595" s="10" t="s">
        <v>238</v>
      </c>
      <c r="K1595" s="8" t="s">
        <v>107</v>
      </c>
      <c r="L1595" s="10" t="s">
        <v>108</v>
      </c>
      <c r="M1595" s="10" t="s">
        <v>109</v>
      </c>
      <c r="N1595" s="10" t="s">
        <v>110</v>
      </c>
      <c r="O1595" s="27"/>
      <c r="P1595" s="27"/>
      <c r="Q1595" s="74"/>
      <c r="R1595" s="27">
        <v>3</v>
      </c>
      <c r="S1595" s="27">
        <v>0</v>
      </c>
      <c r="T1595" s="27">
        <v>3</v>
      </c>
      <c r="U1595" s="27">
        <v>3</v>
      </c>
      <c r="V1595" s="27">
        <v>3</v>
      </c>
      <c r="W1595" s="27"/>
      <c r="X1595" s="27"/>
      <c r="Y1595" s="27"/>
      <c r="Z1595" s="27"/>
      <c r="AA1595" s="27"/>
      <c r="AB1595" s="27"/>
      <c r="AC1595" s="27"/>
      <c r="AD1595" s="27"/>
      <c r="AE1595" s="27"/>
      <c r="AF1595" s="27"/>
      <c r="AG1595" s="27"/>
      <c r="AH1595" s="27"/>
      <c r="AI1595" s="27"/>
      <c r="AJ1595" s="27"/>
      <c r="AK1595" s="27"/>
      <c r="AL1595" s="27"/>
      <c r="AM1595" s="27"/>
      <c r="AN1595" s="27"/>
      <c r="AO1595" s="27"/>
      <c r="AP1595" s="27">
        <v>415750.64</v>
      </c>
      <c r="AQ1595" s="27">
        <v>0</v>
      </c>
      <c r="AR1595" s="27">
        <f t="shared" si="32"/>
        <v>0</v>
      </c>
      <c r="AS1595" s="10" t="s">
        <v>111</v>
      </c>
      <c r="AT1595" s="7" t="s">
        <v>375</v>
      </c>
      <c r="AU1595" s="89" t="s">
        <v>212</v>
      </c>
    </row>
    <row r="1596" spans="2:47" x14ac:dyDescent="0.2">
      <c r="B1596" s="7" t="s">
        <v>2575</v>
      </c>
      <c r="C1596" s="7" t="s">
        <v>100</v>
      </c>
      <c r="D1596" s="13" t="s">
        <v>2571</v>
      </c>
      <c r="E1596" s="7" t="s">
        <v>2572</v>
      </c>
      <c r="F1596" s="10" t="s">
        <v>2573</v>
      </c>
      <c r="G1596" s="10" t="s">
        <v>2574</v>
      </c>
      <c r="H1596" s="8" t="s">
        <v>197</v>
      </c>
      <c r="I1596" s="9">
        <v>45</v>
      </c>
      <c r="J1596" s="10" t="s">
        <v>238</v>
      </c>
      <c r="K1596" s="8" t="s">
        <v>107</v>
      </c>
      <c r="L1596" s="10" t="s">
        <v>108</v>
      </c>
      <c r="M1596" s="10" t="s">
        <v>109</v>
      </c>
      <c r="N1596" s="10" t="s">
        <v>110</v>
      </c>
      <c r="O1596" s="27"/>
      <c r="P1596" s="27"/>
      <c r="Q1596" s="74"/>
      <c r="R1596" s="27">
        <v>3</v>
      </c>
      <c r="S1596" s="27">
        <v>0</v>
      </c>
      <c r="T1596" s="27">
        <v>3</v>
      </c>
      <c r="U1596" s="27">
        <v>3</v>
      </c>
      <c r="V1596" s="27">
        <v>3</v>
      </c>
      <c r="W1596" s="27"/>
      <c r="X1596" s="27"/>
      <c r="Y1596" s="27"/>
      <c r="Z1596" s="27"/>
      <c r="AA1596" s="27"/>
      <c r="AB1596" s="27"/>
      <c r="AC1596" s="27"/>
      <c r="AD1596" s="27"/>
      <c r="AE1596" s="27"/>
      <c r="AF1596" s="27"/>
      <c r="AG1596" s="27"/>
      <c r="AH1596" s="27"/>
      <c r="AI1596" s="27"/>
      <c r="AJ1596" s="27"/>
      <c r="AK1596" s="27"/>
      <c r="AL1596" s="27"/>
      <c r="AM1596" s="27"/>
      <c r="AN1596" s="27"/>
      <c r="AO1596" s="27"/>
      <c r="AP1596" s="27">
        <v>415750.64</v>
      </c>
      <c r="AQ1596" s="27">
        <v>0</v>
      </c>
      <c r="AR1596" s="27">
        <f t="shared" si="32"/>
        <v>0</v>
      </c>
      <c r="AS1596" s="10" t="s">
        <v>111</v>
      </c>
      <c r="AT1596" s="7" t="s">
        <v>375</v>
      </c>
      <c r="AU1596" s="89" t="s">
        <v>212</v>
      </c>
    </row>
    <row r="1597" spans="2:47" x14ac:dyDescent="0.2">
      <c r="B1597" s="7" t="s">
        <v>2576</v>
      </c>
      <c r="C1597" s="7" t="s">
        <v>100</v>
      </c>
      <c r="D1597" s="13" t="s">
        <v>2571</v>
      </c>
      <c r="E1597" s="7" t="s">
        <v>2572</v>
      </c>
      <c r="F1597" s="10" t="s">
        <v>2573</v>
      </c>
      <c r="G1597" s="10" t="s">
        <v>2577</v>
      </c>
      <c r="H1597" s="8" t="s">
        <v>197</v>
      </c>
      <c r="I1597" s="9">
        <v>45</v>
      </c>
      <c r="J1597" s="10" t="s">
        <v>238</v>
      </c>
      <c r="K1597" s="8" t="s">
        <v>107</v>
      </c>
      <c r="L1597" s="10" t="s">
        <v>108</v>
      </c>
      <c r="M1597" s="10" t="s">
        <v>109</v>
      </c>
      <c r="N1597" s="10" t="s">
        <v>110</v>
      </c>
      <c r="O1597" s="27"/>
      <c r="P1597" s="27"/>
      <c r="Q1597" s="74"/>
      <c r="R1597" s="27">
        <v>1</v>
      </c>
      <c r="S1597" s="27">
        <v>1</v>
      </c>
      <c r="T1597" s="27">
        <v>0</v>
      </c>
      <c r="U1597" s="27">
        <v>1</v>
      </c>
      <c r="V1597" s="27">
        <v>1</v>
      </c>
      <c r="W1597" s="27"/>
      <c r="X1597" s="27"/>
      <c r="Y1597" s="27"/>
      <c r="Z1597" s="27"/>
      <c r="AA1597" s="27"/>
      <c r="AB1597" s="27"/>
      <c r="AC1597" s="27"/>
      <c r="AD1597" s="27"/>
      <c r="AE1597" s="27"/>
      <c r="AF1597" s="27"/>
      <c r="AG1597" s="27"/>
      <c r="AH1597" s="27"/>
      <c r="AI1597" s="27"/>
      <c r="AJ1597" s="27"/>
      <c r="AK1597" s="27"/>
      <c r="AL1597" s="27"/>
      <c r="AM1597" s="27"/>
      <c r="AN1597" s="27"/>
      <c r="AO1597" s="27"/>
      <c r="AP1597" s="27">
        <v>162552.1</v>
      </c>
      <c r="AQ1597" s="27">
        <v>0</v>
      </c>
      <c r="AR1597" s="27">
        <f t="shared" si="32"/>
        <v>0</v>
      </c>
      <c r="AS1597" s="10" t="s">
        <v>111</v>
      </c>
      <c r="AT1597" s="7" t="s">
        <v>375</v>
      </c>
      <c r="AU1597" s="89" t="s">
        <v>212</v>
      </c>
    </row>
    <row r="1598" spans="2:47" x14ac:dyDescent="0.2">
      <c r="B1598" s="7" t="s">
        <v>2578</v>
      </c>
      <c r="C1598" s="7" t="s">
        <v>100</v>
      </c>
      <c r="D1598" s="13" t="s">
        <v>2545</v>
      </c>
      <c r="E1598" s="7" t="s">
        <v>2546</v>
      </c>
      <c r="F1598" s="10" t="s">
        <v>2561</v>
      </c>
      <c r="G1598" s="10" t="s">
        <v>2579</v>
      </c>
      <c r="H1598" s="8" t="s">
        <v>197</v>
      </c>
      <c r="I1598" s="27">
        <v>92.9</v>
      </c>
      <c r="J1598" s="10" t="s">
        <v>238</v>
      </c>
      <c r="K1598" s="8" t="s">
        <v>107</v>
      </c>
      <c r="L1598" s="10" t="s">
        <v>108</v>
      </c>
      <c r="M1598" s="10" t="s">
        <v>109</v>
      </c>
      <c r="N1598" s="10" t="s">
        <v>110</v>
      </c>
      <c r="O1598" s="27"/>
      <c r="P1598" s="27"/>
      <c r="Q1598" s="74"/>
      <c r="R1598" s="27">
        <v>2</v>
      </c>
      <c r="S1598" s="27">
        <v>0</v>
      </c>
      <c r="T1598" s="27">
        <v>0</v>
      </c>
      <c r="U1598" s="27">
        <v>2</v>
      </c>
      <c r="V1598" s="27">
        <v>2</v>
      </c>
      <c r="W1598" s="27"/>
      <c r="X1598" s="27"/>
      <c r="Y1598" s="27"/>
      <c r="Z1598" s="27"/>
      <c r="AA1598" s="27"/>
      <c r="AB1598" s="27"/>
      <c r="AC1598" s="27"/>
      <c r="AD1598" s="27"/>
      <c r="AE1598" s="27"/>
      <c r="AF1598" s="27"/>
      <c r="AG1598" s="27"/>
      <c r="AH1598" s="27"/>
      <c r="AI1598" s="27"/>
      <c r="AJ1598" s="27"/>
      <c r="AK1598" s="27"/>
      <c r="AL1598" s="27"/>
      <c r="AM1598" s="27"/>
      <c r="AN1598" s="27"/>
      <c r="AO1598" s="27"/>
      <c r="AP1598" s="27">
        <v>1220145.5900000001</v>
      </c>
      <c r="AQ1598" s="27">
        <v>0</v>
      </c>
      <c r="AR1598" s="27">
        <f t="shared" si="32"/>
        <v>0</v>
      </c>
      <c r="AS1598" s="10" t="s">
        <v>111</v>
      </c>
      <c r="AT1598" s="43" t="s">
        <v>241</v>
      </c>
      <c r="AU1598" s="10" t="s">
        <v>1339</v>
      </c>
    </row>
    <row r="1599" spans="2:47" x14ac:dyDescent="0.2">
      <c r="B1599" s="12" t="s">
        <v>2580</v>
      </c>
      <c r="C1599" s="7" t="s">
        <v>100</v>
      </c>
      <c r="D1599" s="13" t="s">
        <v>2545</v>
      </c>
      <c r="E1599" s="7" t="s">
        <v>2546</v>
      </c>
      <c r="F1599" s="7" t="s">
        <v>2561</v>
      </c>
      <c r="G1599" s="7" t="s">
        <v>2579</v>
      </c>
      <c r="H1599" s="8" t="s">
        <v>197</v>
      </c>
      <c r="I1599" s="9">
        <v>92.9</v>
      </c>
      <c r="J1599" s="10" t="s">
        <v>579</v>
      </c>
      <c r="K1599" s="8" t="s">
        <v>107</v>
      </c>
      <c r="L1599" s="10" t="s">
        <v>108</v>
      </c>
      <c r="M1599" s="10" t="s">
        <v>109</v>
      </c>
      <c r="N1599" s="10" t="s">
        <v>110</v>
      </c>
      <c r="O1599" s="74"/>
      <c r="P1599" s="27"/>
      <c r="Q1599" s="27"/>
      <c r="R1599" s="27">
        <v>2</v>
      </c>
      <c r="S1599" s="27"/>
      <c r="T1599" s="27"/>
      <c r="U1599" s="27">
        <v>2</v>
      </c>
      <c r="V1599" s="27">
        <v>2</v>
      </c>
      <c r="W1599" s="27"/>
      <c r="X1599" s="27"/>
      <c r="Y1599" s="27"/>
      <c r="Z1599" s="27"/>
      <c r="AA1599" s="27"/>
      <c r="AB1599" s="27"/>
      <c r="AC1599" s="27"/>
      <c r="AD1599" s="27"/>
      <c r="AE1599" s="27"/>
      <c r="AF1599" s="27"/>
      <c r="AG1599" s="27"/>
      <c r="AH1599" s="27"/>
      <c r="AI1599" s="27"/>
      <c r="AJ1599" s="27"/>
      <c r="AK1599" s="27"/>
      <c r="AL1599" s="27"/>
      <c r="AM1599" s="27"/>
      <c r="AN1599" s="27"/>
      <c r="AO1599" s="27"/>
      <c r="AP1599" s="27">
        <v>1220145.5900000001</v>
      </c>
      <c r="AQ1599" s="27">
        <v>0</v>
      </c>
      <c r="AR1599" s="27">
        <f t="shared" si="32"/>
        <v>0</v>
      </c>
      <c r="AS1599" s="10" t="s">
        <v>111</v>
      </c>
      <c r="AT1599" s="43" t="s">
        <v>241</v>
      </c>
      <c r="AU1599" s="43" t="s">
        <v>242</v>
      </c>
    </row>
    <row r="1600" spans="2:47" x14ac:dyDescent="0.2">
      <c r="B1600" s="12" t="s">
        <v>2581</v>
      </c>
      <c r="C1600" s="7" t="s">
        <v>100</v>
      </c>
      <c r="D1600" s="13" t="s">
        <v>2545</v>
      </c>
      <c r="E1600" s="7" t="s">
        <v>2546</v>
      </c>
      <c r="F1600" s="7" t="s">
        <v>2561</v>
      </c>
      <c r="G1600" s="7" t="s">
        <v>2579</v>
      </c>
      <c r="H1600" s="8" t="s">
        <v>197</v>
      </c>
      <c r="I1600" s="9">
        <v>92.9</v>
      </c>
      <c r="J1600" s="10" t="s">
        <v>579</v>
      </c>
      <c r="K1600" s="8" t="s">
        <v>107</v>
      </c>
      <c r="L1600" s="10" t="s">
        <v>108</v>
      </c>
      <c r="M1600" s="10" t="s">
        <v>109</v>
      </c>
      <c r="N1600" s="10" t="s">
        <v>110</v>
      </c>
      <c r="O1600" s="74"/>
      <c r="P1600" s="27"/>
      <c r="Q1600" s="27"/>
      <c r="R1600" s="27">
        <v>2</v>
      </c>
      <c r="S1600" s="27"/>
      <c r="T1600" s="27"/>
      <c r="U1600" s="27">
        <v>2</v>
      </c>
      <c r="V1600" s="27">
        <v>2</v>
      </c>
      <c r="W1600" s="27"/>
      <c r="X1600" s="27"/>
      <c r="Y1600" s="27"/>
      <c r="Z1600" s="27"/>
      <c r="AA1600" s="27"/>
      <c r="AB1600" s="27"/>
      <c r="AC1600" s="27"/>
      <c r="AD1600" s="27"/>
      <c r="AE1600" s="27"/>
      <c r="AF1600" s="27"/>
      <c r="AG1600" s="27"/>
      <c r="AH1600" s="27"/>
      <c r="AI1600" s="27"/>
      <c r="AJ1600" s="27"/>
      <c r="AK1600" s="27"/>
      <c r="AL1600" s="27"/>
      <c r="AM1600" s="27"/>
      <c r="AN1600" s="27"/>
      <c r="AO1600" s="27"/>
      <c r="AP1600" s="27">
        <v>854930</v>
      </c>
      <c r="AQ1600" s="27">
        <v>0</v>
      </c>
      <c r="AR1600" s="27">
        <f t="shared" si="32"/>
        <v>0</v>
      </c>
      <c r="AS1600" s="10" t="s">
        <v>111</v>
      </c>
      <c r="AT1600" s="43" t="s">
        <v>241</v>
      </c>
      <c r="AU1600" s="89"/>
    </row>
    <row r="1601" spans="2:47" x14ac:dyDescent="0.2">
      <c r="B1601" s="12" t="s">
        <v>2582</v>
      </c>
      <c r="C1601" s="8" t="s">
        <v>100</v>
      </c>
      <c r="D1601" s="13" t="s">
        <v>2545</v>
      </c>
      <c r="E1601" s="7" t="s">
        <v>2546</v>
      </c>
      <c r="F1601" s="8" t="s">
        <v>2561</v>
      </c>
      <c r="G1601" s="7" t="s">
        <v>2579</v>
      </c>
      <c r="H1601" s="8" t="s">
        <v>197</v>
      </c>
      <c r="I1601" s="9">
        <v>92.9</v>
      </c>
      <c r="J1601" s="8" t="s">
        <v>244</v>
      </c>
      <c r="K1601" s="8" t="s">
        <v>107</v>
      </c>
      <c r="L1601" s="8" t="s">
        <v>108</v>
      </c>
      <c r="M1601" s="10" t="s">
        <v>109</v>
      </c>
      <c r="N1601" s="10" t="s">
        <v>110</v>
      </c>
      <c r="O1601" s="74"/>
      <c r="P1601" s="27"/>
      <c r="Q1601" s="27"/>
      <c r="R1601" s="27">
        <v>2</v>
      </c>
      <c r="S1601" s="27"/>
      <c r="T1601" s="27"/>
      <c r="U1601" s="27">
        <v>2</v>
      </c>
      <c r="V1601" s="27">
        <v>2</v>
      </c>
      <c r="W1601" s="27"/>
      <c r="X1601" s="27"/>
      <c r="Y1601" s="27"/>
      <c r="Z1601" s="27"/>
      <c r="AA1601" s="27"/>
      <c r="AB1601" s="27"/>
      <c r="AC1601" s="27"/>
      <c r="AD1601" s="27"/>
      <c r="AE1601" s="27"/>
      <c r="AF1601" s="27"/>
      <c r="AG1601" s="27"/>
      <c r="AH1601" s="27"/>
      <c r="AI1601" s="27"/>
      <c r="AJ1601" s="27"/>
      <c r="AK1601" s="27"/>
      <c r="AL1601" s="27"/>
      <c r="AM1601" s="27"/>
      <c r="AN1601" s="27"/>
      <c r="AO1601" s="27"/>
      <c r="AP1601" s="27">
        <v>854930</v>
      </c>
      <c r="AQ1601" s="27">
        <v>0</v>
      </c>
      <c r="AR1601" s="27">
        <f t="shared" si="32"/>
        <v>0</v>
      </c>
      <c r="AS1601" s="10" t="s">
        <v>111</v>
      </c>
      <c r="AT1601" s="43" t="s">
        <v>241</v>
      </c>
      <c r="AU1601" s="89" t="s">
        <v>2552</v>
      </c>
    </row>
    <row r="1602" spans="2:47" x14ac:dyDescent="0.2">
      <c r="B1602" s="12" t="s">
        <v>2583</v>
      </c>
      <c r="C1602" s="8" t="s">
        <v>100</v>
      </c>
      <c r="D1602" s="13" t="s">
        <v>2545</v>
      </c>
      <c r="E1602" s="7" t="s">
        <v>2546</v>
      </c>
      <c r="F1602" s="8" t="s">
        <v>2561</v>
      </c>
      <c r="G1602" s="7" t="s">
        <v>2579</v>
      </c>
      <c r="H1602" s="8" t="s">
        <v>105</v>
      </c>
      <c r="I1602" s="9">
        <v>92.9</v>
      </c>
      <c r="J1602" s="8" t="s">
        <v>238</v>
      </c>
      <c r="K1602" s="8" t="s">
        <v>107</v>
      </c>
      <c r="L1602" s="8" t="s">
        <v>108</v>
      </c>
      <c r="M1602" s="10" t="s">
        <v>109</v>
      </c>
      <c r="N1602" s="10" t="s">
        <v>110</v>
      </c>
      <c r="O1602" s="74"/>
      <c r="P1602" s="27"/>
      <c r="Q1602" s="27"/>
      <c r="R1602" s="27">
        <v>2</v>
      </c>
      <c r="S1602" s="27"/>
      <c r="T1602" s="27"/>
      <c r="U1602" s="27">
        <v>2</v>
      </c>
      <c r="V1602" s="27">
        <v>2</v>
      </c>
      <c r="W1602" s="27"/>
      <c r="X1602" s="27"/>
      <c r="Y1602" s="27"/>
      <c r="Z1602" s="27"/>
      <c r="AA1602" s="27"/>
      <c r="AB1602" s="27"/>
      <c r="AC1602" s="27"/>
      <c r="AD1602" s="27"/>
      <c r="AE1602" s="27"/>
      <c r="AF1602" s="27"/>
      <c r="AG1602" s="27"/>
      <c r="AH1602" s="27"/>
      <c r="AI1602" s="27"/>
      <c r="AJ1602" s="27"/>
      <c r="AK1602" s="27"/>
      <c r="AL1602" s="27"/>
      <c r="AM1602" s="27"/>
      <c r="AN1602" s="27"/>
      <c r="AO1602" s="27"/>
      <c r="AP1602" s="27">
        <v>854930</v>
      </c>
      <c r="AQ1602" s="27">
        <v>0</v>
      </c>
      <c r="AR1602" s="27">
        <f t="shared" si="32"/>
        <v>0</v>
      </c>
      <c r="AS1602" s="10" t="s">
        <v>111</v>
      </c>
      <c r="AT1602" s="43" t="s">
        <v>241</v>
      </c>
      <c r="AU1602" s="13" t="s">
        <v>115</v>
      </c>
    </row>
    <row r="1603" spans="2:47" x14ac:dyDescent="0.2">
      <c r="B1603" s="13" t="s">
        <v>2584</v>
      </c>
      <c r="C1603" s="13" t="s">
        <v>100</v>
      </c>
      <c r="D1603" s="13" t="s">
        <v>2555</v>
      </c>
      <c r="E1603" s="13" t="s">
        <v>1642</v>
      </c>
      <c r="F1603" s="13" t="s">
        <v>2556</v>
      </c>
      <c r="G1603" s="13" t="s">
        <v>2585</v>
      </c>
      <c r="H1603" s="13" t="s">
        <v>105</v>
      </c>
      <c r="I1603" s="13">
        <v>92.9</v>
      </c>
      <c r="J1603" s="13" t="s">
        <v>238</v>
      </c>
      <c r="K1603" s="13" t="s">
        <v>107</v>
      </c>
      <c r="L1603" s="13" t="s">
        <v>108</v>
      </c>
      <c r="M1603" s="13" t="s">
        <v>109</v>
      </c>
      <c r="N1603" s="13" t="s">
        <v>110</v>
      </c>
      <c r="O1603" s="39"/>
      <c r="P1603" s="39"/>
      <c r="Q1603" s="39"/>
      <c r="R1603" s="39">
        <v>2</v>
      </c>
      <c r="S1603" s="39">
        <v>0</v>
      </c>
      <c r="T1603" s="39"/>
      <c r="U1603" s="39">
        <v>3</v>
      </c>
      <c r="V1603" s="39">
        <v>3</v>
      </c>
      <c r="W1603" s="39"/>
      <c r="X1603" s="39"/>
      <c r="Y1603" s="39"/>
      <c r="Z1603" s="39"/>
      <c r="AA1603" s="39"/>
      <c r="AB1603" s="39"/>
      <c r="AC1603" s="39"/>
      <c r="AD1603" s="39"/>
      <c r="AE1603" s="39"/>
      <c r="AF1603" s="39"/>
      <c r="AG1603" s="39"/>
      <c r="AH1603" s="39"/>
      <c r="AI1603" s="39"/>
      <c r="AJ1603" s="39"/>
      <c r="AK1603" s="39"/>
      <c r="AL1603" s="39"/>
      <c r="AM1603" s="39"/>
      <c r="AN1603" s="39"/>
      <c r="AO1603" s="39"/>
      <c r="AP1603" s="39">
        <v>854930</v>
      </c>
      <c r="AQ1603" s="39">
        <v>0</v>
      </c>
      <c r="AR1603" s="27">
        <f t="shared" si="32"/>
        <v>0</v>
      </c>
      <c r="AS1603" s="13" t="s">
        <v>111</v>
      </c>
      <c r="AT1603" s="13">
        <v>2015</v>
      </c>
      <c r="AU1603" s="13">
        <v>14</v>
      </c>
    </row>
    <row r="1604" spans="2:47" x14ac:dyDescent="0.2">
      <c r="B1604" s="13" t="s">
        <v>2586</v>
      </c>
      <c r="C1604" s="13" t="s">
        <v>100</v>
      </c>
      <c r="D1604" s="13" t="s">
        <v>2555</v>
      </c>
      <c r="E1604" s="13" t="s">
        <v>1642</v>
      </c>
      <c r="F1604" s="13" t="s">
        <v>2556</v>
      </c>
      <c r="G1604" s="13" t="s">
        <v>2585</v>
      </c>
      <c r="H1604" s="13" t="s">
        <v>105</v>
      </c>
      <c r="I1604" s="13">
        <v>92.9</v>
      </c>
      <c r="J1604" s="13" t="s">
        <v>238</v>
      </c>
      <c r="K1604" s="13" t="s">
        <v>107</v>
      </c>
      <c r="L1604" s="13" t="s">
        <v>108</v>
      </c>
      <c r="M1604" s="13" t="s">
        <v>122</v>
      </c>
      <c r="N1604" s="13" t="s">
        <v>110</v>
      </c>
      <c r="O1604" s="39"/>
      <c r="P1604" s="39"/>
      <c r="Q1604" s="39"/>
      <c r="R1604" s="39">
        <v>2</v>
      </c>
      <c r="S1604" s="39">
        <v>0</v>
      </c>
      <c r="T1604" s="39">
        <v>0</v>
      </c>
      <c r="U1604" s="39">
        <v>2</v>
      </c>
      <c r="V1604" s="39">
        <v>2</v>
      </c>
      <c r="W1604" s="39"/>
      <c r="X1604" s="39"/>
      <c r="Y1604" s="39"/>
      <c r="Z1604" s="39"/>
      <c r="AA1604" s="39"/>
      <c r="AB1604" s="39"/>
      <c r="AC1604" s="39"/>
      <c r="AD1604" s="39"/>
      <c r="AE1604" s="39"/>
      <c r="AF1604" s="39"/>
      <c r="AG1604" s="39"/>
      <c r="AH1604" s="39"/>
      <c r="AI1604" s="39"/>
      <c r="AJ1604" s="39"/>
      <c r="AK1604" s="39"/>
      <c r="AL1604" s="39"/>
      <c r="AM1604" s="39"/>
      <c r="AN1604" s="39"/>
      <c r="AO1604" s="39"/>
      <c r="AP1604" s="39">
        <v>854930</v>
      </c>
      <c r="AQ1604" s="39">
        <v>0</v>
      </c>
      <c r="AR1604" s="27">
        <f t="shared" si="32"/>
        <v>0</v>
      </c>
      <c r="AS1604" s="13" t="s">
        <v>111</v>
      </c>
      <c r="AT1604" s="13">
        <v>2015</v>
      </c>
      <c r="AU1604" s="13" t="s">
        <v>6997</v>
      </c>
    </row>
    <row r="1605" spans="2:47" x14ac:dyDescent="0.2">
      <c r="B1605" s="13" t="s">
        <v>7085</v>
      </c>
      <c r="C1605" s="13" t="s">
        <v>100</v>
      </c>
      <c r="D1605" s="13" t="s">
        <v>2555</v>
      </c>
      <c r="E1605" s="13" t="s">
        <v>1642</v>
      </c>
      <c r="F1605" s="13" t="s">
        <v>2556</v>
      </c>
      <c r="G1605" s="13" t="s">
        <v>2585</v>
      </c>
      <c r="H1605" s="13" t="s">
        <v>105</v>
      </c>
      <c r="I1605" s="13">
        <v>92.9</v>
      </c>
      <c r="J1605" s="13" t="s">
        <v>238</v>
      </c>
      <c r="K1605" s="13" t="s">
        <v>107</v>
      </c>
      <c r="L1605" s="13" t="s">
        <v>108</v>
      </c>
      <c r="M1605" s="13" t="s">
        <v>122</v>
      </c>
      <c r="N1605" s="13" t="s">
        <v>110</v>
      </c>
      <c r="O1605" s="39"/>
      <c r="P1605" s="39"/>
      <c r="Q1605" s="39"/>
      <c r="R1605" s="39">
        <v>2</v>
      </c>
      <c r="S1605" s="39">
        <v>0</v>
      </c>
      <c r="T1605" s="39">
        <v>0</v>
      </c>
      <c r="U1605" s="39">
        <v>0</v>
      </c>
      <c r="V1605" s="39">
        <v>0</v>
      </c>
      <c r="W1605" s="39"/>
      <c r="X1605" s="39"/>
      <c r="Y1605" s="39"/>
      <c r="Z1605" s="39"/>
      <c r="AA1605" s="39"/>
      <c r="AB1605" s="39"/>
      <c r="AC1605" s="39"/>
      <c r="AD1605" s="39"/>
      <c r="AE1605" s="39"/>
      <c r="AF1605" s="39"/>
      <c r="AG1605" s="39"/>
      <c r="AH1605" s="39"/>
      <c r="AI1605" s="39"/>
      <c r="AJ1605" s="39"/>
      <c r="AK1605" s="39"/>
      <c r="AL1605" s="39"/>
      <c r="AM1605" s="39"/>
      <c r="AN1605" s="39"/>
      <c r="AO1605" s="39"/>
      <c r="AP1605" s="39">
        <v>854930</v>
      </c>
      <c r="AQ1605" s="39">
        <f>(R1605+S1605+T1605+U1605+V1605+W1605)*AP1605</f>
        <v>1709860</v>
      </c>
      <c r="AR1605" s="27">
        <f t="shared" ref="AR1605:AR1668" si="34">AQ1605*1.12</f>
        <v>1915043.2000000002</v>
      </c>
      <c r="AS1605" s="13" t="s">
        <v>111</v>
      </c>
      <c r="AT1605" s="13">
        <v>2015</v>
      </c>
      <c r="AU1605" s="13"/>
    </row>
    <row r="1606" spans="2:47" x14ac:dyDescent="0.2">
      <c r="B1606" s="7" t="s">
        <v>2587</v>
      </c>
      <c r="C1606" s="7" t="s">
        <v>100</v>
      </c>
      <c r="D1606" s="13" t="s">
        <v>2545</v>
      </c>
      <c r="E1606" s="7" t="s">
        <v>2546</v>
      </c>
      <c r="F1606" s="10" t="s">
        <v>2561</v>
      </c>
      <c r="G1606" s="10" t="s">
        <v>2588</v>
      </c>
      <c r="H1606" s="8" t="s">
        <v>197</v>
      </c>
      <c r="I1606" s="28">
        <v>92.9</v>
      </c>
      <c r="J1606" s="10" t="s">
        <v>238</v>
      </c>
      <c r="K1606" s="8" t="s">
        <v>107</v>
      </c>
      <c r="L1606" s="10" t="s">
        <v>108</v>
      </c>
      <c r="M1606" s="10" t="s">
        <v>109</v>
      </c>
      <c r="N1606" s="10" t="s">
        <v>110</v>
      </c>
      <c r="O1606" s="27"/>
      <c r="P1606" s="27"/>
      <c r="Q1606" s="74"/>
      <c r="R1606" s="27">
        <v>1</v>
      </c>
      <c r="S1606" s="27">
        <v>1</v>
      </c>
      <c r="T1606" s="27">
        <v>1</v>
      </c>
      <c r="U1606" s="27">
        <v>1</v>
      </c>
      <c r="V1606" s="27">
        <v>1</v>
      </c>
      <c r="W1606" s="27"/>
      <c r="X1606" s="27"/>
      <c r="Y1606" s="27"/>
      <c r="Z1606" s="27"/>
      <c r="AA1606" s="27"/>
      <c r="AB1606" s="27"/>
      <c r="AC1606" s="27"/>
      <c r="AD1606" s="27"/>
      <c r="AE1606" s="27"/>
      <c r="AF1606" s="27"/>
      <c r="AG1606" s="27"/>
      <c r="AH1606" s="27"/>
      <c r="AI1606" s="27"/>
      <c r="AJ1606" s="27"/>
      <c r="AK1606" s="27"/>
      <c r="AL1606" s="27"/>
      <c r="AM1606" s="27"/>
      <c r="AN1606" s="27"/>
      <c r="AO1606" s="27"/>
      <c r="AP1606" s="27">
        <v>755233.11</v>
      </c>
      <c r="AQ1606" s="27">
        <v>0</v>
      </c>
      <c r="AR1606" s="27">
        <f t="shared" si="34"/>
        <v>0</v>
      </c>
      <c r="AS1606" s="10" t="s">
        <v>111</v>
      </c>
      <c r="AT1606" s="43" t="s">
        <v>241</v>
      </c>
      <c r="AU1606" s="10" t="s">
        <v>1339</v>
      </c>
    </row>
    <row r="1607" spans="2:47" x14ac:dyDescent="0.2">
      <c r="B1607" s="12" t="s">
        <v>2589</v>
      </c>
      <c r="C1607" s="7" t="s">
        <v>100</v>
      </c>
      <c r="D1607" s="13" t="s">
        <v>2545</v>
      </c>
      <c r="E1607" s="7" t="s">
        <v>2546</v>
      </c>
      <c r="F1607" s="7" t="s">
        <v>2561</v>
      </c>
      <c r="G1607" s="7" t="s">
        <v>2588</v>
      </c>
      <c r="H1607" s="8" t="s">
        <v>197</v>
      </c>
      <c r="I1607" s="9">
        <v>92.9</v>
      </c>
      <c r="J1607" s="10" t="s">
        <v>579</v>
      </c>
      <c r="K1607" s="8" t="s">
        <v>107</v>
      </c>
      <c r="L1607" s="10" t="s">
        <v>108</v>
      </c>
      <c r="M1607" s="10" t="s">
        <v>109</v>
      </c>
      <c r="N1607" s="10" t="s">
        <v>110</v>
      </c>
      <c r="O1607" s="74"/>
      <c r="P1607" s="27"/>
      <c r="Q1607" s="27"/>
      <c r="R1607" s="27">
        <v>1</v>
      </c>
      <c r="S1607" s="27">
        <v>1</v>
      </c>
      <c r="T1607" s="27">
        <v>1</v>
      </c>
      <c r="U1607" s="27">
        <v>1</v>
      </c>
      <c r="V1607" s="27">
        <v>1</v>
      </c>
      <c r="W1607" s="27"/>
      <c r="X1607" s="27"/>
      <c r="Y1607" s="27"/>
      <c r="Z1607" s="27"/>
      <c r="AA1607" s="27"/>
      <c r="AB1607" s="27"/>
      <c r="AC1607" s="27"/>
      <c r="AD1607" s="27"/>
      <c r="AE1607" s="27"/>
      <c r="AF1607" s="27"/>
      <c r="AG1607" s="27"/>
      <c r="AH1607" s="27"/>
      <c r="AI1607" s="27"/>
      <c r="AJ1607" s="27"/>
      <c r="AK1607" s="27"/>
      <c r="AL1607" s="27"/>
      <c r="AM1607" s="27"/>
      <c r="AN1607" s="27"/>
      <c r="AO1607" s="27"/>
      <c r="AP1607" s="27">
        <v>755233.11</v>
      </c>
      <c r="AQ1607" s="27">
        <v>0</v>
      </c>
      <c r="AR1607" s="27">
        <f t="shared" si="34"/>
        <v>0</v>
      </c>
      <c r="AS1607" s="10" t="s">
        <v>111</v>
      </c>
      <c r="AT1607" s="43" t="s">
        <v>241</v>
      </c>
      <c r="AU1607" s="43" t="s">
        <v>242</v>
      </c>
    </row>
    <row r="1608" spans="2:47" x14ac:dyDescent="0.2">
      <c r="B1608" s="12" t="s">
        <v>2590</v>
      </c>
      <c r="C1608" s="7" t="s">
        <v>100</v>
      </c>
      <c r="D1608" s="13" t="s">
        <v>2545</v>
      </c>
      <c r="E1608" s="7" t="s">
        <v>2546</v>
      </c>
      <c r="F1608" s="7" t="s">
        <v>2561</v>
      </c>
      <c r="G1608" s="7" t="s">
        <v>2588</v>
      </c>
      <c r="H1608" s="8" t="s">
        <v>197</v>
      </c>
      <c r="I1608" s="9">
        <v>92.9</v>
      </c>
      <c r="J1608" s="10" t="s">
        <v>579</v>
      </c>
      <c r="K1608" s="8" t="s">
        <v>107</v>
      </c>
      <c r="L1608" s="10" t="s">
        <v>108</v>
      </c>
      <c r="M1608" s="10" t="s">
        <v>109</v>
      </c>
      <c r="N1608" s="10" t="s">
        <v>110</v>
      </c>
      <c r="O1608" s="74"/>
      <c r="P1608" s="27"/>
      <c r="Q1608" s="27"/>
      <c r="R1608" s="27">
        <v>1</v>
      </c>
      <c r="S1608" s="27">
        <v>1</v>
      </c>
      <c r="T1608" s="27">
        <v>1</v>
      </c>
      <c r="U1608" s="27">
        <v>1</v>
      </c>
      <c r="V1608" s="27">
        <v>1</v>
      </c>
      <c r="W1608" s="27"/>
      <c r="X1608" s="27"/>
      <c r="Y1608" s="27"/>
      <c r="Z1608" s="27"/>
      <c r="AA1608" s="27"/>
      <c r="AB1608" s="27"/>
      <c r="AC1608" s="27"/>
      <c r="AD1608" s="27"/>
      <c r="AE1608" s="27"/>
      <c r="AF1608" s="27"/>
      <c r="AG1608" s="27"/>
      <c r="AH1608" s="27"/>
      <c r="AI1608" s="27"/>
      <c r="AJ1608" s="27"/>
      <c r="AK1608" s="27"/>
      <c r="AL1608" s="27"/>
      <c r="AM1608" s="27"/>
      <c r="AN1608" s="27"/>
      <c r="AO1608" s="27"/>
      <c r="AP1608" s="27">
        <v>536189.84</v>
      </c>
      <c r="AQ1608" s="27">
        <v>0</v>
      </c>
      <c r="AR1608" s="27">
        <f t="shared" si="34"/>
        <v>0</v>
      </c>
      <c r="AS1608" s="10" t="s">
        <v>111</v>
      </c>
      <c r="AT1608" s="43" t="s">
        <v>241</v>
      </c>
      <c r="AU1608" s="89"/>
    </row>
    <row r="1609" spans="2:47" x14ac:dyDescent="0.2">
      <c r="B1609" s="12" t="s">
        <v>2591</v>
      </c>
      <c r="C1609" s="8" t="s">
        <v>100</v>
      </c>
      <c r="D1609" s="13" t="s">
        <v>2545</v>
      </c>
      <c r="E1609" s="7" t="s">
        <v>2546</v>
      </c>
      <c r="F1609" s="8" t="s">
        <v>2561</v>
      </c>
      <c r="G1609" s="7" t="s">
        <v>2588</v>
      </c>
      <c r="H1609" s="8" t="s">
        <v>197</v>
      </c>
      <c r="I1609" s="9">
        <v>92.9</v>
      </c>
      <c r="J1609" s="8" t="s">
        <v>244</v>
      </c>
      <c r="K1609" s="8" t="s">
        <v>107</v>
      </c>
      <c r="L1609" s="8" t="s">
        <v>108</v>
      </c>
      <c r="M1609" s="10" t="s">
        <v>109</v>
      </c>
      <c r="N1609" s="10" t="s">
        <v>110</v>
      </c>
      <c r="O1609" s="74"/>
      <c r="P1609" s="27"/>
      <c r="Q1609" s="27"/>
      <c r="R1609" s="27">
        <v>1</v>
      </c>
      <c r="S1609" s="27">
        <v>1</v>
      </c>
      <c r="T1609" s="27">
        <v>1</v>
      </c>
      <c r="U1609" s="27">
        <v>1</v>
      </c>
      <c r="V1609" s="27">
        <v>1</v>
      </c>
      <c r="W1609" s="27"/>
      <c r="X1609" s="27"/>
      <c r="Y1609" s="27"/>
      <c r="Z1609" s="27"/>
      <c r="AA1609" s="27"/>
      <c r="AB1609" s="27"/>
      <c r="AC1609" s="27"/>
      <c r="AD1609" s="27"/>
      <c r="AE1609" s="27"/>
      <c r="AF1609" s="27"/>
      <c r="AG1609" s="27"/>
      <c r="AH1609" s="27"/>
      <c r="AI1609" s="27"/>
      <c r="AJ1609" s="27"/>
      <c r="AK1609" s="27"/>
      <c r="AL1609" s="27"/>
      <c r="AM1609" s="27"/>
      <c r="AN1609" s="27"/>
      <c r="AO1609" s="27"/>
      <c r="AP1609" s="27">
        <v>536189.84</v>
      </c>
      <c r="AQ1609" s="27">
        <v>0</v>
      </c>
      <c r="AR1609" s="27">
        <f t="shared" si="34"/>
        <v>0</v>
      </c>
      <c r="AS1609" s="10" t="s">
        <v>111</v>
      </c>
      <c r="AT1609" s="43" t="s">
        <v>241</v>
      </c>
      <c r="AU1609" s="89" t="s">
        <v>2552</v>
      </c>
    </row>
    <row r="1610" spans="2:47" x14ac:dyDescent="0.2">
      <c r="B1610" s="12" t="s">
        <v>2592</v>
      </c>
      <c r="C1610" s="8" t="s">
        <v>100</v>
      </c>
      <c r="D1610" s="13" t="s">
        <v>2545</v>
      </c>
      <c r="E1610" s="7" t="s">
        <v>2546</v>
      </c>
      <c r="F1610" s="8" t="s">
        <v>2561</v>
      </c>
      <c r="G1610" s="7" t="s">
        <v>2588</v>
      </c>
      <c r="H1610" s="8" t="s">
        <v>105</v>
      </c>
      <c r="I1610" s="9">
        <v>92.9</v>
      </c>
      <c r="J1610" s="8" t="s">
        <v>238</v>
      </c>
      <c r="K1610" s="8" t="s">
        <v>107</v>
      </c>
      <c r="L1610" s="8" t="s">
        <v>108</v>
      </c>
      <c r="M1610" s="10" t="s">
        <v>109</v>
      </c>
      <c r="N1610" s="10" t="s">
        <v>110</v>
      </c>
      <c r="O1610" s="74"/>
      <c r="P1610" s="27"/>
      <c r="Q1610" s="27"/>
      <c r="R1610" s="27">
        <v>1</v>
      </c>
      <c r="S1610" s="27">
        <v>1</v>
      </c>
      <c r="T1610" s="27">
        <v>1</v>
      </c>
      <c r="U1610" s="27">
        <v>1</v>
      </c>
      <c r="V1610" s="27">
        <v>1</v>
      </c>
      <c r="W1610" s="27"/>
      <c r="X1610" s="27"/>
      <c r="Y1610" s="27"/>
      <c r="Z1610" s="27"/>
      <c r="AA1610" s="27"/>
      <c r="AB1610" s="27"/>
      <c r="AC1610" s="27"/>
      <c r="AD1610" s="27"/>
      <c r="AE1610" s="27"/>
      <c r="AF1610" s="27"/>
      <c r="AG1610" s="27"/>
      <c r="AH1610" s="27"/>
      <c r="AI1610" s="27"/>
      <c r="AJ1610" s="27"/>
      <c r="AK1610" s="27"/>
      <c r="AL1610" s="27"/>
      <c r="AM1610" s="27"/>
      <c r="AN1610" s="27"/>
      <c r="AO1610" s="27"/>
      <c r="AP1610" s="27">
        <v>536189.84</v>
      </c>
      <c r="AQ1610" s="27">
        <v>0</v>
      </c>
      <c r="AR1610" s="27">
        <f t="shared" si="34"/>
        <v>0</v>
      </c>
      <c r="AS1610" s="10" t="s">
        <v>111</v>
      </c>
      <c r="AT1610" s="43" t="s">
        <v>241</v>
      </c>
      <c r="AU1610" s="13" t="s">
        <v>115</v>
      </c>
    </row>
    <row r="1611" spans="2:47" x14ac:dyDescent="0.2">
      <c r="B1611" s="13" t="s">
        <v>2593</v>
      </c>
      <c r="C1611" s="13" t="s">
        <v>100</v>
      </c>
      <c r="D1611" s="13" t="s">
        <v>2555</v>
      </c>
      <c r="E1611" s="13" t="s">
        <v>1642</v>
      </c>
      <c r="F1611" s="13" t="s">
        <v>2556</v>
      </c>
      <c r="G1611" s="13" t="s">
        <v>2594</v>
      </c>
      <c r="H1611" s="13" t="s">
        <v>105</v>
      </c>
      <c r="I1611" s="13">
        <v>92.9</v>
      </c>
      <c r="J1611" s="13" t="s">
        <v>238</v>
      </c>
      <c r="K1611" s="13" t="s">
        <v>107</v>
      </c>
      <c r="L1611" s="13" t="s">
        <v>108</v>
      </c>
      <c r="M1611" s="13" t="s">
        <v>109</v>
      </c>
      <c r="N1611" s="13" t="s">
        <v>110</v>
      </c>
      <c r="O1611" s="39"/>
      <c r="P1611" s="39"/>
      <c r="Q1611" s="39"/>
      <c r="R1611" s="39">
        <v>1</v>
      </c>
      <c r="S1611" s="39">
        <v>4</v>
      </c>
      <c r="T1611" s="39">
        <v>4</v>
      </c>
      <c r="U1611" s="39">
        <v>4</v>
      </c>
      <c r="V1611" s="39">
        <v>4</v>
      </c>
      <c r="W1611" s="39"/>
      <c r="X1611" s="39"/>
      <c r="Y1611" s="39"/>
      <c r="Z1611" s="39"/>
      <c r="AA1611" s="39"/>
      <c r="AB1611" s="39"/>
      <c r="AC1611" s="39"/>
      <c r="AD1611" s="39"/>
      <c r="AE1611" s="39"/>
      <c r="AF1611" s="39"/>
      <c r="AG1611" s="39"/>
      <c r="AH1611" s="39"/>
      <c r="AI1611" s="39"/>
      <c r="AJ1611" s="39"/>
      <c r="AK1611" s="39"/>
      <c r="AL1611" s="39"/>
      <c r="AM1611" s="39"/>
      <c r="AN1611" s="39"/>
      <c r="AO1611" s="39"/>
      <c r="AP1611" s="39">
        <v>536189.84</v>
      </c>
      <c r="AQ1611" s="39">
        <v>0</v>
      </c>
      <c r="AR1611" s="27">
        <f t="shared" si="34"/>
        <v>0</v>
      </c>
      <c r="AS1611" s="13" t="s">
        <v>111</v>
      </c>
      <c r="AT1611" s="13">
        <v>2015</v>
      </c>
      <c r="AU1611" s="13">
        <v>14</v>
      </c>
    </row>
    <row r="1612" spans="2:47" x14ac:dyDescent="0.2">
      <c r="B1612" s="13" t="s">
        <v>2595</v>
      </c>
      <c r="C1612" s="13" t="s">
        <v>100</v>
      </c>
      <c r="D1612" s="13" t="s">
        <v>2555</v>
      </c>
      <c r="E1612" s="13" t="s">
        <v>1642</v>
      </c>
      <c r="F1612" s="13" t="s">
        <v>2556</v>
      </c>
      <c r="G1612" s="13" t="s">
        <v>2594</v>
      </c>
      <c r="H1612" s="13" t="s">
        <v>105</v>
      </c>
      <c r="I1612" s="13">
        <v>92.9</v>
      </c>
      <c r="J1612" s="13" t="s">
        <v>238</v>
      </c>
      <c r="K1612" s="13" t="s">
        <v>107</v>
      </c>
      <c r="L1612" s="13" t="s">
        <v>108</v>
      </c>
      <c r="M1612" s="13" t="s">
        <v>122</v>
      </c>
      <c r="N1612" s="13" t="s">
        <v>110</v>
      </c>
      <c r="O1612" s="39"/>
      <c r="P1612" s="39"/>
      <c r="Q1612" s="39"/>
      <c r="R1612" s="39">
        <v>1</v>
      </c>
      <c r="S1612" s="39">
        <v>1</v>
      </c>
      <c r="T1612" s="39">
        <v>1</v>
      </c>
      <c r="U1612" s="39">
        <v>1</v>
      </c>
      <c r="V1612" s="39">
        <v>1</v>
      </c>
      <c r="W1612" s="39"/>
      <c r="X1612" s="39"/>
      <c r="Y1612" s="39"/>
      <c r="Z1612" s="39"/>
      <c r="AA1612" s="39"/>
      <c r="AB1612" s="39"/>
      <c r="AC1612" s="39"/>
      <c r="AD1612" s="39"/>
      <c r="AE1612" s="39"/>
      <c r="AF1612" s="39"/>
      <c r="AG1612" s="39"/>
      <c r="AH1612" s="39"/>
      <c r="AI1612" s="39"/>
      <c r="AJ1612" s="39"/>
      <c r="AK1612" s="39"/>
      <c r="AL1612" s="39"/>
      <c r="AM1612" s="39"/>
      <c r="AN1612" s="39"/>
      <c r="AO1612" s="39"/>
      <c r="AP1612" s="39">
        <v>536189.84</v>
      </c>
      <c r="AQ1612" s="39">
        <f>(O1612+P1612+Q1612+R1612+S1612+T1612+U1612+V1612+W1612)*AP1612</f>
        <v>2680949.1999999997</v>
      </c>
      <c r="AR1612" s="27">
        <f t="shared" si="34"/>
        <v>3002663.1039999998</v>
      </c>
      <c r="AS1612" s="13" t="s">
        <v>111</v>
      </c>
      <c r="AT1612" s="13">
        <v>2015</v>
      </c>
      <c r="AU1612" s="13"/>
    </row>
    <row r="1613" spans="2:47" x14ac:dyDescent="0.2">
      <c r="B1613" s="7" t="s">
        <v>2596</v>
      </c>
      <c r="C1613" s="7" t="s">
        <v>100</v>
      </c>
      <c r="D1613" s="13" t="s">
        <v>2545</v>
      </c>
      <c r="E1613" s="7" t="s">
        <v>2546</v>
      </c>
      <c r="F1613" s="7" t="s">
        <v>2561</v>
      </c>
      <c r="G1613" s="10" t="s">
        <v>2597</v>
      </c>
      <c r="H1613" s="8" t="s">
        <v>197</v>
      </c>
      <c r="I1613" s="27">
        <v>92.9</v>
      </c>
      <c r="J1613" s="10" t="s">
        <v>238</v>
      </c>
      <c r="K1613" s="8" t="s">
        <v>107</v>
      </c>
      <c r="L1613" s="10" t="s">
        <v>108</v>
      </c>
      <c r="M1613" s="10" t="s">
        <v>109</v>
      </c>
      <c r="N1613" s="10" t="s">
        <v>110</v>
      </c>
      <c r="O1613" s="27"/>
      <c r="P1613" s="27"/>
      <c r="Q1613" s="74"/>
      <c r="R1613" s="27">
        <v>1</v>
      </c>
      <c r="S1613" s="27">
        <v>1</v>
      </c>
      <c r="T1613" s="27">
        <v>1</v>
      </c>
      <c r="U1613" s="27">
        <v>1</v>
      </c>
      <c r="V1613" s="27">
        <v>1</v>
      </c>
      <c r="W1613" s="27"/>
      <c r="X1613" s="27"/>
      <c r="Y1613" s="27"/>
      <c r="Z1613" s="27"/>
      <c r="AA1613" s="27"/>
      <c r="AB1613" s="27"/>
      <c r="AC1613" s="27"/>
      <c r="AD1613" s="27"/>
      <c r="AE1613" s="27"/>
      <c r="AF1613" s="27"/>
      <c r="AG1613" s="27"/>
      <c r="AH1613" s="27"/>
      <c r="AI1613" s="27"/>
      <c r="AJ1613" s="27"/>
      <c r="AK1613" s="27"/>
      <c r="AL1613" s="27"/>
      <c r="AM1613" s="27"/>
      <c r="AN1613" s="27"/>
      <c r="AO1613" s="27"/>
      <c r="AP1613" s="27">
        <v>2267526.2200000002</v>
      </c>
      <c r="AQ1613" s="27">
        <v>0</v>
      </c>
      <c r="AR1613" s="27">
        <f t="shared" si="34"/>
        <v>0</v>
      </c>
      <c r="AS1613" s="10" t="s">
        <v>111</v>
      </c>
      <c r="AT1613" s="43" t="s">
        <v>241</v>
      </c>
      <c r="AU1613" s="10" t="s">
        <v>1339</v>
      </c>
    </row>
    <row r="1614" spans="2:47" x14ac:dyDescent="0.2">
      <c r="B1614" s="12" t="s">
        <v>2598</v>
      </c>
      <c r="C1614" s="7" t="s">
        <v>100</v>
      </c>
      <c r="D1614" s="13" t="s">
        <v>2545</v>
      </c>
      <c r="E1614" s="7" t="s">
        <v>2546</v>
      </c>
      <c r="F1614" s="7" t="s">
        <v>2561</v>
      </c>
      <c r="G1614" s="7" t="s">
        <v>2597</v>
      </c>
      <c r="H1614" s="8" t="s">
        <v>197</v>
      </c>
      <c r="I1614" s="9">
        <v>92.9</v>
      </c>
      <c r="J1614" s="10" t="s">
        <v>579</v>
      </c>
      <c r="K1614" s="8" t="s">
        <v>107</v>
      </c>
      <c r="L1614" s="10" t="s">
        <v>108</v>
      </c>
      <c r="M1614" s="10" t="s">
        <v>109</v>
      </c>
      <c r="N1614" s="10" t="s">
        <v>110</v>
      </c>
      <c r="O1614" s="74"/>
      <c r="P1614" s="27"/>
      <c r="Q1614" s="27"/>
      <c r="R1614" s="27">
        <v>1</v>
      </c>
      <c r="S1614" s="27">
        <v>1</v>
      </c>
      <c r="T1614" s="27">
        <v>1</v>
      </c>
      <c r="U1614" s="27">
        <v>1</v>
      </c>
      <c r="V1614" s="27">
        <v>1</v>
      </c>
      <c r="W1614" s="27"/>
      <c r="X1614" s="27"/>
      <c r="Y1614" s="27"/>
      <c r="Z1614" s="27"/>
      <c r="AA1614" s="27"/>
      <c r="AB1614" s="27"/>
      <c r="AC1614" s="27"/>
      <c r="AD1614" s="27"/>
      <c r="AE1614" s="27"/>
      <c r="AF1614" s="27"/>
      <c r="AG1614" s="27"/>
      <c r="AH1614" s="27"/>
      <c r="AI1614" s="27"/>
      <c r="AJ1614" s="27"/>
      <c r="AK1614" s="27"/>
      <c r="AL1614" s="27"/>
      <c r="AM1614" s="27"/>
      <c r="AN1614" s="27"/>
      <c r="AO1614" s="27"/>
      <c r="AP1614" s="27">
        <v>2267526.2200000002</v>
      </c>
      <c r="AQ1614" s="27">
        <v>0</v>
      </c>
      <c r="AR1614" s="27">
        <f t="shared" si="34"/>
        <v>0</v>
      </c>
      <c r="AS1614" s="10" t="s">
        <v>111</v>
      </c>
      <c r="AT1614" s="43" t="s">
        <v>241</v>
      </c>
      <c r="AU1614" s="43" t="s">
        <v>242</v>
      </c>
    </row>
    <row r="1615" spans="2:47" x14ac:dyDescent="0.2">
      <c r="B1615" s="12" t="s">
        <v>2599</v>
      </c>
      <c r="C1615" s="7" t="s">
        <v>100</v>
      </c>
      <c r="D1615" s="13" t="s">
        <v>2545</v>
      </c>
      <c r="E1615" s="7" t="s">
        <v>2546</v>
      </c>
      <c r="F1615" s="7" t="s">
        <v>2561</v>
      </c>
      <c r="G1615" s="7" t="s">
        <v>2597</v>
      </c>
      <c r="H1615" s="8" t="s">
        <v>197</v>
      </c>
      <c r="I1615" s="9">
        <v>92.9</v>
      </c>
      <c r="J1615" s="10" t="s">
        <v>579</v>
      </c>
      <c r="K1615" s="8" t="s">
        <v>107</v>
      </c>
      <c r="L1615" s="10" t="s">
        <v>108</v>
      </c>
      <c r="M1615" s="10" t="s">
        <v>109</v>
      </c>
      <c r="N1615" s="10" t="s">
        <v>110</v>
      </c>
      <c r="O1615" s="74"/>
      <c r="P1615" s="27"/>
      <c r="Q1615" s="27"/>
      <c r="R1615" s="27">
        <v>1</v>
      </c>
      <c r="S1615" s="27">
        <v>1</v>
      </c>
      <c r="T1615" s="27">
        <v>1</v>
      </c>
      <c r="U1615" s="27">
        <v>1</v>
      </c>
      <c r="V1615" s="27">
        <v>1</v>
      </c>
      <c r="W1615" s="27"/>
      <c r="X1615" s="27"/>
      <c r="Y1615" s="27"/>
      <c r="Z1615" s="27"/>
      <c r="AA1615" s="27"/>
      <c r="AB1615" s="27"/>
      <c r="AC1615" s="27"/>
      <c r="AD1615" s="27"/>
      <c r="AE1615" s="27"/>
      <c r="AF1615" s="27"/>
      <c r="AG1615" s="27"/>
      <c r="AH1615" s="27"/>
      <c r="AI1615" s="27"/>
      <c r="AJ1615" s="27"/>
      <c r="AK1615" s="27"/>
      <c r="AL1615" s="27"/>
      <c r="AM1615" s="27"/>
      <c r="AN1615" s="27"/>
      <c r="AO1615" s="27"/>
      <c r="AP1615" s="27">
        <v>1876181</v>
      </c>
      <c r="AQ1615" s="27">
        <v>0</v>
      </c>
      <c r="AR1615" s="27">
        <f t="shared" si="34"/>
        <v>0</v>
      </c>
      <c r="AS1615" s="10" t="s">
        <v>111</v>
      </c>
      <c r="AT1615" s="43" t="s">
        <v>241</v>
      </c>
      <c r="AU1615" s="89"/>
    </row>
    <row r="1616" spans="2:47" x14ac:dyDescent="0.2">
      <c r="B1616" s="12" t="s">
        <v>2600</v>
      </c>
      <c r="C1616" s="8" t="s">
        <v>100</v>
      </c>
      <c r="D1616" s="13" t="s">
        <v>2545</v>
      </c>
      <c r="E1616" s="7" t="s">
        <v>2546</v>
      </c>
      <c r="F1616" s="8" t="s">
        <v>2561</v>
      </c>
      <c r="G1616" s="7" t="s">
        <v>2597</v>
      </c>
      <c r="H1616" s="8" t="s">
        <v>197</v>
      </c>
      <c r="I1616" s="9">
        <v>92.9</v>
      </c>
      <c r="J1616" s="8" t="s">
        <v>244</v>
      </c>
      <c r="K1616" s="8" t="s">
        <v>107</v>
      </c>
      <c r="L1616" s="8" t="s">
        <v>108</v>
      </c>
      <c r="M1616" s="10" t="s">
        <v>109</v>
      </c>
      <c r="N1616" s="8" t="s">
        <v>110</v>
      </c>
      <c r="O1616" s="74"/>
      <c r="P1616" s="27"/>
      <c r="Q1616" s="27"/>
      <c r="R1616" s="27">
        <v>1</v>
      </c>
      <c r="S1616" s="27">
        <v>1</v>
      </c>
      <c r="T1616" s="27">
        <v>1</v>
      </c>
      <c r="U1616" s="27">
        <v>1</v>
      </c>
      <c r="V1616" s="27">
        <v>1</v>
      </c>
      <c r="W1616" s="27"/>
      <c r="X1616" s="27"/>
      <c r="Y1616" s="27"/>
      <c r="Z1616" s="27"/>
      <c r="AA1616" s="27"/>
      <c r="AB1616" s="27"/>
      <c r="AC1616" s="27"/>
      <c r="AD1616" s="27"/>
      <c r="AE1616" s="27"/>
      <c r="AF1616" s="27"/>
      <c r="AG1616" s="27"/>
      <c r="AH1616" s="27"/>
      <c r="AI1616" s="27"/>
      <c r="AJ1616" s="27"/>
      <c r="AK1616" s="27"/>
      <c r="AL1616" s="27"/>
      <c r="AM1616" s="27"/>
      <c r="AN1616" s="27"/>
      <c r="AO1616" s="27"/>
      <c r="AP1616" s="27">
        <v>1876181</v>
      </c>
      <c r="AQ1616" s="27">
        <v>0</v>
      </c>
      <c r="AR1616" s="27">
        <f t="shared" si="34"/>
        <v>0</v>
      </c>
      <c r="AS1616" s="10" t="s">
        <v>111</v>
      </c>
      <c r="AT1616" s="43" t="s">
        <v>241</v>
      </c>
      <c r="AU1616" s="89" t="s">
        <v>2552</v>
      </c>
    </row>
    <row r="1617" spans="2:47" x14ac:dyDescent="0.2">
      <c r="B1617" s="12" t="s">
        <v>2601</v>
      </c>
      <c r="C1617" s="8" t="s">
        <v>100</v>
      </c>
      <c r="D1617" s="13" t="s">
        <v>2545</v>
      </c>
      <c r="E1617" s="7" t="s">
        <v>2546</v>
      </c>
      <c r="F1617" s="8" t="s">
        <v>2561</v>
      </c>
      <c r="G1617" s="7" t="s">
        <v>2597</v>
      </c>
      <c r="H1617" s="8" t="s">
        <v>105</v>
      </c>
      <c r="I1617" s="9">
        <v>92.9</v>
      </c>
      <c r="J1617" s="8" t="s">
        <v>238</v>
      </c>
      <c r="K1617" s="8" t="s">
        <v>107</v>
      </c>
      <c r="L1617" s="8" t="s">
        <v>108</v>
      </c>
      <c r="M1617" s="10" t="s">
        <v>109</v>
      </c>
      <c r="N1617" s="8" t="s">
        <v>110</v>
      </c>
      <c r="O1617" s="74"/>
      <c r="P1617" s="27"/>
      <c r="Q1617" s="27"/>
      <c r="R1617" s="27">
        <v>1</v>
      </c>
      <c r="S1617" s="27">
        <v>1</v>
      </c>
      <c r="T1617" s="27">
        <v>1</v>
      </c>
      <c r="U1617" s="27">
        <v>1</v>
      </c>
      <c r="V1617" s="27">
        <v>1</v>
      </c>
      <c r="W1617" s="27"/>
      <c r="X1617" s="27"/>
      <c r="Y1617" s="27"/>
      <c r="Z1617" s="27"/>
      <c r="AA1617" s="27"/>
      <c r="AB1617" s="27"/>
      <c r="AC1617" s="27"/>
      <c r="AD1617" s="27"/>
      <c r="AE1617" s="27"/>
      <c r="AF1617" s="27"/>
      <c r="AG1617" s="27"/>
      <c r="AH1617" s="27"/>
      <c r="AI1617" s="27"/>
      <c r="AJ1617" s="27"/>
      <c r="AK1617" s="27"/>
      <c r="AL1617" s="27"/>
      <c r="AM1617" s="27"/>
      <c r="AN1617" s="27"/>
      <c r="AO1617" s="27"/>
      <c r="AP1617" s="27">
        <v>1876181</v>
      </c>
      <c r="AQ1617" s="27">
        <v>0</v>
      </c>
      <c r="AR1617" s="27">
        <f t="shared" si="34"/>
        <v>0</v>
      </c>
      <c r="AS1617" s="10" t="s">
        <v>111</v>
      </c>
      <c r="AT1617" s="43" t="s">
        <v>241</v>
      </c>
      <c r="AU1617" s="13" t="s">
        <v>115</v>
      </c>
    </row>
    <row r="1618" spans="2:47" x14ac:dyDescent="0.2">
      <c r="B1618" s="13" t="s">
        <v>2602</v>
      </c>
      <c r="C1618" s="13" t="s">
        <v>100</v>
      </c>
      <c r="D1618" s="13" t="s">
        <v>2555</v>
      </c>
      <c r="E1618" s="13" t="s">
        <v>1642</v>
      </c>
      <c r="F1618" s="13" t="s">
        <v>2556</v>
      </c>
      <c r="G1618" s="13" t="s">
        <v>2603</v>
      </c>
      <c r="H1618" s="13" t="s">
        <v>105</v>
      </c>
      <c r="I1618" s="13">
        <v>92.9</v>
      </c>
      <c r="J1618" s="13" t="s">
        <v>238</v>
      </c>
      <c r="K1618" s="13" t="s">
        <v>107</v>
      </c>
      <c r="L1618" s="13" t="s">
        <v>108</v>
      </c>
      <c r="M1618" s="13" t="s">
        <v>109</v>
      </c>
      <c r="N1618" s="13" t="s">
        <v>110</v>
      </c>
      <c r="O1618" s="39"/>
      <c r="P1618" s="39"/>
      <c r="Q1618" s="39"/>
      <c r="R1618" s="39">
        <v>1</v>
      </c>
      <c r="S1618" s="39">
        <v>2</v>
      </c>
      <c r="T1618" s="39">
        <v>2</v>
      </c>
      <c r="U1618" s="39">
        <v>2</v>
      </c>
      <c r="V1618" s="39">
        <v>2</v>
      </c>
      <c r="W1618" s="39"/>
      <c r="X1618" s="39"/>
      <c r="Y1618" s="39"/>
      <c r="Z1618" s="39"/>
      <c r="AA1618" s="39"/>
      <c r="AB1618" s="39"/>
      <c r="AC1618" s="39"/>
      <c r="AD1618" s="39"/>
      <c r="AE1618" s="39"/>
      <c r="AF1618" s="39"/>
      <c r="AG1618" s="39"/>
      <c r="AH1618" s="39"/>
      <c r="AI1618" s="39"/>
      <c r="AJ1618" s="39"/>
      <c r="AK1618" s="39"/>
      <c r="AL1618" s="39"/>
      <c r="AM1618" s="39"/>
      <c r="AN1618" s="39"/>
      <c r="AO1618" s="39"/>
      <c r="AP1618" s="39">
        <v>1876181</v>
      </c>
      <c r="AQ1618" s="39">
        <v>0</v>
      </c>
      <c r="AR1618" s="27">
        <f t="shared" si="34"/>
        <v>0</v>
      </c>
      <c r="AS1618" s="13" t="s">
        <v>111</v>
      </c>
      <c r="AT1618" s="13">
        <v>2015</v>
      </c>
      <c r="AU1618" s="13">
        <v>14</v>
      </c>
    </row>
    <row r="1619" spans="2:47" x14ac:dyDescent="0.2">
      <c r="B1619" s="13" t="s">
        <v>2604</v>
      </c>
      <c r="C1619" s="13" t="s">
        <v>100</v>
      </c>
      <c r="D1619" s="13" t="s">
        <v>2555</v>
      </c>
      <c r="E1619" s="13" t="s">
        <v>1642</v>
      </c>
      <c r="F1619" s="13" t="s">
        <v>2556</v>
      </c>
      <c r="G1619" s="13" t="s">
        <v>2603</v>
      </c>
      <c r="H1619" s="13" t="s">
        <v>105</v>
      </c>
      <c r="I1619" s="13">
        <v>92.9</v>
      </c>
      <c r="J1619" s="13" t="s">
        <v>238</v>
      </c>
      <c r="K1619" s="13" t="s">
        <v>107</v>
      </c>
      <c r="L1619" s="13" t="s">
        <v>108</v>
      </c>
      <c r="M1619" s="13" t="s">
        <v>122</v>
      </c>
      <c r="N1619" s="13" t="s">
        <v>110</v>
      </c>
      <c r="O1619" s="39"/>
      <c r="P1619" s="39"/>
      <c r="Q1619" s="39"/>
      <c r="R1619" s="39">
        <v>1</v>
      </c>
      <c r="S1619" s="39">
        <v>1</v>
      </c>
      <c r="T1619" s="39">
        <v>1</v>
      </c>
      <c r="U1619" s="39">
        <v>1</v>
      </c>
      <c r="V1619" s="39">
        <v>1</v>
      </c>
      <c r="W1619" s="39"/>
      <c r="X1619" s="39"/>
      <c r="Y1619" s="39"/>
      <c r="Z1619" s="39"/>
      <c r="AA1619" s="39"/>
      <c r="AB1619" s="39"/>
      <c r="AC1619" s="39"/>
      <c r="AD1619" s="39"/>
      <c r="AE1619" s="39"/>
      <c r="AF1619" s="39"/>
      <c r="AG1619" s="39"/>
      <c r="AH1619" s="39"/>
      <c r="AI1619" s="39"/>
      <c r="AJ1619" s="39"/>
      <c r="AK1619" s="39"/>
      <c r="AL1619" s="39"/>
      <c r="AM1619" s="39"/>
      <c r="AN1619" s="39"/>
      <c r="AO1619" s="39"/>
      <c r="AP1619" s="39">
        <v>1876181</v>
      </c>
      <c r="AQ1619" s="39">
        <f>(O1619+P1619+Q1619+R1619+S1619+T1619+U1619+V1619+W1619)*AP1619</f>
        <v>9380905</v>
      </c>
      <c r="AR1619" s="27">
        <f t="shared" si="34"/>
        <v>10506613.600000001</v>
      </c>
      <c r="AS1619" s="13" t="s">
        <v>111</v>
      </c>
      <c r="AT1619" s="13">
        <v>2015</v>
      </c>
      <c r="AU1619" s="13"/>
    </row>
    <row r="1620" spans="2:47" x14ac:dyDescent="0.2">
      <c r="B1620" s="7" t="s">
        <v>2605</v>
      </c>
      <c r="C1620" s="7" t="s">
        <v>100</v>
      </c>
      <c r="D1620" s="13" t="s">
        <v>2545</v>
      </c>
      <c r="E1620" s="7" t="s">
        <v>2546</v>
      </c>
      <c r="F1620" s="7" t="s">
        <v>2561</v>
      </c>
      <c r="G1620" s="10" t="s">
        <v>2606</v>
      </c>
      <c r="H1620" s="8" t="s">
        <v>197</v>
      </c>
      <c r="I1620" s="10">
        <v>92.9</v>
      </c>
      <c r="J1620" s="10" t="s">
        <v>238</v>
      </c>
      <c r="K1620" s="8" t="s">
        <v>107</v>
      </c>
      <c r="L1620" s="10" t="s">
        <v>108</v>
      </c>
      <c r="M1620" s="10" t="s">
        <v>109</v>
      </c>
      <c r="N1620" s="10" t="s">
        <v>110</v>
      </c>
      <c r="O1620" s="27"/>
      <c r="P1620" s="27"/>
      <c r="Q1620" s="74"/>
      <c r="R1620" s="27">
        <v>2</v>
      </c>
      <c r="S1620" s="27">
        <v>2</v>
      </c>
      <c r="T1620" s="27">
        <v>2</v>
      </c>
      <c r="U1620" s="27">
        <v>2</v>
      </c>
      <c r="V1620" s="27">
        <v>2</v>
      </c>
      <c r="W1620" s="27"/>
      <c r="X1620" s="27"/>
      <c r="Y1620" s="27"/>
      <c r="Z1620" s="27"/>
      <c r="AA1620" s="27"/>
      <c r="AB1620" s="27"/>
      <c r="AC1620" s="27"/>
      <c r="AD1620" s="27"/>
      <c r="AE1620" s="27"/>
      <c r="AF1620" s="27"/>
      <c r="AG1620" s="27"/>
      <c r="AH1620" s="27"/>
      <c r="AI1620" s="27"/>
      <c r="AJ1620" s="27"/>
      <c r="AK1620" s="27"/>
      <c r="AL1620" s="27"/>
      <c r="AM1620" s="27"/>
      <c r="AN1620" s="27"/>
      <c r="AO1620" s="27"/>
      <c r="AP1620" s="27">
        <v>1961525.52</v>
      </c>
      <c r="AQ1620" s="27">
        <v>0</v>
      </c>
      <c r="AR1620" s="27">
        <f t="shared" si="34"/>
        <v>0</v>
      </c>
      <c r="AS1620" s="10" t="s">
        <v>111</v>
      </c>
      <c r="AT1620" s="43" t="s">
        <v>241</v>
      </c>
      <c r="AU1620" s="10" t="s">
        <v>1339</v>
      </c>
    </row>
    <row r="1621" spans="2:47" x14ac:dyDescent="0.2">
      <c r="B1621" s="12" t="s">
        <v>2607</v>
      </c>
      <c r="C1621" s="7" t="s">
        <v>100</v>
      </c>
      <c r="D1621" s="13" t="s">
        <v>2545</v>
      </c>
      <c r="E1621" s="7" t="s">
        <v>2546</v>
      </c>
      <c r="F1621" s="7" t="s">
        <v>2561</v>
      </c>
      <c r="G1621" s="7" t="s">
        <v>2606</v>
      </c>
      <c r="H1621" s="8" t="s">
        <v>197</v>
      </c>
      <c r="I1621" s="9">
        <v>92.9</v>
      </c>
      <c r="J1621" s="10" t="s">
        <v>579</v>
      </c>
      <c r="K1621" s="8" t="s">
        <v>107</v>
      </c>
      <c r="L1621" s="10" t="s">
        <v>108</v>
      </c>
      <c r="M1621" s="10" t="s">
        <v>109</v>
      </c>
      <c r="N1621" s="10" t="s">
        <v>110</v>
      </c>
      <c r="O1621" s="74"/>
      <c r="P1621" s="27"/>
      <c r="Q1621" s="27"/>
      <c r="R1621" s="27">
        <v>2</v>
      </c>
      <c r="S1621" s="27">
        <v>2</v>
      </c>
      <c r="T1621" s="27">
        <v>2</v>
      </c>
      <c r="U1621" s="27">
        <v>2</v>
      </c>
      <c r="V1621" s="27">
        <v>2</v>
      </c>
      <c r="W1621" s="27"/>
      <c r="X1621" s="27"/>
      <c r="Y1621" s="27"/>
      <c r="Z1621" s="27"/>
      <c r="AA1621" s="27"/>
      <c r="AB1621" s="27"/>
      <c r="AC1621" s="27"/>
      <c r="AD1621" s="27"/>
      <c r="AE1621" s="27"/>
      <c r="AF1621" s="27"/>
      <c r="AG1621" s="27"/>
      <c r="AH1621" s="27"/>
      <c r="AI1621" s="27"/>
      <c r="AJ1621" s="27"/>
      <c r="AK1621" s="27"/>
      <c r="AL1621" s="27"/>
      <c r="AM1621" s="27"/>
      <c r="AN1621" s="27"/>
      <c r="AO1621" s="27"/>
      <c r="AP1621" s="27">
        <v>1961525.52</v>
      </c>
      <c r="AQ1621" s="27">
        <v>0</v>
      </c>
      <c r="AR1621" s="27">
        <f t="shared" si="34"/>
        <v>0</v>
      </c>
      <c r="AS1621" s="10" t="s">
        <v>111</v>
      </c>
      <c r="AT1621" s="43" t="s">
        <v>241</v>
      </c>
      <c r="AU1621" s="43" t="s">
        <v>242</v>
      </c>
    </row>
    <row r="1622" spans="2:47" x14ac:dyDescent="0.2">
      <c r="B1622" s="12" t="s">
        <v>2608</v>
      </c>
      <c r="C1622" s="7" t="s">
        <v>100</v>
      </c>
      <c r="D1622" s="13" t="s">
        <v>2545</v>
      </c>
      <c r="E1622" s="7" t="s">
        <v>2546</v>
      </c>
      <c r="F1622" s="7" t="s">
        <v>2561</v>
      </c>
      <c r="G1622" s="7" t="s">
        <v>2606</v>
      </c>
      <c r="H1622" s="8" t="s">
        <v>197</v>
      </c>
      <c r="I1622" s="9">
        <v>92.9</v>
      </c>
      <c r="J1622" s="10" t="s">
        <v>579</v>
      </c>
      <c r="K1622" s="8" t="s">
        <v>107</v>
      </c>
      <c r="L1622" s="10" t="s">
        <v>108</v>
      </c>
      <c r="M1622" s="10" t="s">
        <v>109</v>
      </c>
      <c r="N1622" s="10" t="s">
        <v>110</v>
      </c>
      <c r="O1622" s="74"/>
      <c r="P1622" s="27"/>
      <c r="Q1622" s="27"/>
      <c r="R1622" s="27">
        <v>2</v>
      </c>
      <c r="S1622" s="27">
        <v>2</v>
      </c>
      <c r="T1622" s="27">
        <v>2</v>
      </c>
      <c r="U1622" s="27">
        <v>2</v>
      </c>
      <c r="V1622" s="27">
        <v>2</v>
      </c>
      <c r="W1622" s="27"/>
      <c r="X1622" s="27"/>
      <c r="Y1622" s="27"/>
      <c r="Z1622" s="27"/>
      <c r="AA1622" s="27"/>
      <c r="AB1622" s="27"/>
      <c r="AC1622" s="27"/>
      <c r="AD1622" s="27"/>
      <c r="AE1622" s="27"/>
      <c r="AF1622" s="27"/>
      <c r="AG1622" s="27"/>
      <c r="AH1622" s="27"/>
      <c r="AI1622" s="27"/>
      <c r="AJ1622" s="27"/>
      <c r="AK1622" s="27"/>
      <c r="AL1622" s="27"/>
      <c r="AM1622" s="27"/>
      <c r="AN1622" s="27"/>
      <c r="AO1622" s="27"/>
      <c r="AP1622" s="27">
        <v>1704831</v>
      </c>
      <c r="AQ1622" s="27">
        <v>0</v>
      </c>
      <c r="AR1622" s="27">
        <f t="shared" si="34"/>
        <v>0</v>
      </c>
      <c r="AS1622" s="10" t="s">
        <v>111</v>
      </c>
      <c r="AT1622" s="43" t="s">
        <v>241</v>
      </c>
      <c r="AU1622" s="89"/>
    </row>
    <row r="1623" spans="2:47" x14ac:dyDescent="0.2">
      <c r="B1623" s="12" t="s">
        <v>2609</v>
      </c>
      <c r="C1623" s="8" t="s">
        <v>100</v>
      </c>
      <c r="D1623" s="13" t="s">
        <v>2545</v>
      </c>
      <c r="E1623" s="7" t="s">
        <v>2546</v>
      </c>
      <c r="F1623" s="8" t="s">
        <v>2561</v>
      </c>
      <c r="G1623" s="7" t="s">
        <v>2606</v>
      </c>
      <c r="H1623" s="8" t="s">
        <v>197</v>
      </c>
      <c r="I1623" s="9">
        <v>92.9</v>
      </c>
      <c r="J1623" s="8" t="s">
        <v>244</v>
      </c>
      <c r="K1623" s="8" t="s">
        <v>107</v>
      </c>
      <c r="L1623" s="8" t="s">
        <v>108</v>
      </c>
      <c r="M1623" s="10" t="s">
        <v>109</v>
      </c>
      <c r="N1623" s="8" t="s">
        <v>110</v>
      </c>
      <c r="O1623" s="74"/>
      <c r="P1623" s="27"/>
      <c r="Q1623" s="27"/>
      <c r="R1623" s="27">
        <v>2</v>
      </c>
      <c r="S1623" s="27">
        <v>2</v>
      </c>
      <c r="T1623" s="27">
        <v>2</v>
      </c>
      <c r="U1623" s="27">
        <v>2</v>
      </c>
      <c r="V1623" s="27">
        <v>2</v>
      </c>
      <c r="W1623" s="27"/>
      <c r="X1623" s="27"/>
      <c r="Y1623" s="27"/>
      <c r="Z1623" s="27"/>
      <c r="AA1623" s="27"/>
      <c r="AB1623" s="27"/>
      <c r="AC1623" s="27"/>
      <c r="AD1623" s="27"/>
      <c r="AE1623" s="27"/>
      <c r="AF1623" s="27"/>
      <c r="AG1623" s="27"/>
      <c r="AH1623" s="27"/>
      <c r="AI1623" s="27"/>
      <c r="AJ1623" s="27"/>
      <c r="AK1623" s="27"/>
      <c r="AL1623" s="27"/>
      <c r="AM1623" s="27"/>
      <c r="AN1623" s="27"/>
      <c r="AO1623" s="27"/>
      <c r="AP1623" s="27">
        <v>1704831</v>
      </c>
      <c r="AQ1623" s="27">
        <v>0</v>
      </c>
      <c r="AR1623" s="27">
        <f t="shared" si="34"/>
        <v>0</v>
      </c>
      <c r="AS1623" s="10" t="s">
        <v>111</v>
      </c>
      <c r="AT1623" s="43" t="s">
        <v>241</v>
      </c>
      <c r="AU1623" s="89" t="s">
        <v>2552</v>
      </c>
    </row>
    <row r="1624" spans="2:47" x14ac:dyDescent="0.2">
      <c r="B1624" s="12" t="s">
        <v>2610</v>
      </c>
      <c r="C1624" s="8" t="s">
        <v>100</v>
      </c>
      <c r="D1624" s="13" t="s">
        <v>2545</v>
      </c>
      <c r="E1624" s="7" t="s">
        <v>2546</v>
      </c>
      <c r="F1624" s="8" t="s">
        <v>2561</v>
      </c>
      <c r="G1624" s="7" t="s">
        <v>2606</v>
      </c>
      <c r="H1624" s="8" t="s">
        <v>105</v>
      </c>
      <c r="I1624" s="9">
        <v>92.9</v>
      </c>
      <c r="J1624" s="8" t="s">
        <v>238</v>
      </c>
      <c r="K1624" s="8" t="s">
        <v>107</v>
      </c>
      <c r="L1624" s="8" t="s">
        <v>108</v>
      </c>
      <c r="M1624" s="13" t="s">
        <v>122</v>
      </c>
      <c r="N1624" s="8" t="s">
        <v>110</v>
      </c>
      <c r="O1624" s="74"/>
      <c r="P1624" s="27"/>
      <c r="Q1624" s="27"/>
      <c r="R1624" s="27">
        <v>2</v>
      </c>
      <c r="S1624" s="27">
        <v>2</v>
      </c>
      <c r="T1624" s="27">
        <v>2</v>
      </c>
      <c r="U1624" s="27">
        <v>2</v>
      </c>
      <c r="V1624" s="27">
        <v>2</v>
      </c>
      <c r="W1624" s="27"/>
      <c r="X1624" s="27"/>
      <c r="Y1624" s="27"/>
      <c r="Z1624" s="27"/>
      <c r="AA1624" s="27"/>
      <c r="AB1624" s="27"/>
      <c r="AC1624" s="27"/>
      <c r="AD1624" s="27"/>
      <c r="AE1624" s="27"/>
      <c r="AF1624" s="27"/>
      <c r="AG1624" s="27"/>
      <c r="AH1624" s="27"/>
      <c r="AI1624" s="27"/>
      <c r="AJ1624" s="27"/>
      <c r="AK1624" s="27"/>
      <c r="AL1624" s="27"/>
      <c r="AM1624" s="27"/>
      <c r="AN1624" s="27"/>
      <c r="AO1624" s="27"/>
      <c r="AP1624" s="27">
        <v>1704831</v>
      </c>
      <c r="AQ1624" s="39">
        <v>0</v>
      </c>
      <c r="AR1624" s="27">
        <f t="shared" si="34"/>
        <v>0</v>
      </c>
      <c r="AS1624" s="10" t="s">
        <v>111</v>
      </c>
      <c r="AT1624" s="43" t="s">
        <v>241</v>
      </c>
      <c r="AU1624" s="13" t="s">
        <v>6997</v>
      </c>
    </row>
    <row r="1625" spans="2:47" x14ac:dyDescent="0.2">
      <c r="B1625" s="12" t="s">
        <v>7086</v>
      </c>
      <c r="C1625" s="8" t="s">
        <v>100</v>
      </c>
      <c r="D1625" s="13" t="s">
        <v>2545</v>
      </c>
      <c r="E1625" s="7" t="s">
        <v>2546</v>
      </c>
      <c r="F1625" s="8" t="s">
        <v>2561</v>
      </c>
      <c r="G1625" s="7" t="s">
        <v>2606</v>
      </c>
      <c r="H1625" s="8" t="s">
        <v>105</v>
      </c>
      <c r="I1625" s="9">
        <v>92.9</v>
      </c>
      <c r="J1625" s="8" t="s">
        <v>238</v>
      </c>
      <c r="K1625" s="8" t="s">
        <v>107</v>
      </c>
      <c r="L1625" s="8" t="s">
        <v>108</v>
      </c>
      <c r="M1625" s="13" t="s">
        <v>122</v>
      </c>
      <c r="N1625" s="8" t="s">
        <v>110</v>
      </c>
      <c r="O1625" s="39"/>
      <c r="P1625" s="39"/>
      <c r="Q1625" s="39"/>
      <c r="R1625" s="27">
        <v>2</v>
      </c>
      <c r="S1625" s="27">
        <v>2</v>
      </c>
      <c r="T1625" s="27">
        <v>0</v>
      </c>
      <c r="U1625" s="27">
        <v>1</v>
      </c>
      <c r="V1625" s="27">
        <v>1</v>
      </c>
      <c r="W1625" s="27"/>
      <c r="X1625" s="39"/>
      <c r="Y1625" s="39"/>
      <c r="Z1625" s="39"/>
      <c r="AA1625" s="39"/>
      <c r="AB1625" s="39"/>
      <c r="AC1625" s="39"/>
      <c r="AD1625" s="39"/>
      <c r="AE1625" s="39"/>
      <c r="AF1625" s="39"/>
      <c r="AG1625" s="39"/>
      <c r="AH1625" s="39"/>
      <c r="AI1625" s="39"/>
      <c r="AJ1625" s="39"/>
      <c r="AK1625" s="39"/>
      <c r="AL1625" s="39"/>
      <c r="AM1625" s="39"/>
      <c r="AN1625" s="39"/>
      <c r="AO1625" s="39"/>
      <c r="AP1625" s="27">
        <v>1704831</v>
      </c>
      <c r="AQ1625" s="39">
        <f t="shared" ref="AQ1625" si="35">(R1625+S1625+T1625+U1625+V1625+W1625)*AP1625</f>
        <v>10228986</v>
      </c>
      <c r="AR1625" s="27">
        <f t="shared" si="34"/>
        <v>11456464.32</v>
      </c>
      <c r="AS1625" s="10" t="s">
        <v>111</v>
      </c>
      <c r="AT1625" s="43" t="s">
        <v>241</v>
      </c>
      <c r="AU1625" s="13"/>
    </row>
    <row r="1626" spans="2:47" x14ac:dyDescent="0.2">
      <c r="B1626" s="7" t="s">
        <v>2611</v>
      </c>
      <c r="C1626" s="7" t="s">
        <v>100</v>
      </c>
      <c r="D1626" s="13" t="s">
        <v>2571</v>
      </c>
      <c r="E1626" s="7" t="s">
        <v>2572</v>
      </c>
      <c r="F1626" s="7" t="s">
        <v>2573</v>
      </c>
      <c r="G1626" s="10" t="s">
        <v>2612</v>
      </c>
      <c r="H1626" s="8" t="s">
        <v>197</v>
      </c>
      <c r="I1626" s="10">
        <v>45</v>
      </c>
      <c r="J1626" s="10" t="s">
        <v>238</v>
      </c>
      <c r="K1626" s="8" t="s">
        <v>107</v>
      </c>
      <c r="L1626" s="10" t="s">
        <v>108</v>
      </c>
      <c r="M1626" s="10" t="s">
        <v>109</v>
      </c>
      <c r="N1626" s="10" t="s">
        <v>110</v>
      </c>
      <c r="O1626" s="27"/>
      <c r="P1626" s="27"/>
      <c r="Q1626" s="74"/>
      <c r="R1626" s="27">
        <v>6</v>
      </c>
      <c r="S1626" s="27">
        <v>2</v>
      </c>
      <c r="T1626" s="27">
        <v>2</v>
      </c>
      <c r="U1626" s="27">
        <v>6</v>
      </c>
      <c r="V1626" s="27">
        <v>6</v>
      </c>
      <c r="W1626" s="27"/>
      <c r="X1626" s="27"/>
      <c r="Y1626" s="27"/>
      <c r="Z1626" s="27"/>
      <c r="AA1626" s="27"/>
      <c r="AB1626" s="27"/>
      <c r="AC1626" s="27"/>
      <c r="AD1626" s="27"/>
      <c r="AE1626" s="27"/>
      <c r="AF1626" s="27"/>
      <c r="AG1626" s="27"/>
      <c r="AH1626" s="27"/>
      <c r="AI1626" s="27"/>
      <c r="AJ1626" s="27"/>
      <c r="AK1626" s="27"/>
      <c r="AL1626" s="27"/>
      <c r="AM1626" s="27"/>
      <c r="AN1626" s="27"/>
      <c r="AO1626" s="27"/>
      <c r="AP1626" s="27">
        <v>358444.11</v>
      </c>
      <c r="AQ1626" s="27">
        <v>0</v>
      </c>
      <c r="AR1626" s="27">
        <f t="shared" si="34"/>
        <v>0</v>
      </c>
      <c r="AS1626" s="10" t="s">
        <v>111</v>
      </c>
      <c r="AT1626" s="7" t="s">
        <v>375</v>
      </c>
      <c r="AU1626" s="89" t="s">
        <v>212</v>
      </c>
    </row>
    <row r="1627" spans="2:47" x14ac:dyDescent="0.2">
      <c r="B1627" s="7" t="s">
        <v>2613</v>
      </c>
      <c r="C1627" s="7" t="s">
        <v>100</v>
      </c>
      <c r="D1627" s="13" t="s">
        <v>2545</v>
      </c>
      <c r="E1627" s="7" t="s">
        <v>2546</v>
      </c>
      <c r="F1627" s="7" t="s">
        <v>2561</v>
      </c>
      <c r="G1627" s="10" t="s">
        <v>2614</v>
      </c>
      <c r="H1627" s="8" t="s">
        <v>197</v>
      </c>
      <c r="I1627" s="10">
        <v>92.9</v>
      </c>
      <c r="J1627" s="10" t="s">
        <v>238</v>
      </c>
      <c r="K1627" s="8" t="s">
        <v>107</v>
      </c>
      <c r="L1627" s="10" t="s">
        <v>108</v>
      </c>
      <c r="M1627" s="10" t="s">
        <v>109</v>
      </c>
      <c r="N1627" s="10" t="s">
        <v>110</v>
      </c>
      <c r="O1627" s="27"/>
      <c r="P1627" s="27"/>
      <c r="Q1627" s="74"/>
      <c r="R1627" s="27">
        <v>6</v>
      </c>
      <c r="S1627" s="27">
        <v>0</v>
      </c>
      <c r="T1627" s="27">
        <v>0</v>
      </c>
      <c r="U1627" s="27">
        <v>6</v>
      </c>
      <c r="V1627" s="27">
        <v>6</v>
      </c>
      <c r="W1627" s="27"/>
      <c r="X1627" s="27"/>
      <c r="Y1627" s="27"/>
      <c r="Z1627" s="27"/>
      <c r="AA1627" s="27"/>
      <c r="AB1627" s="27"/>
      <c r="AC1627" s="27"/>
      <c r="AD1627" s="27"/>
      <c r="AE1627" s="27"/>
      <c r="AF1627" s="27"/>
      <c r="AG1627" s="27"/>
      <c r="AH1627" s="27"/>
      <c r="AI1627" s="27"/>
      <c r="AJ1627" s="27"/>
      <c r="AK1627" s="27"/>
      <c r="AL1627" s="27"/>
      <c r="AM1627" s="27"/>
      <c r="AN1627" s="27"/>
      <c r="AO1627" s="27"/>
      <c r="AP1627" s="27">
        <v>1365937.06</v>
      </c>
      <c r="AQ1627" s="27">
        <v>0</v>
      </c>
      <c r="AR1627" s="27">
        <f t="shared" si="34"/>
        <v>0</v>
      </c>
      <c r="AS1627" s="10" t="s">
        <v>111</v>
      </c>
      <c r="AT1627" s="43" t="s">
        <v>241</v>
      </c>
      <c r="AU1627" s="10" t="s">
        <v>1339</v>
      </c>
    </row>
    <row r="1628" spans="2:47" x14ac:dyDescent="0.2">
      <c r="B1628" s="12" t="s">
        <v>2615</v>
      </c>
      <c r="C1628" s="7" t="s">
        <v>100</v>
      </c>
      <c r="D1628" s="13" t="s">
        <v>2545</v>
      </c>
      <c r="E1628" s="7" t="s">
        <v>2546</v>
      </c>
      <c r="F1628" s="7" t="s">
        <v>2561</v>
      </c>
      <c r="G1628" s="7" t="s">
        <v>2614</v>
      </c>
      <c r="H1628" s="8" t="s">
        <v>197</v>
      </c>
      <c r="I1628" s="9">
        <v>92.9</v>
      </c>
      <c r="J1628" s="10" t="s">
        <v>579</v>
      </c>
      <c r="K1628" s="8" t="s">
        <v>107</v>
      </c>
      <c r="L1628" s="10" t="s">
        <v>108</v>
      </c>
      <c r="M1628" s="10" t="s">
        <v>109</v>
      </c>
      <c r="N1628" s="10" t="s">
        <v>110</v>
      </c>
      <c r="O1628" s="74"/>
      <c r="P1628" s="27"/>
      <c r="Q1628" s="27"/>
      <c r="R1628" s="27">
        <v>4</v>
      </c>
      <c r="S1628" s="27"/>
      <c r="T1628" s="27"/>
      <c r="U1628" s="27">
        <v>6</v>
      </c>
      <c r="V1628" s="27">
        <v>6</v>
      </c>
      <c r="W1628" s="27"/>
      <c r="X1628" s="27"/>
      <c r="Y1628" s="27"/>
      <c r="Z1628" s="27"/>
      <c r="AA1628" s="27"/>
      <c r="AB1628" s="27"/>
      <c r="AC1628" s="27"/>
      <c r="AD1628" s="27"/>
      <c r="AE1628" s="27"/>
      <c r="AF1628" s="27"/>
      <c r="AG1628" s="27"/>
      <c r="AH1628" s="27"/>
      <c r="AI1628" s="27"/>
      <c r="AJ1628" s="27"/>
      <c r="AK1628" s="27"/>
      <c r="AL1628" s="27"/>
      <c r="AM1628" s="27"/>
      <c r="AN1628" s="27"/>
      <c r="AO1628" s="27"/>
      <c r="AP1628" s="27">
        <v>1365937.06</v>
      </c>
      <c r="AQ1628" s="27">
        <v>0</v>
      </c>
      <c r="AR1628" s="27">
        <f t="shared" si="34"/>
        <v>0</v>
      </c>
      <c r="AS1628" s="10" t="s">
        <v>111</v>
      </c>
      <c r="AT1628" s="43" t="s">
        <v>241</v>
      </c>
      <c r="AU1628" s="43" t="s">
        <v>359</v>
      </c>
    </row>
    <row r="1629" spans="2:47" x14ac:dyDescent="0.2">
      <c r="B1629" s="12" t="s">
        <v>2616</v>
      </c>
      <c r="C1629" s="7" t="s">
        <v>100</v>
      </c>
      <c r="D1629" s="13" t="s">
        <v>2545</v>
      </c>
      <c r="E1629" s="7" t="s">
        <v>2546</v>
      </c>
      <c r="F1629" s="7" t="s">
        <v>2561</v>
      </c>
      <c r="G1629" s="7" t="s">
        <v>2614</v>
      </c>
      <c r="H1629" s="8" t="s">
        <v>197</v>
      </c>
      <c r="I1629" s="9">
        <v>92.9</v>
      </c>
      <c r="J1629" s="10" t="s">
        <v>579</v>
      </c>
      <c r="K1629" s="8" t="s">
        <v>107</v>
      </c>
      <c r="L1629" s="10" t="s">
        <v>108</v>
      </c>
      <c r="M1629" s="10" t="s">
        <v>109</v>
      </c>
      <c r="N1629" s="10" t="s">
        <v>110</v>
      </c>
      <c r="O1629" s="74"/>
      <c r="P1629" s="27"/>
      <c r="Q1629" s="27"/>
      <c r="R1629" s="27">
        <v>4</v>
      </c>
      <c r="S1629" s="27"/>
      <c r="T1629" s="27"/>
      <c r="U1629" s="27">
        <v>6</v>
      </c>
      <c r="V1629" s="27">
        <v>6</v>
      </c>
      <c r="W1629" s="27"/>
      <c r="X1629" s="27"/>
      <c r="Y1629" s="27"/>
      <c r="Z1629" s="27"/>
      <c r="AA1629" s="27"/>
      <c r="AB1629" s="27"/>
      <c r="AC1629" s="27"/>
      <c r="AD1629" s="27"/>
      <c r="AE1629" s="27"/>
      <c r="AF1629" s="27"/>
      <c r="AG1629" s="27"/>
      <c r="AH1629" s="27"/>
      <c r="AI1629" s="27"/>
      <c r="AJ1629" s="27"/>
      <c r="AK1629" s="27"/>
      <c r="AL1629" s="27"/>
      <c r="AM1629" s="27"/>
      <c r="AN1629" s="27"/>
      <c r="AO1629" s="27"/>
      <c r="AP1629" s="27">
        <v>1503564</v>
      </c>
      <c r="AQ1629" s="27">
        <v>0</v>
      </c>
      <c r="AR1629" s="27">
        <f t="shared" si="34"/>
        <v>0</v>
      </c>
      <c r="AS1629" s="10" t="s">
        <v>111</v>
      </c>
      <c r="AT1629" s="43" t="s">
        <v>241</v>
      </c>
      <c r="AU1629" s="89"/>
    </row>
    <row r="1630" spans="2:47" x14ac:dyDescent="0.2">
      <c r="B1630" s="12" t="s">
        <v>2617</v>
      </c>
      <c r="C1630" s="8" t="s">
        <v>100</v>
      </c>
      <c r="D1630" s="13" t="s">
        <v>2545</v>
      </c>
      <c r="E1630" s="7" t="s">
        <v>2546</v>
      </c>
      <c r="F1630" s="8" t="s">
        <v>2561</v>
      </c>
      <c r="G1630" s="7" t="s">
        <v>2614</v>
      </c>
      <c r="H1630" s="8" t="s">
        <v>197</v>
      </c>
      <c r="I1630" s="9">
        <v>92.9</v>
      </c>
      <c r="J1630" s="8" t="s">
        <v>244</v>
      </c>
      <c r="K1630" s="8" t="s">
        <v>107</v>
      </c>
      <c r="L1630" s="8" t="s">
        <v>108</v>
      </c>
      <c r="M1630" s="10" t="s">
        <v>109</v>
      </c>
      <c r="N1630" s="10" t="s">
        <v>110</v>
      </c>
      <c r="O1630" s="74"/>
      <c r="P1630" s="27"/>
      <c r="Q1630" s="27"/>
      <c r="R1630" s="27">
        <v>4</v>
      </c>
      <c r="S1630" s="27"/>
      <c r="T1630" s="27"/>
      <c r="U1630" s="27">
        <v>6</v>
      </c>
      <c r="V1630" s="27">
        <v>6</v>
      </c>
      <c r="W1630" s="27"/>
      <c r="X1630" s="27"/>
      <c r="Y1630" s="27"/>
      <c r="Z1630" s="27"/>
      <c r="AA1630" s="27"/>
      <c r="AB1630" s="27"/>
      <c r="AC1630" s="27"/>
      <c r="AD1630" s="27"/>
      <c r="AE1630" s="27"/>
      <c r="AF1630" s="27"/>
      <c r="AG1630" s="27"/>
      <c r="AH1630" s="27"/>
      <c r="AI1630" s="27"/>
      <c r="AJ1630" s="27"/>
      <c r="AK1630" s="27"/>
      <c r="AL1630" s="27"/>
      <c r="AM1630" s="27"/>
      <c r="AN1630" s="27"/>
      <c r="AO1630" s="27"/>
      <c r="AP1630" s="27">
        <v>1243750</v>
      </c>
      <c r="AQ1630" s="27">
        <v>0</v>
      </c>
      <c r="AR1630" s="27">
        <f t="shared" si="34"/>
        <v>0</v>
      </c>
      <c r="AS1630" s="10" t="s">
        <v>111</v>
      </c>
      <c r="AT1630" s="43" t="s">
        <v>241</v>
      </c>
      <c r="AU1630" s="89" t="s">
        <v>2552</v>
      </c>
    </row>
    <row r="1631" spans="2:47" x14ac:dyDescent="0.2">
      <c r="B1631" s="12" t="s">
        <v>2618</v>
      </c>
      <c r="C1631" s="8" t="s">
        <v>100</v>
      </c>
      <c r="D1631" s="13" t="s">
        <v>2545</v>
      </c>
      <c r="E1631" s="7" t="s">
        <v>2546</v>
      </c>
      <c r="F1631" s="8" t="s">
        <v>2561</v>
      </c>
      <c r="G1631" s="7" t="s">
        <v>2614</v>
      </c>
      <c r="H1631" s="8" t="s">
        <v>105</v>
      </c>
      <c r="I1631" s="9">
        <v>92.9</v>
      </c>
      <c r="J1631" s="8" t="s">
        <v>238</v>
      </c>
      <c r="K1631" s="8" t="s">
        <v>107</v>
      </c>
      <c r="L1631" s="8" t="s">
        <v>108</v>
      </c>
      <c r="M1631" s="10" t="s">
        <v>109</v>
      </c>
      <c r="N1631" s="10" t="s">
        <v>110</v>
      </c>
      <c r="O1631" s="74"/>
      <c r="P1631" s="27"/>
      <c r="Q1631" s="27"/>
      <c r="R1631" s="27">
        <v>4</v>
      </c>
      <c r="S1631" s="27"/>
      <c r="T1631" s="27"/>
      <c r="U1631" s="27">
        <v>6</v>
      </c>
      <c r="V1631" s="27">
        <v>6</v>
      </c>
      <c r="W1631" s="27"/>
      <c r="X1631" s="27"/>
      <c r="Y1631" s="27"/>
      <c r="Z1631" s="27"/>
      <c r="AA1631" s="27"/>
      <c r="AB1631" s="27"/>
      <c r="AC1631" s="27"/>
      <c r="AD1631" s="27"/>
      <c r="AE1631" s="27"/>
      <c r="AF1631" s="27"/>
      <c r="AG1631" s="27"/>
      <c r="AH1631" s="27"/>
      <c r="AI1631" s="27"/>
      <c r="AJ1631" s="27"/>
      <c r="AK1631" s="27"/>
      <c r="AL1631" s="27"/>
      <c r="AM1631" s="27"/>
      <c r="AN1631" s="27"/>
      <c r="AO1631" s="27"/>
      <c r="AP1631" s="27">
        <v>1243750</v>
      </c>
      <c r="AQ1631" s="27">
        <v>0</v>
      </c>
      <c r="AR1631" s="27">
        <f t="shared" si="34"/>
        <v>0</v>
      </c>
      <c r="AS1631" s="10" t="s">
        <v>111</v>
      </c>
      <c r="AT1631" s="43" t="s">
        <v>241</v>
      </c>
      <c r="AU1631" s="13" t="s">
        <v>156</v>
      </c>
    </row>
    <row r="1632" spans="2:47" x14ac:dyDescent="0.2">
      <c r="B1632" s="13" t="s">
        <v>2619</v>
      </c>
      <c r="C1632" s="13" t="s">
        <v>100</v>
      </c>
      <c r="D1632" s="13" t="s">
        <v>2555</v>
      </c>
      <c r="E1632" s="13" t="s">
        <v>1642</v>
      </c>
      <c r="F1632" s="13" t="s">
        <v>2556</v>
      </c>
      <c r="G1632" s="13" t="s">
        <v>2620</v>
      </c>
      <c r="H1632" s="13" t="s">
        <v>105</v>
      </c>
      <c r="I1632" s="13">
        <v>92.9</v>
      </c>
      <c r="J1632" s="13" t="s">
        <v>238</v>
      </c>
      <c r="K1632" s="13" t="s">
        <v>107</v>
      </c>
      <c r="L1632" s="13" t="s">
        <v>108</v>
      </c>
      <c r="M1632" s="13" t="s">
        <v>109</v>
      </c>
      <c r="N1632" s="13" t="s">
        <v>110</v>
      </c>
      <c r="O1632" s="39"/>
      <c r="P1632" s="39"/>
      <c r="Q1632" s="39"/>
      <c r="R1632" s="39">
        <v>4</v>
      </c>
      <c r="S1632" s="39">
        <v>0</v>
      </c>
      <c r="T1632" s="39"/>
      <c r="U1632" s="39">
        <v>4</v>
      </c>
      <c r="V1632" s="39">
        <v>4</v>
      </c>
      <c r="W1632" s="39"/>
      <c r="X1632" s="39"/>
      <c r="Y1632" s="39"/>
      <c r="Z1632" s="39"/>
      <c r="AA1632" s="39"/>
      <c r="AB1632" s="39"/>
      <c r="AC1632" s="39"/>
      <c r="AD1632" s="39"/>
      <c r="AE1632" s="39"/>
      <c r="AF1632" s="39"/>
      <c r="AG1632" s="39"/>
      <c r="AH1632" s="39"/>
      <c r="AI1632" s="39"/>
      <c r="AJ1632" s="39"/>
      <c r="AK1632" s="39"/>
      <c r="AL1632" s="39"/>
      <c r="AM1632" s="39"/>
      <c r="AN1632" s="39"/>
      <c r="AO1632" s="39"/>
      <c r="AP1632" s="39">
        <v>1503564</v>
      </c>
      <c r="AQ1632" s="39">
        <v>0</v>
      </c>
      <c r="AR1632" s="27">
        <f t="shared" si="34"/>
        <v>0</v>
      </c>
      <c r="AS1632" s="13" t="s">
        <v>111</v>
      </c>
      <c r="AT1632" s="13">
        <v>2015</v>
      </c>
      <c r="AU1632" s="13">
        <v>15</v>
      </c>
    </row>
    <row r="1633" spans="2:47" x14ac:dyDescent="0.2">
      <c r="B1633" s="13" t="s">
        <v>2621</v>
      </c>
      <c r="C1633" s="13" t="s">
        <v>100</v>
      </c>
      <c r="D1633" s="13" t="s">
        <v>2555</v>
      </c>
      <c r="E1633" s="13" t="s">
        <v>1642</v>
      </c>
      <c r="F1633" s="13" t="s">
        <v>2556</v>
      </c>
      <c r="G1633" s="13" t="s">
        <v>2620</v>
      </c>
      <c r="H1633" s="13" t="s">
        <v>105</v>
      </c>
      <c r="I1633" s="13">
        <v>92.9</v>
      </c>
      <c r="J1633" s="13" t="s">
        <v>238</v>
      </c>
      <c r="K1633" s="13" t="s">
        <v>107</v>
      </c>
      <c r="L1633" s="13" t="s">
        <v>108</v>
      </c>
      <c r="M1633" s="13" t="s">
        <v>122</v>
      </c>
      <c r="N1633" s="13" t="s">
        <v>110</v>
      </c>
      <c r="O1633" s="39"/>
      <c r="P1633" s="39"/>
      <c r="Q1633" s="39"/>
      <c r="R1633" s="39">
        <v>4</v>
      </c>
      <c r="S1633" s="39">
        <v>0</v>
      </c>
      <c r="T1633" s="39"/>
      <c r="U1633" s="39">
        <v>4</v>
      </c>
      <c r="V1633" s="39">
        <v>4</v>
      </c>
      <c r="W1633" s="39"/>
      <c r="X1633" s="39"/>
      <c r="Y1633" s="39"/>
      <c r="Z1633" s="39"/>
      <c r="AA1633" s="39"/>
      <c r="AB1633" s="39"/>
      <c r="AC1633" s="39"/>
      <c r="AD1633" s="39"/>
      <c r="AE1633" s="39"/>
      <c r="AF1633" s="39"/>
      <c r="AG1633" s="39"/>
      <c r="AH1633" s="39"/>
      <c r="AI1633" s="39"/>
      <c r="AJ1633" s="39"/>
      <c r="AK1633" s="39"/>
      <c r="AL1633" s="39"/>
      <c r="AM1633" s="39"/>
      <c r="AN1633" s="39"/>
      <c r="AO1633" s="39"/>
      <c r="AP1633" s="39">
        <v>1243749.9999999998</v>
      </c>
      <c r="AQ1633" s="39">
        <v>0</v>
      </c>
      <c r="AR1633" s="27">
        <f t="shared" si="34"/>
        <v>0</v>
      </c>
      <c r="AS1633" s="13" t="s">
        <v>111</v>
      </c>
      <c r="AT1633" s="13">
        <v>2015</v>
      </c>
      <c r="AU1633" s="13" t="s">
        <v>6997</v>
      </c>
    </row>
    <row r="1634" spans="2:47" x14ac:dyDescent="0.2">
      <c r="B1634" s="13" t="s">
        <v>7087</v>
      </c>
      <c r="C1634" s="13" t="s">
        <v>100</v>
      </c>
      <c r="D1634" s="13" t="s">
        <v>2555</v>
      </c>
      <c r="E1634" s="13" t="s">
        <v>1642</v>
      </c>
      <c r="F1634" s="13" t="s">
        <v>2556</v>
      </c>
      <c r="G1634" s="13" t="s">
        <v>2620</v>
      </c>
      <c r="H1634" s="13" t="s">
        <v>105</v>
      </c>
      <c r="I1634" s="13">
        <v>92.9</v>
      </c>
      <c r="J1634" s="13" t="s">
        <v>238</v>
      </c>
      <c r="K1634" s="13" t="s">
        <v>107</v>
      </c>
      <c r="L1634" s="13" t="s">
        <v>108</v>
      </c>
      <c r="M1634" s="13" t="s">
        <v>122</v>
      </c>
      <c r="N1634" s="13" t="s">
        <v>110</v>
      </c>
      <c r="O1634" s="39"/>
      <c r="P1634" s="39"/>
      <c r="Q1634" s="39"/>
      <c r="R1634" s="39">
        <v>4</v>
      </c>
      <c r="S1634" s="39">
        <v>0</v>
      </c>
      <c r="T1634" s="39">
        <v>0</v>
      </c>
      <c r="U1634" s="39">
        <v>2</v>
      </c>
      <c r="V1634" s="39">
        <v>2</v>
      </c>
      <c r="W1634" s="39"/>
      <c r="X1634" s="39"/>
      <c r="Y1634" s="39"/>
      <c r="Z1634" s="39"/>
      <c r="AA1634" s="39"/>
      <c r="AB1634" s="39"/>
      <c r="AC1634" s="39"/>
      <c r="AD1634" s="39"/>
      <c r="AE1634" s="39"/>
      <c r="AF1634" s="39"/>
      <c r="AG1634" s="39"/>
      <c r="AH1634" s="39"/>
      <c r="AI1634" s="39"/>
      <c r="AJ1634" s="39"/>
      <c r="AK1634" s="39"/>
      <c r="AL1634" s="39"/>
      <c r="AM1634" s="39"/>
      <c r="AN1634" s="39"/>
      <c r="AO1634" s="39"/>
      <c r="AP1634" s="39">
        <v>1243749.9999999998</v>
      </c>
      <c r="AQ1634" s="39">
        <f t="shared" ref="AQ1634" si="36">(R1634+S1634+T1634+U1634+V1634+W1634)*AP1634</f>
        <v>9949999.9999999981</v>
      </c>
      <c r="AR1634" s="27">
        <f t="shared" si="34"/>
        <v>11143999.999999998</v>
      </c>
      <c r="AS1634" s="13" t="s">
        <v>111</v>
      </c>
      <c r="AT1634" s="13">
        <v>2015</v>
      </c>
      <c r="AU1634" s="13"/>
    </row>
    <row r="1635" spans="2:47" x14ac:dyDescent="0.2">
      <c r="B1635" s="7" t="s">
        <v>2622</v>
      </c>
      <c r="C1635" s="7" t="s">
        <v>100</v>
      </c>
      <c r="D1635" s="13" t="s">
        <v>2571</v>
      </c>
      <c r="E1635" s="7" t="s">
        <v>2572</v>
      </c>
      <c r="F1635" s="7" t="s">
        <v>2573</v>
      </c>
      <c r="G1635" s="10" t="s">
        <v>2623</v>
      </c>
      <c r="H1635" s="8" t="s">
        <v>197</v>
      </c>
      <c r="I1635" s="10">
        <v>45</v>
      </c>
      <c r="J1635" s="10" t="s">
        <v>238</v>
      </c>
      <c r="K1635" s="8" t="s">
        <v>107</v>
      </c>
      <c r="L1635" s="10" t="s">
        <v>108</v>
      </c>
      <c r="M1635" s="10" t="s">
        <v>109</v>
      </c>
      <c r="N1635" s="10" t="s">
        <v>110</v>
      </c>
      <c r="O1635" s="27"/>
      <c r="P1635" s="27"/>
      <c r="Q1635" s="74"/>
      <c r="R1635" s="27">
        <v>3</v>
      </c>
      <c r="S1635" s="27">
        <v>1</v>
      </c>
      <c r="T1635" s="27">
        <v>1</v>
      </c>
      <c r="U1635" s="27">
        <v>3</v>
      </c>
      <c r="V1635" s="27">
        <v>3</v>
      </c>
      <c r="W1635" s="27"/>
      <c r="X1635" s="27"/>
      <c r="Y1635" s="27"/>
      <c r="Z1635" s="27"/>
      <c r="AA1635" s="27"/>
      <c r="AB1635" s="27"/>
      <c r="AC1635" s="27"/>
      <c r="AD1635" s="27"/>
      <c r="AE1635" s="27"/>
      <c r="AF1635" s="27"/>
      <c r="AG1635" s="27"/>
      <c r="AH1635" s="27"/>
      <c r="AI1635" s="27"/>
      <c r="AJ1635" s="27"/>
      <c r="AK1635" s="27"/>
      <c r="AL1635" s="27"/>
      <c r="AM1635" s="27"/>
      <c r="AN1635" s="27"/>
      <c r="AO1635" s="27"/>
      <c r="AP1635" s="27">
        <v>653827.51</v>
      </c>
      <c r="AQ1635" s="27">
        <v>0</v>
      </c>
      <c r="AR1635" s="27">
        <f t="shared" si="34"/>
        <v>0</v>
      </c>
      <c r="AS1635" s="10" t="s">
        <v>111</v>
      </c>
      <c r="AT1635" s="7" t="s">
        <v>375</v>
      </c>
      <c r="AU1635" s="89" t="s">
        <v>212</v>
      </c>
    </row>
    <row r="1636" spans="2:47" x14ac:dyDescent="0.2">
      <c r="B1636" s="7" t="s">
        <v>2624</v>
      </c>
      <c r="C1636" s="7" t="s">
        <v>100</v>
      </c>
      <c r="D1636" s="13" t="s">
        <v>2625</v>
      </c>
      <c r="E1636" s="7" t="s">
        <v>2626</v>
      </c>
      <c r="F1636" s="10" t="s">
        <v>2627</v>
      </c>
      <c r="G1636" s="10" t="s">
        <v>2628</v>
      </c>
      <c r="H1636" s="8" t="s">
        <v>197</v>
      </c>
      <c r="I1636" s="9">
        <v>57</v>
      </c>
      <c r="J1636" s="10" t="s">
        <v>238</v>
      </c>
      <c r="K1636" s="8" t="s">
        <v>107</v>
      </c>
      <c r="L1636" s="10" t="s">
        <v>108</v>
      </c>
      <c r="M1636" s="10" t="s">
        <v>109</v>
      </c>
      <c r="N1636" s="10" t="s">
        <v>110</v>
      </c>
      <c r="O1636" s="27"/>
      <c r="P1636" s="27"/>
      <c r="Q1636" s="74"/>
      <c r="R1636" s="27">
        <v>5</v>
      </c>
      <c r="S1636" s="27">
        <v>3</v>
      </c>
      <c r="T1636" s="27">
        <v>2</v>
      </c>
      <c r="U1636" s="27">
        <v>5</v>
      </c>
      <c r="V1636" s="27">
        <v>5</v>
      </c>
      <c r="W1636" s="27"/>
      <c r="X1636" s="27"/>
      <c r="Y1636" s="27"/>
      <c r="Z1636" s="27"/>
      <c r="AA1636" s="27"/>
      <c r="AB1636" s="27"/>
      <c r="AC1636" s="27"/>
      <c r="AD1636" s="27"/>
      <c r="AE1636" s="27"/>
      <c r="AF1636" s="27"/>
      <c r="AG1636" s="27"/>
      <c r="AH1636" s="27"/>
      <c r="AI1636" s="27"/>
      <c r="AJ1636" s="27"/>
      <c r="AK1636" s="27"/>
      <c r="AL1636" s="27"/>
      <c r="AM1636" s="27"/>
      <c r="AN1636" s="27"/>
      <c r="AO1636" s="27"/>
      <c r="AP1636" s="27">
        <v>6748737.9100000001</v>
      </c>
      <c r="AQ1636" s="39">
        <v>0</v>
      </c>
      <c r="AR1636" s="27">
        <f t="shared" si="34"/>
        <v>0</v>
      </c>
      <c r="AS1636" s="10" t="s">
        <v>111</v>
      </c>
      <c r="AT1636" s="7" t="s">
        <v>375</v>
      </c>
      <c r="AU1636" s="89" t="s">
        <v>212</v>
      </c>
    </row>
    <row r="1637" spans="2:47" x14ac:dyDescent="0.2">
      <c r="B1637" s="7" t="s">
        <v>2629</v>
      </c>
      <c r="C1637" s="7" t="s">
        <v>100</v>
      </c>
      <c r="D1637" s="13" t="s">
        <v>2625</v>
      </c>
      <c r="E1637" s="7" t="s">
        <v>2626</v>
      </c>
      <c r="F1637" s="10" t="s">
        <v>2627</v>
      </c>
      <c r="G1637" s="10" t="s">
        <v>2630</v>
      </c>
      <c r="H1637" s="8" t="s">
        <v>197</v>
      </c>
      <c r="I1637" s="9">
        <v>57</v>
      </c>
      <c r="J1637" s="10" t="s">
        <v>238</v>
      </c>
      <c r="K1637" s="8" t="s">
        <v>107</v>
      </c>
      <c r="L1637" s="10" t="s">
        <v>108</v>
      </c>
      <c r="M1637" s="10" t="s">
        <v>109</v>
      </c>
      <c r="N1637" s="10" t="s">
        <v>110</v>
      </c>
      <c r="O1637" s="27"/>
      <c r="P1637" s="27"/>
      <c r="Q1637" s="74"/>
      <c r="R1637" s="27">
        <v>10</v>
      </c>
      <c r="S1637" s="27">
        <v>5</v>
      </c>
      <c r="T1637" s="27">
        <v>5</v>
      </c>
      <c r="U1637" s="27">
        <v>10</v>
      </c>
      <c r="V1637" s="27">
        <v>10</v>
      </c>
      <c r="W1637" s="27"/>
      <c r="X1637" s="27"/>
      <c r="Y1637" s="27"/>
      <c r="Z1637" s="27"/>
      <c r="AA1637" s="27"/>
      <c r="AB1637" s="27"/>
      <c r="AC1637" s="27"/>
      <c r="AD1637" s="27"/>
      <c r="AE1637" s="27"/>
      <c r="AF1637" s="27"/>
      <c r="AG1637" s="27"/>
      <c r="AH1637" s="27"/>
      <c r="AI1637" s="27"/>
      <c r="AJ1637" s="27"/>
      <c r="AK1637" s="27"/>
      <c r="AL1637" s="27"/>
      <c r="AM1637" s="27"/>
      <c r="AN1637" s="27"/>
      <c r="AO1637" s="27"/>
      <c r="AP1637" s="27">
        <v>2591975.6800000002</v>
      </c>
      <c r="AQ1637" s="27">
        <v>0</v>
      </c>
      <c r="AR1637" s="27">
        <f t="shared" si="34"/>
        <v>0</v>
      </c>
      <c r="AS1637" s="10" t="s">
        <v>111</v>
      </c>
      <c r="AT1637" s="43" t="s">
        <v>241</v>
      </c>
      <c r="AU1637" s="43" t="s">
        <v>359</v>
      </c>
    </row>
    <row r="1638" spans="2:47" x14ac:dyDescent="0.2">
      <c r="B1638" s="12" t="s">
        <v>2631</v>
      </c>
      <c r="C1638" s="7" t="s">
        <v>100</v>
      </c>
      <c r="D1638" s="13" t="s">
        <v>2625</v>
      </c>
      <c r="E1638" s="7" t="s">
        <v>2626</v>
      </c>
      <c r="F1638" s="7" t="s">
        <v>2627</v>
      </c>
      <c r="G1638" s="7" t="s">
        <v>2630</v>
      </c>
      <c r="H1638" s="8" t="s">
        <v>197</v>
      </c>
      <c r="I1638" s="9">
        <v>57</v>
      </c>
      <c r="J1638" s="10" t="s">
        <v>579</v>
      </c>
      <c r="K1638" s="8" t="s">
        <v>107</v>
      </c>
      <c r="L1638" s="10" t="s">
        <v>108</v>
      </c>
      <c r="M1638" s="10" t="s">
        <v>109</v>
      </c>
      <c r="N1638" s="10" t="s">
        <v>110</v>
      </c>
      <c r="O1638" s="74"/>
      <c r="P1638" s="27"/>
      <c r="Q1638" s="27"/>
      <c r="R1638" s="27">
        <v>8</v>
      </c>
      <c r="S1638" s="27">
        <v>5</v>
      </c>
      <c r="T1638" s="27">
        <v>5</v>
      </c>
      <c r="U1638" s="27">
        <v>10</v>
      </c>
      <c r="V1638" s="27">
        <v>10</v>
      </c>
      <c r="W1638" s="27"/>
      <c r="X1638" s="27"/>
      <c r="Y1638" s="27"/>
      <c r="Z1638" s="27"/>
      <c r="AA1638" s="27"/>
      <c r="AB1638" s="27"/>
      <c r="AC1638" s="27"/>
      <c r="AD1638" s="27"/>
      <c r="AE1638" s="27"/>
      <c r="AF1638" s="27"/>
      <c r="AG1638" s="27"/>
      <c r="AH1638" s="27"/>
      <c r="AI1638" s="27"/>
      <c r="AJ1638" s="27"/>
      <c r="AK1638" s="27"/>
      <c r="AL1638" s="27"/>
      <c r="AM1638" s="27"/>
      <c r="AN1638" s="27"/>
      <c r="AO1638" s="27"/>
      <c r="AP1638" s="27">
        <v>2591975.6800000002</v>
      </c>
      <c r="AQ1638" s="27">
        <v>0</v>
      </c>
      <c r="AR1638" s="27">
        <f t="shared" si="34"/>
        <v>0</v>
      </c>
      <c r="AS1638" s="10" t="s">
        <v>111</v>
      </c>
      <c r="AT1638" s="43" t="s">
        <v>241</v>
      </c>
      <c r="AU1638" s="89"/>
    </row>
    <row r="1639" spans="2:47" x14ac:dyDescent="0.2">
      <c r="B1639" s="12" t="s">
        <v>2632</v>
      </c>
      <c r="C1639" s="8" t="s">
        <v>100</v>
      </c>
      <c r="D1639" s="13" t="s">
        <v>2625</v>
      </c>
      <c r="E1639" s="8" t="s">
        <v>2626</v>
      </c>
      <c r="F1639" s="8" t="s">
        <v>2627</v>
      </c>
      <c r="G1639" s="7" t="s">
        <v>2630</v>
      </c>
      <c r="H1639" s="8" t="s">
        <v>197</v>
      </c>
      <c r="I1639" s="9">
        <v>57</v>
      </c>
      <c r="J1639" s="8" t="s">
        <v>244</v>
      </c>
      <c r="K1639" s="8" t="s">
        <v>107</v>
      </c>
      <c r="L1639" s="8" t="s">
        <v>108</v>
      </c>
      <c r="M1639" s="10" t="s">
        <v>109</v>
      </c>
      <c r="N1639" s="10" t="s">
        <v>110</v>
      </c>
      <c r="O1639" s="74"/>
      <c r="P1639" s="27"/>
      <c r="Q1639" s="27"/>
      <c r="R1639" s="27">
        <v>8</v>
      </c>
      <c r="S1639" s="27">
        <v>5</v>
      </c>
      <c r="T1639" s="27">
        <v>5</v>
      </c>
      <c r="U1639" s="27">
        <v>10</v>
      </c>
      <c r="V1639" s="27">
        <v>10</v>
      </c>
      <c r="W1639" s="27"/>
      <c r="X1639" s="27"/>
      <c r="Y1639" s="27"/>
      <c r="Z1639" s="27"/>
      <c r="AA1639" s="27"/>
      <c r="AB1639" s="27"/>
      <c r="AC1639" s="27"/>
      <c r="AD1639" s="27"/>
      <c r="AE1639" s="27"/>
      <c r="AF1639" s="27"/>
      <c r="AG1639" s="27"/>
      <c r="AH1639" s="27"/>
      <c r="AI1639" s="27"/>
      <c r="AJ1639" s="27"/>
      <c r="AK1639" s="27"/>
      <c r="AL1639" s="27"/>
      <c r="AM1639" s="27"/>
      <c r="AN1639" s="27"/>
      <c r="AO1639" s="27"/>
      <c r="AP1639" s="27">
        <v>2118861.7000000002</v>
      </c>
      <c r="AQ1639" s="27">
        <v>0</v>
      </c>
      <c r="AR1639" s="27">
        <f t="shared" si="34"/>
        <v>0</v>
      </c>
      <c r="AS1639" s="10" t="s">
        <v>111</v>
      </c>
      <c r="AT1639" s="43" t="s">
        <v>241</v>
      </c>
      <c r="AU1639" s="13" t="s">
        <v>156</v>
      </c>
    </row>
    <row r="1640" spans="2:47" x14ac:dyDescent="0.2">
      <c r="B1640" s="13" t="s">
        <v>2633</v>
      </c>
      <c r="C1640" s="13" t="s">
        <v>100</v>
      </c>
      <c r="D1640" s="13" t="s">
        <v>2634</v>
      </c>
      <c r="E1640" s="13" t="s">
        <v>2635</v>
      </c>
      <c r="F1640" s="13" t="s">
        <v>2636</v>
      </c>
      <c r="G1640" s="13" t="s">
        <v>2637</v>
      </c>
      <c r="H1640" s="13" t="s">
        <v>197</v>
      </c>
      <c r="I1640" s="13">
        <v>57</v>
      </c>
      <c r="J1640" s="13" t="s">
        <v>244</v>
      </c>
      <c r="K1640" s="13" t="s">
        <v>107</v>
      </c>
      <c r="L1640" s="13" t="s">
        <v>108</v>
      </c>
      <c r="M1640" s="13" t="s">
        <v>109</v>
      </c>
      <c r="N1640" s="13" t="s">
        <v>110</v>
      </c>
      <c r="O1640" s="39"/>
      <c r="P1640" s="39"/>
      <c r="Q1640" s="39"/>
      <c r="R1640" s="39">
        <v>8</v>
      </c>
      <c r="S1640" s="39">
        <v>0</v>
      </c>
      <c r="T1640" s="39">
        <v>6</v>
      </c>
      <c r="U1640" s="39">
        <v>6</v>
      </c>
      <c r="V1640" s="39">
        <v>6</v>
      </c>
      <c r="W1640" s="39"/>
      <c r="X1640" s="39"/>
      <c r="Y1640" s="39"/>
      <c r="Z1640" s="39"/>
      <c r="AA1640" s="39"/>
      <c r="AB1640" s="39"/>
      <c r="AC1640" s="39"/>
      <c r="AD1640" s="39"/>
      <c r="AE1640" s="39"/>
      <c r="AF1640" s="39"/>
      <c r="AG1640" s="39"/>
      <c r="AH1640" s="39"/>
      <c r="AI1640" s="39"/>
      <c r="AJ1640" s="39"/>
      <c r="AK1640" s="39"/>
      <c r="AL1640" s="39"/>
      <c r="AM1640" s="39"/>
      <c r="AN1640" s="39"/>
      <c r="AO1640" s="39"/>
      <c r="AP1640" s="39">
        <v>2591975.6800000002</v>
      </c>
      <c r="AQ1640" s="39">
        <v>0</v>
      </c>
      <c r="AR1640" s="27">
        <f t="shared" si="34"/>
        <v>0</v>
      </c>
      <c r="AS1640" s="13" t="s">
        <v>111</v>
      </c>
      <c r="AT1640" s="13">
        <v>2015</v>
      </c>
      <c r="AU1640" s="13">
        <v>14.15</v>
      </c>
    </row>
    <row r="1641" spans="2:47" x14ac:dyDescent="0.2">
      <c r="B1641" s="13" t="s">
        <v>2638</v>
      </c>
      <c r="C1641" s="13" t="s">
        <v>100</v>
      </c>
      <c r="D1641" s="13" t="s">
        <v>2634</v>
      </c>
      <c r="E1641" s="13" t="s">
        <v>2635</v>
      </c>
      <c r="F1641" s="13" t="s">
        <v>2636</v>
      </c>
      <c r="G1641" s="13" t="s">
        <v>2637</v>
      </c>
      <c r="H1641" s="13" t="s">
        <v>197</v>
      </c>
      <c r="I1641" s="13">
        <v>57</v>
      </c>
      <c r="J1641" s="13" t="s">
        <v>244</v>
      </c>
      <c r="K1641" s="13" t="s">
        <v>107</v>
      </c>
      <c r="L1641" s="13" t="s">
        <v>108</v>
      </c>
      <c r="M1641" s="13" t="s">
        <v>122</v>
      </c>
      <c r="N1641" s="13" t="s">
        <v>110</v>
      </c>
      <c r="O1641" s="39"/>
      <c r="P1641" s="39"/>
      <c r="Q1641" s="39"/>
      <c r="R1641" s="39">
        <v>8</v>
      </c>
      <c r="S1641" s="39">
        <v>5</v>
      </c>
      <c r="T1641" s="39">
        <v>5</v>
      </c>
      <c r="U1641" s="39">
        <v>6</v>
      </c>
      <c r="V1641" s="39">
        <v>6</v>
      </c>
      <c r="W1641" s="39"/>
      <c r="X1641" s="39"/>
      <c r="Y1641" s="39"/>
      <c r="Z1641" s="39"/>
      <c r="AA1641" s="39"/>
      <c r="AB1641" s="39"/>
      <c r="AC1641" s="39"/>
      <c r="AD1641" s="39"/>
      <c r="AE1641" s="39"/>
      <c r="AF1641" s="39"/>
      <c r="AG1641" s="39"/>
      <c r="AH1641" s="39"/>
      <c r="AI1641" s="39"/>
      <c r="AJ1641" s="39"/>
      <c r="AK1641" s="39"/>
      <c r="AL1641" s="39"/>
      <c r="AM1641" s="39"/>
      <c r="AN1641" s="39"/>
      <c r="AO1641" s="39"/>
      <c r="AP1641" s="39">
        <v>2118861.6964285714</v>
      </c>
      <c r="AQ1641" s="39">
        <f>(O1641+P1641+Q1641+R1641+S1641+T1641+U1641+V1641+W1641)*AP1641</f>
        <v>63565850.892857142</v>
      </c>
      <c r="AR1641" s="27">
        <f t="shared" si="34"/>
        <v>71193753</v>
      </c>
      <c r="AS1641" s="13" t="s">
        <v>111</v>
      </c>
      <c r="AT1641" s="13">
        <v>2015</v>
      </c>
      <c r="AU1641" s="13"/>
    </row>
    <row r="1642" spans="2:47" x14ac:dyDescent="0.2">
      <c r="B1642" s="7" t="s">
        <v>2639</v>
      </c>
      <c r="C1642" s="7" t="s">
        <v>100</v>
      </c>
      <c r="D1642" s="13" t="s">
        <v>441</v>
      </c>
      <c r="E1642" s="7" t="s">
        <v>442</v>
      </c>
      <c r="F1642" s="7" t="s">
        <v>443</v>
      </c>
      <c r="G1642" s="10" t="s">
        <v>472</v>
      </c>
      <c r="H1642" s="8" t="s">
        <v>197</v>
      </c>
      <c r="I1642" s="9">
        <v>70</v>
      </c>
      <c r="J1642" s="10" t="s">
        <v>238</v>
      </c>
      <c r="K1642" s="8" t="s">
        <v>107</v>
      </c>
      <c r="L1642" s="10" t="s">
        <v>108</v>
      </c>
      <c r="M1642" s="10" t="s">
        <v>109</v>
      </c>
      <c r="N1642" s="10" t="s">
        <v>110</v>
      </c>
      <c r="O1642" s="27"/>
      <c r="P1642" s="27"/>
      <c r="Q1642" s="74"/>
      <c r="R1642" s="27">
        <v>1</v>
      </c>
      <c r="S1642" s="27">
        <v>1</v>
      </c>
      <c r="T1642" s="27">
        <v>1</v>
      </c>
      <c r="U1642" s="27">
        <v>1</v>
      </c>
      <c r="V1642" s="27">
        <v>1</v>
      </c>
      <c r="W1642" s="27"/>
      <c r="X1642" s="27"/>
      <c r="Y1642" s="27"/>
      <c r="Z1642" s="27"/>
      <c r="AA1642" s="27"/>
      <c r="AB1642" s="27"/>
      <c r="AC1642" s="27"/>
      <c r="AD1642" s="27"/>
      <c r="AE1642" s="27"/>
      <c r="AF1642" s="27"/>
      <c r="AG1642" s="27"/>
      <c r="AH1642" s="27"/>
      <c r="AI1642" s="27"/>
      <c r="AJ1642" s="27"/>
      <c r="AK1642" s="27"/>
      <c r="AL1642" s="27"/>
      <c r="AM1642" s="27"/>
      <c r="AN1642" s="27"/>
      <c r="AO1642" s="27"/>
      <c r="AP1642" s="27">
        <v>56250000</v>
      </c>
      <c r="AQ1642" s="27">
        <v>0</v>
      </c>
      <c r="AR1642" s="27">
        <f t="shared" si="34"/>
        <v>0</v>
      </c>
      <c r="AS1642" s="10" t="s">
        <v>111</v>
      </c>
      <c r="AT1642" s="7" t="s">
        <v>375</v>
      </c>
      <c r="AU1642" s="89" t="s">
        <v>212</v>
      </c>
    </row>
    <row r="1643" spans="2:47" x14ac:dyDescent="0.2">
      <c r="B1643" s="7" t="s">
        <v>2640</v>
      </c>
      <c r="C1643" s="7" t="s">
        <v>100</v>
      </c>
      <c r="D1643" s="13" t="s">
        <v>2641</v>
      </c>
      <c r="E1643" s="7" t="s">
        <v>2642</v>
      </c>
      <c r="F1643" s="7" t="s">
        <v>2643</v>
      </c>
      <c r="G1643" s="10" t="s">
        <v>2642</v>
      </c>
      <c r="H1643" s="8" t="s">
        <v>197</v>
      </c>
      <c r="I1643" s="9">
        <v>54</v>
      </c>
      <c r="J1643" s="10" t="s">
        <v>238</v>
      </c>
      <c r="K1643" s="8" t="s">
        <v>107</v>
      </c>
      <c r="L1643" s="10" t="s">
        <v>108</v>
      </c>
      <c r="M1643" s="10" t="s">
        <v>109</v>
      </c>
      <c r="N1643" s="10" t="s">
        <v>110</v>
      </c>
      <c r="O1643" s="27"/>
      <c r="P1643" s="27"/>
      <c r="Q1643" s="74"/>
      <c r="R1643" s="27">
        <v>4</v>
      </c>
      <c r="S1643" s="27">
        <v>4</v>
      </c>
      <c r="T1643" s="27">
        <v>4</v>
      </c>
      <c r="U1643" s="27">
        <v>4</v>
      </c>
      <c r="V1643" s="27">
        <v>4</v>
      </c>
      <c r="W1643" s="27"/>
      <c r="X1643" s="27"/>
      <c r="Y1643" s="27"/>
      <c r="Z1643" s="27"/>
      <c r="AA1643" s="27"/>
      <c r="AB1643" s="27"/>
      <c r="AC1643" s="27"/>
      <c r="AD1643" s="27"/>
      <c r="AE1643" s="27"/>
      <c r="AF1643" s="27"/>
      <c r="AG1643" s="27"/>
      <c r="AH1643" s="27"/>
      <c r="AI1643" s="27"/>
      <c r="AJ1643" s="27"/>
      <c r="AK1643" s="27"/>
      <c r="AL1643" s="27"/>
      <c r="AM1643" s="27"/>
      <c r="AN1643" s="27"/>
      <c r="AO1643" s="27"/>
      <c r="AP1643" s="27">
        <v>23831819.260000002</v>
      </c>
      <c r="AQ1643" s="39">
        <v>0</v>
      </c>
      <c r="AR1643" s="27">
        <f t="shared" si="34"/>
        <v>0</v>
      </c>
      <c r="AS1643" s="10" t="s">
        <v>111</v>
      </c>
      <c r="AT1643" s="7" t="s">
        <v>375</v>
      </c>
      <c r="AU1643" s="89" t="s">
        <v>212</v>
      </c>
    </row>
    <row r="1644" spans="2:47" x14ac:dyDescent="0.2">
      <c r="B1644" s="7" t="s">
        <v>2644</v>
      </c>
      <c r="C1644" s="7" t="s">
        <v>100</v>
      </c>
      <c r="D1644" s="13" t="s">
        <v>2641</v>
      </c>
      <c r="E1644" s="7" t="s">
        <v>2642</v>
      </c>
      <c r="F1644" s="7" t="s">
        <v>2643</v>
      </c>
      <c r="G1644" s="10" t="s">
        <v>2645</v>
      </c>
      <c r="H1644" s="8" t="s">
        <v>197</v>
      </c>
      <c r="I1644" s="9">
        <v>54</v>
      </c>
      <c r="J1644" s="10" t="s">
        <v>238</v>
      </c>
      <c r="K1644" s="8" t="s">
        <v>107</v>
      </c>
      <c r="L1644" s="10" t="s">
        <v>108</v>
      </c>
      <c r="M1644" s="10" t="s">
        <v>109</v>
      </c>
      <c r="N1644" s="10" t="s">
        <v>110</v>
      </c>
      <c r="O1644" s="27"/>
      <c r="P1644" s="27"/>
      <c r="Q1644" s="74"/>
      <c r="R1644" s="27">
        <v>3</v>
      </c>
      <c r="S1644" s="27">
        <v>3</v>
      </c>
      <c r="T1644" s="27">
        <v>3</v>
      </c>
      <c r="U1644" s="27">
        <v>3</v>
      </c>
      <c r="V1644" s="27">
        <v>3</v>
      </c>
      <c r="W1644" s="27"/>
      <c r="X1644" s="27"/>
      <c r="Y1644" s="27"/>
      <c r="Z1644" s="27"/>
      <c r="AA1644" s="27"/>
      <c r="AB1644" s="27"/>
      <c r="AC1644" s="27"/>
      <c r="AD1644" s="27"/>
      <c r="AE1644" s="27"/>
      <c r="AF1644" s="27"/>
      <c r="AG1644" s="27"/>
      <c r="AH1644" s="27"/>
      <c r="AI1644" s="27"/>
      <c r="AJ1644" s="27"/>
      <c r="AK1644" s="27"/>
      <c r="AL1644" s="27"/>
      <c r="AM1644" s="27"/>
      <c r="AN1644" s="27"/>
      <c r="AO1644" s="27"/>
      <c r="AP1644" s="27">
        <v>21448637.34</v>
      </c>
      <c r="AQ1644" s="27">
        <v>0</v>
      </c>
      <c r="AR1644" s="27">
        <f t="shared" si="34"/>
        <v>0</v>
      </c>
      <c r="AS1644" s="10" t="s">
        <v>111</v>
      </c>
      <c r="AT1644" s="43" t="s">
        <v>241</v>
      </c>
      <c r="AU1644" s="10" t="s">
        <v>1339</v>
      </c>
    </row>
    <row r="1645" spans="2:47" x14ac:dyDescent="0.2">
      <c r="B1645" s="12" t="s">
        <v>2646</v>
      </c>
      <c r="C1645" s="7" t="s">
        <v>100</v>
      </c>
      <c r="D1645" s="13" t="s">
        <v>2641</v>
      </c>
      <c r="E1645" s="7" t="s">
        <v>2642</v>
      </c>
      <c r="F1645" s="7" t="s">
        <v>2643</v>
      </c>
      <c r="G1645" s="7" t="s">
        <v>2645</v>
      </c>
      <c r="H1645" s="8" t="s">
        <v>197</v>
      </c>
      <c r="I1645" s="9">
        <v>54</v>
      </c>
      <c r="J1645" s="10" t="s">
        <v>579</v>
      </c>
      <c r="K1645" s="8" t="s">
        <v>107</v>
      </c>
      <c r="L1645" s="10" t="s">
        <v>108</v>
      </c>
      <c r="M1645" s="10" t="s">
        <v>109</v>
      </c>
      <c r="N1645" s="10" t="s">
        <v>110</v>
      </c>
      <c r="O1645" s="74"/>
      <c r="P1645" s="27"/>
      <c r="Q1645" s="27"/>
      <c r="R1645" s="27">
        <v>2</v>
      </c>
      <c r="S1645" s="27">
        <v>3</v>
      </c>
      <c r="T1645" s="27">
        <v>3</v>
      </c>
      <c r="U1645" s="27">
        <v>3</v>
      </c>
      <c r="V1645" s="27">
        <v>3</v>
      </c>
      <c r="W1645" s="27"/>
      <c r="X1645" s="27"/>
      <c r="Y1645" s="27"/>
      <c r="Z1645" s="27"/>
      <c r="AA1645" s="27"/>
      <c r="AB1645" s="27"/>
      <c r="AC1645" s="27"/>
      <c r="AD1645" s="27"/>
      <c r="AE1645" s="27"/>
      <c r="AF1645" s="27"/>
      <c r="AG1645" s="27"/>
      <c r="AH1645" s="27"/>
      <c r="AI1645" s="27"/>
      <c r="AJ1645" s="27"/>
      <c r="AK1645" s="27"/>
      <c r="AL1645" s="27"/>
      <c r="AM1645" s="27"/>
      <c r="AN1645" s="27"/>
      <c r="AO1645" s="27"/>
      <c r="AP1645" s="27">
        <v>21448637.34</v>
      </c>
      <c r="AQ1645" s="27">
        <v>0</v>
      </c>
      <c r="AR1645" s="27">
        <f t="shared" si="34"/>
        <v>0</v>
      </c>
      <c r="AS1645" s="10" t="s">
        <v>111</v>
      </c>
      <c r="AT1645" s="43" t="s">
        <v>241</v>
      </c>
      <c r="AU1645" s="43" t="s">
        <v>359</v>
      </c>
    </row>
    <row r="1646" spans="2:47" x14ac:dyDescent="0.2">
      <c r="B1646" s="12" t="s">
        <v>2647</v>
      </c>
      <c r="C1646" s="7" t="s">
        <v>100</v>
      </c>
      <c r="D1646" s="13" t="s">
        <v>2641</v>
      </c>
      <c r="E1646" s="7" t="s">
        <v>2642</v>
      </c>
      <c r="F1646" s="7" t="s">
        <v>2643</v>
      </c>
      <c r="G1646" s="7" t="s">
        <v>2645</v>
      </c>
      <c r="H1646" s="8" t="s">
        <v>197</v>
      </c>
      <c r="I1646" s="9">
        <v>54</v>
      </c>
      <c r="J1646" s="10" t="s">
        <v>579</v>
      </c>
      <c r="K1646" s="8" t="s">
        <v>107</v>
      </c>
      <c r="L1646" s="10" t="s">
        <v>108</v>
      </c>
      <c r="M1646" s="10" t="s">
        <v>109</v>
      </c>
      <c r="N1646" s="10" t="s">
        <v>110</v>
      </c>
      <c r="O1646" s="74"/>
      <c r="P1646" s="27"/>
      <c r="Q1646" s="27"/>
      <c r="R1646" s="27">
        <v>2</v>
      </c>
      <c r="S1646" s="27">
        <v>3</v>
      </c>
      <c r="T1646" s="27">
        <v>3</v>
      </c>
      <c r="U1646" s="27">
        <v>3</v>
      </c>
      <c r="V1646" s="27">
        <v>3</v>
      </c>
      <c r="W1646" s="27"/>
      <c r="X1646" s="27"/>
      <c r="Y1646" s="27"/>
      <c r="Z1646" s="27"/>
      <c r="AA1646" s="27"/>
      <c r="AB1646" s="27"/>
      <c r="AC1646" s="27"/>
      <c r="AD1646" s="27"/>
      <c r="AE1646" s="27"/>
      <c r="AF1646" s="27"/>
      <c r="AG1646" s="27"/>
      <c r="AH1646" s="27"/>
      <c r="AI1646" s="27"/>
      <c r="AJ1646" s="27"/>
      <c r="AK1646" s="27"/>
      <c r="AL1646" s="27"/>
      <c r="AM1646" s="27"/>
      <c r="AN1646" s="27"/>
      <c r="AO1646" s="27"/>
      <c r="AP1646" s="27">
        <v>21027556.91</v>
      </c>
      <c r="AQ1646" s="27">
        <v>0</v>
      </c>
      <c r="AR1646" s="27">
        <f t="shared" si="34"/>
        <v>0</v>
      </c>
      <c r="AS1646" s="10" t="s">
        <v>111</v>
      </c>
      <c r="AT1646" s="43" t="s">
        <v>241</v>
      </c>
      <c r="AU1646" s="89"/>
    </row>
    <row r="1647" spans="2:47" x14ac:dyDescent="0.2">
      <c r="B1647" s="12" t="s">
        <v>2648</v>
      </c>
      <c r="C1647" s="8" t="s">
        <v>100</v>
      </c>
      <c r="D1647" s="13" t="s">
        <v>2641</v>
      </c>
      <c r="E1647" s="7" t="s">
        <v>2642</v>
      </c>
      <c r="F1647" s="8" t="s">
        <v>2643</v>
      </c>
      <c r="G1647" s="7" t="s">
        <v>2645</v>
      </c>
      <c r="H1647" s="8" t="s">
        <v>197</v>
      </c>
      <c r="I1647" s="9">
        <v>54</v>
      </c>
      <c r="J1647" s="8" t="s">
        <v>244</v>
      </c>
      <c r="K1647" s="8" t="s">
        <v>107</v>
      </c>
      <c r="L1647" s="8" t="s">
        <v>108</v>
      </c>
      <c r="M1647" s="10" t="s">
        <v>109</v>
      </c>
      <c r="N1647" s="10" t="s">
        <v>110</v>
      </c>
      <c r="O1647" s="74"/>
      <c r="P1647" s="27"/>
      <c r="Q1647" s="27"/>
      <c r="R1647" s="27">
        <v>2</v>
      </c>
      <c r="S1647" s="27">
        <v>3</v>
      </c>
      <c r="T1647" s="27">
        <v>3</v>
      </c>
      <c r="U1647" s="27">
        <v>3</v>
      </c>
      <c r="V1647" s="27">
        <v>3</v>
      </c>
      <c r="W1647" s="27"/>
      <c r="X1647" s="27"/>
      <c r="Y1647" s="27"/>
      <c r="Z1647" s="27"/>
      <c r="AA1647" s="27"/>
      <c r="AB1647" s="27"/>
      <c r="AC1647" s="27"/>
      <c r="AD1647" s="27"/>
      <c r="AE1647" s="27"/>
      <c r="AF1647" s="27"/>
      <c r="AG1647" s="27"/>
      <c r="AH1647" s="27"/>
      <c r="AI1647" s="27"/>
      <c r="AJ1647" s="27"/>
      <c r="AK1647" s="27"/>
      <c r="AL1647" s="27"/>
      <c r="AM1647" s="27"/>
      <c r="AN1647" s="27"/>
      <c r="AO1647" s="27"/>
      <c r="AP1647" s="27">
        <v>19800000</v>
      </c>
      <c r="AQ1647" s="27">
        <v>0</v>
      </c>
      <c r="AR1647" s="27">
        <f t="shared" si="34"/>
        <v>0</v>
      </c>
      <c r="AS1647" s="10" t="s">
        <v>111</v>
      </c>
      <c r="AT1647" s="43" t="s">
        <v>241</v>
      </c>
      <c r="AU1647" s="89" t="s">
        <v>212</v>
      </c>
    </row>
    <row r="1648" spans="2:47" x14ac:dyDescent="0.2">
      <c r="B1648" s="7" t="s">
        <v>2649</v>
      </c>
      <c r="C1648" s="7" t="s">
        <v>100</v>
      </c>
      <c r="D1648" s="13" t="s">
        <v>2641</v>
      </c>
      <c r="E1648" s="7" t="s">
        <v>2642</v>
      </c>
      <c r="F1648" s="7" t="s">
        <v>2643</v>
      </c>
      <c r="G1648" s="10" t="s">
        <v>2650</v>
      </c>
      <c r="H1648" s="8" t="s">
        <v>197</v>
      </c>
      <c r="I1648" s="9">
        <v>54</v>
      </c>
      <c r="J1648" s="10" t="s">
        <v>238</v>
      </c>
      <c r="K1648" s="8" t="s">
        <v>107</v>
      </c>
      <c r="L1648" s="10" t="s">
        <v>108</v>
      </c>
      <c r="M1648" s="10" t="s">
        <v>109</v>
      </c>
      <c r="N1648" s="10" t="s">
        <v>110</v>
      </c>
      <c r="O1648" s="27"/>
      <c r="P1648" s="27"/>
      <c r="Q1648" s="74"/>
      <c r="R1648" s="27">
        <v>6</v>
      </c>
      <c r="S1648" s="27">
        <v>6</v>
      </c>
      <c r="T1648" s="27">
        <v>6</v>
      </c>
      <c r="U1648" s="27">
        <v>6</v>
      </c>
      <c r="V1648" s="27">
        <v>6</v>
      </c>
      <c r="W1648" s="27"/>
      <c r="X1648" s="27"/>
      <c r="Y1648" s="27"/>
      <c r="Z1648" s="27"/>
      <c r="AA1648" s="27"/>
      <c r="AB1648" s="27"/>
      <c r="AC1648" s="27"/>
      <c r="AD1648" s="27"/>
      <c r="AE1648" s="27"/>
      <c r="AF1648" s="27"/>
      <c r="AG1648" s="27"/>
      <c r="AH1648" s="27"/>
      <c r="AI1648" s="27"/>
      <c r="AJ1648" s="27"/>
      <c r="AK1648" s="27"/>
      <c r="AL1648" s="27"/>
      <c r="AM1648" s="27"/>
      <c r="AN1648" s="27"/>
      <c r="AO1648" s="27"/>
      <c r="AP1648" s="27">
        <v>23831819.260000002</v>
      </c>
      <c r="AQ1648" s="27">
        <v>0</v>
      </c>
      <c r="AR1648" s="27">
        <f t="shared" si="34"/>
        <v>0</v>
      </c>
      <c r="AS1648" s="10" t="s">
        <v>111</v>
      </c>
      <c r="AT1648" s="43" t="s">
        <v>241</v>
      </c>
      <c r="AU1648" s="10" t="s">
        <v>1339</v>
      </c>
    </row>
    <row r="1649" spans="2:47" x14ac:dyDescent="0.2">
      <c r="B1649" s="12" t="s">
        <v>2651</v>
      </c>
      <c r="C1649" s="7" t="s">
        <v>100</v>
      </c>
      <c r="D1649" s="13" t="s">
        <v>2641</v>
      </c>
      <c r="E1649" s="7" t="s">
        <v>2642</v>
      </c>
      <c r="F1649" s="7" t="s">
        <v>2643</v>
      </c>
      <c r="G1649" s="7" t="s">
        <v>2650</v>
      </c>
      <c r="H1649" s="8" t="s">
        <v>197</v>
      </c>
      <c r="I1649" s="9">
        <v>54</v>
      </c>
      <c r="J1649" s="10" t="s">
        <v>579</v>
      </c>
      <c r="K1649" s="8" t="s">
        <v>107</v>
      </c>
      <c r="L1649" s="10" t="s">
        <v>108</v>
      </c>
      <c r="M1649" s="10" t="s">
        <v>109</v>
      </c>
      <c r="N1649" s="10" t="s">
        <v>110</v>
      </c>
      <c r="O1649" s="74"/>
      <c r="P1649" s="27"/>
      <c r="Q1649" s="27"/>
      <c r="R1649" s="27">
        <v>2</v>
      </c>
      <c r="S1649" s="27">
        <v>3</v>
      </c>
      <c r="T1649" s="27">
        <v>3</v>
      </c>
      <c r="U1649" s="27">
        <v>3</v>
      </c>
      <c r="V1649" s="27">
        <v>3</v>
      </c>
      <c r="W1649" s="27"/>
      <c r="X1649" s="27"/>
      <c r="Y1649" s="27"/>
      <c r="Z1649" s="27"/>
      <c r="AA1649" s="27"/>
      <c r="AB1649" s="27"/>
      <c r="AC1649" s="27"/>
      <c r="AD1649" s="27"/>
      <c r="AE1649" s="27"/>
      <c r="AF1649" s="27"/>
      <c r="AG1649" s="27"/>
      <c r="AH1649" s="27"/>
      <c r="AI1649" s="27"/>
      <c r="AJ1649" s="27"/>
      <c r="AK1649" s="27"/>
      <c r="AL1649" s="27"/>
      <c r="AM1649" s="27"/>
      <c r="AN1649" s="27"/>
      <c r="AO1649" s="27"/>
      <c r="AP1649" s="27">
        <v>23831819.260000002</v>
      </c>
      <c r="AQ1649" s="27">
        <v>0</v>
      </c>
      <c r="AR1649" s="27">
        <f t="shared" si="34"/>
        <v>0</v>
      </c>
      <c r="AS1649" s="10" t="s">
        <v>111</v>
      </c>
      <c r="AT1649" s="43" t="s">
        <v>241</v>
      </c>
      <c r="AU1649" s="43" t="s">
        <v>1346</v>
      </c>
    </row>
    <row r="1650" spans="2:47" x14ac:dyDescent="0.2">
      <c r="B1650" s="12" t="s">
        <v>2652</v>
      </c>
      <c r="C1650" s="7" t="s">
        <v>100</v>
      </c>
      <c r="D1650" s="13" t="s">
        <v>2641</v>
      </c>
      <c r="E1650" s="7" t="s">
        <v>2642</v>
      </c>
      <c r="F1650" s="7" t="s">
        <v>2643</v>
      </c>
      <c r="G1650" s="7" t="s">
        <v>2650</v>
      </c>
      <c r="H1650" s="8" t="s">
        <v>197</v>
      </c>
      <c r="I1650" s="9">
        <v>54</v>
      </c>
      <c r="J1650" s="10" t="s">
        <v>579</v>
      </c>
      <c r="K1650" s="8" t="s">
        <v>107</v>
      </c>
      <c r="L1650" s="10" t="s">
        <v>108</v>
      </c>
      <c r="M1650" s="10" t="s">
        <v>109</v>
      </c>
      <c r="N1650" s="10" t="s">
        <v>110</v>
      </c>
      <c r="O1650" s="74"/>
      <c r="P1650" s="27"/>
      <c r="Q1650" s="27"/>
      <c r="R1650" s="27">
        <v>2</v>
      </c>
      <c r="S1650" s="27">
        <v>3</v>
      </c>
      <c r="T1650" s="27">
        <v>3</v>
      </c>
      <c r="U1650" s="27">
        <v>3</v>
      </c>
      <c r="V1650" s="27">
        <v>3</v>
      </c>
      <c r="W1650" s="27"/>
      <c r="X1650" s="27"/>
      <c r="Y1650" s="27"/>
      <c r="Z1650" s="27"/>
      <c r="AA1650" s="27"/>
      <c r="AB1650" s="27"/>
      <c r="AC1650" s="27"/>
      <c r="AD1650" s="27"/>
      <c r="AE1650" s="27"/>
      <c r="AF1650" s="27"/>
      <c r="AG1650" s="27"/>
      <c r="AH1650" s="27"/>
      <c r="AI1650" s="27"/>
      <c r="AJ1650" s="27"/>
      <c r="AK1650" s="27"/>
      <c r="AL1650" s="27"/>
      <c r="AM1650" s="27"/>
      <c r="AN1650" s="27"/>
      <c r="AO1650" s="27"/>
      <c r="AP1650" s="27">
        <v>21569093.629999999</v>
      </c>
      <c r="AQ1650" s="27">
        <v>0</v>
      </c>
      <c r="AR1650" s="27">
        <f t="shared" si="34"/>
        <v>0</v>
      </c>
      <c r="AS1650" s="10" t="s">
        <v>111</v>
      </c>
      <c r="AT1650" s="43" t="s">
        <v>241</v>
      </c>
      <c r="AU1650" s="89"/>
    </row>
    <row r="1651" spans="2:47" x14ac:dyDescent="0.2">
      <c r="B1651" s="12" t="s">
        <v>2653</v>
      </c>
      <c r="C1651" s="8" t="s">
        <v>100</v>
      </c>
      <c r="D1651" s="13" t="s">
        <v>2641</v>
      </c>
      <c r="E1651" s="7" t="s">
        <v>2642</v>
      </c>
      <c r="F1651" s="8" t="s">
        <v>2643</v>
      </c>
      <c r="G1651" s="7" t="s">
        <v>2650</v>
      </c>
      <c r="H1651" s="8" t="s">
        <v>197</v>
      </c>
      <c r="I1651" s="9">
        <v>54</v>
      </c>
      <c r="J1651" s="8" t="s">
        <v>244</v>
      </c>
      <c r="K1651" s="8" t="s">
        <v>107</v>
      </c>
      <c r="L1651" s="8" t="s">
        <v>108</v>
      </c>
      <c r="M1651" s="10" t="s">
        <v>109</v>
      </c>
      <c r="N1651" s="8" t="s">
        <v>110</v>
      </c>
      <c r="O1651" s="74"/>
      <c r="P1651" s="27"/>
      <c r="Q1651" s="27"/>
      <c r="R1651" s="27">
        <v>2</v>
      </c>
      <c r="S1651" s="27">
        <v>3</v>
      </c>
      <c r="T1651" s="27">
        <v>3</v>
      </c>
      <c r="U1651" s="27">
        <v>3</v>
      </c>
      <c r="V1651" s="27">
        <v>3</v>
      </c>
      <c r="W1651" s="27"/>
      <c r="X1651" s="27"/>
      <c r="Y1651" s="27"/>
      <c r="Z1651" s="27"/>
      <c r="AA1651" s="27"/>
      <c r="AB1651" s="27"/>
      <c r="AC1651" s="27"/>
      <c r="AD1651" s="27"/>
      <c r="AE1651" s="27"/>
      <c r="AF1651" s="27"/>
      <c r="AG1651" s="27"/>
      <c r="AH1651" s="27"/>
      <c r="AI1651" s="27"/>
      <c r="AJ1651" s="27"/>
      <c r="AK1651" s="27"/>
      <c r="AL1651" s="27"/>
      <c r="AM1651" s="27"/>
      <c r="AN1651" s="27"/>
      <c r="AO1651" s="27"/>
      <c r="AP1651" s="27">
        <v>21569093.629999999</v>
      </c>
      <c r="AQ1651" s="27">
        <v>0</v>
      </c>
      <c r="AR1651" s="27">
        <f t="shared" si="34"/>
        <v>0</v>
      </c>
      <c r="AS1651" s="10" t="s">
        <v>111</v>
      </c>
      <c r="AT1651" s="43" t="s">
        <v>241</v>
      </c>
      <c r="AU1651" s="13" t="s">
        <v>1163</v>
      </c>
    </row>
    <row r="1652" spans="2:47" x14ac:dyDescent="0.2">
      <c r="B1652" s="13" t="s">
        <v>2654</v>
      </c>
      <c r="C1652" s="13" t="s">
        <v>100</v>
      </c>
      <c r="D1652" s="13" t="s">
        <v>2655</v>
      </c>
      <c r="E1652" s="13" t="s">
        <v>2642</v>
      </c>
      <c r="F1652" s="13" t="s">
        <v>2643</v>
      </c>
      <c r="G1652" s="13" t="s">
        <v>2656</v>
      </c>
      <c r="H1652" s="13" t="s">
        <v>1026</v>
      </c>
      <c r="I1652" s="13">
        <v>54</v>
      </c>
      <c r="J1652" s="13" t="s">
        <v>614</v>
      </c>
      <c r="K1652" s="13" t="s">
        <v>107</v>
      </c>
      <c r="L1652" s="13" t="s">
        <v>108</v>
      </c>
      <c r="M1652" s="13" t="s">
        <v>109</v>
      </c>
      <c r="N1652" s="13" t="s">
        <v>110</v>
      </c>
      <c r="O1652" s="39"/>
      <c r="P1652" s="39"/>
      <c r="Q1652" s="39"/>
      <c r="R1652" s="39"/>
      <c r="S1652" s="39">
        <v>3</v>
      </c>
      <c r="T1652" s="39">
        <v>3</v>
      </c>
      <c r="U1652" s="39">
        <v>3</v>
      </c>
      <c r="V1652" s="39">
        <v>3</v>
      </c>
      <c r="W1652" s="39">
        <v>3</v>
      </c>
      <c r="X1652" s="39"/>
      <c r="Y1652" s="39"/>
      <c r="Z1652" s="39"/>
      <c r="AA1652" s="39"/>
      <c r="AB1652" s="39"/>
      <c r="AC1652" s="39"/>
      <c r="AD1652" s="39"/>
      <c r="AE1652" s="39"/>
      <c r="AF1652" s="39"/>
      <c r="AG1652" s="39"/>
      <c r="AH1652" s="39"/>
      <c r="AI1652" s="39"/>
      <c r="AJ1652" s="39"/>
      <c r="AK1652" s="39"/>
      <c r="AL1652" s="39"/>
      <c r="AM1652" s="39"/>
      <c r="AN1652" s="39"/>
      <c r="AO1652" s="39"/>
      <c r="AP1652" s="39">
        <v>21569093.629999999</v>
      </c>
      <c r="AQ1652" s="39">
        <v>0</v>
      </c>
      <c r="AR1652" s="27">
        <f t="shared" si="34"/>
        <v>0</v>
      </c>
      <c r="AS1652" s="13" t="s">
        <v>111</v>
      </c>
      <c r="AT1652" s="13">
        <v>2016</v>
      </c>
      <c r="AU1652" s="13" t="s">
        <v>2657</v>
      </c>
    </row>
    <row r="1653" spans="2:47" x14ac:dyDescent="0.2">
      <c r="B1653" s="13" t="s">
        <v>2658</v>
      </c>
      <c r="C1653" s="13" t="s">
        <v>100</v>
      </c>
      <c r="D1653" s="13" t="s">
        <v>2655</v>
      </c>
      <c r="E1653" s="13" t="s">
        <v>2642</v>
      </c>
      <c r="F1653" s="13" t="s">
        <v>2643</v>
      </c>
      <c r="G1653" s="13" t="s">
        <v>2656</v>
      </c>
      <c r="H1653" s="13" t="s">
        <v>744</v>
      </c>
      <c r="I1653" s="13">
        <v>54</v>
      </c>
      <c r="J1653" s="13" t="s">
        <v>745</v>
      </c>
      <c r="K1653" s="13" t="s">
        <v>107</v>
      </c>
      <c r="L1653" s="13" t="s">
        <v>108</v>
      </c>
      <c r="M1653" s="13" t="s">
        <v>109</v>
      </c>
      <c r="N1653" s="13" t="s">
        <v>110</v>
      </c>
      <c r="O1653" s="39"/>
      <c r="P1653" s="39"/>
      <c r="Q1653" s="39"/>
      <c r="R1653" s="39"/>
      <c r="S1653" s="39">
        <v>2</v>
      </c>
      <c r="T1653" s="39">
        <v>3</v>
      </c>
      <c r="U1653" s="39">
        <v>3</v>
      </c>
      <c r="V1653" s="39">
        <v>3</v>
      </c>
      <c r="W1653" s="39">
        <v>3</v>
      </c>
      <c r="X1653" s="39"/>
      <c r="Y1653" s="39"/>
      <c r="Z1653" s="39"/>
      <c r="AA1653" s="39"/>
      <c r="AB1653" s="39"/>
      <c r="AC1653" s="39"/>
      <c r="AD1653" s="39"/>
      <c r="AE1653" s="39"/>
      <c r="AF1653" s="39"/>
      <c r="AG1653" s="39"/>
      <c r="AH1653" s="39"/>
      <c r="AI1653" s="39"/>
      <c r="AJ1653" s="39"/>
      <c r="AK1653" s="39"/>
      <c r="AL1653" s="39"/>
      <c r="AM1653" s="39"/>
      <c r="AN1653" s="39"/>
      <c r="AO1653" s="39"/>
      <c r="AP1653" s="39">
        <v>34379611.821428567</v>
      </c>
      <c r="AQ1653" s="39">
        <v>0</v>
      </c>
      <c r="AR1653" s="27">
        <f t="shared" si="34"/>
        <v>0</v>
      </c>
      <c r="AS1653" s="13" t="s">
        <v>111</v>
      </c>
      <c r="AT1653" s="13">
        <v>2016</v>
      </c>
      <c r="AU1653" s="13" t="s">
        <v>2367</v>
      </c>
    </row>
    <row r="1654" spans="2:47" x14ac:dyDescent="0.2">
      <c r="B1654" s="13" t="s">
        <v>2659</v>
      </c>
      <c r="C1654" s="13" t="s">
        <v>100</v>
      </c>
      <c r="D1654" s="13" t="s">
        <v>2655</v>
      </c>
      <c r="E1654" s="13" t="s">
        <v>2642</v>
      </c>
      <c r="F1654" s="13" t="s">
        <v>2643</v>
      </c>
      <c r="G1654" s="13" t="s">
        <v>2656</v>
      </c>
      <c r="H1654" s="13" t="s">
        <v>744</v>
      </c>
      <c r="I1654" s="13">
        <v>54</v>
      </c>
      <c r="J1654" s="13" t="s">
        <v>747</v>
      </c>
      <c r="K1654" s="13" t="s">
        <v>107</v>
      </c>
      <c r="L1654" s="13" t="s">
        <v>108</v>
      </c>
      <c r="M1654" s="13" t="s">
        <v>109</v>
      </c>
      <c r="N1654" s="13" t="s">
        <v>110</v>
      </c>
      <c r="O1654" s="39"/>
      <c r="P1654" s="39"/>
      <c r="Q1654" s="39"/>
      <c r="R1654" s="39"/>
      <c r="S1654" s="39">
        <v>2</v>
      </c>
      <c r="T1654" s="39">
        <v>3</v>
      </c>
      <c r="U1654" s="39">
        <v>3</v>
      </c>
      <c r="V1654" s="39">
        <v>3</v>
      </c>
      <c r="W1654" s="39">
        <v>3</v>
      </c>
      <c r="X1654" s="39"/>
      <c r="Y1654" s="39"/>
      <c r="Z1654" s="39"/>
      <c r="AA1654" s="39"/>
      <c r="AB1654" s="39"/>
      <c r="AC1654" s="39"/>
      <c r="AD1654" s="39"/>
      <c r="AE1654" s="39"/>
      <c r="AF1654" s="39"/>
      <c r="AG1654" s="39"/>
      <c r="AH1654" s="39"/>
      <c r="AI1654" s="39"/>
      <c r="AJ1654" s="39"/>
      <c r="AK1654" s="39"/>
      <c r="AL1654" s="39"/>
      <c r="AM1654" s="39"/>
      <c r="AN1654" s="39"/>
      <c r="AO1654" s="39"/>
      <c r="AP1654" s="39">
        <v>34379611.82</v>
      </c>
      <c r="AQ1654" s="39">
        <v>0</v>
      </c>
      <c r="AR1654" s="27">
        <f t="shared" si="34"/>
        <v>0</v>
      </c>
      <c r="AS1654" s="13" t="s">
        <v>748</v>
      </c>
      <c r="AT1654" s="13">
        <v>2016</v>
      </c>
      <c r="AU1654" s="13" t="s">
        <v>2660</v>
      </c>
    </row>
    <row r="1655" spans="2:47" x14ac:dyDescent="0.2">
      <c r="B1655" s="13" t="s">
        <v>2661</v>
      </c>
      <c r="C1655" s="13" t="s">
        <v>100</v>
      </c>
      <c r="D1655" s="13" t="s">
        <v>2655</v>
      </c>
      <c r="E1655" s="13" t="s">
        <v>2642</v>
      </c>
      <c r="F1655" s="13" t="s">
        <v>2643</v>
      </c>
      <c r="G1655" s="13" t="s">
        <v>2656</v>
      </c>
      <c r="H1655" s="13" t="s">
        <v>1026</v>
      </c>
      <c r="I1655" s="13">
        <v>54</v>
      </c>
      <c r="J1655" s="13" t="s">
        <v>462</v>
      </c>
      <c r="K1655" s="13" t="s">
        <v>107</v>
      </c>
      <c r="L1655" s="13" t="s">
        <v>108</v>
      </c>
      <c r="M1655" s="13" t="s">
        <v>337</v>
      </c>
      <c r="N1655" s="13" t="s">
        <v>110</v>
      </c>
      <c r="O1655" s="39"/>
      <c r="P1655" s="39"/>
      <c r="Q1655" s="39"/>
      <c r="R1655" s="39"/>
      <c r="S1655" s="39">
        <v>2</v>
      </c>
      <c r="T1655" s="39">
        <v>3</v>
      </c>
      <c r="U1655" s="39">
        <v>3</v>
      </c>
      <c r="V1655" s="39">
        <v>3</v>
      </c>
      <c r="W1655" s="39">
        <v>3</v>
      </c>
      <c r="X1655" s="39"/>
      <c r="Y1655" s="39"/>
      <c r="Z1655" s="39"/>
      <c r="AA1655" s="39"/>
      <c r="AB1655" s="39"/>
      <c r="AC1655" s="39"/>
      <c r="AD1655" s="39"/>
      <c r="AE1655" s="39"/>
      <c r="AF1655" s="39"/>
      <c r="AG1655" s="39"/>
      <c r="AH1655" s="39"/>
      <c r="AI1655" s="39"/>
      <c r="AJ1655" s="39"/>
      <c r="AK1655" s="39"/>
      <c r="AL1655" s="39"/>
      <c r="AM1655" s="39"/>
      <c r="AN1655" s="39"/>
      <c r="AO1655" s="39"/>
      <c r="AP1655" s="39">
        <v>34379611.82</v>
      </c>
      <c r="AQ1655" s="39">
        <v>0</v>
      </c>
      <c r="AR1655" s="27">
        <f t="shared" si="34"/>
        <v>0</v>
      </c>
      <c r="AS1655" s="13" t="s">
        <v>748</v>
      </c>
      <c r="AT1655" s="13">
        <v>2016</v>
      </c>
      <c r="AU1655" s="13" t="s">
        <v>212</v>
      </c>
    </row>
    <row r="1656" spans="2:47" x14ac:dyDescent="0.2">
      <c r="B1656" s="7" t="s">
        <v>2662</v>
      </c>
      <c r="C1656" s="7" t="s">
        <v>100</v>
      </c>
      <c r="D1656" s="13" t="s">
        <v>1585</v>
      </c>
      <c r="E1656" s="7" t="s">
        <v>1586</v>
      </c>
      <c r="F1656" s="7" t="s">
        <v>1587</v>
      </c>
      <c r="G1656" s="10" t="s">
        <v>2663</v>
      </c>
      <c r="H1656" s="8" t="s">
        <v>197</v>
      </c>
      <c r="I1656" s="9">
        <v>45</v>
      </c>
      <c r="J1656" s="10" t="s">
        <v>238</v>
      </c>
      <c r="K1656" s="8" t="s">
        <v>107</v>
      </c>
      <c r="L1656" s="10" t="s">
        <v>108</v>
      </c>
      <c r="M1656" s="10" t="s">
        <v>109</v>
      </c>
      <c r="N1656" s="10" t="s">
        <v>110</v>
      </c>
      <c r="O1656" s="27"/>
      <c r="P1656" s="27"/>
      <c r="Q1656" s="74"/>
      <c r="R1656" s="27">
        <v>4</v>
      </c>
      <c r="S1656" s="27">
        <v>4</v>
      </c>
      <c r="T1656" s="27">
        <v>4</v>
      </c>
      <c r="U1656" s="27">
        <v>4</v>
      </c>
      <c r="V1656" s="27">
        <v>4</v>
      </c>
      <c r="W1656" s="27"/>
      <c r="X1656" s="27"/>
      <c r="Y1656" s="27"/>
      <c r="Z1656" s="27"/>
      <c r="AA1656" s="27"/>
      <c r="AB1656" s="27"/>
      <c r="AC1656" s="27"/>
      <c r="AD1656" s="27"/>
      <c r="AE1656" s="27"/>
      <c r="AF1656" s="27"/>
      <c r="AG1656" s="27"/>
      <c r="AH1656" s="27"/>
      <c r="AI1656" s="27"/>
      <c r="AJ1656" s="27"/>
      <c r="AK1656" s="27"/>
      <c r="AL1656" s="27"/>
      <c r="AM1656" s="27"/>
      <c r="AN1656" s="27"/>
      <c r="AO1656" s="27"/>
      <c r="AP1656" s="27">
        <v>25000000</v>
      </c>
      <c r="AQ1656" s="27">
        <v>0</v>
      </c>
      <c r="AR1656" s="27">
        <f t="shared" si="34"/>
        <v>0</v>
      </c>
      <c r="AS1656" s="10" t="s">
        <v>111</v>
      </c>
      <c r="AT1656" s="7" t="s">
        <v>375</v>
      </c>
      <c r="AU1656" s="89" t="s">
        <v>212</v>
      </c>
    </row>
    <row r="1657" spans="2:47" x14ac:dyDescent="0.2">
      <c r="B1657" s="7" t="s">
        <v>2664</v>
      </c>
      <c r="C1657" s="7" t="s">
        <v>100</v>
      </c>
      <c r="D1657" s="13" t="s">
        <v>2625</v>
      </c>
      <c r="E1657" s="7" t="s">
        <v>2626</v>
      </c>
      <c r="F1657" s="10" t="s">
        <v>2627</v>
      </c>
      <c r="G1657" s="10" t="s">
        <v>2665</v>
      </c>
      <c r="H1657" s="8" t="s">
        <v>197</v>
      </c>
      <c r="I1657" s="9">
        <v>57</v>
      </c>
      <c r="J1657" s="10" t="s">
        <v>238</v>
      </c>
      <c r="K1657" s="8" t="s">
        <v>107</v>
      </c>
      <c r="L1657" s="10" t="s">
        <v>108</v>
      </c>
      <c r="M1657" s="10" t="s">
        <v>109</v>
      </c>
      <c r="N1657" s="10" t="s">
        <v>110</v>
      </c>
      <c r="O1657" s="27"/>
      <c r="P1657" s="27"/>
      <c r="Q1657" s="74"/>
      <c r="R1657" s="27">
        <v>3</v>
      </c>
      <c r="S1657" s="27">
        <v>3</v>
      </c>
      <c r="T1657" s="27">
        <v>3</v>
      </c>
      <c r="U1657" s="27">
        <v>3</v>
      </c>
      <c r="V1657" s="27">
        <v>3</v>
      </c>
      <c r="W1657" s="27"/>
      <c r="X1657" s="27"/>
      <c r="Y1657" s="27"/>
      <c r="Z1657" s="27"/>
      <c r="AA1657" s="27"/>
      <c r="AB1657" s="27"/>
      <c r="AC1657" s="27"/>
      <c r="AD1657" s="27"/>
      <c r="AE1657" s="27"/>
      <c r="AF1657" s="27"/>
      <c r="AG1657" s="27"/>
      <c r="AH1657" s="27"/>
      <c r="AI1657" s="27"/>
      <c r="AJ1657" s="27"/>
      <c r="AK1657" s="27"/>
      <c r="AL1657" s="27"/>
      <c r="AM1657" s="27"/>
      <c r="AN1657" s="27"/>
      <c r="AO1657" s="27"/>
      <c r="AP1657" s="27">
        <v>5567979.5899999999</v>
      </c>
      <c r="AQ1657" s="27">
        <v>0</v>
      </c>
      <c r="AR1657" s="27">
        <f t="shared" si="34"/>
        <v>0</v>
      </c>
      <c r="AS1657" s="10" t="s">
        <v>111</v>
      </c>
      <c r="AT1657" s="43" t="s">
        <v>241</v>
      </c>
      <c r="AU1657" s="43" t="s">
        <v>359</v>
      </c>
    </row>
    <row r="1658" spans="2:47" x14ac:dyDescent="0.2">
      <c r="B1658" s="12" t="s">
        <v>2666</v>
      </c>
      <c r="C1658" s="7" t="s">
        <v>100</v>
      </c>
      <c r="D1658" s="13" t="s">
        <v>2625</v>
      </c>
      <c r="E1658" s="7" t="s">
        <v>2626</v>
      </c>
      <c r="F1658" s="7" t="s">
        <v>2627</v>
      </c>
      <c r="G1658" s="7" t="s">
        <v>2665</v>
      </c>
      <c r="H1658" s="8" t="s">
        <v>197</v>
      </c>
      <c r="I1658" s="9">
        <v>57</v>
      </c>
      <c r="J1658" s="10" t="s">
        <v>579</v>
      </c>
      <c r="K1658" s="8" t="s">
        <v>107</v>
      </c>
      <c r="L1658" s="10" t="s">
        <v>108</v>
      </c>
      <c r="M1658" s="10" t="s">
        <v>109</v>
      </c>
      <c r="N1658" s="10" t="s">
        <v>110</v>
      </c>
      <c r="O1658" s="74"/>
      <c r="P1658" s="27"/>
      <c r="Q1658" s="27"/>
      <c r="R1658" s="27">
        <v>3</v>
      </c>
      <c r="S1658" s="27">
        <v>3</v>
      </c>
      <c r="T1658" s="27">
        <v>3</v>
      </c>
      <c r="U1658" s="27">
        <v>3</v>
      </c>
      <c r="V1658" s="27">
        <v>3</v>
      </c>
      <c r="W1658" s="27"/>
      <c r="X1658" s="27"/>
      <c r="Y1658" s="27"/>
      <c r="Z1658" s="27"/>
      <c r="AA1658" s="27"/>
      <c r="AB1658" s="27"/>
      <c r="AC1658" s="27"/>
      <c r="AD1658" s="27"/>
      <c r="AE1658" s="27"/>
      <c r="AF1658" s="27"/>
      <c r="AG1658" s="27"/>
      <c r="AH1658" s="27"/>
      <c r="AI1658" s="27"/>
      <c r="AJ1658" s="27"/>
      <c r="AK1658" s="27"/>
      <c r="AL1658" s="27"/>
      <c r="AM1658" s="27"/>
      <c r="AN1658" s="27"/>
      <c r="AO1658" s="27"/>
      <c r="AP1658" s="27">
        <v>5567979.5899999999</v>
      </c>
      <c r="AQ1658" s="27">
        <v>0</v>
      </c>
      <c r="AR1658" s="27">
        <f t="shared" si="34"/>
        <v>0</v>
      </c>
      <c r="AS1658" s="10" t="s">
        <v>111</v>
      </c>
      <c r="AT1658" s="43" t="s">
        <v>241</v>
      </c>
      <c r="AU1658" s="89"/>
    </row>
    <row r="1659" spans="2:47" x14ac:dyDescent="0.2">
      <c r="B1659" s="12" t="s">
        <v>2667</v>
      </c>
      <c r="C1659" s="8" t="s">
        <v>100</v>
      </c>
      <c r="D1659" s="13" t="s">
        <v>2625</v>
      </c>
      <c r="E1659" s="7" t="s">
        <v>2626</v>
      </c>
      <c r="F1659" s="8" t="s">
        <v>2627</v>
      </c>
      <c r="G1659" s="7" t="s">
        <v>2665</v>
      </c>
      <c r="H1659" s="8" t="s">
        <v>197</v>
      </c>
      <c r="I1659" s="9">
        <v>57</v>
      </c>
      <c r="J1659" s="8" t="s">
        <v>244</v>
      </c>
      <c r="K1659" s="8" t="s">
        <v>107</v>
      </c>
      <c r="L1659" s="8" t="s">
        <v>108</v>
      </c>
      <c r="M1659" s="10" t="s">
        <v>109</v>
      </c>
      <c r="N1659" s="8" t="s">
        <v>110</v>
      </c>
      <c r="O1659" s="74"/>
      <c r="P1659" s="27"/>
      <c r="Q1659" s="27"/>
      <c r="R1659" s="27">
        <v>3</v>
      </c>
      <c r="S1659" s="27">
        <v>3</v>
      </c>
      <c r="T1659" s="27">
        <v>3</v>
      </c>
      <c r="U1659" s="27">
        <v>3</v>
      </c>
      <c r="V1659" s="27">
        <v>3</v>
      </c>
      <c r="W1659" s="27"/>
      <c r="X1659" s="27"/>
      <c r="Y1659" s="27"/>
      <c r="Z1659" s="27"/>
      <c r="AA1659" s="27"/>
      <c r="AB1659" s="27"/>
      <c r="AC1659" s="27"/>
      <c r="AD1659" s="27"/>
      <c r="AE1659" s="27"/>
      <c r="AF1659" s="27"/>
      <c r="AG1659" s="27"/>
      <c r="AH1659" s="27"/>
      <c r="AI1659" s="27"/>
      <c r="AJ1659" s="27"/>
      <c r="AK1659" s="27"/>
      <c r="AL1659" s="27"/>
      <c r="AM1659" s="27"/>
      <c r="AN1659" s="27"/>
      <c r="AO1659" s="27"/>
      <c r="AP1659" s="27">
        <v>5140000</v>
      </c>
      <c r="AQ1659" s="27">
        <v>0</v>
      </c>
      <c r="AR1659" s="27">
        <f t="shared" si="34"/>
        <v>0</v>
      </c>
      <c r="AS1659" s="10" t="s">
        <v>111</v>
      </c>
      <c r="AT1659" s="43" t="s">
        <v>241</v>
      </c>
      <c r="AU1659" s="13" t="s">
        <v>156</v>
      </c>
    </row>
    <row r="1660" spans="2:47" x14ac:dyDescent="0.2">
      <c r="B1660" s="13" t="s">
        <v>2668</v>
      </c>
      <c r="C1660" s="13" t="s">
        <v>100</v>
      </c>
      <c r="D1660" s="13" t="s">
        <v>2634</v>
      </c>
      <c r="E1660" s="13" t="s">
        <v>2635</v>
      </c>
      <c r="F1660" s="13" t="s">
        <v>2636</v>
      </c>
      <c r="G1660" s="13" t="s">
        <v>2669</v>
      </c>
      <c r="H1660" s="13" t="s">
        <v>197</v>
      </c>
      <c r="I1660" s="13">
        <v>57</v>
      </c>
      <c r="J1660" s="13" t="s">
        <v>244</v>
      </c>
      <c r="K1660" s="13" t="s">
        <v>107</v>
      </c>
      <c r="L1660" s="13" t="s">
        <v>108</v>
      </c>
      <c r="M1660" s="13" t="s">
        <v>109</v>
      </c>
      <c r="N1660" s="13" t="s">
        <v>110</v>
      </c>
      <c r="O1660" s="39"/>
      <c r="P1660" s="39"/>
      <c r="Q1660" s="39"/>
      <c r="R1660" s="39">
        <v>3</v>
      </c>
      <c r="S1660" s="39">
        <v>3</v>
      </c>
      <c r="T1660" s="39">
        <v>5</v>
      </c>
      <c r="U1660" s="39">
        <v>5</v>
      </c>
      <c r="V1660" s="39">
        <v>5</v>
      </c>
      <c r="W1660" s="39"/>
      <c r="X1660" s="39"/>
      <c r="Y1660" s="39"/>
      <c r="Z1660" s="39"/>
      <c r="AA1660" s="39"/>
      <c r="AB1660" s="39"/>
      <c r="AC1660" s="39"/>
      <c r="AD1660" s="39"/>
      <c r="AE1660" s="39"/>
      <c r="AF1660" s="39"/>
      <c r="AG1660" s="39"/>
      <c r="AH1660" s="39"/>
      <c r="AI1660" s="39"/>
      <c r="AJ1660" s="39"/>
      <c r="AK1660" s="39"/>
      <c r="AL1660" s="39"/>
      <c r="AM1660" s="39"/>
      <c r="AN1660" s="39"/>
      <c r="AO1660" s="39"/>
      <c r="AP1660" s="39">
        <v>5567979.5899999999</v>
      </c>
      <c r="AQ1660" s="39">
        <v>0</v>
      </c>
      <c r="AR1660" s="27">
        <f t="shared" si="34"/>
        <v>0</v>
      </c>
      <c r="AS1660" s="13" t="s">
        <v>111</v>
      </c>
      <c r="AT1660" s="13">
        <v>2015</v>
      </c>
      <c r="AU1660" s="13">
        <v>14</v>
      </c>
    </row>
    <row r="1661" spans="2:47" x14ac:dyDescent="0.2">
      <c r="B1661" s="13" t="s">
        <v>2670</v>
      </c>
      <c r="C1661" s="13" t="s">
        <v>100</v>
      </c>
      <c r="D1661" s="13" t="s">
        <v>2634</v>
      </c>
      <c r="E1661" s="13" t="s">
        <v>2635</v>
      </c>
      <c r="F1661" s="13" t="s">
        <v>2636</v>
      </c>
      <c r="G1661" s="13" t="s">
        <v>2669</v>
      </c>
      <c r="H1661" s="13" t="s">
        <v>197</v>
      </c>
      <c r="I1661" s="13">
        <v>57</v>
      </c>
      <c r="J1661" s="13" t="s">
        <v>244</v>
      </c>
      <c r="K1661" s="13" t="s">
        <v>107</v>
      </c>
      <c r="L1661" s="13" t="s">
        <v>108</v>
      </c>
      <c r="M1661" s="13" t="s">
        <v>109</v>
      </c>
      <c r="N1661" s="13" t="s">
        <v>110</v>
      </c>
      <c r="O1661" s="39"/>
      <c r="P1661" s="39"/>
      <c r="Q1661" s="39"/>
      <c r="R1661" s="39">
        <v>3</v>
      </c>
      <c r="S1661" s="39">
        <v>2</v>
      </c>
      <c r="T1661" s="39">
        <v>5</v>
      </c>
      <c r="U1661" s="39">
        <v>5</v>
      </c>
      <c r="V1661" s="39">
        <v>5</v>
      </c>
      <c r="W1661" s="39"/>
      <c r="X1661" s="39"/>
      <c r="Y1661" s="39"/>
      <c r="Z1661" s="39"/>
      <c r="AA1661" s="39"/>
      <c r="AB1661" s="39"/>
      <c r="AC1661" s="39"/>
      <c r="AD1661" s="39"/>
      <c r="AE1661" s="39"/>
      <c r="AF1661" s="39"/>
      <c r="AG1661" s="39"/>
      <c r="AH1661" s="39"/>
      <c r="AI1661" s="39"/>
      <c r="AJ1661" s="39"/>
      <c r="AK1661" s="39"/>
      <c r="AL1661" s="39"/>
      <c r="AM1661" s="39"/>
      <c r="AN1661" s="39"/>
      <c r="AO1661" s="39"/>
      <c r="AP1661" s="39">
        <v>5567979.5899999999</v>
      </c>
      <c r="AQ1661" s="39">
        <v>0</v>
      </c>
      <c r="AR1661" s="27">
        <f t="shared" si="34"/>
        <v>0</v>
      </c>
      <c r="AS1661" s="13" t="s">
        <v>111</v>
      </c>
      <c r="AT1661" s="13">
        <v>2015</v>
      </c>
      <c r="AU1661" s="13">
        <v>15</v>
      </c>
    </row>
    <row r="1662" spans="2:47" x14ac:dyDescent="0.2">
      <c r="B1662" s="13" t="s">
        <v>2671</v>
      </c>
      <c r="C1662" s="13" t="s">
        <v>100</v>
      </c>
      <c r="D1662" s="13" t="s">
        <v>2634</v>
      </c>
      <c r="E1662" s="13" t="s">
        <v>2635</v>
      </c>
      <c r="F1662" s="13" t="s">
        <v>2636</v>
      </c>
      <c r="G1662" s="13" t="s">
        <v>2669</v>
      </c>
      <c r="H1662" s="13" t="s">
        <v>197</v>
      </c>
      <c r="I1662" s="13">
        <v>57</v>
      </c>
      <c r="J1662" s="13" t="s">
        <v>244</v>
      </c>
      <c r="K1662" s="13" t="s">
        <v>107</v>
      </c>
      <c r="L1662" s="13" t="s">
        <v>108</v>
      </c>
      <c r="M1662" s="13" t="s">
        <v>109</v>
      </c>
      <c r="N1662" s="13" t="s">
        <v>110</v>
      </c>
      <c r="O1662" s="39"/>
      <c r="P1662" s="39"/>
      <c r="Q1662" s="39"/>
      <c r="R1662" s="39">
        <v>3</v>
      </c>
      <c r="S1662" s="39">
        <v>2</v>
      </c>
      <c r="T1662" s="39">
        <v>5</v>
      </c>
      <c r="U1662" s="39">
        <v>5</v>
      </c>
      <c r="V1662" s="39">
        <v>5</v>
      </c>
      <c r="W1662" s="39"/>
      <c r="X1662" s="39"/>
      <c r="Y1662" s="39"/>
      <c r="Z1662" s="39"/>
      <c r="AA1662" s="39"/>
      <c r="AB1662" s="39"/>
      <c r="AC1662" s="39"/>
      <c r="AD1662" s="39"/>
      <c r="AE1662" s="39"/>
      <c r="AF1662" s="39"/>
      <c r="AG1662" s="39"/>
      <c r="AH1662" s="39"/>
      <c r="AI1662" s="39"/>
      <c r="AJ1662" s="39"/>
      <c r="AK1662" s="39"/>
      <c r="AL1662" s="39"/>
      <c r="AM1662" s="39"/>
      <c r="AN1662" s="39"/>
      <c r="AO1662" s="39"/>
      <c r="AP1662" s="39">
        <v>5139999.9999999991</v>
      </c>
      <c r="AQ1662" s="39">
        <v>0</v>
      </c>
      <c r="AR1662" s="27">
        <f t="shared" si="34"/>
        <v>0</v>
      </c>
      <c r="AS1662" s="13" t="s">
        <v>111</v>
      </c>
      <c r="AT1662" s="13">
        <v>2015</v>
      </c>
      <c r="AU1662" s="13">
        <v>14</v>
      </c>
    </row>
    <row r="1663" spans="2:47" x14ac:dyDescent="0.2">
      <c r="B1663" s="13" t="s">
        <v>2672</v>
      </c>
      <c r="C1663" s="13" t="s">
        <v>100</v>
      </c>
      <c r="D1663" s="13" t="s">
        <v>2634</v>
      </c>
      <c r="E1663" s="13" t="s">
        <v>2635</v>
      </c>
      <c r="F1663" s="13" t="s">
        <v>2636</v>
      </c>
      <c r="G1663" s="13" t="s">
        <v>2669</v>
      </c>
      <c r="H1663" s="13" t="s">
        <v>197</v>
      </c>
      <c r="I1663" s="13">
        <v>57</v>
      </c>
      <c r="J1663" s="13" t="s">
        <v>244</v>
      </c>
      <c r="K1663" s="13" t="s">
        <v>107</v>
      </c>
      <c r="L1663" s="13" t="s">
        <v>108</v>
      </c>
      <c r="M1663" s="13" t="s">
        <v>122</v>
      </c>
      <c r="N1663" s="13" t="s">
        <v>110</v>
      </c>
      <c r="O1663" s="39"/>
      <c r="P1663" s="39"/>
      <c r="Q1663" s="39"/>
      <c r="R1663" s="39">
        <v>3</v>
      </c>
      <c r="S1663" s="39">
        <v>3</v>
      </c>
      <c r="T1663" s="39">
        <v>3</v>
      </c>
      <c r="U1663" s="39">
        <v>3</v>
      </c>
      <c r="V1663" s="39">
        <v>3</v>
      </c>
      <c r="W1663" s="39"/>
      <c r="X1663" s="39"/>
      <c r="Y1663" s="39"/>
      <c r="Z1663" s="39"/>
      <c r="AA1663" s="39"/>
      <c r="AB1663" s="39"/>
      <c r="AC1663" s="39"/>
      <c r="AD1663" s="39"/>
      <c r="AE1663" s="39"/>
      <c r="AF1663" s="39"/>
      <c r="AG1663" s="39"/>
      <c r="AH1663" s="39"/>
      <c r="AI1663" s="39"/>
      <c r="AJ1663" s="39"/>
      <c r="AK1663" s="39"/>
      <c r="AL1663" s="39"/>
      <c r="AM1663" s="39"/>
      <c r="AN1663" s="39"/>
      <c r="AO1663" s="39"/>
      <c r="AP1663" s="39">
        <v>5139999.9999999991</v>
      </c>
      <c r="AQ1663" s="39">
        <f>(O1663+P1663+Q1663+R1663+S1663+T1663+U1663+V1663+W1663)*AP1663</f>
        <v>77099999.999999985</v>
      </c>
      <c r="AR1663" s="27">
        <f t="shared" si="34"/>
        <v>86351999.999999985</v>
      </c>
      <c r="AS1663" s="13" t="s">
        <v>111</v>
      </c>
      <c r="AT1663" s="13">
        <v>2015</v>
      </c>
      <c r="AU1663" s="13"/>
    </row>
    <row r="1664" spans="2:47" x14ac:dyDescent="0.2">
      <c r="B1664" s="7" t="s">
        <v>2673</v>
      </c>
      <c r="C1664" s="7" t="s">
        <v>100</v>
      </c>
      <c r="D1664" s="13" t="s">
        <v>2674</v>
      </c>
      <c r="E1664" s="7" t="s">
        <v>2675</v>
      </c>
      <c r="F1664" s="10" t="s">
        <v>1738</v>
      </c>
      <c r="G1664" s="10" t="s">
        <v>2676</v>
      </c>
      <c r="H1664" s="8" t="s">
        <v>197</v>
      </c>
      <c r="I1664" s="9">
        <v>96</v>
      </c>
      <c r="J1664" s="10" t="s">
        <v>238</v>
      </c>
      <c r="K1664" s="8" t="s">
        <v>107</v>
      </c>
      <c r="L1664" s="10" t="s">
        <v>108</v>
      </c>
      <c r="M1664" s="10" t="s">
        <v>109</v>
      </c>
      <c r="N1664" s="10" t="s">
        <v>110</v>
      </c>
      <c r="O1664" s="27"/>
      <c r="P1664" s="27"/>
      <c r="Q1664" s="74"/>
      <c r="R1664" s="27">
        <v>9</v>
      </c>
      <c r="S1664" s="27">
        <v>5</v>
      </c>
      <c r="T1664" s="27">
        <v>9</v>
      </c>
      <c r="U1664" s="27">
        <v>9</v>
      </c>
      <c r="V1664" s="27">
        <v>9</v>
      </c>
      <c r="W1664" s="27"/>
      <c r="X1664" s="27"/>
      <c r="Y1664" s="27"/>
      <c r="Z1664" s="27"/>
      <c r="AA1664" s="27"/>
      <c r="AB1664" s="27"/>
      <c r="AC1664" s="27"/>
      <c r="AD1664" s="27"/>
      <c r="AE1664" s="27"/>
      <c r="AF1664" s="27"/>
      <c r="AG1664" s="27"/>
      <c r="AH1664" s="27"/>
      <c r="AI1664" s="27"/>
      <c r="AJ1664" s="27"/>
      <c r="AK1664" s="27"/>
      <c r="AL1664" s="27"/>
      <c r="AM1664" s="27"/>
      <c r="AN1664" s="27"/>
      <c r="AO1664" s="27"/>
      <c r="AP1664" s="27">
        <v>2901601.37</v>
      </c>
      <c r="AQ1664" s="27">
        <v>0</v>
      </c>
      <c r="AR1664" s="27">
        <f t="shared" si="34"/>
        <v>0</v>
      </c>
      <c r="AS1664" s="10" t="s">
        <v>111</v>
      </c>
      <c r="AT1664" s="43" t="s">
        <v>241</v>
      </c>
      <c r="AU1664" s="10" t="s">
        <v>1339</v>
      </c>
    </row>
    <row r="1665" spans="2:47" x14ac:dyDescent="0.2">
      <c r="B1665" s="12" t="s">
        <v>2677</v>
      </c>
      <c r="C1665" s="7" t="s">
        <v>100</v>
      </c>
      <c r="D1665" s="13" t="s">
        <v>2674</v>
      </c>
      <c r="E1665" s="7" t="s">
        <v>2675</v>
      </c>
      <c r="F1665" s="7" t="s">
        <v>1738</v>
      </c>
      <c r="G1665" s="7" t="s">
        <v>2676</v>
      </c>
      <c r="H1665" s="8" t="s">
        <v>197</v>
      </c>
      <c r="I1665" s="9">
        <v>96</v>
      </c>
      <c r="J1665" s="10" t="s">
        <v>579</v>
      </c>
      <c r="K1665" s="8" t="s">
        <v>107</v>
      </c>
      <c r="L1665" s="10" t="s">
        <v>108</v>
      </c>
      <c r="M1665" s="10" t="s">
        <v>109</v>
      </c>
      <c r="N1665" s="10" t="s">
        <v>110</v>
      </c>
      <c r="O1665" s="74"/>
      <c r="P1665" s="27"/>
      <c r="Q1665" s="27"/>
      <c r="R1665" s="27">
        <v>5</v>
      </c>
      <c r="S1665" s="27">
        <v>5</v>
      </c>
      <c r="T1665" s="27">
        <v>5</v>
      </c>
      <c r="U1665" s="27">
        <v>5</v>
      </c>
      <c r="V1665" s="27">
        <v>5</v>
      </c>
      <c r="W1665" s="27"/>
      <c r="X1665" s="27"/>
      <c r="Y1665" s="27"/>
      <c r="Z1665" s="27"/>
      <c r="AA1665" s="27"/>
      <c r="AB1665" s="27"/>
      <c r="AC1665" s="27"/>
      <c r="AD1665" s="27"/>
      <c r="AE1665" s="27"/>
      <c r="AF1665" s="27"/>
      <c r="AG1665" s="27"/>
      <c r="AH1665" s="27"/>
      <c r="AI1665" s="27"/>
      <c r="AJ1665" s="27"/>
      <c r="AK1665" s="27"/>
      <c r="AL1665" s="27"/>
      <c r="AM1665" s="27"/>
      <c r="AN1665" s="27"/>
      <c r="AO1665" s="27"/>
      <c r="AP1665" s="27">
        <v>2901601.37</v>
      </c>
      <c r="AQ1665" s="27">
        <v>0</v>
      </c>
      <c r="AR1665" s="27">
        <f t="shared" si="34"/>
        <v>0</v>
      </c>
      <c r="AS1665" s="10" t="s">
        <v>111</v>
      </c>
      <c r="AT1665" s="43" t="s">
        <v>241</v>
      </c>
      <c r="AU1665" s="43" t="s">
        <v>242</v>
      </c>
    </row>
    <row r="1666" spans="2:47" x14ac:dyDescent="0.2">
      <c r="B1666" s="12" t="s">
        <v>2678</v>
      </c>
      <c r="C1666" s="7" t="s">
        <v>100</v>
      </c>
      <c r="D1666" s="13" t="s">
        <v>2674</v>
      </c>
      <c r="E1666" s="7" t="s">
        <v>2675</v>
      </c>
      <c r="F1666" s="7" t="s">
        <v>1738</v>
      </c>
      <c r="G1666" s="7" t="s">
        <v>2676</v>
      </c>
      <c r="H1666" s="8" t="s">
        <v>197</v>
      </c>
      <c r="I1666" s="9">
        <v>96</v>
      </c>
      <c r="J1666" s="10" t="s">
        <v>579</v>
      </c>
      <c r="K1666" s="8" t="s">
        <v>107</v>
      </c>
      <c r="L1666" s="10" t="s">
        <v>108</v>
      </c>
      <c r="M1666" s="10" t="s">
        <v>109</v>
      </c>
      <c r="N1666" s="10" t="s">
        <v>110</v>
      </c>
      <c r="O1666" s="74"/>
      <c r="P1666" s="27"/>
      <c r="Q1666" s="27"/>
      <c r="R1666" s="27">
        <v>5</v>
      </c>
      <c r="S1666" s="27">
        <v>5</v>
      </c>
      <c r="T1666" s="27">
        <v>5</v>
      </c>
      <c r="U1666" s="27">
        <v>5</v>
      </c>
      <c r="V1666" s="27">
        <v>5</v>
      </c>
      <c r="W1666" s="27"/>
      <c r="X1666" s="27"/>
      <c r="Y1666" s="27"/>
      <c r="Z1666" s="27"/>
      <c r="AA1666" s="27"/>
      <c r="AB1666" s="27"/>
      <c r="AC1666" s="27"/>
      <c r="AD1666" s="27"/>
      <c r="AE1666" s="27"/>
      <c r="AF1666" s="27"/>
      <c r="AG1666" s="27"/>
      <c r="AH1666" s="27"/>
      <c r="AI1666" s="27"/>
      <c r="AJ1666" s="27"/>
      <c r="AK1666" s="27"/>
      <c r="AL1666" s="27"/>
      <c r="AM1666" s="27"/>
      <c r="AN1666" s="27"/>
      <c r="AO1666" s="27"/>
      <c r="AP1666" s="27">
        <v>2591870</v>
      </c>
      <c r="AQ1666" s="27">
        <v>0</v>
      </c>
      <c r="AR1666" s="27">
        <f t="shared" si="34"/>
        <v>0</v>
      </c>
      <c r="AS1666" s="10" t="s">
        <v>111</v>
      </c>
      <c r="AT1666" s="43" t="s">
        <v>241</v>
      </c>
      <c r="AU1666" s="89"/>
    </row>
    <row r="1667" spans="2:47" x14ac:dyDescent="0.2">
      <c r="B1667" s="12" t="s">
        <v>2679</v>
      </c>
      <c r="C1667" s="8" t="s">
        <v>100</v>
      </c>
      <c r="D1667" s="13" t="s">
        <v>2674</v>
      </c>
      <c r="E1667" s="7" t="s">
        <v>2675</v>
      </c>
      <c r="F1667" s="8" t="s">
        <v>1738</v>
      </c>
      <c r="G1667" s="7" t="s">
        <v>2676</v>
      </c>
      <c r="H1667" s="8" t="s">
        <v>197</v>
      </c>
      <c r="I1667" s="9">
        <v>96</v>
      </c>
      <c r="J1667" s="8" t="s">
        <v>244</v>
      </c>
      <c r="K1667" s="8" t="s">
        <v>107</v>
      </c>
      <c r="L1667" s="8" t="s">
        <v>108</v>
      </c>
      <c r="M1667" s="10" t="s">
        <v>109</v>
      </c>
      <c r="N1667" s="8" t="s">
        <v>110</v>
      </c>
      <c r="O1667" s="74"/>
      <c r="P1667" s="27"/>
      <c r="Q1667" s="27"/>
      <c r="R1667" s="27">
        <v>5</v>
      </c>
      <c r="S1667" s="27">
        <v>5</v>
      </c>
      <c r="T1667" s="27">
        <v>5</v>
      </c>
      <c r="U1667" s="27">
        <v>5</v>
      </c>
      <c r="V1667" s="27">
        <v>5</v>
      </c>
      <c r="W1667" s="27"/>
      <c r="X1667" s="27"/>
      <c r="Y1667" s="27"/>
      <c r="Z1667" s="27"/>
      <c r="AA1667" s="27"/>
      <c r="AB1667" s="27"/>
      <c r="AC1667" s="27"/>
      <c r="AD1667" s="27"/>
      <c r="AE1667" s="27"/>
      <c r="AF1667" s="27"/>
      <c r="AG1667" s="27"/>
      <c r="AH1667" s="27"/>
      <c r="AI1667" s="27"/>
      <c r="AJ1667" s="27"/>
      <c r="AK1667" s="27"/>
      <c r="AL1667" s="27"/>
      <c r="AM1667" s="27"/>
      <c r="AN1667" s="27"/>
      <c r="AO1667" s="27"/>
      <c r="AP1667" s="27">
        <v>2591870</v>
      </c>
      <c r="AQ1667" s="27">
        <v>0</v>
      </c>
      <c r="AR1667" s="27">
        <f t="shared" si="34"/>
        <v>0</v>
      </c>
      <c r="AS1667" s="10" t="s">
        <v>111</v>
      </c>
      <c r="AT1667" s="43" t="s">
        <v>241</v>
      </c>
      <c r="AU1667" s="13" t="s">
        <v>156</v>
      </c>
    </row>
    <row r="1668" spans="2:47" x14ac:dyDescent="0.2">
      <c r="B1668" s="13" t="s">
        <v>2680</v>
      </c>
      <c r="C1668" s="13" t="s">
        <v>100</v>
      </c>
      <c r="D1668" s="13" t="s">
        <v>2681</v>
      </c>
      <c r="E1668" s="13" t="s">
        <v>2675</v>
      </c>
      <c r="F1668" s="13" t="s">
        <v>1738</v>
      </c>
      <c r="G1668" s="13" t="s">
        <v>2682</v>
      </c>
      <c r="H1668" s="13" t="s">
        <v>197</v>
      </c>
      <c r="I1668" s="13">
        <v>96</v>
      </c>
      <c r="J1668" s="13" t="s">
        <v>244</v>
      </c>
      <c r="K1668" s="13" t="s">
        <v>107</v>
      </c>
      <c r="L1668" s="13" t="s">
        <v>108</v>
      </c>
      <c r="M1668" s="13" t="s">
        <v>109</v>
      </c>
      <c r="N1668" s="13" t="s">
        <v>110</v>
      </c>
      <c r="O1668" s="39"/>
      <c r="P1668" s="39"/>
      <c r="Q1668" s="39"/>
      <c r="R1668" s="39">
        <v>5</v>
      </c>
      <c r="S1668" s="39">
        <v>0</v>
      </c>
      <c r="T1668" s="39">
        <v>3</v>
      </c>
      <c r="U1668" s="39">
        <v>3</v>
      </c>
      <c r="V1668" s="39">
        <v>3</v>
      </c>
      <c r="W1668" s="39"/>
      <c r="X1668" s="39"/>
      <c r="Y1668" s="39"/>
      <c r="Z1668" s="39"/>
      <c r="AA1668" s="39"/>
      <c r="AB1668" s="39"/>
      <c r="AC1668" s="39"/>
      <c r="AD1668" s="39"/>
      <c r="AE1668" s="39"/>
      <c r="AF1668" s="39"/>
      <c r="AG1668" s="39"/>
      <c r="AH1668" s="39"/>
      <c r="AI1668" s="39"/>
      <c r="AJ1668" s="39"/>
      <c r="AK1668" s="39"/>
      <c r="AL1668" s="39"/>
      <c r="AM1668" s="39"/>
      <c r="AN1668" s="39"/>
      <c r="AO1668" s="39"/>
      <c r="AP1668" s="39">
        <v>2678571.42</v>
      </c>
      <c r="AQ1668" s="39">
        <v>0</v>
      </c>
      <c r="AR1668" s="27">
        <f t="shared" si="34"/>
        <v>0</v>
      </c>
      <c r="AS1668" s="13" t="s">
        <v>111</v>
      </c>
      <c r="AT1668" s="13">
        <v>2015</v>
      </c>
      <c r="AU1668" s="13">
        <v>14</v>
      </c>
    </row>
    <row r="1669" spans="2:47" x14ac:dyDescent="0.2">
      <c r="B1669" s="13" t="s">
        <v>2683</v>
      </c>
      <c r="C1669" s="13" t="s">
        <v>100</v>
      </c>
      <c r="D1669" s="13" t="s">
        <v>2681</v>
      </c>
      <c r="E1669" s="13" t="s">
        <v>2675</v>
      </c>
      <c r="F1669" s="13" t="s">
        <v>1738</v>
      </c>
      <c r="G1669" s="13" t="s">
        <v>2682</v>
      </c>
      <c r="H1669" s="13" t="s">
        <v>197</v>
      </c>
      <c r="I1669" s="13">
        <v>96</v>
      </c>
      <c r="J1669" s="13" t="s">
        <v>244</v>
      </c>
      <c r="K1669" s="13" t="s">
        <v>107</v>
      </c>
      <c r="L1669" s="13" t="s">
        <v>108</v>
      </c>
      <c r="M1669" s="13" t="s">
        <v>122</v>
      </c>
      <c r="N1669" s="13" t="s">
        <v>110</v>
      </c>
      <c r="O1669" s="39"/>
      <c r="P1669" s="39"/>
      <c r="Q1669" s="39"/>
      <c r="R1669" s="39">
        <v>5</v>
      </c>
      <c r="S1669" s="39">
        <v>3</v>
      </c>
      <c r="T1669" s="39">
        <v>3</v>
      </c>
      <c r="U1669" s="39">
        <v>3</v>
      </c>
      <c r="V1669" s="39">
        <v>3</v>
      </c>
      <c r="W1669" s="39"/>
      <c r="X1669" s="39"/>
      <c r="Y1669" s="39"/>
      <c r="Z1669" s="39"/>
      <c r="AA1669" s="39"/>
      <c r="AB1669" s="39"/>
      <c r="AC1669" s="39"/>
      <c r="AD1669" s="39"/>
      <c r="AE1669" s="39"/>
      <c r="AF1669" s="39"/>
      <c r="AG1669" s="39"/>
      <c r="AH1669" s="39"/>
      <c r="AI1669" s="39"/>
      <c r="AJ1669" s="39"/>
      <c r="AK1669" s="39"/>
      <c r="AL1669" s="39"/>
      <c r="AM1669" s="39"/>
      <c r="AN1669" s="39"/>
      <c r="AO1669" s="39"/>
      <c r="AP1669" s="39">
        <v>2678571.42</v>
      </c>
      <c r="AQ1669" s="39">
        <f>(O1669+P1669+Q1669+R1669+S1669+T1669+U1669+V1669+W1669)*AP1669</f>
        <v>45535714.140000001</v>
      </c>
      <c r="AR1669" s="27">
        <f t="shared" ref="AR1669:AR1732" si="37">AQ1669*1.12</f>
        <v>50999999.836800009</v>
      </c>
      <c r="AS1669" s="13" t="s">
        <v>111</v>
      </c>
      <c r="AT1669" s="13">
        <v>2015</v>
      </c>
      <c r="AU1669" s="13"/>
    </row>
    <row r="1670" spans="2:47" x14ac:dyDescent="0.2">
      <c r="B1670" s="7" t="s">
        <v>2684</v>
      </c>
      <c r="C1670" s="7" t="s">
        <v>100</v>
      </c>
      <c r="D1670" s="13" t="s">
        <v>2674</v>
      </c>
      <c r="E1670" s="7" t="s">
        <v>2675</v>
      </c>
      <c r="F1670" s="10" t="s">
        <v>1738</v>
      </c>
      <c r="G1670" s="10" t="s">
        <v>2685</v>
      </c>
      <c r="H1670" s="8" t="s">
        <v>197</v>
      </c>
      <c r="I1670" s="9">
        <v>96</v>
      </c>
      <c r="J1670" s="10" t="s">
        <v>238</v>
      </c>
      <c r="K1670" s="8" t="s">
        <v>107</v>
      </c>
      <c r="L1670" s="10" t="s">
        <v>108</v>
      </c>
      <c r="M1670" s="10" t="s">
        <v>109</v>
      </c>
      <c r="N1670" s="10" t="s">
        <v>110</v>
      </c>
      <c r="O1670" s="27"/>
      <c r="P1670" s="27"/>
      <c r="Q1670" s="74"/>
      <c r="R1670" s="27">
        <v>16</v>
      </c>
      <c r="S1670" s="27">
        <v>10</v>
      </c>
      <c r="T1670" s="27">
        <v>10</v>
      </c>
      <c r="U1670" s="27">
        <v>16</v>
      </c>
      <c r="V1670" s="27">
        <v>16</v>
      </c>
      <c r="W1670" s="27"/>
      <c r="X1670" s="27"/>
      <c r="Y1670" s="27"/>
      <c r="Z1670" s="27"/>
      <c r="AA1670" s="27"/>
      <c r="AB1670" s="27"/>
      <c r="AC1670" s="27"/>
      <c r="AD1670" s="27"/>
      <c r="AE1670" s="27"/>
      <c r="AF1670" s="27"/>
      <c r="AG1670" s="27"/>
      <c r="AH1670" s="27"/>
      <c r="AI1670" s="27"/>
      <c r="AJ1670" s="27"/>
      <c r="AK1670" s="27"/>
      <c r="AL1670" s="27"/>
      <c r="AM1670" s="27"/>
      <c r="AN1670" s="27"/>
      <c r="AO1670" s="27"/>
      <c r="AP1670" s="27">
        <v>2756521.3</v>
      </c>
      <c r="AQ1670" s="27">
        <v>0</v>
      </c>
      <c r="AR1670" s="27">
        <f t="shared" si="37"/>
        <v>0</v>
      </c>
      <c r="AS1670" s="10" t="s">
        <v>111</v>
      </c>
      <c r="AT1670" s="43" t="s">
        <v>241</v>
      </c>
      <c r="AU1670" s="10" t="s">
        <v>1339</v>
      </c>
    </row>
    <row r="1671" spans="2:47" x14ac:dyDescent="0.2">
      <c r="B1671" s="12" t="s">
        <v>2686</v>
      </c>
      <c r="C1671" s="7" t="s">
        <v>100</v>
      </c>
      <c r="D1671" s="13" t="s">
        <v>2674</v>
      </c>
      <c r="E1671" s="7" t="s">
        <v>2675</v>
      </c>
      <c r="F1671" s="7" t="s">
        <v>1738</v>
      </c>
      <c r="G1671" s="7" t="s">
        <v>2685</v>
      </c>
      <c r="H1671" s="8" t="s">
        <v>197</v>
      </c>
      <c r="I1671" s="9">
        <v>96</v>
      </c>
      <c r="J1671" s="10" t="s">
        <v>579</v>
      </c>
      <c r="K1671" s="8" t="s">
        <v>107</v>
      </c>
      <c r="L1671" s="10" t="s">
        <v>108</v>
      </c>
      <c r="M1671" s="10" t="s">
        <v>109</v>
      </c>
      <c r="N1671" s="10" t="s">
        <v>110</v>
      </c>
      <c r="O1671" s="74"/>
      <c r="P1671" s="27"/>
      <c r="Q1671" s="27"/>
      <c r="R1671" s="27">
        <v>5</v>
      </c>
      <c r="S1671" s="27">
        <v>8</v>
      </c>
      <c r="T1671" s="27">
        <v>8</v>
      </c>
      <c r="U1671" s="27">
        <v>8</v>
      </c>
      <c r="V1671" s="27">
        <v>8</v>
      </c>
      <c r="W1671" s="27"/>
      <c r="X1671" s="27"/>
      <c r="Y1671" s="27"/>
      <c r="Z1671" s="27"/>
      <c r="AA1671" s="27"/>
      <c r="AB1671" s="27"/>
      <c r="AC1671" s="27"/>
      <c r="AD1671" s="27"/>
      <c r="AE1671" s="27"/>
      <c r="AF1671" s="27"/>
      <c r="AG1671" s="27"/>
      <c r="AH1671" s="27"/>
      <c r="AI1671" s="27"/>
      <c r="AJ1671" s="27"/>
      <c r="AK1671" s="27"/>
      <c r="AL1671" s="27"/>
      <c r="AM1671" s="27"/>
      <c r="AN1671" s="27"/>
      <c r="AO1671" s="27"/>
      <c r="AP1671" s="27">
        <v>2756521.3</v>
      </c>
      <c r="AQ1671" s="27">
        <v>0</v>
      </c>
      <c r="AR1671" s="27">
        <f t="shared" si="37"/>
        <v>0</v>
      </c>
      <c r="AS1671" s="10" t="s">
        <v>111</v>
      </c>
      <c r="AT1671" s="43" t="s">
        <v>241</v>
      </c>
      <c r="AU1671" s="43" t="s">
        <v>242</v>
      </c>
    </row>
    <row r="1672" spans="2:47" x14ac:dyDescent="0.2">
      <c r="B1672" s="12" t="s">
        <v>2687</v>
      </c>
      <c r="C1672" s="7" t="s">
        <v>100</v>
      </c>
      <c r="D1672" s="13" t="s">
        <v>2674</v>
      </c>
      <c r="E1672" s="7" t="s">
        <v>2675</v>
      </c>
      <c r="F1672" s="7" t="s">
        <v>1738</v>
      </c>
      <c r="G1672" s="7" t="s">
        <v>2685</v>
      </c>
      <c r="H1672" s="8" t="s">
        <v>197</v>
      </c>
      <c r="I1672" s="9">
        <v>96</v>
      </c>
      <c r="J1672" s="10" t="s">
        <v>579</v>
      </c>
      <c r="K1672" s="8" t="s">
        <v>107</v>
      </c>
      <c r="L1672" s="10" t="s">
        <v>108</v>
      </c>
      <c r="M1672" s="10" t="s">
        <v>109</v>
      </c>
      <c r="N1672" s="10" t="s">
        <v>110</v>
      </c>
      <c r="O1672" s="74"/>
      <c r="P1672" s="27"/>
      <c r="Q1672" s="27"/>
      <c r="R1672" s="27">
        <v>5</v>
      </c>
      <c r="S1672" s="27">
        <v>8</v>
      </c>
      <c r="T1672" s="27">
        <v>8</v>
      </c>
      <c r="U1672" s="27">
        <v>8</v>
      </c>
      <c r="V1672" s="27">
        <v>8</v>
      </c>
      <c r="W1672" s="27"/>
      <c r="X1672" s="27"/>
      <c r="Y1672" s="27"/>
      <c r="Z1672" s="27"/>
      <c r="AA1672" s="27"/>
      <c r="AB1672" s="27"/>
      <c r="AC1672" s="27"/>
      <c r="AD1672" s="27"/>
      <c r="AE1672" s="27"/>
      <c r="AF1672" s="27"/>
      <c r="AG1672" s="27"/>
      <c r="AH1672" s="27"/>
      <c r="AI1672" s="27"/>
      <c r="AJ1672" s="27"/>
      <c r="AK1672" s="27"/>
      <c r="AL1672" s="27"/>
      <c r="AM1672" s="27"/>
      <c r="AN1672" s="27"/>
      <c r="AO1672" s="27"/>
      <c r="AP1672" s="27">
        <v>2100000</v>
      </c>
      <c r="AQ1672" s="27">
        <v>0</v>
      </c>
      <c r="AR1672" s="27">
        <f t="shared" si="37"/>
        <v>0</v>
      </c>
      <c r="AS1672" s="10" t="s">
        <v>111</v>
      </c>
      <c r="AT1672" s="43" t="s">
        <v>241</v>
      </c>
      <c r="AU1672" s="89"/>
    </row>
    <row r="1673" spans="2:47" x14ac:dyDescent="0.2">
      <c r="B1673" s="12" t="s">
        <v>2688</v>
      </c>
      <c r="C1673" s="8" t="s">
        <v>100</v>
      </c>
      <c r="D1673" s="13" t="s">
        <v>2674</v>
      </c>
      <c r="E1673" s="7" t="s">
        <v>2675</v>
      </c>
      <c r="F1673" s="8" t="s">
        <v>1738</v>
      </c>
      <c r="G1673" s="7" t="s">
        <v>2685</v>
      </c>
      <c r="H1673" s="8" t="s">
        <v>197</v>
      </c>
      <c r="I1673" s="9">
        <v>96</v>
      </c>
      <c r="J1673" s="8" t="s">
        <v>244</v>
      </c>
      <c r="K1673" s="8" t="s">
        <v>107</v>
      </c>
      <c r="L1673" s="8" t="s">
        <v>108</v>
      </c>
      <c r="M1673" s="10" t="s">
        <v>109</v>
      </c>
      <c r="N1673" s="8" t="s">
        <v>110</v>
      </c>
      <c r="O1673" s="74"/>
      <c r="P1673" s="27"/>
      <c r="Q1673" s="27"/>
      <c r="R1673" s="27">
        <v>5</v>
      </c>
      <c r="S1673" s="27">
        <v>8</v>
      </c>
      <c r="T1673" s="27">
        <v>8</v>
      </c>
      <c r="U1673" s="27">
        <v>8</v>
      </c>
      <c r="V1673" s="27">
        <v>8</v>
      </c>
      <c r="W1673" s="27"/>
      <c r="X1673" s="27"/>
      <c r="Y1673" s="27"/>
      <c r="Z1673" s="27"/>
      <c r="AA1673" s="27"/>
      <c r="AB1673" s="27"/>
      <c r="AC1673" s="27"/>
      <c r="AD1673" s="27"/>
      <c r="AE1673" s="27"/>
      <c r="AF1673" s="27"/>
      <c r="AG1673" s="27"/>
      <c r="AH1673" s="27"/>
      <c r="AI1673" s="27"/>
      <c r="AJ1673" s="27"/>
      <c r="AK1673" s="27"/>
      <c r="AL1673" s="27"/>
      <c r="AM1673" s="27"/>
      <c r="AN1673" s="27"/>
      <c r="AO1673" s="27"/>
      <c r="AP1673" s="27">
        <v>2100000</v>
      </c>
      <c r="AQ1673" s="27">
        <v>0</v>
      </c>
      <c r="AR1673" s="27">
        <f t="shared" si="37"/>
        <v>0</v>
      </c>
      <c r="AS1673" s="10" t="s">
        <v>111</v>
      </c>
      <c r="AT1673" s="43" t="s">
        <v>241</v>
      </c>
      <c r="AU1673" s="13" t="s">
        <v>115</v>
      </c>
    </row>
    <row r="1674" spans="2:47" x14ac:dyDescent="0.2">
      <c r="B1674" s="13" t="s">
        <v>2689</v>
      </c>
      <c r="C1674" s="13" t="s">
        <v>100</v>
      </c>
      <c r="D1674" s="13" t="s">
        <v>2681</v>
      </c>
      <c r="E1674" s="13" t="s">
        <v>2675</v>
      </c>
      <c r="F1674" s="13" t="s">
        <v>1738</v>
      </c>
      <c r="G1674" s="13" t="s">
        <v>2690</v>
      </c>
      <c r="H1674" s="13" t="s">
        <v>197</v>
      </c>
      <c r="I1674" s="13">
        <v>96</v>
      </c>
      <c r="J1674" s="13" t="s">
        <v>244</v>
      </c>
      <c r="K1674" s="13" t="s">
        <v>107</v>
      </c>
      <c r="L1674" s="13" t="s">
        <v>108</v>
      </c>
      <c r="M1674" s="13" t="s">
        <v>109</v>
      </c>
      <c r="N1674" s="13" t="s">
        <v>110</v>
      </c>
      <c r="O1674" s="39"/>
      <c r="P1674" s="39"/>
      <c r="Q1674" s="39"/>
      <c r="R1674" s="39">
        <v>5</v>
      </c>
      <c r="S1674" s="39">
        <v>1</v>
      </c>
      <c r="T1674" s="39">
        <v>6</v>
      </c>
      <c r="U1674" s="39">
        <v>6</v>
      </c>
      <c r="V1674" s="39">
        <v>6</v>
      </c>
      <c r="W1674" s="39"/>
      <c r="X1674" s="39"/>
      <c r="Y1674" s="39"/>
      <c r="Z1674" s="39"/>
      <c r="AA1674" s="39"/>
      <c r="AB1674" s="39"/>
      <c r="AC1674" s="39"/>
      <c r="AD1674" s="39"/>
      <c r="AE1674" s="39"/>
      <c r="AF1674" s="39"/>
      <c r="AG1674" s="39"/>
      <c r="AH1674" s="39"/>
      <c r="AI1674" s="39"/>
      <c r="AJ1674" s="39"/>
      <c r="AK1674" s="39"/>
      <c r="AL1674" s="39"/>
      <c r="AM1674" s="39"/>
      <c r="AN1674" s="39"/>
      <c r="AO1674" s="39"/>
      <c r="AP1674" s="39">
        <v>2100000</v>
      </c>
      <c r="AQ1674" s="39">
        <v>0</v>
      </c>
      <c r="AR1674" s="27">
        <f t="shared" si="37"/>
        <v>0</v>
      </c>
      <c r="AS1674" s="13" t="s">
        <v>111</v>
      </c>
      <c r="AT1674" s="13">
        <v>2015</v>
      </c>
      <c r="AU1674" s="13">
        <v>14</v>
      </c>
    </row>
    <row r="1675" spans="2:47" x14ac:dyDescent="0.2">
      <c r="B1675" s="13" t="s">
        <v>2691</v>
      </c>
      <c r="C1675" s="13" t="s">
        <v>100</v>
      </c>
      <c r="D1675" s="13" t="s">
        <v>2681</v>
      </c>
      <c r="E1675" s="13" t="s">
        <v>2675</v>
      </c>
      <c r="F1675" s="13" t="s">
        <v>1738</v>
      </c>
      <c r="G1675" s="13" t="s">
        <v>2690</v>
      </c>
      <c r="H1675" s="13" t="s">
        <v>197</v>
      </c>
      <c r="I1675" s="13">
        <v>96</v>
      </c>
      <c r="J1675" s="13" t="s">
        <v>244</v>
      </c>
      <c r="K1675" s="13" t="s">
        <v>107</v>
      </c>
      <c r="L1675" s="13" t="s">
        <v>108</v>
      </c>
      <c r="M1675" s="13" t="s">
        <v>109</v>
      </c>
      <c r="N1675" s="13" t="s">
        <v>110</v>
      </c>
      <c r="O1675" s="39"/>
      <c r="P1675" s="39"/>
      <c r="Q1675" s="39"/>
      <c r="R1675" s="39">
        <v>5</v>
      </c>
      <c r="S1675" s="39">
        <v>0</v>
      </c>
      <c r="T1675" s="39">
        <v>6</v>
      </c>
      <c r="U1675" s="39">
        <v>6</v>
      </c>
      <c r="V1675" s="39">
        <v>6</v>
      </c>
      <c r="W1675" s="39"/>
      <c r="X1675" s="39"/>
      <c r="Y1675" s="39"/>
      <c r="Z1675" s="39"/>
      <c r="AA1675" s="39"/>
      <c r="AB1675" s="39"/>
      <c r="AC1675" s="39"/>
      <c r="AD1675" s="39"/>
      <c r="AE1675" s="39"/>
      <c r="AF1675" s="39"/>
      <c r="AG1675" s="39"/>
      <c r="AH1675" s="39"/>
      <c r="AI1675" s="39"/>
      <c r="AJ1675" s="39"/>
      <c r="AK1675" s="39"/>
      <c r="AL1675" s="39"/>
      <c r="AM1675" s="39"/>
      <c r="AN1675" s="39"/>
      <c r="AO1675" s="39"/>
      <c r="AP1675" s="39">
        <v>2100000</v>
      </c>
      <c r="AQ1675" s="39">
        <v>0</v>
      </c>
      <c r="AR1675" s="27">
        <f t="shared" si="37"/>
        <v>0</v>
      </c>
      <c r="AS1675" s="13" t="s">
        <v>111</v>
      </c>
      <c r="AT1675" s="13">
        <v>2015</v>
      </c>
      <c r="AU1675" s="13">
        <v>14</v>
      </c>
    </row>
    <row r="1676" spans="2:47" x14ac:dyDescent="0.2">
      <c r="B1676" s="13" t="s">
        <v>2692</v>
      </c>
      <c r="C1676" s="13" t="s">
        <v>100</v>
      </c>
      <c r="D1676" s="13" t="s">
        <v>2681</v>
      </c>
      <c r="E1676" s="13" t="s">
        <v>2675</v>
      </c>
      <c r="F1676" s="13" t="s">
        <v>1738</v>
      </c>
      <c r="G1676" s="13" t="s">
        <v>2690</v>
      </c>
      <c r="H1676" s="13" t="s">
        <v>197</v>
      </c>
      <c r="I1676" s="13">
        <v>96</v>
      </c>
      <c r="J1676" s="13" t="s">
        <v>244</v>
      </c>
      <c r="K1676" s="13" t="s">
        <v>107</v>
      </c>
      <c r="L1676" s="13" t="s">
        <v>108</v>
      </c>
      <c r="M1676" s="13" t="s">
        <v>122</v>
      </c>
      <c r="N1676" s="13" t="s">
        <v>110</v>
      </c>
      <c r="O1676" s="39"/>
      <c r="P1676" s="39"/>
      <c r="Q1676" s="39"/>
      <c r="R1676" s="39">
        <v>5</v>
      </c>
      <c r="S1676" s="39">
        <v>6</v>
      </c>
      <c r="T1676" s="39">
        <v>6</v>
      </c>
      <c r="U1676" s="39">
        <v>6</v>
      </c>
      <c r="V1676" s="39">
        <v>6</v>
      </c>
      <c r="W1676" s="39"/>
      <c r="X1676" s="39"/>
      <c r="Y1676" s="39"/>
      <c r="Z1676" s="39"/>
      <c r="AA1676" s="39"/>
      <c r="AB1676" s="39"/>
      <c r="AC1676" s="39"/>
      <c r="AD1676" s="39"/>
      <c r="AE1676" s="39"/>
      <c r="AF1676" s="39"/>
      <c r="AG1676" s="39"/>
      <c r="AH1676" s="39"/>
      <c r="AI1676" s="39"/>
      <c r="AJ1676" s="39"/>
      <c r="AK1676" s="39"/>
      <c r="AL1676" s="39"/>
      <c r="AM1676" s="39"/>
      <c r="AN1676" s="39"/>
      <c r="AO1676" s="39"/>
      <c r="AP1676" s="39">
        <v>2100000</v>
      </c>
      <c r="AQ1676" s="39">
        <f>(O1676+P1676+Q1676+R1676+S1676+T1676+U1676+V1676+W1676)*AP1676</f>
        <v>60900000</v>
      </c>
      <c r="AR1676" s="27">
        <f t="shared" si="37"/>
        <v>68208000</v>
      </c>
      <c r="AS1676" s="13" t="s">
        <v>111</v>
      </c>
      <c r="AT1676" s="13">
        <v>2015</v>
      </c>
      <c r="AU1676" s="13"/>
    </row>
    <row r="1677" spans="2:47" x14ac:dyDescent="0.2">
      <c r="B1677" s="7" t="s">
        <v>2693</v>
      </c>
      <c r="C1677" s="7" t="s">
        <v>100</v>
      </c>
      <c r="D1677" s="13" t="s">
        <v>770</v>
      </c>
      <c r="E1677" s="7" t="s">
        <v>771</v>
      </c>
      <c r="F1677" s="7" t="s">
        <v>772</v>
      </c>
      <c r="G1677" s="10" t="s">
        <v>2694</v>
      </c>
      <c r="H1677" s="8" t="s">
        <v>197</v>
      </c>
      <c r="I1677" s="9">
        <v>80</v>
      </c>
      <c r="J1677" s="10" t="s">
        <v>238</v>
      </c>
      <c r="K1677" s="8" t="s">
        <v>107</v>
      </c>
      <c r="L1677" s="10" t="s">
        <v>108</v>
      </c>
      <c r="M1677" s="10" t="s">
        <v>109</v>
      </c>
      <c r="N1677" s="10" t="s">
        <v>110</v>
      </c>
      <c r="O1677" s="27"/>
      <c r="P1677" s="27"/>
      <c r="Q1677" s="74"/>
      <c r="R1677" s="27">
        <v>7</v>
      </c>
      <c r="S1677" s="27">
        <v>7</v>
      </c>
      <c r="T1677" s="27">
        <v>7</v>
      </c>
      <c r="U1677" s="27">
        <v>7</v>
      </c>
      <c r="V1677" s="27">
        <v>7</v>
      </c>
      <c r="W1677" s="27"/>
      <c r="X1677" s="27"/>
      <c r="Y1677" s="27"/>
      <c r="Z1677" s="27"/>
      <c r="AA1677" s="27"/>
      <c r="AB1677" s="27"/>
      <c r="AC1677" s="27"/>
      <c r="AD1677" s="27"/>
      <c r="AE1677" s="27"/>
      <c r="AF1677" s="27"/>
      <c r="AG1677" s="27"/>
      <c r="AH1677" s="27"/>
      <c r="AI1677" s="27"/>
      <c r="AJ1677" s="27"/>
      <c r="AK1677" s="27"/>
      <c r="AL1677" s="27"/>
      <c r="AM1677" s="27"/>
      <c r="AN1677" s="27"/>
      <c r="AO1677" s="27"/>
      <c r="AP1677" s="27">
        <v>601088</v>
      </c>
      <c r="AQ1677" s="27">
        <v>0</v>
      </c>
      <c r="AR1677" s="27">
        <f t="shared" si="37"/>
        <v>0</v>
      </c>
      <c r="AS1677" s="10" t="s">
        <v>111</v>
      </c>
      <c r="AT1677" s="43" t="s">
        <v>241</v>
      </c>
      <c r="AU1677" s="43" t="s">
        <v>359</v>
      </c>
    </row>
    <row r="1678" spans="2:47" x14ac:dyDescent="0.2">
      <c r="B1678" s="12" t="s">
        <v>2695</v>
      </c>
      <c r="C1678" s="7" t="s">
        <v>100</v>
      </c>
      <c r="D1678" s="13" t="s">
        <v>770</v>
      </c>
      <c r="E1678" s="7" t="s">
        <v>771</v>
      </c>
      <c r="F1678" s="7" t="s">
        <v>772</v>
      </c>
      <c r="G1678" s="7" t="s">
        <v>2694</v>
      </c>
      <c r="H1678" s="8" t="s">
        <v>197</v>
      </c>
      <c r="I1678" s="9">
        <v>80</v>
      </c>
      <c r="J1678" s="10" t="s">
        <v>579</v>
      </c>
      <c r="K1678" s="8" t="s">
        <v>107</v>
      </c>
      <c r="L1678" s="10" t="s">
        <v>108</v>
      </c>
      <c r="M1678" s="10" t="s">
        <v>109</v>
      </c>
      <c r="N1678" s="10" t="s">
        <v>110</v>
      </c>
      <c r="O1678" s="74"/>
      <c r="P1678" s="27"/>
      <c r="Q1678" s="27"/>
      <c r="R1678" s="27"/>
      <c r="S1678" s="27">
        <v>7</v>
      </c>
      <c r="T1678" s="27">
        <v>7</v>
      </c>
      <c r="U1678" s="27">
        <v>7</v>
      </c>
      <c r="V1678" s="27">
        <v>7</v>
      </c>
      <c r="W1678" s="27"/>
      <c r="X1678" s="27"/>
      <c r="Y1678" s="27"/>
      <c r="Z1678" s="27"/>
      <c r="AA1678" s="27"/>
      <c r="AB1678" s="27"/>
      <c r="AC1678" s="27"/>
      <c r="AD1678" s="27"/>
      <c r="AE1678" s="27"/>
      <c r="AF1678" s="27"/>
      <c r="AG1678" s="27"/>
      <c r="AH1678" s="27"/>
      <c r="AI1678" s="27"/>
      <c r="AJ1678" s="27"/>
      <c r="AK1678" s="27"/>
      <c r="AL1678" s="27"/>
      <c r="AM1678" s="27"/>
      <c r="AN1678" s="27"/>
      <c r="AO1678" s="27"/>
      <c r="AP1678" s="27">
        <v>601088</v>
      </c>
      <c r="AQ1678" s="27">
        <v>0</v>
      </c>
      <c r="AR1678" s="27">
        <f t="shared" si="37"/>
        <v>0</v>
      </c>
      <c r="AS1678" s="10" t="s">
        <v>111</v>
      </c>
      <c r="AT1678" s="43" t="s">
        <v>241</v>
      </c>
      <c r="AU1678" s="89"/>
    </row>
    <row r="1679" spans="2:47" x14ac:dyDescent="0.2">
      <c r="B1679" s="12" t="s">
        <v>2696</v>
      </c>
      <c r="C1679" s="8" t="s">
        <v>100</v>
      </c>
      <c r="D1679" s="13" t="s">
        <v>770</v>
      </c>
      <c r="E1679" s="7" t="s">
        <v>771</v>
      </c>
      <c r="F1679" s="8" t="s">
        <v>772</v>
      </c>
      <c r="G1679" s="7" t="s">
        <v>2694</v>
      </c>
      <c r="H1679" s="8" t="s">
        <v>197</v>
      </c>
      <c r="I1679" s="9">
        <v>80</v>
      </c>
      <c r="J1679" s="8" t="s">
        <v>1386</v>
      </c>
      <c r="K1679" s="8" t="s">
        <v>107</v>
      </c>
      <c r="L1679" s="8" t="s">
        <v>108</v>
      </c>
      <c r="M1679" s="10" t="s">
        <v>109</v>
      </c>
      <c r="N1679" s="10" t="s">
        <v>110</v>
      </c>
      <c r="O1679" s="74"/>
      <c r="P1679" s="27"/>
      <c r="Q1679" s="27"/>
      <c r="R1679" s="27"/>
      <c r="S1679" s="27">
        <v>7</v>
      </c>
      <c r="T1679" s="27">
        <v>7</v>
      </c>
      <c r="U1679" s="27">
        <v>7</v>
      </c>
      <c r="V1679" s="27">
        <v>7</v>
      </c>
      <c r="W1679" s="27"/>
      <c r="X1679" s="27"/>
      <c r="Y1679" s="27"/>
      <c r="Z1679" s="27"/>
      <c r="AA1679" s="27"/>
      <c r="AB1679" s="27"/>
      <c r="AC1679" s="27"/>
      <c r="AD1679" s="27"/>
      <c r="AE1679" s="27"/>
      <c r="AF1679" s="27"/>
      <c r="AG1679" s="27"/>
      <c r="AH1679" s="27"/>
      <c r="AI1679" s="27"/>
      <c r="AJ1679" s="27"/>
      <c r="AK1679" s="27"/>
      <c r="AL1679" s="27"/>
      <c r="AM1679" s="27"/>
      <c r="AN1679" s="27"/>
      <c r="AO1679" s="27"/>
      <c r="AP1679" s="27">
        <v>426785.71</v>
      </c>
      <c r="AQ1679" s="27">
        <v>0</v>
      </c>
      <c r="AR1679" s="27">
        <f t="shared" si="37"/>
        <v>0</v>
      </c>
      <c r="AS1679" s="10" t="s">
        <v>111</v>
      </c>
      <c r="AT1679" s="43" t="s">
        <v>241</v>
      </c>
      <c r="AU1679" s="89" t="s">
        <v>212</v>
      </c>
    </row>
    <row r="1680" spans="2:47" x14ac:dyDescent="0.2">
      <c r="B1680" s="7" t="s">
        <v>2697</v>
      </c>
      <c r="C1680" s="7" t="s">
        <v>100</v>
      </c>
      <c r="D1680" s="13" t="s">
        <v>2698</v>
      </c>
      <c r="E1680" s="7" t="s">
        <v>2699</v>
      </c>
      <c r="F1680" s="7" t="s">
        <v>2700</v>
      </c>
      <c r="G1680" s="7" t="s">
        <v>2701</v>
      </c>
      <c r="H1680" s="8" t="s">
        <v>197</v>
      </c>
      <c r="I1680" s="9">
        <v>45</v>
      </c>
      <c r="J1680" s="10" t="s">
        <v>238</v>
      </c>
      <c r="K1680" s="8" t="s">
        <v>107</v>
      </c>
      <c r="L1680" s="10" t="s">
        <v>108</v>
      </c>
      <c r="M1680" s="10" t="s">
        <v>109</v>
      </c>
      <c r="N1680" s="10" t="s">
        <v>110</v>
      </c>
      <c r="O1680" s="27"/>
      <c r="P1680" s="27"/>
      <c r="Q1680" s="74"/>
      <c r="R1680" s="27">
        <v>20</v>
      </c>
      <c r="S1680" s="27">
        <v>20</v>
      </c>
      <c r="T1680" s="27">
        <v>20</v>
      </c>
      <c r="U1680" s="27">
        <v>20</v>
      </c>
      <c r="V1680" s="27">
        <v>20</v>
      </c>
      <c r="W1680" s="27"/>
      <c r="X1680" s="27"/>
      <c r="Y1680" s="27"/>
      <c r="Z1680" s="27"/>
      <c r="AA1680" s="27"/>
      <c r="AB1680" s="27"/>
      <c r="AC1680" s="27"/>
      <c r="AD1680" s="27"/>
      <c r="AE1680" s="27"/>
      <c r="AF1680" s="27"/>
      <c r="AG1680" s="27"/>
      <c r="AH1680" s="27"/>
      <c r="AI1680" s="27"/>
      <c r="AJ1680" s="27"/>
      <c r="AK1680" s="27"/>
      <c r="AL1680" s="27"/>
      <c r="AM1680" s="27"/>
      <c r="AN1680" s="27"/>
      <c r="AO1680" s="27"/>
      <c r="AP1680" s="27">
        <v>4787.6400000000003</v>
      </c>
      <c r="AQ1680" s="27">
        <v>0</v>
      </c>
      <c r="AR1680" s="27">
        <f t="shared" si="37"/>
        <v>0</v>
      </c>
      <c r="AS1680" s="10" t="s">
        <v>111</v>
      </c>
      <c r="AT1680" s="43" t="s">
        <v>241</v>
      </c>
      <c r="AU1680" s="10" t="s">
        <v>2702</v>
      </c>
    </row>
    <row r="1681" spans="2:47" x14ac:dyDescent="0.2">
      <c r="B1681" s="12" t="s">
        <v>2703</v>
      </c>
      <c r="C1681" s="7" t="s">
        <v>100</v>
      </c>
      <c r="D1681" s="13" t="s">
        <v>2698</v>
      </c>
      <c r="E1681" s="7" t="s">
        <v>2699</v>
      </c>
      <c r="F1681" s="7" t="s">
        <v>2700</v>
      </c>
      <c r="G1681" s="7" t="s">
        <v>2701</v>
      </c>
      <c r="H1681" s="8" t="s">
        <v>197</v>
      </c>
      <c r="I1681" s="9">
        <v>45</v>
      </c>
      <c r="J1681" s="10" t="s">
        <v>579</v>
      </c>
      <c r="K1681" s="8" t="s">
        <v>107</v>
      </c>
      <c r="L1681" s="10" t="s">
        <v>108</v>
      </c>
      <c r="M1681" s="10" t="s">
        <v>109</v>
      </c>
      <c r="N1681" s="10" t="s">
        <v>110</v>
      </c>
      <c r="O1681" s="74"/>
      <c r="P1681" s="27"/>
      <c r="Q1681" s="27"/>
      <c r="R1681" s="27">
        <v>20</v>
      </c>
      <c r="S1681" s="27">
        <v>20</v>
      </c>
      <c r="T1681" s="27">
        <v>20</v>
      </c>
      <c r="U1681" s="27">
        <v>20</v>
      </c>
      <c r="V1681" s="27">
        <v>20</v>
      </c>
      <c r="W1681" s="27"/>
      <c r="X1681" s="27"/>
      <c r="Y1681" s="27"/>
      <c r="Z1681" s="27"/>
      <c r="AA1681" s="27"/>
      <c r="AB1681" s="27"/>
      <c r="AC1681" s="27"/>
      <c r="AD1681" s="27"/>
      <c r="AE1681" s="27"/>
      <c r="AF1681" s="27"/>
      <c r="AG1681" s="27"/>
      <c r="AH1681" s="27"/>
      <c r="AI1681" s="27"/>
      <c r="AJ1681" s="27"/>
      <c r="AK1681" s="27"/>
      <c r="AL1681" s="27"/>
      <c r="AM1681" s="27"/>
      <c r="AN1681" s="27"/>
      <c r="AO1681" s="27"/>
      <c r="AP1681" s="27">
        <v>4787.6400000000003</v>
      </c>
      <c r="AQ1681" s="27">
        <v>0</v>
      </c>
      <c r="AR1681" s="27">
        <f t="shared" si="37"/>
        <v>0</v>
      </c>
      <c r="AS1681" s="10" t="s">
        <v>111</v>
      </c>
      <c r="AT1681" s="43" t="s">
        <v>241</v>
      </c>
      <c r="AU1681" s="43" t="s">
        <v>2704</v>
      </c>
    </row>
    <row r="1682" spans="2:47" x14ac:dyDescent="0.2">
      <c r="B1682" s="12" t="s">
        <v>2705</v>
      </c>
      <c r="C1682" s="7" t="s">
        <v>100</v>
      </c>
      <c r="D1682" s="13" t="s">
        <v>2698</v>
      </c>
      <c r="E1682" s="7" t="s">
        <v>2699</v>
      </c>
      <c r="F1682" s="7" t="s">
        <v>2700</v>
      </c>
      <c r="G1682" s="7" t="s">
        <v>2701</v>
      </c>
      <c r="H1682" s="8" t="s">
        <v>105</v>
      </c>
      <c r="I1682" s="9">
        <v>45</v>
      </c>
      <c r="J1682" s="10" t="s">
        <v>579</v>
      </c>
      <c r="K1682" s="8" t="s">
        <v>107</v>
      </c>
      <c r="L1682" s="10" t="s">
        <v>108</v>
      </c>
      <c r="M1682" s="10" t="s">
        <v>109</v>
      </c>
      <c r="N1682" s="10" t="s">
        <v>110</v>
      </c>
      <c r="O1682" s="74"/>
      <c r="P1682" s="27"/>
      <c r="Q1682" s="27"/>
      <c r="R1682" s="27">
        <v>20</v>
      </c>
      <c r="S1682" s="27">
        <v>20</v>
      </c>
      <c r="T1682" s="27">
        <v>20</v>
      </c>
      <c r="U1682" s="27">
        <v>20</v>
      </c>
      <c r="V1682" s="27">
        <v>20</v>
      </c>
      <c r="W1682" s="27"/>
      <c r="X1682" s="27"/>
      <c r="Y1682" s="27"/>
      <c r="Z1682" s="27"/>
      <c r="AA1682" s="27"/>
      <c r="AB1682" s="27"/>
      <c r="AC1682" s="27"/>
      <c r="AD1682" s="27"/>
      <c r="AE1682" s="27"/>
      <c r="AF1682" s="27"/>
      <c r="AG1682" s="27"/>
      <c r="AH1682" s="27"/>
      <c r="AI1682" s="27"/>
      <c r="AJ1682" s="27"/>
      <c r="AK1682" s="27"/>
      <c r="AL1682" s="27"/>
      <c r="AM1682" s="27"/>
      <c r="AN1682" s="27"/>
      <c r="AO1682" s="27"/>
      <c r="AP1682" s="27">
        <v>4519.05</v>
      </c>
      <c r="AQ1682" s="27">
        <v>0</v>
      </c>
      <c r="AR1682" s="27">
        <f t="shared" si="37"/>
        <v>0</v>
      </c>
      <c r="AS1682" s="10" t="s">
        <v>111</v>
      </c>
      <c r="AT1682" s="43" t="s">
        <v>241</v>
      </c>
      <c r="AU1682" s="89"/>
    </row>
    <row r="1683" spans="2:47" x14ac:dyDescent="0.2">
      <c r="B1683" s="12" t="s">
        <v>2706</v>
      </c>
      <c r="C1683" s="8" t="s">
        <v>100</v>
      </c>
      <c r="D1683" s="13" t="s">
        <v>2698</v>
      </c>
      <c r="E1683" s="7" t="s">
        <v>2699</v>
      </c>
      <c r="F1683" s="8" t="s">
        <v>2700</v>
      </c>
      <c r="G1683" s="7" t="s">
        <v>2701</v>
      </c>
      <c r="H1683" s="8" t="s">
        <v>197</v>
      </c>
      <c r="I1683" s="9">
        <v>45</v>
      </c>
      <c r="J1683" s="8" t="s">
        <v>244</v>
      </c>
      <c r="K1683" s="8" t="s">
        <v>107</v>
      </c>
      <c r="L1683" s="8" t="s">
        <v>108</v>
      </c>
      <c r="M1683" s="10" t="s">
        <v>109</v>
      </c>
      <c r="N1683" s="10" t="s">
        <v>110</v>
      </c>
      <c r="O1683" s="74"/>
      <c r="P1683" s="27"/>
      <c r="Q1683" s="27"/>
      <c r="R1683" s="27">
        <v>20</v>
      </c>
      <c r="S1683" s="27">
        <v>20</v>
      </c>
      <c r="T1683" s="27">
        <v>20</v>
      </c>
      <c r="U1683" s="27">
        <v>20</v>
      </c>
      <c r="V1683" s="27">
        <v>20</v>
      </c>
      <c r="W1683" s="27"/>
      <c r="X1683" s="27"/>
      <c r="Y1683" s="27"/>
      <c r="Z1683" s="27"/>
      <c r="AA1683" s="27"/>
      <c r="AB1683" s="27"/>
      <c r="AC1683" s="27"/>
      <c r="AD1683" s="27"/>
      <c r="AE1683" s="27"/>
      <c r="AF1683" s="27"/>
      <c r="AG1683" s="27"/>
      <c r="AH1683" s="27"/>
      <c r="AI1683" s="27"/>
      <c r="AJ1683" s="27"/>
      <c r="AK1683" s="27"/>
      <c r="AL1683" s="27"/>
      <c r="AM1683" s="27"/>
      <c r="AN1683" s="27"/>
      <c r="AO1683" s="27"/>
      <c r="AP1683" s="27">
        <v>4419.6400000000003</v>
      </c>
      <c r="AQ1683" s="27">
        <v>0</v>
      </c>
      <c r="AR1683" s="27">
        <f t="shared" si="37"/>
        <v>0</v>
      </c>
      <c r="AS1683" s="10" t="s">
        <v>111</v>
      </c>
      <c r="AT1683" s="43" t="s">
        <v>241</v>
      </c>
      <c r="AU1683" s="13" t="s">
        <v>610</v>
      </c>
    </row>
    <row r="1684" spans="2:47" x14ac:dyDescent="0.2">
      <c r="B1684" s="13" t="s">
        <v>2707</v>
      </c>
      <c r="C1684" s="13" t="s">
        <v>100</v>
      </c>
      <c r="D1684" s="13" t="s">
        <v>2708</v>
      </c>
      <c r="E1684" s="13" t="s">
        <v>2709</v>
      </c>
      <c r="F1684" s="13" t="s">
        <v>2710</v>
      </c>
      <c r="G1684" s="13" t="s">
        <v>2711</v>
      </c>
      <c r="H1684" s="13" t="s">
        <v>1475</v>
      </c>
      <c r="I1684" s="13">
        <v>45</v>
      </c>
      <c r="J1684" s="13" t="s">
        <v>614</v>
      </c>
      <c r="K1684" s="13" t="s">
        <v>107</v>
      </c>
      <c r="L1684" s="13" t="s">
        <v>108</v>
      </c>
      <c r="M1684" s="13" t="s">
        <v>109</v>
      </c>
      <c r="N1684" s="13" t="s">
        <v>110</v>
      </c>
      <c r="O1684" s="39"/>
      <c r="P1684" s="39"/>
      <c r="Q1684" s="39"/>
      <c r="R1684" s="39"/>
      <c r="S1684" s="39">
        <v>18</v>
      </c>
      <c r="T1684" s="39">
        <v>23</v>
      </c>
      <c r="U1684" s="39">
        <v>23</v>
      </c>
      <c r="V1684" s="39">
        <v>23</v>
      </c>
      <c r="W1684" s="39">
        <v>23</v>
      </c>
      <c r="X1684" s="39"/>
      <c r="Y1684" s="39"/>
      <c r="Z1684" s="39"/>
      <c r="AA1684" s="39"/>
      <c r="AB1684" s="39"/>
      <c r="AC1684" s="39"/>
      <c r="AD1684" s="39"/>
      <c r="AE1684" s="39"/>
      <c r="AF1684" s="39"/>
      <c r="AG1684" s="39"/>
      <c r="AH1684" s="39"/>
      <c r="AI1684" s="39"/>
      <c r="AJ1684" s="39"/>
      <c r="AK1684" s="39"/>
      <c r="AL1684" s="39"/>
      <c r="AM1684" s="39"/>
      <c r="AN1684" s="39"/>
      <c r="AO1684" s="39"/>
      <c r="AP1684" s="39">
        <v>4519.05</v>
      </c>
      <c r="AQ1684" s="39">
        <v>0</v>
      </c>
      <c r="AR1684" s="27">
        <f t="shared" si="37"/>
        <v>0</v>
      </c>
      <c r="AS1684" s="13" t="s">
        <v>111</v>
      </c>
      <c r="AT1684" s="13">
        <v>2016</v>
      </c>
      <c r="AU1684" s="13">
        <v>14</v>
      </c>
    </row>
    <row r="1685" spans="2:47" x14ac:dyDescent="0.2">
      <c r="B1685" s="13" t="s">
        <v>2712</v>
      </c>
      <c r="C1685" s="13" t="s">
        <v>100</v>
      </c>
      <c r="D1685" s="13" t="s">
        <v>2708</v>
      </c>
      <c r="E1685" s="13" t="s">
        <v>2709</v>
      </c>
      <c r="F1685" s="13" t="s">
        <v>2710</v>
      </c>
      <c r="G1685" s="13" t="s">
        <v>2711</v>
      </c>
      <c r="H1685" s="13" t="s">
        <v>1475</v>
      </c>
      <c r="I1685" s="13">
        <v>45</v>
      </c>
      <c r="J1685" s="13" t="s">
        <v>614</v>
      </c>
      <c r="K1685" s="13" t="s">
        <v>107</v>
      </c>
      <c r="L1685" s="13" t="s">
        <v>108</v>
      </c>
      <c r="M1685" s="13" t="s">
        <v>109</v>
      </c>
      <c r="N1685" s="13" t="s">
        <v>110</v>
      </c>
      <c r="O1685" s="39"/>
      <c r="P1685" s="39"/>
      <c r="Q1685" s="39"/>
      <c r="R1685" s="39"/>
      <c r="S1685" s="39">
        <v>13</v>
      </c>
      <c r="T1685" s="39">
        <v>23</v>
      </c>
      <c r="U1685" s="39">
        <v>23</v>
      </c>
      <c r="V1685" s="39">
        <v>23</v>
      </c>
      <c r="W1685" s="39">
        <v>23</v>
      </c>
      <c r="X1685" s="39"/>
      <c r="Y1685" s="39"/>
      <c r="Z1685" s="39"/>
      <c r="AA1685" s="39"/>
      <c r="AB1685" s="39"/>
      <c r="AC1685" s="39"/>
      <c r="AD1685" s="39"/>
      <c r="AE1685" s="39"/>
      <c r="AF1685" s="39"/>
      <c r="AG1685" s="39"/>
      <c r="AH1685" s="39"/>
      <c r="AI1685" s="39"/>
      <c r="AJ1685" s="39"/>
      <c r="AK1685" s="39"/>
      <c r="AL1685" s="39"/>
      <c r="AM1685" s="39"/>
      <c r="AN1685" s="39"/>
      <c r="AO1685" s="39"/>
      <c r="AP1685" s="39">
        <v>4519.05</v>
      </c>
      <c r="AQ1685" s="39">
        <v>0</v>
      </c>
      <c r="AR1685" s="27">
        <f t="shared" si="37"/>
        <v>0</v>
      </c>
      <c r="AS1685" s="13" t="s">
        <v>111</v>
      </c>
      <c r="AT1685" s="13">
        <v>2016</v>
      </c>
      <c r="AU1685" s="13" t="s">
        <v>212</v>
      </c>
    </row>
    <row r="1686" spans="2:47" x14ac:dyDescent="0.2">
      <c r="B1686" s="7" t="s">
        <v>2713</v>
      </c>
      <c r="C1686" s="7" t="s">
        <v>100</v>
      </c>
      <c r="D1686" s="13" t="s">
        <v>2698</v>
      </c>
      <c r="E1686" s="7" t="s">
        <v>2699</v>
      </c>
      <c r="F1686" s="7" t="s">
        <v>2700</v>
      </c>
      <c r="G1686" s="7" t="s">
        <v>2714</v>
      </c>
      <c r="H1686" s="8" t="s">
        <v>197</v>
      </c>
      <c r="I1686" s="9">
        <v>45</v>
      </c>
      <c r="J1686" s="10" t="s">
        <v>238</v>
      </c>
      <c r="K1686" s="8" t="s">
        <v>107</v>
      </c>
      <c r="L1686" s="10" t="s">
        <v>108</v>
      </c>
      <c r="M1686" s="10" t="s">
        <v>109</v>
      </c>
      <c r="N1686" s="10" t="s">
        <v>110</v>
      </c>
      <c r="O1686" s="27"/>
      <c r="P1686" s="27"/>
      <c r="Q1686" s="74"/>
      <c r="R1686" s="27">
        <v>80</v>
      </c>
      <c r="S1686" s="27">
        <v>80</v>
      </c>
      <c r="T1686" s="27">
        <v>80</v>
      </c>
      <c r="U1686" s="27">
        <v>80</v>
      </c>
      <c r="V1686" s="27">
        <v>80</v>
      </c>
      <c r="W1686" s="27"/>
      <c r="X1686" s="27"/>
      <c r="Y1686" s="27"/>
      <c r="Z1686" s="27"/>
      <c r="AA1686" s="27"/>
      <c r="AB1686" s="27"/>
      <c r="AC1686" s="27"/>
      <c r="AD1686" s="27"/>
      <c r="AE1686" s="27"/>
      <c r="AF1686" s="27"/>
      <c r="AG1686" s="27"/>
      <c r="AH1686" s="27"/>
      <c r="AI1686" s="27"/>
      <c r="AJ1686" s="27"/>
      <c r="AK1686" s="27"/>
      <c r="AL1686" s="27"/>
      <c r="AM1686" s="27"/>
      <c r="AN1686" s="27"/>
      <c r="AO1686" s="27"/>
      <c r="AP1686" s="27">
        <v>2366.52</v>
      </c>
      <c r="AQ1686" s="27">
        <v>0</v>
      </c>
      <c r="AR1686" s="27">
        <f t="shared" si="37"/>
        <v>0</v>
      </c>
      <c r="AS1686" s="10" t="s">
        <v>111</v>
      </c>
      <c r="AT1686" s="43" t="s">
        <v>241</v>
      </c>
      <c r="AU1686" s="10" t="s">
        <v>2702</v>
      </c>
    </row>
    <row r="1687" spans="2:47" x14ac:dyDescent="0.2">
      <c r="B1687" s="12" t="s">
        <v>2715</v>
      </c>
      <c r="C1687" s="7" t="s">
        <v>100</v>
      </c>
      <c r="D1687" s="13" t="s">
        <v>2698</v>
      </c>
      <c r="E1687" s="7" t="s">
        <v>2699</v>
      </c>
      <c r="F1687" s="7" t="s">
        <v>2700</v>
      </c>
      <c r="G1687" s="7" t="s">
        <v>2714</v>
      </c>
      <c r="H1687" s="8" t="s">
        <v>197</v>
      </c>
      <c r="I1687" s="9">
        <v>45</v>
      </c>
      <c r="J1687" s="10" t="s">
        <v>579</v>
      </c>
      <c r="K1687" s="8" t="s">
        <v>107</v>
      </c>
      <c r="L1687" s="10" t="s">
        <v>108</v>
      </c>
      <c r="M1687" s="10" t="s">
        <v>109</v>
      </c>
      <c r="N1687" s="10" t="s">
        <v>110</v>
      </c>
      <c r="O1687" s="74"/>
      <c r="P1687" s="27"/>
      <c r="Q1687" s="27"/>
      <c r="R1687" s="27">
        <v>80</v>
      </c>
      <c r="S1687" s="27">
        <v>80</v>
      </c>
      <c r="T1687" s="27">
        <v>80</v>
      </c>
      <c r="U1687" s="27">
        <v>80</v>
      </c>
      <c r="V1687" s="27">
        <v>80</v>
      </c>
      <c r="W1687" s="27"/>
      <c r="X1687" s="27"/>
      <c r="Y1687" s="27"/>
      <c r="Z1687" s="27"/>
      <c r="AA1687" s="27"/>
      <c r="AB1687" s="27"/>
      <c r="AC1687" s="27"/>
      <c r="AD1687" s="27"/>
      <c r="AE1687" s="27"/>
      <c r="AF1687" s="27"/>
      <c r="AG1687" s="27"/>
      <c r="AH1687" s="27"/>
      <c r="AI1687" s="27"/>
      <c r="AJ1687" s="27"/>
      <c r="AK1687" s="27"/>
      <c r="AL1687" s="27"/>
      <c r="AM1687" s="27"/>
      <c r="AN1687" s="27"/>
      <c r="AO1687" s="27"/>
      <c r="AP1687" s="27">
        <v>2366.52</v>
      </c>
      <c r="AQ1687" s="27">
        <v>0</v>
      </c>
      <c r="AR1687" s="27">
        <f t="shared" si="37"/>
        <v>0</v>
      </c>
      <c r="AS1687" s="10" t="s">
        <v>111</v>
      </c>
      <c r="AT1687" s="43" t="s">
        <v>241</v>
      </c>
      <c r="AU1687" s="43" t="s">
        <v>2704</v>
      </c>
    </row>
    <row r="1688" spans="2:47" x14ac:dyDescent="0.2">
      <c r="B1688" s="12" t="s">
        <v>2716</v>
      </c>
      <c r="C1688" s="7" t="s">
        <v>100</v>
      </c>
      <c r="D1688" s="13" t="s">
        <v>2698</v>
      </c>
      <c r="E1688" s="7" t="s">
        <v>2699</v>
      </c>
      <c r="F1688" s="7" t="s">
        <v>2700</v>
      </c>
      <c r="G1688" s="7" t="s">
        <v>2714</v>
      </c>
      <c r="H1688" s="8" t="s">
        <v>105</v>
      </c>
      <c r="I1688" s="9">
        <v>45</v>
      </c>
      <c r="J1688" s="10" t="s">
        <v>579</v>
      </c>
      <c r="K1688" s="8" t="s">
        <v>107</v>
      </c>
      <c r="L1688" s="10" t="s">
        <v>108</v>
      </c>
      <c r="M1688" s="10" t="s">
        <v>109</v>
      </c>
      <c r="N1688" s="10" t="s">
        <v>110</v>
      </c>
      <c r="O1688" s="74"/>
      <c r="P1688" s="27"/>
      <c r="Q1688" s="27"/>
      <c r="R1688" s="27">
        <v>80</v>
      </c>
      <c r="S1688" s="27">
        <v>80</v>
      </c>
      <c r="T1688" s="27">
        <v>80</v>
      </c>
      <c r="U1688" s="27">
        <v>80</v>
      </c>
      <c r="V1688" s="27">
        <v>80</v>
      </c>
      <c r="W1688" s="27"/>
      <c r="X1688" s="27"/>
      <c r="Y1688" s="27"/>
      <c r="Z1688" s="27"/>
      <c r="AA1688" s="27"/>
      <c r="AB1688" s="27"/>
      <c r="AC1688" s="27"/>
      <c r="AD1688" s="27"/>
      <c r="AE1688" s="27"/>
      <c r="AF1688" s="27"/>
      <c r="AG1688" s="27"/>
      <c r="AH1688" s="27"/>
      <c r="AI1688" s="27"/>
      <c r="AJ1688" s="27"/>
      <c r="AK1688" s="27"/>
      <c r="AL1688" s="27"/>
      <c r="AM1688" s="27"/>
      <c r="AN1688" s="27"/>
      <c r="AO1688" s="27"/>
      <c r="AP1688" s="27">
        <v>2183.04</v>
      </c>
      <c r="AQ1688" s="27">
        <v>0</v>
      </c>
      <c r="AR1688" s="27">
        <f t="shared" si="37"/>
        <v>0</v>
      </c>
      <c r="AS1688" s="10" t="s">
        <v>111</v>
      </c>
      <c r="AT1688" s="43" t="s">
        <v>241</v>
      </c>
      <c r="AU1688" s="89"/>
    </row>
    <row r="1689" spans="2:47" x14ac:dyDescent="0.2">
      <c r="B1689" s="12" t="s">
        <v>2717</v>
      </c>
      <c r="C1689" s="8" t="s">
        <v>100</v>
      </c>
      <c r="D1689" s="13" t="s">
        <v>2698</v>
      </c>
      <c r="E1689" s="7" t="s">
        <v>2699</v>
      </c>
      <c r="F1689" s="8" t="s">
        <v>2700</v>
      </c>
      <c r="G1689" s="7" t="s">
        <v>2714</v>
      </c>
      <c r="H1689" s="8" t="s">
        <v>197</v>
      </c>
      <c r="I1689" s="9">
        <v>45</v>
      </c>
      <c r="J1689" s="8" t="s">
        <v>244</v>
      </c>
      <c r="K1689" s="8" t="s">
        <v>107</v>
      </c>
      <c r="L1689" s="8" t="s">
        <v>108</v>
      </c>
      <c r="M1689" s="10" t="s">
        <v>109</v>
      </c>
      <c r="N1689" s="8" t="s">
        <v>110</v>
      </c>
      <c r="O1689" s="74"/>
      <c r="P1689" s="27"/>
      <c r="Q1689" s="27"/>
      <c r="R1689" s="27">
        <v>80</v>
      </c>
      <c r="S1689" s="27">
        <v>80</v>
      </c>
      <c r="T1689" s="27">
        <v>80</v>
      </c>
      <c r="U1689" s="27">
        <v>80</v>
      </c>
      <c r="V1689" s="27">
        <v>80</v>
      </c>
      <c r="W1689" s="27"/>
      <c r="X1689" s="27"/>
      <c r="Y1689" s="27"/>
      <c r="Z1689" s="27"/>
      <c r="AA1689" s="27"/>
      <c r="AB1689" s="27"/>
      <c r="AC1689" s="27"/>
      <c r="AD1689" s="27"/>
      <c r="AE1689" s="27"/>
      <c r="AF1689" s="27"/>
      <c r="AG1689" s="27"/>
      <c r="AH1689" s="27"/>
      <c r="AI1689" s="27"/>
      <c r="AJ1689" s="27"/>
      <c r="AK1689" s="27"/>
      <c r="AL1689" s="27"/>
      <c r="AM1689" s="27"/>
      <c r="AN1689" s="27"/>
      <c r="AO1689" s="27"/>
      <c r="AP1689" s="27">
        <v>2183.04</v>
      </c>
      <c r="AQ1689" s="27">
        <v>0</v>
      </c>
      <c r="AR1689" s="27">
        <f t="shared" si="37"/>
        <v>0</v>
      </c>
      <c r="AS1689" s="10" t="s">
        <v>111</v>
      </c>
      <c r="AT1689" s="43" t="s">
        <v>241</v>
      </c>
      <c r="AU1689" s="13" t="s">
        <v>1163</v>
      </c>
    </row>
    <row r="1690" spans="2:47" x14ac:dyDescent="0.2">
      <c r="B1690" s="13" t="s">
        <v>2718</v>
      </c>
      <c r="C1690" s="13" t="s">
        <v>100</v>
      </c>
      <c r="D1690" s="13" t="s">
        <v>2719</v>
      </c>
      <c r="E1690" s="13" t="s">
        <v>2709</v>
      </c>
      <c r="F1690" s="13" t="s">
        <v>2720</v>
      </c>
      <c r="G1690" s="13" t="s">
        <v>2721</v>
      </c>
      <c r="H1690" s="13" t="s">
        <v>1475</v>
      </c>
      <c r="I1690" s="13">
        <v>45</v>
      </c>
      <c r="J1690" s="13" t="s">
        <v>614</v>
      </c>
      <c r="K1690" s="13" t="s">
        <v>107</v>
      </c>
      <c r="L1690" s="13" t="s">
        <v>108</v>
      </c>
      <c r="M1690" s="13" t="s">
        <v>109</v>
      </c>
      <c r="N1690" s="13" t="s">
        <v>110</v>
      </c>
      <c r="O1690" s="39"/>
      <c r="P1690" s="39"/>
      <c r="Q1690" s="39"/>
      <c r="R1690" s="39"/>
      <c r="S1690" s="39">
        <v>90</v>
      </c>
      <c r="T1690" s="39">
        <v>90</v>
      </c>
      <c r="U1690" s="39">
        <v>90</v>
      </c>
      <c r="V1690" s="39">
        <v>90</v>
      </c>
      <c r="W1690" s="39">
        <v>90</v>
      </c>
      <c r="X1690" s="39"/>
      <c r="Y1690" s="39"/>
      <c r="Z1690" s="39"/>
      <c r="AA1690" s="39"/>
      <c r="AB1690" s="39"/>
      <c r="AC1690" s="39"/>
      <c r="AD1690" s="39"/>
      <c r="AE1690" s="39"/>
      <c r="AF1690" s="39"/>
      <c r="AG1690" s="39"/>
      <c r="AH1690" s="39"/>
      <c r="AI1690" s="39"/>
      <c r="AJ1690" s="39"/>
      <c r="AK1690" s="39"/>
      <c r="AL1690" s="39"/>
      <c r="AM1690" s="39"/>
      <c r="AN1690" s="39"/>
      <c r="AO1690" s="39"/>
      <c r="AP1690" s="39">
        <v>2183.04</v>
      </c>
      <c r="AQ1690" s="39">
        <v>0</v>
      </c>
      <c r="AR1690" s="27">
        <f t="shared" si="37"/>
        <v>0</v>
      </c>
      <c r="AS1690" s="13" t="s">
        <v>111</v>
      </c>
      <c r="AT1690" s="13">
        <v>2016</v>
      </c>
      <c r="AU1690" s="13" t="s">
        <v>212</v>
      </c>
    </row>
    <row r="1691" spans="2:47" x14ac:dyDescent="0.2">
      <c r="B1691" s="7" t="s">
        <v>2722</v>
      </c>
      <c r="C1691" s="7" t="s">
        <v>100</v>
      </c>
      <c r="D1691" s="13" t="s">
        <v>2698</v>
      </c>
      <c r="E1691" s="7" t="s">
        <v>2699</v>
      </c>
      <c r="F1691" s="7" t="s">
        <v>2700</v>
      </c>
      <c r="G1691" s="7" t="s">
        <v>2723</v>
      </c>
      <c r="H1691" s="8" t="s">
        <v>197</v>
      </c>
      <c r="I1691" s="9">
        <v>45</v>
      </c>
      <c r="J1691" s="10" t="s">
        <v>238</v>
      </c>
      <c r="K1691" s="8" t="s">
        <v>107</v>
      </c>
      <c r="L1691" s="10" t="s">
        <v>108</v>
      </c>
      <c r="M1691" s="10" t="s">
        <v>109</v>
      </c>
      <c r="N1691" s="10" t="s">
        <v>110</v>
      </c>
      <c r="O1691" s="27"/>
      <c r="P1691" s="27"/>
      <c r="Q1691" s="74"/>
      <c r="R1691" s="27">
        <v>575</v>
      </c>
      <c r="S1691" s="27">
        <v>575</v>
      </c>
      <c r="T1691" s="27">
        <v>575</v>
      </c>
      <c r="U1691" s="27">
        <v>575</v>
      </c>
      <c r="V1691" s="27">
        <v>575</v>
      </c>
      <c r="W1691" s="27"/>
      <c r="X1691" s="27"/>
      <c r="Y1691" s="27"/>
      <c r="Z1691" s="27"/>
      <c r="AA1691" s="27"/>
      <c r="AB1691" s="27"/>
      <c r="AC1691" s="27"/>
      <c r="AD1691" s="27"/>
      <c r="AE1691" s="27"/>
      <c r="AF1691" s="27"/>
      <c r="AG1691" s="27"/>
      <c r="AH1691" s="27"/>
      <c r="AI1691" s="27"/>
      <c r="AJ1691" s="27"/>
      <c r="AK1691" s="27"/>
      <c r="AL1691" s="27"/>
      <c r="AM1691" s="27"/>
      <c r="AN1691" s="27"/>
      <c r="AO1691" s="27"/>
      <c r="AP1691" s="27">
        <v>2321.2800000000002</v>
      </c>
      <c r="AQ1691" s="27">
        <v>0</v>
      </c>
      <c r="AR1691" s="27">
        <f t="shared" si="37"/>
        <v>0</v>
      </c>
      <c r="AS1691" s="10" t="s">
        <v>111</v>
      </c>
      <c r="AT1691" s="43" t="s">
        <v>241</v>
      </c>
      <c r="AU1691" s="10" t="s">
        <v>2702</v>
      </c>
    </row>
    <row r="1692" spans="2:47" x14ac:dyDescent="0.2">
      <c r="B1692" s="12" t="s">
        <v>2724</v>
      </c>
      <c r="C1692" s="7" t="s">
        <v>100</v>
      </c>
      <c r="D1692" s="13" t="s">
        <v>2698</v>
      </c>
      <c r="E1692" s="7" t="s">
        <v>2699</v>
      </c>
      <c r="F1692" s="7" t="s">
        <v>2700</v>
      </c>
      <c r="G1692" s="7" t="s">
        <v>2723</v>
      </c>
      <c r="H1692" s="8" t="s">
        <v>197</v>
      </c>
      <c r="I1692" s="9">
        <v>45</v>
      </c>
      <c r="J1692" s="10" t="s">
        <v>579</v>
      </c>
      <c r="K1692" s="8" t="s">
        <v>107</v>
      </c>
      <c r="L1692" s="10" t="s">
        <v>108</v>
      </c>
      <c r="M1692" s="10" t="s">
        <v>109</v>
      </c>
      <c r="N1692" s="10" t="s">
        <v>110</v>
      </c>
      <c r="O1692" s="74"/>
      <c r="P1692" s="27"/>
      <c r="Q1692" s="27"/>
      <c r="R1692" s="27">
        <v>575</v>
      </c>
      <c r="S1692" s="27">
        <v>575</v>
      </c>
      <c r="T1692" s="27">
        <v>575</v>
      </c>
      <c r="U1692" s="27">
        <v>575</v>
      </c>
      <c r="V1692" s="27">
        <v>575</v>
      </c>
      <c r="W1692" s="27"/>
      <c r="X1692" s="27"/>
      <c r="Y1692" s="27"/>
      <c r="Z1692" s="27"/>
      <c r="AA1692" s="27"/>
      <c r="AB1692" s="27"/>
      <c r="AC1692" s="27"/>
      <c r="AD1692" s="27"/>
      <c r="AE1692" s="27"/>
      <c r="AF1692" s="27"/>
      <c r="AG1692" s="27"/>
      <c r="AH1692" s="27"/>
      <c r="AI1692" s="27"/>
      <c r="AJ1692" s="27"/>
      <c r="AK1692" s="27"/>
      <c r="AL1692" s="27"/>
      <c r="AM1692" s="27"/>
      <c r="AN1692" s="27"/>
      <c r="AO1692" s="27"/>
      <c r="AP1692" s="27">
        <v>2321.2800000000002</v>
      </c>
      <c r="AQ1692" s="27">
        <v>0</v>
      </c>
      <c r="AR1692" s="27">
        <f t="shared" si="37"/>
        <v>0</v>
      </c>
      <c r="AS1692" s="10" t="s">
        <v>111</v>
      </c>
      <c r="AT1692" s="43" t="s">
        <v>241</v>
      </c>
      <c r="AU1692" s="43" t="s">
        <v>2725</v>
      </c>
    </row>
    <row r="1693" spans="2:47" x14ac:dyDescent="0.2">
      <c r="B1693" s="12" t="s">
        <v>2726</v>
      </c>
      <c r="C1693" s="7" t="s">
        <v>100</v>
      </c>
      <c r="D1693" s="13" t="s">
        <v>2698</v>
      </c>
      <c r="E1693" s="7" t="s">
        <v>2699</v>
      </c>
      <c r="F1693" s="7" t="s">
        <v>2700</v>
      </c>
      <c r="G1693" s="7" t="s">
        <v>2723</v>
      </c>
      <c r="H1693" s="8" t="s">
        <v>105</v>
      </c>
      <c r="I1693" s="9">
        <v>45</v>
      </c>
      <c r="J1693" s="10" t="s">
        <v>579</v>
      </c>
      <c r="K1693" s="8" t="s">
        <v>107</v>
      </c>
      <c r="L1693" s="10" t="s">
        <v>108</v>
      </c>
      <c r="M1693" s="10" t="s">
        <v>109</v>
      </c>
      <c r="N1693" s="10" t="s">
        <v>110</v>
      </c>
      <c r="O1693" s="74"/>
      <c r="P1693" s="27"/>
      <c r="Q1693" s="27"/>
      <c r="R1693" s="27">
        <v>575</v>
      </c>
      <c r="S1693" s="27">
        <v>575</v>
      </c>
      <c r="T1693" s="27">
        <v>575</v>
      </c>
      <c r="U1693" s="27">
        <v>575</v>
      </c>
      <c r="V1693" s="27">
        <v>575</v>
      </c>
      <c r="W1693" s="27"/>
      <c r="X1693" s="27"/>
      <c r="Y1693" s="27"/>
      <c r="Z1693" s="27"/>
      <c r="AA1693" s="27"/>
      <c r="AB1693" s="27"/>
      <c r="AC1693" s="27"/>
      <c r="AD1693" s="27"/>
      <c r="AE1693" s="27"/>
      <c r="AF1693" s="27"/>
      <c r="AG1693" s="27"/>
      <c r="AH1693" s="27"/>
      <c r="AI1693" s="27"/>
      <c r="AJ1693" s="27"/>
      <c r="AK1693" s="27"/>
      <c r="AL1693" s="27"/>
      <c r="AM1693" s="27"/>
      <c r="AN1693" s="27"/>
      <c r="AO1693" s="27"/>
      <c r="AP1693" s="27">
        <v>2232.14</v>
      </c>
      <c r="AQ1693" s="27">
        <v>0</v>
      </c>
      <c r="AR1693" s="27">
        <f t="shared" si="37"/>
        <v>0</v>
      </c>
      <c r="AS1693" s="10" t="s">
        <v>111</v>
      </c>
      <c r="AT1693" s="43" t="s">
        <v>241</v>
      </c>
      <c r="AU1693" s="89"/>
    </row>
    <row r="1694" spans="2:47" x14ac:dyDescent="0.2">
      <c r="B1694" s="12" t="s">
        <v>2727</v>
      </c>
      <c r="C1694" s="8" t="s">
        <v>100</v>
      </c>
      <c r="D1694" s="13" t="s">
        <v>2698</v>
      </c>
      <c r="E1694" s="7" t="s">
        <v>2699</v>
      </c>
      <c r="F1694" s="8" t="s">
        <v>2700</v>
      </c>
      <c r="G1694" s="7" t="s">
        <v>2723</v>
      </c>
      <c r="H1694" s="8" t="s">
        <v>197</v>
      </c>
      <c r="I1694" s="9">
        <v>45</v>
      </c>
      <c r="J1694" s="8" t="s">
        <v>244</v>
      </c>
      <c r="K1694" s="8" t="s">
        <v>107</v>
      </c>
      <c r="L1694" s="8" t="s">
        <v>108</v>
      </c>
      <c r="M1694" s="10" t="s">
        <v>109</v>
      </c>
      <c r="N1694" s="10" t="s">
        <v>110</v>
      </c>
      <c r="O1694" s="74"/>
      <c r="P1694" s="27"/>
      <c r="Q1694" s="27"/>
      <c r="R1694" s="27">
        <v>575</v>
      </c>
      <c r="S1694" s="27">
        <v>575</v>
      </c>
      <c r="T1694" s="27">
        <v>575</v>
      </c>
      <c r="U1694" s="27">
        <v>575</v>
      </c>
      <c r="V1694" s="27">
        <v>575</v>
      </c>
      <c r="W1694" s="27"/>
      <c r="X1694" s="27"/>
      <c r="Y1694" s="27"/>
      <c r="Z1694" s="27"/>
      <c r="AA1694" s="27"/>
      <c r="AB1694" s="27"/>
      <c r="AC1694" s="27"/>
      <c r="AD1694" s="27"/>
      <c r="AE1694" s="27"/>
      <c r="AF1694" s="27"/>
      <c r="AG1694" s="27"/>
      <c r="AH1694" s="27"/>
      <c r="AI1694" s="27"/>
      <c r="AJ1694" s="27"/>
      <c r="AK1694" s="27"/>
      <c r="AL1694" s="27"/>
      <c r="AM1694" s="27"/>
      <c r="AN1694" s="27"/>
      <c r="AO1694" s="27"/>
      <c r="AP1694" s="27">
        <v>2142.86</v>
      </c>
      <c r="AQ1694" s="27">
        <v>0</v>
      </c>
      <c r="AR1694" s="27">
        <f t="shared" si="37"/>
        <v>0</v>
      </c>
      <c r="AS1694" s="10" t="s">
        <v>111</v>
      </c>
      <c r="AT1694" s="43" t="s">
        <v>241</v>
      </c>
      <c r="AU1694" s="13" t="s">
        <v>610</v>
      </c>
    </row>
    <row r="1695" spans="2:47" x14ac:dyDescent="0.2">
      <c r="B1695" s="13" t="s">
        <v>2728</v>
      </c>
      <c r="C1695" s="13" t="s">
        <v>100</v>
      </c>
      <c r="D1695" s="13" t="s">
        <v>2729</v>
      </c>
      <c r="E1695" s="13" t="s">
        <v>2709</v>
      </c>
      <c r="F1695" s="13" t="s">
        <v>2730</v>
      </c>
      <c r="G1695" s="13" t="s">
        <v>2731</v>
      </c>
      <c r="H1695" s="13" t="s">
        <v>1475</v>
      </c>
      <c r="I1695" s="13">
        <v>45</v>
      </c>
      <c r="J1695" s="13" t="s">
        <v>614</v>
      </c>
      <c r="K1695" s="13" t="s">
        <v>107</v>
      </c>
      <c r="L1695" s="13" t="s">
        <v>108</v>
      </c>
      <c r="M1695" s="13" t="s">
        <v>109</v>
      </c>
      <c r="N1695" s="13" t="s">
        <v>110</v>
      </c>
      <c r="O1695" s="39"/>
      <c r="P1695" s="39"/>
      <c r="Q1695" s="39"/>
      <c r="R1695" s="39"/>
      <c r="S1695" s="39">
        <v>381</v>
      </c>
      <c r="T1695" s="39">
        <v>381</v>
      </c>
      <c r="U1695" s="39">
        <v>381</v>
      </c>
      <c r="V1695" s="39">
        <v>381</v>
      </c>
      <c r="W1695" s="39">
        <v>381</v>
      </c>
      <c r="X1695" s="39"/>
      <c r="Y1695" s="39"/>
      <c r="Z1695" s="39"/>
      <c r="AA1695" s="39"/>
      <c r="AB1695" s="39"/>
      <c r="AC1695" s="39"/>
      <c r="AD1695" s="39"/>
      <c r="AE1695" s="39"/>
      <c r="AF1695" s="39"/>
      <c r="AG1695" s="39"/>
      <c r="AH1695" s="39"/>
      <c r="AI1695" s="39"/>
      <c r="AJ1695" s="39"/>
      <c r="AK1695" s="39"/>
      <c r="AL1695" s="39"/>
      <c r="AM1695" s="39"/>
      <c r="AN1695" s="39"/>
      <c r="AO1695" s="39"/>
      <c r="AP1695" s="39">
        <v>2232.14</v>
      </c>
      <c r="AQ1695" s="39">
        <v>0</v>
      </c>
      <c r="AR1695" s="27">
        <f t="shared" si="37"/>
        <v>0</v>
      </c>
      <c r="AS1695" s="13" t="s">
        <v>111</v>
      </c>
      <c r="AT1695" s="13">
        <v>2016</v>
      </c>
      <c r="AU1695" s="13" t="s">
        <v>212</v>
      </c>
    </row>
    <row r="1696" spans="2:47" x14ac:dyDescent="0.2">
      <c r="B1696" s="7" t="s">
        <v>2732</v>
      </c>
      <c r="C1696" s="7" t="s">
        <v>100</v>
      </c>
      <c r="D1696" s="13" t="s">
        <v>2698</v>
      </c>
      <c r="E1696" s="7" t="s">
        <v>2699</v>
      </c>
      <c r="F1696" s="7" t="s">
        <v>2700</v>
      </c>
      <c r="G1696" s="7" t="s">
        <v>2733</v>
      </c>
      <c r="H1696" s="8" t="s">
        <v>197</v>
      </c>
      <c r="I1696" s="9">
        <v>45</v>
      </c>
      <c r="J1696" s="10" t="s">
        <v>238</v>
      </c>
      <c r="K1696" s="8" t="s">
        <v>107</v>
      </c>
      <c r="L1696" s="10" t="s">
        <v>108</v>
      </c>
      <c r="M1696" s="10" t="s">
        <v>109</v>
      </c>
      <c r="N1696" s="10" t="s">
        <v>110</v>
      </c>
      <c r="O1696" s="27"/>
      <c r="P1696" s="27"/>
      <c r="Q1696" s="74"/>
      <c r="R1696" s="27">
        <v>442</v>
      </c>
      <c r="S1696" s="27">
        <v>442</v>
      </c>
      <c r="T1696" s="27">
        <v>442</v>
      </c>
      <c r="U1696" s="27">
        <v>442</v>
      </c>
      <c r="V1696" s="27">
        <v>442</v>
      </c>
      <c r="W1696" s="27"/>
      <c r="X1696" s="27"/>
      <c r="Y1696" s="27"/>
      <c r="Z1696" s="27"/>
      <c r="AA1696" s="27"/>
      <c r="AB1696" s="27"/>
      <c r="AC1696" s="27"/>
      <c r="AD1696" s="27"/>
      <c r="AE1696" s="27"/>
      <c r="AF1696" s="27"/>
      <c r="AG1696" s="27"/>
      <c r="AH1696" s="27"/>
      <c r="AI1696" s="27"/>
      <c r="AJ1696" s="27"/>
      <c r="AK1696" s="27"/>
      <c r="AL1696" s="27"/>
      <c r="AM1696" s="27"/>
      <c r="AN1696" s="27"/>
      <c r="AO1696" s="27"/>
      <c r="AP1696" s="27">
        <v>2418</v>
      </c>
      <c r="AQ1696" s="27">
        <v>0</v>
      </c>
      <c r="AR1696" s="27">
        <f t="shared" si="37"/>
        <v>0</v>
      </c>
      <c r="AS1696" s="10" t="s">
        <v>111</v>
      </c>
      <c r="AT1696" s="43" t="s">
        <v>241</v>
      </c>
      <c r="AU1696" s="89" t="s">
        <v>2734</v>
      </c>
    </row>
    <row r="1697" spans="2:47" x14ac:dyDescent="0.2">
      <c r="B1697" s="12" t="s">
        <v>2735</v>
      </c>
      <c r="C1697" s="7" t="s">
        <v>100</v>
      </c>
      <c r="D1697" s="13" t="s">
        <v>2698</v>
      </c>
      <c r="E1697" s="7" t="s">
        <v>2699</v>
      </c>
      <c r="F1697" s="7" t="s">
        <v>2700</v>
      </c>
      <c r="G1697" s="7" t="s">
        <v>2733</v>
      </c>
      <c r="H1697" s="8" t="s">
        <v>197</v>
      </c>
      <c r="I1697" s="9">
        <v>45</v>
      </c>
      <c r="J1697" s="10" t="s">
        <v>579</v>
      </c>
      <c r="K1697" s="8" t="s">
        <v>107</v>
      </c>
      <c r="L1697" s="10" t="s">
        <v>108</v>
      </c>
      <c r="M1697" s="10" t="s">
        <v>109</v>
      </c>
      <c r="N1697" s="10" t="s">
        <v>110</v>
      </c>
      <c r="O1697" s="74"/>
      <c r="P1697" s="27"/>
      <c r="Q1697" s="27"/>
      <c r="R1697" s="27">
        <v>442</v>
      </c>
      <c r="S1697" s="27">
        <v>442</v>
      </c>
      <c r="T1697" s="27">
        <v>442</v>
      </c>
      <c r="U1697" s="27">
        <v>442</v>
      </c>
      <c r="V1697" s="27">
        <v>442</v>
      </c>
      <c r="W1697" s="27"/>
      <c r="X1697" s="27"/>
      <c r="Y1697" s="27"/>
      <c r="Z1697" s="27"/>
      <c r="AA1697" s="27"/>
      <c r="AB1697" s="27"/>
      <c r="AC1697" s="27"/>
      <c r="AD1697" s="27"/>
      <c r="AE1697" s="27"/>
      <c r="AF1697" s="27"/>
      <c r="AG1697" s="27"/>
      <c r="AH1697" s="27"/>
      <c r="AI1697" s="27"/>
      <c r="AJ1697" s="27"/>
      <c r="AK1697" s="27"/>
      <c r="AL1697" s="27"/>
      <c r="AM1697" s="27"/>
      <c r="AN1697" s="27"/>
      <c r="AO1697" s="27"/>
      <c r="AP1697" s="27">
        <v>2418</v>
      </c>
      <c r="AQ1697" s="27">
        <v>0</v>
      </c>
      <c r="AR1697" s="27">
        <f t="shared" si="37"/>
        <v>0</v>
      </c>
      <c r="AS1697" s="10" t="s">
        <v>111</v>
      </c>
      <c r="AT1697" s="43" t="s">
        <v>241</v>
      </c>
      <c r="AU1697" s="43" t="s">
        <v>2725</v>
      </c>
    </row>
    <row r="1698" spans="2:47" x14ac:dyDescent="0.2">
      <c r="B1698" s="12" t="s">
        <v>2736</v>
      </c>
      <c r="C1698" s="7" t="s">
        <v>100</v>
      </c>
      <c r="D1698" s="13" t="s">
        <v>2698</v>
      </c>
      <c r="E1698" s="7" t="s">
        <v>2699</v>
      </c>
      <c r="F1698" s="7" t="s">
        <v>2700</v>
      </c>
      <c r="G1698" s="7" t="s">
        <v>2733</v>
      </c>
      <c r="H1698" s="8" t="s">
        <v>105</v>
      </c>
      <c r="I1698" s="9">
        <v>45</v>
      </c>
      <c r="J1698" s="10" t="s">
        <v>579</v>
      </c>
      <c r="K1698" s="8" t="s">
        <v>107</v>
      </c>
      <c r="L1698" s="10" t="s">
        <v>108</v>
      </c>
      <c r="M1698" s="10" t="s">
        <v>109</v>
      </c>
      <c r="N1698" s="10" t="s">
        <v>110</v>
      </c>
      <c r="O1698" s="74"/>
      <c r="P1698" s="27"/>
      <c r="Q1698" s="27"/>
      <c r="R1698" s="27">
        <v>442</v>
      </c>
      <c r="S1698" s="27">
        <v>442</v>
      </c>
      <c r="T1698" s="27">
        <v>442</v>
      </c>
      <c r="U1698" s="27">
        <v>442</v>
      </c>
      <c r="V1698" s="27">
        <v>442</v>
      </c>
      <c r="W1698" s="27"/>
      <c r="X1698" s="27"/>
      <c r="Y1698" s="27"/>
      <c r="Z1698" s="27"/>
      <c r="AA1698" s="27"/>
      <c r="AB1698" s="27"/>
      <c r="AC1698" s="27"/>
      <c r="AD1698" s="27"/>
      <c r="AE1698" s="27"/>
      <c r="AF1698" s="27"/>
      <c r="AG1698" s="27"/>
      <c r="AH1698" s="27"/>
      <c r="AI1698" s="27"/>
      <c r="AJ1698" s="27"/>
      <c r="AK1698" s="27"/>
      <c r="AL1698" s="27"/>
      <c r="AM1698" s="27"/>
      <c r="AN1698" s="27"/>
      <c r="AO1698" s="27"/>
      <c r="AP1698" s="27">
        <v>2418</v>
      </c>
      <c r="AQ1698" s="27">
        <v>0</v>
      </c>
      <c r="AR1698" s="27">
        <f t="shared" si="37"/>
        <v>0</v>
      </c>
      <c r="AS1698" s="10" t="s">
        <v>111</v>
      </c>
      <c r="AT1698" s="43" t="s">
        <v>241</v>
      </c>
      <c r="AU1698" s="89"/>
    </row>
    <row r="1699" spans="2:47" x14ac:dyDescent="0.2">
      <c r="B1699" s="12" t="s">
        <v>2737</v>
      </c>
      <c r="C1699" s="8" t="s">
        <v>100</v>
      </c>
      <c r="D1699" s="13" t="s">
        <v>2698</v>
      </c>
      <c r="E1699" s="7" t="s">
        <v>2699</v>
      </c>
      <c r="F1699" s="8" t="s">
        <v>2700</v>
      </c>
      <c r="G1699" s="7" t="s">
        <v>2733</v>
      </c>
      <c r="H1699" s="8" t="s">
        <v>197</v>
      </c>
      <c r="I1699" s="9">
        <v>45</v>
      </c>
      <c r="J1699" s="8" t="s">
        <v>244</v>
      </c>
      <c r="K1699" s="8" t="s">
        <v>107</v>
      </c>
      <c r="L1699" s="8" t="s">
        <v>108</v>
      </c>
      <c r="M1699" s="10" t="s">
        <v>109</v>
      </c>
      <c r="N1699" s="8" t="s">
        <v>110</v>
      </c>
      <c r="O1699" s="74"/>
      <c r="P1699" s="27"/>
      <c r="Q1699" s="27"/>
      <c r="R1699" s="27">
        <v>442</v>
      </c>
      <c r="S1699" s="27">
        <v>442</v>
      </c>
      <c r="T1699" s="27">
        <v>442</v>
      </c>
      <c r="U1699" s="27">
        <v>442</v>
      </c>
      <c r="V1699" s="27">
        <v>442</v>
      </c>
      <c r="W1699" s="27"/>
      <c r="X1699" s="27"/>
      <c r="Y1699" s="27"/>
      <c r="Z1699" s="27"/>
      <c r="AA1699" s="27"/>
      <c r="AB1699" s="27"/>
      <c r="AC1699" s="27"/>
      <c r="AD1699" s="27"/>
      <c r="AE1699" s="27"/>
      <c r="AF1699" s="27"/>
      <c r="AG1699" s="27"/>
      <c r="AH1699" s="27"/>
      <c r="AI1699" s="27"/>
      <c r="AJ1699" s="27"/>
      <c r="AK1699" s="27"/>
      <c r="AL1699" s="27"/>
      <c r="AM1699" s="27"/>
      <c r="AN1699" s="27"/>
      <c r="AO1699" s="27"/>
      <c r="AP1699" s="27">
        <v>2232.14</v>
      </c>
      <c r="AQ1699" s="27">
        <v>0</v>
      </c>
      <c r="AR1699" s="27">
        <f t="shared" si="37"/>
        <v>0</v>
      </c>
      <c r="AS1699" s="10" t="s">
        <v>111</v>
      </c>
      <c r="AT1699" s="43" t="s">
        <v>241</v>
      </c>
      <c r="AU1699" s="13" t="s">
        <v>610</v>
      </c>
    </row>
    <row r="1700" spans="2:47" x14ac:dyDescent="0.2">
      <c r="B1700" s="13" t="s">
        <v>2738</v>
      </c>
      <c r="C1700" s="13" t="s">
        <v>100</v>
      </c>
      <c r="D1700" s="13" t="s">
        <v>2739</v>
      </c>
      <c r="E1700" s="13" t="s">
        <v>2709</v>
      </c>
      <c r="F1700" s="13" t="s">
        <v>2740</v>
      </c>
      <c r="G1700" s="13" t="s">
        <v>2741</v>
      </c>
      <c r="H1700" s="13" t="s">
        <v>1475</v>
      </c>
      <c r="I1700" s="13">
        <v>45</v>
      </c>
      <c r="J1700" s="13" t="s">
        <v>614</v>
      </c>
      <c r="K1700" s="13" t="s">
        <v>107</v>
      </c>
      <c r="L1700" s="13" t="s">
        <v>108</v>
      </c>
      <c r="M1700" s="13" t="s">
        <v>109</v>
      </c>
      <c r="N1700" s="13" t="s">
        <v>110</v>
      </c>
      <c r="O1700" s="39"/>
      <c r="P1700" s="39"/>
      <c r="Q1700" s="39"/>
      <c r="R1700" s="39"/>
      <c r="S1700" s="39">
        <v>321</v>
      </c>
      <c r="T1700" s="39">
        <v>321</v>
      </c>
      <c r="U1700" s="39">
        <v>321</v>
      </c>
      <c r="V1700" s="39">
        <v>321</v>
      </c>
      <c r="W1700" s="39">
        <v>321</v>
      </c>
      <c r="X1700" s="39"/>
      <c r="Y1700" s="39"/>
      <c r="Z1700" s="39"/>
      <c r="AA1700" s="39"/>
      <c r="AB1700" s="39"/>
      <c r="AC1700" s="39"/>
      <c r="AD1700" s="39"/>
      <c r="AE1700" s="39"/>
      <c r="AF1700" s="39"/>
      <c r="AG1700" s="39"/>
      <c r="AH1700" s="39"/>
      <c r="AI1700" s="39"/>
      <c r="AJ1700" s="39"/>
      <c r="AK1700" s="39"/>
      <c r="AL1700" s="39"/>
      <c r="AM1700" s="39"/>
      <c r="AN1700" s="39"/>
      <c r="AO1700" s="39"/>
      <c r="AP1700" s="39">
        <v>2417.9999999999995</v>
      </c>
      <c r="AQ1700" s="39">
        <v>0</v>
      </c>
      <c r="AR1700" s="27">
        <f t="shared" si="37"/>
        <v>0</v>
      </c>
      <c r="AS1700" s="13" t="s">
        <v>111</v>
      </c>
      <c r="AT1700" s="13">
        <v>2016</v>
      </c>
      <c r="AU1700" s="13" t="s">
        <v>212</v>
      </c>
    </row>
    <row r="1701" spans="2:47" x14ac:dyDescent="0.2">
      <c r="B1701" s="7" t="s">
        <v>2742</v>
      </c>
      <c r="C1701" s="7" t="s">
        <v>100</v>
      </c>
      <c r="D1701" s="13" t="s">
        <v>2698</v>
      </c>
      <c r="E1701" s="7" t="s">
        <v>2699</v>
      </c>
      <c r="F1701" s="7" t="s">
        <v>2700</v>
      </c>
      <c r="G1701" s="7" t="s">
        <v>2743</v>
      </c>
      <c r="H1701" s="8" t="s">
        <v>197</v>
      </c>
      <c r="I1701" s="9">
        <v>45</v>
      </c>
      <c r="J1701" s="10" t="s">
        <v>238</v>
      </c>
      <c r="K1701" s="8" t="s">
        <v>107</v>
      </c>
      <c r="L1701" s="10" t="s">
        <v>108</v>
      </c>
      <c r="M1701" s="10" t="s">
        <v>109</v>
      </c>
      <c r="N1701" s="10" t="s">
        <v>110</v>
      </c>
      <c r="O1701" s="27"/>
      <c r="P1701" s="27"/>
      <c r="Q1701" s="74"/>
      <c r="R1701" s="27">
        <v>348</v>
      </c>
      <c r="S1701" s="27">
        <v>348</v>
      </c>
      <c r="T1701" s="27">
        <v>348</v>
      </c>
      <c r="U1701" s="27">
        <v>348</v>
      </c>
      <c r="V1701" s="27">
        <v>348</v>
      </c>
      <c r="W1701" s="27"/>
      <c r="X1701" s="27"/>
      <c r="Y1701" s="27"/>
      <c r="Z1701" s="27"/>
      <c r="AA1701" s="27"/>
      <c r="AB1701" s="27"/>
      <c r="AC1701" s="27"/>
      <c r="AD1701" s="27"/>
      <c r="AE1701" s="27"/>
      <c r="AF1701" s="27"/>
      <c r="AG1701" s="27"/>
      <c r="AH1701" s="27"/>
      <c r="AI1701" s="27"/>
      <c r="AJ1701" s="27"/>
      <c r="AK1701" s="27"/>
      <c r="AL1701" s="27"/>
      <c r="AM1701" s="27"/>
      <c r="AN1701" s="27"/>
      <c r="AO1701" s="27"/>
      <c r="AP1701" s="27">
        <v>4036.13</v>
      </c>
      <c r="AQ1701" s="27">
        <v>0</v>
      </c>
      <c r="AR1701" s="27">
        <f t="shared" si="37"/>
        <v>0</v>
      </c>
      <c r="AS1701" s="10" t="s">
        <v>111</v>
      </c>
      <c r="AT1701" s="43" t="s">
        <v>241</v>
      </c>
      <c r="AU1701" s="10" t="s">
        <v>2702</v>
      </c>
    </row>
    <row r="1702" spans="2:47" x14ac:dyDescent="0.2">
      <c r="B1702" s="12" t="s">
        <v>2744</v>
      </c>
      <c r="C1702" s="7" t="s">
        <v>100</v>
      </c>
      <c r="D1702" s="13" t="s">
        <v>2698</v>
      </c>
      <c r="E1702" s="7" t="s">
        <v>2699</v>
      </c>
      <c r="F1702" s="7" t="s">
        <v>2700</v>
      </c>
      <c r="G1702" s="7" t="s">
        <v>2743</v>
      </c>
      <c r="H1702" s="8" t="s">
        <v>197</v>
      </c>
      <c r="I1702" s="9">
        <v>45</v>
      </c>
      <c r="J1702" s="10" t="s">
        <v>579</v>
      </c>
      <c r="K1702" s="8" t="s">
        <v>107</v>
      </c>
      <c r="L1702" s="10" t="s">
        <v>108</v>
      </c>
      <c r="M1702" s="10" t="s">
        <v>109</v>
      </c>
      <c r="N1702" s="10" t="s">
        <v>110</v>
      </c>
      <c r="O1702" s="74"/>
      <c r="P1702" s="27"/>
      <c r="Q1702" s="27"/>
      <c r="R1702" s="27">
        <v>348</v>
      </c>
      <c r="S1702" s="27">
        <v>348</v>
      </c>
      <c r="T1702" s="27">
        <v>348</v>
      </c>
      <c r="U1702" s="27">
        <v>348</v>
      </c>
      <c r="V1702" s="27">
        <v>348</v>
      </c>
      <c r="W1702" s="27"/>
      <c r="X1702" s="27"/>
      <c r="Y1702" s="27"/>
      <c r="Z1702" s="27"/>
      <c r="AA1702" s="27"/>
      <c r="AB1702" s="27"/>
      <c r="AC1702" s="27"/>
      <c r="AD1702" s="27"/>
      <c r="AE1702" s="27"/>
      <c r="AF1702" s="27"/>
      <c r="AG1702" s="27"/>
      <c r="AH1702" s="27"/>
      <c r="AI1702" s="27"/>
      <c r="AJ1702" s="27"/>
      <c r="AK1702" s="27"/>
      <c r="AL1702" s="27"/>
      <c r="AM1702" s="27"/>
      <c r="AN1702" s="27"/>
      <c r="AO1702" s="27"/>
      <c r="AP1702" s="27">
        <v>4036.13</v>
      </c>
      <c r="AQ1702" s="27">
        <v>0</v>
      </c>
      <c r="AR1702" s="27">
        <f t="shared" si="37"/>
        <v>0</v>
      </c>
      <c r="AS1702" s="10" t="s">
        <v>111</v>
      </c>
      <c r="AT1702" s="43" t="s">
        <v>241</v>
      </c>
      <c r="AU1702" s="43" t="s">
        <v>2725</v>
      </c>
    </row>
    <row r="1703" spans="2:47" x14ac:dyDescent="0.2">
      <c r="B1703" s="12" t="s">
        <v>2745</v>
      </c>
      <c r="C1703" s="7" t="s">
        <v>100</v>
      </c>
      <c r="D1703" s="13" t="s">
        <v>2698</v>
      </c>
      <c r="E1703" s="7" t="s">
        <v>2699</v>
      </c>
      <c r="F1703" s="7" t="s">
        <v>2700</v>
      </c>
      <c r="G1703" s="7" t="s">
        <v>2743</v>
      </c>
      <c r="H1703" s="8" t="s">
        <v>105</v>
      </c>
      <c r="I1703" s="9">
        <v>45</v>
      </c>
      <c r="J1703" s="10" t="s">
        <v>579</v>
      </c>
      <c r="K1703" s="8" t="s">
        <v>107</v>
      </c>
      <c r="L1703" s="10" t="s">
        <v>108</v>
      </c>
      <c r="M1703" s="10" t="s">
        <v>109</v>
      </c>
      <c r="N1703" s="10" t="s">
        <v>110</v>
      </c>
      <c r="O1703" s="74"/>
      <c r="P1703" s="27"/>
      <c r="Q1703" s="27"/>
      <c r="R1703" s="27">
        <v>348</v>
      </c>
      <c r="S1703" s="27">
        <v>348</v>
      </c>
      <c r="T1703" s="27">
        <v>348</v>
      </c>
      <c r="U1703" s="27">
        <v>348</v>
      </c>
      <c r="V1703" s="27">
        <v>348</v>
      </c>
      <c r="W1703" s="27"/>
      <c r="X1703" s="27"/>
      <c r="Y1703" s="27"/>
      <c r="Z1703" s="27"/>
      <c r="AA1703" s="27"/>
      <c r="AB1703" s="27"/>
      <c r="AC1703" s="27"/>
      <c r="AD1703" s="27"/>
      <c r="AE1703" s="27"/>
      <c r="AF1703" s="27"/>
      <c r="AG1703" s="27"/>
      <c r="AH1703" s="27"/>
      <c r="AI1703" s="27"/>
      <c r="AJ1703" s="27"/>
      <c r="AK1703" s="27"/>
      <c r="AL1703" s="27"/>
      <c r="AM1703" s="27"/>
      <c r="AN1703" s="27"/>
      <c r="AO1703" s="27"/>
      <c r="AP1703" s="27">
        <v>3930.58</v>
      </c>
      <c r="AQ1703" s="27">
        <v>0</v>
      </c>
      <c r="AR1703" s="27">
        <f t="shared" si="37"/>
        <v>0</v>
      </c>
      <c r="AS1703" s="10" t="s">
        <v>111</v>
      </c>
      <c r="AT1703" s="43" t="s">
        <v>241</v>
      </c>
      <c r="AU1703" s="89"/>
    </row>
    <row r="1704" spans="2:47" x14ac:dyDescent="0.2">
      <c r="B1704" s="12" t="s">
        <v>2746</v>
      </c>
      <c r="C1704" s="8" t="s">
        <v>100</v>
      </c>
      <c r="D1704" s="13" t="s">
        <v>2698</v>
      </c>
      <c r="E1704" s="7" t="s">
        <v>2699</v>
      </c>
      <c r="F1704" s="8" t="s">
        <v>2700</v>
      </c>
      <c r="G1704" s="7" t="s">
        <v>2743</v>
      </c>
      <c r="H1704" s="8" t="s">
        <v>197</v>
      </c>
      <c r="I1704" s="9">
        <v>45</v>
      </c>
      <c r="J1704" s="8" t="s">
        <v>244</v>
      </c>
      <c r="K1704" s="8" t="s">
        <v>107</v>
      </c>
      <c r="L1704" s="8" t="s">
        <v>108</v>
      </c>
      <c r="M1704" s="10" t="s">
        <v>109</v>
      </c>
      <c r="N1704" s="10" t="s">
        <v>110</v>
      </c>
      <c r="O1704" s="74"/>
      <c r="P1704" s="27"/>
      <c r="Q1704" s="27"/>
      <c r="R1704" s="27">
        <v>348</v>
      </c>
      <c r="S1704" s="27">
        <v>348</v>
      </c>
      <c r="T1704" s="27">
        <v>348</v>
      </c>
      <c r="U1704" s="27">
        <v>348</v>
      </c>
      <c r="V1704" s="27">
        <v>348</v>
      </c>
      <c r="W1704" s="27"/>
      <c r="X1704" s="27"/>
      <c r="Y1704" s="27"/>
      <c r="Z1704" s="27"/>
      <c r="AA1704" s="27"/>
      <c r="AB1704" s="27"/>
      <c r="AC1704" s="27"/>
      <c r="AD1704" s="27"/>
      <c r="AE1704" s="27"/>
      <c r="AF1704" s="27"/>
      <c r="AG1704" s="27"/>
      <c r="AH1704" s="27"/>
      <c r="AI1704" s="27"/>
      <c r="AJ1704" s="27"/>
      <c r="AK1704" s="27"/>
      <c r="AL1704" s="27"/>
      <c r="AM1704" s="27"/>
      <c r="AN1704" s="27"/>
      <c r="AO1704" s="27"/>
      <c r="AP1704" s="27">
        <v>3725.89</v>
      </c>
      <c r="AQ1704" s="27">
        <v>0</v>
      </c>
      <c r="AR1704" s="27">
        <f t="shared" si="37"/>
        <v>0</v>
      </c>
      <c r="AS1704" s="10" t="s">
        <v>111</v>
      </c>
      <c r="AT1704" s="43" t="s">
        <v>241</v>
      </c>
      <c r="AU1704" s="13" t="s">
        <v>610</v>
      </c>
    </row>
    <row r="1705" spans="2:47" x14ac:dyDescent="0.2">
      <c r="B1705" s="13" t="s">
        <v>2747</v>
      </c>
      <c r="C1705" s="13" t="s">
        <v>100</v>
      </c>
      <c r="D1705" s="13" t="s">
        <v>2748</v>
      </c>
      <c r="E1705" s="13" t="s">
        <v>2709</v>
      </c>
      <c r="F1705" s="13" t="s">
        <v>2749</v>
      </c>
      <c r="G1705" s="13" t="s">
        <v>2750</v>
      </c>
      <c r="H1705" s="13" t="s">
        <v>1475</v>
      </c>
      <c r="I1705" s="13">
        <v>45</v>
      </c>
      <c r="J1705" s="13" t="s">
        <v>614</v>
      </c>
      <c r="K1705" s="13" t="s">
        <v>107</v>
      </c>
      <c r="L1705" s="13" t="s">
        <v>108</v>
      </c>
      <c r="M1705" s="13" t="s">
        <v>109</v>
      </c>
      <c r="N1705" s="13" t="s">
        <v>110</v>
      </c>
      <c r="O1705" s="39"/>
      <c r="P1705" s="39"/>
      <c r="Q1705" s="39"/>
      <c r="R1705" s="39"/>
      <c r="S1705" s="39">
        <v>195</v>
      </c>
      <c r="T1705" s="39">
        <v>195</v>
      </c>
      <c r="U1705" s="39">
        <v>195</v>
      </c>
      <c r="V1705" s="39">
        <v>195</v>
      </c>
      <c r="W1705" s="39">
        <v>195</v>
      </c>
      <c r="X1705" s="39"/>
      <c r="Y1705" s="39"/>
      <c r="Z1705" s="39"/>
      <c r="AA1705" s="39"/>
      <c r="AB1705" s="39"/>
      <c r="AC1705" s="39"/>
      <c r="AD1705" s="39"/>
      <c r="AE1705" s="39"/>
      <c r="AF1705" s="39"/>
      <c r="AG1705" s="39"/>
      <c r="AH1705" s="39"/>
      <c r="AI1705" s="39"/>
      <c r="AJ1705" s="39"/>
      <c r="AK1705" s="39"/>
      <c r="AL1705" s="39"/>
      <c r="AM1705" s="39"/>
      <c r="AN1705" s="39"/>
      <c r="AO1705" s="39"/>
      <c r="AP1705" s="39">
        <v>3930.58</v>
      </c>
      <c r="AQ1705" s="39">
        <v>0</v>
      </c>
      <c r="AR1705" s="27">
        <f t="shared" si="37"/>
        <v>0</v>
      </c>
      <c r="AS1705" s="13" t="s">
        <v>111</v>
      </c>
      <c r="AT1705" s="13">
        <v>2016</v>
      </c>
      <c r="AU1705" s="13" t="s">
        <v>212</v>
      </c>
    </row>
    <row r="1706" spans="2:47" x14ac:dyDescent="0.2">
      <c r="B1706" s="7" t="s">
        <v>2751</v>
      </c>
      <c r="C1706" s="7" t="s">
        <v>100</v>
      </c>
      <c r="D1706" s="13" t="s">
        <v>2698</v>
      </c>
      <c r="E1706" s="7" t="s">
        <v>2699</v>
      </c>
      <c r="F1706" s="7" t="s">
        <v>2700</v>
      </c>
      <c r="G1706" s="7" t="s">
        <v>2752</v>
      </c>
      <c r="H1706" s="8" t="s">
        <v>197</v>
      </c>
      <c r="I1706" s="9">
        <v>45</v>
      </c>
      <c r="J1706" s="10" t="s">
        <v>238</v>
      </c>
      <c r="K1706" s="8" t="s">
        <v>107</v>
      </c>
      <c r="L1706" s="10" t="s">
        <v>108</v>
      </c>
      <c r="M1706" s="10" t="s">
        <v>109</v>
      </c>
      <c r="N1706" s="10" t="s">
        <v>110</v>
      </c>
      <c r="O1706" s="27"/>
      <c r="P1706" s="27"/>
      <c r="Q1706" s="74"/>
      <c r="R1706" s="27">
        <v>25</v>
      </c>
      <c r="S1706" s="27">
        <v>25</v>
      </c>
      <c r="T1706" s="27">
        <v>25</v>
      </c>
      <c r="U1706" s="27">
        <v>25</v>
      </c>
      <c r="V1706" s="27">
        <v>25</v>
      </c>
      <c r="W1706" s="27"/>
      <c r="X1706" s="27"/>
      <c r="Y1706" s="27"/>
      <c r="Z1706" s="27"/>
      <c r="AA1706" s="27"/>
      <c r="AB1706" s="27"/>
      <c r="AC1706" s="27"/>
      <c r="AD1706" s="27"/>
      <c r="AE1706" s="27"/>
      <c r="AF1706" s="27"/>
      <c r="AG1706" s="27"/>
      <c r="AH1706" s="27"/>
      <c r="AI1706" s="27"/>
      <c r="AJ1706" s="27"/>
      <c r="AK1706" s="27"/>
      <c r="AL1706" s="27"/>
      <c r="AM1706" s="27"/>
      <c r="AN1706" s="27"/>
      <c r="AO1706" s="27"/>
      <c r="AP1706" s="27">
        <v>5899.92</v>
      </c>
      <c r="AQ1706" s="27">
        <v>0</v>
      </c>
      <c r="AR1706" s="27">
        <f t="shared" si="37"/>
        <v>0</v>
      </c>
      <c r="AS1706" s="10" t="s">
        <v>111</v>
      </c>
      <c r="AT1706" s="43" t="s">
        <v>241</v>
      </c>
      <c r="AU1706" s="10" t="s">
        <v>2702</v>
      </c>
    </row>
    <row r="1707" spans="2:47" x14ac:dyDescent="0.2">
      <c r="B1707" s="12" t="s">
        <v>2753</v>
      </c>
      <c r="C1707" s="7" t="s">
        <v>100</v>
      </c>
      <c r="D1707" s="13" t="s">
        <v>2698</v>
      </c>
      <c r="E1707" s="7" t="s">
        <v>2699</v>
      </c>
      <c r="F1707" s="7" t="s">
        <v>2700</v>
      </c>
      <c r="G1707" s="7" t="s">
        <v>2752</v>
      </c>
      <c r="H1707" s="8" t="s">
        <v>197</v>
      </c>
      <c r="I1707" s="9">
        <v>45</v>
      </c>
      <c r="J1707" s="10" t="s">
        <v>579</v>
      </c>
      <c r="K1707" s="8" t="s">
        <v>107</v>
      </c>
      <c r="L1707" s="10" t="s">
        <v>108</v>
      </c>
      <c r="M1707" s="10" t="s">
        <v>109</v>
      </c>
      <c r="N1707" s="10" t="s">
        <v>110</v>
      </c>
      <c r="O1707" s="74"/>
      <c r="P1707" s="27"/>
      <c r="Q1707" s="27"/>
      <c r="R1707" s="27">
        <v>25</v>
      </c>
      <c r="S1707" s="27">
        <v>25</v>
      </c>
      <c r="T1707" s="27">
        <v>25</v>
      </c>
      <c r="U1707" s="27">
        <v>25</v>
      </c>
      <c r="V1707" s="27">
        <v>25</v>
      </c>
      <c r="W1707" s="27"/>
      <c r="X1707" s="27"/>
      <c r="Y1707" s="27"/>
      <c r="Z1707" s="27"/>
      <c r="AA1707" s="27"/>
      <c r="AB1707" s="27"/>
      <c r="AC1707" s="27"/>
      <c r="AD1707" s="27"/>
      <c r="AE1707" s="27"/>
      <c r="AF1707" s="27"/>
      <c r="AG1707" s="27"/>
      <c r="AH1707" s="27"/>
      <c r="AI1707" s="27"/>
      <c r="AJ1707" s="27"/>
      <c r="AK1707" s="27"/>
      <c r="AL1707" s="27"/>
      <c r="AM1707" s="27"/>
      <c r="AN1707" s="27"/>
      <c r="AO1707" s="27"/>
      <c r="AP1707" s="27">
        <v>5899.92</v>
      </c>
      <c r="AQ1707" s="27">
        <v>0</v>
      </c>
      <c r="AR1707" s="27">
        <f t="shared" si="37"/>
        <v>0</v>
      </c>
      <c r="AS1707" s="10" t="s">
        <v>111</v>
      </c>
      <c r="AT1707" s="43" t="s">
        <v>241</v>
      </c>
      <c r="AU1707" s="43" t="s">
        <v>2704</v>
      </c>
    </row>
    <row r="1708" spans="2:47" x14ac:dyDescent="0.2">
      <c r="B1708" s="12" t="s">
        <v>2754</v>
      </c>
      <c r="C1708" s="7" t="s">
        <v>100</v>
      </c>
      <c r="D1708" s="13" t="s">
        <v>2698</v>
      </c>
      <c r="E1708" s="7" t="s">
        <v>2699</v>
      </c>
      <c r="F1708" s="7" t="s">
        <v>2700</v>
      </c>
      <c r="G1708" s="7" t="s">
        <v>2752</v>
      </c>
      <c r="H1708" s="8" t="s">
        <v>105</v>
      </c>
      <c r="I1708" s="9">
        <v>45</v>
      </c>
      <c r="J1708" s="10" t="s">
        <v>579</v>
      </c>
      <c r="K1708" s="8" t="s">
        <v>107</v>
      </c>
      <c r="L1708" s="10" t="s">
        <v>108</v>
      </c>
      <c r="M1708" s="10" t="s">
        <v>109</v>
      </c>
      <c r="N1708" s="10" t="s">
        <v>110</v>
      </c>
      <c r="O1708" s="74"/>
      <c r="P1708" s="27"/>
      <c r="Q1708" s="27"/>
      <c r="R1708" s="27">
        <v>25</v>
      </c>
      <c r="S1708" s="27">
        <v>25</v>
      </c>
      <c r="T1708" s="27">
        <v>25</v>
      </c>
      <c r="U1708" s="27">
        <v>25</v>
      </c>
      <c r="V1708" s="27">
        <v>25</v>
      </c>
      <c r="W1708" s="27"/>
      <c r="X1708" s="27"/>
      <c r="Y1708" s="27"/>
      <c r="Z1708" s="27"/>
      <c r="AA1708" s="27"/>
      <c r="AB1708" s="27"/>
      <c r="AC1708" s="27"/>
      <c r="AD1708" s="27"/>
      <c r="AE1708" s="27"/>
      <c r="AF1708" s="27"/>
      <c r="AG1708" s="27"/>
      <c r="AH1708" s="27"/>
      <c r="AI1708" s="27"/>
      <c r="AJ1708" s="27"/>
      <c r="AK1708" s="27"/>
      <c r="AL1708" s="27"/>
      <c r="AM1708" s="27"/>
      <c r="AN1708" s="27"/>
      <c r="AO1708" s="27"/>
      <c r="AP1708" s="27">
        <v>5758.93</v>
      </c>
      <c r="AQ1708" s="27">
        <v>0</v>
      </c>
      <c r="AR1708" s="27">
        <f t="shared" si="37"/>
        <v>0</v>
      </c>
      <c r="AS1708" s="10" t="s">
        <v>111</v>
      </c>
      <c r="AT1708" s="43" t="s">
        <v>241</v>
      </c>
      <c r="AU1708" s="89"/>
    </row>
    <row r="1709" spans="2:47" x14ac:dyDescent="0.2">
      <c r="B1709" s="12" t="s">
        <v>2755</v>
      </c>
      <c r="C1709" s="8" t="s">
        <v>100</v>
      </c>
      <c r="D1709" s="13" t="s">
        <v>2698</v>
      </c>
      <c r="E1709" s="7" t="s">
        <v>2699</v>
      </c>
      <c r="F1709" s="8" t="s">
        <v>2700</v>
      </c>
      <c r="G1709" s="7" t="s">
        <v>2752</v>
      </c>
      <c r="H1709" s="8" t="s">
        <v>197</v>
      </c>
      <c r="I1709" s="9">
        <v>45</v>
      </c>
      <c r="J1709" s="8" t="s">
        <v>244</v>
      </c>
      <c r="K1709" s="8" t="s">
        <v>107</v>
      </c>
      <c r="L1709" s="8" t="s">
        <v>108</v>
      </c>
      <c r="M1709" s="10" t="s">
        <v>109</v>
      </c>
      <c r="N1709" s="10" t="s">
        <v>110</v>
      </c>
      <c r="O1709" s="74"/>
      <c r="P1709" s="27"/>
      <c r="Q1709" s="27"/>
      <c r="R1709" s="27">
        <v>25</v>
      </c>
      <c r="S1709" s="27">
        <v>25</v>
      </c>
      <c r="T1709" s="27">
        <v>25</v>
      </c>
      <c r="U1709" s="27">
        <v>25</v>
      </c>
      <c r="V1709" s="27">
        <v>25</v>
      </c>
      <c r="W1709" s="27"/>
      <c r="X1709" s="27"/>
      <c r="Y1709" s="27"/>
      <c r="Z1709" s="27"/>
      <c r="AA1709" s="27"/>
      <c r="AB1709" s="27"/>
      <c r="AC1709" s="27"/>
      <c r="AD1709" s="27"/>
      <c r="AE1709" s="27"/>
      <c r="AF1709" s="27"/>
      <c r="AG1709" s="27"/>
      <c r="AH1709" s="27"/>
      <c r="AI1709" s="27"/>
      <c r="AJ1709" s="27"/>
      <c r="AK1709" s="27"/>
      <c r="AL1709" s="27"/>
      <c r="AM1709" s="27"/>
      <c r="AN1709" s="27"/>
      <c r="AO1709" s="27"/>
      <c r="AP1709" s="27">
        <v>5446.4285714285706</v>
      </c>
      <c r="AQ1709" s="27">
        <v>0</v>
      </c>
      <c r="AR1709" s="27">
        <f t="shared" si="37"/>
        <v>0</v>
      </c>
      <c r="AS1709" s="10" t="s">
        <v>111</v>
      </c>
      <c r="AT1709" s="43" t="s">
        <v>241</v>
      </c>
      <c r="AU1709" s="13" t="s">
        <v>610</v>
      </c>
    </row>
    <row r="1710" spans="2:47" x14ac:dyDescent="0.2">
      <c r="B1710" s="13" t="s">
        <v>2756</v>
      </c>
      <c r="C1710" s="13" t="s">
        <v>100</v>
      </c>
      <c r="D1710" s="13" t="s">
        <v>2757</v>
      </c>
      <c r="E1710" s="13" t="s">
        <v>2709</v>
      </c>
      <c r="F1710" s="13" t="s">
        <v>2758</v>
      </c>
      <c r="G1710" s="13" t="s">
        <v>2759</v>
      </c>
      <c r="H1710" s="13" t="s">
        <v>1475</v>
      </c>
      <c r="I1710" s="13">
        <v>45</v>
      </c>
      <c r="J1710" s="13" t="s">
        <v>614</v>
      </c>
      <c r="K1710" s="13" t="s">
        <v>107</v>
      </c>
      <c r="L1710" s="13" t="s">
        <v>108</v>
      </c>
      <c r="M1710" s="13" t="s">
        <v>109</v>
      </c>
      <c r="N1710" s="13" t="s">
        <v>110</v>
      </c>
      <c r="O1710" s="39"/>
      <c r="P1710" s="39"/>
      <c r="Q1710" s="39"/>
      <c r="R1710" s="39"/>
      <c r="S1710" s="39">
        <v>33</v>
      </c>
      <c r="T1710" s="39">
        <v>33</v>
      </c>
      <c r="U1710" s="39">
        <v>33</v>
      </c>
      <c r="V1710" s="39">
        <v>33</v>
      </c>
      <c r="W1710" s="39">
        <v>33</v>
      </c>
      <c r="X1710" s="39"/>
      <c r="Y1710" s="39"/>
      <c r="Z1710" s="39"/>
      <c r="AA1710" s="39"/>
      <c r="AB1710" s="39"/>
      <c r="AC1710" s="39"/>
      <c r="AD1710" s="39"/>
      <c r="AE1710" s="39"/>
      <c r="AF1710" s="39"/>
      <c r="AG1710" s="39"/>
      <c r="AH1710" s="39"/>
      <c r="AI1710" s="39"/>
      <c r="AJ1710" s="39"/>
      <c r="AK1710" s="39"/>
      <c r="AL1710" s="39"/>
      <c r="AM1710" s="39"/>
      <c r="AN1710" s="39"/>
      <c r="AO1710" s="39"/>
      <c r="AP1710" s="39">
        <v>5758.93</v>
      </c>
      <c r="AQ1710" s="39">
        <v>0</v>
      </c>
      <c r="AR1710" s="27">
        <f t="shared" si="37"/>
        <v>0</v>
      </c>
      <c r="AS1710" s="13" t="s">
        <v>111</v>
      </c>
      <c r="AT1710" s="13">
        <v>2016</v>
      </c>
      <c r="AU1710" s="13">
        <v>9.15</v>
      </c>
    </row>
    <row r="1711" spans="2:47" x14ac:dyDescent="0.2">
      <c r="B1711" s="13" t="s">
        <v>2760</v>
      </c>
      <c r="C1711" s="13" t="s">
        <v>100</v>
      </c>
      <c r="D1711" s="13" t="s">
        <v>2757</v>
      </c>
      <c r="E1711" s="13" t="s">
        <v>2709</v>
      </c>
      <c r="F1711" s="13" t="s">
        <v>2758</v>
      </c>
      <c r="G1711" s="13" t="s">
        <v>2759</v>
      </c>
      <c r="H1711" s="13" t="s">
        <v>1475</v>
      </c>
      <c r="I1711" s="13">
        <v>45</v>
      </c>
      <c r="J1711" s="13" t="s">
        <v>745</v>
      </c>
      <c r="K1711" s="13" t="s">
        <v>107</v>
      </c>
      <c r="L1711" s="13" t="s">
        <v>108</v>
      </c>
      <c r="M1711" s="13" t="s">
        <v>109</v>
      </c>
      <c r="N1711" s="13" t="s">
        <v>110</v>
      </c>
      <c r="O1711" s="39"/>
      <c r="P1711" s="39"/>
      <c r="Q1711" s="39"/>
      <c r="R1711" s="39"/>
      <c r="S1711" s="39">
        <v>33</v>
      </c>
      <c r="T1711" s="39">
        <v>33</v>
      </c>
      <c r="U1711" s="39">
        <v>33</v>
      </c>
      <c r="V1711" s="39">
        <v>33</v>
      </c>
      <c r="W1711" s="39">
        <v>33</v>
      </c>
      <c r="X1711" s="39"/>
      <c r="Y1711" s="39"/>
      <c r="Z1711" s="39"/>
      <c r="AA1711" s="39"/>
      <c r="AB1711" s="39"/>
      <c r="AC1711" s="39"/>
      <c r="AD1711" s="39"/>
      <c r="AE1711" s="39"/>
      <c r="AF1711" s="39"/>
      <c r="AG1711" s="39"/>
      <c r="AH1711" s="39"/>
      <c r="AI1711" s="39"/>
      <c r="AJ1711" s="39"/>
      <c r="AK1711" s="39"/>
      <c r="AL1711" s="39"/>
      <c r="AM1711" s="39"/>
      <c r="AN1711" s="39"/>
      <c r="AO1711" s="39"/>
      <c r="AP1711" s="39">
        <v>5446.4285714285706</v>
      </c>
      <c r="AQ1711" s="39">
        <v>0</v>
      </c>
      <c r="AR1711" s="27">
        <f t="shared" si="37"/>
        <v>0</v>
      </c>
      <c r="AS1711" s="13" t="s">
        <v>111</v>
      </c>
      <c r="AT1711" s="13">
        <v>2016</v>
      </c>
      <c r="AU1711" s="13" t="s">
        <v>212</v>
      </c>
    </row>
    <row r="1712" spans="2:47" x14ac:dyDescent="0.2">
      <c r="B1712" s="7" t="s">
        <v>2761</v>
      </c>
      <c r="C1712" s="7" t="s">
        <v>100</v>
      </c>
      <c r="D1712" s="13" t="s">
        <v>2698</v>
      </c>
      <c r="E1712" s="7" t="s">
        <v>2699</v>
      </c>
      <c r="F1712" s="7" t="s">
        <v>2700</v>
      </c>
      <c r="G1712" s="7" t="s">
        <v>2762</v>
      </c>
      <c r="H1712" s="8" t="s">
        <v>197</v>
      </c>
      <c r="I1712" s="9">
        <v>45</v>
      </c>
      <c r="J1712" s="10" t="s">
        <v>238</v>
      </c>
      <c r="K1712" s="8" t="s">
        <v>107</v>
      </c>
      <c r="L1712" s="10" t="s">
        <v>108</v>
      </c>
      <c r="M1712" s="10" t="s">
        <v>109</v>
      </c>
      <c r="N1712" s="10" t="s">
        <v>110</v>
      </c>
      <c r="O1712" s="27"/>
      <c r="P1712" s="27"/>
      <c r="Q1712" s="74"/>
      <c r="R1712" s="27">
        <v>4</v>
      </c>
      <c r="S1712" s="27">
        <v>4</v>
      </c>
      <c r="T1712" s="27">
        <v>4</v>
      </c>
      <c r="U1712" s="27">
        <v>4</v>
      </c>
      <c r="V1712" s="27">
        <v>4</v>
      </c>
      <c r="W1712" s="27"/>
      <c r="X1712" s="27"/>
      <c r="Y1712" s="27"/>
      <c r="Z1712" s="27"/>
      <c r="AA1712" s="27"/>
      <c r="AB1712" s="27"/>
      <c r="AC1712" s="27"/>
      <c r="AD1712" s="27"/>
      <c r="AE1712" s="27"/>
      <c r="AF1712" s="27"/>
      <c r="AG1712" s="27"/>
      <c r="AH1712" s="27"/>
      <c r="AI1712" s="27"/>
      <c r="AJ1712" s="27"/>
      <c r="AK1712" s="27"/>
      <c r="AL1712" s="27"/>
      <c r="AM1712" s="27"/>
      <c r="AN1712" s="27"/>
      <c r="AO1712" s="27"/>
      <c r="AP1712" s="27">
        <v>30006.43</v>
      </c>
      <c r="AQ1712" s="27">
        <v>0</v>
      </c>
      <c r="AR1712" s="27">
        <f t="shared" si="37"/>
        <v>0</v>
      </c>
      <c r="AS1712" s="10" t="s">
        <v>111</v>
      </c>
      <c r="AT1712" s="43" t="s">
        <v>241</v>
      </c>
      <c r="AU1712" s="10" t="s">
        <v>2702</v>
      </c>
    </row>
    <row r="1713" spans="2:47" x14ac:dyDescent="0.2">
      <c r="B1713" s="12" t="s">
        <v>2763</v>
      </c>
      <c r="C1713" s="7" t="s">
        <v>100</v>
      </c>
      <c r="D1713" s="13" t="s">
        <v>2698</v>
      </c>
      <c r="E1713" s="7" t="s">
        <v>2699</v>
      </c>
      <c r="F1713" s="7" t="s">
        <v>2700</v>
      </c>
      <c r="G1713" s="7" t="s">
        <v>2762</v>
      </c>
      <c r="H1713" s="8" t="s">
        <v>197</v>
      </c>
      <c r="I1713" s="9">
        <v>45</v>
      </c>
      <c r="J1713" s="10" t="s">
        <v>579</v>
      </c>
      <c r="K1713" s="8" t="s">
        <v>107</v>
      </c>
      <c r="L1713" s="10" t="s">
        <v>108</v>
      </c>
      <c r="M1713" s="10" t="s">
        <v>109</v>
      </c>
      <c r="N1713" s="10" t="s">
        <v>110</v>
      </c>
      <c r="O1713" s="74"/>
      <c r="P1713" s="27"/>
      <c r="Q1713" s="27"/>
      <c r="R1713" s="27">
        <v>4</v>
      </c>
      <c r="S1713" s="27">
        <v>4</v>
      </c>
      <c r="T1713" s="27">
        <v>4</v>
      </c>
      <c r="U1713" s="27">
        <v>4</v>
      </c>
      <c r="V1713" s="27">
        <v>4</v>
      </c>
      <c r="W1713" s="27"/>
      <c r="X1713" s="27"/>
      <c r="Y1713" s="27"/>
      <c r="Z1713" s="27"/>
      <c r="AA1713" s="27"/>
      <c r="AB1713" s="27"/>
      <c r="AC1713" s="27"/>
      <c r="AD1713" s="27"/>
      <c r="AE1713" s="27"/>
      <c r="AF1713" s="27"/>
      <c r="AG1713" s="27"/>
      <c r="AH1713" s="27"/>
      <c r="AI1713" s="27"/>
      <c r="AJ1713" s="27"/>
      <c r="AK1713" s="27"/>
      <c r="AL1713" s="27"/>
      <c r="AM1713" s="27"/>
      <c r="AN1713" s="27"/>
      <c r="AO1713" s="27"/>
      <c r="AP1713" s="27">
        <v>30006.43</v>
      </c>
      <c r="AQ1713" s="27">
        <v>0</v>
      </c>
      <c r="AR1713" s="27">
        <f t="shared" si="37"/>
        <v>0</v>
      </c>
      <c r="AS1713" s="10" t="s">
        <v>111</v>
      </c>
      <c r="AT1713" s="43" t="s">
        <v>241</v>
      </c>
      <c r="AU1713" s="43" t="s">
        <v>2704</v>
      </c>
    </row>
    <row r="1714" spans="2:47" x14ac:dyDescent="0.2">
      <c r="B1714" s="12" t="s">
        <v>2764</v>
      </c>
      <c r="C1714" s="7" t="s">
        <v>100</v>
      </c>
      <c r="D1714" s="13" t="s">
        <v>2698</v>
      </c>
      <c r="E1714" s="7" t="s">
        <v>2699</v>
      </c>
      <c r="F1714" s="7" t="s">
        <v>2700</v>
      </c>
      <c r="G1714" s="7" t="s">
        <v>2762</v>
      </c>
      <c r="H1714" s="8" t="s">
        <v>105</v>
      </c>
      <c r="I1714" s="9">
        <v>45</v>
      </c>
      <c r="J1714" s="10" t="s">
        <v>579</v>
      </c>
      <c r="K1714" s="8" t="s">
        <v>107</v>
      </c>
      <c r="L1714" s="10" t="s">
        <v>108</v>
      </c>
      <c r="M1714" s="10" t="s">
        <v>109</v>
      </c>
      <c r="N1714" s="10" t="s">
        <v>110</v>
      </c>
      <c r="O1714" s="74"/>
      <c r="P1714" s="27"/>
      <c r="Q1714" s="27"/>
      <c r="R1714" s="27">
        <v>4</v>
      </c>
      <c r="S1714" s="27">
        <v>4</v>
      </c>
      <c r="T1714" s="27">
        <v>4</v>
      </c>
      <c r="U1714" s="27">
        <v>4</v>
      </c>
      <c r="V1714" s="27">
        <v>4</v>
      </c>
      <c r="W1714" s="27"/>
      <c r="X1714" s="27"/>
      <c r="Y1714" s="27"/>
      <c r="Z1714" s="27"/>
      <c r="AA1714" s="27"/>
      <c r="AB1714" s="27"/>
      <c r="AC1714" s="27"/>
      <c r="AD1714" s="27"/>
      <c r="AE1714" s="27"/>
      <c r="AF1714" s="27"/>
      <c r="AG1714" s="27"/>
      <c r="AH1714" s="27"/>
      <c r="AI1714" s="27"/>
      <c r="AJ1714" s="27"/>
      <c r="AK1714" s="27"/>
      <c r="AL1714" s="27"/>
      <c r="AM1714" s="27"/>
      <c r="AN1714" s="27"/>
      <c r="AO1714" s="27"/>
      <c r="AP1714" s="27">
        <v>25000</v>
      </c>
      <c r="AQ1714" s="27">
        <v>0</v>
      </c>
      <c r="AR1714" s="27">
        <f t="shared" si="37"/>
        <v>0</v>
      </c>
      <c r="AS1714" s="10" t="s">
        <v>111</v>
      </c>
      <c r="AT1714" s="43" t="s">
        <v>241</v>
      </c>
      <c r="AU1714" s="89"/>
    </row>
    <row r="1715" spans="2:47" x14ac:dyDescent="0.2">
      <c r="B1715" s="12" t="s">
        <v>2765</v>
      </c>
      <c r="C1715" s="8" t="s">
        <v>100</v>
      </c>
      <c r="D1715" s="13" t="s">
        <v>2698</v>
      </c>
      <c r="E1715" s="7" t="s">
        <v>2699</v>
      </c>
      <c r="F1715" s="8" t="s">
        <v>2700</v>
      </c>
      <c r="G1715" s="7" t="s">
        <v>2762</v>
      </c>
      <c r="H1715" s="8" t="s">
        <v>197</v>
      </c>
      <c r="I1715" s="9">
        <v>45</v>
      </c>
      <c r="J1715" s="8" t="s">
        <v>244</v>
      </c>
      <c r="K1715" s="8" t="s">
        <v>107</v>
      </c>
      <c r="L1715" s="8" t="s">
        <v>108</v>
      </c>
      <c r="M1715" s="10" t="s">
        <v>109</v>
      </c>
      <c r="N1715" s="10" t="s">
        <v>110</v>
      </c>
      <c r="O1715" s="74"/>
      <c r="P1715" s="27"/>
      <c r="Q1715" s="27"/>
      <c r="R1715" s="27">
        <v>4</v>
      </c>
      <c r="S1715" s="27">
        <v>4</v>
      </c>
      <c r="T1715" s="27">
        <v>4</v>
      </c>
      <c r="U1715" s="27">
        <v>4</v>
      </c>
      <c r="V1715" s="27">
        <v>4</v>
      </c>
      <c r="W1715" s="27"/>
      <c r="X1715" s="27"/>
      <c r="Y1715" s="27"/>
      <c r="Z1715" s="27"/>
      <c r="AA1715" s="27"/>
      <c r="AB1715" s="27"/>
      <c r="AC1715" s="27"/>
      <c r="AD1715" s="27"/>
      <c r="AE1715" s="27"/>
      <c r="AF1715" s="27"/>
      <c r="AG1715" s="27"/>
      <c r="AH1715" s="27"/>
      <c r="AI1715" s="27"/>
      <c r="AJ1715" s="27"/>
      <c r="AK1715" s="27"/>
      <c r="AL1715" s="27"/>
      <c r="AM1715" s="27"/>
      <c r="AN1715" s="27"/>
      <c r="AO1715" s="27"/>
      <c r="AP1715" s="27">
        <v>22000</v>
      </c>
      <c r="AQ1715" s="27">
        <v>0</v>
      </c>
      <c r="AR1715" s="27">
        <f t="shared" si="37"/>
        <v>0</v>
      </c>
      <c r="AS1715" s="10" t="s">
        <v>111</v>
      </c>
      <c r="AT1715" s="43" t="s">
        <v>241</v>
      </c>
      <c r="AU1715" s="13" t="s">
        <v>610</v>
      </c>
    </row>
    <row r="1716" spans="2:47" x14ac:dyDescent="0.2">
      <c r="B1716" s="13" t="s">
        <v>2766</v>
      </c>
      <c r="C1716" s="13" t="s">
        <v>100</v>
      </c>
      <c r="D1716" s="13" t="s">
        <v>2767</v>
      </c>
      <c r="E1716" s="13" t="s">
        <v>2709</v>
      </c>
      <c r="F1716" s="13" t="s">
        <v>2768</v>
      </c>
      <c r="G1716" s="13" t="s">
        <v>2769</v>
      </c>
      <c r="H1716" s="13" t="s">
        <v>1475</v>
      </c>
      <c r="I1716" s="13">
        <v>45</v>
      </c>
      <c r="J1716" s="13" t="s">
        <v>614</v>
      </c>
      <c r="K1716" s="13" t="s">
        <v>107</v>
      </c>
      <c r="L1716" s="13" t="s">
        <v>108</v>
      </c>
      <c r="M1716" s="13" t="s">
        <v>109</v>
      </c>
      <c r="N1716" s="13" t="s">
        <v>110</v>
      </c>
      <c r="O1716" s="39"/>
      <c r="P1716" s="39"/>
      <c r="Q1716" s="39"/>
      <c r="R1716" s="39"/>
      <c r="S1716" s="39">
        <v>2</v>
      </c>
      <c r="T1716" s="39">
        <v>2</v>
      </c>
      <c r="U1716" s="39">
        <v>2</v>
      </c>
      <c r="V1716" s="39">
        <v>2</v>
      </c>
      <c r="W1716" s="39">
        <v>2</v>
      </c>
      <c r="X1716" s="39"/>
      <c r="Y1716" s="39"/>
      <c r="Z1716" s="39"/>
      <c r="AA1716" s="39"/>
      <c r="AB1716" s="39"/>
      <c r="AC1716" s="39"/>
      <c r="AD1716" s="39"/>
      <c r="AE1716" s="39"/>
      <c r="AF1716" s="39"/>
      <c r="AG1716" s="39"/>
      <c r="AH1716" s="39"/>
      <c r="AI1716" s="39"/>
      <c r="AJ1716" s="39"/>
      <c r="AK1716" s="39"/>
      <c r="AL1716" s="39"/>
      <c r="AM1716" s="39"/>
      <c r="AN1716" s="39"/>
      <c r="AO1716" s="39"/>
      <c r="AP1716" s="39">
        <v>25000</v>
      </c>
      <c r="AQ1716" s="39">
        <v>0</v>
      </c>
      <c r="AR1716" s="27">
        <f t="shared" si="37"/>
        <v>0</v>
      </c>
      <c r="AS1716" s="13" t="s">
        <v>111</v>
      </c>
      <c r="AT1716" s="13">
        <v>2016</v>
      </c>
      <c r="AU1716" s="13">
        <v>9.15</v>
      </c>
    </row>
    <row r="1717" spans="2:47" x14ac:dyDescent="0.2">
      <c r="B1717" s="13" t="s">
        <v>2770</v>
      </c>
      <c r="C1717" s="13" t="s">
        <v>100</v>
      </c>
      <c r="D1717" s="13" t="s">
        <v>2767</v>
      </c>
      <c r="E1717" s="13" t="s">
        <v>2709</v>
      </c>
      <c r="F1717" s="13" t="s">
        <v>2768</v>
      </c>
      <c r="G1717" s="13" t="s">
        <v>2769</v>
      </c>
      <c r="H1717" s="13" t="s">
        <v>1475</v>
      </c>
      <c r="I1717" s="13">
        <v>45</v>
      </c>
      <c r="J1717" s="13" t="s">
        <v>745</v>
      </c>
      <c r="K1717" s="13" t="s">
        <v>107</v>
      </c>
      <c r="L1717" s="13" t="s">
        <v>108</v>
      </c>
      <c r="M1717" s="13" t="s">
        <v>109</v>
      </c>
      <c r="N1717" s="13" t="s">
        <v>110</v>
      </c>
      <c r="O1717" s="39"/>
      <c r="P1717" s="39"/>
      <c r="Q1717" s="39"/>
      <c r="R1717" s="39"/>
      <c r="S1717" s="39">
        <v>2</v>
      </c>
      <c r="T1717" s="39">
        <v>2</v>
      </c>
      <c r="U1717" s="39">
        <v>2</v>
      </c>
      <c r="V1717" s="39">
        <v>2</v>
      </c>
      <c r="W1717" s="39">
        <v>2</v>
      </c>
      <c r="X1717" s="39"/>
      <c r="Y1717" s="39"/>
      <c r="Z1717" s="39"/>
      <c r="AA1717" s="39"/>
      <c r="AB1717" s="39"/>
      <c r="AC1717" s="39"/>
      <c r="AD1717" s="39"/>
      <c r="AE1717" s="39"/>
      <c r="AF1717" s="39"/>
      <c r="AG1717" s="39"/>
      <c r="AH1717" s="39"/>
      <c r="AI1717" s="39"/>
      <c r="AJ1717" s="39"/>
      <c r="AK1717" s="39"/>
      <c r="AL1717" s="39"/>
      <c r="AM1717" s="39"/>
      <c r="AN1717" s="39"/>
      <c r="AO1717" s="39"/>
      <c r="AP1717" s="39">
        <v>21999.999999999996</v>
      </c>
      <c r="AQ1717" s="39">
        <v>0</v>
      </c>
      <c r="AR1717" s="27">
        <f t="shared" si="37"/>
        <v>0</v>
      </c>
      <c r="AS1717" s="13" t="s">
        <v>111</v>
      </c>
      <c r="AT1717" s="13">
        <v>2016</v>
      </c>
      <c r="AU1717" s="13" t="s">
        <v>212</v>
      </c>
    </row>
    <row r="1718" spans="2:47" x14ac:dyDescent="0.2">
      <c r="B1718" s="7" t="s">
        <v>2771</v>
      </c>
      <c r="C1718" s="7" t="s">
        <v>100</v>
      </c>
      <c r="D1718" s="13" t="s">
        <v>2698</v>
      </c>
      <c r="E1718" s="7" t="s">
        <v>2699</v>
      </c>
      <c r="F1718" s="7" t="s">
        <v>2700</v>
      </c>
      <c r="G1718" s="7" t="s">
        <v>2772</v>
      </c>
      <c r="H1718" s="8" t="s">
        <v>197</v>
      </c>
      <c r="I1718" s="9">
        <v>45</v>
      </c>
      <c r="J1718" s="10" t="s">
        <v>238</v>
      </c>
      <c r="K1718" s="8" t="s">
        <v>107</v>
      </c>
      <c r="L1718" s="10" t="s">
        <v>108</v>
      </c>
      <c r="M1718" s="10" t="s">
        <v>109</v>
      </c>
      <c r="N1718" s="10" t="s">
        <v>110</v>
      </c>
      <c r="O1718" s="27"/>
      <c r="P1718" s="27"/>
      <c r="Q1718" s="74"/>
      <c r="R1718" s="27">
        <v>20</v>
      </c>
      <c r="S1718" s="27">
        <v>20</v>
      </c>
      <c r="T1718" s="27">
        <v>20</v>
      </c>
      <c r="U1718" s="27">
        <v>20</v>
      </c>
      <c r="V1718" s="27">
        <v>20</v>
      </c>
      <c r="W1718" s="27"/>
      <c r="X1718" s="27"/>
      <c r="Y1718" s="27"/>
      <c r="Z1718" s="27"/>
      <c r="AA1718" s="27"/>
      <c r="AB1718" s="27"/>
      <c r="AC1718" s="27"/>
      <c r="AD1718" s="27"/>
      <c r="AE1718" s="27"/>
      <c r="AF1718" s="27"/>
      <c r="AG1718" s="27"/>
      <c r="AH1718" s="27"/>
      <c r="AI1718" s="27"/>
      <c r="AJ1718" s="27"/>
      <c r="AK1718" s="27"/>
      <c r="AL1718" s="27"/>
      <c r="AM1718" s="27"/>
      <c r="AN1718" s="27"/>
      <c r="AO1718" s="27"/>
      <c r="AP1718" s="27">
        <v>37720.82</v>
      </c>
      <c r="AQ1718" s="27">
        <v>0</v>
      </c>
      <c r="AR1718" s="27">
        <f t="shared" si="37"/>
        <v>0</v>
      </c>
      <c r="AS1718" s="10" t="s">
        <v>111</v>
      </c>
      <c r="AT1718" s="43" t="s">
        <v>241</v>
      </c>
      <c r="AU1718" s="10" t="s">
        <v>2702</v>
      </c>
    </row>
    <row r="1719" spans="2:47" x14ac:dyDescent="0.2">
      <c r="B1719" s="12" t="s">
        <v>2773</v>
      </c>
      <c r="C1719" s="7" t="s">
        <v>100</v>
      </c>
      <c r="D1719" s="13" t="s">
        <v>2698</v>
      </c>
      <c r="E1719" s="7" t="s">
        <v>2699</v>
      </c>
      <c r="F1719" s="7" t="s">
        <v>2700</v>
      </c>
      <c r="G1719" s="7" t="s">
        <v>2772</v>
      </c>
      <c r="H1719" s="8" t="s">
        <v>197</v>
      </c>
      <c r="I1719" s="9">
        <v>45</v>
      </c>
      <c r="J1719" s="10" t="s">
        <v>579</v>
      </c>
      <c r="K1719" s="8" t="s">
        <v>107</v>
      </c>
      <c r="L1719" s="10" t="s">
        <v>108</v>
      </c>
      <c r="M1719" s="10" t="s">
        <v>109</v>
      </c>
      <c r="N1719" s="10" t="s">
        <v>110</v>
      </c>
      <c r="O1719" s="74"/>
      <c r="P1719" s="27"/>
      <c r="Q1719" s="27"/>
      <c r="R1719" s="27">
        <v>20</v>
      </c>
      <c r="S1719" s="27">
        <v>20</v>
      </c>
      <c r="T1719" s="27">
        <v>20</v>
      </c>
      <c r="U1719" s="27">
        <v>20</v>
      </c>
      <c r="V1719" s="27">
        <v>20</v>
      </c>
      <c r="W1719" s="27"/>
      <c r="X1719" s="27"/>
      <c r="Y1719" s="27"/>
      <c r="Z1719" s="27"/>
      <c r="AA1719" s="27"/>
      <c r="AB1719" s="27"/>
      <c r="AC1719" s="27"/>
      <c r="AD1719" s="27"/>
      <c r="AE1719" s="27"/>
      <c r="AF1719" s="27"/>
      <c r="AG1719" s="27"/>
      <c r="AH1719" s="27"/>
      <c r="AI1719" s="27"/>
      <c r="AJ1719" s="27"/>
      <c r="AK1719" s="27"/>
      <c r="AL1719" s="27"/>
      <c r="AM1719" s="27"/>
      <c r="AN1719" s="27"/>
      <c r="AO1719" s="27"/>
      <c r="AP1719" s="27">
        <v>37720.82</v>
      </c>
      <c r="AQ1719" s="27">
        <v>0</v>
      </c>
      <c r="AR1719" s="27">
        <f t="shared" si="37"/>
        <v>0</v>
      </c>
      <c r="AS1719" s="10" t="s">
        <v>111</v>
      </c>
      <c r="AT1719" s="43" t="s">
        <v>241</v>
      </c>
      <c r="AU1719" s="43" t="s">
        <v>2704</v>
      </c>
    </row>
    <row r="1720" spans="2:47" x14ac:dyDescent="0.2">
      <c r="B1720" s="12" t="s">
        <v>2774</v>
      </c>
      <c r="C1720" s="7" t="s">
        <v>100</v>
      </c>
      <c r="D1720" s="13" t="s">
        <v>2698</v>
      </c>
      <c r="E1720" s="7" t="s">
        <v>2699</v>
      </c>
      <c r="F1720" s="7" t="s">
        <v>2700</v>
      </c>
      <c r="G1720" s="7" t="s">
        <v>2772</v>
      </c>
      <c r="H1720" s="8" t="s">
        <v>105</v>
      </c>
      <c r="I1720" s="9">
        <v>45</v>
      </c>
      <c r="J1720" s="10" t="s">
        <v>579</v>
      </c>
      <c r="K1720" s="8" t="s">
        <v>107</v>
      </c>
      <c r="L1720" s="10" t="s">
        <v>108</v>
      </c>
      <c r="M1720" s="10" t="s">
        <v>109</v>
      </c>
      <c r="N1720" s="10" t="s">
        <v>110</v>
      </c>
      <c r="O1720" s="74"/>
      <c r="P1720" s="27"/>
      <c r="Q1720" s="27"/>
      <c r="R1720" s="27">
        <v>20</v>
      </c>
      <c r="S1720" s="27">
        <v>20</v>
      </c>
      <c r="T1720" s="27">
        <v>20</v>
      </c>
      <c r="U1720" s="27">
        <v>20</v>
      </c>
      <c r="V1720" s="27">
        <v>20</v>
      </c>
      <c r="W1720" s="27"/>
      <c r="X1720" s="27"/>
      <c r="Y1720" s="27"/>
      <c r="Z1720" s="27"/>
      <c r="AA1720" s="27"/>
      <c r="AB1720" s="27"/>
      <c r="AC1720" s="27"/>
      <c r="AD1720" s="27"/>
      <c r="AE1720" s="27"/>
      <c r="AF1720" s="27"/>
      <c r="AG1720" s="27"/>
      <c r="AH1720" s="27"/>
      <c r="AI1720" s="27"/>
      <c r="AJ1720" s="27"/>
      <c r="AK1720" s="27"/>
      <c r="AL1720" s="27"/>
      <c r="AM1720" s="27"/>
      <c r="AN1720" s="27"/>
      <c r="AO1720" s="27"/>
      <c r="AP1720" s="27">
        <v>23928.57</v>
      </c>
      <c r="AQ1720" s="27">
        <v>0</v>
      </c>
      <c r="AR1720" s="27">
        <f t="shared" si="37"/>
        <v>0</v>
      </c>
      <c r="AS1720" s="10" t="s">
        <v>111</v>
      </c>
      <c r="AT1720" s="43" t="s">
        <v>241</v>
      </c>
      <c r="AU1720" s="89"/>
    </row>
    <row r="1721" spans="2:47" x14ac:dyDescent="0.2">
      <c r="B1721" s="12" t="s">
        <v>2775</v>
      </c>
      <c r="C1721" s="8" t="s">
        <v>100</v>
      </c>
      <c r="D1721" s="13" t="s">
        <v>2698</v>
      </c>
      <c r="E1721" s="7" t="s">
        <v>2699</v>
      </c>
      <c r="F1721" s="8" t="s">
        <v>2700</v>
      </c>
      <c r="G1721" s="7" t="s">
        <v>2772</v>
      </c>
      <c r="H1721" s="8" t="s">
        <v>197</v>
      </c>
      <c r="I1721" s="9">
        <v>45</v>
      </c>
      <c r="J1721" s="8" t="s">
        <v>244</v>
      </c>
      <c r="K1721" s="8" t="s">
        <v>107</v>
      </c>
      <c r="L1721" s="8" t="s">
        <v>108</v>
      </c>
      <c r="M1721" s="10" t="s">
        <v>109</v>
      </c>
      <c r="N1721" s="8" t="s">
        <v>110</v>
      </c>
      <c r="O1721" s="74"/>
      <c r="P1721" s="27"/>
      <c r="Q1721" s="27"/>
      <c r="R1721" s="27">
        <v>20</v>
      </c>
      <c r="S1721" s="27">
        <v>20</v>
      </c>
      <c r="T1721" s="27">
        <v>20</v>
      </c>
      <c r="U1721" s="27">
        <v>20</v>
      </c>
      <c r="V1721" s="27">
        <v>20</v>
      </c>
      <c r="W1721" s="27"/>
      <c r="X1721" s="27"/>
      <c r="Y1721" s="27"/>
      <c r="Z1721" s="27"/>
      <c r="AA1721" s="27"/>
      <c r="AB1721" s="27"/>
      <c r="AC1721" s="27"/>
      <c r="AD1721" s="27"/>
      <c r="AE1721" s="27"/>
      <c r="AF1721" s="27"/>
      <c r="AG1721" s="27"/>
      <c r="AH1721" s="27"/>
      <c r="AI1721" s="27"/>
      <c r="AJ1721" s="27"/>
      <c r="AK1721" s="27"/>
      <c r="AL1721" s="27"/>
      <c r="AM1721" s="27"/>
      <c r="AN1721" s="27"/>
      <c r="AO1721" s="27"/>
      <c r="AP1721" s="27">
        <v>23928.57</v>
      </c>
      <c r="AQ1721" s="27">
        <v>0</v>
      </c>
      <c r="AR1721" s="27">
        <f t="shared" si="37"/>
        <v>0</v>
      </c>
      <c r="AS1721" s="10" t="s">
        <v>111</v>
      </c>
      <c r="AT1721" s="43" t="s">
        <v>241</v>
      </c>
      <c r="AU1721" s="13" t="s">
        <v>1163</v>
      </c>
    </row>
    <row r="1722" spans="2:47" x14ac:dyDescent="0.2">
      <c r="B1722" s="13" t="s">
        <v>2776</v>
      </c>
      <c r="C1722" s="13" t="s">
        <v>100</v>
      </c>
      <c r="D1722" s="13" t="s">
        <v>2777</v>
      </c>
      <c r="E1722" s="13" t="s">
        <v>2709</v>
      </c>
      <c r="F1722" s="13" t="s">
        <v>2778</v>
      </c>
      <c r="G1722" s="13" t="s">
        <v>2779</v>
      </c>
      <c r="H1722" s="13" t="s">
        <v>1475</v>
      </c>
      <c r="I1722" s="13">
        <v>45</v>
      </c>
      <c r="J1722" s="13" t="s">
        <v>614</v>
      </c>
      <c r="K1722" s="13" t="s">
        <v>107</v>
      </c>
      <c r="L1722" s="13" t="s">
        <v>108</v>
      </c>
      <c r="M1722" s="13" t="s">
        <v>109</v>
      </c>
      <c r="N1722" s="13" t="s">
        <v>110</v>
      </c>
      <c r="O1722" s="39"/>
      <c r="P1722" s="39"/>
      <c r="Q1722" s="39"/>
      <c r="R1722" s="39"/>
      <c r="S1722" s="39">
        <v>21</v>
      </c>
      <c r="T1722" s="39">
        <v>21</v>
      </c>
      <c r="U1722" s="39">
        <v>21</v>
      </c>
      <c r="V1722" s="39">
        <v>21</v>
      </c>
      <c r="W1722" s="39">
        <v>21</v>
      </c>
      <c r="X1722" s="39"/>
      <c r="Y1722" s="39"/>
      <c r="Z1722" s="39"/>
      <c r="AA1722" s="39"/>
      <c r="AB1722" s="39"/>
      <c r="AC1722" s="39"/>
      <c r="AD1722" s="39"/>
      <c r="AE1722" s="39"/>
      <c r="AF1722" s="39"/>
      <c r="AG1722" s="39"/>
      <c r="AH1722" s="39"/>
      <c r="AI1722" s="39"/>
      <c r="AJ1722" s="39"/>
      <c r="AK1722" s="39"/>
      <c r="AL1722" s="39"/>
      <c r="AM1722" s="39"/>
      <c r="AN1722" s="39"/>
      <c r="AO1722" s="39"/>
      <c r="AP1722" s="39">
        <v>23928.57</v>
      </c>
      <c r="AQ1722" s="39">
        <v>0</v>
      </c>
      <c r="AR1722" s="27">
        <f t="shared" si="37"/>
        <v>0</v>
      </c>
      <c r="AS1722" s="13" t="s">
        <v>111</v>
      </c>
      <c r="AT1722" s="13">
        <v>2016</v>
      </c>
      <c r="AU1722" s="13" t="s">
        <v>212</v>
      </c>
    </row>
    <row r="1723" spans="2:47" x14ac:dyDescent="0.2">
      <c r="B1723" s="7" t="s">
        <v>2780</v>
      </c>
      <c r="C1723" s="7" t="s">
        <v>100</v>
      </c>
      <c r="D1723" s="13" t="s">
        <v>2781</v>
      </c>
      <c r="E1723" s="7" t="s">
        <v>2782</v>
      </c>
      <c r="F1723" s="7" t="s">
        <v>2783</v>
      </c>
      <c r="G1723" s="7" t="s">
        <v>2784</v>
      </c>
      <c r="H1723" s="8" t="s">
        <v>197</v>
      </c>
      <c r="I1723" s="9">
        <v>45</v>
      </c>
      <c r="J1723" s="10" t="s">
        <v>238</v>
      </c>
      <c r="K1723" s="8" t="s">
        <v>107</v>
      </c>
      <c r="L1723" s="10" t="s">
        <v>108</v>
      </c>
      <c r="M1723" s="10" t="s">
        <v>109</v>
      </c>
      <c r="N1723" s="10" t="s">
        <v>110</v>
      </c>
      <c r="O1723" s="27"/>
      <c r="P1723" s="27"/>
      <c r="Q1723" s="74"/>
      <c r="R1723" s="27">
        <v>4</v>
      </c>
      <c r="S1723" s="27">
        <v>4</v>
      </c>
      <c r="T1723" s="27">
        <v>4</v>
      </c>
      <c r="U1723" s="27">
        <v>4</v>
      </c>
      <c r="V1723" s="27">
        <v>4</v>
      </c>
      <c r="W1723" s="27"/>
      <c r="X1723" s="27"/>
      <c r="Y1723" s="27"/>
      <c r="Z1723" s="27"/>
      <c r="AA1723" s="27"/>
      <c r="AB1723" s="27"/>
      <c r="AC1723" s="27"/>
      <c r="AD1723" s="27"/>
      <c r="AE1723" s="27"/>
      <c r="AF1723" s="27"/>
      <c r="AG1723" s="27"/>
      <c r="AH1723" s="27"/>
      <c r="AI1723" s="27"/>
      <c r="AJ1723" s="27"/>
      <c r="AK1723" s="27"/>
      <c r="AL1723" s="27"/>
      <c r="AM1723" s="27"/>
      <c r="AN1723" s="27"/>
      <c r="AO1723" s="27"/>
      <c r="AP1723" s="27">
        <v>9865.44</v>
      </c>
      <c r="AQ1723" s="27">
        <v>0</v>
      </c>
      <c r="AR1723" s="27">
        <f t="shared" si="37"/>
        <v>0</v>
      </c>
      <c r="AS1723" s="10" t="s">
        <v>111</v>
      </c>
      <c r="AT1723" s="43" t="s">
        <v>241</v>
      </c>
      <c r="AU1723" s="10" t="s">
        <v>2702</v>
      </c>
    </row>
    <row r="1724" spans="2:47" x14ac:dyDescent="0.2">
      <c r="B1724" s="12" t="s">
        <v>2785</v>
      </c>
      <c r="C1724" s="7" t="s">
        <v>100</v>
      </c>
      <c r="D1724" s="13" t="s">
        <v>2781</v>
      </c>
      <c r="E1724" s="7" t="s">
        <v>2782</v>
      </c>
      <c r="F1724" s="7" t="s">
        <v>2783</v>
      </c>
      <c r="G1724" s="7" t="s">
        <v>2784</v>
      </c>
      <c r="H1724" s="8" t="s">
        <v>197</v>
      </c>
      <c r="I1724" s="9">
        <v>45</v>
      </c>
      <c r="J1724" s="10" t="s">
        <v>579</v>
      </c>
      <c r="K1724" s="8" t="s">
        <v>107</v>
      </c>
      <c r="L1724" s="10" t="s">
        <v>108</v>
      </c>
      <c r="M1724" s="10" t="s">
        <v>109</v>
      </c>
      <c r="N1724" s="10" t="s">
        <v>110</v>
      </c>
      <c r="O1724" s="74"/>
      <c r="P1724" s="27"/>
      <c r="Q1724" s="27"/>
      <c r="R1724" s="27">
        <v>4</v>
      </c>
      <c r="S1724" s="27">
        <v>4</v>
      </c>
      <c r="T1724" s="27">
        <v>4</v>
      </c>
      <c r="U1724" s="27">
        <v>4</v>
      </c>
      <c r="V1724" s="27">
        <v>4</v>
      </c>
      <c r="W1724" s="27"/>
      <c r="X1724" s="27"/>
      <c r="Y1724" s="27"/>
      <c r="Z1724" s="27"/>
      <c r="AA1724" s="27"/>
      <c r="AB1724" s="27"/>
      <c r="AC1724" s="27"/>
      <c r="AD1724" s="27"/>
      <c r="AE1724" s="27"/>
      <c r="AF1724" s="27"/>
      <c r="AG1724" s="27"/>
      <c r="AH1724" s="27"/>
      <c r="AI1724" s="27"/>
      <c r="AJ1724" s="27"/>
      <c r="AK1724" s="27"/>
      <c r="AL1724" s="27"/>
      <c r="AM1724" s="27"/>
      <c r="AN1724" s="27"/>
      <c r="AO1724" s="27"/>
      <c r="AP1724" s="27">
        <v>9865.44</v>
      </c>
      <c r="AQ1724" s="27">
        <v>0</v>
      </c>
      <c r="AR1724" s="27">
        <f t="shared" si="37"/>
        <v>0</v>
      </c>
      <c r="AS1724" s="10" t="s">
        <v>111</v>
      </c>
      <c r="AT1724" s="43" t="s">
        <v>241</v>
      </c>
      <c r="AU1724" s="43" t="s">
        <v>2704</v>
      </c>
    </row>
    <row r="1725" spans="2:47" x14ac:dyDescent="0.2">
      <c r="B1725" s="12" t="s">
        <v>2786</v>
      </c>
      <c r="C1725" s="7" t="s">
        <v>100</v>
      </c>
      <c r="D1725" s="13" t="s">
        <v>2781</v>
      </c>
      <c r="E1725" s="7" t="s">
        <v>2782</v>
      </c>
      <c r="F1725" s="7" t="s">
        <v>2783</v>
      </c>
      <c r="G1725" s="7" t="s">
        <v>2784</v>
      </c>
      <c r="H1725" s="8" t="s">
        <v>105</v>
      </c>
      <c r="I1725" s="9">
        <v>45</v>
      </c>
      <c r="J1725" s="10" t="s">
        <v>579</v>
      </c>
      <c r="K1725" s="8" t="s">
        <v>107</v>
      </c>
      <c r="L1725" s="10" t="s">
        <v>108</v>
      </c>
      <c r="M1725" s="10" t="s">
        <v>109</v>
      </c>
      <c r="N1725" s="10" t="s">
        <v>110</v>
      </c>
      <c r="O1725" s="74"/>
      <c r="P1725" s="27"/>
      <c r="Q1725" s="27"/>
      <c r="R1725" s="27">
        <v>4</v>
      </c>
      <c r="S1725" s="27">
        <v>4</v>
      </c>
      <c r="T1725" s="27">
        <v>4</v>
      </c>
      <c r="U1725" s="27">
        <v>4</v>
      </c>
      <c r="V1725" s="27">
        <v>4</v>
      </c>
      <c r="W1725" s="27"/>
      <c r="X1725" s="27"/>
      <c r="Y1725" s="27"/>
      <c r="Z1725" s="27"/>
      <c r="AA1725" s="27"/>
      <c r="AB1725" s="27"/>
      <c r="AC1725" s="27"/>
      <c r="AD1725" s="27"/>
      <c r="AE1725" s="27"/>
      <c r="AF1725" s="27"/>
      <c r="AG1725" s="27"/>
      <c r="AH1725" s="27"/>
      <c r="AI1725" s="27"/>
      <c r="AJ1725" s="27"/>
      <c r="AK1725" s="27"/>
      <c r="AL1725" s="27"/>
      <c r="AM1725" s="27"/>
      <c r="AN1725" s="27"/>
      <c r="AO1725" s="27"/>
      <c r="AP1725" s="27">
        <v>8593.43</v>
      </c>
      <c r="AQ1725" s="27">
        <v>0</v>
      </c>
      <c r="AR1725" s="27">
        <f t="shared" si="37"/>
        <v>0</v>
      </c>
      <c r="AS1725" s="10" t="s">
        <v>111</v>
      </c>
      <c r="AT1725" s="43" t="s">
        <v>241</v>
      </c>
      <c r="AU1725" s="89"/>
    </row>
    <row r="1726" spans="2:47" x14ac:dyDescent="0.2">
      <c r="B1726" s="12" t="s">
        <v>2787</v>
      </c>
      <c r="C1726" s="8" t="s">
        <v>100</v>
      </c>
      <c r="D1726" s="13" t="s">
        <v>2781</v>
      </c>
      <c r="E1726" s="7" t="s">
        <v>2782</v>
      </c>
      <c r="F1726" s="8" t="s">
        <v>2783</v>
      </c>
      <c r="G1726" s="7" t="s">
        <v>2784</v>
      </c>
      <c r="H1726" s="8" t="s">
        <v>197</v>
      </c>
      <c r="I1726" s="9">
        <v>45</v>
      </c>
      <c r="J1726" s="8" t="s">
        <v>244</v>
      </c>
      <c r="K1726" s="8" t="s">
        <v>107</v>
      </c>
      <c r="L1726" s="8" t="s">
        <v>108</v>
      </c>
      <c r="M1726" s="10" t="s">
        <v>109</v>
      </c>
      <c r="N1726" s="10" t="s">
        <v>110</v>
      </c>
      <c r="O1726" s="74"/>
      <c r="P1726" s="27"/>
      <c r="Q1726" s="27"/>
      <c r="R1726" s="27">
        <v>4</v>
      </c>
      <c r="S1726" s="27">
        <v>4</v>
      </c>
      <c r="T1726" s="27">
        <v>4</v>
      </c>
      <c r="U1726" s="27">
        <v>4</v>
      </c>
      <c r="V1726" s="27">
        <v>4</v>
      </c>
      <c r="W1726" s="27"/>
      <c r="X1726" s="27"/>
      <c r="Y1726" s="27"/>
      <c r="Z1726" s="27"/>
      <c r="AA1726" s="27"/>
      <c r="AB1726" s="27"/>
      <c r="AC1726" s="27"/>
      <c r="AD1726" s="27"/>
      <c r="AE1726" s="27"/>
      <c r="AF1726" s="27"/>
      <c r="AG1726" s="27"/>
      <c r="AH1726" s="27"/>
      <c r="AI1726" s="27"/>
      <c r="AJ1726" s="27"/>
      <c r="AK1726" s="27"/>
      <c r="AL1726" s="27"/>
      <c r="AM1726" s="27"/>
      <c r="AN1726" s="27"/>
      <c r="AO1726" s="27"/>
      <c r="AP1726" s="27">
        <v>8593.43</v>
      </c>
      <c r="AQ1726" s="27">
        <v>0</v>
      </c>
      <c r="AR1726" s="27">
        <f t="shared" si="37"/>
        <v>0</v>
      </c>
      <c r="AS1726" s="10" t="s">
        <v>111</v>
      </c>
      <c r="AT1726" s="43" t="s">
        <v>241</v>
      </c>
      <c r="AU1726" s="13" t="s">
        <v>1163</v>
      </c>
    </row>
    <row r="1727" spans="2:47" x14ac:dyDescent="0.2">
      <c r="B1727" s="13" t="s">
        <v>2788</v>
      </c>
      <c r="C1727" s="13" t="s">
        <v>100</v>
      </c>
      <c r="D1727" s="13" t="s">
        <v>2789</v>
      </c>
      <c r="E1727" s="13" t="s">
        <v>2709</v>
      </c>
      <c r="F1727" s="13" t="s">
        <v>2790</v>
      </c>
      <c r="G1727" s="13" t="s">
        <v>2791</v>
      </c>
      <c r="H1727" s="13" t="s">
        <v>1475</v>
      </c>
      <c r="I1727" s="13">
        <v>45</v>
      </c>
      <c r="J1727" s="13" t="s">
        <v>614</v>
      </c>
      <c r="K1727" s="13" t="s">
        <v>107</v>
      </c>
      <c r="L1727" s="13" t="s">
        <v>108</v>
      </c>
      <c r="M1727" s="13" t="s">
        <v>109</v>
      </c>
      <c r="N1727" s="13" t="s">
        <v>110</v>
      </c>
      <c r="O1727" s="39"/>
      <c r="P1727" s="39"/>
      <c r="Q1727" s="39"/>
      <c r="R1727" s="39"/>
      <c r="S1727" s="39">
        <v>4</v>
      </c>
      <c r="T1727" s="39">
        <v>4</v>
      </c>
      <c r="U1727" s="39">
        <v>4</v>
      </c>
      <c r="V1727" s="39">
        <v>4</v>
      </c>
      <c r="W1727" s="39">
        <v>4</v>
      </c>
      <c r="X1727" s="39"/>
      <c r="Y1727" s="39"/>
      <c r="Z1727" s="39"/>
      <c r="AA1727" s="39"/>
      <c r="AB1727" s="39"/>
      <c r="AC1727" s="39"/>
      <c r="AD1727" s="39"/>
      <c r="AE1727" s="39"/>
      <c r="AF1727" s="39"/>
      <c r="AG1727" s="39"/>
      <c r="AH1727" s="39"/>
      <c r="AI1727" s="39"/>
      <c r="AJ1727" s="39"/>
      <c r="AK1727" s="39"/>
      <c r="AL1727" s="39"/>
      <c r="AM1727" s="39"/>
      <c r="AN1727" s="39"/>
      <c r="AO1727" s="39"/>
      <c r="AP1727" s="39">
        <v>8593.43</v>
      </c>
      <c r="AQ1727" s="39">
        <v>0</v>
      </c>
      <c r="AR1727" s="27">
        <f t="shared" si="37"/>
        <v>0</v>
      </c>
      <c r="AS1727" s="13" t="s">
        <v>111</v>
      </c>
      <c r="AT1727" s="13">
        <v>2016</v>
      </c>
      <c r="AU1727" s="13" t="s">
        <v>212</v>
      </c>
    </row>
    <row r="1728" spans="2:47" x14ac:dyDescent="0.2">
      <c r="B1728" s="7" t="s">
        <v>2792</v>
      </c>
      <c r="C1728" s="7" t="s">
        <v>100</v>
      </c>
      <c r="D1728" s="13" t="s">
        <v>2698</v>
      </c>
      <c r="E1728" s="7" t="s">
        <v>2699</v>
      </c>
      <c r="F1728" s="7" t="s">
        <v>2700</v>
      </c>
      <c r="G1728" s="7" t="s">
        <v>2793</v>
      </c>
      <c r="H1728" s="8" t="s">
        <v>197</v>
      </c>
      <c r="I1728" s="9">
        <v>45</v>
      </c>
      <c r="J1728" s="10" t="s">
        <v>238</v>
      </c>
      <c r="K1728" s="8" t="s">
        <v>107</v>
      </c>
      <c r="L1728" s="10" t="s">
        <v>108</v>
      </c>
      <c r="M1728" s="10" t="s">
        <v>109</v>
      </c>
      <c r="N1728" s="10" t="s">
        <v>110</v>
      </c>
      <c r="O1728" s="27"/>
      <c r="P1728" s="27"/>
      <c r="Q1728" s="74"/>
      <c r="R1728" s="27">
        <v>4</v>
      </c>
      <c r="S1728" s="27">
        <v>4</v>
      </c>
      <c r="T1728" s="27">
        <v>4</v>
      </c>
      <c r="U1728" s="27">
        <v>4</v>
      </c>
      <c r="V1728" s="27">
        <v>4</v>
      </c>
      <c r="W1728" s="27"/>
      <c r="X1728" s="27"/>
      <c r="Y1728" s="27"/>
      <c r="Z1728" s="27"/>
      <c r="AA1728" s="27"/>
      <c r="AB1728" s="27"/>
      <c r="AC1728" s="27"/>
      <c r="AD1728" s="27"/>
      <c r="AE1728" s="27"/>
      <c r="AF1728" s="27"/>
      <c r="AG1728" s="27"/>
      <c r="AH1728" s="27"/>
      <c r="AI1728" s="27"/>
      <c r="AJ1728" s="27"/>
      <c r="AK1728" s="27"/>
      <c r="AL1728" s="27"/>
      <c r="AM1728" s="27"/>
      <c r="AN1728" s="27"/>
      <c r="AO1728" s="27"/>
      <c r="AP1728" s="27">
        <v>19295.650000000001</v>
      </c>
      <c r="AQ1728" s="27">
        <v>0</v>
      </c>
      <c r="AR1728" s="27">
        <f t="shared" si="37"/>
        <v>0</v>
      </c>
      <c r="AS1728" s="10" t="s">
        <v>111</v>
      </c>
      <c r="AT1728" s="43" t="s">
        <v>241</v>
      </c>
      <c r="AU1728" s="10" t="s">
        <v>2702</v>
      </c>
    </row>
    <row r="1729" spans="2:47" x14ac:dyDescent="0.2">
      <c r="B1729" s="12" t="s">
        <v>2794</v>
      </c>
      <c r="C1729" s="7" t="s">
        <v>100</v>
      </c>
      <c r="D1729" s="13" t="s">
        <v>2698</v>
      </c>
      <c r="E1729" s="7" t="s">
        <v>2699</v>
      </c>
      <c r="F1729" s="7" t="s">
        <v>2700</v>
      </c>
      <c r="G1729" s="7" t="s">
        <v>2793</v>
      </c>
      <c r="H1729" s="8" t="s">
        <v>197</v>
      </c>
      <c r="I1729" s="9">
        <v>45</v>
      </c>
      <c r="J1729" s="10" t="s">
        <v>579</v>
      </c>
      <c r="K1729" s="8" t="s">
        <v>107</v>
      </c>
      <c r="L1729" s="10" t="s">
        <v>108</v>
      </c>
      <c r="M1729" s="10" t="s">
        <v>109</v>
      </c>
      <c r="N1729" s="10" t="s">
        <v>110</v>
      </c>
      <c r="O1729" s="74"/>
      <c r="P1729" s="27"/>
      <c r="Q1729" s="27"/>
      <c r="R1729" s="27">
        <v>4</v>
      </c>
      <c r="S1729" s="27">
        <v>4</v>
      </c>
      <c r="T1729" s="27">
        <v>4</v>
      </c>
      <c r="U1729" s="27">
        <v>4</v>
      </c>
      <c r="V1729" s="27">
        <v>4</v>
      </c>
      <c r="W1729" s="27"/>
      <c r="X1729" s="27"/>
      <c r="Y1729" s="27"/>
      <c r="Z1729" s="27"/>
      <c r="AA1729" s="27"/>
      <c r="AB1729" s="27"/>
      <c r="AC1729" s="27"/>
      <c r="AD1729" s="27"/>
      <c r="AE1729" s="27"/>
      <c r="AF1729" s="27"/>
      <c r="AG1729" s="27"/>
      <c r="AH1729" s="27"/>
      <c r="AI1729" s="27"/>
      <c r="AJ1729" s="27"/>
      <c r="AK1729" s="27"/>
      <c r="AL1729" s="27"/>
      <c r="AM1729" s="27"/>
      <c r="AN1729" s="27"/>
      <c r="AO1729" s="27"/>
      <c r="AP1729" s="27">
        <v>19295.650000000001</v>
      </c>
      <c r="AQ1729" s="27">
        <v>0</v>
      </c>
      <c r="AR1729" s="27">
        <f t="shared" si="37"/>
        <v>0</v>
      </c>
      <c r="AS1729" s="10" t="s">
        <v>111</v>
      </c>
      <c r="AT1729" s="43" t="s">
        <v>241</v>
      </c>
      <c r="AU1729" s="43" t="s">
        <v>2704</v>
      </c>
    </row>
    <row r="1730" spans="2:47" x14ac:dyDescent="0.2">
      <c r="B1730" s="12" t="s">
        <v>2795</v>
      </c>
      <c r="C1730" s="7" t="s">
        <v>100</v>
      </c>
      <c r="D1730" s="13" t="s">
        <v>2698</v>
      </c>
      <c r="E1730" s="7" t="s">
        <v>2699</v>
      </c>
      <c r="F1730" s="7" t="s">
        <v>2700</v>
      </c>
      <c r="G1730" s="7" t="s">
        <v>2793</v>
      </c>
      <c r="H1730" s="8" t="s">
        <v>105</v>
      </c>
      <c r="I1730" s="9">
        <v>45</v>
      </c>
      <c r="J1730" s="10" t="s">
        <v>579</v>
      </c>
      <c r="K1730" s="8" t="s">
        <v>107</v>
      </c>
      <c r="L1730" s="10" t="s">
        <v>108</v>
      </c>
      <c r="M1730" s="10" t="s">
        <v>109</v>
      </c>
      <c r="N1730" s="10" t="s">
        <v>110</v>
      </c>
      <c r="O1730" s="74"/>
      <c r="P1730" s="27"/>
      <c r="Q1730" s="27"/>
      <c r="R1730" s="27">
        <v>4</v>
      </c>
      <c r="S1730" s="27">
        <v>4</v>
      </c>
      <c r="T1730" s="27">
        <v>4</v>
      </c>
      <c r="U1730" s="27">
        <v>4</v>
      </c>
      <c r="V1730" s="27">
        <v>4</v>
      </c>
      <c r="W1730" s="27"/>
      <c r="X1730" s="27"/>
      <c r="Y1730" s="27"/>
      <c r="Z1730" s="27"/>
      <c r="AA1730" s="27"/>
      <c r="AB1730" s="27"/>
      <c r="AC1730" s="27"/>
      <c r="AD1730" s="27"/>
      <c r="AE1730" s="27"/>
      <c r="AF1730" s="27"/>
      <c r="AG1730" s="27"/>
      <c r="AH1730" s="27"/>
      <c r="AI1730" s="27"/>
      <c r="AJ1730" s="27"/>
      <c r="AK1730" s="27"/>
      <c r="AL1730" s="27"/>
      <c r="AM1730" s="27"/>
      <c r="AN1730" s="27"/>
      <c r="AO1730" s="27"/>
      <c r="AP1730" s="27">
        <v>12741.07</v>
      </c>
      <c r="AQ1730" s="27">
        <v>0</v>
      </c>
      <c r="AR1730" s="27">
        <f t="shared" si="37"/>
        <v>0</v>
      </c>
      <c r="AS1730" s="10" t="s">
        <v>111</v>
      </c>
      <c r="AT1730" s="43" t="s">
        <v>241</v>
      </c>
      <c r="AU1730" s="89"/>
    </row>
    <row r="1731" spans="2:47" x14ac:dyDescent="0.2">
      <c r="B1731" s="12" t="s">
        <v>2796</v>
      </c>
      <c r="C1731" s="8" t="s">
        <v>100</v>
      </c>
      <c r="D1731" s="13" t="s">
        <v>2698</v>
      </c>
      <c r="E1731" s="7" t="s">
        <v>2699</v>
      </c>
      <c r="F1731" s="8" t="s">
        <v>2700</v>
      </c>
      <c r="G1731" s="7" t="s">
        <v>2793</v>
      </c>
      <c r="H1731" s="8" t="s">
        <v>197</v>
      </c>
      <c r="I1731" s="9">
        <v>45</v>
      </c>
      <c r="J1731" s="8" t="s">
        <v>244</v>
      </c>
      <c r="K1731" s="8" t="s">
        <v>107</v>
      </c>
      <c r="L1731" s="8" t="s">
        <v>108</v>
      </c>
      <c r="M1731" s="10" t="s">
        <v>109</v>
      </c>
      <c r="N1731" s="10" t="s">
        <v>110</v>
      </c>
      <c r="O1731" s="74"/>
      <c r="P1731" s="27"/>
      <c r="Q1731" s="27"/>
      <c r="R1731" s="27">
        <v>4</v>
      </c>
      <c r="S1731" s="27">
        <v>4</v>
      </c>
      <c r="T1731" s="27">
        <v>4</v>
      </c>
      <c r="U1731" s="27">
        <v>4</v>
      </c>
      <c r="V1731" s="27">
        <v>4</v>
      </c>
      <c r="W1731" s="27"/>
      <c r="X1731" s="27"/>
      <c r="Y1731" s="27"/>
      <c r="Z1731" s="27"/>
      <c r="AA1731" s="27"/>
      <c r="AB1731" s="27"/>
      <c r="AC1731" s="27"/>
      <c r="AD1731" s="27"/>
      <c r="AE1731" s="27"/>
      <c r="AF1731" s="27"/>
      <c r="AG1731" s="27"/>
      <c r="AH1731" s="27"/>
      <c r="AI1731" s="27"/>
      <c r="AJ1731" s="27"/>
      <c r="AK1731" s="27"/>
      <c r="AL1731" s="27"/>
      <c r="AM1731" s="27"/>
      <c r="AN1731" s="27"/>
      <c r="AO1731" s="27"/>
      <c r="AP1731" s="27">
        <v>10900</v>
      </c>
      <c r="AQ1731" s="27">
        <v>0</v>
      </c>
      <c r="AR1731" s="27">
        <f t="shared" si="37"/>
        <v>0</v>
      </c>
      <c r="AS1731" s="10" t="s">
        <v>111</v>
      </c>
      <c r="AT1731" s="43" t="s">
        <v>241</v>
      </c>
      <c r="AU1731" s="13" t="s">
        <v>610</v>
      </c>
    </row>
    <row r="1732" spans="2:47" x14ac:dyDescent="0.2">
      <c r="B1732" s="13" t="s">
        <v>2797</v>
      </c>
      <c r="C1732" s="13" t="s">
        <v>100</v>
      </c>
      <c r="D1732" s="13" t="s">
        <v>2798</v>
      </c>
      <c r="E1732" s="13" t="s">
        <v>2709</v>
      </c>
      <c r="F1732" s="13" t="s">
        <v>2799</v>
      </c>
      <c r="G1732" s="13" t="s">
        <v>2800</v>
      </c>
      <c r="H1732" s="13" t="s">
        <v>1475</v>
      </c>
      <c r="I1732" s="13">
        <v>45</v>
      </c>
      <c r="J1732" s="13" t="s">
        <v>614</v>
      </c>
      <c r="K1732" s="13" t="s">
        <v>107</v>
      </c>
      <c r="L1732" s="13" t="s">
        <v>108</v>
      </c>
      <c r="M1732" s="13" t="s">
        <v>109</v>
      </c>
      <c r="N1732" s="13" t="s">
        <v>110</v>
      </c>
      <c r="O1732" s="39"/>
      <c r="P1732" s="39"/>
      <c r="Q1732" s="39"/>
      <c r="R1732" s="39"/>
      <c r="S1732" s="39">
        <v>11</v>
      </c>
      <c r="T1732" s="39">
        <v>11</v>
      </c>
      <c r="U1732" s="39">
        <v>11</v>
      </c>
      <c r="V1732" s="39">
        <v>11</v>
      </c>
      <c r="W1732" s="39">
        <v>11</v>
      </c>
      <c r="X1732" s="39"/>
      <c r="Y1732" s="39"/>
      <c r="Z1732" s="39"/>
      <c r="AA1732" s="39"/>
      <c r="AB1732" s="39"/>
      <c r="AC1732" s="39"/>
      <c r="AD1732" s="39"/>
      <c r="AE1732" s="39"/>
      <c r="AF1732" s="39"/>
      <c r="AG1732" s="39"/>
      <c r="AH1732" s="39"/>
      <c r="AI1732" s="39"/>
      <c r="AJ1732" s="39"/>
      <c r="AK1732" s="39"/>
      <c r="AL1732" s="39"/>
      <c r="AM1732" s="39"/>
      <c r="AN1732" s="39"/>
      <c r="AO1732" s="39"/>
      <c r="AP1732" s="39">
        <v>12741.07</v>
      </c>
      <c r="AQ1732" s="39">
        <v>0</v>
      </c>
      <c r="AR1732" s="27">
        <f t="shared" si="37"/>
        <v>0</v>
      </c>
      <c r="AS1732" s="13" t="s">
        <v>111</v>
      </c>
      <c r="AT1732" s="13">
        <v>2016</v>
      </c>
      <c r="AU1732" s="13">
        <v>9.15</v>
      </c>
    </row>
    <row r="1733" spans="2:47" x14ac:dyDescent="0.2">
      <c r="B1733" s="13" t="s">
        <v>2801</v>
      </c>
      <c r="C1733" s="13" t="s">
        <v>100</v>
      </c>
      <c r="D1733" s="13" t="s">
        <v>2798</v>
      </c>
      <c r="E1733" s="13" t="s">
        <v>2709</v>
      </c>
      <c r="F1733" s="13" t="s">
        <v>2799</v>
      </c>
      <c r="G1733" s="13" t="s">
        <v>2800</v>
      </c>
      <c r="H1733" s="13" t="s">
        <v>1475</v>
      </c>
      <c r="I1733" s="13">
        <v>45</v>
      </c>
      <c r="J1733" s="13" t="s">
        <v>745</v>
      </c>
      <c r="K1733" s="13" t="s">
        <v>107</v>
      </c>
      <c r="L1733" s="13" t="s">
        <v>108</v>
      </c>
      <c r="M1733" s="13" t="s">
        <v>109</v>
      </c>
      <c r="N1733" s="13" t="s">
        <v>110</v>
      </c>
      <c r="O1733" s="39"/>
      <c r="P1733" s="39"/>
      <c r="Q1733" s="39"/>
      <c r="R1733" s="39"/>
      <c r="S1733" s="39">
        <v>11</v>
      </c>
      <c r="T1733" s="39">
        <v>11</v>
      </c>
      <c r="U1733" s="39">
        <v>11</v>
      </c>
      <c r="V1733" s="39">
        <v>11</v>
      </c>
      <c r="W1733" s="39">
        <v>11</v>
      </c>
      <c r="X1733" s="39"/>
      <c r="Y1733" s="39"/>
      <c r="Z1733" s="39"/>
      <c r="AA1733" s="39"/>
      <c r="AB1733" s="39"/>
      <c r="AC1733" s="39"/>
      <c r="AD1733" s="39"/>
      <c r="AE1733" s="39"/>
      <c r="AF1733" s="39"/>
      <c r="AG1733" s="39"/>
      <c r="AH1733" s="39"/>
      <c r="AI1733" s="39"/>
      <c r="AJ1733" s="39"/>
      <c r="AK1733" s="39"/>
      <c r="AL1733" s="39"/>
      <c r="AM1733" s="39"/>
      <c r="AN1733" s="39"/>
      <c r="AO1733" s="39"/>
      <c r="AP1733" s="39">
        <v>10899.999999999998</v>
      </c>
      <c r="AQ1733" s="39">
        <v>0</v>
      </c>
      <c r="AR1733" s="27">
        <f t="shared" ref="AR1733:AR1796" si="38">AQ1733*1.12</f>
        <v>0</v>
      </c>
      <c r="AS1733" s="13" t="s">
        <v>111</v>
      </c>
      <c r="AT1733" s="13">
        <v>2016</v>
      </c>
      <c r="AU1733" s="13" t="s">
        <v>212</v>
      </c>
    </row>
    <row r="1734" spans="2:47" x14ac:dyDescent="0.2">
      <c r="B1734" s="7" t="s">
        <v>2802</v>
      </c>
      <c r="C1734" s="7" t="s">
        <v>100</v>
      </c>
      <c r="D1734" s="13" t="s">
        <v>2698</v>
      </c>
      <c r="E1734" s="7" t="s">
        <v>2699</v>
      </c>
      <c r="F1734" s="7" t="s">
        <v>2700</v>
      </c>
      <c r="G1734" s="7" t="s">
        <v>2803</v>
      </c>
      <c r="H1734" s="8" t="s">
        <v>197</v>
      </c>
      <c r="I1734" s="9">
        <v>45</v>
      </c>
      <c r="J1734" s="10" t="s">
        <v>238</v>
      </c>
      <c r="K1734" s="8" t="s">
        <v>107</v>
      </c>
      <c r="L1734" s="10" t="s">
        <v>108</v>
      </c>
      <c r="M1734" s="10" t="s">
        <v>109</v>
      </c>
      <c r="N1734" s="10" t="s">
        <v>110</v>
      </c>
      <c r="O1734" s="27"/>
      <c r="P1734" s="27"/>
      <c r="Q1734" s="74"/>
      <c r="R1734" s="27">
        <v>102</v>
      </c>
      <c r="S1734" s="27">
        <v>102</v>
      </c>
      <c r="T1734" s="27">
        <v>102</v>
      </c>
      <c r="U1734" s="27">
        <v>102</v>
      </c>
      <c r="V1734" s="27">
        <v>102</v>
      </c>
      <c r="W1734" s="27"/>
      <c r="X1734" s="27"/>
      <c r="Y1734" s="27"/>
      <c r="Z1734" s="27"/>
      <c r="AA1734" s="27"/>
      <c r="AB1734" s="27"/>
      <c r="AC1734" s="27"/>
      <c r="AD1734" s="27"/>
      <c r="AE1734" s="27"/>
      <c r="AF1734" s="27"/>
      <c r="AG1734" s="27"/>
      <c r="AH1734" s="27"/>
      <c r="AI1734" s="27"/>
      <c r="AJ1734" s="27"/>
      <c r="AK1734" s="27"/>
      <c r="AL1734" s="27"/>
      <c r="AM1734" s="27"/>
      <c r="AN1734" s="27"/>
      <c r="AO1734" s="27"/>
      <c r="AP1734" s="27">
        <v>19682.53</v>
      </c>
      <c r="AQ1734" s="27">
        <v>0</v>
      </c>
      <c r="AR1734" s="27">
        <f t="shared" si="38"/>
        <v>0</v>
      </c>
      <c r="AS1734" s="10" t="s">
        <v>111</v>
      </c>
      <c r="AT1734" s="43" t="s">
        <v>241</v>
      </c>
      <c r="AU1734" s="10" t="s">
        <v>2702</v>
      </c>
    </row>
    <row r="1735" spans="2:47" x14ac:dyDescent="0.2">
      <c r="B1735" s="12" t="s">
        <v>2804</v>
      </c>
      <c r="C1735" s="7" t="s">
        <v>100</v>
      </c>
      <c r="D1735" s="13" t="s">
        <v>2698</v>
      </c>
      <c r="E1735" s="7" t="s">
        <v>2699</v>
      </c>
      <c r="F1735" s="7" t="s">
        <v>2700</v>
      </c>
      <c r="G1735" s="7" t="s">
        <v>2803</v>
      </c>
      <c r="H1735" s="8" t="s">
        <v>197</v>
      </c>
      <c r="I1735" s="9">
        <v>45</v>
      </c>
      <c r="J1735" s="10" t="s">
        <v>579</v>
      </c>
      <c r="K1735" s="8" t="s">
        <v>107</v>
      </c>
      <c r="L1735" s="10" t="s">
        <v>108</v>
      </c>
      <c r="M1735" s="10" t="s">
        <v>109</v>
      </c>
      <c r="N1735" s="10" t="s">
        <v>110</v>
      </c>
      <c r="O1735" s="74"/>
      <c r="P1735" s="27"/>
      <c r="Q1735" s="27"/>
      <c r="R1735" s="27">
        <v>102</v>
      </c>
      <c r="S1735" s="27">
        <v>102</v>
      </c>
      <c r="T1735" s="27">
        <v>102</v>
      </c>
      <c r="U1735" s="27">
        <v>102</v>
      </c>
      <c r="V1735" s="27">
        <v>102</v>
      </c>
      <c r="W1735" s="27"/>
      <c r="X1735" s="27"/>
      <c r="Y1735" s="27"/>
      <c r="Z1735" s="27"/>
      <c r="AA1735" s="27"/>
      <c r="AB1735" s="27"/>
      <c r="AC1735" s="27"/>
      <c r="AD1735" s="27"/>
      <c r="AE1735" s="27"/>
      <c r="AF1735" s="27"/>
      <c r="AG1735" s="27"/>
      <c r="AH1735" s="27"/>
      <c r="AI1735" s="27"/>
      <c r="AJ1735" s="27"/>
      <c r="AK1735" s="27"/>
      <c r="AL1735" s="27"/>
      <c r="AM1735" s="27"/>
      <c r="AN1735" s="27"/>
      <c r="AO1735" s="27"/>
      <c r="AP1735" s="27">
        <v>19682.53</v>
      </c>
      <c r="AQ1735" s="27">
        <v>0</v>
      </c>
      <c r="AR1735" s="27">
        <f t="shared" si="38"/>
        <v>0</v>
      </c>
      <c r="AS1735" s="10" t="s">
        <v>111</v>
      </c>
      <c r="AT1735" s="43" t="s">
        <v>241</v>
      </c>
      <c r="AU1735" s="43" t="s">
        <v>2704</v>
      </c>
    </row>
    <row r="1736" spans="2:47" x14ac:dyDescent="0.2">
      <c r="B1736" s="12" t="s">
        <v>2805</v>
      </c>
      <c r="C1736" s="7" t="s">
        <v>100</v>
      </c>
      <c r="D1736" s="13" t="s">
        <v>2698</v>
      </c>
      <c r="E1736" s="7" t="s">
        <v>2699</v>
      </c>
      <c r="F1736" s="7" t="s">
        <v>2700</v>
      </c>
      <c r="G1736" s="7" t="s">
        <v>2803</v>
      </c>
      <c r="H1736" s="8" t="s">
        <v>105</v>
      </c>
      <c r="I1736" s="9">
        <v>45</v>
      </c>
      <c r="J1736" s="10" t="s">
        <v>579</v>
      </c>
      <c r="K1736" s="8" t="s">
        <v>107</v>
      </c>
      <c r="L1736" s="10" t="s">
        <v>108</v>
      </c>
      <c r="M1736" s="10" t="s">
        <v>109</v>
      </c>
      <c r="N1736" s="10" t="s">
        <v>110</v>
      </c>
      <c r="O1736" s="74"/>
      <c r="P1736" s="27"/>
      <c r="Q1736" s="27"/>
      <c r="R1736" s="27">
        <v>102</v>
      </c>
      <c r="S1736" s="27">
        <v>102</v>
      </c>
      <c r="T1736" s="27">
        <v>102</v>
      </c>
      <c r="U1736" s="27">
        <v>102</v>
      </c>
      <c r="V1736" s="27">
        <v>102</v>
      </c>
      <c r="W1736" s="27"/>
      <c r="X1736" s="27"/>
      <c r="Y1736" s="27"/>
      <c r="Z1736" s="27"/>
      <c r="AA1736" s="27"/>
      <c r="AB1736" s="27"/>
      <c r="AC1736" s="27"/>
      <c r="AD1736" s="27"/>
      <c r="AE1736" s="27"/>
      <c r="AF1736" s="27"/>
      <c r="AG1736" s="27"/>
      <c r="AH1736" s="27"/>
      <c r="AI1736" s="27"/>
      <c r="AJ1736" s="27"/>
      <c r="AK1736" s="27"/>
      <c r="AL1736" s="27"/>
      <c r="AM1736" s="27"/>
      <c r="AN1736" s="27"/>
      <c r="AO1736" s="27"/>
      <c r="AP1736" s="27">
        <v>17455.36</v>
      </c>
      <c r="AQ1736" s="27">
        <v>0</v>
      </c>
      <c r="AR1736" s="27">
        <f t="shared" si="38"/>
        <v>0</v>
      </c>
      <c r="AS1736" s="10" t="s">
        <v>111</v>
      </c>
      <c r="AT1736" s="43" t="s">
        <v>241</v>
      </c>
      <c r="AU1736" s="89"/>
    </row>
    <row r="1737" spans="2:47" x14ac:dyDescent="0.2">
      <c r="B1737" s="12" t="s">
        <v>2806</v>
      </c>
      <c r="C1737" s="8" t="s">
        <v>100</v>
      </c>
      <c r="D1737" s="13" t="s">
        <v>2698</v>
      </c>
      <c r="E1737" s="7" t="s">
        <v>2699</v>
      </c>
      <c r="F1737" s="8" t="s">
        <v>2700</v>
      </c>
      <c r="G1737" s="7" t="s">
        <v>2803</v>
      </c>
      <c r="H1737" s="8" t="s">
        <v>197</v>
      </c>
      <c r="I1737" s="9">
        <v>45</v>
      </c>
      <c r="J1737" s="8" t="s">
        <v>244</v>
      </c>
      <c r="K1737" s="8" t="s">
        <v>107</v>
      </c>
      <c r="L1737" s="8" t="s">
        <v>108</v>
      </c>
      <c r="M1737" s="10" t="s">
        <v>109</v>
      </c>
      <c r="N1737" s="10" t="s">
        <v>110</v>
      </c>
      <c r="O1737" s="74"/>
      <c r="P1737" s="27"/>
      <c r="Q1737" s="27"/>
      <c r="R1737" s="27">
        <v>102</v>
      </c>
      <c r="S1737" s="27">
        <v>102</v>
      </c>
      <c r="T1737" s="27">
        <v>102</v>
      </c>
      <c r="U1737" s="27">
        <v>102</v>
      </c>
      <c r="V1737" s="27">
        <v>102</v>
      </c>
      <c r="W1737" s="27"/>
      <c r="X1737" s="27"/>
      <c r="Y1737" s="27"/>
      <c r="Z1737" s="27"/>
      <c r="AA1737" s="27"/>
      <c r="AB1737" s="27"/>
      <c r="AC1737" s="27"/>
      <c r="AD1737" s="27"/>
      <c r="AE1737" s="27"/>
      <c r="AF1737" s="27"/>
      <c r="AG1737" s="27"/>
      <c r="AH1737" s="27"/>
      <c r="AI1737" s="27"/>
      <c r="AJ1737" s="27"/>
      <c r="AK1737" s="27"/>
      <c r="AL1737" s="27"/>
      <c r="AM1737" s="27"/>
      <c r="AN1737" s="27"/>
      <c r="AO1737" s="27"/>
      <c r="AP1737" s="27">
        <v>17455.36</v>
      </c>
      <c r="AQ1737" s="27">
        <v>0</v>
      </c>
      <c r="AR1737" s="27">
        <f t="shared" si="38"/>
        <v>0</v>
      </c>
      <c r="AS1737" s="10" t="s">
        <v>111</v>
      </c>
      <c r="AT1737" s="43" t="s">
        <v>241</v>
      </c>
      <c r="AU1737" s="13" t="s">
        <v>1163</v>
      </c>
    </row>
    <row r="1738" spans="2:47" x14ac:dyDescent="0.2">
      <c r="B1738" s="13" t="s">
        <v>2807</v>
      </c>
      <c r="C1738" s="13" t="s">
        <v>100</v>
      </c>
      <c r="D1738" s="13" t="s">
        <v>2777</v>
      </c>
      <c r="E1738" s="13" t="s">
        <v>2709</v>
      </c>
      <c r="F1738" s="13" t="s">
        <v>2778</v>
      </c>
      <c r="G1738" s="13" t="s">
        <v>2808</v>
      </c>
      <c r="H1738" s="13" t="s">
        <v>1475</v>
      </c>
      <c r="I1738" s="13">
        <v>45</v>
      </c>
      <c r="J1738" s="13" t="s">
        <v>614</v>
      </c>
      <c r="K1738" s="13" t="s">
        <v>107</v>
      </c>
      <c r="L1738" s="13" t="s">
        <v>108</v>
      </c>
      <c r="M1738" s="13" t="s">
        <v>109</v>
      </c>
      <c r="N1738" s="13" t="s">
        <v>110</v>
      </c>
      <c r="O1738" s="39"/>
      <c r="P1738" s="39"/>
      <c r="Q1738" s="39"/>
      <c r="R1738" s="39"/>
      <c r="S1738" s="39">
        <v>84</v>
      </c>
      <c r="T1738" s="39">
        <v>84</v>
      </c>
      <c r="U1738" s="39">
        <v>84</v>
      </c>
      <c r="V1738" s="39">
        <v>84</v>
      </c>
      <c r="W1738" s="39">
        <v>84</v>
      </c>
      <c r="X1738" s="39"/>
      <c r="Y1738" s="39"/>
      <c r="Z1738" s="39"/>
      <c r="AA1738" s="39"/>
      <c r="AB1738" s="39"/>
      <c r="AC1738" s="39"/>
      <c r="AD1738" s="39"/>
      <c r="AE1738" s="39"/>
      <c r="AF1738" s="39"/>
      <c r="AG1738" s="39"/>
      <c r="AH1738" s="39"/>
      <c r="AI1738" s="39"/>
      <c r="AJ1738" s="39"/>
      <c r="AK1738" s="39"/>
      <c r="AL1738" s="39"/>
      <c r="AM1738" s="39"/>
      <c r="AN1738" s="39"/>
      <c r="AO1738" s="39"/>
      <c r="AP1738" s="39">
        <v>17455.36</v>
      </c>
      <c r="AQ1738" s="39">
        <v>0</v>
      </c>
      <c r="AR1738" s="27">
        <f t="shared" si="38"/>
        <v>0</v>
      </c>
      <c r="AS1738" s="13" t="s">
        <v>111</v>
      </c>
      <c r="AT1738" s="13">
        <v>2016</v>
      </c>
      <c r="AU1738" s="13" t="s">
        <v>212</v>
      </c>
    </row>
    <row r="1739" spans="2:47" x14ac:dyDescent="0.2">
      <c r="B1739" s="7" t="s">
        <v>2809</v>
      </c>
      <c r="C1739" s="7" t="s">
        <v>100</v>
      </c>
      <c r="D1739" s="13" t="s">
        <v>2698</v>
      </c>
      <c r="E1739" s="7" t="s">
        <v>2699</v>
      </c>
      <c r="F1739" s="7" t="s">
        <v>2700</v>
      </c>
      <c r="G1739" s="7" t="s">
        <v>2810</v>
      </c>
      <c r="H1739" s="8" t="s">
        <v>197</v>
      </c>
      <c r="I1739" s="9">
        <v>45</v>
      </c>
      <c r="J1739" s="10" t="s">
        <v>238</v>
      </c>
      <c r="K1739" s="8" t="s">
        <v>107</v>
      </c>
      <c r="L1739" s="10" t="s">
        <v>108</v>
      </c>
      <c r="M1739" s="10" t="s">
        <v>109</v>
      </c>
      <c r="N1739" s="10" t="s">
        <v>110</v>
      </c>
      <c r="O1739" s="27"/>
      <c r="P1739" s="27"/>
      <c r="Q1739" s="74"/>
      <c r="R1739" s="27">
        <v>26</v>
      </c>
      <c r="S1739" s="27">
        <v>26</v>
      </c>
      <c r="T1739" s="27">
        <v>26</v>
      </c>
      <c r="U1739" s="27">
        <v>26</v>
      </c>
      <c r="V1739" s="27">
        <v>26</v>
      </c>
      <c r="W1739" s="27"/>
      <c r="X1739" s="27"/>
      <c r="Y1739" s="27"/>
      <c r="Z1739" s="27"/>
      <c r="AA1739" s="27"/>
      <c r="AB1739" s="27"/>
      <c r="AC1739" s="27"/>
      <c r="AD1739" s="27"/>
      <c r="AE1739" s="27"/>
      <c r="AF1739" s="27"/>
      <c r="AG1739" s="27"/>
      <c r="AH1739" s="27"/>
      <c r="AI1739" s="27"/>
      <c r="AJ1739" s="27"/>
      <c r="AK1739" s="27"/>
      <c r="AL1739" s="27"/>
      <c r="AM1739" s="27"/>
      <c r="AN1739" s="27"/>
      <c r="AO1739" s="27"/>
      <c r="AP1739" s="27">
        <v>40622.42</v>
      </c>
      <c r="AQ1739" s="27">
        <v>0</v>
      </c>
      <c r="AR1739" s="27">
        <f t="shared" si="38"/>
        <v>0</v>
      </c>
      <c r="AS1739" s="10" t="s">
        <v>111</v>
      </c>
      <c r="AT1739" s="43" t="s">
        <v>241</v>
      </c>
      <c r="AU1739" s="10" t="s">
        <v>2702</v>
      </c>
    </row>
    <row r="1740" spans="2:47" x14ac:dyDescent="0.2">
      <c r="B1740" s="12" t="s">
        <v>2811</v>
      </c>
      <c r="C1740" s="7" t="s">
        <v>100</v>
      </c>
      <c r="D1740" s="13" t="s">
        <v>2698</v>
      </c>
      <c r="E1740" s="7" t="s">
        <v>2699</v>
      </c>
      <c r="F1740" s="7" t="s">
        <v>2700</v>
      </c>
      <c r="G1740" s="7" t="s">
        <v>2810</v>
      </c>
      <c r="H1740" s="8" t="s">
        <v>197</v>
      </c>
      <c r="I1740" s="9">
        <v>45</v>
      </c>
      <c r="J1740" s="10" t="s">
        <v>579</v>
      </c>
      <c r="K1740" s="8" t="s">
        <v>107</v>
      </c>
      <c r="L1740" s="10" t="s">
        <v>108</v>
      </c>
      <c r="M1740" s="10" t="s">
        <v>109</v>
      </c>
      <c r="N1740" s="10" t="s">
        <v>110</v>
      </c>
      <c r="O1740" s="74"/>
      <c r="P1740" s="27"/>
      <c r="Q1740" s="27"/>
      <c r="R1740" s="27">
        <v>26</v>
      </c>
      <c r="S1740" s="27">
        <v>26</v>
      </c>
      <c r="T1740" s="27">
        <v>26</v>
      </c>
      <c r="U1740" s="27">
        <v>26</v>
      </c>
      <c r="V1740" s="27">
        <v>26</v>
      </c>
      <c r="W1740" s="27"/>
      <c r="X1740" s="27"/>
      <c r="Y1740" s="27"/>
      <c r="Z1740" s="27"/>
      <c r="AA1740" s="27"/>
      <c r="AB1740" s="27"/>
      <c r="AC1740" s="27"/>
      <c r="AD1740" s="27"/>
      <c r="AE1740" s="27"/>
      <c r="AF1740" s="27"/>
      <c r="AG1740" s="27"/>
      <c r="AH1740" s="27"/>
      <c r="AI1740" s="27"/>
      <c r="AJ1740" s="27"/>
      <c r="AK1740" s="27"/>
      <c r="AL1740" s="27"/>
      <c r="AM1740" s="27"/>
      <c r="AN1740" s="27"/>
      <c r="AO1740" s="27"/>
      <c r="AP1740" s="27">
        <v>40622.42</v>
      </c>
      <c r="AQ1740" s="27">
        <v>0</v>
      </c>
      <c r="AR1740" s="27">
        <f t="shared" si="38"/>
        <v>0</v>
      </c>
      <c r="AS1740" s="10" t="s">
        <v>111</v>
      </c>
      <c r="AT1740" s="43" t="s">
        <v>241</v>
      </c>
      <c r="AU1740" s="43" t="s">
        <v>2704</v>
      </c>
    </row>
    <row r="1741" spans="2:47" x14ac:dyDescent="0.2">
      <c r="B1741" s="12" t="s">
        <v>2812</v>
      </c>
      <c r="C1741" s="7" t="s">
        <v>100</v>
      </c>
      <c r="D1741" s="13" t="s">
        <v>2698</v>
      </c>
      <c r="E1741" s="7" t="s">
        <v>2699</v>
      </c>
      <c r="F1741" s="7" t="s">
        <v>2700</v>
      </c>
      <c r="G1741" s="7" t="s">
        <v>2810</v>
      </c>
      <c r="H1741" s="8" t="s">
        <v>105</v>
      </c>
      <c r="I1741" s="9">
        <v>45</v>
      </c>
      <c r="J1741" s="10" t="s">
        <v>579</v>
      </c>
      <c r="K1741" s="8" t="s">
        <v>107</v>
      </c>
      <c r="L1741" s="10" t="s">
        <v>108</v>
      </c>
      <c r="M1741" s="10" t="s">
        <v>109</v>
      </c>
      <c r="N1741" s="10" t="s">
        <v>110</v>
      </c>
      <c r="O1741" s="74"/>
      <c r="P1741" s="27"/>
      <c r="Q1741" s="27"/>
      <c r="R1741" s="27">
        <v>26</v>
      </c>
      <c r="S1741" s="27">
        <v>26</v>
      </c>
      <c r="T1741" s="27">
        <v>26</v>
      </c>
      <c r="U1741" s="27">
        <v>26</v>
      </c>
      <c r="V1741" s="27">
        <v>26</v>
      </c>
      <c r="W1741" s="27"/>
      <c r="X1741" s="27"/>
      <c r="Y1741" s="27"/>
      <c r="Z1741" s="27"/>
      <c r="AA1741" s="27"/>
      <c r="AB1741" s="27"/>
      <c r="AC1741" s="27"/>
      <c r="AD1741" s="27"/>
      <c r="AE1741" s="27"/>
      <c r="AF1741" s="27"/>
      <c r="AG1741" s="27"/>
      <c r="AH1741" s="27"/>
      <c r="AI1741" s="27"/>
      <c r="AJ1741" s="27"/>
      <c r="AK1741" s="27"/>
      <c r="AL1741" s="27"/>
      <c r="AM1741" s="27"/>
      <c r="AN1741" s="27"/>
      <c r="AO1741" s="27"/>
      <c r="AP1741" s="27">
        <v>31116.07</v>
      </c>
      <c r="AQ1741" s="27">
        <v>0</v>
      </c>
      <c r="AR1741" s="27">
        <f t="shared" si="38"/>
        <v>0</v>
      </c>
      <c r="AS1741" s="10" t="s">
        <v>111</v>
      </c>
      <c r="AT1741" s="43" t="s">
        <v>241</v>
      </c>
      <c r="AU1741" s="89"/>
    </row>
    <row r="1742" spans="2:47" x14ac:dyDescent="0.2">
      <c r="B1742" s="12" t="s">
        <v>2813</v>
      </c>
      <c r="C1742" s="8" t="s">
        <v>100</v>
      </c>
      <c r="D1742" s="13" t="s">
        <v>2698</v>
      </c>
      <c r="E1742" s="7" t="s">
        <v>2699</v>
      </c>
      <c r="F1742" s="8" t="s">
        <v>2700</v>
      </c>
      <c r="G1742" s="7" t="s">
        <v>2810</v>
      </c>
      <c r="H1742" s="8" t="s">
        <v>197</v>
      </c>
      <c r="I1742" s="9">
        <v>45</v>
      </c>
      <c r="J1742" s="8" t="s">
        <v>244</v>
      </c>
      <c r="K1742" s="8" t="s">
        <v>107</v>
      </c>
      <c r="L1742" s="8" t="s">
        <v>108</v>
      </c>
      <c r="M1742" s="10" t="s">
        <v>109</v>
      </c>
      <c r="N1742" s="10" t="s">
        <v>110</v>
      </c>
      <c r="O1742" s="74"/>
      <c r="P1742" s="27"/>
      <c r="Q1742" s="27"/>
      <c r="R1742" s="27">
        <v>26</v>
      </c>
      <c r="S1742" s="27">
        <v>26</v>
      </c>
      <c r="T1742" s="27">
        <v>26</v>
      </c>
      <c r="U1742" s="27">
        <v>26</v>
      </c>
      <c r="V1742" s="27">
        <v>26</v>
      </c>
      <c r="W1742" s="27"/>
      <c r="X1742" s="27"/>
      <c r="Y1742" s="27"/>
      <c r="Z1742" s="27"/>
      <c r="AA1742" s="27"/>
      <c r="AB1742" s="27"/>
      <c r="AC1742" s="27"/>
      <c r="AD1742" s="27"/>
      <c r="AE1742" s="27"/>
      <c r="AF1742" s="27"/>
      <c r="AG1742" s="27"/>
      <c r="AH1742" s="27"/>
      <c r="AI1742" s="27"/>
      <c r="AJ1742" s="27"/>
      <c r="AK1742" s="27"/>
      <c r="AL1742" s="27"/>
      <c r="AM1742" s="27"/>
      <c r="AN1742" s="27"/>
      <c r="AO1742" s="27"/>
      <c r="AP1742" s="27">
        <v>31116.07</v>
      </c>
      <c r="AQ1742" s="27">
        <v>0</v>
      </c>
      <c r="AR1742" s="27">
        <f t="shared" si="38"/>
        <v>0</v>
      </c>
      <c r="AS1742" s="10" t="s">
        <v>111</v>
      </c>
      <c r="AT1742" s="43" t="s">
        <v>241</v>
      </c>
      <c r="AU1742" s="13" t="s">
        <v>1163</v>
      </c>
    </row>
    <row r="1743" spans="2:47" x14ac:dyDescent="0.2">
      <c r="B1743" s="13" t="s">
        <v>2814</v>
      </c>
      <c r="C1743" s="13" t="s">
        <v>100</v>
      </c>
      <c r="D1743" s="13" t="s">
        <v>2815</v>
      </c>
      <c r="E1743" s="13" t="s">
        <v>2709</v>
      </c>
      <c r="F1743" s="13" t="s">
        <v>2816</v>
      </c>
      <c r="G1743" s="13" t="s">
        <v>2817</v>
      </c>
      <c r="H1743" s="13" t="s">
        <v>1475</v>
      </c>
      <c r="I1743" s="13">
        <v>45</v>
      </c>
      <c r="J1743" s="13" t="s">
        <v>614</v>
      </c>
      <c r="K1743" s="13" t="s">
        <v>107</v>
      </c>
      <c r="L1743" s="13" t="s">
        <v>108</v>
      </c>
      <c r="M1743" s="13" t="s">
        <v>109</v>
      </c>
      <c r="N1743" s="13" t="s">
        <v>110</v>
      </c>
      <c r="O1743" s="39"/>
      <c r="P1743" s="39"/>
      <c r="Q1743" s="39"/>
      <c r="R1743" s="39"/>
      <c r="S1743" s="39">
        <v>12</v>
      </c>
      <c r="T1743" s="39">
        <v>12</v>
      </c>
      <c r="U1743" s="39">
        <v>12</v>
      </c>
      <c r="V1743" s="39">
        <v>12</v>
      </c>
      <c r="W1743" s="39">
        <v>12</v>
      </c>
      <c r="X1743" s="39"/>
      <c r="Y1743" s="39"/>
      <c r="Z1743" s="39"/>
      <c r="AA1743" s="39"/>
      <c r="AB1743" s="39"/>
      <c r="AC1743" s="39"/>
      <c r="AD1743" s="39"/>
      <c r="AE1743" s="39"/>
      <c r="AF1743" s="39"/>
      <c r="AG1743" s="39"/>
      <c r="AH1743" s="39"/>
      <c r="AI1743" s="39"/>
      <c r="AJ1743" s="39"/>
      <c r="AK1743" s="39"/>
      <c r="AL1743" s="39"/>
      <c r="AM1743" s="39"/>
      <c r="AN1743" s="39"/>
      <c r="AO1743" s="39"/>
      <c r="AP1743" s="39">
        <v>31116.07</v>
      </c>
      <c r="AQ1743" s="39">
        <v>0</v>
      </c>
      <c r="AR1743" s="27">
        <f t="shared" si="38"/>
        <v>0</v>
      </c>
      <c r="AS1743" s="13" t="s">
        <v>111</v>
      </c>
      <c r="AT1743" s="13">
        <v>2016</v>
      </c>
      <c r="AU1743" s="13" t="s">
        <v>212</v>
      </c>
    </row>
    <row r="1744" spans="2:47" x14ac:dyDescent="0.2">
      <c r="B1744" s="7" t="s">
        <v>2818</v>
      </c>
      <c r="C1744" s="7" t="s">
        <v>100</v>
      </c>
      <c r="D1744" s="13" t="s">
        <v>588</v>
      </c>
      <c r="E1744" s="7" t="s">
        <v>589</v>
      </c>
      <c r="F1744" s="7" t="s">
        <v>590</v>
      </c>
      <c r="G1744" s="7" t="s">
        <v>591</v>
      </c>
      <c r="H1744" s="8" t="s">
        <v>197</v>
      </c>
      <c r="I1744" s="9">
        <v>55</v>
      </c>
      <c r="J1744" s="10" t="s">
        <v>238</v>
      </c>
      <c r="K1744" s="8" t="s">
        <v>107</v>
      </c>
      <c r="L1744" s="10" t="s">
        <v>108</v>
      </c>
      <c r="M1744" s="10" t="s">
        <v>109</v>
      </c>
      <c r="N1744" s="10" t="s">
        <v>110</v>
      </c>
      <c r="O1744" s="27"/>
      <c r="P1744" s="27"/>
      <c r="Q1744" s="74"/>
      <c r="R1744" s="27">
        <v>70</v>
      </c>
      <c r="S1744" s="27">
        <v>35</v>
      </c>
      <c r="T1744" s="27">
        <v>35</v>
      </c>
      <c r="U1744" s="27">
        <v>35</v>
      </c>
      <c r="V1744" s="27">
        <v>35</v>
      </c>
      <c r="W1744" s="27"/>
      <c r="X1744" s="27"/>
      <c r="Y1744" s="27"/>
      <c r="Z1744" s="27"/>
      <c r="AA1744" s="27"/>
      <c r="AB1744" s="27"/>
      <c r="AC1744" s="27"/>
      <c r="AD1744" s="27"/>
      <c r="AE1744" s="27"/>
      <c r="AF1744" s="27"/>
      <c r="AG1744" s="27"/>
      <c r="AH1744" s="27"/>
      <c r="AI1744" s="27"/>
      <c r="AJ1744" s="27"/>
      <c r="AK1744" s="27"/>
      <c r="AL1744" s="27"/>
      <c r="AM1744" s="27"/>
      <c r="AN1744" s="27"/>
      <c r="AO1744" s="27"/>
      <c r="AP1744" s="27">
        <v>568.71</v>
      </c>
      <c r="AQ1744" s="27">
        <v>0</v>
      </c>
      <c r="AR1744" s="27">
        <f t="shared" si="38"/>
        <v>0</v>
      </c>
      <c r="AS1744" s="10" t="s">
        <v>111</v>
      </c>
      <c r="AT1744" s="43" t="s">
        <v>241</v>
      </c>
      <c r="AU1744" s="89" t="s">
        <v>661</v>
      </c>
    </row>
    <row r="1745" spans="2:47" x14ac:dyDescent="0.2">
      <c r="B1745" s="12" t="s">
        <v>2819</v>
      </c>
      <c r="C1745" s="7" t="s">
        <v>100</v>
      </c>
      <c r="D1745" s="13" t="s">
        <v>588</v>
      </c>
      <c r="E1745" s="7" t="s">
        <v>589</v>
      </c>
      <c r="F1745" s="7" t="s">
        <v>590</v>
      </c>
      <c r="G1745" s="7" t="s">
        <v>591</v>
      </c>
      <c r="H1745" s="8" t="s">
        <v>105</v>
      </c>
      <c r="I1745" s="9">
        <v>55</v>
      </c>
      <c r="J1745" s="10" t="s">
        <v>106</v>
      </c>
      <c r="K1745" s="8" t="s">
        <v>107</v>
      </c>
      <c r="L1745" s="10" t="s">
        <v>108</v>
      </c>
      <c r="M1745" s="10" t="s">
        <v>109</v>
      </c>
      <c r="N1745" s="10" t="s">
        <v>110</v>
      </c>
      <c r="O1745" s="74"/>
      <c r="P1745" s="27"/>
      <c r="Q1745" s="27"/>
      <c r="R1745" s="27">
        <v>70</v>
      </c>
      <c r="S1745" s="27">
        <v>35</v>
      </c>
      <c r="T1745" s="27">
        <v>35</v>
      </c>
      <c r="U1745" s="27">
        <v>35</v>
      </c>
      <c r="V1745" s="27">
        <v>35</v>
      </c>
      <c r="W1745" s="27"/>
      <c r="X1745" s="27"/>
      <c r="Y1745" s="27"/>
      <c r="Z1745" s="27"/>
      <c r="AA1745" s="27"/>
      <c r="AB1745" s="27"/>
      <c r="AC1745" s="27"/>
      <c r="AD1745" s="27"/>
      <c r="AE1745" s="27"/>
      <c r="AF1745" s="27"/>
      <c r="AG1745" s="27"/>
      <c r="AH1745" s="27"/>
      <c r="AI1745" s="27"/>
      <c r="AJ1745" s="27"/>
      <c r="AK1745" s="27"/>
      <c r="AL1745" s="27"/>
      <c r="AM1745" s="27"/>
      <c r="AN1745" s="27"/>
      <c r="AO1745" s="27"/>
      <c r="AP1745" s="27">
        <v>568.71</v>
      </c>
      <c r="AQ1745" s="27">
        <v>0</v>
      </c>
      <c r="AR1745" s="27">
        <f t="shared" si="38"/>
        <v>0</v>
      </c>
      <c r="AS1745" s="10" t="s">
        <v>111</v>
      </c>
      <c r="AT1745" s="43" t="s">
        <v>241</v>
      </c>
      <c r="AU1745" s="89" t="s">
        <v>661</v>
      </c>
    </row>
    <row r="1746" spans="2:47" x14ac:dyDescent="0.2">
      <c r="B1746" s="12" t="s">
        <v>2820</v>
      </c>
      <c r="C1746" s="7" t="s">
        <v>100</v>
      </c>
      <c r="D1746" s="13" t="s">
        <v>588</v>
      </c>
      <c r="E1746" s="7" t="s">
        <v>589</v>
      </c>
      <c r="F1746" s="7" t="s">
        <v>590</v>
      </c>
      <c r="G1746" s="7" t="s">
        <v>591</v>
      </c>
      <c r="H1746" s="8" t="s">
        <v>105</v>
      </c>
      <c r="I1746" s="8">
        <v>55</v>
      </c>
      <c r="J1746" s="10" t="s">
        <v>200</v>
      </c>
      <c r="K1746" s="8" t="s">
        <v>107</v>
      </c>
      <c r="L1746" s="10" t="s">
        <v>108</v>
      </c>
      <c r="M1746" s="10" t="s">
        <v>109</v>
      </c>
      <c r="N1746" s="10" t="s">
        <v>110</v>
      </c>
      <c r="O1746" s="74"/>
      <c r="P1746" s="27"/>
      <c r="Q1746" s="27"/>
      <c r="R1746" s="27">
        <v>37</v>
      </c>
      <c r="S1746" s="27">
        <v>35</v>
      </c>
      <c r="T1746" s="27">
        <v>35</v>
      </c>
      <c r="U1746" s="27">
        <v>35</v>
      </c>
      <c r="V1746" s="27">
        <v>35</v>
      </c>
      <c r="W1746" s="27"/>
      <c r="X1746" s="27"/>
      <c r="Y1746" s="27"/>
      <c r="Z1746" s="27"/>
      <c r="AA1746" s="27"/>
      <c r="AB1746" s="27"/>
      <c r="AC1746" s="27"/>
      <c r="AD1746" s="27"/>
      <c r="AE1746" s="27"/>
      <c r="AF1746" s="27"/>
      <c r="AG1746" s="27"/>
      <c r="AH1746" s="27"/>
      <c r="AI1746" s="27"/>
      <c r="AJ1746" s="27"/>
      <c r="AK1746" s="27"/>
      <c r="AL1746" s="27"/>
      <c r="AM1746" s="27"/>
      <c r="AN1746" s="27"/>
      <c r="AO1746" s="27"/>
      <c r="AP1746" s="27">
        <v>999.99999999999989</v>
      </c>
      <c r="AQ1746" s="27">
        <v>0</v>
      </c>
      <c r="AR1746" s="27">
        <f t="shared" si="38"/>
        <v>0</v>
      </c>
      <c r="AS1746" s="10" t="s">
        <v>111</v>
      </c>
      <c r="AT1746" s="7" t="s">
        <v>375</v>
      </c>
      <c r="AU1746" s="13" t="s">
        <v>1163</v>
      </c>
    </row>
    <row r="1747" spans="2:47" x14ac:dyDescent="0.2">
      <c r="B1747" s="13" t="s">
        <v>2821</v>
      </c>
      <c r="C1747" s="13" t="s">
        <v>100</v>
      </c>
      <c r="D1747" s="13" t="s">
        <v>2822</v>
      </c>
      <c r="E1747" s="13" t="s">
        <v>589</v>
      </c>
      <c r="F1747" s="13" t="s">
        <v>2823</v>
      </c>
      <c r="G1747" s="13" t="s">
        <v>591</v>
      </c>
      <c r="H1747" s="13" t="s">
        <v>105</v>
      </c>
      <c r="I1747" s="13">
        <v>55</v>
      </c>
      <c r="J1747" s="13" t="s">
        <v>614</v>
      </c>
      <c r="K1747" s="13" t="s">
        <v>107</v>
      </c>
      <c r="L1747" s="13" t="s">
        <v>108</v>
      </c>
      <c r="M1747" s="13" t="s">
        <v>109</v>
      </c>
      <c r="N1747" s="13" t="s">
        <v>110</v>
      </c>
      <c r="O1747" s="39"/>
      <c r="P1747" s="39"/>
      <c r="Q1747" s="39"/>
      <c r="R1747" s="39"/>
      <c r="S1747" s="39">
        <v>37</v>
      </c>
      <c r="T1747" s="39">
        <v>37</v>
      </c>
      <c r="U1747" s="39">
        <v>37</v>
      </c>
      <c r="V1747" s="39">
        <v>37</v>
      </c>
      <c r="W1747" s="39">
        <v>37</v>
      </c>
      <c r="X1747" s="39"/>
      <c r="Y1747" s="39"/>
      <c r="Z1747" s="39"/>
      <c r="AA1747" s="39"/>
      <c r="AB1747" s="39"/>
      <c r="AC1747" s="39"/>
      <c r="AD1747" s="39"/>
      <c r="AE1747" s="39"/>
      <c r="AF1747" s="39"/>
      <c r="AG1747" s="39"/>
      <c r="AH1747" s="39"/>
      <c r="AI1747" s="39"/>
      <c r="AJ1747" s="39"/>
      <c r="AK1747" s="39"/>
      <c r="AL1747" s="39"/>
      <c r="AM1747" s="39"/>
      <c r="AN1747" s="39"/>
      <c r="AO1747" s="39"/>
      <c r="AP1747" s="39">
        <v>999.99999999999989</v>
      </c>
      <c r="AQ1747" s="39">
        <v>0</v>
      </c>
      <c r="AR1747" s="27">
        <f t="shared" si="38"/>
        <v>0</v>
      </c>
      <c r="AS1747" s="13" t="s">
        <v>111</v>
      </c>
      <c r="AT1747" s="13">
        <v>2016</v>
      </c>
      <c r="AU1747" s="13">
        <v>9.18</v>
      </c>
    </row>
    <row r="1748" spans="2:47" x14ac:dyDescent="0.2">
      <c r="B1748" s="13" t="s">
        <v>2824</v>
      </c>
      <c r="C1748" s="13" t="s">
        <v>100</v>
      </c>
      <c r="D1748" s="13" t="s">
        <v>2822</v>
      </c>
      <c r="E1748" s="13" t="s">
        <v>589</v>
      </c>
      <c r="F1748" s="13" t="s">
        <v>2823</v>
      </c>
      <c r="G1748" s="13" t="s">
        <v>591</v>
      </c>
      <c r="H1748" s="13" t="s">
        <v>105</v>
      </c>
      <c r="I1748" s="13">
        <v>55</v>
      </c>
      <c r="J1748" s="13" t="s">
        <v>747</v>
      </c>
      <c r="K1748" s="13" t="s">
        <v>107</v>
      </c>
      <c r="L1748" s="13" t="s">
        <v>108</v>
      </c>
      <c r="M1748" s="13" t="s">
        <v>109</v>
      </c>
      <c r="N1748" s="13" t="s">
        <v>110</v>
      </c>
      <c r="O1748" s="39"/>
      <c r="P1748" s="39"/>
      <c r="Q1748" s="39"/>
      <c r="R1748" s="39"/>
      <c r="S1748" s="39">
        <v>37</v>
      </c>
      <c r="T1748" s="39">
        <v>37</v>
      </c>
      <c r="U1748" s="39">
        <v>37</v>
      </c>
      <c r="V1748" s="39">
        <v>37</v>
      </c>
      <c r="W1748" s="39">
        <v>37</v>
      </c>
      <c r="X1748" s="39"/>
      <c r="Y1748" s="39"/>
      <c r="Z1748" s="39"/>
      <c r="AA1748" s="39"/>
      <c r="AB1748" s="39"/>
      <c r="AC1748" s="39"/>
      <c r="AD1748" s="39"/>
      <c r="AE1748" s="39"/>
      <c r="AF1748" s="39"/>
      <c r="AG1748" s="39"/>
      <c r="AH1748" s="39"/>
      <c r="AI1748" s="39"/>
      <c r="AJ1748" s="39"/>
      <c r="AK1748" s="39"/>
      <c r="AL1748" s="39"/>
      <c r="AM1748" s="39"/>
      <c r="AN1748" s="39"/>
      <c r="AO1748" s="39"/>
      <c r="AP1748" s="39">
        <v>999.99999999999989</v>
      </c>
      <c r="AQ1748" s="39">
        <v>0</v>
      </c>
      <c r="AR1748" s="27">
        <f t="shared" si="38"/>
        <v>0</v>
      </c>
      <c r="AS1748" s="13" t="s">
        <v>748</v>
      </c>
      <c r="AT1748" s="13">
        <v>2016</v>
      </c>
      <c r="AU1748" s="13" t="s">
        <v>212</v>
      </c>
    </row>
    <row r="1749" spans="2:47" x14ac:dyDescent="0.2">
      <c r="B1749" s="7" t="s">
        <v>2825</v>
      </c>
      <c r="C1749" s="7" t="s">
        <v>100</v>
      </c>
      <c r="D1749" s="13" t="s">
        <v>2826</v>
      </c>
      <c r="E1749" s="7" t="s">
        <v>2827</v>
      </c>
      <c r="F1749" s="7" t="s">
        <v>2828</v>
      </c>
      <c r="G1749" s="7" t="s">
        <v>2829</v>
      </c>
      <c r="H1749" s="8" t="s">
        <v>197</v>
      </c>
      <c r="I1749" s="9">
        <v>57</v>
      </c>
      <c r="J1749" s="10" t="s">
        <v>238</v>
      </c>
      <c r="K1749" s="8" t="s">
        <v>107</v>
      </c>
      <c r="L1749" s="10" t="s">
        <v>108</v>
      </c>
      <c r="M1749" s="10" t="s">
        <v>109</v>
      </c>
      <c r="N1749" s="10" t="s">
        <v>2830</v>
      </c>
      <c r="O1749" s="27"/>
      <c r="P1749" s="27"/>
      <c r="Q1749" s="74"/>
      <c r="R1749" s="27">
        <v>2</v>
      </c>
      <c r="S1749" s="27">
        <v>2</v>
      </c>
      <c r="T1749" s="27">
        <v>2</v>
      </c>
      <c r="U1749" s="27">
        <v>2</v>
      </c>
      <c r="V1749" s="27">
        <v>2</v>
      </c>
      <c r="W1749" s="27"/>
      <c r="X1749" s="27"/>
      <c r="Y1749" s="27"/>
      <c r="Z1749" s="27"/>
      <c r="AA1749" s="27"/>
      <c r="AB1749" s="27"/>
      <c r="AC1749" s="27"/>
      <c r="AD1749" s="27"/>
      <c r="AE1749" s="27"/>
      <c r="AF1749" s="27"/>
      <c r="AG1749" s="27"/>
      <c r="AH1749" s="27"/>
      <c r="AI1749" s="27"/>
      <c r="AJ1749" s="27"/>
      <c r="AK1749" s="27"/>
      <c r="AL1749" s="27"/>
      <c r="AM1749" s="27"/>
      <c r="AN1749" s="27"/>
      <c r="AO1749" s="27"/>
      <c r="AP1749" s="27">
        <v>3723.72</v>
      </c>
      <c r="AQ1749" s="27">
        <v>0</v>
      </c>
      <c r="AR1749" s="27">
        <f t="shared" si="38"/>
        <v>0</v>
      </c>
      <c r="AS1749" s="10" t="s">
        <v>111</v>
      </c>
      <c r="AT1749" s="43" t="s">
        <v>241</v>
      </c>
      <c r="AU1749" s="89" t="s">
        <v>242</v>
      </c>
    </row>
    <row r="1750" spans="2:47" x14ac:dyDescent="0.2">
      <c r="B1750" s="12" t="s">
        <v>2831</v>
      </c>
      <c r="C1750" s="7" t="s">
        <v>100</v>
      </c>
      <c r="D1750" s="13" t="s">
        <v>2826</v>
      </c>
      <c r="E1750" s="7" t="s">
        <v>2827</v>
      </c>
      <c r="F1750" s="7" t="s">
        <v>2828</v>
      </c>
      <c r="G1750" s="7" t="s">
        <v>2829</v>
      </c>
      <c r="H1750" s="8" t="s">
        <v>197</v>
      </c>
      <c r="I1750" s="9">
        <v>57</v>
      </c>
      <c r="J1750" s="10" t="s">
        <v>579</v>
      </c>
      <c r="K1750" s="8" t="s">
        <v>107</v>
      </c>
      <c r="L1750" s="10" t="s">
        <v>108</v>
      </c>
      <c r="M1750" s="10" t="s">
        <v>109</v>
      </c>
      <c r="N1750" s="10" t="s">
        <v>2830</v>
      </c>
      <c r="O1750" s="74"/>
      <c r="P1750" s="27"/>
      <c r="Q1750" s="27"/>
      <c r="R1750" s="27">
        <v>2</v>
      </c>
      <c r="S1750" s="27">
        <v>2</v>
      </c>
      <c r="T1750" s="27">
        <v>2</v>
      </c>
      <c r="U1750" s="27">
        <v>2</v>
      </c>
      <c r="V1750" s="27">
        <v>2</v>
      </c>
      <c r="W1750" s="27"/>
      <c r="X1750" s="27"/>
      <c r="Y1750" s="27"/>
      <c r="Z1750" s="27"/>
      <c r="AA1750" s="27"/>
      <c r="AB1750" s="27"/>
      <c r="AC1750" s="27"/>
      <c r="AD1750" s="27"/>
      <c r="AE1750" s="27"/>
      <c r="AF1750" s="27"/>
      <c r="AG1750" s="27"/>
      <c r="AH1750" s="27"/>
      <c r="AI1750" s="27"/>
      <c r="AJ1750" s="27"/>
      <c r="AK1750" s="27"/>
      <c r="AL1750" s="27"/>
      <c r="AM1750" s="27"/>
      <c r="AN1750" s="27"/>
      <c r="AO1750" s="27"/>
      <c r="AP1750" s="27">
        <v>2900</v>
      </c>
      <c r="AQ1750" s="27">
        <v>0</v>
      </c>
      <c r="AR1750" s="27">
        <f t="shared" si="38"/>
        <v>0</v>
      </c>
      <c r="AS1750" s="10" t="s">
        <v>111</v>
      </c>
      <c r="AT1750" s="43" t="s">
        <v>241</v>
      </c>
      <c r="AU1750" s="89" t="s">
        <v>242</v>
      </c>
    </row>
    <row r="1751" spans="2:47" x14ac:dyDescent="0.2">
      <c r="B1751" s="12" t="s">
        <v>2832</v>
      </c>
      <c r="C1751" s="7" t="s">
        <v>100</v>
      </c>
      <c r="D1751" s="13" t="s">
        <v>2826</v>
      </c>
      <c r="E1751" s="7" t="s">
        <v>2827</v>
      </c>
      <c r="F1751" s="7" t="s">
        <v>2828</v>
      </c>
      <c r="G1751" s="7" t="s">
        <v>2829</v>
      </c>
      <c r="H1751" s="8" t="s">
        <v>197</v>
      </c>
      <c r="I1751" s="8">
        <v>57</v>
      </c>
      <c r="J1751" s="10" t="s">
        <v>200</v>
      </c>
      <c r="K1751" s="8" t="s">
        <v>107</v>
      </c>
      <c r="L1751" s="10" t="s">
        <v>108</v>
      </c>
      <c r="M1751" s="10" t="s">
        <v>109</v>
      </c>
      <c r="N1751" s="10" t="s">
        <v>2830</v>
      </c>
      <c r="O1751" s="74"/>
      <c r="P1751" s="27"/>
      <c r="Q1751" s="27"/>
      <c r="R1751" s="27">
        <v>2</v>
      </c>
      <c r="S1751" s="27">
        <v>2</v>
      </c>
      <c r="T1751" s="27">
        <v>2</v>
      </c>
      <c r="U1751" s="27">
        <v>2</v>
      </c>
      <c r="V1751" s="27">
        <v>2</v>
      </c>
      <c r="W1751" s="27"/>
      <c r="X1751" s="27"/>
      <c r="Y1751" s="27"/>
      <c r="Z1751" s="27"/>
      <c r="AA1751" s="27"/>
      <c r="AB1751" s="27"/>
      <c r="AC1751" s="27"/>
      <c r="AD1751" s="27"/>
      <c r="AE1751" s="27"/>
      <c r="AF1751" s="27"/>
      <c r="AG1751" s="27"/>
      <c r="AH1751" s="27"/>
      <c r="AI1751" s="27"/>
      <c r="AJ1751" s="27"/>
      <c r="AK1751" s="27"/>
      <c r="AL1751" s="27"/>
      <c r="AM1751" s="27"/>
      <c r="AN1751" s="27"/>
      <c r="AO1751" s="27"/>
      <c r="AP1751" s="27">
        <v>2900</v>
      </c>
      <c r="AQ1751" s="27">
        <v>0</v>
      </c>
      <c r="AR1751" s="27">
        <f t="shared" si="38"/>
        <v>0</v>
      </c>
      <c r="AS1751" s="10" t="s">
        <v>111</v>
      </c>
      <c r="AT1751" s="7" t="s">
        <v>375</v>
      </c>
      <c r="AU1751" s="13" t="s">
        <v>115</v>
      </c>
    </row>
    <row r="1752" spans="2:47" x14ac:dyDescent="0.2">
      <c r="B1752" s="13" t="s">
        <v>2833</v>
      </c>
      <c r="C1752" s="13" t="s">
        <v>100</v>
      </c>
      <c r="D1752" s="13" t="s">
        <v>2826</v>
      </c>
      <c r="E1752" s="13" t="s">
        <v>2827</v>
      </c>
      <c r="F1752" s="13" t="s">
        <v>2828</v>
      </c>
      <c r="G1752" s="13" t="s">
        <v>2829</v>
      </c>
      <c r="H1752" s="13" t="s">
        <v>197</v>
      </c>
      <c r="I1752" s="13">
        <v>57</v>
      </c>
      <c r="J1752" s="13" t="s">
        <v>200</v>
      </c>
      <c r="K1752" s="13" t="s">
        <v>107</v>
      </c>
      <c r="L1752" s="13" t="s">
        <v>108</v>
      </c>
      <c r="M1752" s="13" t="s">
        <v>122</v>
      </c>
      <c r="N1752" s="13" t="s">
        <v>2830</v>
      </c>
      <c r="O1752" s="39"/>
      <c r="P1752" s="39"/>
      <c r="Q1752" s="39"/>
      <c r="R1752" s="39">
        <v>2</v>
      </c>
      <c r="S1752" s="39">
        <v>0</v>
      </c>
      <c r="T1752" s="39">
        <v>0</v>
      </c>
      <c r="U1752" s="39">
        <v>0</v>
      </c>
      <c r="V1752" s="39">
        <v>0</v>
      </c>
      <c r="W1752" s="39"/>
      <c r="X1752" s="39"/>
      <c r="Y1752" s="39"/>
      <c r="Z1752" s="39"/>
      <c r="AA1752" s="39"/>
      <c r="AB1752" s="39"/>
      <c r="AC1752" s="39"/>
      <c r="AD1752" s="39"/>
      <c r="AE1752" s="39"/>
      <c r="AF1752" s="39"/>
      <c r="AG1752" s="39"/>
      <c r="AH1752" s="39"/>
      <c r="AI1752" s="39"/>
      <c r="AJ1752" s="39"/>
      <c r="AK1752" s="39"/>
      <c r="AL1752" s="39"/>
      <c r="AM1752" s="39"/>
      <c r="AN1752" s="39"/>
      <c r="AO1752" s="39"/>
      <c r="AP1752" s="39">
        <v>2900</v>
      </c>
      <c r="AQ1752" s="39">
        <f>(O1752+P1752+Q1752+R1752+S1752+T1752+U1752+V1752+W1752)*AP1752</f>
        <v>5800</v>
      </c>
      <c r="AR1752" s="27">
        <f t="shared" si="38"/>
        <v>6496.0000000000009</v>
      </c>
      <c r="AS1752" s="13" t="s">
        <v>111</v>
      </c>
      <c r="AT1752" s="13">
        <v>2014</v>
      </c>
      <c r="AU1752" s="13"/>
    </row>
    <row r="1753" spans="2:47" x14ac:dyDescent="0.2">
      <c r="B1753" s="7" t="s">
        <v>2834</v>
      </c>
      <c r="C1753" s="7" t="s">
        <v>100</v>
      </c>
      <c r="D1753" s="13" t="s">
        <v>2826</v>
      </c>
      <c r="E1753" s="7" t="s">
        <v>2827</v>
      </c>
      <c r="F1753" s="7" t="s">
        <v>2828</v>
      </c>
      <c r="G1753" s="7" t="s">
        <v>2835</v>
      </c>
      <c r="H1753" s="8" t="s">
        <v>197</v>
      </c>
      <c r="I1753" s="9">
        <v>57</v>
      </c>
      <c r="J1753" s="10" t="s">
        <v>238</v>
      </c>
      <c r="K1753" s="8" t="s">
        <v>107</v>
      </c>
      <c r="L1753" s="10" t="s">
        <v>108</v>
      </c>
      <c r="M1753" s="10" t="s">
        <v>109</v>
      </c>
      <c r="N1753" s="10" t="s">
        <v>2830</v>
      </c>
      <c r="O1753" s="27"/>
      <c r="P1753" s="27"/>
      <c r="Q1753" s="74"/>
      <c r="R1753" s="27">
        <v>12</v>
      </c>
      <c r="S1753" s="27">
        <v>12</v>
      </c>
      <c r="T1753" s="27">
        <v>12</v>
      </c>
      <c r="U1753" s="27">
        <v>12</v>
      </c>
      <c r="V1753" s="27">
        <v>12</v>
      </c>
      <c r="W1753" s="27"/>
      <c r="X1753" s="27"/>
      <c r="Y1753" s="27"/>
      <c r="Z1753" s="27"/>
      <c r="AA1753" s="27"/>
      <c r="AB1753" s="27"/>
      <c r="AC1753" s="27"/>
      <c r="AD1753" s="27"/>
      <c r="AE1753" s="27"/>
      <c r="AF1753" s="27"/>
      <c r="AG1753" s="27"/>
      <c r="AH1753" s="27"/>
      <c r="AI1753" s="27"/>
      <c r="AJ1753" s="27"/>
      <c r="AK1753" s="27"/>
      <c r="AL1753" s="27"/>
      <c r="AM1753" s="27"/>
      <c r="AN1753" s="27"/>
      <c r="AO1753" s="27"/>
      <c r="AP1753" s="27">
        <v>3723.72</v>
      </c>
      <c r="AQ1753" s="27">
        <v>0</v>
      </c>
      <c r="AR1753" s="27">
        <f t="shared" si="38"/>
        <v>0</v>
      </c>
      <c r="AS1753" s="10" t="s">
        <v>111</v>
      </c>
      <c r="AT1753" s="43" t="s">
        <v>241</v>
      </c>
      <c r="AU1753" s="89" t="s">
        <v>242</v>
      </c>
    </row>
    <row r="1754" spans="2:47" x14ac:dyDescent="0.2">
      <c r="B1754" s="12" t="s">
        <v>2836</v>
      </c>
      <c r="C1754" s="7" t="s">
        <v>100</v>
      </c>
      <c r="D1754" s="13" t="s">
        <v>2826</v>
      </c>
      <c r="E1754" s="7" t="s">
        <v>2827</v>
      </c>
      <c r="F1754" s="7" t="s">
        <v>2828</v>
      </c>
      <c r="G1754" s="7" t="s">
        <v>2835</v>
      </c>
      <c r="H1754" s="8" t="s">
        <v>197</v>
      </c>
      <c r="I1754" s="9">
        <v>57</v>
      </c>
      <c r="J1754" s="10" t="s">
        <v>579</v>
      </c>
      <c r="K1754" s="8" t="s">
        <v>107</v>
      </c>
      <c r="L1754" s="10" t="s">
        <v>108</v>
      </c>
      <c r="M1754" s="10" t="s">
        <v>109</v>
      </c>
      <c r="N1754" s="10" t="s">
        <v>2830</v>
      </c>
      <c r="O1754" s="74"/>
      <c r="P1754" s="27"/>
      <c r="Q1754" s="27"/>
      <c r="R1754" s="27">
        <v>12</v>
      </c>
      <c r="S1754" s="27">
        <v>12</v>
      </c>
      <c r="T1754" s="27">
        <v>12</v>
      </c>
      <c r="U1754" s="27">
        <v>12</v>
      </c>
      <c r="V1754" s="27">
        <v>12</v>
      </c>
      <c r="W1754" s="27"/>
      <c r="X1754" s="27"/>
      <c r="Y1754" s="27"/>
      <c r="Z1754" s="27"/>
      <c r="AA1754" s="27"/>
      <c r="AB1754" s="27"/>
      <c r="AC1754" s="27"/>
      <c r="AD1754" s="27"/>
      <c r="AE1754" s="27"/>
      <c r="AF1754" s="27"/>
      <c r="AG1754" s="27"/>
      <c r="AH1754" s="27"/>
      <c r="AI1754" s="27"/>
      <c r="AJ1754" s="27"/>
      <c r="AK1754" s="27"/>
      <c r="AL1754" s="27"/>
      <c r="AM1754" s="27"/>
      <c r="AN1754" s="27"/>
      <c r="AO1754" s="27"/>
      <c r="AP1754" s="27">
        <v>2900</v>
      </c>
      <c r="AQ1754" s="27">
        <v>0</v>
      </c>
      <c r="AR1754" s="27">
        <f t="shared" si="38"/>
        <v>0</v>
      </c>
      <c r="AS1754" s="10" t="s">
        <v>111</v>
      </c>
      <c r="AT1754" s="43" t="s">
        <v>241</v>
      </c>
      <c r="AU1754" s="89" t="s">
        <v>242</v>
      </c>
    </row>
    <row r="1755" spans="2:47" x14ac:dyDescent="0.2">
      <c r="B1755" s="12" t="s">
        <v>2837</v>
      </c>
      <c r="C1755" s="7" t="s">
        <v>100</v>
      </c>
      <c r="D1755" s="13" t="s">
        <v>2826</v>
      </c>
      <c r="E1755" s="7" t="s">
        <v>2827</v>
      </c>
      <c r="F1755" s="7" t="s">
        <v>2828</v>
      </c>
      <c r="G1755" s="7" t="s">
        <v>2835</v>
      </c>
      <c r="H1755" s="8" t="s">
        <v>197</v>
      </c>
      <c r="I1755" s="8">
        <v>57</v>
      </c>
      <c r="J1755" s="10" t="s">
        <v>200</v>
      </c>
      <c r="K1755" s="8" t="s">
        <v>107</v>
      </c>
      <c r="L1755" s="10" t="s">
        <v>108</v>
      </c>
      <c r="M1755" s="10" t="s">
        <v>109</v>
      </c>
      <c r="N1755" s="10" t="s">
        <v>2830</v>
      </c>
      <c r="O1755" s="74"/>
      <c r="P1755" s="27"/>
      <c r="Q1755" s="27"/>
      <c r="R1755" s="27">
        <v>12</v>
      </c>
      <c r="S1755" s="27">
        <v>12</v>
      </c>
      <c r="T1755" s="27">
        <v>12</v>
      </c>
      <c r="U1755" s="27">
        <v>12</v>
      </c>
      <c r="V1755" s="27">
        <v>12</v>
      </c>
      <c r="W1755" s="27"/>
      <c r="X1755" s="27"/>
      <c r="Y1755" s="27"/>
      <c r="Z1755" s="27"/>
      <c r="AA1755" s="27"/>
      <c r="AB1755" s="27"/>
      <c r="AC1755" s="27"/>
      <c r="AD1755" s="27"/>
      <c r="AE1755" s="27"/>
      <c r="AF1755" s="27"/>
      <c r="AG1755" s="27"/>
      <c r="AH1755" s="27"/>
      <c r="AI1755" s="27"/>
      <c r="AJ1755" s="27"/>
      <c r="AK1755" s="27"/>
      <c r="AL1755" s="27"/>
      <c r="AM1755" s="27"/>
      <c r="AN1755" s="27"/>
      <c r="AO1755" s="27"/>
      <c r="AP1755" s="27">
        <v>2900</v>
      </c>
      <c r="AQ1755" s="27">
        <v>0</v>
      </c>
      <c r="AR1755" s="27">
        <f t="shared" si="38"/>
        <v>0</v>
      </c>
      <c r="AS1755" s="10" t="s">
        <v>111</v>
      </c>
      <c r="AT1755" s="7" t="s">
        <v>375</v>
      </c>
      <c r="AU1755" s="13" t="s">
        <v>115</v>
      </c>
    </row>
    <row r="1756" spans="2:47" x14ac:dyDescent="0.2">
      <c r="B1756" s="13" t="s">
        <v>2838</v>
      </c>
      <c r="C1756" s="13" t="s">
        <v>100</v>
      </c>
      <c r="D1756" s="13" t="s">
        <v>2826</v>
      </c>
      <c r="E1756" s="13" t="s">
        <v>2827</v>
      </c>
      <c r="F1756" s="13" t="s">
        <v>2828</v>
      </c>
      <c r="G1756" s="13" t="s">
        <v>2835</v>
      </c>
      <c r="H1756" s="13" t="s">
        <v>197</v>
      </c>
      <c r="I1756" s="13">
        <v>57</v>
      </c>
      <c r="J1756" s="13" t="s">
        <v>200</v>
      </c>
      <c r="K1756" s="13" t="s">
        <v>107</v>
      </c>
      <c r="L1756" s="13" t="s">
        <v>108</v>
      </c>
      <c r="M1756" s="13" t="s">
        <v>122</v>
      </c>
      <c r="N1756" s="13" t="s">
        <v>2830</v>
      </c>
      <c r="O1756" s="39"/>
      <c r="P1756" s="39"/>
      <c r="Q1756" s="39"/>
      <c r="R1756" s="39">
        <v>12</v>
      </c>
      <c r="S1756" s="39">
        <v>0</v>
      </c>
      <c r="T1756" s="39">
        <v>0</v>
      </c>
      <c r="U1756" s="39">
        <v>0</v>
      </c>
      <c r="V1756" s="39">
        <v>0</v>
      </c>
      <c r="W1756" s="39"/>
      <c r="X1756" s="39"/>
      <c r="Y1756" s="39"/>
      <c r="Z1756" s="39"/>
      <c r="AA1756" s="39"/>
      <c r="AB1756" s="39"/>
      <c r="AC1756" s="39"/>
      <c r="AD1756" s="39"/>
      <c r="AE1756" s="39"/>
      <c r="AF1756" s="39"/>
      <c r="AG1756" s="39"/>
      <c r="AH1756" s="39"/>
      <c r="AI1756" s="39"/>
      <c r="AJ1756" s="39"/>
      <c r="AK1756" s="39"/>
      <c r="AL1756" s="39"/>
      <c r="AM1756" s="39"/>
      <c r="AN1756" s="39"/>
      <c r="AO1756" s="39"/>
      <c r="AP1756" s="39">
        <v>2900</v>
      </c>
      <c r="AQ1756" s="39">
        <f>(O1756+P1756+Q1756+R1756+S1756+T1756+U1756+V1756+W1756)*AP1756</f>
        <v>34800</v>
      </c>
      <c r="AR1756" s="27">
        <f t="shared" si="38"/>
        <v>38976.000000000007</v>
      </c>
      <c r="AS1756" s="13" t="s">
        <v>111</v>
      </c>
      <c r="AT1756" s="13">
        <v>2014</v>
      </c>
      <c r="AU1756" s="13"/>
    </row>
    <row r="1757" spans="2:47" x14ac:dyDescent="0.2">
      <c r="B1757" s="7" t="s">
        <v>2839</v>
      </c>
      <c r="C1757" s="7" t="s">
        <v>100</v>
      </c>
      <c r="D1757" s="13" t="s">
        <v>2826</v>
      </c>
      <c r="E1757" s="7" t="s">
        <v>2827</v>
      </c>
      <c r="F1757" s="7" t="s">
        <v>2828</v>
      </c>
      <c r="G1757" s="7" t="s">
        <v>2840</v>
      </c>
      <c r="H1757" s="8" t="s">
        <v>197</v>
      </c>
      <c r="I1757" s="9">
        <v>57</v>
      </c>
      <c r="J1757" s="10" t="s">
        <v>238</v>
      </c>
      <c r="K1757" s="8" t="s">
        <v>107</v>
      </c>
      <c r="L1757" s="10" t="s">
        <v>108</v>
      </c>
      <c r="M1757" s="10" t="s">
        <v>109</v>
      </c>
      <c r="N1757" s="10" t="s">
        <v>2830</v>
      </c>
      <c r="O1757" s="27"/>
      <c r="P1757" s="27"/>
      <c r="Q1757" s="74"/>
      <c r="R1757" s="27">
        <v>6</v>
      </c>
      <c r="S1757" s="27">
        <v>6</v>
      </c>
      <c r="T1757" s="27">
        <v>6</v>
      </c>
      <c r="U1757" s="27">
        <v>6</v>
      </c>
      <c r="V1757" s="27">
        <v>6</v>
      </c>
      <c r="W1757" s="27"/>
      <c r="X1757" s="27"/>
      <c r="Y1757" s="27"/>
      <c r="Z1757" s="27"/>
      <c r="AA1757" s="27"/>
      <c r="AB1757" s="27"/>
      <c r="AC1757" s="27"/>
      <c r="AD1757" s="27"/>
      <c r="AE1757" s="27"/>
      <c r="AF1757" s="27"/>
      <c r="AG1757" s="27"/>
      <c r="AH1757" s="27"/>
      <c r="AI1757" s="27"/>
      <c r="AJ1757" s="27"/>
      <c r="AK1757" s="27"/>
      <c r="AL1757" s="27"/>
      <c r="AM1757" s="27"/>
      <c r="AN1757" s="27"/>
      <c r="AO1757" s="27"/>
      <c r="AP1757" s="27">
        <v>3723.72</v>
      </c>
      <c r="AQ1757" s="27">
        <v>0</v>
      </c>
      <c r="AR1757" s="27">
        <f t="shared" si="38"/>
        <v>0</v>
      </c>
      <c r="AS1757" s="10" t="s">
        <v>111</v>
      </c>
      <c r="AT1757" s="43" t="s">
        <v>241</v>
      </c>
      <c r="AU1757" s="89" t="s">
        <v>242</v>
      </c>
    </row>
    <row r="1758" spans="2:47" x14ac:dyDescent="0.2">
      <c r="B1758" s="12" t="s">
        <v>2841</v>
      </c>
      <c r="C1758" s="7" t="s">
        <v>100</v>
      </c>
      <c r="D1758" s="13" t="s">
        <v>2826</v>
      </c>
      <c r="E1758" s="7" t="s">
        <v>2827</v>
      </c>
      <c r="F1758" s="7" t="s">
        <v>2828</v>
      </c>
      <c r="G1758" s="7" t="s">
        <v>2840</v>
      </c>
      <c r="H1758" s="8" t="s">
        <v>197</v>
      </c>
      <c r="I1758" s="9">
        <v>57</v>
      </c>
      <c r="J1758" s="10" t="s">
        <v>579</v>
      </c>
      <c r="K1758" s="8" t="s">
        <v>107</v>
      </c>
      <c r="L1758" s="10" t="s">
        <v>108</v>
      </c>
      <c r="M1758" s="10" t="s">
        <v>109</v>
      </c>
      <c r="N1758" s="10" t="s">
        <v>2830</v>
      </c>
      <c r="O1758" s="74"/>
      <c r="P1758" s="27"/>
      <c r="Q1758" s="27"/>
      <c r="R1758" s="27">
        <v>6</v>
      </c>
      <c r="S1758" s="27">
        <v>6</v>
      </c>
      <c r="T1758" s="27">
        <v>6</v>
      </c>
      <c r="U1758" s="27">
        <v>6</v>
      </c>
      <c r="V1758" s="27">
        <v>6</v>
      </c>
      <c r="W1758" s="27"/>
      <c r="X1758" s="27"/>
      <c r="Y1758" s="27"/>
      <c r="Z1758" s="27"/>
      <c r="AA1758" s="27"/>
      <c r="AB1758" s="27"/>
      <c r="AC1758" s="27"/>
      <c r="AD1758" s="27"/>
      <c r="AE1758" s="27"/>
      <c r="AF1758" s="27"/>
      <c r="AG1758" s="27"/>
      <c r="AH1758" s="27"/>
      <c r="AI1758" s="27"/>
      <c r="AJ1758" s="27"/>
      <c r="AK1758" s="27"/>
      <c r="AL1758" s="27"/>
      <c r="AM1758" s="27"/>
      <c r="AN1758" s="27"/>
      <c r="AO1758" s="27"/>
      <c r="AP1758" s="27">
        <v>2900</v>
      </c>
      <c r="AQ1758" s="27">
        <v>0</v>
      </c>
      <c r="AR1758" s="27">
        <f t="shared" si="38"/>
        <v>0</v>
      </c>
      <c r="AS1758" s="10" t="s">
        <v>111</v>
      </c>
      <c r="AT1758" s="43" t="s">
        <v>241</v>
      </c>
      <c r="AU1758" s="89" t="s">
        <v>242</v>
      </c>
    </row>
    <row r="1759" spans="2:47" x14ac:dyDescent="0.2">
      <c r="B1759" s="12" t="s">
        <v>2842</v>
      </c>
      <c r="C1759" s="7" t="s">
        <v>100</v>
      </c>
      <c r="D1759" s="13" t="s">
        <v>2826</v>
      </c>
      <c r="E1759" s="7" t="s">
        <v>2827</v>
      </c>
      <c r="F1759" s="7" t="s">
        <v>2828</v>
      </c>
      <c r="G1759" s="7" t="s">
        <v>2840</v>
      </c>
      <c r="H1759" s="8" t="s">
        <v>197</v>
      </c>
      <c r="I1759" s="8">
        <v>57</v>
      </c>
      <c r="J1759" s="10" t="s">
        <v>200</v>
      </c>
      <c r="K1759" s="8" t="s">
        <v>107</v>
      </c>
      <c r="L1759" s="10" t="s">
        <v>108</v>
      </c>
      <c r="M1759" s="10" t="s">
        <v>109</v>
      </c>
      <c r="N1759" s="10" t="s">
        <v>2830</v>
      </c>
      <c r="O1759" s="74"/>
      <c r="P1759" s="27"/>
      <c r="Q1759" s="27"/>
      <c r="R1759" s="27">
        <v>6</v>
      </c>
      <c r="S1759" s="27">
        <v>6</v>
      </c>
      <c r="T1759" s="27">
        <v>6</v>
      </c>
      <c r="U1759" s="27">
        <v>6</v>
      </c>
      <c r="V1759" s="27">
        <v>6</v>
      </c>
      <c r="W1759" s="27"/>
      <c r="X1759" s="27"/>
      <c r="Y1759" s="27"/>
      <c r="Z1759" s="27"/>
      <c r="AA1759" s="27"/>
      <c r="AB1759" s="27"/>
      <c r="AC1759" s="27"/>
      <c r="AD1759" s="27"/>
      <c r="AE1759" s="27"/>
      <c r="AF1759" s="27"/>
      <c r="AG1759" s="27"/>
      <c r="AH1759" s="27"/>
      <c r="AI1759" s="27"/>
      <c r="AJ1759" s="27"/>
      <c r="AK1759" s="27"/>
      <c r="AL1759" s="27"/>
      <c r="AM1759" s="27"/>
      <c r="AN1759" s="27"/>
      <c r="AO1759" s="27"/>
      <c r="AP1759" s="27">
        <v>2900</v>
      </c>
      <c r="AQ1759" s="27">
        <v>0</v>
      </c>
      <c r="AR1759" s="27">
        <f t="shared" si="38"/>
        <v>0</v>
      </c>
      <c r="AS1759" s="10" t="s">
        <v>111</v>
      </c>
      <c r="AT1759" s="7" t="s">
        <v>375</v>
      </c>
      <c r="AU1759" s="13" t="s">
        <v>115</v>
      </c>
    </row>
    <row r="1760" spans="2:47" x14ac:dyDescent="0.2">
      <c r="B1760" s="13" t="s">
        <v>2843</v>
      </c>
      <c r="C1760" s="13" t="s">
        <v>100</v>
      </c>
      <c r="D1760" s="13" t="s">
        <v>2826</v>
      </c>
      <c r="E1760" s="13" t="s">
        <v>2827</v>
      </c>
      <c r="F1760" s="13" t="s">
        <v>2828</v>
      </c>
      <c r="G1760" s="13" t="s">
        <v>2840</v>
      </c>
      <c r="H1760" s="13" t="s">
        <v>197</v>
      </c>
      <c r="I1760" s="13">
        <v>57</v>
      </c>
      <c r="J1760" s="13" t="s">
        <v>200</v>
      </c>
      <c r="K1760" s="13" t="s">
        <v>107</v>
      </c>
      <c r="L1760" s="13" t="s">
        <v>108</v>
      </c>
      <c r="M1760" s="13" t="s">
        <v>122</v>
      </c>
      <c r="N1760" s="13" t="s">
        <v>2830</v>
      </c>
      <c r="O1760" s="39"/>
      <c r="P1760" s="39"/>
      <c r="Q1760" s="39"/>
      <c r="R1760" s="39">
        <v>6</v>
      </c>
      <c r="S1760" s="39">
        <v>0</v>
      </c>
      <c r="T1760" s="39">
        <v>0</v>
      </c>
      <c r="U1760" s="39">
        <v>0</v>
      </c>
      <c r="V1760" s="39">
        <v>0</v>
      </c>
      <c r="W1760" s="39"/>
      <c r="X1760" s="39"/>
      <c r="Y1760" s="39"/>
      <c r="Z1760" s="39"/>
      <c r="AA1760" s="39"/>
      <c r="AB1760" s="39"/>
      <c r="AC1760" s="39"/>
      <c r="AD1760" s="39"/>
      <c r="AE1760" s="39"/>
      <c r="AF1760" s="39"/>
      <c r="AG1760" s="39"/>
      <c r="AH1760" s="39"/>
      <c r="AI1760" s="39"/>
      <c r="AJ1760" s="39"/>
      <c r="AK1760" s="39"/>
      <c r="AL1760" s="39"/>
      <c r="AM1760" s="39"/>
      <c r="AN1760" s="39"/>
      <c r="AO1760" s="39"/>
      <c r="AP1760" s="39">
        <v>2900</v>
      </c>
      <c r="AQ1760" s="39">
        <f>(O1760+P1760+Q1760+R1760+S1760+T1760+U1760+V1760+W1760)*AP1760</f>
        <v>17400</v>
      </c>
      <c r="AR1760" s="27">
        <f t="shared" si="38"/>
        <v>19488.000000000004</v>
      </c>
      <c r="AS1760" s="13" t="s">
        <v>111</v>
      </c>
      <c r="AT1760" s="13">
        <v>2014</v>
      </c>
      <c r="AU1760" s="13"/>
    </row>
    <row r="1761" spans="2:47" x14ac:dyDescent="0.2">
      <c r="B1761" s="7" t="s">
        <v>2844</v>
      </c>
      <c r="C1761" s="7" t="s">
        <v>100</v>
      </c>
      <c r="D1761" s="13" t="s">
        <v>2826</v>
      </c>
      <c r="E1761" s="7" t="s">
        <v>2827</v>
      </c>
      <c r="F1761" s="7" t="s">
        <v>2828</v>
      </c>
      <c r="G1761" s="7" t="s">
        <v>2845</v>
      </c>
      <c r="H1761" s="8" t="s">
        <v>197</v>
      </c>
      <c r="I1761" s="9">
        <v>57</v>
      </c>
      <c r="J1761" s="10" t="s">
        <v>238</v>
      </c>
      <c r="K1761" s="8" t="s">
        <v>107</v>
      </c>
      <c r="L1761" s="10" t="s">
        <v>108</v>
      </c>
      <c r="M1761" s="10" t="s">
        <v>109</v>
      </c>
      <c r="N1761" s="10" t="s">
        <v>2830</v>
      </c>
      <c r="O1761" s="27"/>
      <c r="P1761" s="27"/>
      <c r="Q1761" s="74"/>
      <c r="R1761" s="27">
        <v>14</v>
      </c>
      <c r="S1761" s="27">
        <v>14</v>
      </c>
      <c r="T1761" s="27">
        <v>14</v>
      </c>
      <c r="U1761" s="27">
        <v>14</v>
      </c>
      <c r="V1761" s="27">
        <v>14</v>
      </c>
      <c r="W1761" s="27"/>
      <c r="X1761" s="27"/>
      <c r="Y1761" s="27"/>
      <c r="Z1761" s="27"/>
      <c r="AA1761" s="27"/>
      <c r="AB1761" s="27"/>
      <c r="AC1761" s="27"/>
      <c r="AD1761" s="27"/>
      <c r="AE1761" s="27"/>
      <c r="AF1761" s="27"/>
      <c r="AG1761" s="27"/>
      <c r="AH1761" s="27"/>
      <c r="AI1761" s="27"/>
      <c r="AJ1761" s="27"/>
      <c r="AK1761" s="27"/>
      <c r="AL1761" s="27"/>
      <c r="AM1761" s="27"/>
      <c r="AN1761" s="27"/>
      <c r="AO1761" s="27"/>
      <c r="AP1761" s="27">
        <v>3723.72</v>
      </c>
      <c r="AQ1761" s="27">
        <v>0</v>
      </c>
      <c r="AR1761" s="27">
        <f t="shared" si="38"/>
        <v>0</v>
      </c>
      <c r="AS1761" s="10" t="s">
        <v>111</v>
      </c>
      <c r="AT1761" s="43" t="s">
        <v>241</v>
      </c>
      <c r="AU1761" s="88" t="s">
        <v>242</v>
      </c>
    </row>
    <row r="1762" spans="2:47" x14ac:dyDescent="0.2">
      <c r="B1762" s="12" t="s">
        <v>2846</v>
      </c>
      <c r="C1762" s="7" t="s">
        <v>100</v>
      </c>
      <c r="D1762" s="13" t="s">
        <v>2826</v>
      </c>
      <c r="E1762" s="7" t="s">
        <v>2827</v>
      </c>
      <c r="F1762" s="7" t="s">
        <v>2828</v>
      </c>
      <c r="G1762" s="7" t="s">
        <v>2845</v>
      </c>
      <c r="H1762" s="8" t="s">
        <v>197</v>
      </c>
      <c r="I1762" s="9">
        <v>57</v>
      </c>
      <c r="J1762" s="10" t="s">
        <v>579</v>
      </c>
      <c r="K1762" s="8" t="s">
        <v>107</v>
      </c>
      <c r="L1762" s="10" t="s">
        <v>108</v>
      </c>
      <c r="M1762" s="10" t="s">
        <v>109</v>
      </c>
      <c r="N1762" s="10" t="s">
        <v>2830</v>
      </c>
      <c r="O1762" s="74"/>
      <c r="P1762" s="27"/>
      <c r="Q1762" s="27"/>
      <c r="R1762" s="27">
        <v>14</v>
      </c>
      <c r="S1762" s="27">
        <v>14</v>
      </c>
      <c r="T1762" s="27">
        <v>14</v>
      </c>
      <c r="U1762" s="27">
        <v>14</v>
      </c>
      <c r="V1762" s="27">
        <v>14</v>
      </c>
      <c r="W1762" s="27"/>
      <c r="X1762" s="27"/>
      <c r="Y1762" s="27"/>
      <c r="Z1762" s="27"/>
      <c r="AA1762" s="27"/>
      <c r="AB1762" s="27"/>
      <c r="AC1762" s="27"/>
      <c r="AD1762" s="27"/>
      <c r="AE1762" s="27"/>
      <c r="AF1762" s="27"/>
      <c r="AG1762" s="27"/>
      <c r="AH1762" s="27"/>
      <c r="AI1762" s="27"/>
      <c r="AJ1762" s="27"/>
      <c r="AK1762" s="27"/>
      <c r="AL1762" s="27"/>
      <c r="AM1762" s="27"/>
      <c r="AN1762" s="27"/>
      <c r="AO1762" s="27"/>
      <c r="AP1762" s="27">
        <v>2900</v>
      </c>
      <c r="AQ1762" s="27">
        <v>0</v>
      </c>
      <c r="AR1762" s="27">
        <f t="shared" si="38"/>
        <v>0</v>
      </c>
      <c r="AS1762" s="10" t="s">
        <v>111</v>
      </c>
      <c r="AT1762" s="43" t="s">
        <v>241</v>
      </c>
      <c r="AU1762" s="89" t="s">
        <v>242</v>
      </c>
    </row>
    <row r="1763" spans="2:47" x14ac:dyDescent="0.2">
      <c r="B1763" s="12" t="s">
        <v>2847</v>
      </c>
      <c r="C1763" s="7" t="s">
        <v>100</v>
      </c>
      <c r="D1763" s="13" t="s">
        <v>2826</v>
      </c>
      <c r="E1763" s="7" t="s">
        <v>2827</v>
      </c>
      <c r="F1763" s="7" t="s">
        <v>2828</v>
      </c>
      <c r="G1763" s="7" t="s">
        <v>2845</v>
      </c>
      <c r="H1763" s="8" t="s">
        <v>197</v>
      </c>
      <c r="I1763" s="8">
        <v>57</v>
      </c>
      <c r="J1763" s="10" t="s">
        <v>200</v>
      </c>
      <c r="K1763" s="8" t="s">
        <v>107</v>
      </c>
      <c r="L1763" s="10" t="s">
        <v>108</v>
      </c>
      <c r="M1763" s="10" t="s">
        <v>109</v>
      </c>
      <c r="N1763" s="10" t="s">
        <v>2830</v>
      </c>
      <c r="O1763" s="74"/>
      <c r="P1763" s="27"/>
      <c r="Q1763" s="27"/>
      <c r="R1763" s="27">
        <v>14</v>
      </c>
      <c r="S1763" s="27">
        <v>14</v>
      </c>
      <c r="T1763" s="27">
        <v>14</v>
      </c>
      <c r="U1763" s="27">
        <v>14</v>
      </c>
      <c r="V1763" s="27">
        <v>14</v>
      </c>
      <c r="W1763" s="27"/>
      <c r="X1763" s="27"/>
      <c r="Y1763" s="27"/>
      <c r="Z1763" s="27"/>
      <c r="AA1763" s="27"/>
      <c r="AB1763" s="27"/>
      <c r="AC1763" s="27"/>
      <c r="AD1763" s="27"/>
      <c r="AE1763" s="27"/>
      <c r="AF1763" s="27"/>
      <c r="AG1763" s="27"/>
      <c r="AH1763" s="27"/>
      <c r="AI1763" s="27"/>
      <c r="AJ1763" s="27"/>
      <c r="AK1763" s="27"/>
      <c r="AL1763" s="27"/>
      <c r="AM1763" s="27"/>
      <c r="AN1763" s="27"/>
      <c r="AO1763" s="27"/>
      <c r="AP1763" s="27">
        <v>2900</v>
      </c>
      <c r="AQ1763" s="27">
        <v>0</v>
      </c>
      <c r="AR1763" s="27">
        <f t="shared" si="38"/>
        <v>0</v>
      </c>
      <c r="AS1763" s="10" t="s">
        <v>111</v>
      </c>
      <c r="AT1763" s="7" t="s">
        <v>375</v>
      </c>
      <c r="AU1763" s="13" t="s">
        <v>115</v>
      </c>
    </row>
    <row r="1764" spans="2:47" x14ac:dyDescent="0.2">
      <c r="B1764" s="13" t="s">
        <v>2848</v>
      </c>
      <c r="C1764" s="13" t="s">
        <v>100</v>
      </c>
      <c r="D1764" s="13" t="s">
        <v>2826</v>
      </c>
      <c r="E1764" s="13" t="s">
        <v>2827</v>
      </c>
      <c r="F1764" s="13" t="s">
        <v>2828</v>
      </c>
      <c r="G1764" s="13" t="s">
        <v>2845</v>
      </c>
      <c r="H1764" s="13" t="s">
        <v>197</v>
      </c>
      <c r="I1764" s="13">
        <v>57</v>
      </c>
      <c r="J1764" s="13" t="s">
        <v>200</v>
      </c>
      <c r="K1764" s="13" t="s">
        <v>107</v>
      </c>
      <c r="L1764" s="13" t="s">
        <v>108</v>
      </c>
      <c r="M1764" s="13" t="s">
        <v>122</v>
      </c>
      <c r="N1764" s="13" t="s">
        <v>2830</v>
      </c>
      <c r="O1764" s="39"/>
      <c r="P1764" s="39"/>
      <c r="Q1764" s="39"/>
      <c r="R1764" s="39">
        <v>14</v>
      </c>
      <c r="S1764" s="39">
        <v>0</v>
      </c>
      <c r="T1764" s="39">
        <v>0</v>
      </c>
      <c r="U1764" s="39">
        <v>0</v>
      </c>
      <c r="V1764" s="39">
        <v>0</v>
      </c>
      <c r="W1764" s="39"/>
      <c r="X1764" s="39"/>
      <c r="Y1764" s="39"/>
      <c r="Z1764" s="39"/>
      <c r="AA1764" s="39"/>
      <c r="AB1764" s="39"/>
      <c r="AC1764" s="39"/>
      <c r="AD1764" s="39"/>
      <c r="AE1764" s="39"/>
      <c r="AF1764" s="39"/>
      <c r="AG1764" s="39"/>
      <c r="AH1764" s="39"/>
      <c r="AI1764" s="39"/>
      <c r="AJ1764" s="39"/>
      <c r="AK1764" s="39"/>
      <c r="AL1764" s="39"/>
      <c r="AM1764" s="39"/>
      <c r="AN1764" s="39"/>
      <c r="AO1764" s="39"/>
      <c r="AP1764" s="39">
        <v>2900</v>
      </c>
      <c r="AQ1764" s="39">
        <f>(O1764+P1764+Q1764+R1764+S1764+T1764+U1764+V1764+W1764)*AP1764</f>
        <v>40600</v>
      </c>
      <c r="AR1764" s="27">
        <f t="shared" si="38"/>
        <v>45472.000000000007</v>
      </c>
      <c r="AS1764" s="13" t="s">
        <v>111</v>
      </c>
      <c r="AT1764" s="13">
        <v>2014</v>
      </c>
      <c r="AU1764" s="13"/>
    </row>
    <row r="1765" spans="2:47" x14ac:dyDescent="0.2">
      <c r="B1765" s="7" t="s">
        <v>2849</v>
      </c>
      <c r="C1765" s="7" t="s">
        <v>100</v>
      </c>
      <c r="D1765" s="13" t="s">
        <v>2850</v>
      </c>
      <c r="E1765" s="7" t="s">
        <v>2851</v>
      </c>
      <c r="F1765" s="7" t="s">
        <v>2852</v>
      </c>
      <c r="G1765" s="7" t="s">
        <v>2853</v>
      </c>
      <c r="H1765" s="8" t="s">
        <v>197</v>
      </c>
      <c r="I1765" s="9">
        <v>57</v>
      </c>
      <c r="J1765" s="10" t="s">
        <v>238</v>
      </c>
      <c r="K1765" s="8" t="s">
        <v>107</v>
      </c>
      <c r="L1765" s="10" t="s">
        <v>108</v>
      </c>
      <c r="M1765" s="10" t="s">
        <v>109</v>
      </c>
      <c r="N1765" s="10" t="s">
        <v>2830</v>
      </c>
      <c r="O1765" s="27"/>
      <c r="P1765" s="27"/>
      <c r="Q1765" s="74"/>
      <c r="R1765" s="27">
        <v>4</v>
      </c>
      <c r="S1765" s="27">
        <v>4</v>
      </c>
      <c r="T1765" s="27">
        <v>4</v>
      </c>
      <c r="U1765" s="27">
        <v>4</v>
      </c>
      <c r="V1765" s="27">
        <v>4</v>
      </c>
      <c r="W1765" s="27"/>
      <c r="X1765" s="27"/>
      <c r="Y1765" s="27"/>
      <c r="Z1765" s="27"/>
      <c r="AA1765" s="27"/>
      <c r="AB1765" s="27"/>
      <c r="AC1765" s="27"/>
      <c r="AD1765" s="27"/>
      <c r="AE1765" s="27"/>
      <c r="AF1765" s="27"/>
      <c r="AG1765" s="27"/>
      <c r="AH1765" s="27"/>
      <c r="AI1765" s="27"/>
      <c r="AJ1765" s="27"/>
      <c r="AK1765" s="27"/>
      <c r="AL1765" s="27"/>
      <c r="AM1765" s="27"/>
      <c r="AN1765" s="27"/>
      <c r="AO1765" s="27"/>
      <c r="AP1765" s="27">
        <v>3723.72</v>
      </c>
      <c r="AQ1765" s="27">
        <v>0</v>
      </c>
      <c r="AR1765" s="27">
        <f t="shared" si="38"/>
        <v>0</v>
      </c>
      <c r="AS1765" s="10" t="s">
        <v>111</v>
      </c>
      <c r="AT1765" s="43" t="s">
        <v>241</v>
      </c>
      <c r="AU1765" s="88" t="s">
        <v>242</v>
      </c>
    </row>
    <row r="1766" spans="2:47" x14ac:dyDescent="0.2">
      <c r="B1766" s="12" t="s">
        <v>2854</v>
      </c>
      <c r="C1766" s="7" t="s">
        <v>100</v>
      </c>
      <c r="D1766" s="13" t="s">
        <v>2850</v>
      </c>
      <c r="E1766" s="7" t="s">
        <v>2851</v>
      </c>
      <c r="F1766" s="7" t="s">
        <v>2852</v>
      </c>
      <c r="G1766" s="7" t="s">
        <v>2853</v>
      </c>
      <c r="H1766" s="8" t="s">
        <v>197</v>
      </c>
      <c r="I1766" s="9">
        <v>57</v>
      </c>
      <c r="J1766" s="10" t="s">
        <v>579</v>
      </c>
      <c r="K1766" s="8" t="s">
        <v>107</v>
      </c>
      <c r="L1766" s="10" t="s">
        <v>108</v>
      </c>
      <c r="M1766" s="10" t="s">
        <v>109</v>
      </c>
      <c r="N1766" s="10" t="s">
        <v>2830</v>
      </c>
      <c r="O1766" s="74"/>
      <c r="P1766" s="27"/>
      <c r="Q1766" s="27"/>
      <c r="R1766" s="27">
        <v>4</v>
      </c>
      <c r="S1766" s="27">
        <v>4</v>
      </c>
      <c r="T1766" s="27">
        <v>4</v>
      </c>
      <c r="U1766" s="27">
        <v>4</v>
      </c>
      <c r="V1766" s="27">
        <v>4</v>
      </c>
      <c r="W1766" s="27"/>
      <c r="X1766" s="27"/>
      <c r="Y1766" s="27"/>
      <c r="Z1766" s="27"/>
      <c r="AA1766" s="27"/>
      <c r="AB1766" s="27"/>
      <c r="AC1766" s="27"/>
      <c r="AD1766" s="27"/>
      <c r="AE1766" s="27"/>
      <c r="AF1766" s="27"/>
      <c r="AG1766" s="27"/>
      <c r="AH1766" s="27"/>
      <c r="AI1766" s="27"/>
      <c r="AJ1766" s="27"/>
      <c r="AK1766" s="27"/>
      <c r="AL1766" s="27"/>
      <c r="AM1766" s="27"/>
      <c r="AN1766" s="27"/>
      <c r="AO1766" s="27"/>
      <c r="AP1766" s="27">
        <v>2900</v>
      </c>
      <c r="AQ1766" s="27">
        <v>0</v>
      </c>
      <c r="AR1766" s="27">
        <f t="shared" si="38"/>
        <v>0</v>
      </c>
      <c r="AS1766" s="10" t="s">
        <v>111</v>
      </c>
      <c r="AT1766" s="43" t="s">
        <v>241</v>
      </c>
      <c r="AU1766" s="89" t="s">
        <v>242</v>
      </c>
    </row>
    <row r="1767" spans="2:47" x14ac:dyDescent="0.2">
      <c r="B1767" s="12" t="s">
        <v>2855</v>
      </c>
      <c r="C1767" s="7" t="s">
        <v>100</v>
      </c>
      <c r="D1767" s="13" t="s">
        <v>2850</v>
      </c>
      <c r="E1767" s="7" t="s">
        <v>2851</v>
      </c>
      <c r="F1767" s="7" t="s">
        <v>2852</v>
      </c>
      <c r="G1767" s="7" t="s">
        <v>2853</v>
      </c>
      <c r="H1767" s="8" t="s">
        <v>197</v>
      </c>
      <c r="I1767" s="8">
        <v>57</v>
      </c>
      <c r="J1767" s="10" t="s">
        <v>200</v>
      </c>
      <c r="K1767" s="8" t="s">
        <v>107</v>
      </c>
      <c r="L1767" s="10" t="s">
        <v>108</v>
      </c>
      <c r="M1767" s="10" t="s">
        <v>109</v>
      </c>
      <c r="N1767" s="10" t="s">
        <v>2830</v>
      </c>
      <c r="O1767" s="74"/>
      <c r="P1767" s="27"/>
      <c r="Q1767" s="27"/>
      <c r="R1767" s="39">
        <v>4</v>
      </c>
      <c r="S1767" s="27">
        <v>4</v>
      </c>
      <c r="T1767" s="27">
        <v>4</v>
      </c>
      <c r="U1767" s="27">
        <v>4</v>
      </c>
      <c r="V1767" s="27">
        <v>4</v>
      </c>
      <c r="W1767" s="27"/>
      <c r="X1767" s="27"/>
      <c r="Y1767" s="27"/>
      <c r="Z1767" s="27"/>
      <c r="AA1767" s="27"/>
      <c r="AB1767" s="27"/>
      <c r="AC1767" s="27"/>
      <c r="AD1767" s="27"/>
      <c r="AE1767" s="27"/>
      <c r="AF1767" s="27"/>
      <c r="AG1767" s="27"/>
      <c r="AH1767" s="27"/>
      <c r="AI1767" s="27"/>
      <c r="AJ1767" s="27"/>
      <c r="AK1767" s="27"/>
      <c r="AL1767" s="27"/>
      <c r="AM1767" s="27"/>
      <c r="AN1767" s="27"/>
      <c r="AO1767" s="27"/>
      <c r="AP1767" s="27">
        <v>2900</v>
      </c>
      <c r="AQ1767" s="27">
        <v>0</v>
      </c>
      <c r="AR1767" s="27">
        <f t="shared" si="38"/>
        <v>0</v>
      </c>
      <c r="AS1767" s="10" t="s">
        <v>111</v>
      </c>
      <c r="AT1767" s="7" t="s">
        <v>375</v>
      </c>
      <c r="AU1767" s="13" t="s">
        <v>115</v>
      </c>
    </row>
    <row r="1768" spans="2:47" x14ac:dyDescent="0.2">
      <c r="B1768" s="13" t="s">
        <v>2856</v>
      </c>
      <c r="C1768" s="13" t="s">
        <v>100</v>
      </c>
      <c r="D1768" s="13" t="s">
        <v>2857</v>
      </c>
      <c r="E1768" s="13" t="s">
        <v>564</v>
      </c>
      <c r="F1768" s="13" t="s">
        <v>2858</v>
      </c>
      <c r="G1768" s="13" t="s">
        <v>2853</v>
      </c>
      <c r="H1768" s="13" t="s">
        <v>197</v>
      </c>
      <c r="I1768" s="13">
        <v>57</v>
      </c>
      <c r="J1768" s="13" t="s">
        <v>200</v>
      </c>
      <c r="K1768" s="13" t="s">
        <v>107</v>
      </c>
      <c r="L1768" s="13" t="s">
        <v>108</v>
      </c>
      <c r="M1768" s="13" t="s">
        <v>122</v>
      </c>
      <c r="N1768" s="13" t="s">
        <v>2830</v>
      </c>
      <c r="O1768" s="39"/>
      <c r="P1768" s="39"/>
      <c r="Q1768" s="39"/>
      <c r="R1768" s="39">
        <v>4</v>
      </c>
      <c r="S1768" s="39">
        <v>0</v>
      </c>
      <c r="T1768" s="39">
        <v>0</v>
      </c>
      <c r="U1768" s="39">
        <v>0</v>
      </c>
      <c r="V1768" s="39">
        <v>0</v>
      </c>
      <c r="W1768" s="39"/>
      <c r="X1768" s="39"/>
      <c r="Y1768" s="39"/>
      <c r="Z1768" s="39"/>
      <c r="AA1768" s="39"/>
      <c r="AB1768" s="39"/>
      <c r="AC1768" s="39"/>
      <c r="AD1768" s="39"/>
      <c r="AE1768" s="39"/>
      <c r="AF1768" s="39"/>
      <c r="AG1768" s="39"/>
      <c r="AH1768" s="39"/>
      <c r="AI1768" s="39"/>
      <c r="AJ1768" s="39"/>
      <c r="AK1768" s="39"/>
      <c r="AL1768" s="39"/>
      <c r="AM1768" s="39"/>
      <c r="AN1768" s="39"/>
      <c r="AO1768" s="39"/>
      <c r="AP1768" s="39">
        <v>2900</v>
      </c>
      <c r="AQ1768" s="39">
        <f>(O1768+P1768+Q1768+R1768+S1768+T1768+U1768+V1768+W1768)*AP1768</f>
        <v>11600</v>
      </c>
      <c r="AR1768" s="27">
        <f t="shared" si="38"/>
        <v>12992.000000000002</v>
      </c>
      <c r="AS1768" s="13" t="s">
        <v>111</v>
      </c>
      <c r="AT1768" s="13">
        <v>2014</v>
      </c>
      <c r="AU1768" s="13"/>
    </row>
    <row r="1769" spans="2:47" x14ac:dyDescent="0.2">
      <c r="B1769" s="7" t="s">
        <v>2859</v>
      </c>
      <c r="C1769" s="7" t="s">
        <v>100</v>
      </c>
      <c r="D1769" s="13" t="s">
        <v>2850</v>
      </c>
      <c r="E1769" s="7" t="s">
        <v>2851</v>
      </c>
      <c r="F1769" s="7" t="s">
        <v>2852</v>
      </c>
      <c r="G1769" s="7" t="s">
        <v>2860</v>
      </c>
      <c r="H1769" s="8" t="s">
        <v>197</v>
      </c>
      <c r="I1769" s="9">
        <v>57</v>
      </c>
      <c r="J1769" s="10" t="s">
        <v>238</v>
      </c>
      <c r="K1769" s="8" t="s">
        <v>107</v>
      </c>
      <c r="L1769" s="10" t="s">
        <v>108</v>
      </c>
      <c r="M1769" s="10" t="s">
        <v>109</v>
      </c>
      <c r="N1769" s="10" t="s">
        <v>2830</v>
      </c>
      <c r="O1769" s="27"/>
      <c r="P1769" s="27"/>
      <c r="Q1769" s="74"/>
      <c r="R1769" s="27">
        <v>46</v>
      </c>
      <c r="S1769" s="27">
        <v>46</v>
      </c>
      <c r="T1769" s="27">
        <v>46</v>
      </c>
      <c r="U1769" s="27">
        <v>46</v>
      </c>
      <c r="V1769" s="27">
        <v>46</v>
      </c>
      <c r="W1769" s="27"/>
      <c r="X1769" s="27"/>
      <c r="Y1769" s="27"/>
      <c r="Z1769" s="27"/>
      <c r="AA1769" s="27"/>
      <c r="AB1769" s="27"/>
      <c r="AC1769" s="27"/>
      <c r="AD1769" s="27"/>
      <c r="AE1769" s="27"/>
      <c r="AF1769" s="27"/>
      <c r="AG1769" s="27"/>
      <c r="AH1769" s="27"/>
      <c r="AI1769" s="27"/>
      <c r="AJ1769" s="27"/>
      <c r="AK1769" s="27"/>
      <c r="AL1769" s="27"/>
      <c r="AM1769" s="27"/>
      <c r="AN1769" s="27"/>
      <c r="AO1769" s="27"/>
      <c r="AP1769" s="27">
        <v>3723.72</v>
      </c>
      <c r="AQ1769" s="27">
        <v>0</v>
      </c>
      <c r="AR1769" s="27">
        <f t="shared" si="38"/>
        <v>0</v>
      </c>
      <c r="AS1769" s="10" t="s">
        <v>111</v>
      </c>
      <c r="AT1769" s="43" t="s">
        <v>241</v>
      </c>
      <c r="AU1769" s="88" t="s">
        <v>242</v>
      </c>
    </row>
    <row r="1770" spans="2:47" x14ac:dyDescent="0.2">
      <c r="B1770" s="12" t="s">
        <v>2861</v>
      </c>
      <c r="C1770" s="7" t="s">
        <v>100</v>
      </c>
      <c r="D1770" s="13" t="s">
        <v>2850</v>
      </c>
      <c r="E1770" s="7" t="s">
        <v>2851</v>
      </c>
      <c r="F1770" s="7" t="s">
        <v>2852</v>
      </c>
      <c r="G1770" s="7" t="s">
        <v>2860</v>
      </c>
      <c r="H1770" s="8" t="s">
        <v>197</v>
      </c>
      <c r="I1770" s="9">
        <v>57</v>
      </c>
      <c r="J1770" s="10" t="s">
        <v>579</v>
      </c>
      <c r="K1770" s="8" t="s">
        <v>107</v>
      </c>
      <c r="L1770" s="10" t="s">
        <v>108</v>
      </c>
      <c r="M1770" s="10" t="s">
        <v>109</v>
      </c>
      <c r="N1770" s="10" t="s">
        <v>2830</v>
      </c>
      <c r="O1770" s="74"/>
      <c r="P1770" s="27"/>
      <c r="Q1770" s="27"/>
      <c r="R1770" s="27">
        <v>46</v>
      </c>
      <c r="S1770" s="27">
        <v>46</v>
      </c>
      <c r="T1770" s="27">
        <v>46</v>
      </c>
      <c r="U1770" s="27">
        <v>46</v>
      </c>
      <c r="V1770" s="27">
        <v>46</v>
      </c>
      <c r="W1770" s="27"/>
      <c r="X1770" s="27"/>
      <c r="Y1770" s="27"/>
      <c r="Z1770" s="27"/>
      <c r="AA1770" s="27"/>
      <c r="AB1770" s="27"/>
      <c r="AC1770" s="27"/>
      <c r="AD1770" s="27"/>
      <c r="AE1770" s="27"/>
      <c r="AF1770" s="27"/>
      <c r="AG1770" s="27"/>
      <c r="AH1770" s="27"/>
      <c r="AI1770" s="27"/>
      <c r="AJ1770" s="27"/>
      <c r="AK1770" s="27"/>
      <c r="AL1770" s="27"/>
      <c r="AM1770" s="27"/>
      <c r="AN1770" s="27"/>
      <c r="AO1770" s="27"/>
      <c r="AP1770" s="27">
        <v>2900</v>
      </c>
      <c r="AQ1770" s="27">
        <v>0</v>
      </c>
      <c r="AR1770" s="27">
        <f t="shared" si="38"/>
        <v>0</v>
      </c>
      <c r="AS1770" s="10" t="s">
        <v>111</v>
      </c>
      <c r="AT1770" s="43" t="s">
        <v>241</v>
      </c>
      <c r="AU1770" s="89" t="s">
        <v>242</v>
      </c>
    </row>
    <row r="1771" spans="2:47" x14ac:dyDescent="0.2">
      <c r="B1771" s="12" t="s">
        <v>2862</v>
      </c>
      <c r="C1771" s="7" t="s">
        <v>100</v>
      </c>
      <c r="D1771" s="13" t="s">
        <v>2850</v>
      </c>
      <c r="E1771" s="7" t="s">
        <v>2851</v>
      </c>
      <c r="F1771" s="7" t="s">
        <v>2852</v>
      </c>
      <c r="G1771" s="7" t="s">
        <v>2860</v>
      </c>
      <c r="H1771" s="8" t="s">
        <v>197</v>
      </c>
      <c r="I1771" s="8">
        <v>57</v>
      </c>
      <c r="J1771" s="10" t="s">
        <v>200</v>
      </c>
      <c r="K1771" s="8" t="s">
        <v>107</v>
      </c>
      <c r="L1771" s="10" t="s">
        <v>108</v>
      </c>
      <c r="M1771" s="10" t="s">
        <v>109</v>
      </c>
      <c r="N1771" s="10" t="s">
        <v>2830</v>
      </c>
      <c r="O1771" s="74"/>
      <c r="P1771" s="27"/>
      <c r="Q1771" s="27"/>
      <c r="R1771" s="39">
        <v>46</v>
      </c>
      <c r="S1771" s="27">
        <v>46</v>
      </c>
      <c r="T1771" s="27">
        <v>46</v>
      </c>
      <c r="U1771" s="27">
        <v>46</v>
      </c>
      <c r="V1771" s="27">
        <v>46</v>
      </c>
      <c r="W1771" s="27"/>
      <c r="X1771" s="27"/>
      <c r="Y1771" s="27"/>
      <c r="Z1771" s="27"/>
      <c r="AA1771" s="27"/>
      <c r="AB1771" s="27"/>
      <c r="AC1771" s="27"/>
      <c r="AD1771" s="27"/>
      <c r="AE1771" s="27"/>
      <c r="AF1771" s="27"/>
      <c r="AG1771" s="27"/>
      <c r="AH1771" s="27"/>
      <c r="AI1771" s="27"/>
      <c r="AJ1771" s="27"/>
      <c r="AK1771" s="27"/>
      <c r="AL1771" s="27"/>
      <c r="AM1771" s="27"/>
      <c r="AN1771" s="27"/>
      <c r="AO1771" s="27"/>
      <c r="AP1771" s="27">
        <v>2900</v>
      </c>
      <c r="AQ1771" s="27">
        <v>0</v>
      </c>
      <c r="AR1771" s="27">
        <f t="shared" si="38"/>
        <v>0</v>
      </c>
      <c r="AS1771" s="10" t="s">
        <v>111</v>
      </c>
      <c r="AT1771" s="7" t="s">
        <v>375</v>
      </c>
      <c r="AU1771" s="13" t="s">
        <v>115</v>
      </c>
    </row>
    <row r="1772" spans="2:47" x14ac:dyDescent="0.2">
      <c r="B1772" s="13" t="s">
        <v>2863</v>
      </c>
      <c r="C1772" s="13" t="s">
        <v>100</v>
      </c>
      <c r="D1772" s="13" t="s">
        <v>2857</v>
      </c>
      <c r="E1772" s="13" t="s">
        <v>564</v>
      </c>
      <c r="F1772" s="13" t="s">
        <v>2858</v>
      </c>
      <c r="G1772" s="13" t="s">
        <v>2860</v>
      </c>
      <c r="H1772" s="13" t="s">
        <v>197</v>
      </c>
      <c r="I1772" s="13">
        <v>57</v>
      </c>
      <c r="J1772" s="13" t="s">
        <v>200</v>
      </c>
      <c r="K1772" s="13" t="s">
        <v>107</v>
      </c>
      <c r="L1772" s="13" t="s">
        <v>108</v>
      </c>
      <c r="M1772" s="13" t="s">
        <v>122</v>
      </c>
      <c r="N1772" s="13" t="s">
        <v>2830</v>
      </c>
      <c r="O1772" s="39"/>
      <c r="P1772" s="39"/>
      <c r="Q1772" s="39"/>
      <c r="R1772" s="39">
        <v>46</v>
      </c>
      <c r="S1772" s="39">
        <v>0</v>
      </c>
      <c r="T1772" s="39">
        <v>0</v>
      </c>
      <c r="U1772" s="39">
        <v>0</v>
      </c>
      <c r="V1772" s="39">
        <v>0</v>
      </c>
      <c r="W1772" s="39"/>
      <c r="X1772" s="39"/>
      <c r="Y1772" s="39"/>
      <c r="Z1772" s="39"/>
      <c r="AA1772" s="39"/>
      <c r="AB1772" s="39"/>
      <c r="AC1772" s="39"/>
      <c r="AD1772" s="39"/>
      <c r="AE1772" s="39"/>
      <c r="AF1772" s="39"/>
      <c r="AG1772" s="39"/>
      <c r="AH1772" s="39"/>
      <c r="AI1772" s="39"/>
      <c r="AJ1772" s="39"/>
      <c r="AK1772" s="39"/>
      <c r="AL1772" s="39"/>
      <c r="AM1772" s="39"/>
      <c r="AN1772" s="39"/>
      <c r="AO1772" s="39"/>
      <c r="AP1772" s="39">
        <v>2900</v>
      </c>
      <c r="AQ1772" s="39">
        <f>(O1772+P1772+Q1772+R1772+S1772+T1772+U1772+V1772+W1772)*AP1772</f>
        <v>133400</v>
      </c>
      <c r="AR1772" s="27">
        <f t="shared" si="38"/>
        <v>149408</v>
      </c>
      <c r="AS1772" s="13" t="s">
        <v>111</v>
      </c>
      <c r="AT1772" s="13">
        <v>2014</v>
      </c>
      <c r="AU1772" s="13"/>
    </row>
    <row r="1773" spans="2:47" x14ac:dyDescent="0.2">
      <c r="B1773" s="7" t="s">
        <v>2864</v>
      </c>
      <c r="C1773" s="7" t="s">
        <v>100</v>
      </c>
      <c r="D1773" s="13" t="s">
        <v>2850</v>
      </c>
      <c r="E1773" s="7" t="s">
        <v>2851</v>
      </c>
      <c r="F1773" s="7" t="s">
        <v>2852</v>
      </c>
      <c r="G1773" s="7" t="s">
        <v>2865</v>
      </c>
      <c r="H1773" s="8" t="s">
        <v>197</v>
      </c>
      <c r="I1773" s="9">
        <v>57</v>
      </c>
      <c r="J1773" s="10" t="s">
        <v>238</v>
      </c>
      <c r="K1773" s="8" t="s">
        <v>107</v>
      </c>
      <c r="L1773" s="10" t="s">
        <v>108</v>
      </c>
      <c r="M1773" s="10" t="s">
        <v>109</v>
      </c>
      <c r="N1773" s="10" t="s">
        <v>2830</v>
      </c>
      <c r="O1773" s="27"/>
      <c r="P1773" s="27"/>
      <c r="Q1773" s="74"/>
      <c r="R1773" s="27">
        <v>101</v>
      </c>
      <c r="S1773" s="27">
        <v>101</v>
      </c>
      <c r="T1773" s="27">
        <v>101</v>
      </c>
      <c r="U1773" s="27">
        <v>101</v>
      </c>
      <c r="V1773" s="27">
        <v>101</v>
      </c>
      <c r="W1773" s="27"/>
      <c r="X1773" s="27"/>
      <c r="Y1773" s="27"/>
      <c r="Z1773" s="27"/>
      <c r="AA1773" s="27"/>
      <c r="AB1773" s="27"/>
      <c r="AC1773" s="27"/>
      <c r="AD1773" s="27"/>
      <c r="AE1773" s="27"/>
      <c r="AF1773" s="27"/>
      <c r="AG1773" s="27"/>
      <c r="AH1773" s="27"/>
      <c r="AI1773" s="27"/>
      <c r="AJ1773" s="27"/>
      <c r="AK1773" s="27"/>
      <c r="AL1773" s="27"/>
      <c r="AM1773" s="27"/>
      <c r="AN1773" s="27"/>
      <c r="AO1773" s="27"/>
      <c r="AP1773" s="27">
        <v>3723.72</v>
      </c>
      <c r="AQ1773" s="27">
        <v>0</v>
      </c>
      <c r="AR1773" s="27">
        <f t="shared" si="38"/>
        <v>0</v>
      </c>
      <c r="AS1773" s="10" t="s">
        <v>111</v>
      </c>
      <c r="AT1773" s="43" t="s">
        <v>241</v>
      </c>
      <c r="AU1773" s="88" t="s">
        <v>242</v>
      </c>
    </row>
    <row r="1774" spans="2:47" x14ac:dyDescent="0.2">
      <c r="B1774" s="12" t="s">
        <v>2866</v>
      </c>
      <c r="C1774" s="7" t="s">
        <v>100</v>
      </c>
      <c r="D1774" s="13" t="s">
        <v>2850</v>
      </c>
      <c r="E1774" s="7" t="s">
        <v>2851</v>
      </c>
      <c r="F1774" s="7" t="s">
        <v>2852</v>
      </c>
      <c r="G1774" s="7" t="s">
        <v>2865</v>
      </c>
      <c r="H1774" s="8" t="s">
        <v>197</v>
      </c>
      <c r="I1774" s="9">
        <v>57</v>
      </c>
      <c r="J1774" s="10" t="s">
        <v>579</v>
      </c>
      <c r="K1774" s="8" t="s">
        <v>107</v>
      </c>
      <c r="L1774" s="10" t="s">
        <v>108</v>
      </c>
      <c r="M1774" s="10" t="s">
        <v>109</v>
      </c>
      <c r="N1774" s="10" t="s">
        <v>2830</v>
      </c>
      <c r="O1774" s="74"/>
      <c r="P1774" s="27"/>
      <c r="Q1774" s="27"/>
      <c r="R1774" s="27">
        <v>101</v>
      </c>
      <c r="S1774" s="27">
        <v>101</v>
      </c>
      <c r="T1774" s="27">
        <v>101</v>
      </c>
      <c r="U1774" s="27">
        <v>101</v>
      </c>
      <c r="V1774" s="27">
        <v>101</v>
      </c>
      <c r="W1774" s="27"/>
      <c r="X1774" s="27"/>
      <c r="Y1774" s="27"/>
      <c r="Z1774" s="27"/>
      <c r="AA1774" s="27"/>
      <c r="AB1774" s="27"/>
      <c r="AC1774" s="27"/>
      <c r="AD1774" s="27"/>
      <c r="AE1774" s="27"/>
      <c r="AF1774" s="27"/>
      <c r="AG1774" s="27"/>
      <c r="AH1774" s="27"/>
      <c r="AI1774" s="27"/>
      <c r="AJ1774" s="27"/>
      <c r="AK1774" s="27"/>
      <c r="AL1774" s="27"/>
      <c r="AM1774" s="27"/>
      <c r="AN1774" s="27"/>
      <c r="AO1774" s="27"/>
      <c r="AP1774" s="27">
        <v>2900</v>
      </c>
      <c r="AQ1774" s="27">
        <v>0</v>
      </c>
      <c r="AR1774" s="27">
        <f t="shared" si="38"/>
        <v>0</v>
      </c>
      <c r="AS1774" s="10" t="s">
        <v>111</v>
      </c>
      <c r="AT1774" s="43" t="s">
        <v>241</v>
      </c>
      <c r="AU1774" s="89" t="s">
        <v>242</v>
      </c>
    </row>
    <row r="1775" spans="2:47" x14ac:dyDescent="0.2">
      <c r="B1775" s="12" t="s">
        <v>2867</v>
      </c>
      <c r="C1775" s="7" t="s">
        <v>100</v>
      </c>
      <c r="D1775" s="13" t="s">
        <v>2850</v>
      </c>
      <c r="E1775" s="7" t="s">
        <v>2851</v>
      </c>
      <c r="F1775" s="7" t="s">
        <v>2852</v>
      </c>
      <c r="G1775" s="7" t="s">
        <v>2865</v>
      </c>
      <c r="H1775" s="8" t="s">
        <v>197</v>
      </c>
      <c r="I1775" s="8">
        <v>57</v>
      </c>
      <c r="J1775" s="10" t="s">
        <v>200</v>
      </c>
      <c r="K1775" s="8" t="s">
        <v>107</v>
      </c>
      <c r="L1775" s="10" t="s">
        <v>108</v>
      </c>
      <c r="M1775" s="10" t="s">
        <v>109</v>
      </c>
      <c r="N1775" s="10" t="s">
        <v>2830</v>
      </c>
      <c r="O1775" s="74"/>
      <c r="P1775" s="27"/>
      <c r="Q1775" s="27"/>
      <c r="R1775" s="39">
        <v>101</v>
      </c>
      <c r="S1775" s="27">
        <v>101</v>
      </c>
      <c r="T1775" s="27">
        <v>101</v>
      </c>
      <c r="U1775" s="27">
        <v>101</v>
      </c>
      <c r="V1775" s="27">
        <v>101</v>
      </c>
      <c r="W1775" s="27"/>
      <c r="X1775" s="27"/>
      <c r="Y1775" s="27"/>
      <c r="Z1775" s="27"/>
      <c r="AA1775" s="27"/>
      <c r="AB1775" s="27"/>
      <c r="AC1775" s="27"/>
      <c r="AD1775" s="27"/>
      <c r="AE1775" s="27"/>
      <c r="AF1775" s="27"/>
      <c r="AG1775" s="27"/>
      <c r="AH1775" s="27"/>
      <c r="AI1775" s="27"/>
      <c r="AJ1775" s="27"/>
      <c r="AK1775" s="27"/>
      <c r="AL1775" s="27"/>
      <c r="AM1775" s="27"/>
      <c r="AN1775" s="27"/>
      <c r="AO1775" s="27"/>
      <c r="AP1775" s="27">
        <v>2900</v>
      </c>
      <c r="AQ1775" s="27">
        <v>0</v>
      </c>
      <c r="AR1775" s="27">
        <f t="shared" si="38"/>
        <v>0</v>
      </c>
      <c r="AS1775" s="10" t="s">
        <v>111</v>
      </c>
      <c r="AT1775" s="7" t="s">
        <v>375</v>
      </c>
      <c r="AU1775" s="13" t="s">
        <v>115</v>
      </c>
    </row>
    <row r="1776" spans="2:47" x14ac:dyDescent="0.2">
      <c r="B1776" s="13" t="s">
        <v>2868</v>
      </c>
      <c r="C1776" s="13" t="s">
        <v>100</v>
      </c>
      <c r="D1776" s="13" t="s">
        <v>2857</v>
      </c>
      <c r="E1776" s="13" t="s">
        <v>564</v>
      </c>
      <c r="F1776" s="13" t="s">
        <v>2858</v>
      </c>
      <c r="G1776" s="13" t="s">
        <v>2865</v>
      </c>
      <c r="H1776" s="13" t="s">
        <v>197</v>
      </c>
      <c r="I1776" s="13">
        <v>57</v>
      </c>
      <c r="J1776" s="13" t="s">
        <v>200</v>
      </c>
      <c r="K1776" s="13" t="s">
        <v>107</v>
      </c>
      <c r="L1776" s="13" t="s">
        <v>108</v>
      </c>
      <c r="M1776" s="13" t="s">
        <v>122</v>
      </c>
      <c r="N1776" s="13" t="s">
        <v>2830</v>
      </c>
      <c r="O1776" s="39"/>
      <c r="P1776" s="39"/>
      <c r="Q1776" s="39"/>
      <c r="R1776" s="39">
        <v>101</v>
      </c>
      <c r="S1776" s="39">
        <v>0</v>
      </c>
      <c r="T1776" s="39">
        <v>0</v>
      </c>
      <c r="U1776" s="39">
        <v>0</v>
      </c>
      <c r="V1776" s="39">
        <v>0</v>
      </c>
      <c r="W1776" s="39"/>
      <c r="X1776" s="39"/>
      <c r="Y1776" s="39"/>
      <c r="Z1776" s="39"/>
      <c r="AA1776" s="39"/>
      <c r="AB1776" s="39"/>
      <c r="AC1776" s="39"/>
      <c r="AD1776" s="39"/>
      <c r="AE1776" s="39"/>
      <c r="AF1776" s="39"/>
      <c r="AG1776" s="39"/>
      <c r="AH1776" s="39"/>
      <c r="AI1776" s="39"/>
      <c r="AJ1776" s="39"/>
      <c r="AK1776" s="39"/>
      <c r="AL1776" s="39"/>
      <c r="AM1776" s="39"/>
      <c r="AN1776" s="39"/>
      <c r="AO1776" s="39"/>
      <c r="AP1776" s="39">
        <v>2900</v>
      </c>
      <c r="AQ1776" s="39">
        <f>(O1776+P1776+Q1776+R1776+S1776+T1776+U1776+V1776+W1776)*AP1776</f>
        <v>292900</v>
      </c>
      <c r="AR1776" s="27">
        <f t="shared" si="38"/>
        <v>328048.00000000006</v>
      </c>
      <c r="AS1776" s="13" t="s">
        <v>111</v>
      </c>
      <c r="AT1776" s="13">
        <v>2014</v>
      </c>
      <c r="AU1776" s="13"/>
    </row>
    <row r="1777" spans="2:47" x14ac:dyDescent="0.2">
      <c r="B1777" s="7" t="s">
        <v>2869</v>
      </c>
      <c r="C1777" s="7" t="s">
        <v>100</v>
      </c>
      <c r="D1777" s="13" t="s">
        <v>2850</v>
      </c>
      <c r="E1777" s="7" t="s">
        <v>2851</v>
      </c>
      <c r="F1777" s="7" t="s">
        <v>2852</v>
      </c>
      <c r="G1777" s="7" t="s">
        <v>2870</v>
      </c>
      <c r="H1777" s="8" t="s">
        <v>197</v>
      </c>
      <c r="I1777" s="9">
        <v>57</v>
      </c>
      <c r="J1777" s="10" t="s">
        <v>238</v>
      </c>
      <c r="K1777" s="8" t="s">
        <v>107</v>
      </c>
      <c r="L1777" s="10" t="s">
        <v>108</v>
      </c>
      <c r="M1777" s="10" t="s">
        <v>109</v>
      </c>
      <c r="N1777" s="10" t="s">
        <v>2830</v>
      </c>
      <c r="O1777" s="27"/>
      <c r="P1777" s="27"/>
      <c r="Q1777" s="74"/>
      <c r="R1777" s="27">
        <v>165</v>
      </c>
      <c r="S1777" s="27">
        <v>165</v>
      </c>
      <c r="T1777" s="27">
        <v>165</v>
      </c>
      <c r="U1777" s="27">
        <v>165</v>
      </c>
      <c r="V1777" s="27">
        <v>165</v>
      </c>
      <c r="W1777" s="27"/>
      <c r="X1777" s="27"/>
      <c r="Y1777" s="27"/>
      <c r="Z1777" s="27"/>
      <c r="AA1777" s="27"/>
      <c r="AB1777" s="27"/>
      <c r="AC1777" s="27"/>
      <c r="AD1777" s="27"/>
      <c r="AE1777" s="27"/>
      <c r="AF1777" s="27"/>
      <c r="AG1777" s="27"/>
      <c r="AH1777" s="27"/>
      <c r="AI1777" s="27"/>
      <c r="AJ1777" s="27"/>
      <c r="AK1777" s="27"/>
      <c r="AL1777" s="27"/>
      <c r="AM1777" s="27"/>
      <c r="AN1777" s="27"/>
      <c r="AO1777" s="27"/>
      <c r="AP1777" s="27">
        <v>3723.72</v>
      </c>
      <c r="AQ1777" s="27">
        <v>0</v>
      </c>
      <c r="AR1777" s="27">
        <f t="shared" si="38"/>
        <v>0</v>
      </c>
      <c r="AS1777" s="10" t="s">
        <v>111</v>
      </c>
      <c r="AT1777" s="43" t="s">
        <v>241</v>
      </c>
      <c r="AU1777" s="88" t="s">
        <v>242</v>
      </c>
    </row>
    <row r="1778" spans="2:47" x14ac:dyDescent="0.2">
      <c r="B1778" s="12" t="s">
        <v>2871</v>
      </c>
      <c r="C1778" s="7" t="s">
        <v>100</v>
      </c>
      <c r="D1778" s="13" t="s">
        <v>2850</v>
      </c>
      <c r="E1778" s="7" t="s">
        <v>2851</v>
      </c>
      <c r="F1778" s="7" t="s">
        <v>2852</v>
      </c>
      <c r="G1778" s="7" t="s">
        <v>2870</v>
      </c>
      <c r="H1778" s="8" t="s">
        <v>197</v>
      </c>
      <c r="I1778" s="9">
        <v>57</v>
      </c>
      <c r="J1778" s="10" t="s">
        <v>579</v>
      </c>
      <c r="K1778" s="8" t="s">
        <v>107</v>
      </c>
      <c r="L1778" s="10" t="s">
        <v>108</v>
      </c>
      <c r="M1778" s="10" t="s">
        <v>109</v>
      </c>
      <c r="N1778" s="10" t="s">
        <v>2830</v>
      </c>
      <c r="O1778" s="74"/>
      <c r="P1778" s="27"/>
      <c r="Q1778" s="27"/>
      <c r="R1778" s="27">
        <v>165</v>
      </c>
      <c r="S1778" s="27">
        <v>165</v>
      </c>
      <c r="T1778" s="27">
        <v>165</v>
      </c>
      <c r="U1778" s="27">
        <v>165</v>
      </c>
      <c r="V1778" s="27">
        <v>165</v>
      </c>
      <c r="W1778" s="27"/>
      <c r="X1778" s="27"/>
      <c r="Y1778" s="27"/>
      <c r="Z1778" s="27"/>
      <c r="AA1778" s="27"/>
      <c r="AB1778" s="27"/>
      <c r="AC1778" s="27"/>
      <c r="AD1778" s="27"/>
      <c r="AE1778" s="27"/>
      <c r="AF1778" s="27"/>
      <c r="AG1778" s="27"/>
      <c r="AH1778" s="27"/>
      <c r="AI1778" s="27"/>
      <c r="AJ1778" s="27"/>
      <c r="AK1778" s="27"/>
      <c r="AL1778" s="27"/>
      <c r="AM1778" s="27"/>
      <c r="AN1778" s="27"/>
      <c r="AO1778" s="27"/>
      <c r="AP1778" s="27">
        <v>2900</v>
      </c>
      <c r="AQ1778" s="27">
        <v>0</v>
      </c>
      <c r="AR1778" s="27">
        <f t="shared" si="38"/>
        <v>0</v>
      </c>
      <c r="AS1778" s="10" t="s">
        <v>111</v>
      </c>
      <c r="AT1778" s="43" t="s">
        <v>241</v>
      </c>
      <c r="AU1778" s="89" t="s">
        <v>242</v>
      </c>
    </row>
    <row r="1779" spans="2:47" x14ac:dyDescent="0.2">
      <c r="B1779" s="12" t="s">
        <v>2872</v>
      </c>
      <c r="C1779" s="7" t="s">
        <v>100</v>
      </c>
      <c r="D1779" s="13" t="s">
        <v>2850</v>
      </c>
      <c r="E1779" s="7" t="s">
        <v>2851</v>
      </c>
      <c r="F1779" s="7" t="s">
        <v>2852</v>
      </c>
      <c r="G1779" s="7" t="s">
        <v>2870</v>
      </c>
      <c r="H1779" s="8" t="s">
        <v>197</v>
      </c>
      <c r="I1779" s="8">
        <v>57</v>
      </c>
      <c r="J1779" s="10" t="s">
        <v>200</v>
      </c>
      <c r="K1779" s="8" t="s">
        <v>107</v>
      </c>
      <c r="L1779" s="10" t="s">
        <v>108</v>
      </c>
      <c r="M1779" s="10" t="s">
        <v>109</v>
      </c>
      <c r="N1779" s="10" t="s">
        <v>2830</v>
      </c>
      <c r="O1779" s="74"/>
      <c r="P1779" s="27"/>
      <c r="Q1779" s="27"/>
      <c r="R1779" s="39">
        <v>165</v>
      </c>
      <c r="S1779" s="27">
        <v>165</v>
      </c>
      <c r="T1779" s="27">
        <v>165</v>
      </c>
      <c r="U1779" s="27">
        <v>165</v>
      </c>
      <c r="V1779" s="27">
        <v>165</v>
      </c>
      <c r="W1779" s="27"/>
      <c r="X1779" s="27"/>
      <c r="Y1779" s="27"/>
      <c r="Z1779" s="27"/>
      <c r="AA1779" s="27"/>
      <c r="AB1779" s="27"/>
      <c r="AC1779" s="27"/>
      <c r="AD1779" s="27"/>
      <c r="AE1779" s="27"/>
      <c r="AF1779" s="27"/>
      <c r="AG1779" s="27"/>
      <c r="AH1779" s="27"/>
      <c r="AI1779" s="27"/>
      <c r="AJ1779" s="27"/>
      <c r="AK1779" s="27"/>
      <c r="AL1779" s="27"/>
      <c r="AM1779" s="27"/>
      <c r="AN1779" s="27"/>
      <c r="AO1779" s="27"/>
      <c r="AP1779" s="27">
        <v>2900</v>
      </c>
      <c r="AQ1779" s="27">
        <v>0</v>
      </c>
      <c r="AR1779" s="27">
        <f t="shared" si="38"/>
        <v>0</v>
      </c>
      <c r="AS1779" s="10" t="s">
        <v>111</v>
      </c>
      <c r="AT1779" s="7" t="s">
        <v>375</v>
      </c>
      <c r="AU1779" s="13" t="s">
        <v>115</v>
      </c>
    </row>
    <row r="1780" spans="2:47" x14ac:dyDescent="0.2">
      <c r="B1780" s="13" t="s">
        <v>2873</v>
      </c>
      <c r="C1780" s="13" t="s">
        <v>100</v>
      </c>
      <c r="D1780" s="13" t="s">
        <v>2857</v>
      </c>
      <c r="E1780" s="13" t="s">
        <v>564</v>
      </c>
      <c r="F1780" s="13" t="s">
        <v>2858</v>
      </c>
      <c r="G1780" s="13" t="s">
        <v>2870</v>
      </c>
      <c r="H1780" s="13" t="s">
        <v>197</v>
      </c>
      <c r="I1780" s="13">
        <v>57</v>
      </c>
      <c r="J1780" s="13" t="s">
        <v>200</v>
      </c>
      <c r="K1780" s="13" t="s">
        <v>107</v>
      </c>
      <c r="L1780" s="13" t="s">
        <v>108</v>
      </c>
      <c r="M1780" s="13" t="s">
        <v>122</v>
      </c>
      <c r="N1780" s="13" t="s">
        <v>2830</v>
      </c>
      <c r="O1780" s="39"/>
      <c r="P1780" s="39"/>
      <c r="Q1780" s="39"/>
      <c r="R1780" s="39">
        <v>165</v>
      </c>
      <c r="S1780" s="39">
        <v>0</v>
      </c>
      <c r="T1780" s="39">
        <v>0</v>
      </c>
      <c r="U1780" s="39">
        <v>0</v>
      </c>
      <c r="V1780" s="39">
        <v>0</v>
      </c>
      <c r="W1780" s="39"/>
      <c r="X1780" s="39"/>
      <c r="Y1780" s="39"/>
      <c r="Z1780" s="39"/>
      <c r="AA1780" s="39"/>
      <c r="AB1780" s="39"/>
      <c r="AC1780" s="39"/>
      <c r="AD1780" s="39"/>
      <c r="AE1780" s="39"/>
      <c r="AF1780" s="39"/>
      <c r="AG1780" s="39"/>
      <c r="AH1780" s="39"/>
      <c r="AI1780" s="39"/>
      <c r="AJ1780" s="39"/>
      <c r="AK1780" s="39"/>
      <c r="AL1780" s="39"/>
      <c r="AM1780" s="39"/>
      <c r="AN1780" s="39"/>
      <c r="AO1780" s="39"/>
      <c r="AP1780" s="39">
        <v>2900</v>
      </c>
      <c r="AQ1780" s="39">
        <f>(O1780+P1780+Q1780+R1780+S1780+T1780+U1780+V1780+W1780)*AP1780</f>
        <v>478500</v>
      </c>
      <c r="AR1780" s="27">
        <f t="shared" si="38"/>
        <v>535920</v>
      </c>
      <c r="AS1780" s="13" t="s">
        <v>111</v>
      </c>
      <c r="AT1780" s="13">
        <v>2014</v>
      </c>
      <c r="AU1780" s="13"/>
    </row>
    <row r="1781" spans="2:47" x14ac:dyDescent="0.2">
      <c r="B1781" s="7" t="s">
        <v>2874</v>
      </c>
      <c r="C1781" s="7" t="s">
        <v>100</v>
      </c>
      <c r="D1781" s="13" t="s">
        <v>2850</v>
      </c>
      <c r="E1781" s="7" t="s">
        <v>2851</v>
      </c>
      <c r="F1781" s="7" t="s">
        <v>2852</v>
      </c>
      <c r="G1781" s="7" t="s">
        <v>2875</v>
      </c>
      <c r="H1781" s="8" t="s">
        <v>197</v>
      </c>
      <c r="I1781" s="9">
        <v>57</v>
      </c>
      <c r="J1781" s="10" t="s">
        <v>238</v>
      </c>
      <c r="K1781" s="8" t="s">
        <v>107</v>
      </c>
      <c r="L1781" s="10" t="s">
        <v>108</v>
      </c>
      <c r="M1781" s="10" t="s">
        <v>109</v>
      </c>
      <c r="N1781" s="10" t="s">
        <v>2830</v>
      </c>
      <c r="O1781" s="27"/>
      <c r="P1781" s="27"/>
      <c r="Q1781" s="74"/>
      <c r="R1781" s="27">
        <v>164</v>
      </c>
      <c r="S1781" s="27">
        <v>164</v>
      </c>
      <c r="T1781" s="27">
        <v>164</v>
      </c>
      <c r="U1781" s="27">
        <v>164</v>
      </c>
      <c r="V1781" s="27">
        <v>164</v>
      </c>
      <c r="W1781" s="27"/>
      <c r="X1781" s="27"/>
      <c r="Y1781" s="27"/>
      <c r="Z1781" s="27"/>
      <c r="AA1781" s="27"/>
      <c r="AB1781" s="27"/>
      <c r="AC1781" s="27"/>
      <c r="AD1781" s="27"/>
      <c r="AE1781" s="27"/>
      <c r="AF1781" s="27"/>
      <c r="AG1781" s="27"/>
      <c r="AH1781" s="27"/>
      <c r="AI1781" s="27"/>
      <c r="AJ1781" s="27"/>
      <c r="AK1781" s="27"/>
      <c r="AL1781" s="27"/>
      <c r="AM1781" s="27"/>
      <c r="AN1781" s="27"/>
      <c r="AO1781" s="27"/>
      <c r="AP1781" s="27">
        <v>3723.72</v>
      </c>
      <c r="AQ1781" s="27">
        <v>0</v>
      </c>
      <c r="AR1781" s="27">
        <f t="shared" si="38"/>
        <v>0</v>
      </c>
      <c r="AS1781" s="10" t="s">
        <v>111</v>
      </c>
      <c r="AT1781" s="43" t="s">
        <v>241</v>
      </c>
      <c r="AU1781" s="88" t="s">
        <v>242</v>
      </c>
    </row>
    <row r="1782" spans="2:47" x14ac:dyDescent="0.2">
      <c r="B1782" s="12" t="s">
        <v>2876</v>
      </c>
      <c r="C1782" s="7" t="s">
        <v>100</v>
      </c>
      <c r="D1782" s="13" t="s">
        <v>2850</v>
      </c>
      <c r="E1782" s="7" t="s">
        <v>2851</v>
      </c>
      <c r="F1782" s="7" t="s">
        <v>2852</v>
      </c>
      <c r="G1782" s="7" t="s">
        <v>2875</v>
      </c>
      <c r="H1782" s="8" t="s">
        <v>197</v>
      </c>
      <c r="I1782" s="9">
        <v>57</v>
      </c>
      <c r="J1782" s="10" t="s">
        <v>579</v>
      </c>
      <c r="K1782" s="8" t="s">
        <v>107</v>
      </c>
      <c r="L1782" s="10" t="s">
        <v>108</v>
      </c>
      <c r="M1782" s="10" t="s">
        <v>109</v>
      </c>
      <c r="N1782" s="10" t="s">
        <v>2830</v>
      </c>
      <c r="O1782" s="74"/>
      <c r="P1782" s="27"/>
      <c r="Q1782" s="27"/>
      <c r="R1782" s="27">
        <v>164</v>
      </c>
      <c r="S1782" s="27">
        <v>164</v>
      </c>
      <c r="T1782" s="27">
        <v>164</v>
      </c>
      <c r="U1782" s="27">
        <v>164</v>
      </c>
      <c r="V1782" s="27">
        <v>164</v>
      </c>
      <c r="W1782" s="27"/>
      <c r="X1782" s="27"/>
      <c r="Y1782" s="27"/>
      <c r="Z1782" s="27"/>
      <c r="AA1782" s="27"/>
      <c r="AB1782" s="27"/>
      <c r="AC1782" s="27"/>
      <c r="AD1782" s="27"/>
      <c r="AE1782" s="27"/>
      <c r="AF1782" s="27"/>
      <c r="AG1782" s="27"/>
      <c r="AH1782" s="27"/>
      <c r="AI1782" s="27"/>
      <c r="AJ1782" s="27"/>
      <c r="AK1782" s="27"/>
      <c r="AL1782" s="27"/>
      <c r="AM1782" s="27"/>
      <c r="AN1782" s="27"/>
      <c r="AO1782" s="27"/>
      <c r="AP1782" s="27">
        <v>2900</v>
      </c>
      <c r="AQ1782" s="27">
        <v>0</v>
      </c>
      <c r="AR1782" s="27">
        <f t="shared" si="38"/>
        <v>0</v>
      </c>
      <c r="AS1782" s="10" t="s">
        <v>111</v>
      </c>
      <c r="AT1782" s="43" t="s">
        <v>241</v>
      </c>
      <c r="AU1782" s="89" t="s">
        <v>242</v>
      </c>
    </row>
    <row r="1783" spans="2:47" x14ac:dyDescent="0.2">
      <c r="B1783" s="12" t="s">
        <v>2877</v>
      </c>
      <c r="C1783" s="7" t="s">
        <v>100</v>
      </c>
      <c r="D1783" s="13" t="s">
        <v>2850</v>
      </c>
      <c r="E1783" s="7" t="s">
        <v>2851</v>
      </c>
      <c r="F1783" s="7" t="s">
        <v>2852</v>
      </c>
      <c r="G1783" s="7" t="s">
        <v>2875</v>
      </c>
      <c r="H1783" s="8" t="s">
        <v>197</v>
      </c>
      <c r="I1783" s="8">
        <v>57</v>
      </c>
      <c r="J1783" s="10" t="s">
        <v>200</v>
      </c>
      <c r="K1783" s="8" t="s">
        <v>107</v>
      </c>
      <c r="L1783" s="10" t="s">
        <v>108</v>
      </c>
      <c r="M1783" s="10" t="s">
        <v>109</v>
      </c>
      <c r="N1783" s="10" t="s">
        <v>2830</v>
      </c>
      <c r="O1783" s="74"/>
      <c r="P1783" s="27"/>
      <c r="Q1783" s="27"/>
      <c r="R1783" s="39">
        <v>164</v>
      </c>
      <c r="S1783" s="27">
        <v>164</v>
      </c>
      <c r="T1783" s="27">
        <v>164</v>
      </c>
      <c r="U1783" s="27">
        <v>164</v>
      </c>
      <c r="V1783" s="27">
        <v>164</v>
      </c>
      <c r="W1783" s="27"/>
      <c r="X1783" s="27"/>
      <c r="Y1783" s="27"/>
      <c r="Z1783" s="27"/>
      <c r="AA1783" s="27"/>
      <c r="AB1783" s="27"/>
      <c r="AC1783" s="27"/>
      <c r="AD1783" s="27"/>
      <c r="AE1783" s="27"/>
      <c r="AF1783" s="27"/>
      <c r="AG1783" s="27"/>
      <c r="AH1783" s="27"/>
      <c r="AI1783" s="27"/>
      <c r="AJ1783" s="27"/>
      <c r="AK1783" s="27"/>
      <c r="AL1783" s="27"/>
      <c r="AM1783" s="27"/>
      <c r="AN1783" s="27"/>
      <c r="AO1783" s="27"/>
      <c r="AP1783" s="27">
        <v>2900</v>
      </c>
      <c r="AQ1783" s="27">
        <v>0</v>
      </c>
      <c r="AR1783" s="27">
        <f t="shared" si="38"/>
        <v>0</v>
      </c>
      <c r="AS1783" s="10" t="s">
        <v>111</v>
      </c>
      <c r="AT1783" s="7" t="s">
        <v>375</v>
      </c>
      <c r="AU1783" s="13" t="s">
        <v>115</v>
      </c>
    </row>
    <row r="1784" spans="2:47" x14ac:dyDescent="0.2">
      <c r="B1784" s="13" t="s">
        <v>2878</v>
      </c>
      <c r="C1784" s="13" t="s">
        <v>100</v>
      </c>
      <c r="D1784" s="13" t="s">
        <v>2857</v>
      </c>
      <c r="E1784" s="13" t="s">
        <v>564</v>
      </c>
      <c r="F1784" s="13" t="s">
        <v>2858</v>
      </c>
      <c r="G1784" s="13" t="s">
        <v>2875</v>
      </c>
      <c r="H1784" s="13" t="s">
        <v>197</v>
      </c>
      <c r="I1784" s="13">
        <v>57</v>
      </c>
      <c r="J1784" s="13" t="s">
        <v>200</v>
      </c>
      <c r="K1784" s="13" t="s">
        <v>107</v>
      </c>
      <c r="L1784" s="13" t="s">
        <v>108</v>
      </c>
      <c r="M1784" s="13" t="s">
        <v>122</v>
      </c>
      <c r="N1784" s="13" t="s">
        <v>2830</v>
      </c>
      <c r="O1784" s="39"/>
      <c r="P1784" s="39"/>
      <c r="Q1784" s="39"/>
      <c r="R1784" s="39">
        <v>164</v>
      </c>
      <c r="S1784" s="39">
        <v>0</v>
      </c>
      <c r="T1784" s="39">
        <v>0</v>
      </c>
      <c r="U1784" s="39">
        <v>0</v>
      </c>
      <c r="V1784" s="39">
        <v>0</v>
      </c>
      <c r="W1784" s="39"/>
      <c r="X1784" s="39"/>
      <c r="Y1784" s="39"/>
      <c r="Z1784" s="39"/>
      <c r="AA1784" s="39"/>
      <c r="AB1784" s="39"/>
      <c r="AC1784" s="39"/>
      <c r="AD1784" s="39"/>
      <c r="AE1784" s="39"/>
      <c r="AF1784" s="39"/>
      <c r="AG1784" s="39"/>
      <c r="AH1784" s="39"/>
      <c r="AI1784" s="39"/>
      <c r="AJ1784" s="39"/>
      <c r="AK1784" s="39"/>
      <c r="AL1784" s="39"/>
      <c r="AM1784" s="39"/>
      <c r="AN1784" s="39"/>
      <c r="AO1784" s="39"/>
      <c r="AP1784" s="39">
        <v>2900</v>
      </c>
      <c r="AQ1784" s="39">
        <f>(O1784+P1784+Q1784+R1784+S1784+T1784+U1784+V1784+W1784)*AP1784</f>
        <v>475600</v>
      </c>
      <c r="AR1784" s="27">
        <f t="shared" si="38"/>
        <v>532672</v>
      </c>
      <c r="AS1784" s="13" t="s">
        <v>111</v>
      </c>
      <c r="AT1784" s="13">
        <v>2014</v>
      </c>
      <c r="AU1784" s="13"/>
    </row>
    <row r="1785" spans="2:47" x14ac:dyDescent="0.2">
      <c r="B1785" s="7" t="s">
        <v>2879</v>
      </c>
      <c r="C1785" s="7" t="s">
        <v>100</v>
      </c>
      <c r="D1785" s="13" t="s">
        <v>2850</v>
      </c>
      <c r="E1785" s="7" t="s">
        <v>2851</v>
      </c>
      <c r="F1785" s="7" t="s">
        <v>2852</v>
      </c>
      <c r="G1785" s="7" t="s">
        <v>2880</v>
      </c>
      <c r="H1785" s="8" t="s">
        <v>197</v>
      </c>
      <c r="I1785" s="9">
        <v>57</v>
      </c>
      <c r="J1785" s="10" t="s">
        <v>238</v>
      </c>
      <c r="K1785" s="8" t="s">
        <v>107</v>
      </c>
      <c r="L1785" s="10" t="s">
        <v>108</v>
      </c>
      <c r="M1785" s="10" t="s">
        <v>109</v>
      </c>
      <c r="N1785" s="10" t="s">
        <v>2830</v>
      </c>
      <c r="O1785" s="27"/>
      <c r="P1785" s="27"/>
      <c r="Q1785" s="74"/>
      <c r="R1785" s="27">
        <v>66</v>
      </c>
      <c r="S1785" s="27">
        <v>66</v>
      </c>
      <c r="T1785" s="27">
        <v>66</v>
      </c>
      <c r="U1785" s="27">
        <v>66</v>
      </c>
      <c r="V1785" s="27">
        <v>66</v>
      </c>
      <c r="W1785" s="27"/>
      <c r="X1785" s="27"/>
      <c r="Y1785" s="27"/>
      <c r="Z1785" s="27"/>
      <c r="AA1785" s="27"/>
      <c r="AB1785" s="27"/>
      <c r="AC1785" s="27"/>
      <c r="AD1785" s="27"/>
      <c r="AE1785" s="27"/>
      <c r="AF1785" s="27"/>
      <c r="AG1785" s="27"/>
      <c r="AH1785" s="27"/>
      <c r="AI1785" s="27"/>
      <c r="AJ1785" s="27"/>
      <c r="AK1785" s="27"/>
      <c r="AL1785" s="27"/>
      <c r="AM1785" s="27"/>
      <c r="AN1785" s="27"/>
      <c r="AO1785" s="27"/>
      <c r="AP1785" s="27">
        <v>3723.72</v>
      </c>
      <c r="AQ1785" s="27">
        <v>0</v>
      </c>
      <c r="AR1785" s="27">
        <f t="shared" si="38"/>
        <v>0</v>
      </c>
      <c r="AS1785" s="10" t="s">
        <v>111</v>
      </c>
      <c r="AT1785" s="43" t="s">
        <v>241</v>
      </c>
      <c r="AU1785" s="88" t="s">
        <v>242</v>
      </c>
    </row>
    <row r="1786" spans="2:47" x14ac:dyDescent="0.2">
      <c r="B1786" s="12" t="s">
        <v>2881</v>
      </c>
      <c r="C1786" s="7" t="s">
        <v>100</v>
      </c>
      <c r="D1786" s="13" t="s">
        <v>2850</v>
      </c>
      <c r="E1786" s="7" t="s">
        <v>2851</v>
      </c>
      <c r="F1786" s="7" t="s">
        <v>2852</v>
      </c>
      <c r="G1786" s="7" t="s">
        <v>2880</v>
      </c>
      <c r="H1786" s="8" t="s">
        <v>197</v>
      </c>
      <c r="I1786" s="9">
        <v>57</v>
      </c>
      <c r="J1786" s="10" t="s">
        <v>579</v>
      </c>
      <c r="K1786" s="8" t="s">
        <v>107</v>
      </c>
      <c r="L1786" s="10" t="s">
        <v>108</v>
      </c>
      <c r="M1786" s="10" t="s">
        <v>109</v>
      </c>
      <c r="N1786" s="10" t="s">
        <v>2830</v>
      </c>
      <c r="O1786" s="74"/>
      <c r="P1786" s="27"/>
      <c r="Q1786" s="27"/>
      <c r="R1786" s="27">
        <v>66</v>
      </c>
      <c r="S1786" s="27">
        <v>66</v>
      </c>
      <c r="T1786" s="27">
        <v>66</v>
      </c>
      <c r="U1786" s="27">
        <v>66</v>
      </c>
      <c r="V1786" s="27">
        <v>66</v>
      </c>
      <c r="W1786" s="27"/>
      <c r="X1786" s="27"/>
      <c r="Y1786" s="27"/>
      <c r="Z1786" s="27"/>
      <c r="AA1786" s="27"/>
      <c r="AB1786" s="27"/>
      <c r="AC1786" s="27"/>
      <c r="AD1786" s="27"/>
      <c r="AE1786" s="27"/>
      <c r="AF1786" s="27"/>
      <c r="AG1786" s="27"/>
      <c r="AH1786" s="27"/>
      <c r="AI1786" s="27"/>
      <c r="AJ1786" s="27"/>
      <c r="AK1786" s="27"/>
      <c r="AL1786" s="27"/>
      <c r="AM1786" s="27"/>
      <c r="AN1786" s="27"/>
      <c r="AO1786" s="27"/>
      <c r="AP1786" s="27">
        <v>2900</v>
      </c>
      <c r="AQ1786" s="27">
        <v>0</v>
      </c>
      <c r="AR1786" s="27">
        <f t="shared" si="38"/>
        <v>0</v>
      </c>
      <c r="AS1786" s="10" t="s">
        <v>111</v>
      </c>
      <c r="AT1786" s="43" t="s">
        <v>241</v>
      </c>
      <c r="AU1786" s="89" t="s">
        <v>242</v>
      </c>
    </row>
    <row r="1787" spans="2:47" x14ac:dyDescent="0.2">
      <c r="B1787" s="12" t="s">
        <v>2882</v>
      </c>
      <c r="C1787" s="7" t="s">
        <v>100</v>
      </c>
      <c r="D1787" s="13" t="s">
        <v>2850</v>
      </c>
      <c r="E1787" s="7" t="s">
        <v>2851</v>
      </c>
      <c r="F1787" s="7" t="s">
        <v>2852</v>
      </c>
      <c r="G1787" s="7" t="s">
        <v>2880</v>
      </c>
      <c r="H1787" s="8" t="s">
        <v>197</v>
      </c>
      <c r="I1787" s="8">
        <v>57</v>
      </c>
      <c r="J1787" s="10" t="s">
        <v>200</v>
      </c>
      <c r="K1787" s="8" t="s">
        <v>107</v>
      </c>
      <c r="L1787" s="10" t="s">
        <v>108</v>
      </c>
      <c r="M1787" s="10" t="s">
        <v>109</v>
      </c>
      <c r="N1787" s="10" t="s">
        <v>2830</v>
      </c>
      <c r="O1787" s="74"/>
      <c r="P1787" s="27"/>
      <c r="Q1787" s="27"/>
      <c r="R1787" s="39">
        <v>66</v>
      </c>
      <c r="S1787" s="27">
        <v>66</v>
      </c>
      <c r="T1787" s="27">
        <v>66</v>
      </c>
      <c r="U1787" s="27">
        <v>66</v>
      </c>
      <c r="V1787" s="27">
        <v>66</v>
      </c>
      <c r="W1787" s="27"/>
      <c r="X1787" s="27"/>
      <c r="Y1787" s="27"/>
      <c r="Z1787" s="27"/>
      <c r="AA1787" s="27"/>
      <c r="AB1787" s="27"/>
      <c r="AC1787" s="27"/>
      <c r="AD1787" s="27"/>
      <c r="AE1787" s="27"/>
      <c r="AF1787" s="27"/>
      <c r="AG1787" s="27"/>
      <c r="AH1787" s="27"/>
      <c r="AI1787" s="27"/>
      <c r="AJ1787" s="27"/>
      <c r="AK1787" s="27"/>
      <c r="AL1787" s="27"/>
      <c r="AM1787" s="27"/>
      <c r="AN1787" s="27"/>
      <c r="AO1787" s="27"/>
      <c r="AP1787" s="27">
        <v>2900</v>
      </c>
      <c r="AQ1787" s="27">
        <v>0</v>
      </c>
      <c r="AR1787" s="27">
        <f t="shared" si="38"/>
        <v>0</v>
      </c>
      <c r="AS1787" s="10" t="s">
        <v>111</v>
      </c>
      <c r="AT1787" s="7" t="s">
        <v>375</v>
      </c>
      <c r="AU1787" s="13" t="s">
        <v>115</v>
      </c>
    </row>
    <row r="1788" spans="2:47" x14ac:dyDescent="0.2">
      <c r="B1788" s="13" t="s">
        <v>2883</v>
      </c>
      <c r="C1788" s="13" t="s">
        <v>100</v>
      </c>
      <c r="D1788" s="13" t="s">
        <v>2857</v>
      </c>
      <c r="E1788" s="13" t="s">
        <v>564</v>
      </c>
      <c r="F1788" s="13" t="s">
        <v>2858</v>
      </c>
      <c r="G1788" s="13" t="s">
        <v>2880</v>
      </c>
      <c r="H1788" s="13" t="s">
        <v>197</v>
      </c>
      <c r="I1788" s="13">
        <v>57</v>
      </c>
      <c r="J1788" s="13" t="s">
        <v>200</v>
      </c>
      <c r="K1788" s="13" t="s">
        <v>107</v>
      </c>
      <c r="L1788" s="13" t="s">
        <v>108</v>
      </c>
      <c r="M1788" s="13" t="s">
        <v>122</v>
      </c>
      <c r="N1788" s="13" t="s">
        <v>2830</v>
      </c>
      <c r="O1788" s="39"/>
      <c r="P1788" s="39"/>
      <c r="Q1788" s="39"/>
      <c r="R1788" s="39">
        <v>66</v>
      </c>
      <c r="S1788" s="39">
        <v>0</v>
      </c>
      <c r="T1788" s="39">
        <v>0</v>
      </c>
      <c r="U1788" s="39">
        <v>0</v>
      </c>
      <c r="V1788" s="39">
        <v>0</v>
      </c>
      <c r="W1788" s="39"/>
      <c r="X1788" s="39"/>
      <c r="Y1788" s="39"/>
      <c r="Z1788" s="39"/>
      <c r="AA1788" s="39"/>
      <c r="AB1788" s="39"/>
      <c r="AC1788" s="39"/>
      <c r="AD1788" s="39"/>
      <c r="AE1788" s="39"/>
      <c r="AF1788" s="39"/>
      <c r="AG1788" s="39"/>
      <c r="AH1788" s="39"/>
      <c r="AI1788" s="39"/>
      <c r="AJ1788" s="39"/>
      <c r="AK1788" s="39"/>
      <c r="AL1788" s="39"/>
      <c r="AM1788" s="39"/>
      <c r="AN1788" s="39"/>
      <c r="AO1788" s="39"/>
      <c r="AP1788" s="39">
        <v>2900</v>
      </c>
      <c r="AQ1788" s="39">
        <f>(O1788+P1788+Q1788+R1788+S1788+T1788+U1788+V1788+W1788)*AP1788</f>
        <v>191400</v>
      </c>
      <c r="AR1788" s="27">
        <f t="shared" si="38"/>
        <v>214368.00000000003</v>
      </c>
      <c r="AS1788" s="13" t="s">
        <v>111</v>
      </c>
      <c r="AT1788" s="13">
        <v>2014</v>
      </c>
      <c r="AU1788" s="13"/>
    </row>
    <row r="1789" spans="2:47" x14ac:dyDescent="0.2">
      <c r="B1789" s="7" t="s">
        <v>2884</v>
      </c>
      <c r="C1789" s="7" t="s">
        <v>100</v>
      </c>
      <c r="D1789" s="13" t="s">
        <v>2850</v>
      </c>
      <c r="E1789" s="7" t="s">
        <v>2851</v>
      </c>
      <c r="F1789" s="7" t="s">
        <v>2852</v>
      </c>
      <c r="G1789" s="7" t="s">
        <v>2885</v>
      </c>
      <c r="H1789" s="8" t="s">
        <v>197</v>
      </c>
      <c r="I1789" s="9">
        <v>57</v>
      </c>
      <c r="J1789" s="10" t="s">
        <v>238</v>
      </c>
      <c r="K1789" s="8" t="s">
        <v>107</v>
      </c>
      <c r="L1789" s="10" t="s">
        <v>108</v>
      </c>
      <c r="M1789" s="10" t="s">
        <v>109</v>
      </c>
      <c r="N1789" s="10" t="s">
        <v>2830</v>
      </c>
      <c r="O1789" s="27"/>
      <c r="P1789" s="27"/>
      <c r="Q1789" s="74"/>
      <c r="R1789" s="27">
        <v>17</v>
      </c>
      <c r="S1789" s="27">
        <v>17</v>
      </c>
      <c r="T1789" s="27">
        <v>17</v>
      </c>
      <c r="U1789" s="27">
        <v>17</v>
      </c>
      <c r="V1789" s="27">
        <v>17</v>
      </c>
      <c r="W1789" s="27"/>
      <c r="X1789" s="27"/>
      <c r="Y1789" s="27"/>
      <c r="Z1789" s="27"/>
      <c r="AA1789" s="27"/>
      <c r="AB1789" s="27"/>
      <c r="AC1789" s="27"/>
      <c r="AD1789" s="27"/>
      <c r="AE1789" s="27"/>
      <c r="AF1789" s="27"/>
      <c r="AG1789" s="27"/>
      <c r="AH1789" s="27"/>
      <c r="AI1789" s="27"/>
      <c r="AJ1789" s="27"/>
      <c r="AK1789" s="27"/>
      <c r="AL1789" s="27"/>
      <c r="AM1789" s="27"/>
      <c r="AN1789" s="27"/>
      <c r="AO1789" s="27"/>
      <c r="AP1789" s="27">
        <v>3723.72</v>
      </c>
      <c r="AQ1789" s="27">
        <v>0</v>
      </c>
      <c r="AR1789" s="27">
        <f t="shared" si="38"/>
        <v>0</v>
      </c>
      <c r="AS1789" s="10" t="s">
        <v>111</v>
      </c>
      <c r="AT1789" s="43" t="s">
        <v>241</v>
      </c>
      <c r="AU1789" s="88" t="s">
        <v>242</v>
      </c>
    </row>
    <row r="1790" spans="2:47" x14ac:dyDescent="0.2">
      <c r="B1790" s="12" t="s">
        <v>2886</v>
      </c>
      <c r="C1790" s="7" t="s">
        <v>100</v>
      </c>
      <c r="D1790" s="13" t="s">
        <v>2850</v>
      </c>
      <c r="E1790" s="7" t="s">
        <v>2851</v>
      </c>
      <c r="F1790" s="7" t="s">
        <v>2852</v>
      </c>
      <c r="G1790" s="7" t="s">
        <v>2885</v>
      </c>
      <c r="H1790" s="8" t="s">
        <v>197</v>
      </c>
      <c r="I1790" s="9">
        <v>57</v>
      </c>
      <c r="J1790" s="10" t="s">
        <v>579</v>
      </c>
      <c r="K1790" s="8" t="s">
        <v>107</v>
      </c>
      <c r="L1790" s="10" t="s">
        <v>108</v>
      </c>
      <c r="M1790" s="10" t="s">
        <v>109</v>
      </c>
      <c r="N1790" s="10" t="s">
        <v>2830</v>
      </c>
      <c r="O1790" s="74"/>
      <c r="P1790" s="27"/>
      <c r="Q1790" s="27"/>
      <c r="R1790" s="27">
        <v>17</v>
      </c>
      <c r="S1790" s="27">
        <v>17</v>
      </c>
      <c r="T1790" s="27">
        <v>17</v>
      </c>
      <c r="U1790" s="27">
        <v>17</v>
      </c>
      <c r="V1790" s="27">
        <v>17</v>
      </c>
      <c r="W1790" s="27"/>
      <c r="X1790" s="27"/>
      <c r="Y1790" s="27"/>
      <c r="Z1790" s="27"/>
      <c r="AA1790" s="27"/>
      <c r="AB1790" s="27"/>
      <c r="AC1790" s="27"/>
      <c r="AD1790" s="27"/>
      <c r="AE1790" s="27"/>
      <c r="AF1790" s="27"/>
      <c r="AG1790" s="27"/>
      <c r="AH1790" s="27"/>
      <c r="AI1790" s="27"/>
      <c r="AJ1790" s="27"/>
      <c r="AK1790" s="27"/>
      <c r="AL1790" s="27"/>
      <c r="AM1790" s="27"/>
      <c r="AN1790" s="27"/>
      <c r="AO1790" s="27"/>
      <c r="AP1790" s="27">
        <v>2900</v>
      </c>
      <c r="AQ1790" s="27">
        <v>0</v>
      </c>
      <c r="AR1790" s="27">
        <f t="shared" si="38"/>
        <v>0</v>
      </c>
      <c r="AS1790" s="10" t="s">
        <v>111</v>
      </c>
      <c r="AT1790" s="43" t="s">
        <v>241</v>
      </c>
      <c r="AU1790" s="89" t="s">
        <v>242</v>
      </c>
    </row>
    <row r="1791" spans="2:47" x14ac:dyDescent="0.2">
      <c r="B1791" s="12" t="s">
        <v>2887</v>
      </c>
      <c r="C1791" s="7" t="s">
        <v>100</v>
      </c>
      <c r="D1791" s="13" t="s">
        <v>2850</v>
      </c>
      <c r="E1791" s="7" t="s">
        <v>2851</v>
      </c>
      <c r="F1791" s="7" t="s">
        <v>2852</v>
      </c>
      <c r="G1791" s="7" t="s">
        <v>2885</v>
      </c>
      <c r="H1791" s="8" t="s">
        <v>197</v>
      </c>
      <c r="I1791" s="8">
        <v>57</v>
      </c>
      <c r="J1791" s="10" t="s">
        <v>200</v>
      </c>
      <c r="K1791" s="8" t="s">
        <v>107</v>
      </c>
      <c r="L1791" s="10" t="s">
        <v>108</v>
      </c>
      <c r="M1791" s="10" t="s">
        <v>109</v>
      </c>
      <c r="N1791" s="10" t="s">
        <v>2830</v>
      </c>
      <c r="O1791" s="74"/>
      <c r="P1791" s="27"/>
      <c r="Q1791" s="27"/>
      <c r="R1791" s="39">
        <v>17</v>
      </c>
      <c r="S1791" s="27">
        <v>17</v>
      </c>
      <c r="T1791" s="27">
        <v>17</v>
      </c>
      <c r="U1791" s="27">
        <v>17</v>
      </c>
      <c r="V1791" s="27">
        <v>17</v>
      </c>
      <c r="W1791" s="27"/>
      <c r="X1791" s="27"/>
      <c r="Y1791" s="27"/>
      <c r="Z1791" s="27"/>
      <c r="AA1791" s="27"/>
      <c r="AB1791" s="27"/>
      <c r="AC1791" s="27"/>
      <c r="AD1791" s="27"/>
      <c r="AE1791" s="27"/>
      <c r="AF1791" s="27"/>
      <c r="AG1791" s="27"/>
      <c r="AH1791" s="27"/>
      <c r="AI1791" s="27"/>
      <c r="AJ1791" s="27"/>
      <c r="AK1791" s="27"/>
      <c r="AL1791" s="27"/>
      <c r="AM1791" s="27"/>
      <c r="AN1791" s="27"/>
      <c r="AO1791" s="27"/>
      <c r="AP1791" s="27">
        <v>2900</v>
      </c>
      <c r="AQ1791" s="27">
        <v>0</v>
      </c>
      <c r="AR1791" s="27">
        <f t="shared" si="38"/>
        <v>0</v>
      </c>
      <c r="AS1791" s="10" t="s">
        <v>111</v>
      </c>
      <c r="AT1791" s="7" t="s">
        <v>375</v>
      </c>
      <c r="AU1791" s="13" t="s">
        <v>115</v>
      </c>
    </row>
    <row r="1792" spans="2:47" x14ac:dyDescent="0.2">
      <c r="B1792" s="13" t="s">
        <v>2888</v>
      </c>
      <c r="C1792" s="13" t="s">
        <v>100</v>
      </c>
      <c r="D1792" s="13" t="s">
        <v>2857</v>
      </c>
      <c r="E1792" s="13" t="s">
        <v>564</v>
      </c>
      <c r="F1792" s="13" t="s">
        <v>2858</v>
      </c>
      <c r="G1792" s="13" t="s">
        <v>2885</v>
      </c>
      <c r="H1792" s="13" t="s">
        <v>197</v>
      </c>
      <c r="I1792" s="13">
        <v>57</v>
      </c>
      <c r="J1792" s="13" t="s">
        <v>200</v>
      </c>
      <c r="K1792" s="13" t="s">
        <v>107</v>
      </c>
      <c r="L1792" s="13" t="s">
        <v>108</v>
      </c>
      <c r="M1792" s="13" t="s">
        <v>122</v>
      </c>
      <c r="N1792" s="13" t="s">
        <v>2830</v>
      </c>
      <c r="O1792" s="39"/>
      <c r="P1792" s="39"/>
      <c r="Q1792" s="39"/>
      <c r="R1792" s="39">
        <v>17</v>
      </c>
      <c r="S1792" s="39">
        <v>0</v>
      </c>
      <c r="T1792" s="39">
        <v>0</v>
      </c>
      <c r="U1792" s="39">
        <v>0</v>
      </c>
      <c r="V1792" s="39">
        <v>0</v>
      </c>
      <c r="W1792" s="39"/>
      <c r="X1792" s="39"/>
      <c r="Y1792" s="39"/>
      <c r="Z1792" s="39"/>
      <c r="AA1792" s="39"/>
      <c r="AB1792" s="39"/>
      <c r="AC1792" s="39"/>
      <c r="AD1792" s="39"/>
      <c r="AE1792" s="39"/>
      <c r="AF1792" s="39"/>
      <c r="AG1792" s="39"/>
      <c r="AH1792" s="39"/>
      <c r="AI1792" s="39"/>
      <c r="AJ1792" s="39"/>
      <c r="AK1792" s="39"/>
      <c r="AL1792" s="39"/>
      <c r="AM1792" s="39"/>
      <c r="AN1792" s="39"/>
      <c r="AO1792" s="39"/>
      <c r="AP1792" s="39">
        <v>2900</v>
      </c>
      <c r="AQ1792" s="39">
        <f>(O1792+P1792+Q1792+R1792+S1792+T1792+U1792+V1792+W1792)*AP1792</f>
        <v>49300</v>
      </c>
      <c r="AR1792" s="27">
        <f t="shared" si="38"/>
        <v>55216.000000000007</v>
      </c>
      <c r="AS1792" s="13" t="s">
        <v>111</v>
      </c>
      <c r="AT1792" s="13">
        <v>2014</v>
      </c>
      <c r="AU1792" s="13"/>
    </row>
    <row r="1793" spans="2:47" x14ac:dyDescent="0.2">
      <c r="B1793" s="7" t="s">
        <v>2889</v>
      </c>
      <c r="C1793" s="7" t="s">
        <v>100</v>
      </c>
      <c r="D1793" s="13" t="s">
        <v>2850</v>
      </c>
      <c r="E1793" s="7" t="s">
        <v>2851</v>
      </c>
      <c r="F1793" s="7" t="s">
        <v>2852</v>
      </c>
      <c r="G1793" s="7" t="s">
        <v>2890</v>
      </c>
      <c r="H1793" s="8" t="s">
        <v>197</v>
      </c>
      <c r="I1793" s="9">
        <v>57</v>
      </c>
      <c r="J1793" s="10" t="s">
        <v>238</v>
      </c>
      <c r="K1793" s="8" t="s">
        <v>107</v>
      </c>
      <c r="L1793" s="10" t="s">
        <v>108</v>
      </c>
      <c r="M1793" s="10" t="s">
        <v>109</v>
      </c>
      <c r="N1793" s="10" t="s">
        <v>2830</v>
      </c>
      <c r="O1793" s="27"/>
      <c r="P1793" s="27"/>
      <c r="Q1793" s="74"/>
      <c r="R1793" s="27">
        <v>6</v>
      </c>
      <c r="S1793" s="27">
        <v>6</v>
      </c>
      <c r="T1793" s="27">
        <v>6</v>
      </c>
      <c r="U1793" s="27">
        <v>6</v>
      </c>
      <c r="V1793" s="27">
        <v>6</v>
      </c>
      <c r="W1793" s="27"/>
      <c r="X1793" s="27"/>
      <c r="Y1793" s="27"/>
      <c r="Z1793" s="27"/>
      <c r="AA1793" s="27"/>
      <c r="AB1793" s="27"/>
      <c r="AC1793" s="27"/>
      <c r="AD1793" s="27"/>
      <c r="AE1793" s="27"/>
      <c r="AF1793" s="27"/>
      <c r="AG1793" s="27"/>
      <c r="AH1793" s="27"/>
      <c r="AI1793" s="27"/>
      <c r="AJ1793" s="27"/>
      <c r="AK1793" s="27"/>
      <c r="AL1793" s="27"/>
      <c r="AM1793" s="27"/>
      <c r="AN1793" s="27"/>
      <c r="AO1793" s="27"/>
      <c r="AP1793" s="27">
        <v>3723.72</v>
      </c>
      <c r="AQ1793" s="27">
        <v>0</v>
      </c>
      <c r="AR1793" s="27">
        <f t="shared" si="38"/>
        <v>0</v>
      </c>
      <c r="AS1793" s="10" t="s">
        <v>111</v>
      </c>
      <c r="AT1793" s="43" t="s">
        <v>241</v>
      </c>
      <c r="AU1793" s="88" t="s">
        <v>242</v>
      </c>
    </row>
    <row r="1794" spans="2:47" x14ac:dyDescent="0.2">
      <c r="B1794" s="12" t="s">
        <v>2891</v>
      </c>
      <c r="C1794" s="7" t="s">
        <v>100</v>
      </c>
      <c r="D1794" s="13" t="s">
        <v>2850</v>
      </c>
      <c r="E1794" s="7" t="s">
        <v>2851</v>
      </c>
      <c r="F1794" s="7" t="s">
        <v>2852</v>
      </c>
      <c r="G1794" s="7" t="s">
        <v>2890</v>
      </c>
      <c r="H1794" s="8" t="s">
        <v>197</v>
      </c>
      <c r="I1794" s="9">
        <v>57</v>
      </c>
      <c r="J1794" s="10" t="s">
        <v>579</v>
      </c>
      <c r="K1794" s="8" t="s">
        <v>107</v>
      </c>
      <c r="L1794" s="10" t="s">
        <v>108</v>
      </c>
      <c r="M1794" s="10" t="s">
        <v>109</v>
      </c>
      <c r="N1794" s="10" t="s">
        <v>2830</v>
      </c>
      <c r="O1794" s="74"/>
      <c r="P1794" s="27"/>
      <c r="Q1794" s="27"/>
      <c r="R1794" s="27">
        <v>6</v>
      </c>
      <c r="S1794" s="27">
        <v>6</v>
      </c>
      <c r="T1794" s="27">
        <v>6</v>
      </c>
      <c r="U1794" s="27">
        <v>6</v>
      </c>
      <c r="V1794" s="27">
        <v>6</v>
      </c>
      <c r="W1794" s="27"/>
      <c r="X1794" s="27"/>
      <c r="Y1794" s="27"/>
      <c r="Z1794" s="27"/>
      <c r="AA1794" s="27"/>
      <c r="AB1794" s="27"/>
      <c r="AC1794" s="27"/>
      <c r="AD1794" s="27"/>
      <c r="AE1794" s="27"/>
      <c r="AF1794" s="27"/>
      <c r="AG1794" s="27"/>
      <c r="AH1794" s="27"/>
      <c r="AI1794" s="27"/>
      <c r="AJ1794" s="27"/>
      <c r="AK1794" s="27"/>
      <c r="AL1794" s="27"/>
      <c r="AM1794" s="27"/>
      <c r="AN1794" s="27"/>
      <c r="AO1794" s="27"/>
      <c r="AP1794" s="27">
        <v>2900</v>
      </c>
      <c r="AQ1794" s="27">
        <v>0</v>
      </c>
      <c r="AR1794" s="27">
        <f t="shared" si="38"/>
        <v>0</v>
      </c>
      <c r="AS1794" s="10" t="s">
        <v>111</v>
      </c>
      <c r="AT1794" s="43" t="s">
        <v>241</v>
      </c>
      <c r="AU1794" s="89" t="s">
        <v>242</v>
      </c>
    </row>
    <row r="1795" spans="2:47" x14ac:dyDescent="0.2">
      <c r="B1795" s="12" t="s">
        <v>2892</v>
      </c>
      <c r="C1795" s="7" t="s">
        <v>100</v>
      </c>
      <c r="D1795" s="13" t="s">
        <v>2850</v>
      </c>
      <c r="E1795" s="7" t="s">
        <v>2851</v>
      </c>
      <c r="F1795" s="7" t="s">
        <v>2852</v>
      </c>
      <c r="G1795" s="7" t="s">
        <v>2890</v>
      </c>
      <c r="H1795" s="8" t="s">
        <v>197</v>
      </c>
      <c r="I1795" s="8">
        <v>57</v>
      </c>
      <c r="J1795" s="10" t="s">
        <v>200</v>
      </c>
      <c r="K1795" s="8" t="s">
        <v>107</v>
      </c>
      <c r="L1795" s="10" t="s">
        <v>108</v>
      </c>
      <c r="M1795" s="10" t="s">
        <v>109</v>
      </c>
      <c r="N1795" s="10" t="s">
        <v>2830</v>
      </c>
      <c r="O1795" s="74"/>
      <c r="P1795" s="27"/>
      <c r="Q1795" s="27"/>
      <c r="R1795" s="39">
        <v>6</v>
      </c>
      <c r="S1795" s="27">
        <v>6</v>
      </c>
      <c r="T1795" s="27">
        <v>6</v>
      </c>
      <c r="U1795" s="27">
        <v>6</v>
      </c>
      <c r="V1795" s="27">
        <v>6</v>
      </c>
      <c r="W1795" s="27"/>
      <c r="X1795" s="27"/>
      <c r="Y1795" s="27"/>
      <c r="Z1795" s="27"/>
      <c r="AA1795" s="27"/>
      <c r="AB1795" s="27"/>
      <c r="AC1795" s="27"/>
      <c r="AD1795" s="27"/>
      <c r="AE1795" s="27"/>
      <c r="AF1795" s="27"/>
      <c r="AG1795" s="27"/>
      <c r="AH1795" s="27"/>
      <c r="AI1795" s="27"/>
      <c r="AJ1795" s="27"/>
      <c r="AK1795" s="27"/>
      <c r="AL1795" s="27"/>
      <c r="AM1795" s="27"/>
      <c r="AN1795" s="27"/>
      <c r="AO1795" s="27"/>
      <c r="AP1795" s="27">
        <v>2900</v>
      </c>
      <c r="AQ1795" s="27">
        <v>0</v>
      </c>
      <c r="AR1795" s="27">
        <f t="shared" si="38"/>
        <v>0</v>
      </c>
      <c r="AS1795" s="10" t="s">
        <v>111</v>
      </c>
      <c r="AT1795" s="7" t="s">
        <v>375</v>
      </c>
      <c r="AU1795" s="13" t="s">
        <v>115</v>
      </c>
    </row>
    <row r="1796" spans="2:47" x14ac:dyDescent="0.2">
      <c r="B1796" s="13" t="s">
        <v>2893</v>
      </c>
      <c r="C1796" s="13" t="s">
        <v>100</v>
      </c>
      <c r="D1796" s="13" t="s">
        <v>2857</v>
      </c>
      <c r="E1796" s="13" t="s">
        <v>564</v>
      </c>
      <c r="F1796" s="13" t="s">
        <v>2858</v>
      </c>
      <c r="G1796" s="13" t="s">
        <v>2890</v>
      </c>
      <c r="H1796" s="13" t="s">
        <v>197</v>
      </c>
      <c r="I1796" s="13">
        <v>57</v>
      </c>
      <c r="J1796" s="13" t="s">
        <v>200</v>
      </c>
      <c r="K1796" s="13" t="s">
        <v>107</v>
      </c>
      <c r="L1796" s="13" t="s">
        <v>108</v>
      </c>
      <c r="M1796" s="13" t="s">
        <v>122</v>
      </c>
      <c r="N1796" s="13" t="s">
        <v>2830</v>
      </c>
      <c r="O1796" s="39"/>
      <c r="P1796" s="39"/>
      <c r="Q1796" s="39"/>
      <c r="R1796" s="39">
        <v>6</v>
      </c>
      <c r="S1796" s="39">
        <v>0</v>
      </c>
      <c r="T1796" s="39">
        <v>0</v>
      </c>
      <c r="U1796" s="39">
        <v>0</v>
      </c>
      <c r="V1796" s="39">
        <v>0</v>
      </c>
      <c r="W1796" s="39"/>
      <c r="X1796" s="39"/>
      <c r="Y1796" s="39"/>
      <c r="Z1796" s="39"/>
      <c r="AA1796" s="39"/>
      <c r="AB1796" s="39"/>
      <c r="AC1796" s="39"/>
      <c r="AD1796" s="39"/>
      <c r="AE1796" s="39"/>
      <c r="AF1796" s="39"/>
      <c r="AG1796" s="39"/>
      <c r="AH1796" s="39"/>
      <c r="AI1796" s="39"/>
      <c r="AJ1796" s="39"/>
      <c r="AK1796" s="39"/>
      <c r="AL1796" s="39"/>
      <c r="AM1796" s="39"/>
      <c r="AN1796" s="39"/>
      <c r="AO1796" s="39"/>
      <c r="AP1796" s="39">
        <v>2900</v>
      </c>
      <c r="AQ1796" s="39">
        <f>(O1796+P1796+Q1796+R1796+S1796+T1796+U1796+V1796+W1796)*AP1796</f>
        <v>17400</v>
      </c>
      <c r="AR1796" s="27">
        <f t="shared" si="38"/>
        <v>19488.000000000004</v>
      </c>
      <c r="AS1796" s="13" t="s">
        <v>111</v>
      </c>
      <c r="AT1796" s="13">
        <v>2014</v>
      </c>
      <c r="AU1796" s="13"/>
    </row>
    <row r="1797" spans="2:47" x14ac:dyDescent="0.2">
      <c r="B1797" s="7" t="s">
        <v>2894</v>
      </c>
      <c r="C1797" s="7" t="s">
        <v>100</v>
      </c>
      <c r="D1797" s="13" t="s">
        <v>2850</v>
      </c>
      <c r="E1797" s="7" t="s">
        <v>2851</v>
      </c>
      <c r="F1797" s="7" t="s">
        <v>2852</v>
      </c>
      <c r="G1797" s="7" t="s">
        <v>2895</v>
      </c>
      <c r="H1797" s="8" t="s">
        <v>197</v>
      </c>
      <c r="I1797" s="9">
        <v>57</v>
      </c>
      <c r="J1797" s="10" t="s">
        <v>238</v>
      </c>
      <c r="K1797" s="8" t="s">
        <v>107</v>
      </c>
      <c r="L1797" s="10" t="s">
        <v>108</v>
      </c>
      <c r="M1797" s="10" t="s">
        <v>109</v>
      </c>
      <c r="N1797" s="10" t="s">
        <v>2830</v>
      </c>
      <c r="O1797" s="27"/>
      <c r="P1797" s="27"/>
      <c r="Q1797" s="74"/>
      <c r="R1797" s="27">
        <v>1</v>
      </c>
      <c r="S1797" s="27">
        <v>1</v>
      </c>
      <c r="T1797" s="27">
        <v>1</v>
      </c>
      <c r="U1797" s="27">
        <v>1</v>
      </c>
      <c r="V1797" s="27">
        <v>1</v>
      </c>
      <c r="W1797" s="27"/>
      <c r="X1797" s="27"/>
      <c r="Y1797" s="27"/>
      <c r="Z1797" s="27"/>
      <c r="AA1797" s="27"/>
      <c r="AB1797" s="27"/>
      <c r="AC1797" s="27"/>
      <c r="AD1797" s="27"/>
      <c r="AE1797" s="27"/>
      <c r="AF1797" s="27"/>
      <c r="AG1797" s="27"/>
      <c r="AH1797" s="27"/>
      <c r="AI1797" s="27"/>
      <c r="AJ1797" s="27"/>
      <c r="AK1797" s="27"/>
      <c r="AL1797" s="27"/>
      <c r="AM1797" s="27"/>
      <c r="AN1797" s="27"/>
      <c r="AO1797" s="27"/>
      <c r="AP1797" s="27">
        <v>3723.72</v>
      </c>
      <c r="AQ1797" s="27">
        <v>0</v>
      </c>
      <c r="AR1797" s="27">
        <f t="shared" ref="AR1797:AR1860" si="39">AQ1797*1.12</f>
        <v>0</v>
      </c>
      <c r="AS1797" s="10" t="s">
        <v>111</v>
      </c>
      <c r="AT1797" s="43" t="s">
        <v>241</v>
      </c>
      <c r="AU1797" s="88" t="s">
        <v>242</v>
      </c>
    </row>
    <row r="1798" spans="2:47" x14ac:dyDescent="0.2">
      <c r="B1798" s="12" t="s">
        <v>2896</v>
      </c>
      <c r="C1798" s="7" t="s">
        <v>100</v>
      </c>
      <c r="D1798" s="13" t="s">
        <v>2850</v>
      </c>
      <c r="E1798" s="7" t="s">
        <v>2851</v>
      </c>
      <c r="F1798" s="7" t="s">
        <v>2852</v>
      </c>
      <c r="G1798" s="7" t="s">
        <v>2895</v>
      </c>
      <c r="H1798" s="8" t="s">
        <v>197</v>
      </c>
      <c r="I1798" s="9">
        <v>57</v>
      </c>
      <c r="J1798" s="10" t="s">
        <v>579</v>
      </c>
      <c r="K1798" s="8" t="s">
        <v>107</v>
      </c>
      <c r="L1798" s="10" t="s">
        <v>108</v>
      </c>
      <c r="M1798" s="10" t="s">
        <v>109</v>
      </c>
      <c r="N1798" s="10" t="s">
        <v>2830</v>
      </c>
      <c r="O1798" s="74"/>
      <c r="P1798" s="27"/>
      <c r="Q1798" s="27"/>
      <c r="R1798" s="27">
        <v>1</v>
      </c>
      <c r="S1798" s="27">
        <v>1</v>
      </c>
      <c r="T1798" s="27">
        <v>1</v>
      </c>
      <c r="U1798" s="27">
        <v>1</v>
      </c>
      <c r="V1798" s="27">
        <v>1</v>
      </c>
      <c r="W1798" s="27"/>
      <c r="X1798" s="27"/>
      <c r="Y1798" s="27"/>
      <c r="Z1798" s="27"/>
      <c r="AA1798" s="27"/>
      <c r="AB1798" s="27"/>
      <c r="AC1798" s="27"/>
      <c r="AD1798" s="27"/>
      <c r="AE1798" s="27"/>
      <c r="AF1798" s="27"/>
      <c r="AG1798" s="27"/>
      <c r="AH1798" s="27"/>
      <c r="AI1798" s="27"/>
      <c r="AJ1798" s="27"/>
      <c r="AK1798" s="27"/>
      <c r="AL1798" s="27"/>
      <c r="AM1798" s="27"/>
      <c r="AN1798" s="27"/>
      <c r="AO1798" s="27"/>
      <c r="AP1798" s="27">
        <v>2900</v>
      </c>
      <c r="AQ1798" s="27">
        <v>0</v>
      </c>
      <c r="AR1798" s="27">
        <f t="shared" si="39"/>
        <v>0</v>
      </c>
      <c r="AS1798" s="10" t="s">
        <v>111</v>
      </c>
      <c r="AT1798" s="43" t="s">
        <v>241</v>
      </c>
      <c r="AU1798" s="89" t="s">
        <v>242</v>
      </c>
    </row>
    <row r="1799" spans="2:47" x14ac:dyDescent="0.2">
      <c r="B1799" s="12" t="s">
        <v>2897</v>
      </c>
      <c r="C1799" s="7" t="s">
        <v>100</v>
      </c>
      <c r="D1799" s="13" t="s">
        <v>2850</v>
      </c>
      <c r="E1799" s="7" t="s">
        <v>2851</v>
      </c>
      <c r="F1799" s="7" t="s">
        <v>2852</v>
      </c>
      <c r="G1799" s="7" t="s">
        <v>2895</v>
      </c>
      <c r="H1799" s="8" t="s">
        <v>197</v>
      </c>
      <c r="I1799" s="8">
        <v>57</v>
      </c>
      <c r="J1799" s="10" t="s">
        <v>200</v>
      </c>
      <c r="K1799" s="8" t="s">
        <v>107</v>
      </c>
      <c r="L1799" s="10" t="s">
        <v>108</v>
      </c>
      <c r="M1799" s="10" t="s">
        <v>109</v>
      </c>
      <c r="N1799" s="10" t="s">
        <v>2830</v>
      </c>
      <c r="O1799" s="74"/>
      <c r="P1799" s="27"/>
      <c r="Q1799" s="27"/>
      <c r="R1799" s="39">
        <v>1</v>
      </c>
      <c r="S1799" s="27">
        <v>1</v>
      </c>
      <c r="T1799" s="27">
        <v>1</v>
      </c>
      <c r="U1799" s="27">
        <v>1</v>
      </c>
      <c r="V1799" s="27">
        <v>1</v>
      </c>
      <c r="W1799" s="27"/>
      <c r="X1799" s="27"/>
      <c r="Y1799" s="27"/>
      <c r="Z1799" s="27"/>
      <c r="AA1799" s="27"/>
      <c r="AB1799" s="27"/>
      <c r="AC1799" s="27"/>
      <c r="AD1799" s="27"/>
      <c r="AE1799" s="27"/>
      <c r="AF1799" s="27"/>
      <c r="AG1799" s="27"/>
      <c r="AH1799" s="27"/>
      <c r="AI1799" s="27"/>
      <c r="AJ1799" s="27"/>
      <c r="AK1799" s="27"/>
      <c r="AL1799" s="27"/>
      <c r="AM1799" s="27"/>
      <c r="AN1799" s="27"/>
      <c r="AO1799" s="27"/>
      <c r="AP1799" s="27">
        <v>2900</v>
      </c>
      <c r="AQ1799" s="27">
        <v>0</v>
      </c>
      <c r="AR1799" s="27">
        <f t="shared" si="39"/>
        <v>0</v>
      </c>
      <c r="AS1799" s="10" t="s">
        <v>111</v>
      </c>
      <c r="AT1799" s="7" t="s">
        <v>375</v>
      </c>
      <c r="AU1799" s="13" t="s">
        <v>115</v>
      </c>
    </row>
    <row r="1800" spans="2:47" x14ac:dyDescent="0.2">
      <c r="B1800" s="13" t="s">
        <v>2898</v>
      </c>
      <c r="C1800" s="13" t="s">
        <v>100</v>
      </c>
      <c r="D1800" s="13" t="s">
        <v>2857</v>
      </c>
      <c r="E1800" s="13" t="s">
        <v>564</v>
      </c>
      <c r="F1800" s="13" t="s">
        <v>2858</v>
      </c>
      <c r="G1800" s="13" t="s">
        <v>2895</v>
      </c>
      <c r="H1800" s="13" t="s">
        <v>197</v>
      </c>
      <c r="I1800" s="13">
        <v>57</v>
      </c>
      <c r="J1800" s="13" t="s">
        <v>200</v>
      </c>
      <c r="K1800" s="13" t="s">
        <v>107</v>
      </c>
      <c r="L1800" s="13" t="s">
        <v>108</v>
      </c>
      <c r="M1800" s="13" t="s">
        <v>122</v>
      </c>
      <c r="N1800" s="13" t="s">
        <v>2830</v>
      </c>
      <c r="O1800" s="39"/>
      <c r="P1800" s="39"/>
      <c r="Q1800" s="39"/>
      <c r="R1800" s="39">
        <v>1</v>
      </c>
      <c r="S1800" s="39">
        <v>0</v>
      </c>
      <c r="T1800" s="39">
        <v>0</v>
      </c>
      <c r="U1800" s="39">
        <v>0</v>
      </c>
      <c r="V1800" s="39">
        <v>0</v>
      </c>
      <c r="W1800" s="39"/>
      <c r="X1800" s="39"/>
      <c r="Y1800" s="39"/>
      <c r="Z1800" s="39"/>
      <c r="AA1800" s="39"/>
      <c r="AB1800" s="39"/>
      <c r="AC1800" s="39"/>
      <c r="AD1800" s="39"/>
      <c r="AE1800" s="39"/>
      <c r="AF1800" s="39"/>
      <c r="AG1800" s="39"/>
      <c r="AH1800" s="39"/>
      <c r="AI1800" s="39"/>
      <c r="AJ1800" s="39"/>
      <c r="AK1800" s="39"/>
      <c r="AL1800" s="39"/>
      <c r="AM1800" s="39"/>
      <c r="AN1800" s="39"/>
      <c r="AO1800" s="39"/>
      <c r="AP1800" s="39">
        <v>2900</v>
      </c>
      <c r="AQ1800" s="39">
        <f>(O1800+P1800+Q1800+R1800+S1800+T1800+U1800+V1800+W1800)*AP1800</f>
        <v>2900</v>
      </c>
      <c r="AR1800" s="27">
        <f t="shared" si="39"/>
        <v>3248.0000000000005</v>
      </c>
      <c r="AS1800" s="13" t="s">
        <v>111</v>
      </c>
      <c r="AT1800" s="13">
        <v>2014</v>
      </c>
      <c r="AU1800" s="13"/>
    </row>
    <row r="1801" spans="2:47" x14ac:dyDescent="0.2">
      <c r="B1801" s="7" t="s">
        <v>2899</v>
      </c>
      <c r="C1801" s="7" t="s">
        <v>100</v>
      </c>
      <c r="D1801" s="13" t="s">
        <v>2900</v>
      </c>
      <c r="E1801" s="7" t="s">
        <v>2901</v>
      </c>
      <c r="F1801" s="7" t="s">
        <v>2902</v>
      </c>
      <c r="G1801" s="7" t="s">
        <v>2903</v>
      </c>
      <c r="H1801" s="8" t="s">
        <v>197</v>
      </c>
      <c r="I1801" s="9">
        <v>57</v>
      </c>
      <c r="J1801" s="10" t="s">
        <v>238</v>
      </c>
      <c r="K1801" s="8" t="s">
        <v>107</v>
      </c>
      <c r="L1801" s="10" t="s">
        <v>108</v>
      </c>
      <c r="M1801" s="10" t="s">
        <v>109</v>
      </c>
      <c r="N1801" s="10" t="s">
        <v>2830</v>
      </c>
      <c r="O1801" s="27"/>
      <c r="P1801" s="27"/>
      <c r="Q1801" s="74"/>
      <c r="R1801" s="27">
        <v>8</v>
      </c>
      <c r="S1801" s="27">
        <v>64</v>
      </c>
      <c r="T1801" s="27">
        <v>64</v>
      </c>
      <c r="U1801" s="27">
        <v>64</v>
      </c>
      <c r="V1801" s="27">
        <v>64</v>
      </c>
      <c r="W1801" s="27"/>
      <c r="X1801" s="27"/>
      <c r="Y1801" s="27"/>
      <c r="Z1801" s="27"/>
      <c r="AA1801" s="27"/>
      <c r="AB1801" s="27"/>
      <c r="AC1801" s="27"/>
      <c r="AD1801" s="27"/>
      <c r="AE1801" s="27"/>
      <c r="AF1801" s="27"/>
      <c r="AG1801" s="27"/>
      <c r="AH1801" s="27"/>
      <c r="AI1801" s="27"/>
      <c r="AJ1801" s="27"/>
      <c r="AK1801" s="27"/>
      <c r="AL1801" s="27"/>
      <c r="AM1801" s="27"/>
      <c r="AN1801" s="27"/>
      <c r="AO1801" s="27"/>
      <c r="AP1801" s="27">
        <v>7950.39</v>
      </c>
      <c r="AQ1801" s="27">
        <v>0</v>
      </c>
      <c r="AR1801" s="27">
        <f t="shared" si="39"/>
        <v>0</v>
      </c>
      <c r="AS1801" s="10" t="s">
        <v>111</v>
      </c>
      <c r="AT1801" s="43" t="s">
        <v>241</v>
      </c>
      <c r="AU1801" s="88" t="s">
        <v>242</v>
      </c>
    </row>
    <row r="1802" spans="2:47" x14ac:dyDescent="0.2">
      <c r="B1802" s="12" t="s">
        <v>2904</v>
      </c>
      <c r="C1802" s="7" t="s">
        <v>100</v>
      </c>
      <c r="D1802" s="13" t="s">
        <v>2900</v>
      </c>
      <c r="E1802" s="7" t="s">
        <v>2901</v>
      </c>
      <c r="F1802" s="7" t="s">
        <v>2902</v>
      </c>
      <c r="G1802" s="7" t="s">
        <v>2903</v>
      </c>
      <c r="H1802" s="8" t="s">
        <v>197</v>
      </c>
      <c r="I1802" s="9">
        <v>57</v>
      </c>
      <c r="J1802" s="10" t="s">
        <v>579</v>
      </c>
      <c r="K1802" s="8" t="s">
        <v>107</v>
      </c>
      <c r="L1802" s="10" t="s">
        <v>108</v>
      </c>
      <c r="M1802" s="10" t="s">
        <v>109</v>
      </c>
      <c r="N1802" s="10" t="s">
        <v>2830</v>
      </c>
      <c r="O1802" s="74"/>
      <c r="P1802" s="27"/>
      <c r="Q1802" s="27"/>
      <c r="R1802" s="27">
        <v>8</v>
      </c>
      <c r="S1802" s="27">
        <v>64</v>
      </c>
      <c r="T1802" s="27">
        <v>64</v>
      </c>
      <c r="U1802" s="27">
        <v>64</v>
      </c>
      <c r="V1802" s="27">
        <v>64</v>
      </c>
      <c r="W1802" s="27"/>
      <c r="X1802" s="27"/>
      <c r="Y1802" s="27"/>
      <c r="Z1802" s="27"/>
      <c r="AA1802" s="27"/>
      <c r="AB1802" s="27"/>
      <c r="AC1802" s="27"/>
      <c r="AD1802" s="27"/>
      <c r="AE1802" s="27"/>
      <c r="AF1802" s="27"/>
      <c r="AG1802" s="27"/>
      <c r="AH1802" s="27"/>
      <c r="AI1802" s="27"/>
      <c r="AJ1802" s="27"/>
      <c r="AK1802" s="27"/>
      <c r="AL1802" s="27"/>
      <c r="AM1802" s="27"/>
      <c r="AN1802" s="27"/>
      <c r="AO1802" s="27"/>
      <c r="AP1802" s="27">
        <v>3500</v>
      </c>
      <c r="AQ1802" s="27">
        <v>0</v>
      </c>
      <c r="AR1802" s="27">
        <f t="shared" si="39"/>
        <v>0</v>
      </c>
      <c r="AS1802" s="10" t="s">
        <v>111</v>
      </c>
      <c r="AT1802" s="43" t="s">
        <v>241</v>
      </c>
      <c r="AU1802" s="89" t="s">
        <v>242</v>
      </c>
    </row>
    <row r="1803" spans="2:47" x14ac:dyDescent="0.2">
      <c r="B1803" s="12" t="s">
        <v>2905</v>
      </c>
      <c r="C1803" s="7" t="s">
        <v>100</v>
      </c>
      <c r="D1803" s="13" t="s">
        <v>2900</v>
      </c>
      <c r="E1803" s="7" t="s">
        <v>2901</v>
      </c>
      <c r="F1803" s="7" t="s">
        <v>2902</v>
      </c>
      <c r="G1803" s="7" t="s">
        <v>2903</v>
      </c>
      <c r="H1803" s="8" t="s">
        <v>197</v>
      </c>
      <c r="I1803" s="8">
        <v>57</v>
      </c>
      <c r="J1803" s="10" t="s">
        <v>200</v>
      </c>
      <c r="K1803" s="8" t="s">
        <v>107</v>
      </c>
      <c r="L1803" s="10" t="s">
        <v>108</v>
      </c>
      <c r="M1803" s="10" t="s">
        <v>109</v>
      </c>
      <c r="N1803" s="10" t="s">
        <v>2830</v>
      </c>
      <c r="O1803" s="74"/>
      <c r="P1803" s="27"/>
      <c r="Q1803" s="27"/>
      <c r="R1803" s="27">
        <v>8</v>
      </c>
      <c r="S1803" s="27">
        <v>64</v>
      </c>
      <c r="T1803" s="27">
        <v>64</v>
      </c>
      <c r="U1803" s="27">
        <v>64</v>
      </c>
      <c r="V1803" s="27">
        <v>64</v>
      </c>
      <c r="W1803" s="27"/>
      <c r="X1803" s="27"/>
      <c r="Y1803" s="27"/>
      <c r="Z1803" s="27"/>
      <c r="AA1803" s="27"/>
      <c r="AB1803" s="27"/>
      <c r="AC1803" s="27"/>
      <c r="AD1803" s="27"/>
      <c r="AE1803" s="27"/>
      <c r="AF1803" s="27"/>
      <c r="AG1803" s="27"/>
      <c r="AH1803" s="27"/>
      <c r="AI1803" s="27"/>
      <c r="AJ1803" s="27"/>
      <c r="AK1803" s="27"/>
      <c r="AL1803" s="27"/>
      <c r="AM1803" s="27"/>
      <c r="AN1803" s="27"/>
      <c r="AO1803" s="27"/>
      <c r="AP1803" s="27">
        <v>3500</v>
      </c>
      <c r="AQ1803" s="27">
        <v>0</v>
      </c>
      <c r="AR1803" s="27">
        <f t="shared" si="39"/>
        <v>0</v>
      </c>
      <c r="AS1803" s="10" t="s">
        <v>111</v>
      </c>
      <c r="AT1803" s="7" t="s">
        <v>375</v>
      </c>
      <c r="AU1803" s="13" t="s">
        <v>115</v>
      </c>
    </row>
    <row r="1804" spans="2:47" x14ac:dyDescent="0.2">
      <c r="B1804" s="13" t="s">
        <v>2906</v>
      </c>
      <c r="C1804" s="13" t="s">
        <v>100</v>
      </c>
      <c r="D1804" s="13" t="s">
        <v>2857</v>
      </c>
      <c r="E1804" s="13" t="s">
        <v>564</v>
      </c>
      <c r="F1804" s="13" t="s">
        <v>2858</v>
      </c>
      <c r="G1804" s="13" t="s">
        <v>2903</v>
      </c>
      <c r="H1804" s="13" t="s">
        <v>197</v>
      </c>
      <c r="I1804" s="13">
        <v>57</v>
      </c>
      <c r="J1804" s="13" t="s">
        <v>200</v>
      </c>
      <c r="K1804" s="13" t="s">
        <v>107</v>
      </c>
      <c r="L1804" s="13" t="s">
        <v>108</v>
      </c>
      <c r="M1804" s="13" t="s">
        <v>122</v>
      </c>
      <c r="N1804" s="13" t="s">
        <v>2830</v>
      </c>
      <c r="O1804" s="39"/>
      <c r="P1804" s="39"/>
      <c r="Q1804" s="39"/>
      <c r="R1804" s="39">
        <v>8</v>
      </c>
      <c r="S1804" s="39">
        <v>0</v>
      </c>
      <c r="T1804" s="39">
        <v>0</v>
      </c>
      <c r="U1804" s="39">
        <v>0</v>
      </c>
      <c r="V1804" s="39">
        <v>0</v>
      </c>
      <c r="W1804" s="39"/>
      <c r="X1804" s="39"/>
      <c r="Y1804" s="39"/>
      <c r="Z1804" s="39"/>
      <c r="AA1804" s="39"/>
      <c r="AB1804" s="39"/>
      <c r="AC1804" s="39"/>
      <c r="AD1804" s="39"/>
      <c r="AE1804" s="39"/>
      <c r="AF1804" s="39"/>
      <c r="AG1804" s="39"/>
      <c r="AH1804" s="39"/>
      <c r="AI1804" s="39"/>
      <c r="AJ1804" s="39"/>
      <c r="AK1804" s="39"/>
      <c r="AL1804" s="39"/>
      <c r="AM1804" s="39"/>
      <c r="AN1804" s="39"/>
      <c r="AO1804" s="39"/>
      <c r="AP1804" s="39">
        <v>3500</v>
      </c>
      <c r="AQ1804" s="39">
        <f>(O1804+P1804+Q1804+R1804+S1804+T1804+U1804+V1804+W1804)*AP1804</f>
        <v>28000</v>
      </c>
      <c r="AR1804" s="27">
        <f t="shared" si="39"/>
        <v>31360.000000000004</v>
      </c>
      <c r="AS1804" s="13" t="s">
        <v>111</v>
      </c>
      <c r="AT1804" s="13">
        <v>2014</v>
      </c>
      <c r="AU1804" s="13"/>
    </row>
    <row r="1805" spans="2:47" x14ac:dyDescent="0.2">
      <c r="B1805" s="7" t="s">
        <v>2907</v>
      </c>
      <c r="C1805" s="7" t="s">
        <v>100</v>
      </c>
      <c r="D1805" s="13" t="s">
        <v>2900</v>
      </c>
      <c r="E1805" s="7" t="s">
        <v>2901</v>
      </c>
      <c r="F1805" s="7" t="s">
        <v>2902</v>
      </c>
      <c r="G1805" s="7" t="s">
        <v>2908</v>
      </c>
      <c r="H1805" s="8" t="s">
        <v>197</v>
      </c>
      <c r="I1805" s="9">
        <v>57</v>
      </c>
      <c r="J1805" s="10" t="s">
        <v>238</v>
      </c>
      <c r="K1805" s="8" t="s">
        <v>107</v>
      </c>
      <c r="L1805" s="10" t="s">
        <v>108</v>
      </c>
      <c r="M1805" s="10" t="s">
        <v>109</v>
      </c>
      <c r="N1805" s="10" t="s">
        <v>2830</v>
      </c>
      <c r="O1805" s="27"/>
      <c r="P1805" s="27"/>
      <c r="Q1805" s="74"/>
      <c r="R1805" s="27">
        <v>8</v>
      </c>
      <c r="S1805" s="27">
        <v>100</v>
      </c>
      <c r="T1805" s="27">
        <v>100</v>
      </c>
      <c r="U1805" s="27">
        <v>100</v>
      </c>
      <c r="V1805" s="27">
        <v>100</v>
      </c>
      <c r="W1805" s="27"/>
      <c r="X1805" s="27"/>
      <c r="Y1805" s="27"/>
      <c r="Z1805" s="27"/>
      <c r="AA1805" s="27"/>
      <c r="AB1805" s="27"/>
      <c r="AC1805" s="27"/>
      <c r="AD1805" s="27"/>
      <c r="AE1805" s="27"/>
      <c r="AF1805" s="27"/>
      <c r="AG1805" s="27"/>
      <c r="AH1805" s="27"/>
      <c r="AI1805" s="27"/>
      <c r="AJ1805" s="27"/>
      <c r="AK1805" s="27"/>
      <c r="AL1805" s="27"/>
      <c r="AM1805" s="27"/>
      <c r="AN1805" s="27"/>
      <c r="AO1805" s="27"/>
      <c r="AP1805" s="27">
        <v>7950.39</v>
      </c>
      <c r="AQ1805" s="27">
        <v>0</v>
      </c>
      <c r="AR1805" s="27">
        <f t="shared" si="39"/>
        <v>0</v>
      </c>
      <c r="AS1805" s="10" t="s">
        <v>111</v>
      </c>
      <c r="AT1805" s="43" t="s">
        <v>241</v>
      </c>
      <c r="AU1805" s="88" t="s">
        <v>242</v>
      </c>
    </row>
    <row r="1806" spans="2:47" x14ac:dyDescent="0.2">
      <c r="B1806" s="12" t="s">
        <v>2909</v>
      </c>
      <c r="C1806" s="7" t="s">
        <v>100</v>
      </c>
      <c r="D1806" s="13" t="s">
        <v>2900</v>
      </c>
      <c r="E1806" s="7" t="s">
        <v>2901</v>
      </c>
      <c r="F1806" s="7" t="s">
        <v>2902</v>
      </c>
      <c r="G1806" s="7" t="s">
        <v>2908</v>
      </c>
      <c r="H1806" s="8" t="s">
        <v>197</v>
      </c>
      <c r="I1806" s="9">
        <v>57</v>
      </c>
      <c r="J1806" s="10" t="s">
        <v>579</v>
      </c>
      <c r="K1806" s="8" t="s">
        <v>107</v>
      </c>
      <c r="L1806" s="10" t="s">
        <v>108</v>
      </c>
      <c r="M1806" s="10" t="s">
        <v>109</v>
      </c>
      <c r="N1806" s="10" t="s">
        <v>2830</v>
      </c>
      <c r="O1806" s="74"/>
      <c r="P1806" s="27"/>
      <c r="Q1806" s="27"/>
      <c r="R1806" s="27">
        <v>8</v>
      </c>
      <c r="S1806" s="27">
        <v>100</v>
      </c>
      <c r="T1806" s="27">
        <v>100</v>
      </c>
      <c r="U1806" s="27">
        <v>100</v>
      </c>
      <c r="V1806" s="27">
        <v>100</v>
      </c>
      <c r="W1806" s="27"/>
      <c r="X1806" s="27"/>
      <c r="Y1806" s="27"/>
      <c r="Z1806" s="27"/>
      <c r="AA1806" s="27"/>
      <c r="AB1806" s="27"/>
      <c r="AC1806" s="27"/>
      <c r="AD1806" s="27"/>
      <c r="AE1806" s="27"/>
      <c r="AF1806" s="27"/>
      <c r="AG1806" s="27"/>
      <c r="AH1806" s="27"/>
      <c r="AI1806" s="27"/>
      <c r="AJ1806" s="27"/>
      <c r="AK1806" s="27"/>
      <c r="AL1806" s="27"/>
      <c r="AM1806" s="27"/>
      <c r="AN1806" s="27"/>
      <c r="AO1806" s="27"/>
      <c r="AP1806" s="27">
        <v>3500</v>
      </c>
      <c r="AQ1806" s="27">
        <v>0</v>
      </c>
      <c r="AR1806" s="27">
        <f t="shared" si="39"/>
        <v>0</v>
      </c>
      <c r="AS1806" s="10" t="s">
        <v>111</v>
      </c>
      <c r="AT1806" s="43" t="s">
        <v>241</v>
      </c>
      <c r="AU1806" s="89" t="s">
        <v>242</v>
      </c>
    </row>
    <row r="1807" spans="2:47" x14ac:dyDescent="0.2">
      <c r="B1807" s="12" t="s">
        <v>2910</v>
      </c>
      <c r="C1807" s="7" t="s">
        <v>100</v>
      </c>
      <c r="D1807" s="13" t="s">
        <v>2900</v>
      </c>
      <c r="E1807" s="7" t="s">
        <v>2901</v>
      </c>
      <c r="F1807" s="7" t="s">
        <v>2902</v>
      </c>
      <c r="G1807" s="7" t="s">
        <v>2908</v>
      </c>
      <c r="H1807" s="8" t="s">
        <v>197</v>
      </c>
      <c r="I1807" s="8">
        <v>57</v>
      </c>
      <c r="J1807" s="10" t="s">
        <v>200</v>
      </c>
      <c r="K1807" s="8" t="s">
        <v>107</v>
      </c>
      <c r="L1807" s="10" t="s">
        <v>108</v>
      </c>
      <c r="M1807" s="10" t="s">
        <v>109</v>
      </c>
      <c r="N1807" s="10" t="s">
        <v>2830</v>
      </c>
      <c r="O1807" s="74"/>
      <c r="P1807" s="27"/>
      <c r="Q1807" s="27"/>
      <c r="R1807" s="27">
        <v>8</v>
      </c>
      <c r="S1807" s="27">
        <v>100</v>
      </c>
      <c r="T1807" s="27">
        <v>100</v>
      </c>
      <c r="U1807" s="27">
        <v>100</v>
      </c>
      <c r="V1807" s="27">
        <v>100</v>
      </c>
      <c r="W1807" s="27"/>
      <c r="X1807" s="27"/>
      <c r="Y1807" s="27"/>
      <c r="Z1807" s="27"/>
      <c r="AA1807" s="27"/>
      <c r="AB1807" s="27"/>
      <c r="AC1807" s="27"/>
      <c r="AD1807" s="27"/>
      <c r="AE1807" s="27"/>
      <c r="AF1807" s="27"/>
      <c r="AG1807" s="27"/>
      <c r="AH1807" s="27"/>
      <c r="AI1807" s="27"/>
      <c r="AJ1807" s="27"/>
      <c r="AK1807" s="27"/>
      <c r="AL1807" s="27"/>
      <c r="AM1807" s="27"/>
      <c r="AN1807" s="27"/>
      <c r="AO1807" s="27"/>
      <c r="AP1807" s="27">
        <v>3500</v>
      </c>
      <c r="AQ1807" s="27">
        <v>0</v>
      </c>
      <c r="AR1807" s="27">
        <f t="shared" si="39"/>
        <v>0</v>
      </c>
      <c r="AS1807" s="10" t="s">
        <v>111</v>
      </c>
      <c r="AT1807" s="7" t="s">
        <v>375</v>
      </c>
      <c r="AU1807" s="13" t="s">
        <v>115</v>
      </c>
    </row>
    <row r="1808" spans="2:47" x14ac:dyDescent="0.2">
      <c r="B1808" s="13" t="s">
        <v>2911</v>
      </c>
      <c r="C1808" s="13" t="s">
        <v>100</v>
      </c>
      <c r="D1808" s="13" t="s">
        <v>2857</v>
      </c>
      <c r="E1808" s="13" t="s">
        <v>564</v>
      </c>
      <c r="F1808" s="13" t="s">
        <v>2858</v>
      </c>
      <c r="G1808" s="13" t="s">
        <v>2908</v>
      </c>
      <c r="H1808" s="13" t="s">
        <v>197</v>
      </c>
      <c r="I1808" s="13">
        <v>57</v>
      </c>
      <c r="J1808" s="13" t="s">
        <v>200</v>
      </c>
      <c r="K1808" s="13" t="s">
        <v>107</v>
      </c>
      <c r="L1808" s="13" t="s">
        <v>108</v>
      </c>
      <c r="M1808" s="13" t="s">
        <v>122</v>
      </c>
      <c r="N1808" s="13" t="s">
        <v>2830</v>
      </c>
      <c r="O1808" s="39"/>
      <c r="P1808" s="39"/>
      <c r="Q1808" s="39"/>
      <c r="R1808" s="39">
        <v>8</v>
      </c>
      <c r="S1808" s="39">
        <v>0</v>
      </c>
      <c r="T1808" s="39">
        <v>0</v>
      </c>
      <c r="U1808" s="39">
        <v>0</v>
      </c>
      <c r="V1808" s="39">
        <v>0</v>
      </c>
      <c r="W1808" s="39"/>
      <c r="X1808" s="39"/>
      <c r="Y1808" s="39"/>
      <c r="Z1808" s="39"/>
      <c r="AA1808" s="39"/>
      <c r="AB1808" s="39"/>
      <c r="AC1808" s="39"/>
      <c r="AD1808" s="39"/>
      <c r="AE1808" s="39"/>
      <c r="AF1808" s="39"/>
      <c r="AG1808" s="39"/>
      <c r="AH1808" s="39"/>
      <c r="AI1808" s="39"/>
      <c r="AJ1808" s="39"/>
      <c r="AK1808" s="39"/>
      <c r="AL1808" s="39"/>
      <c r="AM1808" s="39"/>
      <c r="AN1808" s="39"/>
      <c r="AO1808" s="39"/>
      <c r="AP1808" s="39">
        <v>3500</v>
      </c>
      <c r="AQ1808" s="39">
        <f>(O1808+P1808+Q1808+R1808+S1808+T1808+U1808+V1808+W1808)*AP1808</f>
        <v>28000</v>
      </c>
      <c r="AR1808" s="27">
        <f t="shared" si="39"/>
        <v>31360.000000000004</v>
      </c>
      <c r="AS1808" s="13" t="s">
        <v>111</v>
      </c>
      <c r="AT1808" s="13">
        <v>2014</v>
      </c>
      <c r="AU1808" s="13"/>
    </row>
    <row r="1809" spans="2:47" x14ac:dyDescent="0.2">
      <c r="B1809" s="7" t="s">
        <v>2912</v>
      </c>
      <c r="C1809" s="7" t="s">
        <v>100</v>
      </c>
      <c r="D1809" s="13" t="s">
        <v>2900</v>
      </c>
      <c r="E1809" s="7" t="s">
        <v>2901</v>
      </c>
      <c r="F1809" s="7" t="s">
        <v>2902</v>
      </c>
      <c r="G1809" s="7" t="s">
        <v>2913</v>
      </c>
      <c r="H1809" s="8" t="s">
        <v>197</v>
      </c>
      <c r="I1809" s="9">
        <v>57</v>
      </c>
      <c r="J1809" s="10" t="s">
        <v>238</v>
      </c>
      <c r="K1809" s="8" t="s">
        <v>107</v>
      </c>
      <c r="L1809" s="10" t="s">
        <v>108</v>
      </c>
      <c r="M1809" s="10" t="s">
        <v>109</v>
      </c>
      <c r="N1809" s="10" t="s">
        <v>2830</v>
      </c>
      <c r="O1809" s="27"/>
      <c r="P1809" s="27"/>
      <c r="Q1809" s="74"/>
      <c r="R1809" s="27">
        <v>54</v>
      </c>
      <c r="S1809" s="27">
        <v>200</v>
      </c>
      <c r="T1809" s="27">
        <v>200</v>
      </c>
      <c r="U1809" s="27">
        <v>200</v>
      </c>
      <c r="V1809" s="27">
        <v>200</v>
      </c>
      <c r="W1809" s="27"/>
      <c r="X1809" s="27"/>
      <c r="Y1809" s="27"/>
      <c r="Z1809" s="27"/>
      <c r="AA1809" s="27"/>
      <c r="AB1809" s="27"/>
      <c r="AC1809" s="27"/>
      <c r="AD1809" s="27"/>
      <c r="AE1809" s="27"/>
      <c r="AF1809" s="27"/>
      <c r="AG1809" s="27"/>
      <c r="AH1809" s="27"/>
      <c r="AI1809" s="27"/>
      <c r="AJ1809" s="27"/>
      <c r="AK1809" s="27"/>
      <c r="AL1809" s="27"/>
      <c r="AM1809" s="27"/>
      <c r="AN1809" s="27"/>
      <c r="AO1809" s="27"/>
      <c r="AP1809" s="27">
        <v>7950.39</v>
      </c>
      <c r="AQ1809" s="27">
        <v>0</v>
      </c>
      <c r="AR1809" s="27">
        <f t="shared" si="39"/>
        <v>0</v>
      </c>
      <c r="AS1809" s="10" t="s">
        <v>111</v>
      </c>
      <c r="AT1809" s="43" t="s">
        <v>241</v>
      </c>
      <c r="AU1809" s="88" t="s">
        <v>2914</v>
      </c>
    </row>
    <row r="1810" spans="2:47" x14ac:dyDescent="0.2">
      <c r="B1810" s="12" t="s">
        <v>2915</v>
      </c>
      <c r="C1810" s="7" t="s">
        <v>100</v>
      </c>
      <c r="D1810" s="13" t="s">
        <v>2900</v>
      </c>
      <c r="E1810" s="7" t="s">
        <v>2901</v>
      </c>
      <c r="F1810" s="7" t="s">
        <v>2902</v>
      </c>
      <c r="G1810" s="7" t="s">
        <v>2913</v>
      </c>
      <c r="H1810" s="8" t="s">
        <v>197</v>
      </c>
      <c r="I1810" s="9">
        <v>57</v>
      </c>
      <c r="J1810" s="10" t="s">
        <v>579</v>
      </c>
      <c r="K1810" s="8" t="s">
        <v>107</v>
      </c>
      <c r="L1810" s="10" t="s">
        <v>108</v>
      </c>
      <c r="M1810" s="10" t="s">
        <v>109</v>
      </c>
      <c r="N1810" s="10" t="s">
        <v>2830</v>
      </c>
      <c r="O1810" s="74"/>
      <c r="P1810" s="27"/>
      <c r="Q1810" s="27"/>
      <c r="R1810" s="27">
        <v>54</v>
      </c>
      <c r="S1810" s="27">
        <v>200</v>
      </c>
      <c r="T1810" s="27">
        <v>200</v>
      </c>
      <c r="U1810" s="27">
        <v>200</v>
      </c>
      <c r="V1810" s="27">
        <v>200</v>
      </c>
      <c r="W1810" s="27"/>
      <c r="X1810" s="27"/>
      <c r="Y1810" s="27"/>
      <c r="Z1810" s="27"/>
      <c r="AA1810" s="27"/>
      <c r="AB1810" s="27"/>
      <c r="AC1810" s="27"/>
      <c r="AD1810" s="27"/>
      <c r="AE1810" s="27"/>
      <c r="AF1810" s="27"/>
      <c r="AG1810" s="27"/>
      <c r="AH1810" s="27"/>
      <c r="AI1810" s="27"/>
      <c r="AJ1810" s="27"/>
      <c r="AK1810" s="27"/>
      <c r="AL1810" s="27"/>
      <c r="AM1810" s="27"/>
      <c r="AN1810" s="27"/>
      <c r="AO1810" s="27"/>
      <c r="AP1810" s="27">
        <v>3500</v>
      </c>
      <c r="AQ1810" s="27">
        <v>0</v>
      </c>
      <c r="AR1810" s="27">
        <f t="shared" si="39"/>
        <v>0</v>
      </c>
      <c r="AS1810" s="10" t="s">
        <v>111</v>
      </c>
      <c r="AT1810" s="43" t="s">
        <v>241</v>
      </c>
      <c r="AU1810" s="89" t="s">
        <v>242</v>
      </c>
    </row>
    <row r="1811" spans="2:47" x14ac:dyDescent="0.2">
      <c r="B1811" s="12" t="s">
        <v>2916</v>
      </c>
      <c r="C1811" s="7" t="s">
        <v>100</v>
      </c>
      <c r="D1811" s="13" t="s">
        <v>2900</v>
      </c>
      <c r="E1811" s="7" t="s">
        <v>2901</v>
      </c>
      <c r="F1811" s="7" t="s">
        <v>2902</v>
      </c>
      <c r="G1811" s="7" t="s">
        <v>2913</v>
      </c>
      <c r="H1811" s="8" t="s">
        <v>197</v>
      </c>
      <c r="I1811" s="8">
        <v>57</v>
      </c>
      <c r="J1811" s="10" t="s">
        <v>200</v>
      </c>
      <c r="K1811" s="8" t="s">
        <v>107</v>
      </c>
      <c r="L1811" s="10" t="s">
        <v>108</v>
      </c>
      <c r="M1811" s="10" t="s">
        <v>109</v>
      </c>
      <c r="N1811" s="10" t="s">
        <v>2830</v>
      </c>
      <c r="O1811" s="74"/>
      <c r="P1811" s="27"/>
      <c r="Q1811" s="27"/>
      <c r="R1811" s="27">
        <v>54</v>
      </c>
      <c r="S1811" s="27">
        <v>200</v>
      </c>
      <c r="T1811" s="27">
        <v>200</v>
      </c>
      <c r="U1811" s="27">
        <v>200</v>
      </c>
      <c r="V1811" s="27">
        <v>200</v>
      </c>
      <c r="W1811" s="27"/>
      <c r="X1811" s="27"/>
      <c r="Y1811" s="27"/>
      <c r="Z1811" s="27"/>
      <c r="AA1811" s="27"/>
      <c r="AB1811" s="27"/>
      <c r="AC1811" s="27"/>
      <c r="AD1811" s="27"/>
      <c r="AE1811" s="27"/>
      <c r="AF1811" s="27"/>
      <c r="AG1811" s="27"/>
      <c r="AH1811" s="27"/>
      <c r="AI1811" s="27"/>
      <c r="AJ1811" s="27"/>
      <c r="AK1811" s="27"/>
      <c r="AL1811" s="27"/>
      <c r="AM1811" s="27"/>
      <c r="AN1811" s="27"/>
      <c r="AO1811" s="27"/>
      <c r="AP1811" s="27">
        <v>3500</v>
      </c>
      <c r="AQ1811" s="27">
        <v>0</v>
      </c>
      <c r="AR1811" s="27">
        <f t="shared" si="39"/>
        <v>0</v>
      </c>
      <c r="AS1811" s="10" t="s">
        <v>111</v>
      </c>
      <c r="AT1811" s="7" t="s">
        <v>375</v>
      </c>
      <c r="AU1811" s="13" t="s">
        <v>115</v>
      </c>
    </row>
    <row r="1812" spans="2:47" x14ac:dyDescent="0.2">
      <c r="B1812" s="13" t="s">
        <v>2917</v>
      </c>
      <c r="C1812" s="13" t="s">
        <v>100</v>
      </c>
      <c r="D1812" s="13" t="s">
        <v>2857</v>
      </c>
      <c r="E1812" s="13" t="s">
        <v>564</v>
      </c>
      <c r="F1812" s="13" t="s">
        <v>2858</v>
      </c>
      <c r="G1812" s="13" t="s">
        <v>2913</v>
      </c>
      <c r="H1812" s="13" t="s">
        <v>197</v>
      </c>
      <c r="I1812" s="13">
        <v>57</v>
      </c>
      <c r="J1812" s="13" t="s">
        <v>200</v>
      </c>
      <c r="K1812" s="13" t="s">
        <v>107</v>
      </c>
      <c r="L1812" s="13" t="s">
        <v>108</v>
      </c>
      <c r="M1812" s="13" t="s">
        <v>122</v>
      </c>
      <c r="N1812" s="13" t="s">
        <v>2830</v>
      </c>
      <c r="O1812" s="39"/>
      <c r="P1812" s="39"/>
      <c r="Q1812" s="39"/>
      <c r="R1812" s="39">
        <v>54</v>
      </c>
      <c r="S1812" s="39">
        <v>0</v>
      </c>
      <c r="T1812" s="39">
        <v>0</v>
      </c>
      <c r="U1812" s="39">
        <v>0</v>
      </c>
      <c r="V1812" s="39">
        <v>0</v>
      </c>
      <c r="W1812" s="39"/>
      <c r="X1812" s="39"/>
      <c r="Y1812" s="39"/>
      <c r="Z1812" s="39"/>
      <c r="AA1812" s="39"/>
      <c r="AB1812" s="39"/>
      <c r="AC1812" s="39"/>
      <c r="AD1812" s="39"/>
      <c r="AE1812" s="39"/>
      <c r="AF1812" s="39"/>
      <c r="AG1812" s="39"/>
      <c r="AH1812" s="39"/>
      <c r="AI1812" s="39"/>
      <c r="AJ1812" s="39"/>
      <c r="AK1812" s="39"/>
      <c r="AL1812" s="39"/>
      <c r="AM1812" s="39"/>
      <c r="AN1812" s="39"/>
      <c r="AO1812" s="39"/>
      <c r="AP1812" s="39">
        <v>3500</v>
      </c>
      <c r="AQ1812" s="39">
        <f>(O1812+P1812+Q1812+R1812+S1812+T1812+U1812+V1812+W1812)*AP1812</f>
        <v>189000</v>
      </c>
      <c r="AR1812" s="27">
        <f t="shared" si="39"/>
        <v>211680.00000000003</v>
      </c>
      <c r="AS1812" s="13" t="s">
        <v>111</v>
      </c>
      <c r="AT1812" s="13">
        <v>2014</v>
      </c>
      <c r="AU1812" s="13"/>
    </row>
    <row r="1813" spans="2:47" x14ac:dyDescent="0.2">
      <c r="B1813" s="7" t="s">
        <v>2918</v>
      </c>
      <c r="C1813" s="7" t="s">
        <v>100</v>
      </c>
      <c r="D1813" s="13" t="s">
        <v>2900</v>
      </c>
      <c r="E1813" s="7" t="s">
        <v>2901</v>
      </c>
      <c r="F1813" s="7" t="s">
        <v>2902</v>
      </c>
      <c r="G1813" s="7" t="s">
        <v>2919</v>
      </c>
      <c r="H1813" s="8" t="s">
        <v>197</v>
      </c>
      <c r="I1813" s="9">
        <v>57</v>
      </c>
      <c r="J1813" s="10" t="s">
        <v>238</v>
      </c>
      <c r="K1813" s="8" t="s">
        <v>107</v>
      </c>
      <c r="L1813" s="10" t="s">
        <v>108</v>
      </c>
      <c r="M1813" s="10" t="s">
        <v>109</v>
      </c>
      <c r="N1813" s="10" t="s">
        <v>2830</v>
      </c>
      <c r="O1813" s="27"/>
      <c r="P1813" s="27"/>
      <c r="Q1813" s="74"/>
      <c r="R1813" s="27">
        <v>39</v>
      </c>
      <c r="S1813" s="27">
        <v>200</v>
      </c>
      <c r="T1813" s="27">
        <v>200</v>
      </c>
      <c r="U1813" s="27">
        <v>200</v>
      </c>
      <c r="V1813" s="27">
        <v>200</v>
      </c>
      <c r="W1813" s="27"/>
      <c r="X1813" s="27"/>
      <c r="Y1813" s="27"/>
      <c r="Z1813" s="27"/>
      <c r="AA1813" s="27"/>
      <c r="AB1813" s="27"/>
      <c r="AC1813" s="27"/>
      <c r="AD1813" s="27"/>
      <c r="AE1813" s="27"/>
      <c r="AF1813" s="27"/>
      <c r="AG1813" s="27"/>
      <c r="AH1813" s="27"/>
      <c r="AI1813" s="27"/>
      <c r="AJ1813" s="27"/>
      <c r="AK1813" s="27"/>
      <c r="AL1813" s="27"/>
      <c r="AM1813" s="27"/>
      <c r="AN1813" s="27"/>
      <c r="AO1813" s="27"/>
      <c r="AP1813" s="27">
        <v>7950.39</v>
      </c>
      <c r="AQ1813" s="27">
        <v>0</v>
      </c>
      <c r="AR1813" s="27">
        <f t="shared" si="39"/>
        <v>0</v>
      </c>
      <c r="AS1813" s="10" t="s">
        <v>111</v>
      </c>
      <c r="AT1813" s="43" t="s">
        <v>241</v>
      </c>
      <c r="AU1813" s="89" t="s">
        <v>242</v>
      </c>
    </row>
    <row r="1814" spans="2:47" x14ac:dyDescent="0.2">
      <c r="B1814" s="12" t="s">
        <v>2920</v>
      </c>
      <c r="C1814" s="7" t="s">
        <v>100</v>
      </c>
      <c r="D1814" s="13" t="s">
        <v>2900</v>
      </c>
      <c r="E1814" s="7" t="s">
        <v>2901</v>
      </c>
      <c r="F1814" s="7" t="s">
        <v>2902</v>
      </c>
      <c r="G1814" s="7" t="s">
        <v>2919</v>
      </c>
      <c r="H1814" s="8" t="s">
        <v>197</v>
      </c>
      <c r="I1814" s="9">
        <v>57</v>
      </c>
      <c r="J1814" s="10" t="s">
        <v>579</v>
      </c>
      <c r="K1814" s="8" t="s">
        <v>107</v>
      </c>
      <c r="L1814" s="10" t="s">
        <v>108</v>
      </c>
      <c r="M1814" s="10" t="s">
        <v>109</v>
      </c>
      <c r="N1814" s="10" t="s">
        <v>2830</v>
      </c>
      <c r="O1814" s="74"/>
      <c r="P1814" s="27"/>
      <c r="Q1814" s="27"/>
      <c r="R1814" s="27">
        <v>39</v>
      </c>
      <c r="S1814" s="27">
        <v>200</v>
      </c>
      <c r="T1814" s="27">
        <v>200</v>
      </c>
      <c r="U1814" s="27">
        <v>200</v>
      </c>
      <c r="V1814" s="27">
        <v>200</v>
      </c>
      <c r="W1814" s="27"/>
      <c r="X1814" s="27"/>
      <c r="Y1814" s="27"/>
      <c r="Z1814" s="27"/>
      <c r="AA1814" s="27"/>
      <c r="AB1814" s="27"/>
      <c r="AC1814" s="27"/>
      <c r="AD1814" s="27"/>
      <c r="AE1814" s="27"/>
      <c r="AF1814" s="27"/>
      <c r="AG1814" s="27"/>
      <c r="AH1814" s="27"/>
      <c r="AI1814" s="27"/>
      <c r="AJ1814" s="27"/>
      <c r="AK1814" s="27"/>
      <c r="AL1814" s="27"/>
      <c r="AM1814" s="27"/>
      <c r="AN1814" s="27"/>
      <c r="AO1814" s="27"/>
      <c r="AP1814" s="27">
        <v>3500</v>
      </c>
      <c r="AQ1814" s="27">
        <v>0</v>
      </c>
      <c r="AR1814" s="27">
        <f t="shared" si="39"/>
        <v>0</v>
      </c>
      <c r="AS1814" s="10" t="s">
        <v>111</v>
      </c>
      <c r="AT1814" s="43" t="s">
        <v>241</v>
      </c>
      <c r="AU1814" s="89" t="s">
        <v>242</v>
      </c>
    </row>
    <row r="1815" spans="2:47" x14ac:dyDescent="0.2">
      <c r="B1815" s="12" t="s">
        <v>2921</v>
      </c>
      <c r="C1815" s="7" t="s">
        <v>100</v>
      </c>
      <c r="D1815" s="13" t="s">
        <v>2900</v>
      </c>
      <c r="E1815" s="7" t="s">
        <v>2901</v>
      </c>
      <c r="F1815" s="7" t="s">
        <v>2902</v>
      </c>
      <c r="G1815" s="7" t="s">
        <v>2919</v>
      </c>
      <c r="H1815" s="8" t="s">
        <v>197</v>
      </c>
      <c r="I1815" s="8">
        <v>57</v>
      </c>
      <c r="J1815" s="10" t="s">
        <v>200</v>
      </c>
      <c r="K1815" s="8" t="s">
        <v>107</v>
      </c>
      <c r="L1815" s="10" t="s">
        <v>108</v>
      </c>
      <c r="M1815" s="10" t="s">
        <v>109</v>
      </c>
      <c r="N1815" s="10" t="s">
        <v>2830</v>
      </c>
      <c r="O1815" s="74"/>
      <c r="P1815" s="27"/>
      <c r="Q1815" s="27"/>
      <c r="R1815" s="27">
        <v>39</v>
      </c>
      <c r="S1815" s="27">
        <v>200</v>
      </c>
      <c r="T1815" s="27">
        <v>200</v>
      </c>
      <c r="U1815" s="27">
        <v>200</v>
      </c>
      <c r="V1815" s="27">
        <v>200</v>
      </c>
      <c r="W1815" s="27"/>
      <c r="X1815" s="27"/>
      <c r="Y1815" s="27"/>
      <c r="Z1815" s="27"/>
      <c r="AA1815" s="27"/>
      <c r="AB1815" s="27"/>
      <c r="AC1815" s="27"/>
      <c r="AD1815" s="27"/>
      <c r="AE1815" s="27"/>
      <c r="AF1815" s="27"/>
      <c r="AG1815" s="27"/>
      <c r="AH1815" s="27"/>
      <c r="AI1815" s="27"/>
      <c r="AJ1815" s="27"/>
      <c r="AK1815" s="27"/>
      <c r="AL1815" s="27"/>
      <c r="AM1815" s="27"/>
      <c r="AN1815" s="27"/>
      <c r="AO1815" s="27"/>
      <c r="AP1815" s="27">
        <v>3500</v>
      </c>
      <c r="AQ1815" s="27">
        <v>0</v>
      </c>
      <c r="AR1815" s="27">
        <f t="shared" si="39"/>
        <v>0</v>
      </c>
      <c r="AS1815" s="10" t="s">
        <v>111</v>
      </c>
      <c r="AT1815" s="7" t="s">
        <v>375</v>
      </c>
      <c r="AU1815" s="13" t="s">
        <v>115</v>
      </c>
    </row>
    <row r="1816" spans="2:47" x14ac:dyDescent="0.2">
      <c r="B1816" s="13" t="s">
        <v>2922</v>
      </c>
      <c r="C1816" s="13" t="s">
        <v>100</v>
      </c>
      <c r="D1816" s="13" t="s">
        <v>2857</v>
      </c>
      <c r="E1816" s="13" t="s">
        <v>564</v>
      </c>
      <c r="F1816" s="13" t="s">
        <v>2858</v>
      </c>
      <c r="G1816" s="13" t="s">
        <v>2919</v>
      </c>
      <c r="H1816" s="13" t="s">
        <v>197</v>
      </c>
      <c r="I1816" s="13">
        <v>57</v>
      </c>
      <c r="J1816" s="13" t="s">
        <v>200</v>
      </c>
      <c r="K1816" s="13" t="s">
        <v>107</v>
      </c>
      <c r="L1816" s="13" t="s">
        <v>108</v>
      </c>
      <c r="M1816" s="13" t="s">
        <v>122</v>
      </c>
      <c r="N1816" s="13" t="s">
        <v>2830</v>
      </c>
      <c r="O1816" s="39"/>
      <c r="P1816" s="39"/>
      <c r="Q1816" s="39"/>
      <c r="R1816" s="39">
        <v>39</v>
      </c>
      <c r="S1816" s="39">
        <v>0</v>
      </c>
      <c r="T1816" s="39">
        <v>0</v>
      </c>
      <c r="U1816" s="39">
        <v>0</v>
      </c>
      <c r="V1816" s="39">
        <v>0</v>
      </c>
      <c r="W1816" s="39"/>
      <c r="X1816" s="39"/>
      <c r="Y1816" s="39"/>
      <c r="Z1816" s="39"/>
      <c r="AA1816" s="39"/>
      <c r="AB1816" s="39"/>
      <c r="AC1816" s="39"/>
      <c r="AD1816" s="39"/>
      <c r="AE1816" s="39"/>
      <c r="AF1816" s="39"/>
      <c r="AG1816" s="39"/>
      <c r="AH1816" s="39"/>
      <c r="AI1816" s="39"/>
      <c r="AJ1816" s="39"/>
      <c r="AK1816" s="39"/>
      <c r="AL1816" s="39"/>
      <c r="AM1816" s="39"/>
      <c r="AN1816" s="39"/>
      <c r="AO1816" s="39"/>
      <c r="AP1816" s="39">
        <v>3500</v>
      </c>
      <c r="AQ1816" s="39">
        <f>(O1816+P1816+Q1816+R1816+S1816+T1816+U1816+V1816+W1816)*AP1816</f>
        <v>136500</v>
      </c>
      <c r="AR1816" s="27">
        <f t="shared" si="39"/>
        <v>152880</v>
      </c>
      <c r="AS1816" s="13" t="s">
        <v>111</v>
      </c>
      <c r="AT1816" s="13">
        <v>2014</v>
      </c>
      <c r="AU1816" s="13"/>
    </row>
    <row r="1817" spans="2:47" x14ac:dyDescent="0.2">
      <c r="B1817" s="7" t="s">
        <v>2923</v>
      </c>
      <c r="C1817" s="7" t="s">
        <v>100</v>
      </c>
      <c r="D1817" s="13" t="s">
        <v>2900</v>
      </c>
      <c r="E1817" s="7" t="s">
        <v>2901</v>
      </c>
      <c r="F1817" s="7" t="s">
        <v>2902</v>
      </c>
      <c r="G1817" s="7" t="s">
        <v>2924</v>
      </c>
      <c r="H1817" s="8" t="s">
        <v>197</v>
      </c>
      <c r="I1817" s="9">
        <v>57</v>
      </c>
      <c r="J1817" s="10" t="s">
        <v>238</v>
      </c>
      <c r="K1817" s="8" t="s">
        <v>107</v>
      </c>
      <c r="L1817" s="10" t="s">
        <v>108</v>
      </c>
      <c r="M1817" s="10" t="s">
        <v>109</v>
      </c>
      <c r="N1817" s="10" t="s">
        <v>2830</v>
      </c>
      <c r="O1817" s="27"/>
      <c r="P1817" s="27"/>
      <c r="Q1817" s="74"/>
      <c r="R1817" s="27">
        <v>45</v>
      </c>
      <c r="S1817" s="27">
        <v>400</v>
      </c>
      <c r="T1817" s="27">
        <v>400</v>
      </c>
      <c r="U1817" s="27">
        <v>400</v>
      </c>
      <c r="V1817" s="27">
        <v>400</v>
      </c>
      <c r="W1817" s="27"/>
      <c r="X1817" s="27"/>
      <c r="Y1817" s="27"/>
      <c r="Z1817" s="27"/>
      <c r="AA1817" s="27"/>
      <c r="AB1817" s="27"/>
      <c r="AC1817" s="27"/>
      <c r="AD1817" s="27"/>
      <c r="AE1817" s="27"/>
      <c r="AF1817" s="27"/>
      <c r="AG1817" s="27"/>
      <c r="AH1817" s="27"/>
      <c r="AI1817" s="27"/>
      <c r="AJ1817" s="27"/>
      <c r="AK1817" s="27"/>
      <c r="AL1817" s="27"/>
      <c r="AM1817" s="27"/>
      <c r="AN1817" s="27"/>
      <c r="AO1817" s="27"/>
      <c r="AP1817" s="27">
        <v>7950.39</v>
      </c>
      <c r="AQ1817" s="27">
        <v>0</v>
      </c>
      <c r="AR1817" s="27">
        <f t="shared" si="39"/>
        <v>0</v>
      </c>
      <c r="AS1817" s="10" t="s">
        <v>111</v>
      </c>
      <c r="AT1817" s="43" t="s">
        <v>241</v>
      </c>
      <c r="AU1817" s="88" t="s">
        <v>242</v>
      </c>
    </row>
    <row r="1818" spans="2:47" x14ac:dyDescent="0.2">
      <c r="B1818" s="12" t="s">
        <v>2925</v>
      </c>
      <c r="C1818" s="7" t="s">
        <v>100</v>
      </c>
      <c r="D1818" s="13" t="s">
        <v>2900</v>
      </c>
      <c r="E1818" s="7" t="s">
        <v>2901</v>
      </c>
      <c r="F1818" s="7" t="s">
        <v>2902</v>
      </c>
      <c r="G1818" s="7" t="s">
        <v>2924</v>
      </c>
      <c r="H1818" s="8" t="s">
        <v>197</v>
      </c>
      <c r="I1818" s="9">
        <v>57</v>
      </c>
      <c r="J1818" s="10" t="s">
        <v>579</v>
      </c>
      <c r="K1818" s="8" t="s">
        <v>107</v>
      </c>
      <c r="L1818" s="10" t="s">
        <v>108</v>
      </c>
      <c r="M1818" s="10" t="s">
        <v>109</v>
      </c>
      <c r="N1818" s="10" t="s">
        <v>2830</v>
      </c>
      <c r="O1818" s="74"/>
      <c r="P1818" s="27"/>
      <c r="Q1818" s="27"/>
      <c r="R1818" s="27">
        <v>45</v>
      </c>
      <c r="S1818" s="27">
        <v>400</v>
      </c>
      <c r="T1818" s="27">
        <v>400</v>
      </c>
      <c r="U1818" s="27">
        <v>400</v>
      </c>
      <c r="V1818" s="27">
        <v>400</v>
      </c>
      <c r="W1818" s="27"/>
      <c r="X1818" s="27"/>
      <c r="Y1818" s="27"/>
      <c r="Z1818" s="27"/>
      <c r="AA1818" s="27"/>
      <c r="AB1818" s="27"/>
      <c r="AC1818" s="27"/>
      <c r="AD1818" s="27"/>
      <c r="AE1818" s="27"/>
      <c r="AF1818" s="27"/>
      <c r="AG1818" s="27"/>
      <c r="AH1818" s="27"/>
      <c r="AI1818" s="27"/>
      <c r="AJ1818" s="27"/>
      <c r="AK1818" s="27"/>
      <c r="AL1818" s="27"/>
      <c r="AM1818" s="27"/>
      <c r="AN1818" s="27"/>
      <c r="AO1818" s="27"/>
      <c r="AP1818" s="27">
        <v>3500</v>
      </c>
      <c r="AQ1818" s="27">
        <v>0</v>
      </c>
      <c r="AR1818" s="27">
        <f t="shared" si="39"/>
        <v>0</v>
      </c>
      <c r="AS1818" s="10" t="s">
        <v>111</v>
      </c>
      <c r="AT1818" s="43" t="s">
        <v>241</v>
      </c>
      <c r="AU1818" s="89" t="s">
        <v>242</v>
      </c>
    </row>
    <row r="1819" spans="2:47" x14ac:dyDescent="0.2">
      <c r="B1819" s="12" t="s">
        <v>2926</v>
      </c>
      <c r="C1819" s="7" t="s">
        <v>100</v>
      </c>
      <c r="D1819" s="13" t="s">
        <v>2900</v>
      </c>
      <c r="E1819" s="7" t="s">
        <v>2901</v>
      </c>
      <c r="F1819" s="7" t="s">
        <v>2902</v>
      </c>
      <c r="G1819" s="7" t="s">
        <v>2924</v>
      </c>
      <c r="H1819" s="8" t="s">
        <v>197</v>
      </c>
      <c r="I1819" s="8">
        <v>57</v>
      </c>
      <c r="J1819" s="10" t="s">
        <v>200</v>
      </c>
      <c r="K1819" s="8" t="s">
        <v>107</v>
      </c>
      <c r="L1819" s="10" t="s">
        <v>108</v>
      </c>
      <c r="M1819" s="10" t="s">
        <v>109</v>
      </c>
      <c r="N1819" s="10" t="s">
        <v>2830</v>
      </c>
      <c r="O1819" s="74"/>
      <c r="P1819" s="27"/>
      <c r="Q1819" s="27"/>
      <c r="R1819" s="27">
        <v>45</v>
      </c>
      <c r="S1819" s="27">
        <v>400</v>
      </c>
      <c r="T1819" s="27">
        <v>400</v>
      </c>
      <c r="U1819" s="27">
        <v>400</v>
      </c>
      <c r="V1819" s="27">
        <v>400</v>
      </c>
      <c r="W1819" s="27"/>
      <c r="X1819" s="27"/>
      <c r="Y1819" s="27"/>
      <c r="Z1819" s="27"/>
      <c r="AA1819" s="27"/>
      <c r="AB1819" s="27"/>
      <c r="AC1819" s="27"/>
      <c r="AD1819" s="27"/>
      <c r="AE1819" s="27"/>
      <c r="AF1819" s="27"/>
      <c r="AG1819" s="27"/>
      <c r="AH1819" s="27"/>
      <c r="AI1819" s="27"/>
      <c r="AJ1819" s="27"/>
      <c r="AK1819" s="27"/>
      <c r="AL1819" s="27"/>
      <c r="AM1819" s="27"/>
      <c r="AN1819" s="27"/>
      <c r="AO1819" s="27"/>
      <c r="AP1819" s="27">
        <v>3500</v>
      </c>
      <c r="AQ1819" s="27">
        <v>0</v>
      </c>
      <c r="AR1819" s="27">
        <f t="shared" si="39"/>
        <v>0</v>
      </c>
      <c r="AS1819" s="10" t="s">
        <v>111</v>
      </c>
      <c r="AT1819" s="7" t="s">
        <v>375</v>
      </c>
      <c r="AU1819" s="13" t="s">
        <v>115</v>
      </c>
    </row>
    <row r="1820" spans="2:47" x14ac:dyDescent="0.2">
      <c r="B1820" s="13" t="s">
        <v>2927</v>
      </c>
      <c r="C1820" s="13" t="s">
        <v>100</v>
      </c>
      <c r="D1820" s="13" t="s">
        <v>2857</v>
      </c>
      <c r="E1820" s="13" t="s">
        <v>564</v>
      </c>
      <c r="F1820" s="13" t="s">
        <v>2858</v>
      </c>
      <c r="G1820" s="13" t="s">
        <v>2924</v>
      </c>
      <c r="H1820" s="13" t="s">
        <v>197</v>
      </c>
      <c r="I1820" s="13">
        <v>57</v>
      </c>
      <c r="J1820" s="13" t="s">
        <v>200</v>
      </c>
      <c r="K1820" s="13" t="s">
        <v>107</v>
      </c>
      <c r="L1820" s="13" t="s">
        <v>108</v>
      </c>
      <c r="M1820" s="13" t="s">
        <v>122</v>
      </c>
      <c r="N1820" s="13" t="s">
        <v>2830</v>
      </c>
      <c r="O1820" s="39"/>
      <c r="P1820" s="39"/>
      <c r="Q1820" s="39"/>
      <c r="R1820" s="39">
        <v>45</v>
      </c>
      <c r="S1820" s="39">
        <v>0</v>
      </c>
      <c r="T1820" s="39">
        <v>0</v>
      </c>
      <c r="U1820" s="39">
        <v>0</v>
      </c>
      <c r="V1820" s="39">
        <v>0</v>
      </c>
      <c r="W1820" s="39"/>
      <c r="X1820" s="39"/>
      <c r="Y1820" s="39"/>
      <c r="Z1820" s="39"/>
      <c r="AA1820" s="39"/>
      <c r="AB1820" s="39"/>
      <c r="AC1820" s="39"/>
      <c r="AD1820" s="39"/>
      <c r="AE1820" s="39"/>
      <c r="AF1820" s="39"/>
      <c r="AG1820" s="39"/>
      <c r="AH1820" s="39"/>
      <c r="AI1820" s="39"/>
      <c r="AJ1820" s="39"/>
      <c r="AK1820" s="39"/>
      <c r="AL1820" s="39"/>
      <c r="AM1820" s="39"/>
      <c r="AN1820" s="39"/>
      <c r="AO1820" s="39"/>
      <c r="AP1820" s="39">
        <v>3500</v>
      </c>
      <c r="AQ1820" s="39">
        <f>(O1820+P1820+Q1820+R1820+S1820+T1820+U1820+V1820+W1820)*AP1820</f>
        <v>157500</v>
      </c>
      <c r="AR1820" s="27">
        <f t="shared" si="39"/>
        <v>176400.00000000003</v>
      </c>
      <c r="AS1820" s="13" t="s">
        <v>111</v>
      </c>
      <c r="AT1820" s="13">
        <v>2014</v>
      </c>
      <c r="AU1820" s="13"/>
    </row>
    <row r="1821" spans="2:47" x14ac:dyDescent="0.2">
      <c r="B1821" s="7" t="s">
        <v>2928</v>
      </c>
      <c r="C1821" s="7" t="s">
        <v>100</v>
      </c>
      <c r="D1821" s="13" t="s">
        <v>2900</v>
      </c>
      <c r="E1821" s="7" t="s">
        <v>2901</v>
      </c>
      <c r="F1821" s="7" t="s">
        <v>2902</v>
      </c>
      <c r="G1821" s="7" t="s">
        <v>2929</v>
      </c>
      <c r="H1821" s="8" t="s">
        <v>197</v>
      </c>
      <c r="I1821" s="9">
        <v>57</v>
      </c>
      <c r="J1821" s="10" t="s">
        <v>238</v>
      </c>
      <c r="K1821" s="8" t="s">
        <v>107</v>
      </c>
      <c r="L1821" s="10" t="s">
        <v>108</v>
      </c>
      <c r="M1821" s="10" t="s">
        <v>109</v>
      </c>
      <c r="N1821" s="10" t="s">
        <v>2830</v>
      </c>
      <c r="O1821" s="27"/>
      <c r="P1821" s="27"/>
      <c r="Q1821" s="74"/>
      <c r="R1821" s="27">
        <v>4</v>
      </c>
      <c r="S1821" s="27">
        <v>400</v>
      </c>
      <c r="T1821" s="27">
        <v>400</v>
      </c>
      <c r="U1821" s="27">
        <v>400</v>
      </c>
      <c r="V1821" s="27">
        <v>400</v>
      </c>
      <c r="W1821" s="27"/>
      <c r="X1821" s="27"/>
      <c r="Y1821" s="27"/>
      <c r="Z1821" s="27"/>
      <c r="AA1821" s="27"/>
      <c r="AB1821" s="27"/>
      <c r="AC1821" s="27"/>
      <c r="AD1821" s="27"/>
      <c r="AE1821" s="27"/>
      <c r="AF1821" s="27"/>
      <c r="AG1821" s="27"/>
      <c r="AH1821" s="27"/>
      <c r="AI1821" s="27"/>
      <c r="AJ1821" s="27"/>
      <c r="AK1821" s="27"/>
      <c r="AL1821" s="27"/>
      <c r="AM1821" s="27"/>
      <c r="AN1821" s="27"/>
      <c r="AO1821" s="27"/>
      <c r="AP1821" s="27">
        <v>7950.39</v>
      </c>
      <c r="AQ1821" s="27">
        <v>0</v>
      </c>
      <c r="AR1821" s="27">
        <f t="shared" si="39"/>
        <v>0</v>
      </c>
      <c r="AS1821" s="10" t="s">
        <v>111</v>
      </c>
      <c r="AT1821" s="43" t="s">
        <v>241</v>
      </c>
      <c r="AU1821" s="88" t="s">
        <v>242</v>
      </c>
    </row>
    <row r="1822" spans="2:47" x14ac:dyDescent="0.2">
      <c r="B1822" s="12" t="s">
        <v>2930</v>
      </c>
      <c r="C1822" s="7" t="s">
        <v>100</v>
      </c>
      <c r="D1822" s="13" t="s">
        <v>2900</v>
      </c>
      <c r="E1822" s="7" t="s">
        <v>2901</v>
      </c>
      <c r="F1822" s="7" t="s">
        <v>2902</v>
      </c>
      <c r="G1822" s="7" t="s">
        <v>2929</v>
      </c>
      <c r="H1822" s="8" t="s">
        <v>197</v>
      </c>
      <c r="I1822" s="9">
        <v>57</v>
      </c>
      <c r="J1822" s="10" t="s">
        <v>579</v>
      </c>
      <c r="K1822" s="8" t="s">
        <v>107</v>
      </c>
      <c r="L1822" s="10" t="s">
        <v>108</v>
      </c>
      <c r="M1822" s="10" t="s">
        <v>109</v>
      </c>
      <c r="N1822" s="10" t="s">
        <v>2830</v>
      </c>
      <c r="O1822" s="74"/>
      <c r="P1822" s="27"/>
      <c r="Q1822" s="27"/>
      <c r="R1822" s="27">
        <v>4</v>
      </c>
      <c r="S1822" s="27">
        <v>400</v>
      </c>
      <c r="T1822" s="27">
        <v>400</v>
      </c>
      <c r="U1822" s="27">
        <v>400</v>
      </c>
      <c r="V1822" s="27">
        <v>400</v>
      </c>
      <c r="W1822" s="27"/>
      <c r="X1822" s="27"/>
      <c r="Y1822" s="27"/>
      <c r="Z1822" s="27"/>
      <c r="AA1822" s="27"/>
      <c r="AB1822" s="27"/>
      <c r="AC1822" s="27"/>
      <c r="AD1822" s="27"/>
      <c r="AE1822" s="27"/>
      <c r="AF1822" s="27"/>
      <c r="AG1822" s="27"/>
      <c r="AH1822" s="27"/>
      <c r="AI1822" s="27"/>
      <c r="AJ1822" s="27"/>
      <c r="AK1822" s="27"/>
      <c r="AL1822" s="27"/>
      <c r="AM1822" s="27"/>
      <c r="AN1822" s="27"/>
      <c r="AO1822" s="27"/>
      <c r="AP1822" s="27">
        <v>3500</v>
      </c>
      <c r="AQ1822" s="27">
        <v>0</v>
      </c>
      <c r="AR1822" s="27">
        <f t="shared" si="39"/>
        <v>0</v>
      </c>
      <c r="AS1822" s="10" t="s">
        <v>111</v>
      </c>
      <c r="AT1822" s="43" t="s">
        <v>241</v>
      </c>
      <c r="AU1822" s="89" t="s">
        <v>242</v>
      </c>
    </row>
    <row r="1823" spans="2:47" x14ac:dyDescent="0.2">
      <c r="B1823" s="12" t="s">
        <v>2931</v>
      </c>
      <c r="C1823" s="7" t="s">
        <v>100</v>
      </c>
      <c r="D1823" s="13" t="s">
        <v>2900</v>
      </c>
      <c r="E1823" s="7" t="s">
        <v>2901</v>
      </c>
      <c r="F1823" s="7" t="s">
        <v>2902</v>
      </c>
      <c r="G1823" s="7" t="s">
        <v>2929</v>
      </c>
      <c r="H1823" s="8" t="s">
        <v>197</v>
      </c>
      <c r="I1823" s="8">
        <v>57</v>
      </c>
      <c r="J1823" s="10" t="s">
        <v>200</v>
      </c>
      <c r="K1823" s="8" t="s">
        <v>107</v>
      </c>
      <c r="L1823" s="10" t="s">
        <v>108</v>
      </c>
      <c r="M1823" s="10" t="s">
        <v>109</v>
      </c>
      <c r="N1823" s="10" t="s">
        <v>2830</v>
      </c>
      <c r="O1823" s="74"/>
      <c r="P1823" s="27"/>
      <c r="Q1823" s="27"/>
      <c r="R1823" s="27">
        <v>4</v>
      </c>
      <c r="S1823" s="27">
        <v>400</v>
      </c>
      <c r="T1823" s="27">
        <v>400</v>
      </c>
      <c r="U1823" s="27">
        <v>400</v>
      </c>
      <c r="V1823" s="27">
        <v>400</v>
      </c>
      <c r="W1823" s="27"/>
      <c r="X1823" s="27"/>
      <c r="Y1823" s="27"/>
      <c r="Z1823" s="27"/>
      <c r="AA1823" s="27"/>
      <c r="AB1823" s="27"/>
      <c r="AC1823" s="27"/>
      <c r="AD1823" s="27"/>
      <c r="AE1823" s="27"/>
      <c r="AF1823" s="27"/>
      <c r="AG1823" s="27"/>
      <c r="AH1823" s="27"/>
      <c r="AI1823" s="27"/>
      <c r="AJ1823" s="27"/>
      <c r="AK1823" s="27"/>
      <c r="AL1823" s="27"/>
      <c r="AM1823" s="27"/>
      <c r="AN1823" s="27"/>
      <c r="AO1823" s="27"/>
      <c r="AP1823" s="27">
        <v>3500</v>
      </c>
      <c r="AQ1823" s="27">
        <v>0</v>
      </c>
      <c r="AR1823" s="27">
        <f t="shared" si="39"/>
        <v>0</v>
      </c>
      <c r="AS1823" s="10" t="s">
        <v>111</v>
      </c>
      <c r="AT1823" s="7" t="s">
        <v>375</v>
      </c>
      <c r="AU1823" s="13" t="s">
        <v>115</v>
      </c>
    </row>
    <row r="1824" spans="2:47" x14ac:dyDescent="0.2">
      <c r="B1824" s="13" t="s">
        <v>2932</v>
      </c>
      <c r="C1824" s="13" t="s">
        <v>100</v>
      </c>
      <c r="D1824" s="13" t="s">
        <v>2857</v>
      </c>
      <c r="E1824" s="13" t="s">
        <v>564</v>
      </c>
      <c r="F1824" s="13" t="s">
        <v>2858</v>
      </c>
      <c r="G1824" s="13" t="s">
        <v>2929</v>
      </c>
      <c r="H1824" s="13" t="s">
        <v>197</v>
      </c>
      <c r="I1824" s="13">
        <v>57</v>
      </c>
      <c r="J1824" s="13" t="s">
        <v>200</v>
      </c>
      <c r="K1824" s="13" t="s">
        <v>107</v>
      </c>
      <c r="L1824" s="13" t="s">
        <v>108</v>
      </c>
      <c r="M1824" s="13" t="s">
        <v>122</v>
      </c>
      <c r="N1824" s="13" t="s">
        <v>2830</v>
      </c>
      <c r="O1824" s="39"/>
      <c r="P1824" s="39"/>
      <c r="Q1824" s="39"/>
      <c r="R1824" s="39">
        <v>4</v>
      </c>
      <c r="S1824" s="39">
        <v>0</v>
      </c>
      <c r="T1824" s="39">
        <v>0</v>
      </c>
      <c r="U1824" s="39">
        <v>0</v>
      </c>
      <c r="V1824" s="39">
        <v>0</v>
      </c>
      <c r="W1824" s="39"/>
      <c r="X1824" s="39"/>
      <c r="Y1824" s="39"/>
      <c r="Z1824" s="39"/>
      <c r="AA1824" s="39"/>
      <c r="AB1824" s="39"/>
      <c r="AC1824" s="39"/>
      <c r="AD1824" s="39"/>
      <c r="AE1824" s="39"/>
      <c r="AF1824" s="39"/>
      <c r="AG1824" s="39"/>
      <c r="AH1824" s="39"/>
      <c r="AI1824" s="39"/>
      <c r="AJ1824" s="39"/>
      <c r="AK1824" s="39"/>
      <c r="AL1824" s="39"/>
      <c r="AM1824" s="39"/>
      <c r="AN1824" s="39"/>
      <c r="AO1824" s="39"/>
      <c r="AP1824" s="39">
        <v>3500</v>
      </c>
      <c r="AQ1824" s="39">
        <f>(O1824+P1824+Q1824+R1824+S1824+T1824+U1824+V1824+W1824)*AP1824</f>
        <v>14000</v>
      </c>
      <c r="AR1824" s="27">
        <f t="shared" si="39"/>
        <v>15680.000000000002</v>
      </c>
      <c r="AS1824" s="13" t="s">
        <v>111</v>
      </c>
      <c r="AT1824" s="13">
        <v>2014</v>
      </c>
      <c r="AU1824" s="13"/>
    </row>
    <row r="1825" spans="2:47" x14ac:dyDescent="0.2">
      <c r="B1825" s="7" t="s">
        <v>2933</v>
      </c>
      <c r="C1825" s="7" t="s">
        <v>100</v>
      </c>
      <c r="D1825" s="13" t="s">
        <v>2934</v>
      </c>
      <c r="E1825" s="7" t="s">
        <v>2935</v>
      </c>
      <c r="F1825" s="7" t="s">
        <v>2936</v>
      </c>
      <c r="G1825" s="7" t="s">
        <v>2937</v>
      </c>
      <c r="H1825" s="8" t="s">
        <v>197</v>
      </c>
      <c r="I1825" s="9">
        <v>57</v>
      </c>
      <c r="J1825" s="10" t="s">
        <v>238</v>
      </c>
      <c r="K1825" s="8" t="s">
        <v>107</v>
      </c>
      <c r="L1825" s="10" t="s">
        <v>108</v>
      </c>
      <c r="M1825" s="10" t="s">
        <v>109</v>
      </c>
      <c r="N1825" s="10" t="s">
        <v>110</v>
      </c>
      <c r="O1825" s="27"/>
      <c r="P1825" s="27"/>
      <c r="Q1825" s="74"/>
      <c r="R1825" s="27">
        <v>6</v>
      </c>
      <c r="S1825" s="27">
        <v>6</v>
      </c>
      <c r="T1825" s="27">
        <v>6</v>
      </c>
      <c r="U1825" s="27">
        <v>6</v>
      </c>
      <c r="V1825" s="27">
        <v>6</v>
      </c>
      <c r="W1825" s="27"/>
      <c r="X1825" s="27"/>
      <c r="Y1825" s="27"/>
      <c r="Z1825" s="27"/>
      <c r="AA1825" s="27"/>
      <c r="AB1825" s="27"/>
      <c r="AC1825" s="27"/>
      <c r="AD1825" s="27"/>
      <c r="AE1825" s="27"/>
      <c r="AF1825" s="27"/>
      <c r="AG1825" s="27"/>
      <c r="AH1825" s="27"/>
      <c r="AI1825" s="27"/>
      <c r="AJ1825" s="27"/>
      <c r="AK1825" s="27"/>
      <c r="AL1825" s="27"/>
      <c r="AM1825" s="27"/>
      <c r="AN1825" s="27"/>
      <c r="AO1825" s="27"/>
      <c r="AP1825" s="27">
        <v>15765.37</v>
      </c>
      <c r="AQ1825" s="27">
        <v>0</v>
      </c>
      <c r="AR1825" s="27">
        <f t="shared" si="39"/>
        <v>0</v>
      </c>
      <c r="AS1825" s="10" t="s">
        <v>111</v>
      </c>
      <c r="AT1825" s="43" t="s">
        <v>241</v>
      </c>
      <c r="AU1825" s="88" t="s">
        <v>661</v>
      </c>
    </row>
    <row r="1826" spans="2:47" x14ac:dyDescent="0.2">
      <c r="B1826" s="12" t="s">
        <v>2938</v>
      </c>
      <c r="C1826" s="7" t="s">
        <v>100</v>
      </c>
      <c r="D1826" s="13" t="s">
        <v>2934</v>
      </c>
      <c r="E1826" s="7" t="s">
        <v>2935</v>
      </c>
      <c r="F1826" s="7" t="s">
        <v>2936</v>
      </c>
      <c r="G1826" s="7" t="s">
        <v>2937</v>
      </c>
      <c r="H1826" s="8" t="s">
        <v>105</v>
      </c>
      <c r="I1826" s="9">
        <v>57</v>
      </c>
      <c r="J1826" s="10" t="s">
        <v>106</v>
      </c>
      <c r="K1826" s="8" t="s">
        <v>107</v>
      </c>
      <c r="L1826" s="10" t="s">
        <v>108</v>
      </c>
      <c r="M1826" s="10" t="s">
        <v>109</v>
      </c>
      <c r="N1826" s="10" t="s">
        <v>110</v>
      </c>
      <c r="O1826" s="74"/>
      <c r="P1826" s="27"/>
      <c r="Q1826" s="27"/>
      <c r="R1826" s="27">
        <v>6</v>
      </c>
      <c r="S1826" s="27">
        <v>6</v>
      </c>
      <c r="T1826" s="27">
        <v>6</v>
      </c>
      <c r="U1826" s="27">
        <v>6</v>
      </c>
      <c r="V1826" s="27">
        <v>6</v>
      </c>
      <c r="W1826" s="27"/>
      <c r="X1826" s="27"/>
      <c r="Y1826" s="27"/>
      <c r="Z1826" s="27"/>
      <c r="AA1826" s="27"/>
      <c r="AB1826" s="27"/>
      <c r="AC1826" s="27"/>
      <c r="AD1826" s="27"/>
      <c r="AE1826" s="27"/>
      <c r="AF1826" s="27"/>
      <c r="AG1826" s="27"/>
      <c r="AH1826" s="27"/>
      <c r="AI1826" s="27"/>
      <c r="AJ1826" s="27"/>
      <c r="AK1826" s="27"/>
      <c r="AL1826" s="27"/>
      <c r="AM1826" s="27"/>
      <c r="AN1826" s="27"/>
      <c r="AO1826" s="27"/>
      <c r="AP1826" s="27">
        <v>15765.37</v>
      </c>
      <c r="AQ1826" s="27">
        <v>0</v>
      </c>
      <c r="AR1826" s="27">
        <f t="shared" si="39"/>
        <v>0</v>
      </c>
      <c r="AS1826" s="10" t="s">
        <v>111</v>
      </c>
      <c r="AT1826" s="43" t="s">
        <v>241</v>
      </c>
      <c r="AU1826" s="89" t="s">
        <v>242</v>
      </c>
    </row>
    <row r="1827" spans="2:47" x14ac:dyDescent="0.2">
      <c r="B1827" s="12" t="s">
        <v>2939</v>
      </c>
      <c r="C1827" s="7" t="s">
        <v>100</v>
      </c>
      <c r="D1827" s="13" t="s">
        <v>2934</v>
      </c>
      <c r="E1827" s="7" t="s">
        <v>2935</v>
      </c>
      <c r="F1827" s="7" t="s">
        <v>2936</v>
      </c>
      <c r="G1827" s="7" t="s">
        <v>2937</v>
      </c>
      <c r="H1827" s="8" t="s">
        <v>105</v>
      </c>
      <c r="I1827" s="8">
        <v>57</v>
      </c>
      <c r="J1827" s="10" t="s">
        <v>200</v>
      </c>
      <c r="K1827" s="8" t="s">
        <v>107</v>
      </c>
      <c r="L1827" s="10" t="s">
        <v>108</v>
      </c>
      <c r="M1827" s="10" t="s">
        <v>109</v>
      </c>
      <c r="N1827" s="10" t="s">
        <v>110</v>
      </c>
      <c r="O1827" s="74"/>
      <c r="P1827" s="27"/>
      <c r="Q1827" s="27"/>
      <c r="R1827" s="27">
        <v>2</v>
      </c>
      <c r="S1827" s="27">
        <v>6</v>
      </c>
      <c r="T1827" s="27">
        <v>6</v>
      </c>
      <c r="U1827" s="27">
        <v>6</v>
      </c>
      <c r="V1827" s="27">
        <v>6</v>
      </c>
      <c r="W1827" s="27"/>
      <c r="X1827" s="27"/>
      <c r="Y1827" s="27"/>
      <c r="Z1827" s="27"/>
      <c r="AA1827" s="27"/>
      <c r="AB1827" s="27"/>
      <c r="AC1827" s="27"/>
      <c r="AD1827" s="27"/>
      <c r="AE1827" s="27"/>
      <c r="AF1827" s="27"/>
      <c r="AG1827" s="27"/>
      <c r="AH1827" s="27"/>
      <c r="AI1827" s="27"/>
      <c r="AJ1827" s="27"/>
      <c r="AK1827" s="27"/>
      <c r="AL1827" s="27"/>
      <c r="AM1827" s="27"/>
      <c r="AN1827" s="27"/>
      <c r="AO1827" s="27"/>
      <c r="AP1827" s="27">
        <v>42000</v>
      </c>
      <c r="AQ1827" s="27">
        <v>0</v>
      </c>
      <c r="AR1827" s="27">
        <f t="shared" si="39"/>
        <v>0</v>
      </c>
      <c r="AS1827" s="10" t="s">
        <v>111</v>
      </c>
      <c r="AT1827" s="7" t="s">
        <v>375</v>
      </c>
      <c r="AU1827" s="13" t="s">
        <v>115</v>
      </c>
    </row>
    <row r="1828" spans="2:47" x14ac:dyDescent="0.2">
      <c r="B1828" s="13" t="s">
        <v>2940</v>
      </c>
      <c r="C1828" s="13" t="s">
        <v>100</v>
      </c>
      <c r="D1828" s="13" t="s">
        <v>2941</v>
      </c>
      <c r="E1828" s="13" t="s">
        <v>569</v>
      </c>
      <c r="F1828" s="13" t="s">
        <v>2942</v>
      </c>
      <c r="G1828" s="13" t="s">
        <v>2937</v>
      </c>
      <c r="H1828" s="13" t="s">
        <v>105</v>
      </c>
      <c r="I1828" s="13">
        <v>57</v>
      </c>
      <c r="J1828" s="13" t="s">
        <v>200</v>
      </c>
      <c r="K1828" s="13" t="s">
        <v>107</v>
      </c>
      <c r="L1828" s="13" t="s">
        <v>108</v>
      </c>
      <c r="M1828" s="13" t="s">
        <v>109</v>
      </c>
      <c r="N1828" s="13" t="s">
        <v>110</v>
      </c>
      <c r="O1828" s="39"/>
      <c r="P1828" s="39"/>
      <c r="Q1828" s="39"/>
      <c r="R1828" s="39">
        <v>2</v>
      </c>
      <c r="S1828" s="39">
        <v>0</v>
      </c>
      <c r="T1828" s="39">
        <v>1</v>
      </c>
      <c r="U1828" s="39">
        <v>1</v>
      </c>
      <c r="V1828" s="39">
        <v>1</v>
      </c>
      <c r="W1828" s="39"/>
      <c r="X1828" s="39"/>
      <c r="Y1828" s="39"/>
      <c r="Z1828" s="39"/>
      <c r="AA1828" s="39"/>
      <c r="AB1828" s="39"/>
      <c r="AC1828" s="39"/>
      <c r="AD1828" s="39"/>
      <c r="AE1828" s="39"/>
      <c r="AF1828" s="39"/>
      <c r="AG1828" s="39"/>
      <c r="AH1828" s="39"/>
      <c r="AI1828" s="39"/>
      <c r="AJ1828" s="39"/>
      <c r="AK1828" s="39"/>
      <c r="AL1828" s="39"/>
      <c r="AM1828" s="39"/>
      <c r="AN1828" s="39"/>
      <c r="AO1828" s="39"/>
      <c r="AP1828" s="39">
        <v>42000</v>
      </c>
      <c r="AQ1828" s="39">
        <v>0</v>
      </c>
      <c r="AR1828" s="27">
        <f t="shared" si="39"/>
        <v>0</v>
      </c>
      <c r="AS1828" s="13" t="s">
        <v>111</v>
      </c>
      <c r="AT1828" s="13">
        <v>2014</v>
      </c>
      <c r="AU1828" s="13">
        <v>14</v>
      </c>
    </row>
    <row r="1829" spans="2:47" x14ac:dyDescent="0.2">
      <c r="B1829" s="13" t="s">
        <v>2943</v>
      </c>
      <c r="C1829" s="13" t="s">
        <v>100</v>
      </c>
      <c r="D1829" s="13" t="s">
        <v>2941</v>
      </c>
      <c r="E1829" s="13" t="s">
        <v>569</v>
      </c>
      <c r="F1829" s="13" t="s">
        <v>2942</v>
      </c>
      <c r="G1829" s="13" t="s">
        <v>2937</v>
      </c>
      <c r="H1829" s="13" t="s">
        <v>105</v>
      </c>
      <c r="I1829" s="13">
        <v>57</v>
      </c>
      <c r="J1829" s="13" t="s">
        <v>200</v>
      </c>
      <c r="K1829" s="13" t="s">
        <v>107</v>
      </c>
      <c r="L1829" s="13" t="s">
        <v>108</v>
      </c>
      <c r="M1829" s="13" t="s">
        <v>122</v>
      </c>
      <c r="N1829" s="13" t="s">
        <v>110</v>
      </c>
      <c r="O1829" s="39"/>
      <c r="P1829" s="39"/>
      <c r="Q1829" s="39"/>
      <c r="R1829" s="39">
        <v>2</v>
      </c>
      <c r="S1829" s="39">
        <v>1</v>
      </c>
      <c r="T1829" s="39">
        <v>1</v>
      </c>
      <c r="U1829" s="39">
        <v>1</v>
      </c>
      <c r="V1829" s="39">
        <v>1</v>
      </c>
      <c r="W1829" s="39"/>
      <c r="X1829" s="39"/>
      <c r="Y1829" s="39"/>
      <c r="Z1829" s="39"/>
      <c r="AA1829" s="39"/>
      <c r="AB1829" s="39"/>
      <c r="AC1829" s="39"/>
      <c r="AD1829" s="39"/>
      <c r="AE1829" s="39"/>
      <c r="AF1829" s="39"/>
      <c r="AG1829" s="39"/>
      <c r="AH1829" s="39"/>
      <c r="AI1829" s="39"/>
      <c r="AJ1829" s="39"/>
      <c r="AK1829" s="39"/>
      <c r="AL1829" s="39"/>
      <c r="AM1829" s="39"/>
      <c r="AN1829" s="39"/>
      <c r="AO1829" s="39"/>
      <c r="AP1829" s="39">
        <v>42000</v>
      </c>
      <c r="AQ1829" s="39">
        <v>0</v>
      </c>
      <c r="AR1829" s="27">
        <f t="shared" si="39"/>
        <v>0</v>
      </c>
      <c r="AS1829" s="13" t="s">
        <v>111</v>
      </c>
      <c r="AT1829" s="13">
        <v>2014</v>
      </c>
      <c r="AU1829" s="13" t="s">
        <v>6997</v>
      </c>
    </row>
    <row r="1830" spans="2:47" x14ac:dyDescent="0.2">
      <c r="B1830" s="13" t="s">
        <v>7052</v>
      </c>
      <c r="C1830" s="13" t="s">
        <v>100</v>
      </c>
      <c r="D1830" s="13" t="s">
        <v>2941</v>
      </c>
      <c r="E1830" s="13" t="s">
        <v>569</v>
      </c>
      <c r="F1830" s="13" t="s">
        <v>2942</v>
      </c>
      <c r="G1830" s="13" t="s">
        <v>2937</v>
      </c>
      <c r="H1830" s="13" t="s">
        <v>105</v>
      </c>
      <c r="I1830" s="13">
        <v>57</v>
      </c>
      <c r="J1830" s="13" t="s">
        <v>200</v>
      </c>
      <c r="K1830" s="13" t="s">
        <v>107</v>
      </c>
      <c r="L1830" s="13" t="s">
        <v>108</v>
      </c>
      <c r="M1830" s="13" t="s">
        <v>122</v>
      </c>
      <c r="N1830" s="13" t="s">
        <v>110</v>
      </c>
      <c r="O1830" s="39"/>
      <c r="P1830" s="39"/>
      <c r="Q1830" s="39"/>
      <c r="R1830" s="39">
        <v>2</v>
      </c>
      <c r="S1830" s="39">
        <v>1</v>
      </c>
      <c r="T1830" s="39">
        <v>0</v>
      </c>
      <c r="U1830" s="39">
        <v>1</v>
      </c>
      <c r="V1830" s="39">
        <v>1</v>
      </c>
      <c r="W1830" s="39"/>
      <c r="X1830" s="39"/>
      <c r="Y1830" s="39"/>
      <c r="Z1830" s="39"/>
      <c r="AA1830" s="39"/>
      <c r="AB1830" s="39"/>
      <c r="AC1830" s="39"/>
      <c r="AD1830" s="39"/>
      <c r="AE1830" s="39"/>
      <c r="AF1830" s="39"/>
      <c r="AG1830" s="39"/>
      <c r="AH1830" s="39"/>
      <c r="AI1830" s="39"/>
      <c r="AJ1830" s="39"/>
      <c r="AK1830" s="39"/>
      <c r="AL1830" s="39"/>
      <c r="AM1830" s="39"/>
      <c r="AN1830" s="39"/>
      <c r="AO1830" s="39"/>
      <c r="AP1830" s="39">
        <v>42000</v>
      </c>
      <c r="AQ1830" s="39">
        <f>(O1830+P1830+Q1830+R1830+S1830+T1830+U1830+V1830+W1830)*AP1830</f>
        <v>210000</v>
      </c>
      <c r="AR1830" s="27">
        <f t="shared" si="39"/>
        <v>235200.00000000003</v>
      </c>
      <c r="AS1830" s="13" t="s">
        <v>111</v>
      </c>
      <c r="AT1830" s="13">
        <v>2014</v>
      </c>
      <c r="AU1830" s="13"/>
    </row>
    <row r="1831" spans="2:47" x14ac:dyDescent="0.2">
      <c r="B1831" s="7" t="s">
        <v>2944</v>
      </c>
      <c r="C1831" s="7" t="s">
        <v>100</v>
      </c>
      <c r="D1831" s="13" t="s">
        <v>2934</v>
      </c>
      <c r="E1831" s="7" t="s">
        <v>2935</v>
      </c>
      <c r="F1831" s="7" t="s">
        <v>2936</v>
      </c>
      <c r="G1831" s="7" t="s">
        <v>2945</v>
      </c>
      <c r="H1831" s="8" t="s">
        <v>197</v>
      </c>
      <c r="I1831" s="9">
        <v>57</v>
      </c>
      <c r="J1831" s="10" t="s">
        <v>238</v>
      </c>
      <c r="K1831" s="8" t="s">
        <v>107</v>
      </c>
      <c r="L1831" s="10" t="s">
        <v>108</v>
      </c>
      <c r="M1831" s="10" t="s">
        <v>109</v>
      </c>
      <c r="N1831" s="10" t="s">
        <v>110</v>
      </c>
      <c r="O1831" s="27"/>
      <c r="P1831" s="27"/>
      <c r="Q1831" s="74"/>
      <c r="R1831" s="27">
        <v>31</v>
      </c>
      <c r="S1831" s="27">
        <v>31</v>
      </c>
      <c r="T1831" s="27">
        <v>31</v>
      </c>
      <c r="U1831" s="27">
        <v>31</v>
      </c>
      <c r="V1831" s="27">
        <v>31</v>
      </c>
      <c r="W1831" s="27"/>
      <c r="X1831" s="27"/>
      <c r="Y1831" s="27"/>
      <c r="Z1831" s="27"/>
      <c r="AA1831" s="27"/>
      <c r="AB1831" s="27"/>
      <c r="AC1831" s="27"/>
      <c r="AD1831" s="27"/>
      <c r="AE1831" s="27"/>
      <c r="AF1831" s="27"/>
      <c r="AG1831" s="27"/>
      <c r="AH1831" s="27"/>
      <c r="AI1831" s="27"/>
      <c r="AJ1831" s="27"/>
      <c r="AK1831" s="27"/>
      <c r="AL1831" s="27"/>
      <c r="AM1831" s="27"/>
      <c r="AN1831" s="27"/>
      <c r="AO1831" s="27"/>
      <c r="AP1831" s="27">
        <v>15765.37</v>
      </c>
      <c r="AQ1831" s="27">
        <v>0</v>
      </c>
      <c r="AR1831" s="27">
        <f t="shared" si="39"/>
        <v>0</v>
      </c>
      <c r="AS1831" s="10" t="s">
        <v>111</v>
      </c>
      <c r="AT1831" s="43" t="s">
        <v>241</v>
      </c>
      <c r="AU1831" s="89" t="s">
        <v>661</v>
      </c>
    </row>
    <row r="1832" spans="2:47" x14ac:dyDescent="0.2">
      <c r="B1832" s="12" t="s">
        <v>2946</v>
      </c>
      <c r="C1832" s="7" t="s">
        <v>100</v>
      </c>
      <c r="D1832" s="13" t="s">
        <v>2934</v>
      </c>
      <c r="E1832" s="7" t="s">
        <v>2935</v>
      </c>
      <c r="F1832" s="7" t="s">
        <v>2936</v>
      </c>
      <c r="G1832" s="7" t="s">
        <v>2945</v>
      </c>
      <c r="H1832" s="8" t="s">
        <v>105</v>
      </c>
      <c r="I1832" s="9">
        <v>57</v>
      </c>
      <c r="J1832" s="10" t="s">
        <v>106</v>
      </c>
      <c r="K1832" s="8" t="s">
        <v>107</v>
      </c>
      <c r="L1832" s="10" t="s">
        <v>108</v>
      </c>
      <c r="M1832" s="10" t="s">
        <v>109</v>
      </c>
      <c r="N1832" s="10" t="s">
        <v>110</v>
      </c>
      <c r="O1832" s="74"/>
      <c r="P1832" s="27"/>
      <c r="Q1832" s="27"/>
      <c r="R1832" s="27">
        <v>31</v>
      </c>
      <c r="S1832" s="27">
        <v>31</v>
      </c>
      <c r="T1832" s="27">
        <v>31</v>
      </c>
      <c r="U1832" s="27">
        <v>31</v>
      </c>
      <c r="V1832" s="27">
        <v>31</v>
      </c>
      <c r="W1832" s="27"/>
      <c r="X1832" s="27"/>
      <c r="Y1832" s="27"/>
      <c r="Z1832" s="27"/>
      <c r="AA1832" s="27"/>
      <c r="AB1832" s="27"/>
      <c r="AC1832" s="27"/>
      <c r="AD1832" s="27"/>
      <c r="AE1832" s="27"/>
      <c r="AF1832" s="27"/>
      <c r="AG1832" s="27"/>
      <c r="AH1832" s="27"/>
      <c r="AI1832" s="27"/>
      <c r="AJ1832" s="27"/>
      <c r="AK1832" s="27"/>
      <c r="AL1832" s="27"/>
      <c r="AM1832" s="27"/>
      <c r="AN1832" s="27"/>
      <c r="AO1832" s="27"/>
      <c r="AP1832" s="27">
        <v>15765.37</v>
      </c>
      <c r="AQ1832" s="27">
        <v>0</v>
      </c>
      <c r="AR1832" s="27">
        <f t="shared" si="39"/>
        <v>0</v>
      </c>
      <c r="AS1832" s="10" t="s">
        <v>111</v>
      </c>
      <c r="AT1832" s="43" t="s">
        <v>241</v>
      </c>
      <c r="AU1832" s="89" t="s">
        <v>242</v>
      </c>
    </row>
    <row r="1833" spans="2:47" x14ac:dyDescent="0.2">
      <c r="B1833" s="12" t="s">
        <v>2947</v>
      </c>
      <c r="C1833" s="7" t="s">
        <v>100</v>
      </c>
      <c r="D1833" s="13" t="s">
        <v>2934</v>
      </c>
      <c r="E1833" s="7" t="s">
        <v>2935</v>
      </c>
      <c r="F1833" s="7" t="s">
        <v>2936</v>
      </c>
      <c r="G1833" s="7" t="s">
        <v>2945</v>
      </c>
      <c r="H1833" s="8" t="s">
        <v>105</v>
      </c>
      <c r="I1833" s="8">
        <v>57</v>
      </c>
      <c r="J1833" s="10" t="s">
        <v>200</v>
      </c>
      <c r="K1833" s="8" t="s">
        <v>107</v>
      </c>
      <c r="L1833" s="10" t="s">
        <v>108</v>
      </c>
      <c r="M1833" s="10" t="s">
        <v>109</v>
      </c>
      <c r="N1833" s="10" t="s">
        <v>110</v>
      </c>
      <c r="O1833" s="74"/>
      <c r="P1833" s="27"/>
      <c r="Q1833" s="27"/>
      <c r="R1833" s="27">
        <v>4</v>
      </c>
      <c r="S1833" s="27">
        <v>31</v>
      </c>
      <c r="T1833" s="27">
        <v>31</v>
      </c>
      <c r="U1833" s="27">
        <v>31</v>
      </c>
      <c r="V1833" s="27">
        <v>31</v>
      </c>
      <c r="W1833" s="27"/>
      <c r="X1833" s="27"/>
      <c r="Y1833" s="27"/>
      <c r="Z1833" s="27"/>
      <c r="AA1833" s="27"/>
      <c r="AB1833" s="27"/>
      <c r="AC1833" s="27"/>
      <c r="AD1833" s="27"/>
      <c r="AE1833" s="27"/>
      <c r="AF1833" s="27"/>
      <c r="AG1833" s="27"/>
      <c r="AH1833" s="27"/>
      <c r="AI1833" s="27"/>
      <c r="AJ1833" s="27"/>
      <c r="AK1833" s="27"/>
      <c r="AL1833" s="27"/>
      <c r="AM1833" s="27"/>
      <c r="AN1833" s="27"/>
      <c r="AO1833" s="27"/>
      <c r="AP1833" s="27">
        <v>42000</v>
      </c>
      <c r="AQ1833" s="27">
        <v>0</v>
      </c>
      <c r="AR1833" s="27">
        <f t="shared" si="39"/>
        <v>0</v>
      </c>
      <c r="AS1833" s="10" t="s">
        <v>111</v>
      </c>
      <c r="AT1833" s="7" t="s">
        <v>375</v>
      </c>
      <c r="AU1833" s="13" t="s">
        <v>115</v>
      </c>
    </row>
    <row r="1834" spans="2:47" x14ac:dyDescent="0.2">
      <c r="B1834" s="13" t="s">
        <v>2948</v>
      </c>
      <c r="C1834" s="13" t="s">
        <v>100</v>
      </c>
      <c r="D1834" s="13" t="s">
        <v>2941</v>
      </c>
      <c r="E1834" s="13" t="s">
        <v>569</v>
      </c>
      <c r="F1834" s="13" t="s">
        <v>2942</v>
      </c>
      <c r="G1834" s="13" t="s">
        <v>2945</v>
      </c>
      <c r="H1834" s="13" t="s">
        <v>105</v>
      </c>
      <c r="I1834" s="13">
        <v>57</v>
      </c>
      <c r="J1834" s="13" t="s">
        <v>200</v>
      </c>
      <c r="K1834" s="13" t="s">
        <v>107</v>
      </c>
      <c r="L1834" s="13" t="s">
        <v>108</v>
      </c>
      <c r="M1834" s="13" t="s">
        <v>109</v>
      </c>
      <c r="N1834" s="13" t="s">
        <v>110</v>
      </c>
      <c r="O1834" s="39"/>
      <c r="P1834" s="39"/>
      <c r="Q1834" s="39"/>
      <c r="R1834" s="39">
        <v>4</v>
      </c>
      <c r="S1834" s="39">
        <v>0</v>
      </c>
      <c r="T1834" s="39">
        <v>19</v>
      </c>
      <c r="U1834" s="39">
        <v>19</v>
      </c>
      <c r="V1834" s="39">
        <v>19</v>
      </c>
      <c r="W1834" s="39"/>
      <c r="X1834" s="39"/>
      <c r="Y1834" s="39"/>
      <c r="Z1834" s="39"/>
      <c r="AA1834" s="39"/>
      <c r="AB1834" s="39"/>
      <c r="AC1834" s="39"/>
      <c r="AD1834" s="39"/>
      <c r="AE1834" s="39"/>
      <c r="AF1834" s="39"/>
      <c r="AG1834" s="39"/>
      <c r="AH1834" s="39"/>
      <c r="AI1834" s="39"/>
      <c r="AJ1834" s="39"/>
      <c r="AK1834" s="39"/>
      <c r="AL1834" s="39"/>
      <c r="AM1834" s="39"/>
      <c r="AN1834" s="39"/>
      <c r="AO1834" s="39"/>
      <c r="AP1834" s="39">
        <v>42000</v>
      </c>
      <c r="AQ1834" s="39">
        <v>0</v>
      </c>
      <c r="AR1834" s="27">
        <f t="shared" si="39"/>
        <v>0</v>
      </c>
      <c r="AS1834" s="13" t="s">
        <v>111</v>
      </c>
      <c r="AT1834" s="13">
        <v>2014</v>
      </c>
      <c r="AU1834" s="13">
        <v>14</v>
      </c>
    </row>
    <row r="1835" spans="2:47" x14ac:dyDescent="0.2">
      <c r="B1835" s="13" t="s">
        <v>2949</v>
      </c>
      <c r="C1835" s="13" t="s">
        <v>100</v>
      </c>
      <c r="D1835" s="13" t="s">
        <v>2941</v>
      </c>
      <c r="E1835" s="13" t="s">
        <v>569</v>
      </c>
      <c r="F1835" s="13" t="s">
        <v>2942</v>
      </c>
      <c r="G1835" s="13" t="s">
        <v>2945</v>
      </c>
      <c r="H1835" s="13" t="s">
        <v>105</v>
      </c>
      <c r="I1835" s="13">
        <v>57</v>
      </c>
      <c r="J1835" s="13" t="s">
        <v>200</v>
      </c>
      <c r="K1835" s="13" t="s">
        <v>107</v>
      </c>
      <c r="L1835" s="13" t="s">
        <v>108</v>
      </c>
      <c r="M1835" s="13" t="s">
        <v>109</v>
      </c>
      <c r="N1835" s="13" t="s">
        <v>110</v>
      </c>
      <c r="O1835" s="39"/>
      <c r="P1835" s="39"/>
      <c r="Q1835" s="39"/>
      <c r="R1835" s="39">
        <v>4</v>
      </c>
      <c r="S1835" s="39">
        <v>19</v>
      </c>
      <c r="T1835" s="39">
        <v>19</v>
      </c>
      <c r="U1835" s="39">
        <v>19</v>
      </c>
      <c r="V1835" s="39">
        <v>19</v>
      </c>
      <c r="W1835" s="39"/>
      <c r="X1835" s="39"/>
      <c r="Y1835" s="39"/>
      <c r="Z1835" s="39"/>
      <c r="AA1835" s="39"/>
      <c r="AB1835" s="39"/>
      <c r="AC1835" s="39"/>
      <c r="AD1835" s="39"/>
      <c r="AE1835" s="39"/>
      <c r="AF1835" s="39"/>
      <c r="AG1835" s="39"/>
      <c r="AH1835" s="39"/>
      <c r="AI1835" s="39"/>
      <c r="AJ1835" s="39"/>
      <c r="AK1835" s="39"/>
      <c r="AL1835" s="39"/>
      <c r="AM1835" s="39"/>
      <c r="AN1835" s="39"/>
      <c r="AO1835" s="39"/>
      <c r="AP1835" s="39">
        <v>42000</v>
      </c>
      <c r="AQ1835" s="39">
        <v>0</v>
      </c>
      <c r="AR1835" s="27">
        <f t="shared" si="39"/>
        <v>0</v>
      </c>
      <c r="AS1835" s="13" t="s">
        <v>111</v>
      </c>
      <c r="AT1835" s="13">
        <v>2014</v>
      </c>
      <c r="AU1835" s="13" t="s">
        <v>115</v>
      </c>
    </row>
    <row r="1836" spans="2:47" x14ac:dyDescent="0.2">
      <c r="B1836" s="13" t="s">
        <v>2950</v>
      </c>
      <c r="C1836" s="13" t="s">
        <v>100</v>
      </c>
      <c r="D1836" s="13" t="s">
        <v>2941</v>
      </c>
      <c r="E1836" s="13" t="s">
        <v>569</v>
      </c>
      <c r="F1836" s="13" t="s">
        <v>2942</v>
      </c>
      <c r="G1836" s="13" t="s">
        <v>2945</v>
      </c>
      <c r="H1836" s="13" t="s">
        <v>105</v>
      </c>
      <c r="I1836" s="13">
        <v>57</v>
      </c>
      <c r="J1836" s="13" t="s">
        <v>200</v>
      </c>
      <c r="K1836" s="13" t="s">
        <v>107</v>
      </c>
      <c r="L1836" s="13" t="s">
        <v>108</v>
      </c>
      <c r="M1836" s="13" t="s">
        <v>122</v>
      </c>
      <c r="N1836" s="13" t="s">
        <v>110</v>
      </c>
      <c r="O1836" s="39"/>
      <c r="P1836" s="39"/>
      <c r="Q1836" s="39"/>
      <c r="R1836" s="39">
        <v>4</v>
      </c>
      <c r="S1836" s="39">
        <v>19</v>
      </c>
      <c r="T1836" s="39">
        <v>26</v>
      </c>
      <c r="U1836" s="39">
        <v>19</v>
      </c>
      <c r="V1836" s="39">
        <v>19</v>
      </c>
      <c r="W1836" s="39"/>
      <c r="X1836" s="39"/>
      <c r="Y1836" s="39"/>
      <c r="Z1836" s="39"/>
      <c r="AA1836" s="39"/>
      <c r="AB1836" s="39"/>
      <c r="AC1836" s="39"/>
      <c r="AD1836" s="39"/>
      <c r="AE1836" s="39"/>
      <c r="AF1836" s="39"/>
      <c r="AG1836" s="39"/>
      <c r="AH1836" s="39"/>
      <c r="AI1836" s="39"/>
      <c r="AJ1836" s="39"/>
      <c r="AK1836" s="39"/>
      <c r="AL1836" s="39"/>
      <c r="AM1836" s="39"/>
      <c r="AN1836" s="39"/>
      <c r="AO1836" s="39"/>
      <c r="AP1836" s="39">
        <v>42000</v>
      </c>
      <c r="AQ1836" s="39">
        <v>0</v>
      </c>
      <c r="AR1836" s="27">
        <f t="shared" si="39"/>
        <v>0</v>
      </c>
      <c r="AS1836" s="13" t="s">
        <v>111</v>
      </c>
      <c r="AT1836" s="13">
        <v>2014</v>
      </c>
      <c r="AU1836" s="13" t="s">
        <v>6997</v>
      </c>
    </row>
    <row r="1837" spans="2:47" x14ac:dyDescent="0.2">
      <c r="B1837" s="13" t="s">
        <v>7053</v>
      </c>
      <c r="C1837" s="13" t="s">
        <v>100</v>
      </c>
      <c r="D1837" s="13" t="s">
        <v>2941</v>
      </c>
      <c r="E1837" s="13" t="s">
        <v>569</v>
      </c>
      <c r="F1837" s="13" t="s">
        <v>2942</v>
      </c>
      <c r="G1837" s="13" t="s">
        <v>2945</v>
      </c>
      <c r="H1837" s="13" t="s">
        <v>105</v>
      </c>
      <c r="I1837" s="13">
        <v>57</v>
      </c>
      <c r="J1837" s="13" t="s">
        <v>200</v>
      </c>
      <c r="K1837" s="13" t="s">
        <v>107</v>
      </c>
      <c r="L1837" s="13" t="s">
        <v>108</v>
      </c>
      <c r="M1837" s="13" t="s">
        <v>122</v>
      </c>
      <c r="N1837" s="13" t="s">
        <v>110</v>
      </c>
      <c r="O1837" s="39"/>
      <c r="P1837" s="39"/>
      <c r="Q1837" s="39"/>
      <c r="R1837" s="39">
        <v>4</v>
      </c>
      <c r="S1837" s="39">
        <v>19</v>
      </c>
      <c r="T1837" s="39">
        <v>3</v>
      </c>
      <c r="U1837" s="39">
        <v>19</v>
      </c>
      <c r="V1837" s="39">
        <v>19</v>
      </c>
      <c r="W1837" s="39"/>
      <c r="X1837" s="39"/>
      <c r="Y1837" s="39"/>
      <c r="Z1837" s="39"/>
      <c r="AA1837" s="39"/>
      <c r="AB1837" s="39"/>
      <c r="AC1837" s="39"/>
      <c r="AD1837" s="39"/>
      <c r="AE1837" s="39"/>
      <c r="AF1837" s="39"/>
      <c r="AG1837" s="39"/>
      <c r="AH1837" s="39"/>
      <c r="AI1837" s="39"/>
      <c r="AJ1837" s="39"/>
      <c r="AK1837" s="39"/>
      <c r="AL1837" s="39"/>
      <c r="AM1837" s="39"/>
      <c r="AN1837" s="39"/>
      <c r="AO1837" s="39"/>
      <c r="AP1837" s="39">
        <v>42000</v>
      </c>
      <c r="AQ1837" s="39">
        <f>(O1837+P1837+Q1837+R1837+S1837+T1837+U1837+V1837+W1837)*AP1837</f>
        <v>2688000</v>
      </c>
      <c r="AR1837" s="27">
        <f t="shared" si="39"/>
        <v>3010560.0000000005</v>
      </c>
      <c r="AS1837" s="13" t="s">
        <v>111</v>
      </c>
      <c r="AT1837" s="13">
        <v>2014</v>
      </c>
      <c r="AU1837" s="13"/>
    </row>
    <row r="1838" spans="2:47" x14ac:dyDescent="0.2">
      <c r="B1838" s="7" t="s">
        <v>2951</v>
      </c>
      <c r="C1838" s="7" t="s">
        <v>100</v>
      </c>
      <c r="D1838" s="13" t="s">
        <v>2952</v>
      </c>
      <c r="E1838" s="7" t="s">
        <v>2935</v>
      </c>
      <c r="F1838" s="7" t="s">
        <v>2953</v>
      </c>
      <c r="G1838" s="7" t="s">
        <v>2954</v>
      </c>
      <c r="H1838" s="8" t="s">
        <v>197</v>
      </c>
      <c r="I1838" s="9">
        <v>57</v>
      </c>
      <c r="J1838" s="10" t="s">
        <v>238</v>
      </c>
      <c r="K1838" s="8" t="s">
        <v>107</v>
      </c>
      <c r="L1838" s="10" t="s">
        <v>108</v>
      </c>
      <c r="M1838" s="10" t="s">
        <v>109</v>
      </c>
      <c r="N1838" s="10" t="s">
        <v>110</v>
      </c>
      <c r="O1838" s="27"/>
      <c r="P1838" s="27"/>
      <c r="Q1838" s="74"/>
      <c r="R1838" s="27">
        <v>32</v>
      </c>
      <c r="S1838" s="27">
        <v>32</v>
      </c>
      <c r="T1838" s="27">
        <v>32</v>
      </c>
      <c r="U1838" s="27">
        <v>32</v>
      </c>
      <c r="V1838" s="27">
        <v>32</v>
      </c>
      <c r="W1838" s="27"/>
      <c r="X1838" s="27"/>
      <c r="Y1838" s="27"/>
      <c r="Z1838" s="27"/>
      <c r="AA1838" s="27"/>
      <c r="AB1838" s="27"/>
      <c r="AC1838" s="27"/>
      <c r="AD1838" s="27"/>
      <c r="AE1838" s="27"/>
      <c r="AF1838" s="27"/>
      <c r="AG1838" s="27"/>
      <c r="AH1838" s="27"/>
      <c r="AI1838" s="27"/>
      <c r="AJ1838" s="27"/>
      <c r="AK1838" s="27"/>
      <c r="AL1838" s="27"/>
      <c r="AM1838" s="27"/>
      <c r="AN1838" s="27"/>
      <c r="AO1838" s="27"/>
      <c r="AP1838" s="27">
        <v>15765.37</v>
      </c>
      <c r="AQ1838" s="27">
        <v>0</v>
      </c>
      <c r="AR1838" s="27">
        <f t="shared" si="39"/>
        <v>0</v>
      </c>
      <c r="AS1838" s="10" t="s">
        <v>111</v>
      </c>
      <c r="AT1838" s="43" t="s">
        <v>241</v>
      </c>
      <c r="AU1838" s="89" t="s">
        <v>661</v>
      </c>
    </row>
    <row r="1839" spans="2:47" x14ac:dyDescent="0.2">
      <c r="B1839" s="12" t="s">
        <v>2955</v>
      </c>
      <c r="C1839" s="7" t="s">
        <v>100</v>
      </c>
      <c r="D1839" s="13" t="s">
        <v>2952</v>
      </c>
      <c r="E1839" s="7" t="s">
        <v>2935</v>
      </c>
      <c r="F1839" s="7" t="s">
        <v>2953</v>
      </c>
      <c r="G1839" s="7" t="s">
        <v>2954</v>
      </c>
      <c r="H1839" s="8" t="s">
        <v>105</v>
      </c>
      <c r="I1839" s="9">
        <v>57</v>
      </c>
      <c r="J1839" s="10" t="s">
        <v>106</v>
      </c>
      <c r="K1839" s="8" t="s">
        <v>107</v>
      </c>
      <c r="L1839" s="10" t="s">
        <v>108</v>
      </c>
      <c r="M1839" s="10" t="s">
        <v>109</v>
      </c>
      <c r="N1839" s="10" t="s">
        <v>110</v>
      </c>
      <c r="O1839" s="74"/>
      <c r="P1839" s="27"/>
      <c r="Q1839" s="27"/>
      <c r="R1839" s="27">
        <v>32</v>
      </c>
      <c r="S1839" s="27">
        <v>32</v>
      </c>
      <c r="T1839" s="27">
        <v>32</v>
      </c>
      <c r="U1839" s="27">
        <v>32</v>
      </c>
      <c r="V1839" s="27">
        <v>32</v>
      </c>
      <c r="W1839" s="27"/>
      <c r="X1839" s="27"/>
      <c r="Y1839" s="27"/>
      <c r="Z1839" s="27"/>
      <c r="AA1839" s="27"/>
      <c r="AB1839" s="27"/>
      <c r="AC1839" s="27"/>
      <c r="AD1839" s="27"/>
      <c r="AE1839" s="27"/>
      <c r="AF1839" s="27"/>
      <c r="AG1839" s="27"/>
      <c r="AH1839" s="27"/>
      <c r="AI1839" s="27"/>
      <c r="AJ1839" s="27"/>
      <c r="AK1839" s="27"/>
      <c r="AL1839" s="27"/>
      <c r="AM1839" s="27"/>
      <c r="AN1839" s="27"/>
      <c r="AO1839" s="27"/>
      <c r="AP1839" s="27">
        <v>15765.37</v>
      </c>
      <c r="AQ1839" s="27">
        <v>0</v>
      </c>
      <c r="AR1839" s="27">
        <f t="shared" si="39"/>
        <v>0</v>
      </c>
      <c r="AS1839" s="10" t="s">
        <v>111</v>
      </c>
      <c r="AT1839" s="43" t="s">
        <v>241</v>
      </c>
      <c r="AU1839" s="89" t="s">
        <v>661</v>
      </c>
    </row>
    <row r="1840" spans="2:47" x14ac:dyDescent="0.2">
      <c r="B1840" s="12" t="s">
        <v>2956</v>
      </c>
      <c r="C1840" s="7" t="s">
        <v>100</v>
      </c>
      <c r="D1840" s="13" t="s">
        <v>2952</v>
      </c>
      <c r="E1840" s="7" t="s">
        <v>2935</v>
      </c>
      <c r="F1840" s="7" t="s">
        <v>2953</v>
      </c>
      <c r="G1840" s="7" t="s">
        <v>2954</v>
      </c>
      <c r="H1840" s="8" t="s">
        <v>105</v>
      </c>
      <c r="I1840" s="8">
        <v>57</v>
      </c>
      <c r="J1840" s="10" t="s">
        <v>200</v>
      </c>
      <c r="K1840" s="8" t="s">
        <v>107</v>
      </c>
      <c r="L1840" s="10" t="s">
        <v>108</v>
      </c>
      <c r="M1840" s="10" t="s">
        <v>109</v>
      </c>
      <c r="N1840" s="10" t="s">
        <v>110</v>
      </c>
      <c r="O1840" s="74"/>
      <c r="P1840" s="27"/>
      <c r="Q1840" s="27"/>
      <c r="R1840" s="27">
        <v>7</v>
      </c>
      <c r="S1840" s="27">
        <v>32</v>
      </c>
      <c r="T1840" s="27">
        <v>32</v>
      </c>
      <c r="U1840" s="27">
        <v>32</v>
      </c>
      <c r="V1840" s="27">
        <v>32</v>
      </c>
      <c r="W1840" s="27"/>
      <c r="X1840" s="27"/>
      <c r="Y1840" s="27"/>
      <c r="Z1840" s="27"/>
      <c r="AA1840" s="27"/>
      <c r="AB1840" s="27"/>
      <c r="AC1840" s="27"/>
      <c r="AD1840" s="27"/>
      <c r="AE1840" s="27"/>
      <c r="AF1840" s="27"/>
      <c r="AG1840" s="27"/>
      <c r="AH1840" s="27"/>
      <c r="AI1840" s="27"/>
      <c r="AJ1840" s="27"/>
      <c r="AK1840" s="27"/>
      <c r="AL1840" s="27"/>
      <c r="AM1840" s="27"/>
      <c r="AN1840" s="27"/>
      <c r="AO1840" s="27"/>
      <c r="AP1840" s="27">
        <v>42000</v>
      </c>
      <c r="AQ1840" s="27">
        <v>0</v>
      </c>
      <c r="AR1840" s="27">
        <f t="shared" si="39"/>
        <v>0</v>
      </c>
      <c r="AS1840" s="10" t="s">
        <v>111</v>
      </c>
      <c r="AT1840" s="7" t="s">
        <v>375</v>
      </c>
      <c r="AU1840" s="13" t="s">
        <v>115</v>
      </c>
    </row>
    <row r="1841" spans="2:47" x14ac:dyDescent="0.2">
      <c r="B1841" s="13" t="s">
        <v>2957</v>
      </c>
      <c r="C1841" s="13" t="s">
        <v>100</v>
      </c>
      <c r="D1841" s="13" t="s">
        <v>2958</v>
      </c>
      <c r="E1841" s="13" t="s">
        <v>569</v>
      </c>
      <c r="F1841" s="13" t="s">
        <v>2959</v>
      </c>
      <c r="G1841" s="13" t="s">
        <v>2954</v>
      </c>
      <c r="H1841" s="13" t="s">
        <v>105</v>
      </c>
      <c r="I1841" s="13">
        <v>57</v>
      </c>
      <c r="J1841" s="13" t="s">
        <v>200</v>
      </c>
      <c r="K1841" s="13" t="s">
        <v>107</v>
      </c>
      <c r="L1841" s="13" t="s">
        <v>108</v>
      </c>
      <c r="M1841" s="13" t="s">
        <v>109</v>
      </c>
      <c r="N1841" s="13" t="s">
        <v>110</v>
      </c>
      <c r="O1841" s="39"/>
      <c r="P1841" s="39"/>
      <c r="Q1841" s="39"/>
      <c r="R1841" s="39">
        <v>7</v>
      </c>
      <c r="S1841" s="39">
        <v>9</v>
      </c>
      <c r="T1841" s="39">
        <v>28</v>
      </c>
      <c r="U1841" s="39">
        <v>28</v>
      </c>
      <c r="V1841" s="39">
        <v>28</v>
      </c>
      <c r="W1841" s="39"/>
      <c r="X1841" s="39"/>
      <c r="Y1841" s="39"/>
      <c r="Z1841" s="39"/>
      <c r="AA1841" s="39"/>
      <c r="AB1841" s="39"/>
      <c r="AC1841" s="39"/>
      <c r="AD1841" s="39"/>
      <c r="AE1841" s="39"/>
      <c r="AF1841" s="39"/>
      <c r="AG1841" s="39"/>
      <c r="AH1841" s="39"/>
      <c r="AI1841" s="39"/>
      <c r="AJ1841" s="39"/>
      <c r="AK1841" s="39"/>
      <c r="AL1841" s="39"/>
      <c r="AM1841" s="39"/>
      <c r="AN1841" s="39"/>
      <c r="AO1841" s="39"/>
      <c r="AP1841" s="39">
        <v>42000</v>
      </c>
      <c r="AQ1841" s="39">
        <v>0</v>
      </c>
      <c r="AR1841" s="27">
        <f t="shared" si="39"/>
        <v>0</v>
      </c>
      <c r="AS1841" s="13" t="s">
        <v>111</v>
      </c>
      <c r="AT1841" s="13">
        <v>2014</v>
      </c>
      <c r="AU1841" s="13">
        <v>14</v>
      </c>
    </row>
    <row r="1842" spans="2:47" x14ac:dyDescent="0.2">
      <c r="B1842" s="13" t="s">
        <v>2960</v>
      </c>
      <c r="C1842" s="13" t="s">
        <v>100</v>
      </c>
      <c r="D1842" s="13" t="s">
        <v>2958</v>
      </c>
      <c r="E1842" s="13" t="s">
        <v>569</v>
      </c>
      <c r="F1842" s="13" t="s">
        <v>2959</v>
      </c>
      <c r="G1842" s="13" t="s">
        <v>2954</v>
      </c>
      <c r="H1842" s="13" t="s">
        <v>105</v>
      </c>
      <c r="I1842" s="13">
        <v>57</v>
      </c>
      <c r="J1842" s="13" t="s">
        <v>200</v>
      </c>
      <c r="K1842" s="13" t="s">
        <v>107</v>
      </c>
      <c r="L1842" s="13" t="s">
        <v>108</v>
      </c>
      <c r="M1842" s="13" t="s">
        <v>109</v>
      </c>
      <c r="N1842" s="13" t="s">
        <v>110</v>
      </c>
      <c r="O1842" s="39"/>
      <c r="P1842" s="39"/>
      <c r="Q1842" s="39"/>
      <c r="R1842" s="39">
        <v>7</v>
      </c>
      <c r="S1842" s="39">
        <v>0</v>
      </c>
      <c r="T1842" s="39">
        <v>28</v>
      </c>
      <c r="U1842" s="39">
        <v>28</v>
      </c>
      <c r="V1842" s="39">
        <v>28</v>
      </c>
      <c r="W1842" s="39"/>
      <c r="X1842" s="39"/>
      <c r="Y1842" s="39"/>
      <c r="Z1842" s="39"/>
      <c r="AA1842" s="39"/>
      <c r="AB1842" s="39"/>
      <c r="AC1842" s="39"/>
      <c r="AD1842" s="39"/>
      <c r="AE1842" s="39"/>
      <c r="AF1842" s="39"/>
      <c r="AG1842" s="39"/>
      <c r="AH1842" s="39"/>
      <c r="AI1842" s="39"/>
      <c r="AJ1842" s="39"/>
      <c r="AK1842" s="39"/>
      <c r="AL1842" s="39"/>
      <c r="AM1842" s="39"/>
      <c r="AN1842" s="39"/>
      <c r="AO1842" s="39"/>
      <c r="AP1842" s="39">
        <v>42000</v>
      </c>
      <c r="AQ1842" s="39">
        <v>0</v>
      </c>
      <c r="AR1842" s="27">
        <f t="shared" si="39"/>
        <v>0</v>
      </c>
      <c r="AS1842" s="13" t="s">
        <v>111</v>
      </c>
      <c r="AT1842" s="13">
        <v>2014</v>
      </c>
      <c r="AU1842" s="13">
        <v>14</v>
      </c>
    </row>
    <row r="1843" spans="2:47" x14ac:dyDescent="0.2">
      <c r="B1843" s="13" t="s">
        <v>2961</v>
      </c>
      <c r="C1843" s="13" t="s">
        <v>100</v>
      </c>
      <c r="D1843" s="13" t="s">
        <v>2958</v>
      </c>
      <c r="E1843" s="13" t="s">
        <v>569</v>
      </c>
      <c r="F1843" s="13" t="s">
        <v>2959</v>
      </c>
      <c r="G1843" s="13" t="s">
        <v>2954</v>
      </c>
      <c r="H1843" s="13" t="s">
        <v>105</v>
      </c>
      <c r="I1843" s="13">
        <v>57</v>
      </c>
      <c r="J1843" s="13" t="s">
        <v>200</v>
      </c>
      <c r="K1843" s="13" t="s">
        <v>107</v>
      </c>
      <c r="L1843" s="13" t="s">
        <v>108</v>
      </c>
      <c r="M1843" s="13" t="s">
        <v>122</v>
      </c>
      <c r="N1843" s="13" t="s">
        <v>110</v>
      </c>
      <c r="O1843" s="39"/>
      <c r="P1843" s="39"/>
      <c r="Q1843" s="39"/>
      <c r="R1843" s="39">
        <v>7</v>
      </c>
      <c r="S1843" s="39">
        <v>28</v>
      </c>
      <c r="T1843" s="39">
        <v>28</v>
      </c>
      <c r="U1843" s="39">
        <v>28</v>
      </c>
      <c r="V1843" s="39">
        <v>28</v>
      </c>
      <c r="W1843" s="39"/>
      <c r="X1843" s="39"/>
      <c r="Y1843" s="39"/>
      <c r="Z1843" s="39"/>
      <c r="AA1843" s="39"/>
      <c r="AB1843" s="39"/>
      <c r="AC1843" s="39"/>
      <c r="AD1843" s="39"/>
      <c r="AE1843" s="39"/>
      <c r="AF1843" s="39"/>
      <c r="AG1843" s="39"/>
      <c r="AH1843" s="39"/>
      <c r="AI1843" s="39"/>
      <c r="AJ1843" s="39"/>
      <c r="AK1843" s="39"/>
      <c r="AL1843" s="39"/>
      <c r="AM1843" s="39"/>
      <c r="AN1843" s="39"/>
      <c r="AO1843" s="39"/>
      <c r="AP1843" s="39">
        <v>42000</v>
      </c>
      <c r="AQ1843" s="39">
        <v>0</v>
      </c>
      <c r="AR1843" s="27">
        <f t="shared" si="39"/>
        <v>0</v>
      </c>
      <c r="AS1843" s="13" t="s">
        <v>111</v>
      </c>
      <c r="AT1843" s="13">
        <v>2014</v>
      </c>
      <c r="AU1843" s="13" t="s">
        <v>6997</v>
      </c>
    </row>
    <row r="1844" spans="2:47" x14ac:dyDescent="0.2">
      <c r="B1844" s="13" t="s">
        <v>7054</v>
      </c>
      <c r="C1844" s="13" t="s">
        <v>100</v>
      </c>
      <c r="D1844" s="13" t="s">
        <v>2958</v>
      </c>
      <c r="E1844" s="13" t="s">
        <v>569</v>
      </c>
      <c r="F1844" s="13" t="s">
        <v>2959</v>
      </c>
      <c r="G1844" s="13" t="s">
        <v>2954</v>
      </c>
      <c r="H1844" s="13" t="s">
        <v>105</v>
      </c>
      <c r="I1844" s="13">
        <v>57</v>
      </c>
      <c r="J1844" s="13" t="s">
        <v>200</v>
      </c>
      <c r="K1844" s="13" t="s">
        <v>107</v>
      </c>
      <c r="L1844" s="13" t="s">
        <v>108</v>
      </c>
      <c r="M1844" s="13" t="s">
        <v>122</v>
      </c>
      <c r="N1844" s="13" t="s">
        <v>110</v>
      </c>
      <c r="O1844" s="39"/>
      <c r="P1844" s="39"/>
      <c r="Q1844" s="39"/>
      <c r="R1844" s="39">
        <v>7</v>
      </c>
      <c r="S1844" s="39">
        <v>28</v>
      </c>
      <c r="T1844" s="39">
        <v>0</v>
      </c>
      <c r="U1844" s="39">
        <v>28</v>
      </c>
      <c r="V1844" s="39">
        <v>28</v>
      </c>
      <c r="W1844" s="39"/>
      <c r="X1844" s="39"/>
      <c r="Y1844" s="39"/>
      <c r="Z1844" s="39"/>
      <c r="AA1844" s="39"/>
      <c r="AB1844" s="39"/>
      <c r="AC1844" s="39"/>
      <c r="AD1844" s="39"/>
      <c r="AE1844" s="39"/>
      <c r="AF1844" s="39"/>
      <c r="AG1844" s="39"/>
      <c r="AH1844" s="39"/>
      <c r="AI1844" s="39"/>
      <c r="AJ1844" s="39"/>
      <c r="AK1844" s="39"/>
      <c r="AL1844" s="39"/>
      <c r="AM1844" s="39"/>
      <c r="AN1844" s="39"/>
      <c r="AO1844" s="39"/>
      <c r="AP1844" s="39">
        <v>42000</v>
      </c>
      <c r="AQ1844" s="39">
        <f>(O1844+P1844+Q1844+R1844+S1844+T1844+U1844+V1844+W1844)*AP1844</f>
        <v>3822000</v>
      </c>
      <c r="AR1844" s="27">
        <f t="shared" si="39"/>
        <v>4280640</v>
      </c>
      <c r="AS1844" s="13" t="s">
        <v>111</v>
      </c>
      <c r="AT1844" s="13">
        <v>2014</v>
      </c>
      <c r="AU1844" s="13"/>
    </row>
    <row r="1845" spans="2:47" x14ac:dyDescent="0.2">
      <c r="B1845" s="7" t="s">
        <v>2962</v>
      </c>
      <c r="C1845" s="7" t="s">
        <v>100</v>
      </c>
      <c r="D1845" s="13" t="s">
        <v>2963</v>
      </c>
      <c r="E1845" s="7" t="s">
        <v>2935</v>
      </c>
      <c r="F1845" s="7" t="s">
        <v>2964</v>
      </c>
      <c r="G1845" s="7" t="s">
        <v>2965</v>
      </c>
      <c r="H1845" s="8" t="s">
        <v>197</v>
      </c>
      <c r="I1845" s="9">
        <v>57</v>
      </c>
      <c r="J1845" s="10" t="s">
        <v>238</v>
      </c>
      <c r="K1845" s="8" t="s">
        <v>107</v>
      </c>
      <c r="L1845" s="10" t="s">
        <v>108</v>
      </c>
      <c r="M1845" s="10" t="s">
        <v>109</v>
      </c>
      <c r="N1845" s="10" t="s">
        <v>110</v>
      </c>
      <c r="O1845" s="27"/>
      <c r="P1845" s="27"/>
      <c r="Q1845" s="74"/>
      <c r="R1845" s="27">
        <v>28</v>
      </c>
      <c r="S1845" s="27">
        <v>28</v>
      </c>
      <c r="T1845" s="27">
        <v>28</v>
      </c>
      <c r="U1845" s="27">
        <v>28</v>
      </c>
      <c r="V1845" s="27">
        <v>28</v>
      </c>
      <c r="W1845" s="27"/>
      <c r="X1845" s="27"/>
      <c r="Y1845" s="27"/>
      <c r="Z1845" s="27"/>
      <c r="AA1845" s="27"/>
      <c r="AB1845" s="27"/>
      <c r="AC1845" s="27"/>
      <c r="AD1845" s="27"/>
      <c r="AE1845" s="27"/>
      <c r="AF1845" s="27"/>
      <c r="AG1845" s="27"/>
      <c r="AH1845" s="27"/>
      <c r="AI1845" s="27"/>
      <c r="AJ1845" s="27"/>
      <c r="AK1845" s="27"/>
      <c r="AL1845" s="27"/>
      <c r="AM1845" s="27"/>
      <c r="AN1845" s="27"/>
      <c r="AO1845" s="27"/>
      <c r="AP1845" s="27">
        <v>15765.37</v>
      </c>
      <c r="AQ1845" s="27">
        <v>0</v>
      </c>
      <c r="AR1845" s="27">
        <f t="shared" si="39"/>
        <v>0</v>
      </c>
      <c r="AS1845" s="10" t="s">
        <v>111</v>
      </c>
      <c r="AT1845" s="43" t="s">
        <v>241</v>
      </c>
      <c r="AU1845" s="89" t="s">
        <v>661</v>
      </c>
    </row>
    <row r="1846" spans="2:47" x14ac:dyDescent="0.2">
      <c r="B1846" s="12" t="s">
        <v>2966</v>
      </c>
      <c r="C1846" s="7" t="s">
        <v>100</v>
      </c>
      <c r="D1846" s="13" t="s">
        <v>2963</v>
      </c>
      <c r="E1846" s="7" t="s">
        <v>2935</v>
      </c>
      <c r="F1846" s="7" t="s">
        <v>2964</v>
      </c>
      <c r="G1846" s="7" t="s">
        <v>2965</v>
      </c>
      <c r="H1846" s="8" t="s">
        <v>105</v>
      </c>
      <c r="I1846" s="9">
        <v>57</v>
      </c>
      <c r="J1846" s="10" t="s">
        <v>106</v>
      </c>
      <c r="K1846" s="8" t="s">
        <v>107</v>
      </c>
      <c r="L1846" s="10" t="s">
        <v>108</v>
      </c>
      <c r="M1846" s="10" t="s">
        <v>109</v>
      </c>
      <c r="N1846" s="10" t="s">
        <v>110</v>
      </c>
      <c r="O1846" s="74"/>
      <c r="P1846" s="27"/>
      <c r="Q1846" s="27"/>
      <c r="R1846" s="27">
        <v>28</v>
      </c>
      <c r="S1846" s="27">
        <v>28</v>
      </c>
      <c r="T1846" s="27">
        <v>28</v>
      </c>
      <c r="U1846" s="27">
        <v>28</v>
      </c>
      <c r="V1846" s="27">
        <v>28</v>
      </c>
      <c r="W1846" s="27"/>
      <c r="X1846" s="27"/>
      <c r="Y1846" s="27"/>
      <c r="Z1846" s="27"/>
      <c r="AA1846" s="27"/>
      <c r="AB1846" s="27"/>
      <c r="AC1846" s="27"/>
      <c r="AD1846" s="27"/>
      <c r="AE1846" s="27"/>
      <c r="AF1846" s="27"/>
      <c r="AG1846" s="27"/>
      <c r="AH1846" s="27"/>
      <c r="AI1846" s="27"/>
      <c r="AJ1846" s="27"/>
      <c r="AK1846" s="27"/>
      <c r="AL1846" s="27"/>
      <c r="AM1846" s="27"/>
      <c r="AN1846" s="27"/>
      <c r="AO1846" s="27"/>
      <c r="AP1846" s="27">
        <v>15765.37</v>
      </c>
      <c r="AQ1846" s="27">
        <v>0</v>
      </c>
      <c r="AR1846" s="27">
        <f t="shared" si="39"/>
        <v>0</v>
      </c>
      <c r="AS1846" s="10" t="s">
        <v>111</v>
      </c>
      <c r="AT1846" s="43" t="s">
        <v>241</v>
      </c>
      <c r="AU1846" s="89" t="s">
        <v>661</v>
      </c>
    </row>
    <row r="1847" spans="2:47" x14ac:dyDescent="0.2">
      <c r="B1847" s="12" t="s">
        <v>2967</v>
      </c>
      <c r="C1847" s="7" t="s">
        <v>100</v>
      </c>
      <c r="D1847" s="13" t="s">
        <v>2963</v>
      </c>
      <c r="E1847" s="7" t="s">
        <v>2935</v>
      </c>
      <c r="F1847" s="7" t="s">
        <v>2964</v>
      </c>
      <c r="G1847" s="7" t="s">
        <v>2965</v>
      </c>
      <c r="H1847" s="8" t="s">
        <v>105</v>
      </c>
      <c r="I1847" s="8">
        <v>57</v>
      </c>
      <c r="J1847" s="10" t="s">
        <v>200</v>
      </c>
      <c r="K1847" s="8" t="s">
        <v>107</v>
      </c>
      <c r="L1847" s="10" t="s">
        <v>108</v>
      </c>
      <c r="M1847" s="10" t="s">
        <v>109</v>
      </c>
      <c r="N1847" s="10" t="s">
        <v>110</v>
      </c>
      <c r="O1847" s="74"/>
      <c r="P1847" s="27"/>
      <c r="Q1847" s="27"/>
      <c r="R1847" s="27">
        <v>13</v>
      </c>
      <c r="S1847" s="27">
        <v>28</v>
      </c>
      <c r="T1847" s="27">
        <v>28</v>
      </c>
      <c r="U1847" s="27">
        <v>28</v>
      </c>
      <c r="V1847" s="27">
        <v>28</v>
      </c>
      <c r="W1847" s="27"/>
      <c r="X1847" s="27"/>
      <c r="Y1847" s="27"/>
      <c r="Z1847" s="27"/>
      <c r="AA1847" s="27"/>
      <c r="AB1847" s="27"/>
      <c r="AC1847" s="27"/>
      <c r="AD1847" s="27"/>
      <c r="AE1847" s="27"/>
      <c r="AF1847" s="27"/>
      <c r="AG1847" s="27"/>
      <c r="AH1847" s="27"/>
      <c r="AI1847" s="27"/>
      <c r="AJ1847" s="27"/>
      <c r="AK1847" s="27"/>
      <c r="AL1847" s="27"/>
      <c r="AM1847" s="27"/>
      <c r="AN1847" s="27"/>
      <c r="AO1847" s="27"/>
      <c r="AP1847" s="27">
        <v>42000</v>
      </c>
      <c r="AQ1847" s="27">
        <v>0</v>
      </c>
      <c r="AR1847" s="27">
        <f t="shared" si="39"/>
        <v>0</v>
      </c>
      <c r="AS1847" s="10" t="s">
        <v>111</v>
      </c>
      <c r="AT1847" s="7" t="s">
        <v>375</v>
      </c>
      <c r="AU1847" s="13" t="s">
        <v>115</v>
      </c>
    </row>
    <row r="1848" spans="2:47" x14ac:dyDescent="0.2">
      <c r="B1848" s="13" t="s">
        <v>2968</v>
      </c>
      <c r="C1848" s="13" t="s">
        <v>100</v>
      </c>
      <c r="D1848" s="13" t="s">
        <v>2969</v>
      </c>
      <c r="E1848" s="13" t="s">
        <v>569</v>
      </c>
      <c r="F1848" s="13" t="s">
        <v>2970</v>
      </c>
      <c r="G1848" s="13" t="s">
        <v>2965</v>
      </c>
      <c r="H1848" s="13" t="s">
        <v>105</v>
      </c>
      <c r="I1848" s="13">
        <v>57</v>
      </c>
      <c r="J1848" s="13" t="s">
        <v>200</v>
      </c>
      <c r="K1848" s="13" t="s">
        <v>107</v>
      </c>
      <c r="L1848" s="13" t="s">
        <v>108</v>
      </c>
      <c r="M1848" s="13" t="s">
        <v>109</v>
      </c>
      <c r="N1848" s="13" t="s">
        <v>110</v>
      </c>
      <c r="O1848" s="39"/>
      <c r="P1848" s="39"/>
      <c r="Q1848" s="39"/>
      <c r="R1848" s="39">
        <v>13</v>
      </c>
      <c r="S1848" s="39">
        <v>0</v>
      </c>
      <c r="T1848" s="39">
        <v>19</v>
      </c>
      <c r="U1848" s="39">
        <v>19</v>
      </c>
      <c r="V1848" s="39">
        <v>19</v>
      </c>
      <c r="W1848" s="39"/>
      <c r="X1848" s="39"/>
      <c r="Y1848" s="39"/>
      <c r="Z1848" s="39"/>
      <c r="AA1848" s="39"/>
      <c r="AB1848" s="39"/>
      <c r="AC1848" s="39"/>
      <c r="AD1848" s="39"/>
      <c r="AE1848" s="39"/>
      <c r="AF1848" s="39"/>
      <c r="AG1848" s="39"/>
      <c r="AH1848" s="39"/>
      <c r="AI1848" s="39"/>
      <c r="AJ1848" s="39"/>
      <c r="AK1848" s="39"/>
      <c r="AL1848" s="39"/>
      <c r="AM1848" s="39"/>
      <c r="AN1848" s="39"/>
      <c r="AO1848" s="39"/>
      <c r="AP1848" s="39">
        <v>42000</v>
      </c>
      <c r="AQ1848" s="39">
        <v>0</v>
      </c>
      <c r="AR1848" s="27">
        <f t="shared" si="39"/>
        <v>0</v>
      </c>
      <c r="AS1848" s="13" t="s">
        <v>111</v>
      </c>
      <c r="AT1848" s="13">
        <v>2014</v>
      </c>
      <c r="AU1848" s="13">
        <v>14</v>
      </c>
    </row>
    <row r="1849" spans="2:47" x14ac:dyDescent="0.2">
      <c r="B1849" s="13" t="s">
        <v>2971</v>
      </c>
      <c r="C1849" s="13" t="s">
        <v>100</v>
      </c>
      <c r="D1849" s="13" t="s">
        <v>2969</v>
      </c>
      <c r="E1849" s="13" t="s">
        <v>569</v>
      </c>
      <c r="F1849" s="13" t="s">
        <v>2970</v>
      </c>
      <c r="G1849" s="13" t="s">
        <v>2965</v>
      </c>
      <c r="H1849" s="13" t="s">
        <v>105</v>
      </c>
      <c r="I1849" s="13">
        <v>57</v>
      </c>
      <c r="J1849" s="13" t="s">
        <v>200</v>
      </c>
      <c r="K1849" s="13" t="s">
        <v>107</v>
      </c>
      <c r="L1849" s="13" t="s">
        <v>108</v>
      </c>
      <c r="M1849" s="13" t="s">
        <v>109</v>
      </c>
      <c r="N1849" s="13" t="s">
        <v>110</v>
      </c>
      <c r="O1849" s="39"/>
      <c r="P1849" s="39"/>
      <c r="Q1849" s="39"/>
      <c r="R1849" s="39">
        <v>13</v>
      </c>
      <c r="S1849" s="39">
        <v>19</v>
      </c>
      <c r="T1849" s="39">
        <v>19</v>
      </c>
      <c r="U1849" s="39">
        <v>19</v>
      </c>
      <c r="V1849" s="39">
        <v>19</v>
      </c>
      <c r="W1849" s="39"/>
      <c r="X1849" s="39"/>
      <c r="Y1849" s="39"/>
      <c r="Z1849" s="39"/>
      <c r="AA1849" s="39"/>
      <c r="AB1849" s="39"/>
      <c r="AC1849" s="39"/>
      <c r="AD1849" s="39"/>
      <c r="AE1849" s="39"/>
      <c r="AF1849" s="39"/>
      <c r="AG1849" s="39"/>
      <c r="AH1849" s="39"/>
      <c r="AI1849" s="39"/>
      <c r="AJ1849" s="39"/>
      <c r="AK1849" s="39"/>
      <c r="AL1849" s="39"/>
      <c r="AM1849" s="39"/>
      <c r="AN1849" s="39"/>
      <c r="AO1849" s="39"/>
      <c r="AP1849" s="39">
        <v>42000</v>
      </c>
      <c r="AQ1849" s="39">
        <v>0</v>
      </c>
      <c r="AR1849" s="27">
        <f t="shared" si="39"/>
        <v>0</v>
      </c>
      <c r="AS1849" s="13" t="s">
        <v>111</v>
      </c>
      <c r="AT1849" s="13">
        <v>2014</v>
      </c>
      <c r="AU1849" s="13" t="s">
        <v>115</v>
      </c>
    </row>
    <row r="1850" spans="2:47" x14ac:dyDescent="0.2">
      <c r="B1850" s="13" t="s">
        <v>2972</v>
      </c>
      <c r="C1850" s="13" t="s">
        <v>100</v>
      </c>
      <c r="D1850" s="13" t="s">
        <v>2969</v>
      </c>
      <c r="E1850" s="13" t="s">
        <v>569</v>
      </c>
      <c r="F1850" s="13" t="s">
        <v>2970</v>
      </c>
      <c r="G1850" s="13" t="s">
        <v>2965</v>
      </c>
      <c r="H1850" s="13" t="s">
        <v>105</v>
      </c>
      <c r="I1850" s="13">
        <v>57</v>
      </c>
      <c r="J1850" s="13" t="s">
        <v>200</v>
      </c>
      <c r="K1850" s="13" t="s">
        <v>107</v>
      </c>
      <c r="L1850" s="13" t="s">
        <v>108</v>
      </c>
      <c r="M1850" s="13" t="s">
        <v>122</v>
      </c>
      <c r="N1850" s="13" t="s">
        <v>110</v>
      </c>
      <c r="O1850" s="39"/>
      <c r="P1850" s="39"/>
      <c r="Q1850" s="39"/>
      <c r="R1850" s="39">
        <v>13</v>
      </c>
      <c r="S1850" s="39">
        <v>19</v>
      </c>
      <c r="T1850" s="39">
        <v>13</v>
      </c>
      <c r="U1850" s="39">
        <v>19</v>
      </c>
      <c r="V1850" s="39">
        <v>19</v>
      </c>
      <c r="W1850" s="39"/>
      <c r="X1850" s="39"/>
      <c r="Y1850" s="39"/>
      <c r="Z1850" s="39"/>
      <c r="AA1850" s="39"/>
      <c r="AB1850" s="39"/>
      <c r="AC1850" s="39"/>
      <c r="AD1850" s="39"/>
      <c r="AE1850" s="39"/>
      <c r="AF1850" s="39"/>
      <c r="AG1850" s="39"/>
      <c r="AH1850" s="39"/>
      <c r="AI1850" s="39"/>
      <c r="AJ1850" s="39"/>
      <c r="AK1850" s="39"/>
      <c r="AL1850" s="39"/>
      <c r="AM1850" s="39"/>
      <c r="AN1850" s="39"/>
      <c r="AO1850" s="39"/>
      <c r="AP1850" s="39">
        <v>42000</v>
      </c>
      <c r="AQ1850" s="39">
        <v>0</v>
      </c>
      <c r="AR1850" s="27">
        <f t="shared" si="39"/>
        <v>0</v>
      </c>
      <c r="AS1850" s="13" t="s">
        <v>111</v>
      </c>
      <c r="AT1850" s="13">
        <v>2014</v>
      </c>
      <c r="AU1850" s="13" t="s">
        <v>6997</v>
      </c>
    </row>
    <row r="1851" spans="2:47" x14ac:dyDescent="0.2">
      <c r="B1851" s="13" t="s">
        <v>7055</v>
      </c>
      <c r="C1851" s="13" t="s">
        <v>100</v>
      </c>
      <c r="D1851" s="13" t="s">
        <v>2969</v>
      </c>
      <c r="E1851" s="13" t="s">
        <v>569</v>
      </c>
      <c r="F1851" s="13" t="s">
        <v>2970</v>
      </c>
      <c r="G1851" s="13" t="s">
        <v>2965</v>
      </c>
      <c r="H1851" s="13" t="s">
        <v>105</v>
      </c>
      <c r="I1851" s="13">
        <v>57</v>
      </c>
      <c r="J1851" s="13" t="s">
        <v>200</v>
      </c>
      <c r="K1851" s="13" t="s">
        <v>107</v>
      </c>
      <c r="L1851" s="13" t="s">
        <v>108</v>
      </c>
      <c r="M1851" s="13" t="s">
        <v>122</v>
      </c>
      <c r="N1851" s="13" t="s">
        <v>110</v>
      </c>
      <c r="O1851" s="39"/>
      <c r="P1851" s="39"/>
      <c r="Q1851" s="39"/>
      <c r="R1851" s="39">
        <v>13</v>
      </c>
      <c r="S1851" s="39">
        <v>19</v>
      </c>
      <c r="T1851" s="39">
        <v>0</v>
      </c>
      <c r="U1851" s="39">
        <v>19</v>
      </c>
      <c r="V1851" s="39">
        <v>19</v>
      </c>
      <c r="W1851" s="39"/>
      <c r="X1851" s="39"/>
      <c r="Y1851" s="39"/>
      <c r="Z1851" s="39"/>
      <c r="AA1851" s="39"/>
      <c r="AB1851" s="39"/>
      <c r="AC1851" s="39"/>
      <c r="AD1851" s="39"/>
      <c r="AE1851" s="39"/>
      <c r="AF1851" s="39"/>
      <c r="AG1851" s="39"/>
      <c r="AH1851" s="39"/>
      <c r="AI1851" s="39"/>
      <c r="AJ1851" s="39"/>
      <c r="AK1851" s="39"/>
      <c r="AL1851" s="39"/>
      <c r="AM1851" s="39"/>
      <c r="AN1851" s="39"/>
      <c r="AO1851" s="39"/>
      <c r="AP1851" s="39">
        <v>42000</v>
      </c>
      <c r="AQ1851" s="39">
        <f>(O1851+P1851+Q1851+R1851+S1851+T1851+U1851+V1851+W1851)*AP1851</f>
        <v>2940000</v>
      </c>
      <c r="AR1851" s="27">
        <f t="shared" si="39"/>
        <v>3292800.0000000005</v>
      </c>
      <c r="AS1851" s="13" t="s">
        <v>111</v>
      </c>
      <c r="AT1851" s="13">
        <v>2014</v>
      </c>
      <c r="AU1851" s="13"/>
    </row>
    <row r="1852" spans="2:47" x14ac:dyDescent="0.2">
      <c r="B1852" s="7" t="s">
        <v>2973</v>
      </c>
      <c r="C1852" s="7" t="s">
        <v>100</v>
      </c>
      <c r="D1852" s="13" t="s">
        <v>2974</v>
      </c>
      <c r="E1852" s="7" t="s">
        <v>2935</v>
      </c>
      <c r="F1852" s="7" t="s">
        <v>2964</v>
      </c>
      <c r="G1852" s="7" t="s">
        <v>2975</v>
      </c>
      <c r="H1852" s="8" t="s">
        <v>197</v>
      </c>
      <c r="I1852" s="9">
        <v>57</v>
      </c>
      <c r="J1852" s="10" t="s">
        <v>238</v>
      </c>
      <c r="K1852" s="8" t="s">
        <v>107</v>
      </c>
      <c r="L1852" s="10" t="s">
        <v>108</v>
      </c>
      <c r="M1852" s="10" t="s">
        <v>109</v>
      </c>
      <c r="N1852" s="29" t="s">
        <v>2830</v>
      </c>
      <c r="O1852" s="27"/>
      <c r="P1852" s="27"/>
      <c r="Q1852" s="74"/>
      <c r="R1852" s="27">
        <v>17</v>
      </c>
      <c r="S1852" s="27">
        <v>17</v>
      </c>
      <c r="T1852" s="27">
        <v>17</v>
      </c>
      <c r="U1852" s="27">
        <v>17</v>
      </c>
      <c r="V1852" s="27">
        <v>17</v>
      </c>
      <c r="W1852" s="27"/>
      <c r="X1852" s="27"/>
      <c r="Y1852" s="27"/>
      <c r="Z1852" s="27"/>
      <c r="AA1852" s="27"/>
      <c r="AB1852" s="27"/>
      <c r="AC1852" s="27"/>
      <c r="AD1852" s="27"/>
      <c r="AE1852" s="27"/>
      <c r="AF1852" s="27"/>
      <c r="AG1852" s="27"/>
      <c r="AH1852" s="27"/>
      <c r="AI1852" s="27"/>
      <c r="AJ1852" s="27"/>
      <c r="AK1852" s="27"/>
      <c r="AL1852" s="27"/>
      <c r="AM1852" s="27"/>
      <c r="AN1852" s="27"/>
      <c r="AO1852" s="27"/>
      <c r="AP1852" s="27">
        <v>15765.37</v>
      </c>
      <c r="AQ1852" s="27">
        <v>0</v>
      </c>
      <c r="AR1852" s="27">
        <f t="shared" si="39"/>
        <v>0</v>
      </c>
      <c r="AS1852" s="10" t="s">
        <v>111</v>
      </c>
      <c r="AT1852" s="43" t="s">
        <v>241</v>
      </c>
      <c r="AU1852" s="89" t="s">
        <v>661</v>
      </c>
    </row>
    <row r="1853" spans="2:47" x14ac:dyDescent="0.2">
      <c r="B1853" s="12" t="s">
        <v>2976</v>
      </c>
      <c r="C1853" s="7" t="s">
        <v>100</v>
      </c>
      <c r="D1853" s="13" t="s">
        <v>2974</v>
      </c>
      <c r="E1853" s="7" t="s">
        <v>2935</v>
      </c>
      <c r="F1853" s="7" t="s">
        <v>2964</v>
      </c>
      <c r="G1853" s="7" t="s">
        <v>2975</v>
      </c>
      <c r="H1853" s="8" t="s">
        <v>105</v>
      </c>
      <c r="I1853" s="9">
        <v>57</v>
      </c>
      <c r="J1853" s="10" t="s">
        <v>106</v>
      </c>
      <c r="K1853" s="8" t="s">
        <v>107</v>
      </c>
      <c r="L1853" s="10" t="s">
        <v>108</v>
      </c>
      <c r="M1853" s="10" t="s">
        <v>109</v>
      </c>
      <c r="N1853" s="10" t="s">
        <v>2830</v>
      </c>
      <c r="O1853" s="74"/>
      <c r="P1853" s="27"/>
      <c r="Q1853" s="27"/>
      <c r="R1853" s="27">
        <v>17</v>
      </c>
      <c r="S1853" s="27">
        <v>17</v>
      </c>
      <c r="T1853" s="27">
        <v>17</v>
      </c>
      <c r="U1853" s="27">
        <v>17</v>
      </c>
      <c r="V1853" s="27">
        <v>17</v>
      </c>
      <c r="W1853" s="27"/>
      <c r="X1853" s="27"/>
      <c r="Y1853" s="27"/>
      <c r="Z1853" s="27"/>
      <c r="AA1853" s="27"/>
      <c r="AB1853" s="27"/>
      <c r="AC1853" s="27"/>
      <c r="AD1853" s="27"/>
      <c r="AE1853" s="27"/>
      <c r="AF1853" s="27"/>
      <c r="AG1853" s="27"/>
      <c r="AH1853" s="27"/>
      <c r="AI1853" s="27"/>
      <c r="AJ1853" s="27"/>
      <c r="AK1853" s="27"/>
      <c r="AL1853" s="27"/>
      <c r="AM1853" s="27"/>
      <c r="AN1853" s="27"/>
      <c r="AO1853" s="27"/>
      <c r="AP1853" s="27">
        <v>15765.37</v>
      </c>
      <c r="AQ1853" s="27">
        <v>0</v>
      </c>
      <c r="AR1853" s="27">
        <f t="shared" si="39"/>
        <v>0</v>
      </c>
      <c r="AS1853" s="10" t="s">
        <v>111</v>
      </c>
      <c r="AT1853" s="43" t="s">
        <v>241</v>
      </c>
      <c r="AU1853" s="89" t="s">
        <v>661</v>
      </c>
    </row>
    <row r="1854" spans="2:47" x14ac:dyDescent="0.2">
      <c r="B1854" s="12" t="s">
        <v>2977</v>
      </c>
      <c r="C1854" s="7" t="s">
        <v>100</v>
      </c>
      <c r="D1854" s="13" t="s">
        <v>2974</v>
      </c>
      <c r="E1854" s="7" t="s">
        <v>2935</v>
      </c>
      <c r="F1854" s="7" t="s">
        <v>2964</v>
      </c>
      <c r="G1854" s="7" t="s">
        <v>2975</v>
      </c>
      <c r="H1854" s="8" t="s">
        <v>105</v>
      </c>
      <c r="I1854" s="8">
        <v>57</v>
      </c>
      <c r="J1854" s="10" t="s">
        <v>200</v>
      </c>
      <c r="K1854" s="8" t="s">
        <v>107</v>
      </c>
      <c r="L1854" s="10" t="s">
        <v>108</v>
      </c>
      <c r="M1854" s="10" t="s">
        <v>109</v>
      </c>
      <c r="N1854" s="10" t="s">
        <v>2830</v>
      </c>
      <c r="O1854" s="74"/>
      <c r="P1854" s="27"/>
      <c r="Q1854" s="27"/>
      <c r="R1854" s="27">
        <v>4</v>
      </c>
      <c r="S1854" s="27">
        <v>17</v>
      </c>
      <c r="T1854" s="27">
        <v>17</v>
      </c>
      <c r="U1854" s="27">
        <v>17</v>
      </c>
      <c r="V1854" s="27">
        <v>17</v>
      </c>
      <c r="W1854" s="27"/>
      <c r="X1854" s="27"/>
      <c r="Y1854" s="27"/>
      <c r="Z1854" s="27"/>
      <c r="AA1854" s="27"/>
      <c r="AB1854" s="27"/>
      <c r="AC1854" s="27"/>
      <c r="AD1854" s="27"/>
      <c r="AE1854" s="27"/>
      <c r="AF1854" s="27"/>
      <c r="AG1854" s="27"/>
      <c r="AH1854" s="27"/>
      <c r="AI1854" s="27"/>
      <c r="AJ1854" s="27"/>
      <c r="AK1854" s="27"/>
      <c r="AL1854" s="27"/>
      <c r="AM1854" s="27"/>
      <c r="AN1854" s="27"/>
      <c r="AO1854" s="27"/>
      <c r="AP1854" s="27">
        <v>42000</v>
      </c>
      <c r="AQ1854" s="27">
        <v>0</v>
      </c>
      <c r="AR1854" s="27">
        <f t="shared" si="39"/>
        <v>0</v>
      </c>
      <c r="AS1854" s="10" t="s">
        <v>111</v>
      </c>
      <c r="AT1854" s="7" t="s">
        <v>375</v>
      </c>
      <c r="AU1854" s="89">
        <v>14</v>
      </c>
    </row>
    <row r="1855" spans="2:47" x14ac:dyDescent="0.2">
      <c r="B1855" s="12" t="s">
        <v>2978</v>
      </c>
      <c r="C1855" s="7" t="s">
        <v>100</v>
      </c>
      <c r="D1855" s="13" t="s">
        <v>2974</v>
      </c>
      <c r="E1855" s="7" t="s">
        <v>2935</v>
      </c>
      <c r="F1855" s="7" t="s">
        <v>2964</v>
      </c>
      <c r="G1855" s="7" t="s">
        <v>2975</v>
      </c>
      <c r="H1855" s="8" t="s">
        <v>105</v>
      </c>
      <c r="I1855" s="8">
        <v>57</v>
      </c>
      <c r="J1855" s="10" t="s">
        <v>200</v>
      </c>
      <c r="K1855" s="8" t="s">
        <v>107</v>
      </c>
      <c r="L1855" s="10" t="s">
        <v>108</v>
      </c>
      <c r="M1855" s="10" t="s">
        <v>109</v>
      </c>
      <c r="N1855" s="10" t="s">
        <v>2830</v>
      </c>
      <c r="O1855" s="74"/>
      <c r="P1855" s="27"/>
      <c r="Q1855" s="27"/>
      <c r="R1855" s="27">
        <v>4</v>
      </c>
      <c r="S1855" s="27">
        <v>4</v>
      </c>
      <c r="T1855" s="27">
        <v>17</v>
      </c>
      <c r="U1855" s="27">
        <v>17</v>
      </c>
      <c r="V1855" s="27">
        <v>17</v>
      </c>
      <c r="W1855" s="27"/>
      <c r="X1855" s="27"/>
      <c r="Y1855" s="27"/>
      <c r="Z1855" s="27"/>
      <c r="AA1855" s="27"/>
      <c r="AB1855" s="27"/>
      <c r="AC1855" s="27"/>
      <c r="AD1855" s="27"/>
      <c r="AE1855" s="27"/>
      <c r="AF1855" s="27"/>
      <c r="AG1855" s="27"/>
      <c r="AH1855" s="27"/>
      <c r="AI1855" s="27"/>
      <c r="AJ1855" s="27"/>
      <c r="AK1855" s="27"/>
      <c r="AL1855" s="27"/>
      <c r="AM1855" s="27"/>
      <c r="AN1855" s="27"/>
      <c r="AO1855" s="27"/>
      <c r="AP1855" s="27">
        <v>42000</v>
      </c>
      <c r="AQ1855" s="27">
        <v>0</v>
      </c>
      <c r="AR1855" s="27">
        <f t="shared" si="39"/>
        <v>0</v>
      </c>
      <c r="AS1855" s="10" t="s">
        <v>111</v>
      </c>
      <c r="AT1855" s="7" t="s">
        <v>375</v>
      </c>
      <c r="AU1855" s="13">
        <v>14</v>
      </c>
    </row>
    <row r="1856" spans="2:47" x14ac:dyDescent="0.2">
      <c r="B1856" s="12" t="s">
        <v>2979</v>
      </c>
      <c r="C1856" s="7" t="s">
        <v>100</v>
      </c>
      <c r="D1856" s="13" t="s">
        <v>2974</v>
      </c>
      <c r="E1856" s="7" t="s">
        <v>2935</v>
      </c>
      <c r="F1856" s="7" t="s">
        <v>2964</v>
      </c>
      <c r="G1856" s="7" t="s">
        <v>2975</v>
      </c>
      <c r="H1856" s="8" t="s">
        <v>105</v>
      </c>
      <c r="I1856" s="8">
        <v>57</v>
      </c>
      <c r="J1856" s="10" t="s">
        <v>200</v>
      </c>
      <c r="K1856" s="8" t="s">
        <v>107</v>
      </c>
      <c r="L1856" s="10" t="s">
        <v>108</v>
      </c>
      <c r="M1856" s="13" t="s">
        <v>122</v>
      </c>
      <c r="N1856" s="10" t="s">
        <v>2830</v>
      </c>
      <c r="O1856" s="74"/>
      <c r="P1856" s="27"/>
      <c r="Q1856" s="27"/>
      <c r="R1856" s="27">
        <v>4</v>
      </c>
      <c r="S1856" s="27">
        <v>17</v>
      </c>
      <c r="T1856" s="27">
        <v>17</v>
      </c>
      <c r="U1856" s="27">
        <v>17</v>
      </c>
      <c r="V1856" s="27">
        <v>17</v>
      </c>
      <c r="W1856" s="27"/>
      <c r="X1856" s="27"/>
      <c r="Y1856" s="27"/>
      <c r="Z1856" s="27"/>
      <c r="AA1856" s="27"/>
      <c r="AB1856" s="27"/>
      <c r="AC1856" s="27"/>
      <c r="AD1856" s="27"/>
      <c r="AE1856" s="27"/>
      <c r="AF1856" s="27"/>
      <c r="AG1856" s="27"/>
      <c r="AH1856" s="27"/>
      <c r="AI1856" s="27"/>
      <c r="AJ1856" s="27"/>
      <c r="AK1856" s="27"/>
      <c r="AL1856" s="27"/>
      <c r="AM1856" s="27"/>
      <c r="AN1856" s="27"/>
      <c r="AO1856" s="27"/>
      <c r="AP1856" s="27">
        <v>42000</v>
      </c>
      <c r="AQ1856" s="39">
        <v>0</v>
      </c>
      <c r="AR1856" s="27">
        <f t="shared" si="39"/>
        <v>0</v>
      </c>
      <c r="AS1856" s="10" t="s">
        <v>111</v>
      </c>
      <c r="AT1856" s="13">
        <v>2014</v>
      </c>
      <c r="AU1856" s="13" t="s">
        <v>6997</v>
      </c>
    </row>
    <row r="1857" spans="2:47" x14ac:dyDescent="0.2">
      <c r="B1857" s="12" t="s">
        <v>7056</v>
      </c>
      <c r="C1857" s="7" t="s">
        <v>100</v>
      </c>
      <c r="D1857" s="13" t="s">
        <v>2974</v>
      </c>
      <c r="E1857" s="7" t="s">
        <v>2935</v>
      </c>
      <c r="F1857" s="7" t="s">
        <v>2964</v>
      </c>
      <c r="G1857" s="7" t="s">
        <v>2975</v>
      </c>
      <c r="H1857" s="8" t="s">
        <v>105</v>
      </c>
      <c r="I1857" s="8">
        <v>57</v>
      </c>
      <c r="J1857" s="10" t="s">
        <v>200</v>
      </c>
      <c r="K1857" s="8" t="s">
        <v>107</v>
      </c>
      <c r="L1857" s="10" t="s">
        <v>108</v>
      </c>
      <c r="M1857" s="13" t="s">
        <v>122</v>
      </c>
      <c r="N1857" s="10" t="s">
        <v>2830</v>
      </c>
      <c r="O1857" s="74"/>
      <c r="P1857" s="27"/>
      <c r="Q1857" s="27"/>
      <c r="R1857" s="27">
        <v>4</v>
      </c>
      <c r="S1857" s="27">
        <v>17</v>
      </c>
      <c r="T1857" s="27">
        <v>0</v>
      </c>
      <c r="U1857" s="27">
        <v>17</v>
      </c>
      <c r="V1857" s="27">
        <v>17</v>
      </c>
      <c r="W1857" s="27"/>
      <c r="X1857" s="39"/>
      <c r="Y1857" s="39"/>
      <c r="Z1857" s="39"/>
      <c r="AA1857" s="39"/>
      <c r="AB1857" s="39"/>
      <c r="AC1857" s="39"/>
      <c r="AD1857" s="39"/>
      <c r="AE1857" s="39"/>
      <c r="AF1857" s="39"/>
      <c r="AG1857" s="39"/>
      <c r="AH1857" s="39"/>
      <c r="AI1857" s="39"/>
      <c r="AJ1857" s="39"/>
      <c r="AK1857" s="39"/>
      <c r="AL1857" s="39"/>
      <c r="AM1857" s="39"/>
      <c r="AN1857" s="39"/>
      <c r="AO1857" s="39"/>
      <c r="AP1857" s="27">
        <v>42000</v>
      </c>
      <c r="AQ1857" s="39">
        <f>(O1857+P1857+Q1857+R1857+S1857+T1857+U1857+V1857+W1857)*AP1857</f>
        <v>2310000</v>
      </c>
      <c r="AR1857" s="27">
        <f t="shared" si="39"/>
        <v>2587200.0000000005</v>
      </c>
      <c r="AS1857" s="10" t="s">
        <v>111</v>
      </c>
      <c r="AT1857" s="13">
        <v>2014</v>
      </c>
      <c r="AU1857" s="13"/>
    </row>
    <row r="1858" spans="2:47" x14ac:dyDescent="0.2">
      <c r="B1858" s="7" t="s">
        <v>2980</v>
      </c>
      <c r="C1858" s="7" t="s">
        <v>100</v>
      </c>
      <c r="D1858" s="13" t="s">
        <v>2981</v>
      </c>
      <c r="E1858" s="7" t="s">
        <v>2935</v>
      </c>
      <c r="F1858" s="7" t="s">
        <v>2982</v>
      </c>
      <c r="G1858" s="7" t="s">
        <v>2983</v>
      </c>
      <c r="H1858" s="8" t="s">
        <v>197</v>
      </c>
      <c r="I1858" s="9">
        <v>57</v>
      </c>
      <c r="J1858" s="10" t="s">
        <v>238</v>
      </c>
      <c r="K1858" s="8" t="s">
        <v>107</v>
      </c>
      <c r="L1858" s="10" t="s">
        <v>108</v>
      </c>
      <c r="M1858" s="10" t="s">
        <v>109</v>
      </c>
      <c r="N1858" s="29" t="s">
        <v>2830</v>
      </c>
      <c r="O1858" s="27"/>
      <c r="P1858" s="27"/>
      <c r="Q1858" s="74"/>
      <c r="R1858" s="27">
        <v>6</v>
      </c>
      <c r="S1858" s="27">
        <v>6</v>
      </c>
      <c r="T1858" s="27">
        <v>6</v>
      </c>
      <c r="U1858" s="27">
        <v>6</v>
      </c>
      <c r="V1858" s="27">
        <v>6</v>
      </c>
      <c r="W1858" s="27"/>
      <c r="X1858" s="27"/>
      <c r="Y1858" s="27"/>
      <c r="Z1858" s="27"/>
      <c r="AA1858" s="27"/>
      <c r="AB1858" s="27"/>
      <c r="AC1858" s="27"/>
      <c r="AD1858" s="27"/>
      <c r="AE1858" s="27"/>
      <c r="AF1858" s="27"/>
      <c r="AG1858" s="27"/>
      <c r="AH1858" s="27"/>
      <c r="AI1858" s="27"/>
      <c r="AJ1858" s="27"/>
      <c r="AK1858" s="27"/>
      <c r="AL1858" s="27"/>
      <c r="AM1858" s="27"/>
      <c r="AN1858" s="27"/>
      <c r="AO1858" s="27"/>
      <c r="AP1858" s="27">
        <v>15765.37</v>
      </c>
      <c r="AQ1858" s="27">
        <v>0</v>
      </c>
      <c r="AR1858" s="27">
        <f t="shared" si="39"/>
        <v>0</v>
      </c>
      <c r="AS1858" s="10" t="s">
        <v>111</v>
      </c>
      <c r="AT1858" s="43" t="s">
        <v>241</v>
      </c>
      <c r="AU1858" s="89" t="s">
        <v>661</v>
      </c>
    </row>
    <row r="1859" spans="2:47" x14ac:dyDescent="0.2">
      <c r="B1859" s="12" t="s">
        <v>2984</v>
      </c>
      <c r="C1859" s="7" t="s">
        <v>100</v>
      </c>
      <c r="D1859" s="13" t="s">
        <v>2981</v>
      </c>
      <c r="E1859" s="7" t="s">
        <v>2935</v>
      </c>
      <c r="F1859" s="7" t="s">
        <v>2982</v>
      </c>
      <c r="G1859" s="7" t="s">
        <v>2983</v>
      </c>
      <c r="H1859" s="8" t="s">
        <v>105</v>
      </c>
      <c r="I1859" s="9">
        <v>57</v>
      </c>
      <c r="J1859" s="10" t="s">
        <v>106</v>
      </c>
      <c r="K1859" s="8" t="s">
        <v>107</v>
      </c>
      <c r="L1859" s="10" t="s">
        <v>108</v>
      </c>
      <c r="M1859" s="10" t="s">
        <v>109</v>
      </c>
      <c r="N1859" s="10" t="s">
        <v>2830</v>
      </c>
      <c r="O1859" s="74"/>
      <c r="P1859" s="27"/>
      <c r="Q1859" s="27"/>
      <c r="R1859" s="27">
        <v>6</v>
      </c>
      <c r="S1859" s="27">
        <v>6</v>
      </c>
      <c r="T1859" s="27">
        <v>6</v>
      </c>
      <c r="U1859" s="27">
        <v>6</v>
      </c>
      <c r="V1859" s="27">
        <v>6</v>
      </c>
      <c r="W1859" s="27"/>
      <c r="X1859" s="27"/>
      <c r="Y1859" s="27"/>
      <c r="Z1859" s="27"/>
      <c r="AA1859" s="27"/>
      <c r="AB1859" s="27"/>
      <c r="AC1859" s="27"/>
      <c r="AD1859" s="27"/>
      <c r="AE1859" s="27"/>
      <c r="AF1859" s="27"/>
      <c r="AG1859" s="27"/>
      <c r="AH1859" s="27"/>
      <c r="AI1859" s="27"/>
      <c r="AJ1859" s="27"/>
      <c r="AK1859" s="27"/>
      <c r="AL1859" s="27"/>
      <c r="AM1859" s="27"/>
      <c r="AN1859" s="27"/>
      <c r="AO1859" s="27"/>
      <c r="AP1859" s="27">
        <v>15765.37</v>
      </c>
      <c r="AQ1859" s="27">
        <v>0</v>
      </c>
      <c r="AR1859" s="27">
        <f t="shared" si="39"/>
        <v>0</v>
      </c>
      <c r="AS1859" s="10" t="s">
        <v>111</v>
      </c>
      <c r="AT1859" s="43" t="s">
        <v>241</v>
      </c>
      <c r="AU1859" s="89" t="s">
        <v>661</v>
      </c>
    </row>
    <row r="1860" spans="2:47" x14ac:dyDescent="0.2">
      <c r="B1860" s="12" t="s">
        <v>2985</v>
      </c>
      <c r="C1860" s="7" t="s">
        <v>100</v>
      </c>
      <c r="D1860" s="13" t="s">
        <v>2981</v>
      </c>
      <c r="E1860" s="7" t="s">
        <v>2935</v>
      </c>
      <c r="F1860" s="7" t="s">
        <v>2982</v>
      </c>
      <c r="G1860" s="7" t="s">
        <v>2983</v>
      </c>
      <c r="H1860" s="8" t="s">
        <v>105</v>
      </c>
      <c r="I1860" s="8">
        <v>57</v>
      </c>
      <c r="J1860" s="10" t="s">
        <v>200</v>
      </c>
      <c r="K1860" s="8" t="s">
        <v>107</v>
      </c>
      <c r="L1860" s="10" t="s">
        <v>108</v>
      </c>
      <c r="M1860" s="10" t="s">
        <v>109</v>
      </c>
      <c r="N1860" s="10" t="s">
        <v>2830</v>
      </c>
      <c r="O1860" s="74"/>
      <c r="P1860" s="27"/>
      <c r="Q1860" s="27"/>
      <c r="R1860" s="27"/>
      <c r="S1860" s="27">
        <v>5</v>
      </c>
      <c r="T1860" s="27">
        <v>6</v>
      </c>
      <c r="U1860" s="27">
        <v>6</v>
      </c>
      <c r="V1860" s="27">
        <v>6</v>
      </c>
      <c r="W1860" s="27"/>
      <c r="X1860" s="27"/>
      <c r="Y1860" s="27"/>
      <c r="Z1860" s="27"/>
      <c r="AA1860" s="27"/>
      <c r="AB1860" s="27"/>
      <c r="AC1860" s="27"/>
      <c r="AD1860" s="27"/>
      <c r="AE1860" s="27"/>
      <c r="AF1860" s="27"/>
      <c r="AG1860" s="27"/>
      <c r="AH1860" s="27"/>
      <c r="AI1860" s="27"/>
      <c r="AJ1860" s="27"/>
      <c r="AK1860" s="27"/>
      <c r="AL1860" s="27"/>
      <c r="AM1860" s="27"/>
      <c r="AN1860" s="27"/>
      <c r="AO1860" s="27"/>
      <c r="AP1860" s="27">
        <v>42000</v>
      </c>
      <c r="AQ1860" s="27">
        <v>0</v>
      </c>
      <c r="AR1860" s="27">
        <f t="shared" si="39"/>
        <v>0</v>
      </c>
      <c r="AS1860" s="10" t="s">
        <v>111</v>
      </c>
      <c r="AT1860" s="7" t="s">
        <v>375</v>
      </c>
      <c r="AU1860" s="13" t="s">
        <v>115</v>
      </c>
    </row>
    <row r="1861" spans="2:47" x14ac:dyDescent="0.2">
      <c r="B1861" s="13" t="s">
        <v>2986</v>
      </c>
      <c r="C1861" s="13" t="s">
        <v>100</v>
      </c>
      <c r="D1861" s="13" t="s">
        <v>2987</v>
      </c>
      <c r="E1861" s="13" t="s">
        <v>569</v>
      </c>
      <c r="F1861" s="13" t="s">
        <v>2988</v>
      </c>
      <c r="G1861" s="13" t="s">
        <v>2983</v>
      </c>
      <c r="H1861" s="13" t="s">
        <v>105</v>
      </c>
      <c r="I1861" s="13">
        <v>57</v>
      </c>
      <c r="J1861" s="13" t="s">
        <v>200</v>
      </c>
      <c r="K1861" s="13" t="s">
        <v>107</v>
      </c>
      <c r="L1861" s="13" t="s">
        <v>108</v>
      </c>
      <c r="M1861" s="13" t="s">
        <v>109</v>
      </c>
      <c r="N1861" s="13" t="s">
        <v>2830</v>
      </c>
      <c r="O1861" s="39"/>
      <c r="P1861" s="39"/>
      <c r="Q1861" s="39"/>
      <c r="R1861" s="39"/>
      <c r="S1861" s="39">
        <v>2</v>
      </c>
      <c r="T1861" s="39">
        <v>6</v>
      </c>
      <c r="U1861" s="39">
        <v>6</v>
      </c>
      <c r="V1861" s="39">
        <v>6</v>
      </c>
      <c r="W1861" s="39"/>
      <c r="X1861" s="39"/>
      <c r="Y1861" s="39"/>
      <c r="Z1861" s="39"/>
      <c r="AA1861" s="39"/>
      <c r="AB1861" s="39"/>
      <c r="AC1861" s="39"/>
      <c r="AD1861" s="39"/>
      <c r="AE1861" s="39"/>
      <c r="AF1861" s="39"/>
      <c r="AG1861" s="39"/>
      <c r="AH1861" s="39"/>
      <c r="AI1861" s="39"/>
      <c r="AJ1861" s="39"/>
      <c r="AK1861" s="39"/>
      <c r="AL1861" s="39"/>
      <c r="AM1861" s="39"/>
      <c r="AN1861" s="39"/>
      <c r="AO1861" s="39"/>
      <c r="AP1861" s="39">
        <v>42000</v>
      </c>
      <c r="AQ1861" s="39">
        <v>0</v>
      </c>
      <c r="AR1861" s="27">
        <f t="shared" ref="AR1861:AR1924" si="40">AQ1861*1.12</f>
        <v>0</v>
      </c>
      <c r="AS1861" s="13" t="s">
        <v>111</v>
      </c>
      <c r="AT1861" s="13">
        <v>2014</v>
      </c>
      <c r="AU1861" s="13">
        <v>14</v>
      </c>
    </row>
    <row r="1862" spans="2:47" x14ac:dyDescent="0.2">
      <c r="B1862" s="13" t="s">
        <v>2989</v>
      </c>
      <c r="C1862" s="13" t="s">
        <v>100</v>
      </c>
      <c r="D1862" s="13" t="s">
        <v>2987</v>
      </c>
      <c r="E1862" s="13" t="s">
        <v>569</v>
      </c>
      <c r="F1862" s="13" t="s">
        <v>2988</v>
      </c>
      <c r="G1862" s="13" t="s">
        <v>2983</v>
      </c>
      <c r="H1862" s="13" t="s">
        <v>105</v>
      </c>
      <c r="I1862" s="13">
        <v>57</v>
      </c>
      <c r="J1862" s="13" t="s">
        <v>200</v>
      </c>
      <c r="K1862" s="13" t="s">
        <v>107</v>
      </c>
      <c r="L1862" s="13" t="s">
        <v>108</v>
      </c>
      <c r="M1862" s="13" t="s">
        <v>109</v>
      </c>
      <c r="N1862" s="13" t="s">
        <v>2830</v>
      </c>
      <c r="O1862" s="39"/>
      <c r="P1862" s="39"/>
      <c r="Q1862" s="39"/>
      <c r="R1862" s="39"/>
      <c r="S1862" s="39">
        <v>0</v>
      </c>
      <c r="T1862" s="39">
        <v>6</v>
      </c>
      <c r="U1862" s="39">
        <v>6</v>
      </c>
      <c r="V1862" s="39">
        <v>6</v>
      </c>
      <c r="W1862" s="39"/>
      <c r="X1862" s="39"/>
      <c r="Y1862" s="39"/>
      <c r="Z1862" s="39"/>
      <c r="AA1862" s="39"/>
      <c r="AB1862" s="39"/>
      <c r="AC1862" s="39"/>
      <c r="AD1862" s="39"/>
      <c r="AE1862" s="39"/>
      <c r="AF1862" s="39"/>
      <c r="AG1862" s="39"/>
      <c r="AH1862" s="39"/>
      <c r="AI1862" s="39"/>
      <c r="AJ1862" s="39"/>
      <c r="AK1862" s="39"/>
      <c r="AL1862" s="39"/>
      <c r="AM1862" s="39"/>
      <c r="AN1862" s="39"/>
      <c r="AO1862" s="39"/>
      <c r="AP1862" s="39">
        <v>42000</v>
      </c>
      <c r="AQ1862" s="39">
        <v>0</v>
      </c>
      <c r="AR1862" s="27">
        <f t="shared" si="40"/>
        <v>0</v>
      </c>
      <c r="AS1862" s="13" t="s">
        <v>111</v>
      </c>
      <c r="AT1862" s="13">
        <v>2014</v>
      </c>
      <c r="AU1862" s="13">
        <v>14</v>
      </c>
    </row>
    <row r="1863" spans="2:47" x14ac:dyDescent="0.2">
      <c r="B1863" s="13" t="s">
        <v>2990</v>
      </c>
      <c r="C1863" s="13" t="s">
        <v>100</v>
      </c>
      <c r="D1863" s="13" t="s">
        <v>2987</v>
      </c>
      <c r="E1863" s="13" t="s">
        <v>569</v>
      </c>
      <c r="F1863" s="13" t="s">
        <v>2988</v>
      </c>
      <c r="G1863" s="13" t="s">
        <v>2983</v>
      </c>
      <c r="H1863" s="13" t="s">
        <v>105</v>
      </c>
      <c r="I1863" s="13">
        <v>57</v>
      </c>
      <c r="J1863" s="13" t="s">
        <v>200</v>
      </c>
      <c r="K1863" s="13" t="s">
        <v>107</v>
      </c>
      <c r="L1863" s="13" t="s">
        <v>108</v>
      </c>
      <c r="M1863" s="13" t="s">
        <v>122</v>
      </c>
      <c r="N1863" s="13" t="s">
        <v>2830</v>
      </c>
      <c r="O1863" s="39"/>
      <c r="P1863" s="39"/>
      <c r="Q1863" s="39"/>
      <c r="R1863" s="39"/>
      <c r="S1863" s="39">
        <v>5</v>
      </c>
      <c r="T1863" s="39">
        <v>6</v>
      </c>
      <c r="U1863" s="39">
        <v>6</v>
      </c>
      <c r="V1863" s="39">
        <v>6</v>
      </c>
      <c r="W1863" s="39"/>
      <c r="X1863" s="39"/>
      <c r="Y1863" s="39"/>
      <c r="Z1863" s="39"/>
      <c r="AA1863" s="39"/>
      <c r="AB1863" s="39"/>
      <c r="AC1863" s="39"/>
      <c r="AD1863" s="39"/>
      <c r="AE1863" s="39"/>
      <c r="AF1863" s="39"/>
      <c r="AG1863" s="39"/>
      <c r="AH1863" s="39"/>
      <c r="AI1863" s="39"/>
      <c r="AJ1863" s="39"/>
      <c r="AK1863" s="39"/>
      <c r="AL1863" s="39"/>
      <c r="AM1863" s="39"/>
      <c r="AN1863" s="39"/>
      <c r="AO1863" s="39"/>
      <c r="AP1863" s="39">
        <v>42000</v>
      </c>
      <c r="AQ1863" s="39">
        <v>0</v>
      </c>
      <c r="AR1863" s="27">
        <f t="shared" si="40"/>
        <v>0</v>
      </c>
      <c r="AS1863" s="13" t="s">
        <v>111</v>
      </c>
      <c r="AT1863" s="13">
        <v>2014</v>
      </c>
      <c r="AU1863" s="13" t="s">
        <v>6997</v>
      </c>
    </row>
    <row r="1864" spans="2:47" x14ac:dyDescent="0.2">
      <c r="B1864" s="13" t="s">
        <v>7057</v>
      </c>
      <c r="C1864" s="13" t="s">
        <v>100</v>
      </c>
      <c r="D1864" s="13" t="s">
        <v>2987</v>
      </c>
      <c r="E1864" s="13" t="s">
        <v>569</v>
      </c>
      <c r="F1864" s="13" t="s">
        <v>2988</v>
      </c>
      <c r="G1864" s="13" t="s">
        <v>2983</v>
      </c>
      <c r="H1864" s="13" t="s">
        <v>105</v>
      </c>
      <c r="I1864" s="13">
        <v>57</v>
      </c>
      <c r="J1864" s="13" t="s">
        <v>200</v>
      </c>
      <c r="K1864" s="13" t="s">
        <v>107</v>
      </c>
      <c r="L1864" s="13" t="s">
        <v>108</v>
      </c>
      <c r="M1864" s="13" t="s">
        <v>122</v>
      </c>
      <c r="N1864" s="13" t="s">
        <v>2830</v>
      </c>
      <c r="O1864" s="39"/>
      <c r="P1864" s="39"/>
      <c r="Q1864" s="39"/>
      <c r="R1864" s="39"/>
      <c r="S1864" s="39">
        <v>5</v>
      </c>
      <c r="T1864" s="39">
        <v>0</v>
      </c>
      <c r="U1864" s="39">
        <v>6</v>
      </c>
      <c r="V1864" s="39">
        <v>6</v>
      </c>
      <c r="W1864" s="39"/>
      <c r="X1864" s="39"/>
      <c r="Y1864" s="39"/>
      <c r="Z1864" s="39"/>
      <c r="AA1864" s="39"/>
      <c r="AB1864" s="39"/>
      <c r="AC1864" s="39"/>
      <c r="AD1864" s="39"/>
      <c r="AE1864" s="39"/>
      <c r="AF1864" s="39"/>
      <c r="AG1864" s="39"/>
      <c r="AH1864" s="39"/>
      <c r="AI1864" s="39"/>
      <c r="AJ1864" s="39"/>
      <c r="AK1864" s="39"/>
      <c r="AL1864" s="39"/>
      <c r="AM1864" s="39"/>
      <c r="AN1864" s="39"/>
      <c r="AO1864" s="39"/>
      <c r="AP1864" s="39">
        <v>42000</v>
      </c>
      <c r="AQ1864" s="39">
        <f>(O1864+P1864+Q1864+R1864+S1864+T1864+U1864+V1864+W1864)*AP1864</f>
        <v>714000</v>
      </c>
      <c r="AR1864" s="27">
        <f t="shared" si="40"/>
        <v>799680.00000000012</v>
      </c>
      <c r="AS1864" s="13" t="s">
        <v>111</v>
      </c>
      <c r="AT1864" s="13">
        <v>2014</v>
      </c>
      <c r="AU1864" s="13"/>
    </row>
    <row r="1865" spans="2:47" x14ac:dyDescent="0.2">
      <c r="B1865" s="7" t="s">
        <v>2991</v>
      </c>
      <c r="C1865" s="7" t="s">
        <v>100</v>
      </c>
      <c r="D1865" s="13" t="s">
        <v>2981</v>
      </c>
      <c r="E1865" s="7" t="s">
        <v>2935</v>
      </c>
      <c r="F1865" s="7" t="s">
        <v>2982</v>
      </c>
      <c r="G1865" s="7" t="s">
        <v>2992</v>
      </c>
      <c r="H1865" s="8" t="s">
        <v>197</v>
      </c>
      <c r="I1865" s="9">
        <v>57</v>
      </c>
      <c r="J1865" s="10" t="s">
        <v>238</v>
      </c>
      <c r="K1865" s="8" t="s">
        <v>107</v>
      </c>
      <c r="L1865" s="10" t="s">
        <v>108</v>
      </c>
      <c r="M1865" s="10" t="s">
        <v>109</v>
      </c>
      <c r="N1865" s="10" t="s">
        <v>2830</v>
      </c>
      <c r="O1865" s="27"/>
      <c r="P1865" s="27"/>
      <c r="Q1865" s="74"/>
      <c r="R1865" s="27">
        <v>2</v>
      </c>
      <c r="S1865" s="27">
        <v>2</v>
      </c>
      <c r="T1865" s="27">
        <v>2</v>
      </c>
      <c r="U1865" s="27">
        <v>2</v>
      </c>
      <c r="V1865" s="27">
        <v>2</v>
      </c>
      <c r="W1865" s="27"/>
      <c r="X1865" s="27"/>
      <c r="Y1865" s="27"/>
      <c r="Z1865" s="27"/>
      <c r="AA1865" s="27"/>
      <c r="AB1865" s="27"/>
      <c r="AC1865" s="27"/>
      <c r="AD1865" s="27"/>
      <c r="AE1865" s="27"/>
      <c r="AF1865" s="27"/>
      <c r="AG1865" s="27"/>
      <c r="AH1865" s="27"/>
      <c r="AI1865" s="27"/>
      <c r="AJ1865" s="27"/>
      <c r="AK1865" s="27"/>
      <c r="AL1865" s="27"/>
      <c r="AM1865" s="27"/>
      <c r="AN1865" s="27"/>
      <c r="AO1865" s="27"/>
      <c r="AP1865" s="27">
        <v>15765.37</v>
      </c>
      <c r="AQ1865" s="27">
        <v>0</v>
      </c>
      <c r="AR1865" s="27">
        <f t="shared" si="40"/>
        <v>0</v>
      </c>
      <c r="AS1865" s="10" t="s">
        <v>111</v>
      </c>
      <c r="AT1865" s="43" t="s">
        <v>241</v>
      </c>
      <c r="AU1865" s="89" t="s">
        <v>242</v>
      </c>
    </row>
    <row r="1866" spans="2:47" x14ac:dyDescent="0.2">
      <c r="B1866" s="12" t="s">
        <v>2993</v>
      </c>
      <c r="C1866" s="7" t="s">
        <v>100</v>
      </c>
      <c r="D1866" s="13" t="s">
        <v>2981</v>
      </c>
      <c r="E1866" s="7" t="s">
        <v>2935</v>
      </c>
      <c r="F1866" s="7" t="s">
        <v>2982</v>
      </c>
      <c r="G1866" s="7" t="s">
        <v>2992</v>
      </c>
      <c r="H1866" s="8" t="s">
        <v>105</v>
      </c>
      <c r="I1866" s="9">
        <v>57</v>
      </c>
      <c r="J1866" s="10" t="s">
        <v>106</v>
      </c>
      <c r="K1866" s="8" t="s">
        <v>107</v>
      </c>
      <c r="L1866" s="10" t="s">
        <v>108</v>
      </c>
      <c r="M1866" s="10" t="s">
        <v>109</v>
      </c>
      <c r="N1866" s="10" t="s">
        <v>2830</v>
      </c>
      <c r="O1866" s="74"/>
      <c r="P1866" s="27"/>
      <c r="Q1866" s="27"/>
      <c r="R1866" s="27">
        <v>2</v>
      </c>
      <c r="S1866" s="27">
        <v>2</v>
      </c>
      <c r="T1866" s="27">
        <v>2</v>
      </c>
      <c r="U1866" s="27">
        <v>2</v>
      </c>
      <c r="V1866" s="27">
        <v>2</v>
      </c>
      <c r="W1866" s="27"/>
      <c r="X1866" s="27"/>
      <c r="Y1866" s="27"/>
      <c r="Z1866" s="27"/>
      <c r="AA1866" s="27"/>
      <c r="AB1866" s="27"/>
      <c r="AC1866" s="27"/>
      <c r="AD1866" s="27"/>
      <c r="AE1866" s="27"/>
      <c r="AF1866" s="27"/>
      <c r="AG1866" s="27"/>
      <c r="AH1866" s="27"/>
      <c r="AI1866" s="27"/>
      <c r="AJ1866" s="27"/>
      <c r="AK1866" s="27"/>
      <c r="AL1866" s="27"/>
      <c r="AM1866" s="27"/>
      <c r="AN1866" s="27"/>
      <c r="AO1866" s="27"/>
      <c r="AP1866" s="27">
        <v>15765.37</v>
      </c>
      <c r="AQ1866" s="27">
        <v>0</v>
      </c>
      <c r="AR1866" s="27">
        <f t="shared" si="40"/>
        <v>0</v>
      </c>
      <c r="AS1866" s="10" t="s">
        <v>111</v>
      </c>
      <c r="AT1866" s="43" t="s">
        <v>241</v>
      </c>
      <c r="AU1866" s="89" t="s">
        <v>242</v>
      </c>
    </row>
    <row r="1867" spans="2:47" x14ac:dyDescent="0.2">
      <c r="B1867" s="12" t="s">
        <v>2994</v>
      </c>
      <c r="C1867" s="7" t="s">
        <v>100</v>
      </c>
      <c r="D1867" s="13" t="s">
        <v>2981</v>
      </c>
      <c r="E1867" s="7" t="s">
        <v>2935</v>
      </c>
      <c r="F1867" s="7" t="s">
        <v>2982</v>
      </c>
      <c r="G1867" s="7" t="s">
        <v>2992</v>
      </c>
      <c r="H1867" s="8" t="s">
        <v>105</v>
      </c>
      <c r="I1867" s="8">
        <v>57</v>
      </c>
      <c r="J1867" s="10" t="s">
        <v>200</v>
      </c>
      <c r="K1867" s="8" t="s">
        <v>107</v>
      </c>
      <c r="L1867" s="10" t="s">
        <v>108</v>
      </c>
      <c r="M1867" s="10" t="s">
        <v>109</v>
      </c>
      <c r="N1867" s="10" t="s">
        <v>2830</v>
      </c>
      <c r="O1867" s="74"/>
      <c r="P1867" s="27"/>
      <c r="Q1867" s="27"/>
      <c r="R1867" s="27">
        <v>2</v>
      </c>
      <c r="S1867" s="27">
        <v>2</v>
      </c>
      <c r="T1867" s="27">
        <v>2</v>
      </c>
      <c r="U1867" s="27">
        <v>2</v>
      </c>
      <c r="V1867" s="27">
        <v>2</v>
      </c>
      <c r="W1867" s="27"/>
      <c r="X1867" s="27"/>
      <c r="Y1867" s="27"/>
      <c r="Z1867" s="27"/>
      <c r="AA1867" s="27"/>
      <c r="AB1867" s="27"/>
      <c r="AC1867" s="27"/>
      <c r="AD1867" s="27"/>
      <c r="AE1867" s="27"/>
      <c r="AF1867" s="27"/>
      <c r="AG1867" s="27"/>
      <c r="AH1867" s="27"/>
      <c r="AI1867" s="27"/>
      <c r="AJ1867" s="27"/>
      <c r="AK1867" s="27"/>
      <c r="AL1867" s="27"/>
      <c r="AM1867" s="27"/>
      <c r="AN1867" s="27"/>
      <c r="AO1867" s="27"/>
      <c r="AP1867" s="27">
        <v>41999.999999999993</v>
      </c>
      <c r="AQ1867" s="27">
        <v>0</v>
      </c>
      <c r="AR1867" s="27">
        <f t="shared" si="40"/>
        <v>0</v>
      </c>
      <c r="AS1867" s="10" t="s">
        <v>111</v>
      </c>
      <c r="AT1867" s="7" t="s">
        <v>375</v>
      </c>
      <c r="AU1867" s="89">
        <v>14</v>
      </c>
    </row>
    <row r="1868" spans="2:47" x14ac:dyDescent="0.2">
      <c r="B1868" s="12" t="s">
        <v>2995</v>
      </c>
      <c r="C1868" s="7" t="s">
        <v>100</v>
      </c>
      <c r="D1868" s="13" t="s">
        <v>2981</v>
      </c>
      <c r="E1868" s="7" t="s">
        <v>2935</v>
      </c>
      <c r="F1868" s="7" t="s">
        <v>2982</v>
      </c>
      <c r="G1868" s="7" t="s">
        <v>2992</v>
      </c>
      <c r="H1868" s="8" t="s">
        <v>105</v>
      </c>
      <c r="I1868" s="8">
        <v>57</v>
      </c>
      <c r="J1868" s="10" t="s">
        <v>200</v>
      </c>
      <c r="K1868" s="8" t="s">
        <v>107</v>
      </c>
      <c r="L1868" s="10" t="s">
        <v>108</v>
      </c>
      <c r="M1868" s="10" t="s">
        <v>109</v>
      </c>
      <c r="N1868" s="10" t="s">
        <v>2830</v>
      </c>
      <c r="O1868" s="74"/>
      <c r="P1868" s="27"/>
      <c r="Q1868" s="27"/>
      <c r="R1868" s="27">
        <v>2</v>
      </c>
      <c r="S1868" s="27">
        <v>0</v>
      </c>
      <c r="T1868" s="27">
        <v>2</v>
      </c>
      <c r="U1868" s="27">
        <v>2</v>
      </c>
      <c r="V1868" s="27">
        <v>2</v>
      </c>
      <c r="W1868" s="27"/>
      <c r="X1868" s="27"/>
      <c r="Y1868" s="27"/>
      <c r="Z1868" s="27"/>
      <c r="AA1868" s="27"/>
      <c r="AB1868" s="27"/>
      <c r="AC1868" s="27"/>
      <c r="AD1868" s="27"/>
      <c r="AE1868" s="27"/>
      <c r="AF1868" s="27"/>
      <c r="AG1868" s="27"/>
      <c r="AH1868" s="27"/>
      <c r="AI1868" s="27"/>
      <c r="AJ1868" s="27"/>
      <c r="AK1868" s="27"/>
      <c r="AL1868" s="27"/>
      <c r="AM1868" s="27"/>
      <c r="AN1868" s="27"/>
      <c r="AO1868" s="27"/>
      <c r="AP1868" s="27">
        <v>41999.999999999993</v>
      </c>
      <c r="AQ1868" s="27">
        <v>0</v>
      </c>
      <c r="AR1868" s="27">
        <f t="shared" si="40"/>
        <v>0</v>
      </c>
      <c r="AS1868" s="10" t="s">
        <v>111</v>
      </c>
      <c r="AT1868" s="7" t="s">
        <v>375</v>
      </c>
      <c r="AU1868" s="13">
        <v>14</v>
      </c>
    </row>
    <row r="1869" spans="2:47" x14ac:dyDescent="0.2">
      <c r="B1869" s="12" t="s">
        <v>2996</v>
      </c>
      <c r="C1869" s="7" t="s">
        <v>100</v>
      </c>
      <c r="D1869" s="13" t="s">
        <v>2981</v>
      </c>
      <c r="E1869" s="7" t="s">
        <v>2935</v>
      </c>
      <c r="F1869" s="7" t="s">
        <v>2982</v>
      </c>
      <c r="G1869" s="7" t="s">
        <v>2992</v>
      </c>
      <c r="H1869" s="8" t="s">
        <v>105</v>
      </c>
      <c r="I1869" s="8">
        <v>57</v>
      </c>
      <c r="J1869" s="10" t="s">
        <v>200</v>
      </c>
      <c r="K1869" s="8" t="s">
        <v>107</v>
      </c>
      <c r="L1869" s="10" t="s">
        <v>108</v>
      </c>
      <c r="M1869" s="13" t="s">
        <v>122</v>
      </c>
      <c r="N1869" s="10" t="s">
        <v>2830</v>
      </c>
      <c r="O1869" s="74"/>
      <c r="P1869" s="27"/>
      <c r="Q1869" s="27"/>
      <c r="R1869" s="27">
        <v>2</v>
      </c>
      <c r="S1869" s="27">
        <v>2</v>
      </c>
      <c r="T1869" s="27">
        <v>2</v>
      </c>
      <c r="U1869" s="27">
        <v>2</v>
      </c>
      <c r="V1869" s="27">
        <v>2</v>
      </c>
      <c r="W1869" s="27"/>
      <c r="X1869" s="27"/>
      <c r="Y1869" s="27"/>
      <c r="Z1869" s="27"/>
      <c r="AA1869" s="27"/>
      <c r="AB1869" s="27"/>
      <c r="AC1869" s="27"/>
      <c r="AD1869" s="27"/>
      <c r="AE1869" s="27"/>
      <c r="AF1869" s="27"/>
      <c r="AG1869" s="27"/>
      <c r="AH1869" s="27"/>
      <c r="AI1869" s="27"/>
      <c r="AJ1869" s="27"/>
      <c r="AK1869" s="27"/>
      <c r="AL1869" s="27"/>
      <c r="AM1869" s="27"/>
      <c r="AN1869" s="27"/>
      <c r="AO1869" s="27"/>
      <c r="AP1869" s="27">
        <v>41999.999999999993</v>
      </c>
      <c r="AQ1869" s="39">
        <v>0</v>
      </c>
      <c r="AR1869" s="27">
        <f t="shared" si="40"/>
        <v>0</v>
      </c>
      <c r="AS1869" s="10" t="s">
        <v>111</v>
      </c>
      <c r="AT1869" s="13">
        <v>2014</v>
      </c>
      <c r="AU1869" s="13" t="s">
        <v>115</v>
      </c>
    </row>
    <row r="1870" spans="2:47" x14ac:dyDescent="0.2">
      <c r="B1870" s="12" t="s">
        <v>2997</v>
      </c>
      <c r="C1870" s="7" t="s">
        <v>100</v>
      </c>
      <c r="D1870" s="13" t="s">
        <v>2981</v>
      </c>
      <c r="E1870" s="7" t="s">
        <v>2935</v>
      </c>
      <c r="F1870" s="7" t="s">
        <v>2982</v>
      </c>
      <c r="G1870" s="7" t="s">
        <v>2992</v>
      </c>
      <c r="H1870" s="8" t="s">
        <v>105</v>
      </c>
      <c r="I1870" s="8">
        <v>57</v>
      </c>
      <c r="J1870" s="10" t="s">
        <v>200</v>
      </c>
      <c r="K1870" s="8" t="s">
        <v>107</v>
      </c>
      <c r="L1870" s="10" t="s">
        <v>108</v>
      </c>
      <c r="M1870" s="13" t="s">
        <v>122</v>
      </c>
      <c r="N1870" s="10" t="s">
        <v>2830</v>
      </c>
      <c r="O1870" s="74"/>
      <c r="P1870" s="27"/>
      <c r="Q1870" s="27"/>
      <c r="R1870" s="27">
        <v>2</v>
      </c>
      <c r="S1870" s="27">
        <v>2</v>
      </c>
      <c r="T1870" s="27">
        <v>0</v>
      </c>
      <c r="U1870" s="27">
        <v>2</v>
      </c>
      <c r="V1870" s="27">
        <v>2</v>
      </c>
      <c r="W1870" s="27"/>
      <c r="X1870" s="27"/>
      <c r="Y1870" s="27"/>
      <c r="Z1870" s="27"/>
      <c r="AA1870" s="27"/>
      <c r="AB1870" s="27"/>
      <c r="AC1870" s="27"/>
      <c r="AD1870" s="27"/>
      <c r="AE1870" s="27"/>
      <c r="AF1870" s="27"/>
      <c r="AG1870" s="27"/>
      <c r="AH1870" s="27"/>
      <c r="AI1870" s="27"/>
      <c r="AJ1870" s="27"/>
      <c r="AK1870" s="27"/>
      <c r="AL1870" s="27"/>
      <c r="AM1870" s="27"/>
      <c r="AN1870" s="27"/>
      <c r="AO1870" s="27"/>
      <c r="AP1870" s="27">
        <v>41999.999999999993</v>
      </c>
      <c r="AQ1870" s="39">
        <v>0</v>
      </c>
      <c r="AR1870" s="27">
        <f t="shared" si="40"/>
        <v>0</v>
      </c>
      <c r="AS1870" s="10" t="s">
        <v>111</v>
      </c>
      <c r="AT1870" s="13">
        <v>2014</v>
      </c>
      <c r="AU1870" s="13" t="s">
        <v>6997</v>
      </c>
    </row>
    <row r="1871" spans="2:47" x14ac:dyDescent="0.2">
      <c r="B1871" s="12" t="s">
        <v>7058</v>
      </c>
      <c r="C1871" s="7" t="s">
        <v>100</v>
      </c>
      <c r="D1871" s="13" t="s">
        <v>2981</v>
      </c>
      <c r="E1871" s="7" t="s">
        <v>2935</v>
      </c>
      <c r="F1871" s="7" t="s">
        <v>2982</v>
      </c>
      <c r="G1871" s="7" t="s">
        <v>2992</v>
      </c>
      <c r="H1871" s="8" t="s">
        <v>105</v>
      </c>
      <c r="I1871" s="8">
        <v>57</v>
      </c>
      <c r="J1871" s="10" t="s">
        <v>200</v>
      </c>
      <c r="K1871" s="8" t="s">
        <v>107</v>
      </c>
      <c r="L1871" s="10" t="s">
        <v>108</v>
      </c>
      <c r="M1871" s="13" t="s">
        <v>122</v>
      </c>
      <c r="N1871" s="10" t="s">
        <v>2830</v>
      </c>
      <c r="O1871" s="74"/>
      <c r="P1871" s="27"/>
      <c r="Q1871" s="27"/>
      <c r="R1871" s="27">
        <v>2</v>
      </c>
      <c r="S1871" s="27">
        <v>2</v>
      </c>
      <c r="T1871" s="27">
        <v>0</v>
      </c>
      <c r="U1871" s="27">
        <v>2</v>
      </c>
      <c r="V1871" s="27">
        <v>2</v>
      </c>
      <c r="W1871" s="27"/>
      <c r="X1871" s="39"/>
      <c r="Y1871" s="39"/>
      <c r="Z1871" s="39"/>
      <c r="AA1871" s="39"/>
      <c r="AB1871" s="39"/>
      <c r="AC1871" s="39"/>
      <c r="AD1871" s="39"/>
      <c r="AE1871" s="39"/>
      <c r="AF1871" s="39"/>
      <c r="AG1871" s="39"/>
      <c r="AH1871" s="39"/>
      <c r="AI1871" s="39"/>
      <c r="AJ1871" s="39"/>
      <c r="AK1871" s="39"/>
      <c r="AL1871" s="39"/>
      <c r="AM1871" s="39"/>
      <c r="AN1871" s="39"/>
      <c r="AO1871" s="39"/>
      <c r="AP1871" s="27">
        <v>41999.999999999993</v>
      </c>
      <c r="AQ1871" s="39">
        <f>(O1871+P1871+Q1871+R1871+S1871+T1871+U1871+V1871+W1871)*AP1871</f>
        <v>335999.99999999994</v>
      </c>
      <c r="AR1871" s="27">
        <f t="shared" si="40"/>
        <v>376319.99999999994</v>
      </c>
      <c r="AS1871" s="10" t="s">
        <v>111</v>
      </c>
      <c r="AT1871" s="13">
        <v>2014</v>
      </c>
      <c r="AU1871" s="13"/>
    </row>
    <row r="1872" spans="2:47" x14ac:dyDescent="0.2">
      <c r="B1872" s="7" t="s">
        <v>2998</v>
      </c>
      <c r="C1872" s="7" t="s">
        <v>100</v>
      </c>
      <c r="D1872" s="13" t="s">
        <v>2981</v>
      </c>
      <c r="E1872" s="7" t="s">
        <v>2935</v>
      </c>
      <c r="F1872" s="7" t="s">
        <v>2982</v>
      </c>
      <c r="G1872" s="7" t="s">
        <v>2999</v>
      </c>
      <c r="H1872" s="8" t="s">
        <v>197</v>
      </c>
      <c r="I1872" s="9">
        <v>57</v>
      </c>
      <c r="J1872" s="10" t="s">
        <v>238</v>
      </c>
      <c r="K1872" s="8" t="s">
        <v>107</v>
      </c>
      <c r="L1872" s="10" t="s">
        <v>108</v>
      </c>
      <c r="M1872" s="10" t="s">
        <v>109</v>
      </c>
      <c r="N1872" s="10" t="s">
        <v>2830</v>
      </c>
      <c r="O1872" s="27"/>
      <c r="P1872" s="27"/>
      <c r="Q1872" s="74"/>
      <c r="R1872" s="27">
        <v>2</v>
      </c>
      <c r="S1872" s="27">
        <v>2</v>
      </c>
      <c r="T1872" s="27">
        <v>2</v>
      </c>
      <c r="U1872" s="27">
        <v>2</v>
      </c>
      <c r="V1872" s="27">
        <v>2</v>
      </c>
      <c r="W1872" s="27"/>
      <c r="X1872" s="27"/>
      <c r="Y1872" s="27"/>
      <c r="Z1872" s="27"/>
      <c r="AA1872" s="27"/>
      <c r="AB1872" s="27"/>
      <c r="AC1872" s="27"/>
      <c r="AD1872" s="27"/>
      <c r="AE1872" s="27"/>
      <c r="AF1872" s="27"/>
      <c r="AG1872" s="27"/>
      <c r="AH1872" s="27"/>
      <c r="AI1872" s="27"/>
      <c r="AJ1872" s="27"/>
      <c r="AK1872" s="27"/>
      <c r="AL1872" s="27"/>
      <c r="AM1872" s="27"/>
      <c r="AN1872" s="27"/>
      <c r="AO1872" s="27"/>
      <c r="AP1872" s="27">
        <v>15765.37</v>
      </c>
      <c r="AQ1872" s="27">
        <v>0</v>
      </c>
      <c r="AR1872" s="27">
        <f t="shared" si="40"/>
        <v>0</v>
      </c>
      <c r="AS1872" s="10" t="s">
        <v>111</v>
      </c>
      <c r="AT1872" s="43" t="s">
        <v>241</v>
      </c>
      <c r="AU1872" s="88" t="s">
        <v>242</v>
      </c>
    </row>
    <row r="1873" spans="2:47" x14ac:dyDescent="0.2">
      <c r="B1873" s="12" t="s">
        <v>3000</v>
      </c>
      <c r="C1873" s="7" t="s">
        <v>100</v>
      </c>
      <c r="D1873" s="13" t="s">
        <v>2981</v>
      </c>
      <c r="E1873" s="7" t="s">
        <v>2935</v>
      </c>
      <c r="F1873" s="7" t="s">
        <v>2982</v>
      </c>
      <c r="G1873" s="7" t="s">
        <v>2999</v>
      </c>
      <c r="H1873" s="8" t="s">
        <v>105</v>
      </c>
      <c r="I1873" s="9">
        <v>57</v>
      </c>
      <c r="J1873" s="10" t="s">
        <v>106</v>
      </c>
      <c r="K1873" s="8" t="s">
        <v>107</v>
      </c>
      <c r="L1873" s="10" t="s">
        <v>108</v>
      </c>
      <c r="M1873" s="10" t="s">
        <v>109</v>
      </c>
      <c r="N1873" s="10" t="s">
        <v>2830</v>
      </c>
      <c r="O1873" s="74"/>
      <c r="P1873" s="27"/>
      <c r="Q1873" s="27"/>
      <c r="R1873" s="27">
        <v>2</v>
      </c>
      <c r="S1873" s="27">
        <v>2</v>
      </c>
      <c r="T1873" s="27">
        <v>2</v>
      </c>
      <c r="U1873" s="27">
        <v>2</v>
      </c>
      <c r="V1873" s="27">
        <v>2</v>
      </c>
      <c r="W1873" s="27"/>
      <c r="X1873" s="27"/>
      <c r="Y1873" s="27"/>
      <c r="Z1873" s="27"/>
      <c r="AA1873" s="27"/>
      <c r="AB1873" s="27"/>
      <c r="AC1873" s="27"/>
      <c r="AD1873" s="27"/>
      <c r="AE1873" s="27"/>
      <c r="AF1873" s="27"/>
      <c r="AG1873" s="27"/>
      <c r="AH1873" s="27"/>
      <c r="AI1873" s="27"/>
      <c r="AJ1873" s="27"/>
      <c r="AK1873" s="27"/>
      <c r="AL1873" s="27"/>
      <c r="AM1873" s="27"/>
      <c r="AN1873" s="27"/>
      <c r="AO1873" s="27"/>
      <c r="AP1873" s="27">
        <v>15765.37</v>
      </c>
      <c r="AQ1873" s="27">
        <v>0</v>
      </c>
      <c r="AR1873" s="27">
        <f t="shared" si="40"/>
        <v>0</v>
      </c>
      <c r="AS1873" s="10" t="s">
        <v>111</v>
      </c>
      <c r="AT1873" s="43" t="s">
        <v>241</v>
      </c>
      <c r="AU1873" s="89" t="s">
        <v>242</v>
      </c>
    </row>
    <row r="1874" spans="2:47" x14ac:dyDescent="0.2">
      <c r="B1874" s="12" t="s">
        <v>3001</v>
      </c>
      <c r="C1874" s="7" t="s">
        <v>100</v>
      </c>
      <c r="D1874" s="13" t="s">
        <v>2981</v>
      </c>
      <c r="E1874" s="7" t="s">
        <v>2935</v>
      </c>
      <c r="F1874" s="7" t="s">
        <v>2982</v>
      </c>
      <c r="G1874" s="7" t="s">
        <v>2999</v>
      </c>
      <c r="H1874" s="8" t="s">
        <v>105</v>
      </c>
      <c r="I1874" s="8">
        <v>57</v>
      </c>
      <c r="J1874" s="10" t="s">
        <v>200</v>
      </c>
      <c r="K1874" s="8" t="s">
        <v>107</v>
      </c>
      <c r="L1874" s="10" t="s">
        <v>108</v>
      </c>
      <c r="M1874" s="10" t="s">
        <v>109</v>
      </c>
      <c r="N1874" s="10" t="s">
        <v>2830</v>
      </c>
      <c r="O1874" s="74"/>
      <c r="P1874" s="27"/>
      <c r="Q1874" s="27"/>
      <c r="R1874" s="27">
        <v>2</v>
      </c>
      <c r="S1874" s="27">
        <v>2</v>
      </c>
      <c r="T1874" s="27">
        <v>2</v>
      </c>
      <c r="U1874" s="27">
        <v>2</v>
      </c>
      <c r="V1874" s="27">
        <v>2</v>
      </c>
      <c r="W1874" s="27"/>
      <c r="X1874" s="27"/>
      <c r="Y1874" s="27"/>
      <c r="Z1874" s="27"/>
      <c r="AA1874" s="27"/>
      <c r="AB1874" s="27"/>
      <c r="AC1874" s="27"/>
      <c r="AD1874" s="27"/>
      <c r="AE1874" s="27"/>
      <c r="AF1874" s="27"/>
      <c r="AG1874" s="27"/>
      <c r="AH1874" s="27"/>
      <c r="AI1874" s="27"/>
      <c r="AJ1874" s="27"/>
      <c r="AK1874" s="27"/>
      <c r="AL1874" s="27"/>
      <c r="AM1874" s="27"/>
      <c r="AN1874" s="27"/>
      <c r="AO1874" s="27"/>
      <c r="AP1874" s="27">
        <v>41999.999999999993</v>
      </c>
      <c r="AQ1874" s="27">
        <v>0</v>
      </c>
      <c r="AR1874" s="27">
        <f t="shared" si="40"/>
        <v>0</v>
      </c>
      <c r="AS1874" s="10" t="s">
        <v>111</v>
      </c>
      <c r="AT1874" s="7" t="s">
        <v>375</v>
      </c>
      <c r="AU1874" s="13" t="s">
        <v>115</v>
      </c>
    </row>
    <row r="1875" spans="2:47" x14ac:dyDescent="0.2">
      <c r="B1875" s="13" t="s">
        <v>3002</v>
      </c>
      <c r="C1875" s="13" t="s">
        <v>100</v>
      </c>
      <c r="D1875" s="13" t="s">
        <v>2987</v>
      </c>
      <c r="E1875" s="13" t="s">
        <v>569</v>
      </c>
      <c r="F1875" s="13" t="s">
        <v>2988</v>
      </c>
      <c r="G1875" s="13" t="s">
        <v>2999</v>
      </c>
      <c r="H1875" s="13" t="s">
        <v>105</v>
      </c>
      <c r="I1875" s="13">
        <v>57</v>
      </c>
      <c r="J1875" s="13" t="s">
        <v>200</v>
      </c>
      <c r="K1875" s="13" t="s">
        <v>107</v>
      </c>
      <c r="L1875" s="13" t="s">
        <v>108</v>
      </c>
      <c r="M1875" s="13" t="s">
        <v>122</v>
      </c>
      <c r="N1875" s="13" t="s">
        <v>2830</v>
      </c>
      <c r="O1875" s="39"/>
      <c r="P1875" s="39"/>
      <c r="Q1875" s="39"/>
      <c r="R1875" s="39">
        <v>2</v>
      </c>
      <c r="S1875" s="39">
        <v>0</v>
      </c>
      <c r="T1875" s="39">
        <v>0</v>
      </c>
      <c r="U1875" s="39">
        <v>0</v>
      </c>
      <c r="V1875" s="39">
        <v>0</v>
      </c>
      <c r="W1875" s="39"/>
      <c r="X1875" s="39"/>
      <c r="Y1875" s="39"/>
      <c r="Z1875" s="39"/>
      <c r="AA1875" s="39"/>
      <c r="AB1875" s="39"/>
      <c r="AC1875" s="39"/>
      <c r="AD1875" s="39"/>
      <c r="AE1875" s="39"/>
      <c r="AF1875" s="39"/>
      <c r="AG1875" s="39"/>
      <c r="AH1875" s="39"/>
      <c r="AI1875" s="39"/>
      <c r="AJ1875" s="39"/>
      <c r="AK1875" s="39"/>
      <c r="AL1875" s="39"/>
      <c r="AM1875" s="39"/>
      <c r="AN1875" s="39"/>
      <c r="AO1875" s="39"/>
      <c r="AP1875" s="39">
        <v>41999.999999999993</v>
      </c>
      <c r="AQ1875" s="39">
        <v>0</v>
      </c>
      <c r="AR1875" s="27">
        <f t="shared" si="40"/>
        <v>0</v>
      </c>
      <c r="AS1875" s="13" t="s">
        <v>111</v>
      </c>
      <c r="AT1875" s="13">
        <v>2014</v>
      </c>
      <c r="AU1875" s="13" t="s">
        <v>6997</v>
      </c>
    </row>
    <row r="1876" spans="2:47" x14ac:dyDescent="0.2">
      <c r="B1876" s="13" t="s">
        <v>7059</v>
      </c>
      <c r="C1876" s="13" t="s">
        <v>100</v>
      </c>
      <c r="D1876" s="13" t="s">
        <v>2987</v>
      </c>
      <c r="E1876" s="13" t="s">
        <v>569</v>
      </c>
      <c r="F1876" s="13" t="s">
        <v>2988</v>
      </c>
      <c r="G1876" s="13" t="s">
        <v>2999</v>
      </c>
      <c r="H1876" s="13" t="s">
        <v>105</v>
      </c>
      <c r="I1876" s="13">
        <v>57</v>
      </c>
      <c r="J1876" s="13" t="s">
        <v>200</v>
      </c>
      <c r="K1876" s="13" t="s">
        <v>107</v>
      </c>
      <c r="L1876" s="13" t="s">
        <v>108</v>
      </c>
      <c r="M1876" s="13" t="s">
        <v>122</v>
      </c>
      <c r="N1876" s="13" t="s">
        <v>2830</v>
      </c>
      <c r="O1876" s="39"/>
      <c r="P1876" s="39"/>
      <c r="Q1876" s="39"/>
      <c r="R1876" s="39">
        <v>2</v>
      </c>
      <c r="S1876" s="39">
        <v>0</v>
      </c>
      <c r="T1876" s="39">
        <v>0</v>
      </c>
      <c r="U1876" s="39">
        <v>0</v>
      </c>
      <c r="V1876" s="39">
        <v>0</v>
      </c>
      <c r="W1876" s="39"/>
      <c r="X1876" s="39"/>
      <c r="Y1876" s="39"/>
      <c r="Z1876" s="39"/>
      <c r="AA1876" s="39"/>
      <c r="AB1876" s="39"/>
      <c r="AC1876" s="39"/>
      <c r="AD1876" s="39"/>
      <c r="AE1876" s="39"/>
      <c r="AF1876" s="39"/>
      <c r="AG1876" s="39"/>
      <c r="AH1876" s="39"/>
      <c r="AI1876" s="39"/>
      <c r="AJ1876" s="39"/>
      <c r="AK1876" s="39"/>
      <c r="AL1876" s="39"/>
      <c r="AM1876" s="39"/>
      <c r="AN1876" s="39"/>
      <c r="AO1876" s="39"/>
      <c r="AP1876" s="39">
        <v>41999.999999999993</v>
      </c>
      <c r="AQ1876" s="39">
        <f>(O1876+P1876+Q1876+R1876+S1876+T1876+U1876+V1876+W1876)*AP1876</f>
        <v>83999.999999999985</v>
      </c>
      <c r="AR1876" s="27">
        <f t="shared" si="40"/>
        <v>94079.999999999985</v>
      </c>
      <c r="AS1876" s="13" t="s">
        <v>111</v>
      </c>
      <c r="AT1876" s="13">
        <v>2014</v>
      </c>
      <c r="AU1876" s="13"/>
    </row>
    <row r="1877" spans="2:47" x14ac:dyDescent="0.2">
      <c r="B1877" s="7" t="s">
        <v>3003</v>
      </c>
      <c r="C1877" s="7" t="s">
        <v>100</v>
      </c>
      <c r="D1877" s="13" t="s">
        <v>3004</v>
      </c>
      <c r="E1877" s="7" t="s">
        <v>2935</v>
      </c>
      <c r="F1877" s="7" t="s">
        <v>3005</v>
      </c>
      <c r="G1877" s="7" t="s">
        <v>3006</v>
      </c>
      <c r="H1877" s="8" t="s">
        <v>197</v>
      </c>
      <c r="I1877" s="9">
        <v>57</v>
      </c>
      <c r="J1877" s="10" t="s">
        <v>238</v>
      </c>
      <c r="K1877" s="8" t="s">
        <v>107</v>
      </c>
      <c r="L1877" s="10" t="s">
        <v>108</v>
      </c>
      <c r="M1877" s="10" t="s">
        <v>109</v>
      </c>
      <c r="N1877" s="29" t="s">
        <v>2830</v>
      </c>
      <c r="O1877" s="27"/>
      <c r="P1877" s="27"/>
      <c r="Q1877" s="74"/>
      <c r="R1877" s="27">
        <v>2</v>
      </c>
      <c r="S1877" s="27">
        <v>2</v>
      </c>
      <c r="T1877" s="27">
        <v>2</v>
      </c>
      <c r="U1877" s="27">
        <v>2</v>
      </c>
      <c r="V1877" s="27">
        <v>2</v>
      </c>
      <c r="W1877" s="27"/>
      <c r="X1877" s="27"/>
      <c r="Y1877" s="27"/>
      <c r="Z1877" s="27"/>
      <c r="AA1877" s="27"/>
      <c r="AB1877" s="27"/>
      <c r="AC1877" s="27"/>
      <c r="AD1877" s="27"/>
      <c r="AE1877" s="27"/>
      <c r="AF1877" s="27"/>
      <c r="AG1877" s="27"/>
      <c r="AH1877" s="27"/>
      <c r="AI1877" s="27"/>
      <c r="AJ1877" s="27"/>
      <c r="AK1877" s="27"/>
      <c r="AL1877" s="27"/>
      <c r="AM1877" s="27"/>
      <c r="AN1877" s="27"/>
      <c r="AO1877" s="27"/>
      <c r="AP1877" s="27">
        <v>15765.37</v>
      </c>
      <c r="AQ1877" s="27">
        <v>0</v>
      </c>
      <c r="AR1877" s="27">
        <f t="shared" si="40"/>
        <v>0</v>
      </c>
      <c r="AS1877" s="10" t="s">
        <v>111</v>
      </c>
      <c r="AT1877" s="43" t="s">
        <v>241</v>
      </c>
      <c r="AU1877" s="88" t="s">
        <v>242</v>
      </c>
    </row>
    <row r="1878" spans="2:47" x14ac:dyDescent="0.2">
      <c r="B1878" s="12" t="s">
        <v>3007</v>
      </c>
      <c r="C1878" s="7" t="s">
        <v>100</v>
      </c>
      <c r="D1878" s="13" t="s">
        <v>3004</v>
      </c>
      <c r="E1878" s="7" t="s">
        <v>2935</v>
      </c>
      <c r="F1878" s="7" t="s">
        <v>3005</v>
      </c>
      <c r="G1878" s="7" t="s">
        <v>3006</v>
      </c>
      <c r="H1878" s="8" t="s">
        <v>105</v>
      </c>
      <c r="I1878" s="9">
        <v>57</v>
      </c>
      <c r="J1878" s="10" t="s">
        <v>106</v>
      </c>
      <c r="K1878" s="8" t="s">
        <v>107</v>
      </c>
      <c r="L1878" s="10" t="s">
        <v>108</v>
      </c>
      <c r="M1878" s="10" t="s">
        <v>109</v>
      </c>
      <c r="N1878" s="10" t="s">
        <v>2830</v>
      </c>
      <c r="O1878" s="74"/>
      <c r="P1878" s="27"/>
      <c r="Q1878" s="27"/>
      <c r="R1878" s="27">
        <v>2</v>
      </c>
      <c r="S1878" s="27">
        <v>2</v>
      </c>
      <c r="T1878" s="27">
        <v>2</v>
      </c>
      <c r="U1878" s="27">
        <v>2</v>
      </c>
      <c r="V1878" s="27">
        <v>2</v>
      </c>
      <c r="W1878" s="27"/>
      <c r="X1878" s="27"/>
      <c r="Y1878" s="27"/>
      <c r="Z1878" s="27"/>
      <c r="AA1878" s="27"/>
      <c r="AB1878" s="27"/>
      <c r="AC1878" s="27"/>
      <c r="AD1878" s="27"/>
      <c r="AE1878" s="27"/>
      <c r="AF1878" s="27"/>
      <c r="AG1878" s="27"/>
      <c r="AH1878" s="27"/>
      <c r="AI1878" s="27"/>
      <c r="AJ1878" s="27"/>
      <c r="AK1878" s="27"/>
      <c r="AL1878" s="27"/>
      <c r="AM1878" s="27"/>
      <c r="AN1878" s="27"/>
      <c r="AO1878" s="27"/>
      <c r="AP1878" s="27">
        <v>15765.37</v>
      </c>
      <c r="AQ1878" s="27">
        <v>0</v>
      </c>
      <c r="AR1878" s="27">
        <f t="shared" si="40"/>
        <v>0</v>
      </c>
      <c r="AS1878" s="10" t="s">
        <v>111</v>
      </c>
      <c r="AT1878" s="43" t="s">
        <v>241</v>
      </c>
      <c r="AU1878" s="89" t="s">
        <v>242</v>
      </c>
    </row>
    <row r="1879" spans="2:47" x14ac:dyDescent="0.2">
      <c r="B1879" s="12" t="s">
        <v>3008</v>
      </c>
      <c r="C1879" s="7" t="s">
        <v>100</v>
      </c>
      <c r="D1879" s="13" t="s">
        <v>3004</v>
      </c>
      <c r="E1879" s="7" t="s">
        <v>2935</v>
      </c>
      <c r="F1879" s="7" t="s">
        <v>3005</v>
      </c>
      <c r="G1879" s="7" t="s">
        <v>3006</v>
      </c>
      <c r="H1879" s="8" t="s">
        <v>105</v>
      </c>
      <c r="I1879" s="8">
        <v>57</v>
      </c>
      <c r="J1879" s="10" t="s">
        <v>244</v>
      </c>
      <c r="K1879" s="8" t="s">
        <v>107</v>
      </c>
      <c r="L1879" s="10" t="s">
        <v>108</v>
      </c>
      <c r="M1879" s="10" t="s">
        <v>109</v>
      </c>
      <c r="N1879" s="10" t="s">
        <v>2830</v>
      </c>
      <c r="O1879" s="74"/>
      <c r="P1879" s="27"/>
      <c r="Q1879" s="27"/>
      <c r="R1879" s="27">
        <v>2</v>
      </c>
      <c r="S1879" s="27">
        <v>2</v>
      </c>
      <c r="T1879" s="27">
        <v>2</v>
      </c>
      <c r="U1879" s="27">
        <v>2</v>
      </c>
      <c r="V1879" s="27">
        <v>2</v>
      </c>
      <c r="W1879" s="27"/>
      <c r="X1879" s="27"/>
      <c r="Y1879" s="27"/>
      <c r="Z1879" s="27"/>
      <c r="AA1879" s="27"/>
      <c r="AB1879" s="27"/>
      <c r="AC1879" s="27"/>
      <c r="AD1879" s="27"/>
      <c r="AE1879" s="27"/>
      <c r="AF1879" s="27"/>
      <c r="AG1879" s="27"/>
      <c r="AH1879" s="27"/>
      <c r="AI1879" s="27"/>
      <c r="AJ1879" s="27"/>
      <c r="AK1879" s="27"/>
      <c r="AL1879" s="27"/>
      <c r="AM1879" s="27"/>
      <c r="AN1879" s="27"/>
      <c r="AO1879" s="27"/>
      <c r="AP1879" s="27">
        <v>27800</v>
      </c>
      <c r="AQ1879" s="27">
        <v>0</v>
      </c>
      <c r="AR1879" s="27">
        <f t="shared" si="40"/>
        <v>0</v>
      </c>
      <c r="AS1879" s="10" t="s">
        <v>111</v>
      </c>
      <c r="AT1879" s="7" t="s">
        <v>375</v>
      </c>
      <c r="AU1879" s="13" t="s">
        <v>115</v>
      </c>
    </row>
    <row r="1880" spans="2:47" x14ac:dyDescent="0.2">
      <c r="B1880" s="13" t="s">
        <v>3009</v>
      </c>
      <c r="C1880" s="13" t="s">
        <v>100</v>
      </c>
      <c r="D1880" s="13" t="s">
        <v>3010</v>
      </c>
      <c r="E1880" s="13" t="s">
        <v>569</v>
      </c>
      <c r="F1880" s="13" t="s">
        <v>3011</v>
      </c>
      <c r="G1880" s="13" t="s">
        <v>3006</v>
      </c>
      <c r="H1880" s="13" t="s">
        <v>105</v>
      </c>
      <c r="I1880" s="13">
        <v>57</v>
      </c>
      <c r="J1880" s="13" t="s">
        <v>244</v>
      </c>
      <c r="K1880" s="13" t="s">
        <v>107</v>
      </c>
      <c r="L1880" s="13" t="s">
        <v>108</v>
      </c>
      <c r="M1880" s="13" t="s">
        <v>109</v>
      </c>
      <c r="N1880" s="13" t="s">
        <v>2830</v>
      </c>
      <c r="O1880" s="39"/>
      <c r="P1880" s="39"/>
      <c r="Q1880" s="39"/>
      <c r="R1880" s="39">
        <v>2</v>
      </c>
      <c r="S1880" s="39">
        <v>15</v>
      </c>
      <c r="T1880" s="39">
        <v>15</v>
      </c>
      <c r="U1880" s="39">
        <v>15</v>
      </c>
      <c r="V1880" s="39">
        <v>15</v>
      </c>
      <c r="W1880" s="39"/>
      <c r="X1880" s="39"/>
      <c r="Y1880" s="39"/>
      <c r="Z1880" s="39"/>
      <c r="AA1880" s="39"/>
      <c r="AB1880" s="39"/>
      <c r="AC1880" s="39"/>
      <c r="AD1880" s="39"/>
      <c r="AE1880" s="39"/>
      <c r="AF1880" s="39"/>
      <c r="AG1880" s="39"/>
      <c r="AH1880" s="39"/>
      <c r="AI1880" s="39"/>
      <c r="AJ1880" s="39"/>
      <c r="AK1880" s="39"/>
      <c r="AL1880" s="39"/>
      <c r="AM1880" s="39"/>
      <c r="AN1880" s="39"/>
      <c r="AO1880" s="39"/>
      <c r="AP1880" s="39">
        <v>27800</v>
      </c>
      <c r="AQ1880" s="39">
        <v>0</v>
      </c>
      <c r="AR1880" s="27">
        <f t="shared" si="40"/>
        <v>0</v>
      </c>
      <c r="AS1880" s="13" t="s">
        <v>111</v>
      </c>
      <c r="AT1880" s="13">
        <v>2014</v>
      </c>
      <c r="AU1880" s="13">
        <v>14</v>
      </c>
    </row>
    <row r="1881" spans="2:47" x14ac:dyDescent="0.2">
      <c r="B1881" s="13" t="s">
        <v>3012</v>
      </c>
      <c r="C1881" s="13" t="s">
        <v>100</v>
      </c>
      <c r="D1881" s="13" t="s">
        <v>3010</v>
      </c>
      <c r="E1881" s="13" t="s">
        <v>569</v>
      </c>
      <c r="F1881" s="13" t="s">
        <v>3011</v>
      </c>
      <c r="G1881" s="13" t="s">
        <v>3006</v>
      </c>
      <c r="H1881" s="13" t="s">
        <v>105</v>
      </c>
      <c r="I1881" s="13">
        <v>57</v>
      </c>
      <c r="J1881" s="13" t="s">
        <v>244</v>
      </c>
      <c r="K1881" s="13" t="s">
        <v>107</v>
      </c>
      <c r="L1881" s="13" t="s">
        <v>108</v>
      </c>
      <c r="M1881" s="13" t="s">
        <v>109</v>
      </c>
      <c r="N1881" s="13" t="s">
        <v>2830</v>
      </c>
      <c r="O1881" s="39"/>
      <c r="P1881" s="39"/>
      <c r="Q1881" s="39"/>
      <c r="R1881" s="39">
        <v>2</v>
      </c>
      <c r="S1881" s="39">
        <v>0</v>
      </c>
      <c r="T1881" s="39">
        <v>2</v>
      </c>
      <c r="U1881" s="39">
        <v>2</v>
      </c>
      <c r="V1881" s="39">
        <v>2</v>
      </c>
      <c r="W1881" s="39"/>
      <c r="X1881" s="39"/>
      <c r="Y1881" s="39"/>
      <c r="Z1881" s="39"/>
      <c r="AA1881" s="39"/>
      <c r="AB1881" s="39"/>
      <c r="AC1881" s="39"/>
      <c r="AD1881" s="39"/>
      <c r="AE1881" s="39"/>
      <c r="AF1881" s="39"/>
      <c r="AG1881" s="39"/>
      <c r="AH1881" s="39"/>
      <c r="AI1881" s="39"/>
      <c r="AJ1881" s="39"/>
      <c r="AK1881" s="39"/>
      <c r="AL1881" s="39"/>
      <c r="AM1881" s="39"/>
      <c r="AN1881" s="39"/>
      <c r="AO1881" s="39"/>
      <c r="AP1881" s="39">
        <v>27800</v>
      </c>
      <c r="AQ1881" s="39">
        <v>0</v>
      </c>
      <c r="AR1881" s="27">
        <f t="shared" si="40"/>
        <v>0</v>
      </c>
      <c r="AS1881" s="13" t="s">
        <v>111</v>
      </c>
      <c r="AT1881" s="13">
        <v>2014</v>
      </c>
      <c r="AU1881" s="13">
        <v>14</v>
      </c>
    </row>
    <row r="1882" spans="2:47" x14ac:dyDescent="0.2">
      <c r="B1882" s="13" t="s">
        <v>3013</v>
      </c>
      <c r="C1882" s="13" t="s">
        <v>100</v>
      </c>
      <c r="D1882" s="13" t="s">
        <v>3010</v>
      </c>
      <c r="E1882" s="13" t="s">
        <v>569</v>
      </c>
      <c r="F1882" s="13" t="s">
        <v>3011</v>
      </c>
      <c r="G1882" s="13" t="s">
        <v>3006</v>
      </c>
      <c r="H1882" s="15" t="s">
        <v>105</v>
      </c>
      <c r="I1882" s="13">
        <v>57</v>
      </c>
      <c r="J1882" s="13" t="s">
        <v>244</v>
      </c>
      <c r="K1882" s="13" t="s">
        <v>107</v>
      </c>
      <c r="L1882" s="13" t="s">
        <v>108</v>
      </c>
      <c r="M1882" s="13" t="s">
        <v>122</v>
      </c>
      <c r="N1882" s="13" t="s">
        <v>2830</v>
      </c>
      <c r="O1882" s="39"/>
      <c r="P1882" s="39"/>
      <c r="Q1882" s="39"/>
      <c r="R1882" s="39">
        <v>2</v>
      </c>
      <c r="S1882" s="39">
        <v>2</v>
      </c>
      <c r="T1882" s="39">
        <v>2</v>
      </c>
      <c r="U1882" s="39">
        <v>2</v>
      </c>
      <c r="V1882" s="39">
        <v>2</v>
      </c>
      <c r="W1882" s="39"/>
      <c r="X1882" s="39"/>
      <c r="Y1882" s="39"/>
      <c r="Z1882" s="39"/>
      <c r="AA1882" s="39"/>
      <c r="AB1882" s="39"/>
      <c r="AC1882" s="39"/>
      <c r="AD1882" s="39"/>
      <c r="AE1882" s="39"/>
      <c r="AF1882" s="39"/>
      <c r="AG1882" s="39"/>
      <c r="AH1882" s="39"/>
      <c r="AI1882" s="39"/>
      <c r="AJ1882" s="39"/>
      <c r="AK1882" s="39"/>
      <c r="AL1882" s="39"/>
      <c r="AM1882" s="39"/>
      <c r="AN1882" s="39"/>
      <c r="AO1882" s="39"/>
      <c r="AP1882" s="39">
        <v>27800</v>
      </c>
      <c r="AQ1882" s="39">
        <v>0</v>
      </c>
      <c r="AR1882" s="27">
        <f t="shared" si="40"/>
        <v>0</v>
      </c>
      <c r="AS1882" s="13" t="s">
        <v>111</v>
      </c>
      <c r="AT1882" s="13">
        <v>2014</v>
      </c>
      <c r="AU1882" s="13" t="s">
        <v>115</v>
      </c>
    </row>
    <row r="1883" spans="2:47" x14ac:dyDescent="0.2">
      <c r="B1883" s="13" t="s">
        <v>3014</v>
      </c>
      <c r="C1883" s="13" t="s">
        <v>100</v>
      </c>
      <c r="D1883" s="13" t="s">
        <v>3010</v>
      </c>
      <c r="E1883" s="13" t="s">
        <v>569</v>
      </c>
      <c r="F1883" s="13" t="s">
        <v>3011</v>
      </c>
      <c r="G1883" s="13" t="s">
        <v>3006</v>
      </c>
      <c r="H1883" s="15" t="s">
        <v>105</v>
      </c>
      <c r="I1883" s="13">
        <v>57</v>
      </c>
      <c r="J1883" s="13" t="s">
        <v>244</v>
      </c>
      <c r="K1883" s="13" t="s">
        <v>107</v>
      </c>
      <c r="L1883" s="13" t="s">
        <v>108</v>
      </c>
      <c r="M1883" s="13" t="s">
        <v>122</v>
      </c>
      <c r="N1883" s="13" t="s">
        <v>2830</v>
      </c>
      <c r="O1883" s="39"/>
      <c r="P1883" s="39"/>
      <c r="Q1883" s="39"/>
      <c r="R1883" s="39">
        <v>2</v>
      </c>
      <c r="S1883" s="39">
        <v>0</v>
      </c>
      <c r="T1883" s="39">
        <v>2</v>
      </c>
      <c r="U1883" s="39">
        <v>2</v>
      </c>
      <c r="V1883" s="39">
        <v>2</v>
      </c>
      <c r="W1883" s="39"/>
      <c r="X1883" s="39"/>
      <c r="Y1883" s="39"/>
      <c r="Z1883" s="39"/>
      <c r="AA1883" s="39"/>
      <c r="AB1883" s="39"/>
      <c r="AC1883" s="39"/>
      <c r="AD1883" s="39"/>
      <c r="AE1883" s="39"/>
      <c r="AF1883" s="39"/>
      <c r="AG1883" s="39"/>
      <c r="AH1883" s="39"/>
      <c r="AI1883" s="39"/>
      <c r="AJ1883" s="39"/>
      <c r="AK1883" s="39"/>
      <c r="AL1883" s="39"/>
      <c r="AM1883" s="39"/>
      <c r="AN1883" s="39"/>
      <c r="AO1883" s="39"/>
      <c r="AP1883" s="39">
        <v>27800</v>
      </c>
      <c r="AQ1883" s="39">
        <f>(O1883+P1883+Q1883+R1883+S1883+T1883+U1883+V1883+W1883)*AP1883</f>
        <v>222400</v>
      </c>
      <c r="AR1883" s="27">
        <f t="shared" si="40"/>
        <v>249088.00000000003</v>
      </c>
      <c r="AS1883" s="13" t="s">
        <v>111</v>
      </c>
      <c r="AT1883" s="13">
        <v>2014</v>
      </c>
      <c r="AU1883" s="13"/>
    </row>
    <row r="1884" spans="2:47" x14ac:dyDescent="0.2">
      <c r="B1884" s="7" t="s">
        <v>3015</v>
      </c>
      <c r="C1884" s="7" t="s">
        <v>100</v>
      </c>
      <c r="D1884" s="13" t="s">
        <v>3004</v>
      </c>
      <c r="E1884" s="7" t="s">
        <v>2935</v>
      </c>
      <c r="F1884" s="7" t="s">
        <v>3005</v>
      </c>
      <c r="G1884" s="7" t="s">
        <v>3016</v>
      </c>
      <c r="H1884" s="8" t="s">
        <v>197</v>
      </c>
      <c r="I1884" s="9">
        <v>57</v>
      </c>
      <c r="J1884" s="10" t="s">
        <v>238</v>
      </c>
      <c r="K1884" s="8" t="s">
        <v>107</v>
      </c>
      <c r="L1884" s="10" t="s">
        <v>108</v>
      </c>
      <c r="M1884" s="10" t="s">
        <v>109</v>
      </c>
      <c r="N1884" s="29" t="s">
        <v>2830</v>
      </c>
      <c r="O1884" s="27"/>
      <c r="P1884" s="27"/>
      <c r="Q1884" s="74"/>
      <c r="R1884" s="27">
        <v>12</v>
      </c>
      <c r="S1884" s="27">
        <v>12</v>
      </c>
      <c r="T1884" s="27">
        <v>12</v>
      </c>
      <c r="U1884" s="27">
        <v>12</v>
      </c>
      <c r="V1884" s="27">
        <v>12</v>
      </c>
      <c r="W1884" s="27"/>
      <c r="X1884" s="27"/>
      <c r="Y1884" s="27"/>
      <c r="Z1884" s="27"/>
      <c r="AA1884" s="27"/>
      <c r="AB1884" s="27"/>
      <c r="AC1884" s="27"/>
      <c r="AD1884" s="27"/>
      <c r="AE1884" s="27"/>
      <c r="AF1884" s="27"/>
      <c r="AG1884" s="27"/>
      <c r="AH1884" s="27"/>
      <c r="AI1884" s="27"/>
      <c r="AJ1884" s="27"/>
      <c r="AK1884" s="27"/>
      <c r="AL1884" s="27"/>
      <c r="AM1884" s="27"/>
      <c r="AN1884" s="27"/>
      <c r="AO1884" s="27"/>
      <c r="AP1884" s="27">
        <v>15765.37</v>
      </c>
      <c r="AQ1884" s="27">
        <v>0</v>
      </c>
      <c r="AR1884" s="27">
        <f t="shared" si="40"/>
        <v>0</v>
      </c>
      <c r="AS1884" s="10" t="s">
        <v>111</v>
      </c>
      <c r="AT1884" s="43" t="s">
        <v>241</v>
      </c>
      <c r="AU1884" s="88" t="s">
        <v>242</v>
      </c>
    </row>
    <row r="1885" spans="2:47" x14ac:dyDescent="0.2">
      <c r="B1885" s="12" t="s">
        <v>3017</v>
      </c>
      <c r="C1885" s="7" t="s">
        <v>100</v>
      </c>
      <c r="D1885" s="13" t="s">
        <v>3004</v>
      </c>
      <c r="E1885" s="7" t="s">
        <v>2935</v>
      </c>
      <c r="F1885" s="7" t="s">
        <v>3005</v>
      </c>
      <c r="G1885" s="7" t="s">
        <v>3016</v>
      </c>
      <c r="H1885" s="8" t="s">
        <v>105</v>
      </c>
      <c r="I1885" s="9">
        <v>57</v>
      </c>
      <c r="J1885" s="10" t="s">
        <v>106</v>
      </c>
      <c r="K1885" s="8" t="s">
        <v>107</v>
      </c>
      <c r="L1885" s="10" t="s">
        <v>108</v>
      </c>
      <c r="M1885" s="10" t="s">
        <v>109</v>
      </c>
      <c r="N1885" s="10" t="s">
        <v>2830</v>
      </c>
      <c r="O1885" s="74"/>
      <c r="P1885" s="27"/>
      <c r="Q1885" s="27"/>
      <c r="R1885" s="27">
        <v>12</v>
      </c>
      <c r="S1885" s="27">
        <v>12</v>
      </c>
      <c r="T1885" s="27">
        <v>12</v>
      </c>
      <c r="U1885" s="27">
        <v>12</v>
      </c>
      <c r="V1885" s="27">
        <v>12</v>
      </c>
      <c r="W1885" s="27"/>
      <c r="X1885" s="27"/>
      <c r="Y1885" s="27"/>
      <c r="Z1885" s="27"/>
      <c r="AA1885" s="27"/>
      <c r="AB1885" s="27"/>
      <c r="AC1885" s="27"/>
      <c r="AD1885" s="27"/>
      <c r="AE1885" s="27"/>
      <c r="AF1885" s="27"/>
      <c r="AG1885" s="27"/>
      <c r="AH1885" s="27"/>
      <c r="AI1885" s="27"/>
      <c r="AJ1885" s="27"/>
      <c r="AK1885" s="27"/>
      <c r="AL1885" s="27"/>
      <c r="AM1885" s="27"/>
      <c r="AN1885" s="27"/>
      <c r="AO1885" s="27"/>
      <c r="AP1885" s="27">
        <v>15765.37</v>
      </c>
      <c r="AQ1885" s="27">
        <v>0</v>
      </c>
      <c r="AR1885" s="27">
        <f t="shared" si="40"/>
        <v>0</v>
      </c>
      <c r="AS1885" s="10" t="s">
        <v>111</v>
      </c>
      <c r="AT1885" s="43" t="s">
        <v>241</v>
      </c>
      <c r="AU1885" s="89" t="s">
        <v>242</v>
      </c>
    </row>
    <row r="1886" spans="2:47" x14ac:dyDescent="0.2">
      <c r="B1886" s="12" t="s">
        <v>3018</v>
      </c>
      <c r="C1886" s="7" t="s">
        <v>100</v>
      </c>
      <c r="D1886" s="13" t="s">
        <v>3004</v>
      </c>
      <c r="E1886" s="7" t="s">
        <v>2935</v>
      </c>
      <c r="F1886" s="7" t="s">
        <v>3005</v>
      </c>
      <c r="G1886" s="7" t="s">
        <v>3016</v>
      </c>
      <c r="H1886" s="8" t="s">
        <v>105</v>
      </c>
      <c r="I1886" s="8">
        <v>57</v>
      </c>
      <c r="J1886" s="10" t="s">
        <v>244</v>
      </c>
      <c r="K1886" s="8" t="s">
        <v>107</v>
      </c>
      <c r="L1886" s="10" t="s">
        <v>108</v>
      </c>
      <c r="M1886" s="10" t="s">
        <v>109</v>
      </c>
      <c r="N1886" s="10" t="s">
        <v>2830</v>
      </c>
      <c r="O1886" s="74"/>
      <c r="P1886" s="27"/>
      <c r="Q1886" s="27"/>
      <c r="R1886" s="27">
        <v>12</v>
      </c>
      <c r="S1886" s="27">
        <v>12</v>
      </c>
      <c r="T1886" s="27">
        <v>12</v>
      </c>
      <c r="U1886" s="27">
        <v>12</v>
      </c>
      <c r="V1886" s="27">
        <v>12</v>
      </c>
      <c r="W1886" s="27"/>
      <c r="X1886" s="27"/>
      <c r="Y1886" s="27"/>
      <c r="Z1886" s="27"/>
      <c r="AA1886" s="27"/>
      <c r="AB1886" s="27"/>
      <c r="AC1886" s="27"/>
      <c r="AD1886" s="27"/>
      <c r="AE1886" s="27"/>
      <c r="AF1886" s="27"/>
      <c r="AG1886" s="27"/>
      <c r="AH1886" s="27"/>
      <c r="AI1886" s="27"/>
      <c r="AJ1886" s="27"/>
      <c r="AK1886" s="27"/>
      <c r="AL1886" s="27"/>
      <c r="AM1886" s="27"/>
      <c r="AN1886" s="27"/>
      <c r="AO1886" s="27"/>
      <c r="AP1886" s="27">
        <v>27800</v>
      </c>
      <c r="AQ1886" s="27">
        <v>0</v>
      </c>
      <c r="AR1886" s="27">
        <f t="shared" si="40"/>
        <v>0</v>
      </c>
      <c r="AS1886" s="10" t="s">
        <v>111</v>
      </c>
      <c r="AT1886" s="7" t="s">
        <v>375</v>
      </c>
      <c r="AU1886" s="13" t="s">
        <v>156</v>
      </c>
    </row>
    <row r="1887" spans="2:47" x14ac:dyDescent="0.2">
      <c r="B1887" s="13" t="s">
        <v>3019</v>
      </c>
      <c r="C1887" s="13" t="s">
        <v>100</v>
      </c>
      <c r="D1887" s="13" t="s">
        <v>3010</v>
      </c>
      <c r="E1887" s="13" t="s">
        <v>569</v>
      </c>
      <c r="F1887" s="13" t="s">
        <v>3011</v>
      </c>
      <c r="G1887" s="13" t="s">
        <v>3016</v>
      </c>
      <c r="H1887" s="13" t="s">
        <v>105</v>
      </c>
      <c r="I1887" s="13">
        <v>57</v>
      </c>
      <c r="J1887" s="13" t="s">
        <v>244</v>
      </c>
      <c r="K1887" s="13" t="s">
        <v>107</v>
      </c>
      <c r="L1887" s="13" t="s">
        <v>108</v>
      </c>
      <c r="M1887" s="13" t="s">
        <v>109</v>
      </c>
      <c r="N1887" s="13" t="s">
        <v>2830</v>
      </c>
      <c r="O1887" s="39"/>
      <c r="P1887" s="39"/>
      <c r="Q1887" s="39"/>
      <c r="R1887" s="39">
        <v>12</v>
      </c>
      <c r="S1887" s="39">
        <v>24</v>
      </c>
      <c r="T1887" s="39">
        <v>29</v>
      </c>
      <c r="U1887" s="39">
        <v>29</v>
      </c>
      <c r="V1887" s="39">
        <v>29</v>
      </c>
      <c r="W1887" s="39"/>
      <c r="X1887" s="39"/>
      <c r="Y1887" s="39"/>
      <c r="Z1887" s="39"/>
      <c r="AA1887" s="39"/>
      <c r="AB1887" s="39"/>
      <c r="AC1887" s="39"/>
      <c r="AD1887" s="39"/>
      <c r="AE1887" s="39"/>
      <c r="AF1887" s="39"/>
      <c r="AG1887" s="39"/>
      <c r="AH1887" s="39"/>
      <c r="AI1887" s="39"/>
      <c r="AJ1887" s="39"/>
      <c r="AK1887" s="39"/>
      <c r="AL1887" s="39"/>
      <c r="AM1887" s="39"/>
      <c r="AN1887" s="39"/>
      <c r="AO1887" s="39"/>
      <c r="AP1887" s="39">
        <v>25299.999999999996</v>
      </c>
      <c r="AQ1887" s="39">
        <v>0</v>
      </c>
      <c r="AR1887" s="27">
        <f t="shared" si="40"/>
        <v>0</v>
      </c>
      <c r="AS1887" s="13" t="s">
        <v>111</v>
      </c>
      <c r="AT1887" s="13">
        <v>2014</v>
      </c>
      <c r="AU1887" s="13">
        <v>14</v>
      </c>
    </row>
    <row r="1888" spans="2:47" x14ac:dyDescent="0.2">
      <c r="B1888" s="13" t="s">
        <v>3020</v>
      </c>
      <c r="C1888" s="13" t="s">
        <v>100</v>
      </c>
      <c r="D1888" s="13" t="s">
        <v>3010</v>
      </c>
      <c r="E1888" s="13" t="s">
        <v>569</v>
      </c>
      <c r="F1888" s="13" t="s">
        <v>3011</v>
      </c>
      <c r="G1888" s="13" t="s">
        <v>3016</v>
      </c>
      <c r="H1888" s="13" t="s">
        <v>105</v>
      </c>
      <c r="I1888" s="13">
        <v>57</v>
      </c>
      <c r="J1888" s="13" t="s">
        <v>244</v>
      </c>
      <c r="K1888" s="13" t="s">
        <v>107</v>
      </c>
      <c r="L1888" s="13" t="s">
        <v>108</v>
      </c>
      <c r="M1888" s="13" t="s">
        <v>109</v>
      </c>
      <c r="N1888" s="13" t="s">
        <v>2830</v>
      </c>
      <c r="O1888" s="39"/>
      <c r="P1888" s="39"/>
      <c r="Q1888" s="39"/>
      <c r="R1888" s="39">
        <v>12</v>
      </c>
      <c r="S1888" s="39">
        <v>19</v>
      </c>
      <c r="T1888" s="39">
        <v>29</v>
      </c>
      <c r="U1888" s="39">
        <v>29</v>
      </c>
      <c r="V1888" s="39">
        <v>29</v>
      </c>
      <c r="W1888" s="39"/>
      <c r="X1888" s="39"/>
      <c r="Y1888" s="39"/>
      <c r="Z1888" s="39"/>
      <c r="AA1888" s="39"/>
      <c r="AB1888" s="39"/>
      <c r="AC1888" s="39"/>
      <c r="AD1888" s="39"/>
      <c r="AE1888" s="39"/>
      <c r="AF1888" s="39"/>
      <c r="AG1888" s="39"/>
      <c r="AH1888" s="39"/>
      <c r="AI1888" s="39"/>
      <c r="AJ1888" s="39"/>
      <c r="AK1888" s="39"/>
      <c r="AL1888" s="39"/>
      <c r="AM1888" s="39"/>
      <c r="AN1888" s="39"/>
      <c r="AO1888" s="39"/>
      <c r="AP1888" s="39">
        <v>25299.999999999996</v>
      </c>
      <c r="AQ1888" s="39">
        <v>0</v>
      </c>
      <c r="AR1888" s="27">
        <f t="shared" si="40"/>
        <v>0</v>
      </c>
      <c r="AS1888" s="13" t="s">
        <v>111</v>
      </c>
      <c r="AT1888" s="13">
        <v>2014</v>
      </c>
      <c r="AU1888" s="13">
        <v>14</v>
      </c>
    </row>
    <row r="1889" spans="2:47" x14ac:dyDescent="0.2">
      <c r="B1889" s="13" t="s">
        <v>3021</v>
      </c>
      <c r="C1889" s="13" t="s">
        <v>100</v>
      </c>
      <c r="D1889" s="13" t="s">
        <v>3010</v>
      </c>
      <c r="E1889" s="13" t="s">
        <v>569</v>
      </c>
      <c r="F1889" s="13" t="s">
        <v>3011</v>
      </c>
      <c r="G1889" s="13" t="s">
        <v>3016</v>
      </c>
      <c r="H1889" s="13" t="s">
        <v>105</v>
      </c>
      <c r="I1889" s="13">
        <v>57</v>
      </c>
      <c r="J1889" s="13" t="s">
        <v>244</v>
      </c>
      <c r="K1889" s="13" t="s">
        <v>107</v>
      </c>
      <c r="L1889" s="13" t="s">
        <v>108</v>
      </c>
      <c r="M1889" s="13" t="s">
        <v>122</v>
      </c>
      <c r="N1889" s="13" t="s">
        <v>2830</v>
      </c>
      <c r="O1889" s="39"/>
      <c r="P1889" s="39"/>
      <c r="Q1889" s="39"/>
      <c r="R1889" s="39">
        <v>12</v>
      </c>
      <c r="S1889" s="39">
        <v>12</v>
      </c>
      <c r="T1889" s="39">
        <v>12</v>
      </c>
      <c r="U1889" s="39">
        <v>12</v>
      </c>
      <c r="V1889" s="39">
        <v>12</v>
      </c>
      <c r="W1889" s="39"/>
      <c r="X1889" s="39"/>
      <c r="Y1889" s="39"/>
      <c r="Z1889" s="39"/>
      <c r="AA1889" s="39"/>
      <c r="AB1889" s="39"/>
      <c r="AC1889" s="39"/>
      <c r="AD1889" s="39"/>
      <c r="AE1889" s="39"/>
      <c r="AF1889" s="39"/>
      <c r="AG1889" s="39"/>
      <c r="AH1889" s="39"/>
      <c r="AI1889" s="39"/>
      <c r="AJ1889" s="39"/>
      <c r="AK1889" s="39"/>
      <c r="AL1889" s="39"/>
      <c r="AM1889" s="39"/>
      <c r="AN1889" s="39"/>
      <c r="AO1889" s="39"/>
      <c r="AP1889" s="39">
        <v>25299.999999999996</v>
      </c>
      <c r="AQ1889" s="39">
        <v>0</v>
      </c>
      <c r="AR1889" s="27">
        <f t="shared" si="40"/>
        <v>0</v>
      </c>
      <c r="AS1889" s="13" t="s">
        <v>111</v>
      </c>
      <c r="AT1889" s="13">
        <v>2014</v>
      </c>
      <c r="AU1889" s="13" t="s">
        <v>6997</v>
      </c>
    </row>
    <row r="1890" spans="2:47" x14ac:dyDescent="0.2">
      <c r="B1890" s="13" t="s">
        <v>7060</v>
      </c>
      <c r="C1890" s="13" t="s">
        <v>100</v>
      </c>
      <c r="D1890" s="13" t="s">
        <v>3010</v>
      </c>
      <c r="E1890" s="13" t="s">
        <v>569</v>
      </c>
      <c r="F1890" s="13" t="s">
        <v>3011</v>
      </c>
      <c r="G1890" s="13" t="s">
        <v>3016</v>
      </c>
      <c r="H1890" s="13" t="s">
        <v>105</v>
      </c>
      <c r="I1890" s="13">
        <v>57</v>
      </c>
      <c r="J1890" s="13" t="s">
        <v>244</v>
      </c>
      <c r="K1890" s="13" t="s">
        <v>107</v>
      </c>
      <c r="L1890" s="13" t="s">
        <v>108</v>
      </c>
      <c r="M1890" s="13" t="s">
        <v>122</v>
      </c>
      <c r="N1890" s="13" t="s">
        <v>2830</v>
      </c>
      <c r="O1890" s="39"/>
      <c r="P1890" s="39"/>
      <c r="Q1890" s="39"/>
      <c r="R1890" s="39">
        <v>12</v>
      </c>
      <c r="S1890" s="39">
        <v>12</v>
      </c>
      <c r="T1890" s="39">
        <v>0</v>
      </c>
      <c r="U1890" s="39">
        <v>12</v>
      </c>
      <c r="V1890" s="39">
        <v>12</v>
      </c>
      <c r="W1890" s="39"/>
      <c r="X1890" s="39"/>
      <c r="Y1890" s="39"/>
      <c r="Z1890" s="39"/>
      <c r="AA1890" s="39"/>
      <c r="AB1890" s="39"/>
      <c r="AC1890" s="39"/>
      <c r="AD1890" s="39"/>
      <c r="AE1890" s="39"/>
      <c r="AF1890" s="39"/>
      <c r="AG1890" s="39"/>
      <c r="AH1890" s="39"/>
      <c r="AI1890" s="39"/>
      <c r="AJ1890" s="39"/>
      <c r="AK1890" s="39"/>
      <c r="AL1890" s="39"/>
      <c r="AM1890" s="39"/>
      <c r="AN1890" s="39"/>
      <c r="AO1890" s="39"/>
      <c r="AP1890" s="39">
        <v>25299.999999999996</v>
      </c>
      <c r="AQ1890" s="39">
        <f>(O1890+P1890+Q1890+R1890+S1890+T1890+U1890+V1890+W1890)*AP1890</f>
        <v>1214399.9999999998</v>
      </c>
      <c r="AR1890" s="27">
        <f t="shared" si="40"/>
        <v>1360127.9999999998</v>
      </c>
      <c r="AS1890" s="13" t="s">
        <v>111</v>
      </c>
      <c r="AT1890" s="13">
        <v>2014</v>
      </c>
      <c r="AU1890" s="13"/>
    </row>
    <row r="1891" spans="2:47" x14ac:dyDescent="0.2">
      <c r="B1891" s="7" t="s">
        <v>3022</v>
      </c>
      <c r="C1891" s="7" t="s">
        <v>100</v>
      </c>
      <c r="D1891" s="13" t="s">
        <v>3004</v>
      </c>
      <c r="E1891" s="7" t="s">
        <v>2935</v>
      </c>
      <c r="F1891" s="7" t="s">
        <v>3005</v>
      </c>
      <c r="G1891" s="7" t="s">
        <v>3023</v>
      </c>
      <c r="H1891" s="8" t="s">
        <v>197</v>
      </c>
      <c r="I1891" s="9">
        <v>57</v>
      </c>
      <c r="J1891" s="10" t="s">
        <v>238</v>
      </c>
      <c r="K1891" s="8" t="s">
        <v>107</v>
      </c>
      <c r="L1891" s="10" t="s">
        <v>108</v>
      </c>
      <c r="M1891" s="10" t="s">
        <v>109</v>
      </c>
      <c r="N1891" s="29" t="s">
        <v>2830</v>
      </c>
      <c r="O1891" s="27"/>
      <c r="P1891" s="27"/>
      <c r="Q1891" s="74"/>
      <c r="R1891" s="27">
        <v>38</v>
      </c>
      <c r="S1891" s="27">
        <v>38</v>
      </c>
      <c r="T1891" s="27">
        <v>38</v>
      </c>
      <c r="U1891" s="27">
        <v>38</v>
      </c>
      <c r="V1891" s="27">
        <v>38</v>
      </c>
      <c r="W1891" s="27"/>
      <c r="X1891" s="27"/>
      <c r="Y1891" s="27"/>
      <c r="Z1891" s="27"/>
      <c r="AA1891" s="27"/>
      <c r="AB1891" s="27"/>
      <c r="AC1891" s="27"/>
      <c r="AD1891" s="27"/>
      <c r="AE1891" s="27"/>
      <c r="AF1891" s="27"/>
      <c r="AG1891" s="27"/>
      <c r="AH1891" s="27"/>
      <c r="AI1891" s="27"/>
      <c r="AJ1891" s="27"/>
      <c r="AK1891" s="27"/>
      <c r="AL1891" s="27"/>
      <c r="AM1891" s="27"/>
      <c r="AN1891" s="27"/>
      <c r="AO1891" s="27"/>
      <c r="AP1891" s="27">
        <v>15765.37</v>
      </c>
      <c r="AQ1891" s="27">
        <v>0</v>
      </c>
      <c r="AR1891" s="27">
        <f t="shared" si="40"/>
        <v>0</v>
      </c>
      <c r="AS1891" s="10" t="s">
        <v>111</v>
      </c>
      <c r="AT1891" s="43" t="s">
        <v>241</v>
      </c>
      <c r="AU1891" s="89" t="s">
        <v>661</v>
      </c>
    </row>
    <row r="1892" spans="2:47" x14ac:dyDescent="0.2">
      <c r="B1892" s="12" t="s">
        <v>3024</v>
      </c>
      <c r="C1892" s="7" t="s">
        <v>100</v>
      </c>
      <c r="D1892" s="13" t="s">
        <v>3004</v>
      </c>
      <c r="E1892" s="7" t="s">
        <v>2935</v>
      </c>
      <c r="F1892" s="7" t="s">
        <v>3005</v>
      </c>
      <c r="G1892" s="7" t="s">
        <v>3023</v>
      </c>
      <c r="H1892" s="8" t="s">
        <v>105</v>
      </c>
      <c r="I1892" s="9">
        <v>57</v>
      </c>
      <c r="J1892" s="10" t="s">
        <v>106</v>
      </c>
      <c r="K1892" s="8" t="s">
        <v>107</v>
      </c>
      <c r="L1892" s="10" t="s">
        <v>108</v>
      </c>
      <c r="M1892" s="10" t="s">
        <v>109</v>
      </c>
      <c r="N1892" s="10" t="s">
        <v>2830</v>
      </c>
      <c r="O1892" s="74"/>
      <c r="P1892" s="27"/>
      <c r="Q1892" s="27"/>
      <c r="R1892" s="27">
        <v>38</v>
      </c>
      <c r="S1892" s="27">
        <v>38</v>
      </c>
      <c r="T1892" s="27">
        <v>38</v>
      </c>
      <c r="U1892" s="27">
        <v>38</v>
      </c>
      <c r="V1892" s="27">
        <v>38</v>
      </c>
      <c r="W1892" s="27"/>
      <c r="X1892" s="27"/>
      <c r="Y1892" s="27"/>
      <c r="Z1892" s="27"/>
      <c r="AA1892" s="27"/>
      <c r="AB1892" s="27"/>
      <c r="AC1892" s="27"/>
      <c r="AD1892" s="27"/>
      <c r="AE1892" s="27"/>
      <c r="AF1892" s="27"/>
      <c r="AG1892" s="27"/>
      <c r="AH1892" s="27"/>
      <c r="AI1892" s="27"/>
      <c r="AJ1892" s="27"/>
      <c r="AK1892" s="27"/>
      <c r="AL1892" s="27"/>
      <c r="AM1892" s="27"/>
      <c r="AN1892" s="27"/>
      <c r="AO1892" s="27"/>
      <c r="AP1892" s="27">
        <v>15765.37</v>
      </c>
      <c r="AQ1892" s="27">
        <v>0</v>
      </c>
      <c r="AR1892" s="27">
        <f t="shared" si="40"/>
        <v>0</v>
      </c>
      <c r="AS1892" s="10" t="s">
        <v>111</v>
      </c>
      <c r="AT1892" s="43" t="s">
        <v>241</v>
      </c>
      <c r="AU1892" s="89" t="s">
        <v>661</v>
      </c>
    </row>
    <row r="1893" spans="2:47" x14ac:dyDescent="0.2">
      <c r="B1893" s="12" t="s">
        <v>3025</v>
      </c>
      <c r="C1893" s="7" t="s">
        <v>100</v>
      </c>
      <c r="D1893" s="13" t="s">
        <v>3004</v>
      </c>
      <c r="E1893" s="7" t="s">
        <v>2935</v>
      </c>
      <c r="F1893" s="7" t="s">
        <v>3005</v>
      </c>
      <c r="G1893" s="7" t="s">
        <v>3023</v>
      </c>
      <c r="H1893" s="8" t="s">
        <v>105</v>
      </c>
      <c r="I1893" s="8">
        <v>57</v>
      </c>
      <c r="J1893" s="10" t="s">
        <v>244</v>
      </c>
      <c r="K1893" s="8" t="s">
        <v>107</v>
      </c>
      <c r="L1893" s="10" t="s">
        <v>108</v>
      </c>
      <c r="M1893" s="10" t="s">
        <v>109</v>
      </c>
      <c r="N1893" s="10" t="s">
        <v>2830</v>
      </c>
      <c r="O1893" s="74"/>
      <c r="P1893" s="27"/>
      <c r="Q1893" s="27"/>
      <c r="R1893" s="27">
        <v>21</v>
      </c>
      <c r="S1893" s="27">
        <v>38</v>
      </c>
      <c r="T1893" s="27">
        <v>38</v>
      </c>
      <c r="U1893" s="27">
        <v>38</v>
      </c>
      <c r="V1893" s="27">
        <v>38</v>
      </c>
      <c r="W1893" s="27"/>
      <c r="X1893" s="27"/>
      <c r="Y1893" s="27"/>
      <c r="Z1893" s="27"/>
      <c r="AA1893" s="27"/>
      <c r="AB1893" s="27"/>
      <c r="AC1893" s="27"/>
      <c r="AD1893" s="27"/>
      <c r="AE1893" s="27"/>
      <c r="AF1893" s="27"/>
      <c r="AG1893" s="27"/>
      <c r="AH1893" s="27"/>
      <c r="AI1893" s="27"/>
      <c r="AJ1893" s="27"/>
      <c r="AK1893" s="27"/>
      <c r="AL1893" s="27"/>
      <c r="AM1893" s="27"/>
      <c r="AN1893" s="27"/>
      <c r="AO1893" s="27"/>
      <c r="AP1893" s="27">
        <v>25300</v>
      </c>
      <c r="AQ1893" s="27">
        <v>0</v>
      </c>
      <c r="AR1893" s="27">
        <f t="shared" si="40"/>
        <v>0</v>
      </c>
      <c r="AS1893" s="10" t="s">
        <v>111</v>
      </c>
      <c r="AT1893" s="7" t="s">
        <v>375</v>
      </c>
      <c r="AU1893" s="13" t="s">
        <v>115</v>
      </c>
    </row>
    <row r="1894" spans="2:47" x14ac:dyDescent="0.2">
      <c r="B1894" s="13" t="s">
        <v>3026</v>
      </c>
      <c r="C1894" s="13" t="s">
        <v>100</v>
      </c>
      <c r="D1894" s="13" t="s">
        <v>3010</v>
      </c>
      <c r="E1894" s="13" t="s">
        <v>569</v>
      </c>
      <c r="F1894" s="13" t="s">
        <v>3011</v>
      </c>
      <c r="G1894" s="13" t="s">
        <v>3023</v>
      </c>
      <c r="H1894" s="13" t="s">
        <v>105</v>
      </c>
      <c r="I1894" s="13">
        <v>57</v>
      </c>
      <c r="J1894" s="13" t="s">
        <v>244</v>
      </c>
      <c r="K1894" s="13" t="s">
        <v>107</v>
      </c>
      <c r="L1894" s="13" t="s">
        <v>108</v>
      </c>
      <c r="M1894" s="13" t="s">
        <v>109</v>
      </c>
      <c r="N1894" s="13" t="s">
        <v>2830</v>
      </c>
      <c r="O1894" s="39"/>
      <c r="P1894" s="39"/>
      <c r="Q1894" s="39"/>
      <c r="R1894" s="39">
        <v>21</v>
      </c>
      <c r="S1894" s="39">
        <v>1</v>
      </c>
      <c r="T1894" s="39">
        <v>33</v>
      </c>
      <c r="U1894" s="39">
        <v>33</v>
      </c>
      <c r="V1894" s="39">
        <v>33</v>
      </c>
      <c r="W1894" s="39"/>
      <c r="X1894" s="39"/>
      <c r="Y1894" s="39"/>
      <c r="Z1894" s="39"/>
      <c r="AA1894" s="39"/>
      <c r="AB1894" s="39"/>
      <c r="AC1894" s="39"/>
      <c r="AD1894" s="39"/>
      <c r="AE1894" s="39"/>
      <c r="AF1894" s="39"/>
      <c r="AG1894" s="39"/>
      <c r="AH1894" s="39"/>
      <c r="AI1894" s="39"/>
      <c r="AJ1894" s="39"/>
      <c r="AK1894" s="39"/>
      <c r="AL1894" s="39"/>
      <c r="AM1894" s="39"/>
      <c r="AN1894" s="39"/>
      <c r="AO1894" s="39"/>
      <c r="AP1894" s="39">
        <v>25300</v>
      </c>
      <c r="AQ1894" s="39">
        <v>0</v>
      </c>
      <c r="AR1894" s="27">
        <f t="shared" si="40"/>
        <v>0</v>
      </c>
      <c r="AS1894" s="13" t="s">
        <v>111</v>
      </c>
      <c r="AT1894" s="13">
        <v>2014</v>
      </c>
      <c r="AU1894" s="13">
        <v>14</v>
      </c>
    </row>
    <row r="1895" spans="2:47" x14ac:dyDescent="0.2">
      <c r="B1895" s="13" t="s">
        <v>3027</v>
      </c>
      <c r="C1895" s="13" t="s">
        <v>100</v>
      </c>
      <c r="D1895" s="13" t="s">
        <v>3010</v>
      </c>
      <c r="E1895" s="13" t="s">
        <v>569</v>
      </c>
      <c r="F1895" s="13" t="s">
        <v>3011</v>
      </c>
      <c r="G1895" s="13" t="s">
        <v>3023</v>
      </c>
      <c r="H1895" s="13" t="s">
        <v>105</v>
      </c>
      <c r="I1895" s="13">
        <v>57</v>
      </c>
      <c r="J1895" s="13" t="s">
        <v>244</v>
      </c>
      <c r="K1895" s="13" t="s">
        <v>107</v>
      </c>
      <c r="L1895" s="13" t="s">
        <v>108</v>
      </c>
      <c r="M1895" s="13" t="s">
        <v>109</v>
      </c>
      <c r="N1895" s="13" t="s">
        <v>2830</v>
      </c>
      <c r="O1895" s="39"/>
      <c r="P1895" s="39"/>
      <c r="Q1895" s="39"/>
      <c r="R1895" s="39">
        <v>21</v>
      </c>
      <c r="S1895" s="39">
        <v>0</v>
      </c>
      <c r="T1895" s="39">
        <v>33</v>
      </c>
      <c r="U1895" s="39">
        <v>33</v>
      </c>
      <c r="V1895" s="39">
        <v>33</v>
      </c>
      <c r="W1895" s="39"/>
      <c r="X1895" s="39"/>
      <c r="Y1895" s="39"/>
      <c r="Z1895" s="39"/>
      <c r="AA1895" s="39"/>
      <c r="AB1895" s="39"/>
      <c r="AC1895" s="39"/>
      <c r="AD1895" s="39"/>
      <c r="AE1895" s="39"/>
      <c r="AF1895" s="39"/>
      <c r="AG1895" s="39"/>
      <c r="AH1895" s="39"/>
      <c r="AI1895" s="39"/>
      <c r="AJ1895" s="39"/>
      <c r="AK1895" s="39"/>
      <c r="AL1895" s="39"/>
      <c r="AM1895" s="39"/>
      <c r="AN1895" s="39"/>
      <c r="AO1895" s="39"/>
      <c r="AP1895" s="39">
        <v>25300</v>
      </c>
      <c r="AQ1895" s="39">
        <v>0</v>
      </c>
      <c r="AR1895" s="27">
        <f t="shared" si="40"/>
        <v>0</v>
      </c>
      <c r="AS1895" s="13" t="s">
        <v>111</v>
      </c>
      <c r="AT1895" s="13">
        <v>2014</v>
      </c>
      <c r="AU1895" s="13">
        <v>14</v>
      </c>
    </row>
    <row r="1896" spans="2:47" x14ac:dyDescent="0.2">
      <c r="B1896" s="13" t="s">
        <v>3028</v>
      </c>
      <c r="C1896" s="13" t="s">
        <v>100</v>
      </c>
      <c r="D1896" s="13" t="s">
        <v>3010</v>
      </c>
      <c r="E1896" s="13" t="s">
        <v>569</v>
      </c>
      <c r="F1896" s="13" t="s">
        <v>3011</v>
      </c>
      <c r="G1896" s="13" t="s">
        <v>3023</v>
      </c>
      <c r="H1896" s="13" t="s">
        <v>105</v>
      </c>
      <c r="I1896" s="13">
        <v>57</v>
      </c>
      <c r="J1896" s="13" t="s">
        <v>244</v>
      </c>
      <c r="K1896" s="13" t="s">
        <v>107</v>
      </c>
      <c r="L1896" s="13" t="s">
        <v>108</v>
      </c>
      <c r="M1896" s="13" t="s">
        <v>122</v>
      </c>
      <c r="N1896" s="13" t="s">
        <v>2830</v>
      </c>
      <c r="O1896" s="39"/>
      <c r="P1896" s="39"/>
      <c r="Q1896" s="39"/>
      <c r="R1896" s="39">
        <v>21</v>
      </c>
      <c r="S1896" s="39">
        <v>33</v>
      </c>
      <c r="T1896" s="39">
        <v>33</v>
      </c>
      <c r="U1896" s="39">
        <v>33</v>
      </c>
      <c r="V1896" s="39">
        <v>33</v>
      </c>
      <c r="W1896" s="39"/>
      <c r="X1896" s="39"/>
      <c r="Y1896" s="39"/>
      <c r="Z1896" s="39"/>
      <c r="AA1896" s="39"/>
      <c r="AB1896" s="39"/>
      <c r="AC1896" s="39"/>
      <c r="AD1896" s="39"/>
      <c r="AE1896" s="39"/>
      <c r="AF1896" s="39"/>
      <c r="AG1896" s="39"/>
      <c r="AH1896" s="39"/>
      <c r="AI1896" s="39"/>
      <c r="AJ1896" s="39"/>
      <c r="AK1896" s="39"/>
      <c r="AL1896" s="39"/>
      <c r="AM1896" s="39"/>
      <c r="AN1896" s="39"/>
      <c r="AO1896" s="39"/>
      <c r="AP1896" s="39">
        <v>25300</v>
      </c>
      <c r="AQ1896" s="39">
        <v>0</v>
      </c>
      <c r="AR1896" s="27">
        <f t="shared" si="40"/>
        <v>0</v>
      </c>
      <c r="AS1896" s="13" t="s">
        <v>111</v>
      </c>
      <c r="AT1896" s="13">
        <v>2014</v>
      </c>
      <c r="AU1896" s="13" t="s">
        <v>6997</v>
      </c>
    </row>
    <row r="1897" spans="2:47" x14ac:dyDescent="0.2">
      <c r="B1897" s="13" t="s">
        <v>7061</v>
      </c>
      <c r="C1897" s="13" t="s">
        <v>100</v>
      </c>
      <c r="D1897" s="13" t="s">
        <v>3010</v>
      </c>
      <c r="E1897" s="13" t="s">
        <v>569</v>
      </c>
      <c r="F1897" s="13" t="s">
        <v>3011</v>
      </c>
      <c r="G1897" s="13" t="s">
        <v>3023</v>
      </c>
      <c r="H1897" s="13" t="s">
        <v>105</v>
      </c>
      <c r="I1897" s="13">
        <v>57</v>
      </c>
      <c r="J1897" s="13" t="s">
        <v>244</v>
      </c>
      <c r="K1897" s="13" t="s">
        <v>107</v>
      </c>
      <c r="L1897" s="13" t="s">
        <v>108</v>
      </c>
      <c r="M1897" s="13" t="s">
        <v>122</v>
      </c>
      <c r="N1897" s="13" t="s">
        <v>2830</v>
      </c>
      <c r="O1897" s="39"/>
      <c r="P1897" s="39"/>
      <c r="Q1897" s="39"/>
      <c r="R1897" s="39">
        <v>21</v>
      </c>
      <c r="S1897" s="39">
        <v>33</v>
      </c>
      <c r="T1897" s="39">
        <v>0</v>
      </c>
      <c r="U1897" s="39">
        <v>33</v>
      </c>
      <c r="V1897" s="39">
        <v>33</v>
      </c>
      <c r="W1897" s="39"/>
      <c r="X1897" s="39"/>
      <c r="Y1897" s="39"/>
      <c r="Z1897" s="39"/>
      <c r="AA1897" s="39"/>
      <c r="AB1897" s="39"/>
      <c r="AC1897" s="39"/>
      <c r="AD1897" s="39"/>
      <c r="AE1897" s="39"/>
      <c r="AF1897" s="39"/>
      <c r="AG1897" s="39"/>
      <c r="AH1897" s="39"/>
      <c r="AI1897" s="39"/>
      <c r="AJ1897" s="39"/>
      <c r="AK1897" s="39"/>
      <c r="AL1897" s="39"/>
      <c r="AM1897" s="39"/>
      <c r="AN1897" s="39"/>
      <c r="AO1897" s="39"/>
      <c r="AP1897" s="39">
        <v>25300</v>
      </c>
      <c r="AQ1897" s="39">
        <f>(O1897+P1897+Q1897+R1897+S1897+T1897+U1897+V1897+W1897)*AP1897</f>
        <v>3036000</v>
      </c>
      <c r="AR1897" s="27">
        <f t="shared" si="40"/>
        <v>3400320.0000000005</v>
      </c>
      <c r="AS1897" s="13" t="s">
        <v>111</v>
      </c>
      <c r="AT1897" s="13">
        <v>2014</v>
      </c>
      <c r="AU1897" s="13"/>
    </row>
    <row r="1898" spans="2:47" x14ac:dyDescent="0.2">
      <c r="B1898" s="7" t="s">
        <v>3029</v>
      </c>
      <c r="C1898" s="7" t="s">
        <v>100</v>
      </c>
      <c r="D1898" s="13" t="s">
        <v>2981</v>
      </c>
      <c r="E1898" s="7" t="s">
        <v>2935</v>
      </c>
      <c r="F1898" s="7" t="s">
        <v>2982</v>
      </c>
      <c r="G1898" s="7" t="s">
        <v>3030</v>
      </c>
      <c r="H1898" s="8" t="s">
        <v>197</v>
      </c>
      <c r="I1898" s="9">
        <v>57</v>
      </c>
      <c r="J1898" s="10" t="s">
        <v>238</v>
      </c>
      <c r="K1898" s="8" t="s">
        <v>107</v>
      </c>
      <c r="L1898" s="10" t="s">
        <v>108</v>
      </c>
      <c r="M1898" s="10" t="s">
        <v>109</v>
      </c>
      <c r="N1898" s="29" t="s">
        <v>2830</v>
      </c>
      <c r="O1898" s="27"/>
      <c r="P1898" s="27"/>
      <c r="Q1898" s="74"/>
      <c r="R1898" s="27">
        <v>1</v>
      </c>
      <c r="S1898" s="27">
        <v>1</v>
      </c>
      <c r="T1898" s="27">
        <v>1</v>
      </c>
      <c r="U1898" s="27">
        <v>1</v>
      </c>
      <c r="V1898" s="27">
        <v>1</v>
      </c>
      <c r="W1898" s="27"/>
      <c r="X1898" s="27"/>
      <c r="Y1898" s="27"/>
      <c r="Z1898" s="27"/>
      <c r="AA1898" s="27"/>
      <c r="AB1898" s="27"/>
      <c r="AC1898" s="27"/>
      <c r="AD1898" s="27"/>
      <c r="AE1898" s="27"/>
      <c r="AF1898" s="27"/>
      <c r="AG1898" s="27"/>
      <c r="AH1898" s="27"/>
      <c r="AI1898" s="27"/>
      <c r="AJ1898" s="27"/>
      <c r="AK1898" s="27"/>
      <c r="AL1898" s="27"/>
      <c r="AM1898" s="27"/>
      <c r="AN1898" s="27"/>
      <c r="AO1898" s="27"/>
      <c r="AP1898" s="27">
        <v>15765.37</v>
      </c>
      <c r="AQ1898" s="27">
        <v>0</v>
      </c>
      <c r="AR1898" s="27">
        <f t="shared" si="40"/>
        <v>0</v>
      </c>
      <c r="AS1898" s="10" t="s">
        <v>111</v>
      </c>
      <c r="AT1898" s="43" t="s">
        <v>241</v>
      </c>
      <c r="AU1898" s="89" t="s">
        <v>242</v>
      </c>
    </row>
    <row r="1899" spans="2:47" x14ac:dyDescent="0.2">
      <c r="B1899" s="12" t="s">
        <v>3031</v>
      </c>
      <c r="C1899" s="7" t="s">
        <v>100</v>
      </c>
      <c r="D1899" s="13" t="s">
        <v>2981</v>
      </c>
      <c r="E1899" s="7" t="s">
        <v>2935</v>
      </c>
      <c r="F1899" s="7" t="s">
        <v>2982</v>
      </c>
      <c r="G1899" s="7" t="s">
        <v>3030</v>
      </c>
      <c r="H1899" s="8" t="s">
        <v>105</v>
      </c>
      <c r="I1899" s="9">
        <v>57</v>
      </c>
      <c r="J1899" s="10" t="s">
        <v>106</v>
      </c>
      <c r="K1899" s="8" t="s">
        <v>107</v>
      </c>
      <c r="L1899" s="10" t="s">
        <v>108</v>
      </c>
      <c r="M1899" s="10" t="s">
        <v>109</v>
      </c>
      <c r="N1899" s="10" t="s">
        <v>2830</v>
      </c>
      <c r="O1899" s="74"/>
      <c r="P1899" s="27"/>
      <c r="Q1899" s="27"/>
      <c r="R1899" s="27">
        <v>1</v>
      </c>
      <c r="S1899" s="27">
        <v>1</v>
      </c>
      <c r="T1899" s="27">
        <v>1</v>
      </c>
      <c r="U1899" s="27">
        <v>1</v>
      </c>
      <c r="V1899" s="27">
        <v>1</v>
      </c>
      <c r="W1899" s="27"/>
      <c r="X1899" s="27"/>
      <c r="Y1899" s="27"/>
      <c r="Z1899" s="27"/>
      <c r="AA1899" s="27"/>
      <c r="AB1899" s="27"/>
      <c r="AC1899" s="27"/>
      <c r="AD1899" s="27"/>
      <c r="AE1899" s="27"/>
      <c r="AF1899" s="27"/>
      <c r="AG1899" s="27"/>
      <c r="AH1899" s="27"/>
      <c r="AI1899" s="27"/>
      <c r="AJ1899" s="27"/>
      <c r="AK1899" s="27"/>
      <c r="AL1899" s="27"/>
      <c r="AM1899" s="27"/>
      <c r="AN1899" s="27"/>
      <c r="AO1899" s="27"/>
      <c r="AP1899" s="27">
        <v>15765.37</v>
      </c>
      <c r="AQ1899" s="27">
        <v>0</v>
      </c>
      <c r="AR1899" s="27">
        <f t="shared" si="40"/>
        <v>0</v>
      </c>
      <c r="AS1899" s="10" t="s">
        <v>111</v>
      </c>
      <c r="AT1899" s="43" t="s">
        <v>241</v>
      </c>
      <c r="AU1899" s="89" t="s">
        <v>242</v>
      </c>
    </row>
    <row r="1900" spans="2:47" x14ac:dyDescent="0.2">
      <c r="B1900" s="12" t="s">
        <v>3032</v>
      </c>
      <c r="C1900" s="7" t="s">
        <v>100</v>
      </c>
      <c r="D1900" s="13" t="s">
        <v>2981</v>
      </c>
      <c r="E1900" s="7" t="s">
        <v>2935</v>
      </c>
      <c r="F1900" s="7" t="s">
        <v>2982</v>
      </c>
      <c r="G1900" s="7" t="s">
        <v>3033</v>
      </c>
      <c r="H1900" s="8" t="s">
        <v>105</v>
      </c>
      <c r="I1900" s="8">
        <v>57</v>
      </c>
      <c r="J1900" s="10" t="s">
        <v>244</v>
      </c>
      <c r="K1900" s="8" t="s">
        <v>107</v>
      </c>
      <c r="L1900" s="10" t="s">
        <v>108</v>
      </c>
      <c r="M1900" s="10" t="s">
        <v>109</v>
      </c>
      <c r="N1900" s="10" t="s">
        <v>2830</v>
      </c>
      <c r="O1900" s="74"/>
      <c r="P1900" s="27"/>
      <c r="Q1900" s="27"/>
      <c r="R1900" s="27">
        <v>1</v>
      </c>
      <c r="S1900" s="27">
        <v>1</v>
      </c>
      <c r="T1900" s="27">
        <v>1</v>
      </c>
      <c r="U1900" s="27">
        <v>1</v>
      </c>
      <c r="V1900" s="27">
        <v>1</v>
      </c>
      <c r="W1900" s="27"/>
      <c r="X1900" s="27"/>
      <c r="Y1900" s="27"/>
      <c r="Z1900" s="27"/>
      <c r="AA1900" s="27"/>
      <c r="AB1900" s="27"/>
      <c r="AC1900" s="27"/>
      <c r="AD1900" s="27"/>
      <c r="AE1900" s="27"/>
      <c r="AF1900" s="27"/>
      <c r="AG1900" s="27"/>
      <c r="AH1900" s="27"/>
      <c r="AI1900" s="27"/>
      <c r="AJ1900" s="27"/>
      <c r="AK1900" s="27"/>
      <c r="AL1900" s="27"/>
      <c r="AM1900" s="27"/>
      <c r="AN1900" s="27"/>
      <c r="AO1900" s="27"/>
      <c r="AP1900" s="27">
        <v>27800</v>
      </c>
      <c r="AQ1900" s="27">
        <v>0</v>
      </c>
      <c r="AR1900" s="27">
        <f t="shared" si="40"/>
        <v>0</v>
      </c>
      <c r="AS1900" s="10" t="s">
        <v>111</v>
      </c>
      <c r="AT1900" s="7" t="s">
        <v>375</v>
      </c>
      <c r="AU1900" s="13" t="s">
        <v>156</v>
      </c>
    </row>
    <row r="1901" spans="2:47" x14ac:dyDescent="0.2">
      <c r="B1901" s="13" t="s">
        <v>3034</v>
      </c>
      <c r="C1901" s="13" t="s">
        <v>100</v>
      </c>
      <c r="D1901" s="13" t="s">
        <v>2987</v>
      </c>
      <c r="E1901" s="13" t="s">
        <v>569</v>
      </c>
      <c r="F1901" s="13" t="s">
        <v>2988</v>
      </c>
      <c r="G1901" s="13" t="s">
        <v>3033</v>
      </c>
      <c r="H1901" s="13" t="s">
        <v>105</v>
      </c>
      <c r="I1901" s="13">
        <v>57</v>
      </c>
      <c r="J1901" s="13" t="s">
        <v>244</v>
      </c>
      <c r="K1901" s="13" t="s">
        <v>107</v>
      </c>
      <c r="L1901" s="13" t="s">
        <v>108</v>
      </c>
      <c r="M1901" s="13" t="s">
        <v>109</v>
      </c>
      <c r="N1901" s="13" t="s">
        <v>2830</v>
      </c>
      <c r="O1901" s="39"/>
      <c r="P1901" s="39"/>
      <c r="Q1901" s="39"/>
      <c r="R1901" s="39">
        <v>1</v>
      </c>
      <c r="S1901" s="39">
        <v>12</v>
      </c>
      <c r="T1901" s="39">
        <v>19</v>
      </c>
      <c r="U1901" s="39">
        <v>19</v>
      </c>
      <c r="V1901" s="39">
        <v>19</v>
      </c>
      <c r="W1901" s="39"/>
      <c r="X1901" s="39"/>
      <c r="Y1901" s="39"/>
      <c r="Z1901" s="39"/>
      <c r="AA1901" s="39"/>
      <c r="AB1901" s="39"/>
      <c r="AC1901" s="39"/>
      <c r="AD1901" s="39"/>
      <c r="AE1901" s="39"/>
      <c r="AF1901" s="39"/>
      <c r="AG1901" s="39"/>
      <c r="AH1901" s="39"/>
      <c r="AI1901" s="39"/>
      <c r="AJ1901" s="39"/>
      <c r="AK1901" s="39"/>
      <c r="AL1901" s="39"/>
      <c r="AM1901" s="39"/>
      <c r="AN1901" s="39"/>
      <c r="AO1901" s="39"/>
      <c r="AP1901" s="39">
        <v>25299.999999999996</v>
      </c>
      <c r="AQ1901" s="39">
        <v>0</v>
      </c>
      <c r="AR1901" s="27">
        <f t="shared" si="40"/>
        <v>0</v>
      </c>
      <c r="AS1901" s="13" t="s">
        <v>111</v>
      </c>
      <c r="AT1901" s="13">
        <v>2014</v>
      </c>
      <c r="AU1901" s="13">
        <v>14</v>
      </c>
    </row>
    <row r="1902" spans="2:47" x14ac:dyDescent="0.2">
      <c r="B1902" s="13" t="s">
        <v>3035</v>
      </c>
      <c r="C1902" s="13" t="s">
        <v>100</v>
      </c>
      <c r="D1902" s="13" t="s">
        <v>2987</v>
      </c>
      <c r="E1902" s="13" t="s">
        <v>569</v>
      </c>
      <c r="F1902" s="13" t="s">
        <v>2988</v>
      </c>
      <c r="G1902" s="13" t="s">
        <v>3033</v>
      </c>
      <c r="H1902" s="13" t="s">
        <v>105</v>
      </c>
      <c r="I1902" s="13">
        <v>57</v>
      </c>
      <c r="J1902" s="13" t="s">
        <v>244</v>
      </c>
      <c r="K1902" s="13" t="s">
        <v>107</v>
      </c>
      <c r="L1902" s="13" t="s">
        <v>108</v>
      </c>
      <c r="M1902" s="13" t="s">
        <v>109</v>
      </c>
      <c r="N1902" s="13" t="s">
        <v>2830</v>
      </c>
      <c r="O1902" s="39"/>
      <c r="P1902" s="39"/>
      <c r="Q1902" s="39"/>
      <c r="R1902" s="39">
        <v>1</v>
      </c>
      <c r="S1902" s="39">
        <v>5</v>
      </c>
      <c r="T1902" s="39">
        <v>19</v>
      </c>
      <c r="U1902" s="39">
        <v>19</v>
      </c>
      <c r="V1902" s="39">
        <v>19</v>
      </c>
      <c r="W1902" s="39"/>
      <c r="X1902" s="39"/>
      <c r="Y1902" s="39"/>
      <c r="Z1902" s="39"/>
      <c r="AA1902" s="39"/>
      <c r="AB1902" s="39"/>
      <c r="AC1902" s="39"/>
      <c r="AD1902" s="39"/>
      <c r="AE1902" s="39"/>
      <c r="AF1902" s="39"/>
      <c r="AG1902" s="39"/>
      <c r="AH1902" s="39"/>
      <c r="AI1902" s="39"/>
      <c r="AJ1902" s="39"/>
      <c r="AK1902" s="39"/>
      <c r="AL1902" s="39"/>
      <c r="AM1902" s="39"/>
      <c r="AN1902" s="39"/>
      <c r="AO1902" s="39"/>
      <c r="AP1902" s="39">
        <v>25299.999999999996</v>
      </c>
      <c r="AQ1902" s="39">
        <v>0</v>
      </c>
      <c r="AR1902" s="27">
        <f t="shared" si="40"/>
        <v>0</v>
      </c>
      <c r="AS1902" s="13" t="s">
        <v>111</v>
      </c>
      <c r="AT1902" s="13">
        <v>2014</v>
      </c>
      <c r="AU1902" s="13">
        <v>14</v>
      </c>
    </row>
    <row r="1903" spans="2:47" x14ac:dyDescent="0.2">
      <c r="B1903" s="13" t="s">
        <v>3036</v>
      </c>
      <c r="C1903" s="13" t="s">
        <v>100</v>
      </c>
      <c r="D1903" s="13" t="s">
        <v>2987</v>
      </c>
      <c r="E1903" s="13" t="s">
        <v>569</v>
      </c>
      <c r="F1903" s="13" t="s">
        <v>2988</v>
      </c>
      <c r="G1903" s="13" t="s">
        <v>3033</v>
      </c>
      <c r="H1903" s="13" t="s">
        <v>105</v>
      </c>
      <c r="I1903" s="13">
        <v>57</v>
      </c>
      <c r="J1903" s="13" t="s">
        <v>244</v>
      </c>
      <c r="K1903" s="13" t="s">
        <v>107</v>
      </c>
      <c r="L1903" s="13" t="s">
        <v>108</v>
      </c>
      <c r="M1903" s="13" t="s">
        <v>109</v>
      </c>
      <c r="N1903" s="13" t="s">
        <v>2830</v>
      </c>
      <c r="O1903" s="39"/>
      <c r="P1903" s="39"/>
      <c r="Q1903" s="39"/>
      <c r="R1903" s="39">
        <v>1</v>
      </c>
      <c r="S1903" s="39">
        <v>1</v>
      </c>
      <c r="T1903" s="39">
        <v>1</v>
      </c>
      <c r="U1903" s="39">
        <v>1</v>
      </c>
      <c r="V1903" s="39">
        <v>1</v>
      </c>
      <c r="W1903" s="39"/>
      <c r="X1903" s="39"/>
      <c r="Y1903" s="39"/>
      <c r="Z1903" s="39"/>
      <c r="AA1903" s="39"/>
      <c r="AB1903" s="39"/>
      <c r="AC1903" s="39"/>
      <c r="AD1903" s="39"/>
      <c r="AE1903" s="39"/>
      <c r="AF1903" s="39"/>
      <c r="AG1903" s="39"/>
      <c r="AH1903" s="39"/>
      <c r="AI1903" s="39"/>
      <c r="AJ1903" s="39"/>
      <c r="AK1903" s="39"/>
      <c r="AL1903" s="39"/>
      <c r="AM1903" s="39"/>
      <c r="AN1903" s="39"/>
      <c r="AO1903" s="39"/>
      <c r="AP1903" s="39">
        <v>25299.999999999996</v>
      </c>
      <c r="AQ1903" s="39">
        <v>0</v>
      </c>
      <c r="AR1903" s="27">
        <f t="shared" si="40"/>
        <v>0</v>
      </c>
      <c r="AS1903" s="13" t="s">
        <v>111</v>
      </c>
      <c r="AT1903" s="13">
        <v>2014</v>
      </c>
      <c r="AU1903" s="13">
        <v>14</v>
      </c>
    </row>
    <row r="1904" spans="2:47" x14ac:dyDescent="0.2">
      <c r="B1904" s="13" t="s">
        <v>3037</v>
      </c>
      <c r="C1904" s="13" t="s">
        <v>100</v>
      </c>
      <c r="D1904" s="13" t="s">
        <v>2987</v>
      </c>
      <c r="E1904" s="13" t="s">
        <v>569</v>
      </c>
      <c r="F1904" s="13" t="s">
        <v>2988</v>
      </c>
      <c r="G1904" s="13" t="s">
        <v>3033</v>
      </c>
      <c r="H1904" s="15" t="s">
        <v>105</v>
      </c>
      <c r="I1904" s="13">
        <v>57</v>
      </c>
      <c r="J1904" s="13" t="s">
        <v>244</v>
      </c>
      <c r="K1904" s="13" t="s">
        <v>107</v>
      </c>
      <c r="L1904" s="13" t="s">
        <v>108</v>
      </c>
      <c r="M1904" s="13" t="s">
        <v>122</v>
      </c>
      <c r="N1904" s="13" t="s">
        <v>2830</v>
      </c>
      <c r="O1904" s="39"/>
      <c r="P1904" s="39"/>
      <c r="Q1904" s="39"/>
      <c r="R1904" s="39">
        <v>1</v>
      </c>
      <c r="S1904" s="39">
        <v>1</v>
      </c>
      <c r="T1904" s="39">
        <v>19</v>
      </c>
      <c r="U1904" s="39">
        <v>19</v>
      </c>
      <c r="V1904" s="39">
        <v>19</v>
      </c>
      <c r="W1904" s="39"/>
      <c r="X1904" s="39"/>
      <c r="Y1904" s="39"/>
      <c r="Z1904" s="39"/>
      <c r="AA1904" s="39"/>
      <c r="AB1904" s="39"/>
      <c r="AC1904" s="39"/>
      <c r="AD1904" s="39"/>
      <c r="AE1904" s="39"/>
      <c r="AF1904" s="39"/>
      <c r="AG1904" s="39"/>
      <c r="AH1904" s="39"/>
      <c r="AI1904" s="39"/>
      <c r="AJ1904" s="39"/>
      <c r="AK1904" s="39"/>
      <c r="AL1904" s="39"/>
      <c r="AM1904" s="39"/>
      <c r="AN1904" s="39"/>
      <c r="AO1904" s="39"/>
      <c r="AP1904" s="39">
        <v>25299.999999999996</v>
      </c>
      <c r="AQ1904" s="39">
        <f>(O1904+P1904+Q1904+R1904+S1904+T1904+U1904+V1904+W1904)*AP1904</f>
        <v>1492699.9999999998</v>
      </c>
      <c r="AR1904" s="27">
        <f t="shared" si="40"/>
        <v>1671824</v>
      </c>
      <c r="AS1904" s="13" t="s">
        <v>111</v>
      </c>
      <c r="AT1904" s="13">
        <v>2014</v>
      </c>
      <c r="AU1904" s="13"/>
    </row>
    <row r="1905" spans="2:47" x14ac:dyDescent="0.2">
      <c r="B1905" s="7" t="s">
        <v>3038</v>
      </c>
      <c r="C1905" s="7" t="s">
        <v>100</v>
      </c>
      <c r="D1905" s="13" t="s">
        <v>603</v>
      </c>
      <c r="E1905" s="7" t="s">
        <v>604</v>
      </c>
      <c r="F1905" s="7" t="s">
        <v>605</v>
      </c>
      <c r="G1905" s="7" t="s">
        <v>3039</v>
      </c>
      <c r="H1905" s="8" t="s">
        <v>197</v>
      </c>
      <c r="I1905" s="9">
        <v>57</v>
      </c>
      <c r="J1905" s="10" t="s">
        <v>238</v>
      </c>
      <c r="K1905" s="8" t="s">
        <v>107</v>
      </c>
      <c r="L1905" s="10" t="s">
        <v>108</v>
      </c>
      <c r="M1905" s="10" t="s">
        <v>109</v>
      </c>
      <c r="N1905" s="29" t="s">
        <v>2830</v>
      </c>
      <c r="O1905" s="27"/>
      <c r="P1905" s="27"/>
      <c r="Q1905" s="74"/>
      <c r="R1905" s="27">
        <v>20</v>
      </c>
      <c r="S1905" s="27">
        <v>10</v>
      </c>
      <c r="T1905" s="27">
        <v>10</v>
      </c>
      <c r="U1905" s="27">
        <v>10</v>
      </c>
      <c r="V1905" s="27">
        <v>10</v>
      </c>
      <c r="W1905" s="27"/>
      <c r="X1905" s="27"/>
      <c r="Y1905" s="27"/>
      <c r="Z1905" s="27"/>
      <c r="AA1905" s="27"/>
      <c r="AB1905" s="27"/>
      <c r="AC1905" s="27"/>
      <c r="AD1905" s="27"/>
      <c r="AE1905" s="27"/>
      <c r="AF1905" s="27"/>
      <c r="AG1905" s="27"/>
      <c r="AH1905" s="27"/>
      <c r="AI1905" s="27"/>
      <c r="AJ1905" s="27"/>
      <c r="AK1905" s="27"/>
      <c r="AL1905" s="27"/>
      <c r="AM1905" s="27"/>
      <c r="AN1905" s="27"/>
      <c r="AO1905" s="27"/>
      <c r="AP1905" s="27">
        <v>15523.57</v>
      </c>
      <c r="AQ1905" s="27">
        <v>0</v>
      </c>
      <c r="AR1905" s="27">
        <f t="shared" si="40"/>
        <v>0</v>
      </c>
      <c r="AS1905" s="10" t="s">
        <v>111</v>
      </c>
      <c r="AT1905" s="43" t="s">
        <v>241</v>
      </c>
      <c r="AU1905" s="89" t="s">
        <v>661</v>
      </c>
    </row>
    <row r="1906" spans="2:47" x14ac:dyDescent="0.2">
      <c r="B1906" s="12" t="s">
        <v>3040</v>
      </c>
      <c r="C1906" s="7" t="s">
        <v>100</v>
      </c>
      <c r="D1906" s="13" t="s">
        <v>603</v>
      </c>
      <c r="E1906" s="7" t="s">
        <v>604</v>
      </c>
      <c r="F1906" s="7" t="s">
        <v>605</v>
      </c>
      <c r="G1906" s="7" t="s">
        <v>3039</v>
      </c>
      <c r="H1906" s="8" t="s">
        <v>105</v>
      </c>
      <c r="I1906" s="9">
        <v>57</v>
      </c>
      <c r="J1906" s="10" t="s">
        <v>106</v>
      </c>
      <c r="K1906" s="8" t="s">
        <v>107</v>
      </c>
      <c r="L1906" s="10" t="s">
        <v>108</v>
      </c>
      <c r="M1906" s="10" t="s">
        <v>109</v>
      </c>
      <c r="N1906" s="10" t="s">
        <v>2830</v>
      </c>
      <c r="O1906" s="74"/>
      <c r="P1906" s="27"/>
      <c r="Q1906" s="27"/>
      <c r="R1906" s="27">
        <v>20</v>
      </c>
      <c r="S1906" s="27">
        <v>10</v>
      </c>
      <c r="T1906" s="27">
        <v>10</v>
      </c>
      <c r="U1906" s="27">
        <v>10</v>
      </c>
      <c r="V1906" s="27">
        <v>10</v>
      </c>
      <c r="W1906" s="27"/>
      <c r="X1906" s="27"/>
      <c r="Y1906" s="27"/>
      <c r="Z1906" s="27"/>
      <c r="AA1906" s="27"/>
      <c r="AB1906" s="27"/>
      <c r="AC1906" s="27"/>
      <c r="AD1906" s="27"/>
      <c r="AE1906" s="27"/>
      <c r="AF1906" s="27"/>
      <c r="AG1906" s="27"/>
      <c r="AH1906" s="27"/>
      <c r="AI1906" s="27"/>
      <c r="AJ1906" s="27"/>
      <c r="AK1906" s="27"/>
      <c r="AL1906" s="27"/>
      <c r="AM1906" s="27"/>
      <c r="AN1906" s="27"/>
      <c r="AO1906" s="27"/>
      <c r="AP1906" s="27">
        <v>15523.57</v>
      </c>
      <c r="AQ1906" s="27">
        <v>0</v>
      </c>
      <c r="AR1906" s="27">
        <f t="shared" si="40"/>
        <v>0</v>
      </c>
      <c r="AS1906" s="10" t="s">
        <v>111</v>
      </c>
      <c r="AT1906" s="43" t="s">
        <v>241</v>
      </c>
      <c r="AU1906" s="89" t="s">
        <v>661</v>
      </c>
    </row>
    <row r="1907" spans="2:47" x14ac:dyDescent="0.2">
      <c r="B1907" s="12" t="s">
        <v>3041</v>
      </c>
      <c r="C1907" s="7" t="s">
        <v>100</v>
      </c>
      <c r="D1907" s="13" t="s">
        <v>603</v>
      </c>
      <c r="E1907" s="7" t="s">
        <v>604</v>
      </c>
      <c r="F1907" s="7" t="s">
        <v>605</v>
      </c>
      <c r="G1907" s="7" t="s">
        <v>3039</v>
      </c>
      <c r="H1907" s="8" t="s">
        <v>105</v>
      </c>
      <c r="I1907" s="8">
        <v>57</v>
      </c>
      <c r="J1907" s="10" t="s">
        <v>200</v>
      </c>
      <c r="K1907" s="8" t="s">
        <v>107</v>
      </c>
      <c r="L1907" s="10" t="s">
        <v>108</v>
      </c>
      <c r="M1907" s="10" t="s">
        <v>109</v>
      </c>
      <c r="N1907" s="10" t="s">
        <v>2830</v>
      </c>
      <c r="O1907" s="74"/>
      <c r="P1907" s="27"/>
      <c r="Q1907" s="27"/>
      <c r="R1907" s="27">
        <v>5</v>
      </c>
      <c r="S1907" s="27">
        <v>4</v>
      </c>
      <c r="T1907" s="27">
        <v>5</v>
      </c>
      <c r="U1907" s="27">
        <v>4</v>
      </c>
      <c r="V1907" s="27">
        <v>4</v>
      </c>
      <c r="W1907" s="27"/>
      <c r="X1907" s="27"/>
      <c r="Y1907" s="27"/>
      <c r="Z1907" s="27"/>
      <c r="AA1907" s="27"/>
      <c r="AB1907" s="27"/>
      <c r="AC1907" s="27"/>
      <c r="AD1907" s="27"/>
      <c r="AE1907" s="27"/>
      <c r="AF1907" s="27"/>
      <c r="AG1907" s="27"/>
      <c r="AH1907" s="27"/>
      <c r="AI1907" s="27"/>
      <c r="AJ1907" s="27"/>
      <c r="AK1907" s="27"/>
      <c r="AL1907" s="27"/>
      <c r="AM1907" s="27"/>
      <c r="AN1907" s="27"/>
      <c r="AO1907" s="27"/>
      <c r="AP1907" s="27">
        <v>14330.36</v>
      </c>
      <c r="AQ1907" s="27">
        <v>0</v>
      </c>
      <c r="AR1907" s="27">
        <f t="shared" si="40"/>
        <v>0</v>
      </c>
      <c r="AS1907" s="10" t="s">
        <v>111</v>
      </c>
      <c r="AT1907" s="7" t="s">
        <v>375</v>
      </c>
      <c r="AU1907" s="13" t="s">
        <v>115</v>
      </c>
    </row>
    <row r="1908" spans="2:47" x14ac:dyDescent="0.2">
      <c r="B1908" s="13" t="s">
        <v>3042</v>
      </c>
      <c r="C1908" s="13" t="s">
        <v>100</v>
      </c>
      <c r="D1908" s="13" t="s">
        <v>612</v>
      </c>
      <c r="E1908" s="13" t="s">
        <v>569</v>
      </c>
      <c r="F1908" s="13" t="s">
        <v>613</v>
      </c>
      <c r="G1908" s="13" t="s">
        <v>3039</v>
      </c>
      <c r="H1908" s="13" t="s">
        <v>105</v>
      </c>
      <c r="I1908" s="13">
        <v>57</v>
      </c>
      <c r="J1908" s="13" t="s">
        <v>200</v>
      </c>
      <c r="K1908" s="13" t="s">
        <v>107</v>
      </c>
      <c r="L1908" s="13" t="s">
        <v>108</v>
      </c>
      <c r="M1908" s="13" t="s">
        <v>109</v>
      </c>
      <c r="N1908" s="13" t="s">
        <v>2830</v>
      </c>
      <c r="O1908" s="39"/>
      <c r="P1908" s="39"/>
      <c r="Q1908" s="39">
        <v>5</v>
      </c>
      <c r="R1908" s="39">
        <v>72</v>
      </c>
      <c r="S1908" s="39">
        <v>4</v>
      </c>
      <c r="T1908" s="39">
        <v>4</v>
      </c>
      <c r="U1908" s="39">
        <v>4</v>
      </c>
      <c r="V1908" s="39"/>
      <c r="W1908" s="39"/>
      <c r="X1908" s="39"/>
      <c r="Y1908" s="39"/>
      <c r="Z1908" s="39"/>
      <c r="AA1908" s="39"/>
      <c r="AB1908" s="39"/>
      <c r="AC1908" s="39"/>
      <c r="AD1908" s="39"/>
      <c r="AE1908" s="39"/>
      <c r="AF1908" s="39"/>
      <c r="AG1908" s="39"/>
      <c r="AH1908" s="39"/>
      <c r="AI1908" s="39"/>
      <c r="AJ1908" s="39"/>
      <c r="AK1908" s="39"/>
      <c r="AL1908" s="39"/>
      <c r="AM1908" s="39"/>
      <c r="AN1908" s="39"/>
      <c r="AO1908" s="39"/>
      <c r="AP1908" s="39">
        <v>14330.35</v>
      </c>
      <c r="AQ1908" s="39">
        <v>0</v>
      </c>
      <c r="AR1908" s="27">
        <f t="shared" si="40"/>
        <v>0</v>
      </c>
      <c r="AS1908" s="13" t="s">
        <v>111</v>
      </c>
      <c r="AT1908" s="13">
        <v>2014</v>
      </c>
      <c r="AU1908" s="13">
        <v>14</v>
      </c>
    </row>
    <row r="1909" spans="2:47" x14ac:dyDescent="0.2">
      <c r="B1909" s="13" t="s">
        <v>3043</v>
      </c>
      <c r="C1909" s="13" t="s">
        <v>100</v>
      </c>
      <c r="D1909" s="13" t="s">
        <v>612</v>
      </c>
      <c r="E1909" s="13" t="s">
        <v>569</v>
      </c>
      <c r="F1909" s="13" t="s">
        <v>613</v>
      </c>
      <c r="G1909" s="13" t="s">
        <v>3039</v>
      </c>
      <c r="H1909" s="13" t="s">
        <v>105</v>
      </c>
      <c r="I1909" s="13">
        <v>57</v>
      </c>
      <c r="J1909" s="13" t="s">
        <v>200</v>
      </c>
      <c r="K1909" s="13" t="s">
        <v>107</v>
      </c>
      <c r="L1909" s="13" t="s">
        <v>108</v>
      </c>
      <c r="M1909" s="13" t="s">
        <v>109</v>
      </c>
      <c r="N1909" s="13" t="s">
        <v>2830</v>
      </c>
      <c r="O1909" s="39"/>
      <c r="P1909" s="39"/>
      <c r="Q1909" s="39">
        <v>5</v>
      </c>
      <c r="R1909" s="39">
        <v>72</v>
      </c>
      <c r="S1909" s="39">
        <v>2</v>
      </c>
      <c r="T1909" s="39">
        <v>4</v>
      </c>
      <c r="U1909" s="39">
        <v>4</v>
      </c>
      <c r="V1909" s="39"/>
      <c r="W1909" s="39"/>
      <c r="X1909" s="39"/>
      <c r="Y1909" s="39"/>
      <c r="Z1909" s="39"/>
      <c r="AA1909" s="39"/>
      <c r="AB1909" s="39"/>
      <c r="AC1909" s="39"/>
      <c r="AD1909" s="39"/>
      <c r="AE1909" s="39"/>
      <c r="AF1909" s="39"/>
      <c r="AG1909" s="39"/>
      <c r="AH1909" s="39"/>
      <c r="AI1909" s="39"/>
      <c r="AJ1909" s="39"/>
      <c r="AK1909" s="39"/>
      <c r="AL1909" s="39"/>
      <c r="AM1909" s="39"/>
      <c r="AN1909" s="39"/>
      <c r="AO1909" s="39"/>
      <c r="AP1909" s="39">
        <v>14330.35</v>
      </c>
      <c r="AQ1909" s="39">
        <v>0</v>
      </c>
      <c r="AR1909" s="27">
        <f t="shared" si="40"/>
        <v>0</v>
      </c>
      <c r="AS1909" s="13" t="s">
        <v>111</v>
      </c>
      <c r="AT1909" s="13">
        <v>2014</v>
      </c>
      <c r="AU1909" s="13">
        <v>14</v>
      </c>
    </row>
    <row r="1910" spans="2:47" x14ac:dyDescent="0.2">
      <c r="B1910" s="13" t="s">
        <v>3044</v>
      </c>
      <c r="C1910" s="13" t="s">
        <v>100</v>
      </c>
      <c r="D1910" s="13" t="s">
        <v>612</v>
      </c>
      <c r="E1910" s="13" t="s">
        <v>569</v>
      </c>
      <c r="F1910" s="13" t="s">
        <v>613</v>
      </c>
      <c r="G1910" s="13" t="s">
        <v>3039</v>
      </c>
      <c r="H1910" s="13" t="s">
        <v>105</v>
      </c>
      <c r="I1910" s="13">
        <v>57</v>
      </c>
      <c r="J1910" s="13" t="s">
        <v>200</v>
      </c>
      <c r="K1910" s="13" t="s">
        <v>107</v>
      </c>
      <c r="L1910" s="13" t="s">
        <v>108</v>
      </c>
      <c r="M1910" s="13" t="s">
        <v>122</v>
      </c>
      <c r="N1910" s="13" t="s">
        <v>2830</v>
      </c>
      <c r="O1910" s="39"/>
      <c r="P1910" s="39"/>
      <c r="Q1910" s="39">
        <v>1</v>
      </c>
      <c r="R1910" s="39">
        <v>1</v>
      </c>
      <c r="S1910" s="39">
        <v>1</v>
      </c>
      <c r="T1910" s="39">
        <v>1</v>
      </c>
      <c r="U1910" s="39">
        <v>1</v>
      </c>
      <c r="V1910" s="39"/>
      <c r="W1910" s="39"/>
      <c r="X1910" s="39"/>
      <c r="Y1910" s="39"/>
      <c r="Z1910" s="39"/>
      <c r="AA1910" s="39"/>
      <c r="AB1910" s="39"/>
      <c r="AC1910" s="39"/>
      <c r="AD1910" s="39"/>
      <c r="AE1910" s="39"/>
      <c r="AF1910" s="39"/>
      <c r="AG1910" s="39"/>
      <c r="AH1910" s="39"/>
      <c r="AI1910" s="39"/>
      <c r="AJ1910" s="39"/>
      <c r="AK1910" s="39"/>
      <c r="AL1910" s="39"/>
      <c r="AM1910" s="39"/>
      <c r="AN1910" s="39"/>
      <c r="AO1910" s="39"/>
      <c r="AP1910" s="39">
        <v>14330.35</v>
      </c>
      <c r="AQ1910" s="39">
        <f>(O1910+P1910+Q1910+R1910+S1910+T1910+U1910+V1910+W1910)*AP1910</f>
        <v>71651.75</v>
      </c>
      <c r="AR1910" s="27">
        <f t="shared" si="40"/>
        <v>80249.960000000006</v>
      </c>
      <c r="AS1910" s="13" t="s">
        <v>111</v>
      </c>
      <c r="AT1910" s="13">
        <v>2014</v>
      </c>
      <c r="AU1910" s="13"/>
    </row>
    <row r="1911" spans="2:47" x14ac:dyDescent="0.2">
      <c r="B1911" s="7" t="s">
        <v>3045</v>
      </c>
      <c r="C1911" s="7" t="s">
        <v>100</v>
      </c>
      <c r="D1911" s="13" t="s">
        <v>603</v>
      </c>
      <c r="E1911" s="7" t="s">
        <v>604</v>
      </c>
      <c r="F1911" s="7" t="s">
        <v>605</v>
      </c>
      <c r="G1911" s="7" t="s">
        <v>3046</v>
      </c>
      <c r="H1911" s="8" t="s">
        <v>197</v>
      </c>
      <c r="I1911" s="9">
        <v>57</v>
      </c>
      <c r="J1911" s="10" t="s">
        <v>238</v>
      </c>
      <c r="K1911" s="8" t="s">
        <v>107</v>
      </c>
      <c r="L1911" s="10" t="s">
        <v>108</v>
      </c>
      <c r="M1911" s="10" t="s">
        <v>109</v>
      </c>
      <c r="N1911" s="29" t="s">
        <v>2830</v>
      </c>
      <c r="O1911" s="27"/>
      <c r="P1911" s="27"/>
      <c r="Q1911" s="74"/>
      <c r="R1911" s="27">
        <v>28</v>
      </c>
      <c r="S1911" s="27">
        <v>18</v>
      </c>
      <c r="T1911" s="27">
        <v>18</v>
      </c>
      <c r="U1911" s="27">
        <v>18</v>
      </c>
      <c r="V1911" s="27">
        <v>18</v>
      </c>
      <c r="W1911" s="27"/>
      <c r="X1911" s="27"/>
      <c r="Y1911" s="27"/>
      <c r="Z1911" s="27"/>
      <c r="AA1911" s="27"/>
      <c r="AB1911" s="27"/>
      <c r="AC1911" s="27"/>
      <c r="AD1911" s="27"/>
      <c r="AE1911" s="27"/>
      <c r="AF1911" s="27"/>
      <c r="AG1911" s="27"/>
      <c r="AH1911" s="27"/>
      <c r="AI1911" s="27"/>
      <c r="AJ1911" s="27"/>
      <c r="AK1911" s="27"/>
      <c r="AL1911" s="27"/>
      <c r="AM1911" s="27"/>
      <c r="AN1911" s="27"/>
      <c r="AO1911" s="27"/>
      <c r="AP1911" s="27">
        <v>15523.57</v>
      </c>
      <c r="AQ1911" s="27">
        <v>0</v>
      </c>
      <c r="AR1911" s="27">
        <f t="shared" si="40"/>
        <v>0</v>
      </c>
      <c r="AS1911" s="10" t="s">
        <v>111</v>
      </c>
      <c r="AT1911" s="43" t="s">
        <v>241</v>
      </c>
      <c r="AU1911" s="89" t="s">
        <v>661</v>
      </c>
    </row>
    <row r="1912" spans="2:47" x14ac:dyDescent="0.2">
      <c r="B1912" s="12" t="s">
        <v>3047</v>
      </c>
      <c r="C1912" s="7" t="s">
        <v>100</v>
      </c>
      <c r="D1912" s="13" t="s">
        <v>603</v>
      </c>
      <c r="E1912" s="7" t="s">
        <v>604</v>
      </c>
      <c r="F1912" s="7" t="s">
        <v>605</v>
      </c>
      <c r="G1912" s="7" t="s">
        <v>3046</v>
      </c>
      <c r="H1912" s="8" t="s">
        <v>105</v>
      </c>
      <c r="I1912" s="9">
        <v>57</v>
      </c>
      <c r="J1912" s="10" t="s">
        <v>106</v>
      </c>
      <c r="K1912" s="8" t="s">
        <v>107</v>
      </c>
      <c r="L1912" s="10" t="s">
        <v>108</v>
      </c>
      <c r="M1912" s="10" t="s">
        <v>109</v>
      </c>
      <c r="N1912" s="10" t="s">
        <v>2830</v>
      </c>
      <c r="O1912" s="74"/>
      <c r="P1912" s="27"/>
      <c r="Q1912" s="27"/>
      <c r="R1912" s="27">
        <v>28</v>
      </c>
      <c r="S1912" s="27">
        <v>18</v>
      </c>
      <c r="T1912" s="27">
        <v>18</v>
      </c>
      <c r="U1912" s="27">
        <v>18</v>
      </c>
      <c r="V1912" s="27">
        <v>18</v>
      </c>
      <c r="W1912" s="27"/>
      <c r="X1912" s="27"/>
      <c r="Y1912" s="27"/>
      <c r="Z1912" s="27"/>
      <c r="AA1912" s="27"/>
      <c r="AB1912" s="27"/>
      <c r="AC1912" s="27"/>
      <c r="AD1912" s="27"/>
      <c r="AE1912" s="27"/>
      <c r="AF1912" s="27"/>
      <c r="AG1912" s="27"/>
      <c r="AH1912" s="27"/>
      <c r="AI1912" s="27"/>
      <c r="AJ1912" s="27"/>
      <c r="AK1912" s="27"/>
      <c r="AL1912" s="27"/>
      <c r="AM1912" s="27"/>
      <c r="AN1912" s="27"/>
      <c r="AO1912" s="27"/>
      <c r="AP1912" s="27">
        <v>15523.57</v>
      </c>
      <c r="AQ1912" s="27">
        <v>0</v>
      </c>
      <c r="AR1912" s="27">
        <f t="shared" si="40"/>
        <v>0</v>
      </c>
      <c r="AS1912" s="10" t="s">
        <v>111</v>
      </c>
      <c r="AT1912" s="43" t="s">
        <v>241</v>
      </c>
      <c r="AU1912" s="89" t="s">
        <v>661</v>
      </c>
    </row>
    <row r="1913" spans="2:47" x14ac:dyDescent="0.2">
      <c r="B1913" s="12" t="s">
        <v>3048</v>
      </c>
      <c r="C1913" s="7" t="s">
        <v>100</v>
      </c>
      <c r="D1913" s="13" t="s">
        <v>603</v>
      </c>
      <c r="E1913" s="7" t="s">
        <v>604</v>
      </c>
      <c r="F1913" s="7" t="s">
        <v>605</v>
      </c>
      <c r="G1913" s="7" t="s">
        <v>3046</v>
      </c>
      <c r="H1913" s="8" t="s">
        <v>105</v>
      </c>
      <c r="I1913" s="8">
        <v>57</v>
      </c>
      <c r="J1913" s="10" t="s">
        <v>200</v>
      </c>
      <c r="K1913" s="8" t="s">
        <v>107</v>
      </c>
      <c r="L1913" s="10" t="s">
        <v>108</v>
      </c>
      <c r="M1913" s="10" t="s">
        <v>109</v>
      </c>
      <c r="N1913" s="10" t="s">
        <v>2830</v>
      </c>
      <c r="O1913" s="74"/>
      <c r="P1913" s="27"/>
      <c r="Q1913" s="27"/>
      <c r="R1913" s="27">
        <v>5</v>
      </c>
      <c r="S1913" s="27">
        <v>5</v>
      </c>
      <c r="T1913" s="27">
        <v>4</v>
      </c>
      <c r="U1913" s="27">
        <v>5</v>
      </c>
      <c r="V1913" s="27">
        <v>5</v>
      </c>
      <c r="W1913" s="27"/>
      <c r="X1913" s="27"/>
      <c r="Y1913" s="27"/>
      <c r="Z1913" s="27"/>
      <c r="AA1913" s="27"/>
      <c r="AB1913" s="27"/>
      <c r="AC1913" s="27"/>
      <c r="AD1913" s="27"/>
      <c r="AE1913" s="27"/>
      <c r="AF1913" s="27"/>
      <c r="AG1913" s="27"/>
      <c r="AH1913" s="27"/>
      <c r="AI1913" s="27"/>
      <c r="AJ1913" s="27"/>
      <c r="AK1913" s="27"/>
      <c r="AL1913" s="27"/>
      <c r="AM1913" s="27"/>
      <c r="AN1913" s="27"/>
      <c r="AO1913" s="27"/>
      <c r="AP1913" s="27">
        <v>14330.36</v>
      </c>
      <c r="AQ1913" s="27">
        <v>0</v>
      </c>
      <c r="AR1913" s="27">
        <f t="shared" si="40"/>
        <v>0</v>
      </c>
      <c r="AS1913" s="10" t="s">
        <v>111</v>
      </c>
      <c r="AT1913" s="7" t="s">
        <v>375</v>
      </c>
      <c r="AU1913" s="13" t="s">
        <v>115</v>
      </c>
    </row>
    <row r="1914" spans="2:47" x14ac:dyDescent="0.2">
      <c r="B1914" s="13" t="s">
        <v>3049</v>
      </c>
      <c r="C1914" s="13" t="s">
        <v>100</v>
      </c>
      <c r="D1914" s="13" t="s">
        <v>612</v>
      </c>
      <c r="E1914" s="13" t="s">
        <v>569</v>
      </c>
      <c r="F1914" s="13" t="s">
        <v>613</v>
      </c>
      <c r="G1914" s="13" t="s">
        <v>3046</v>
      </c>
      <c r="H1914" s="13" t="s">
        <v>105</v>
      </c>
      <c r="I1914" s="13">
        <v>57</v>
      </c>
      <c r="J1914" s="13" t="s">
        <v>200</v>
      </c>
      <c r="K1914" s="13" t="s">
        <v>107</v>
      </c>
      <c r="L1914" s="13" t="s">
        <v>108</v>
      </c>
      <c r="M1914" s="13" t="s">
        <v>109</v>
      </c>
      <c r="N1914" s="13" t="s">
        <v>2830</v>
      </c>
      <c r="O1914" s="39"/>
      <c r="P1914" s="39"/>
      <c r="Q1914" s="39">
        <v>0</v>
      </c>
      <c r="R1914" s="39">
        <v>5</v>
      </c>
      <c r="S1914" s="39">
        <v>3</v>
      </c>
      <c r="T1914" s="39">
        <v>3</v>
      </c>
      <c r="U1914" s="39">
        <v>3</v>
      </c>
      <c r="V1914" s="39"/>
      <c r="W1914" s="39"/>
      <c r="X1914" s="39"/>
      <c r="Y1914" s="39"/>
      <c r="Z1914" s="39"/>
      <c r="AA1914" s="39"/>
      <c r="AB1914" s="39"/>
      <c r="AC1914" s="39"/>
      <c r="AD1914" s="39"/>
      <c r="AE1914" s="39"/>
      <c r="AF1914" s="39"/>
      <c r="AG1914" s="39"/>
      <c r="AH1914" s="39"/>
      <c r="AI1914" s="39"/>
      <c r="AJ1914" s="39"/>
      <c r="AK1914" s="39"/>
      <c r="AL1914" s="39"/>
      <c r="AM1914" s="39"/>
      <c r="AN1914" s="39"/>
      <c r="AO1914" s="39"/>
      <c r="AP1914" s="39">
        <v>14330.35</v>
      </c>
      <c r="AQ1914" s="39">
        <v>0</v>
      </c>
      <c r="AR1914" s="27">
        <f t="shared" si="40"/>
        <v>0</v>
      </c>
      <c r="AS1914" s="13" t="s">
        <v>111</v>
      </c>
      <c r="AT1914" s="13">
        <v>2014</v>
      </c>
      <c r="AU1914" s="13">
        <v>15</v>
      </c>
    </row>
    <row r="1915" spans="2:47" x14ac:dyDescent="0.2">
      <c r="B1915" s="13" t="s">
        <v>3050</v>
      </c>
      <c r="C1915" s="13" t="s">
        <v>100</v>
      </c>
      <c r="D1915" s="13" t="s">
        <v>612</v>
      </c>
      <c r="E1915" s="13" t="s">
        <v>569</v>
      </c>
      <c r="F1915" s="13" t="s">
        <v>613</v>
      </c>
      <c r="G1915" s="13" t="s">
        <v>3046</v>
      </c>
      <c r="H1915" s="13" t="s">
        <v>105</v>
      </c>
      <c r="I1915" s="13">
        <v>57</v>
      </c>
      <c r="J1915" s="13" t="s">
        <v>200</v>
      </c>
      <c r="K1915" s="13" t="s">
        <v>107</v>
      </c>
      <c r="L1915" s="13" t="s">
        <v>108</v>
      </c>
      <c r="M1915" s="13" t="s">
        <v>109</v>
      </c>
      <c r="N1915" s="13" t="s">
        <v>2830</v>
      </c>
      <c r="O1915" s="39"/>
      <c r="P1915" s="39"/>
      <c r="Q1915" s="39"/>
      <c r="R1915" s="39">
        <v>5</v>
      </c>
      <c r="S1915" s="39">
        <v>3</v>
      </c>
      <c r="T1915" s="39">
        <v>3</v>
      </c>
      <c r="U1915" s="39">
        <v>3</v>
      </c>
      <c r="V1915" s="39"/>
      <c r="W1915" s="39"/>
      <c r="X1915" s="39"/>
      <c r="Y1915" s="39"/>
      <c r="Z1915" s="39"/>
      <c r="AA1915" s="39"/>
      <c r="AB1915" s="39"/>
      <c r="AC1915" s="39"/>
      <c r="AD1915" s="39"/>
      <c r="AE1915" s="39"/>
      <c r="AF1915" s="39"/>
      <c r="AG1915" s="39"/>
      <c r="AH1915" s="39"/>
      <c r="AI1915" s="39"/>
      <c r="AJ1915" s="39"/>
      <c r="AK1915" s="39"/>
      <c r="AL1915" s="39"/>
      <c r="AM1915" s="39"/>
      <c r="AN1915" s="39"/>
      <c r="AO1915" s="39"/>
      <c r="AP1915" s="39">
        <v>16071.42</v>
      </c>
      <c r="AQ1915" s="39">
        <v>0</v>
      </c>
      <c r="AR1915" s="27">
        <f t="shared" si="40"/>
        <v>0</v>
      </c>
      <c r="AS1915" s="13" t="s">
        <v>111</v>
      </c>
      <c r="AT1915" s="13">
        <v>2014</v>
      </c>
      <c r="AU1915" s="13">
        <v>14</v>
      </c>
    </row>
    <row r="1916" spans="2:47" x14ac:dyDescent="0.2">
      <c r="B1916" s="13" t="s">
        <v>3051</v>
      </c>
      <c r="C1916" s="13" t="s">
        <v>100</v>
      </c>
      <c r="D1916" s="13" t="s">
        <v>612</v>
      </c>
      <c r="E1916" s="13" t="s">
        <v>569</v>
      </c>
      <c r="F1916" s="13" t="s">
        <v>613</v>
      </c>
      <c r="G1916" s="13" t="s">
        <v>3046</v>
      </c>
      <c r="H1916" s="13" t="s">
        <v>105</v>
      </c>
      <c r="I1916" s="13">
        <v>57</v>
      </c>
      <c r="J1916" s="13" t="s">
        <v>200</v>
      </c>
      <c r="K1916" s="13" t="s">
        <v>107</v>
      </c>
      <c r="L1916" s="13" t="s">
        <v>108</v>
      </c>
      <c r="M1916" s="13" t="s">
        <v>122</v>
      </c>
      <c r="N1916" s="13" t="s">
        <v>2830</v>
      </c>
      <c r="O1916" s="39"/>
      <c r="P1916" s="39"/>
      <c r="Q1916" s="39">
        <v>2</v>
      </c>
      <c r="R1916" s="39">
        <v>2</v>
      </c>
      <c r="S1916" s="39">
        <v>2</v>
      </c>
      <c r="T1916" s="39">
        <v>2</v>
      </c>
      <c r="U1916" s="39">
        <v>2</v>
      </c>
      <c r="V1916" s="39"/>
      <c r="W1916" s="39"/>
      <c r="X1916" s="39"/>
      <c r="Y1916" s="39"/>
      <c r="Z1916" s="39"/>
      <c r="AA1916" s="39"/>
      <c r="AB1916" s="39"/>
      <c r="AC1916" s="39"/>
      <c r="AD1916" s="39"/>
      <c r="AE1916" s="39"/>
      <c r="AF1916" s="39"/>
      <c r="AG1916" s="39"/>
      <c r="AH1916" s="39"/>
      <c r="AI1916" s="39"/>
      <c r="AJ1916" s="39"/>
      <c r="AK1916" s="39"/>
      <c r="AL1916" s="39"/>
      <c r="AM1916" s="39"/>
      <c r="AN1916" s="39"/>
      <c r="AO1916" s="39"/>
      <c r="AP1916" s="39">
        <v>16071.42</v>
      </c>
      <c r="AQ1916" s="39">
        <f>(O1916+P1916+Q1916+R1916+S1916+T1916+U1916+V1916+W1916)*AP1916</f>
        <v>160714.20000000001</v>
      </c>
      <c r="AR1916" s="27">
        <f t="shared" si="40"/>
        <v>179999.90400000004</v>
      </c>
      <c r="AS1916" s="13" t="s">
        <v>111</v>
      </c>
      <c r="AT1916" s="13">
        <v>2014</v>
      </c>
      <c r="AU1916" s="13"/>
    </row>
    <row r="1917" spans="2:47" x14ac:dyDescent="0.2">
      <c r="B1917" s="7" t="s">
        <v>3052</v>
      </c>
      <c r="C1917" s="7" t="s">
        <v>100</v>
      </c>
      <c r="D1917" s="13" t="s">
        <v>603</v>
      </c>
      <c r="E1917" s="7" t="s">
        <v>604</v>
      </c>
      <c r="F1917" s="7" t="s">
        <v>605</v>
      </c>
      <c r="G1917" s="7" t="s">
        <v>3053</v>
      </c>
      <c r="H1917" s="8" t="s">
        <v>197</v>
      </c>
      <c r="I1917" s="9">
        <v>57</v>
      </c>
      <c r="J1917" s="10" t="s">
        <v>238</v>
      </c>
      <c r="K1917" s="8" t="s">
        <v>107</v>
      </c>
      <c r="L1917" s="10" t="s">
        <v>108</v>
      </c>
      <c r="M1917" s="10" t="s">
        <v>109</v>
      </c>
      <c r="N1917" s="29" t="s">
        <v>2830</v>
      </c>
      <c r="O1917" s="27"/>
      <c r="P1917" s="27"/>
      <c r="Q1917" s="74"/>
      <c r="R1917" s="27">
        <v>16</v>
      </c>
      <c r="S1917" s="27">
        <v>16</v>
      </c>
      <c r="T1917" s="27">
        <v>16</v>
      </c>
      <c r="U1917" s="27">
        <v>16</v>
      </c>
      <c r="V1917" s="27">
        <v>16</v>
      </c>
      <c r="W1917" s="27"/>
      <c r="X1917" s="27"/>
      <c r="Y1917" s="27"/>
      <c r="Z1917" s="27"/>
      <c r="AA1917" s="27"/>
      <c r="AB1917" s="27"/>
      <c r="AC1917" s="27"/>
      <c r="AD1917" s="27"/>
      <c r="AE1917" s="27"/>
      <c r="AF1917" s="27"/>
      <c r="AG1917" s="27"/>
      <c r="AH1917" s="27"/>
      <c r="AI1917" s="27"/>
      <c r="AJ1917" s="27"/>
      <c r="AK1917" s="27"/>
      <c r="AL1917" s="27"/>
      <c r="AM1917" s="27"/>
      <c r="AN1917" s="27"/>
      <c r="AO1917" s="27"/>
      <c r="AP1917" s="27">
        <v>15523.57</v>
      </c>
      <c r="AQ1917" s="27">
        <v>0</v>
      </c>
      <c r="AR1917" s="27">
        <f t="shared" si="40"/>
        <v>0</v>
      </c>
      <c r="AS1917" s="10" t="s">
        <v>111</v>
      </c>
      <c r="AT1917" s="43" t="s">
        <v>241</v>
      </c>
      <c r="AU1917" s="89" t="s">
        <v>661</v>
      </c>
    </row>
    <row r="1918" spans="2:47" x14ac:dyDescent="0.2">
      <c r="B1918" s="12" t="s">
        <v>3054</v>
      </c>
      <c r="C1918" s="7" t="s">
        <v>100</v>
      </c>
      <c r="D1918" s="13" t="s">
        <v>603</v>
      </c>
      <c r="E1918" s="7" t="s">
        <v>604</v>
      </c>
      <c r="F1918" s="7" t="s">
        <v>605</v>
      </c>
      <c r="G1918" s="7" t="s">
        <v>3053</v>
      </c>
      <c r="H1918" s="8" t="s">
        <v>105</v>
      </c>
      <c r="I1918" s="9">
        <v>57</v>
      </c>
      <c r="J1918" s="10" t="s">
        <v>106</v>
      </c>
      <c r="K1918" s="8" t="s">
        <v>107</v>
      </c>
      <c r="L1918" s="10" t="s">
        <v>108</v>
      </c>
      <c r="M1918" s="10" t="s">
        <v>109</v>
      </c>
      <c r="N1918" s="10" t="s">
        <v>2830</v>
      </c>
      <c r="O1918" s="74"/>
      <c r="P1918" s="27"/>
      <c r="Q1918" s="27"/>
      <c r="R1918" s="27">
        <v>16</v>
      </c>
      <c r="S1918" s="27">
        <v>16</v>
      </c>
      <c r="T1918" s="27">
        <v>16</v>
      </c>
      <c r="U1918" s="27">
        <v>16</v>
      </c>
      <c r="V1918" s="27">
        <v>16</v>
      </c>
      <c r="W1918" s="27"/>
      <c r="X1918" s="27"/>
      <c r="Y1918" s="27"/>
      <c r="Z1918" s="27"/>
      <c r="AA1918" s="27"/>
      <c r="AB1918" s="27"/>
      <c r="AC1918" s="27"/>
      <c r="AD1918" s="27"/>
      <c r="AE1918" s="27"/>
      <c r="AF1918" s="27"/>
      <c r="AG1918" s="27"/>
      <c r="AH1918" s="27"/>
      <c r="AI1918" s="27"/>
      <c r="AJ1918" s="27"/>
      <c r="AK1918" s="27"/>
      <c r="AL1918" s="27"/>
      <c r="AM1918" s="27"/>
      <c r="AN1918" s="27"/>
      <c r="AO1918" s="27"/>
      <c r="AP1918" s="27">
        <v>15523.57</v>
      </c>
      <c r="AQ1918" s="27">
        <v>0</v>
      </c>
      <c r="AR1918" s="27">
        <f t="shared" si="40"/>
        <v>0</v>
      </c>
      <c r="AS1918" s="10" t="s">
        <v>111</v>
      </c>
      <c r="AT1918" s="43" t="s">
        <v>241</v>
      </c>
      <c r="AU1918" s="89" t="s">
        <v>661</v>
      </c>
    </row>
    <row r="1919" spans="2:47" x14ac:dyDescent="0.2">
      <c r="B1919" s="12" t="s">
        <v>3055</v>
      </c>
      <c r="C1919" s="7" t="s">
        <v>100</v>
      </c>
      <c r="D1919" s="13" t="s">
        <v>603</v>
      </c>
      <c r="E1919" s="7" t="s">
        <v>604</v>
      </c>
      <c r="F1919" s="7" t="s">
        <v>605</v>
      </c>
      <c r="G1919" s="7" t="s">
        <v>3053</v>
      </c>
      <c r="H1919" s="8" t="s">
        <v>105</v>
      </c>
      <c r="I1919" s="8">
        <v>57</v>
      </c>
      <c r="J1919" s="10" t="s">
        <v>200</v>
      </c>
      <c r="K1919" s="8" t="s">
        <v>107</v>
      </c>
      <c r="L1919" s="10" t="s">
        <v>108</v>
      </c>
      <c r="M1919" s="10" t="s">
        <v>109</v>
      </c>
      <c r="N1919" s="10" t="s">
        <v>2830</v>
      </c>
      <c r="O1919" s="74"/>
      <c r="P1919" s="27"/>
      <c r="Q1919" s="27"/>
      <c r="R1919" s="27">
        <v>5</v>
      </c>
      <c r="S1919" s="27">
        <v>5</v>
      </c>
      <c r="T1919" s="27">
        <v>5</v>
      </c>
      <c r="U1919" s="27">
        <v>5</v>
      </c>
      <c r="V1919" s="27">
        <v>5</v>
      </c>
      <c r="W1919" s="27"/>
      <c r="X1919" s="27"/>
      <c r="Y1919" s="27"/>
      <c r="Z1919" s="27"/>
      <c r="AA1919" s="27"/>
      <c r="AB1919" s="27"/>
      <c r="AC1919" s="27"/>
      <c r="AD1919" s="27"/>
      <c r="AE1919" s="27"/>
      <c r="AF1919" s="27"/>
      <c r="AG1919" s="27"/>
      <c r="AH1919" s="27"/>
      <c r="AI1919" s="27"/>
      <c r="AJ1919" s="27"/>
      <c r="AK1919" s="27"/>
      <c r="AL1919" s="27"/>
      <c r="AM1919" s="27"/>
      <c r="AN1919" s="27"/>
      <c r="AO1919" s="27"/>
      <c r="AP1919" s="27">
        <v>14330.36</v>
      </c>
      <c r="AQ1919" s="27">
        <v>0</v>
      </c>
      <c r="AR1919" s="27">
        <f t="shared" si="40"/>
        <v>0</v>
      </c>
      <c r="AS1919" s="10" t="s">
        <v>111</v>
      </c>
      <c r="AT1919" s="7" t="s">
        <v>375</v>
      </c>
      <c r="AU1919" s="13" t="s">
        <v>115</v>
      </c>
    </row>
    <row r="1920" spans="2:47" x14ac:dyDescent="0.2">
      <c r="B1920" s="13" t="s">
        <v>3056</v>
      </c>
      <c r="C1920" s="13" t="s">
        <v>100</v>
      </c>
      <c r="D1920" s="13" t="s">
        <v>612</v>
      </c>
      <c r="E1920" s="13" t="s">
        <v>569</v>
      </c>
      <c r="F1920" s="13" t="s">
        <v>613</v>
      </c>
      <c r="G1920" s="13" t="s">
        <v>3053</v>
      </c>
      <c r="H1920" s="13" t="s">
        <v>105</v>
      </c>
      <c r="I1920" s="13">
        <v>57</v>
      </c>
      <c r="J1920" s="13" t="s">
        <v>200</v>
      </c>
      <c r="K1920" s="13" t="s">
        <v>107</v>
      </c>
      <c r="L1920" s="13" t="s">
        <v>108</v>
      </c>
      <c r="M1920" s="13" t="s">
        <v>109</v>
      </c>
      <c r="N1920" s="13" t="s">
        <v>2830</v>
      </c>
      <c r="O1920" s="39"/>
      <c r="P1920" s="39"/>
      <c r="Q1920" s="39">
        <v>0</v>
      </c>
      <c r="R1920" s="39">
        <v>5</v>
      </c>
      <c r="S1920" s="39">
        <v>2</v>
      </c>
      <c r="T1920" s="39">
        <v>2</v>
      </c>
      <c r="U1920" s="39">
        <v>2</v>
      </c>
      <c r="V1920" s="39"/>
      <c r="W1920" s="39"/>
      <c r="X1920" s="39"/>
      <c r="Y1920" s="39"/>
      <c r="Z1920" s="39"/>
      <c r="AA1920" s="39"/>
      <c r="AB1920" s="39"/>
      <c r="AC1920" s="39"/>
      <c r="AD1920" s="39"/>
      <c r="AE1920" s="39"/>
      <c r="AF1920" s="39"/>
      <c r="AG1920" s="39"/>
      <c r="AH1920" s="39"/>
      <c r="AI1920" s="39"/>
      <c r="AJ1920" s="39"/>
      <c r="AK1920" s="39"/>
      <c r="AL1920" s="39"/>
      <c r="AM1920" s="39"/>
      <c r="AN1920" s="39"/>
      <c r="AO1920" s="39"/>
      <c r="AP1920" s="39">
        <v>14330.35</v>
      </c>
      <c r="AQ1920" s="39">
        <v>0</v>
      </c>
      <c r="AR1920" s="27">
        <f t="shared" si="40"/>
        <v>0</v>
      </c>
      <c r="AS1920" s="13" t="s">
        <v>111</v>
      </c>
      <c r="AT1920" s="13">
        <v>2014</v>
      </c>
      <c r="AU1920" s="13">
        <v>14</v>
      </c>
    </row>
    <row r="1921" spans="2:47" x14ac:dyDescent="0.2">
      <c r="B1921" s="13" t="s">
        <v>3057</v>
      </c>
      <c r="C1921" s="13" t="s">
        <v>100</v>
      </c>
      <c r="D1921" s="13" t="s">
        <v>612</v>
      </c>
      <c r="E1921" s="13" t="s">
        <v>569</v>
      </c>
      <c r="F1921" s="13" t="s">
        <v>613</v>
      </c>
      <c r="G1921" s="13" t="s">
        <v>3053</v>
      </c>
      <c r="H1921" s="13" t="s">
        <v>105</v>
      </c>
      <c r="I1921" s="13">
        <v>57</v>
      </c>
      <c r="J1921" s="13" t="s">
        <v>200</v>
      </c>
      <c r="K1921" s="13" t="s">
        <v>107</v>
      </c>
      <c r="L1921" s="13" t="s">
        <v>108</v>
      </c>
      <c r="M1921" s="13" t="s">
        <v>109</v>
      </c>
      <c r="N1921" s="13" t="s">
        <v>2830</v>
      </c>
      <c r="O1921" s="39"/>
      <c r="P1921" s="39"/>
      <c r="Q1921" s="39"/>
      <c r="R1921" s="39">
        <v>5</v>
      </c>
      <c r="S1921" s="39">
        <v>1</v>
      </c>
      <c r="T1921" s="39">
        <v>2</v>
      </c>
      <c r="U1921" s="39">
        <v>2</v>
      </c>
      <c r="V1921" s="39"/>
      <c r="W1921" s="39"/>
      <c r="X1921" s="39"/>
      <c r="Y1921" s="39"/>
      <c r="Z1921" s="39"/>
      <c r="AA1921" s="39"/>
      <c r="AB1921" s="39"/>
      <c r="AC1921" s="39"/>
      <c r="AD1921" s="39"/>
      <c r="AE1921" s="39"/>
      <c r="AF1921" s="39"/>
      <c r="AG1921" s="39"/>
      <c r="AH1921" s="39"/>
      <c r="AI1921" s="39"/>
      <c r="AJ1921" s="39"/>
      <c r="AK1921" s="39"/>
      <c r="AL1921" s="39"/>
      <c r="AM1921" s="39"/>
      <c r="AN1921" s="39"/>
      <c r="AO1921" s="39"/>
      <c r="AP1921" s="39">
        <v>14330.35</v>
      </c>
      <c r="AQ1921" s="39">
        <v>0</v>
      </c>
      <c r="AR1921" s="27">
        <f t="shared" si="40"/>
        <v>0</v>
      </c>
      <c r="AS1921" s="13" t="s">
        <v>111</v>
      </c>
      <c r="AT1921" s="13">
        <v>2014</v>
      </c>
      <c r="AU1921" s="13">
        <v>14</v>
      </c>
    </row>
    <row r="1922" spans="2:47" x14ac:dyDescent="0.2">
      <c r="B1922" s="13" t="s">
        <v>3058</v>
      </c>
      <c r="C1922" s="13" t="s">
        <v>100</v>
      </c>
      <c r="D1922" s="13" t="s">
        <v>612</v>
      </c>
      <c r="E1922" s="13" t="s">
        <v>569</v>
      </c>
      <c r="F1922" s="13" t="s">
        <v>613</v>
      </c>
      <c r="G1922" s="13" t="s">
        <v>3053</v>
      </c>
      <c r="H1922" s="13" t="s">
        <v>105</v>
      </c>
      <c r="I1922" s="13">
        <v>57</v>
      </c>
      <c r="J1922" s="13" t="s">
        <v>200</v>
      </c>
      <c r="K1922" s="13" t="s">
        <v>107</v>
      </c>
      <c r="L1922" s="13" t="s">
        <v>108</v>
      </c>
      <c r="M1922" s="13" t="s">
        <v>122</v>
      </c>
      <c r="N1922" s="13" t="s">
        <v>2830</v>
      </c>
      <c r="O1922" s="39"/>
      <c r="P1922" s="39"/>
      <c r="Q1922" s="39">
        <v>1</v>
      </c>
      <c r="R1922" s="39">
        <v>1</v>
      </c>
      <c r="S1922" s="39">
        <v>1</v>
      </c>
      <c r="T1922" s="39">
        <v>1</v>
      </c>
      <c r="U1922" s="39">
        <v>1</v>
      </c>
      <c r="V1922" s="39"/>
      <c r="W1922" s="39"/>
      <c r="X1922" s="39"/>
      <c r="Y1922" s="39"/>
      <c r="Z1922" s="39"/>
      <c r="AA1922" s="39"/>
      <c r="AB1922" s="39"/>
      <c r="AC1922" s="39"/>
      <c r="AD1922" s="39"/>
      <c r="AE1922" s="39"/>
      <c r="AF1922" s="39"/>
      <c r="AG1922" s="39"/>
      <c r="AH1922" s="39"/>
      <c r="AI1922" s="39"/>
      <c r="AJ1922" s="39"/>
      <c r="AK1922" s="39"/>
      <c r="AL1922" s="39"/>
      <c r="AM1922" s="39"/>
      <c r="AN1922" s="39"/>
      <c r="AO1922" s="39"/>
      <c r="AP1922" s="39">
        <v>14330.35</v>
      </c>
      <c r="AQ1922" s="39">
        <f>(O1922+P1922+Q1922+R1922+S1922+T1922+U1922+V1922+W1922)*AP1922</f>
        <v>71651.75</v>
      </c>
      <c r="AR1922" s="27">
        <f t="shared" si="40"/>
        <v>80249.960000000006</v>
      </c>
      <c r="AS1922" s="13" t="s">
        <v>111</v>
      </c>
      <c r="AT1922" s="13">
        <v>2014</v>
      </c>
      <c r="AU1922" s="13"/>
    </row>
    <row r="1923" spans="2:47" x14ac:dyDescent="0.2">
      <c r="B1923" s="7" t="s">
        <v>3059</v>
      </c>
      <c r="C1923" s="7" t="s">
        <v>100</v>
      </c>
      <c r="D1923" s="13" t="s">
        <v>603</v>
      </c>
      <c r="E1923" s="7" t="s">
        <v>604</v>
      </c>
      <c r="F1923" s="7" t="s">
        <v>605</v>
      </c>
      <c r="G1923" s="7" t="s">
        <v>3060</v>
      </c>
      <c r="H1923" s="8" t="s">
        <v>197</v>
      </c>
      <c r="I1923" s="9">
        <v>57</v>
      </c>
      <c r="J1923" s="10" t="s">
        <v>238</v>
      </c>
      <c r="K1923" s="8" t="s">
        <v>107</v>
      </c>
      <c r="L1923" s="10" t="s">
        <v>108</v>
      </c>
      <c r="M1923" s="10" t="s">
        <v>109</v>
      </c>
      <c r="N1923" s="29" t="s">
        <v>2830</v>
      </c>
      <c r="O1923" s="27"/>
      <c r="P1923" s="27"/>
      <c r="Q1923" s="74"/>
      <c r="R1923" s="27">
        <v>6</v>
      </c>
      <c r="S1923" s="27">
        <v>3</v>
      </c>
      <c r="T1923" s="27">
        <v>3</v>
      </c>
      <c r="U1923" s="27">
        <v>3</v>
      </c>
      <c r="V1923" s="27">
        <v>3</v>
      </c>
      <c r="W1923" s="27"/>
      <c r="X1923" s="27"/>
      <c r="Y1923" s="27"/>
      <c r="Z1923" s="27"/>
      <c r="AA1923" s="27"/>
      <c r="AB1923" s="27"/>
      <c r="AC1923" s="27"/>
      <c r="AD1923" s="27"/>
      <c r="AE1923" s="27"/>
      <c r="AF1923" s="27"/>
      <c r="AG1923" s="27"/>
      <c r="AH1923" s="27"/>
      <c r="AI1923" s="27"/>
      <c r="AJ1923" s="27"/>
      <c r="AK1923" s="27"/>
      <c r="AL1923" s="27"/>
      <c r="AM1923" s="27"/>
      <c r="AN1923" s="27"/>
      <c r="AO1923" s="27"/>
      <c r="AP1923" s="27">
        <v>15523.57</v>
      </c>
      <c r="AQ1923" s="27">
        <v>0</v>
      </c>
      <c r="AR1923" s="27">
        <f t="shared" si="40"/>
        <v>0</v>
      </c>
      <c r="AS1923" s="10" t="s">
        <v>111</v>
      </c>
      <c r="AT1923" s="43" t="s">
        <v>241</v>
      </c>
      <c r="AU1923" s="89" t="s">
        <v>661</v>
      </c>
    </row>
    <row r="1924" spans="2:47" x14ac:dyDescent="0.2">
      <c r="B1924" s="12" t="s">
        <v>3061</v>
      </c>
      <c r="C1924" s="7" t="s">
        <v>100</v>
      </c>
      <c r="D1924" s="13" t="s">
        <v>603</v>
      </c>
      <c r="E1924" s="7" t="s">
        <v>604</v>
      </c>
      <c r="F1924" s="7" t="s">
        <v>605</v>
      </c>
      <c r="G1924" s="7" t="s">
        <v>3060</v>
      </c>
      <c r="H1924" s="8" t="s">
        <v>105</v>
      </c>
      <c r="I1924" s="9">
        <v>57</v>
      </c>
      <c r="J1924" s="10" t="s">
        <v>106</v>
      </c>
      <c r="K1924" s="8" t="s">
        <v>107</v>
      </c>
      <c r="L1924" s="10" t="s">
        <v>108</v>
      </c>
      <c r="M1924" s="10" t="s">
        <v>109</v>
      </c>
      <c r="N1924" s="10" t="s">
        <v>2830</v>
      </c>
      <c r="O1924" s="74"/>
      <c r="P1924" s="27"/>
      <c r="Q1924" s="27"/>
      <c r="R1924" s="27">
        <v>6</v>
      </c>
      <c r="S1924" s="27">
        <v>3</v>
      </c>
      <c r="T1924" s="27">
        <v>3</v>
      </c>
      <c r="U1924" s="27">
        <v>3</v>
      </c>
      <c r="V1924" s="27">
        <v>3</v>
      </c>
      <c r="W1924" s="27"/>
      <c r="X1924" s="27"/>
      <c r="Y1924" s="27"/>
      <c r="Z1924" s="27"/>
      <c r="AA1924" s="27"/>
      <c r="AB1924" s="27"/>
      <c r="AC1924" s="27"/>
      <c r="AD1924" s="27"/>
      <c r="AE1924" s="27"/>
      <c r="AF1924" s="27"/>
      <c r="AG1924" s="27"/>
      <c r="AH1924" s="27"/>
      <c r="AI1924" s="27"/>
      <c r="AJ1924" s="27"/>
      <c r="AK1924" s="27"/>
      <c r="AL1924" s="27"/>
      <c r="AM1924" s="27"/>
      <c r="AN1924" s="27"/>
      <c r="AO1924" s="27"/>
      <c r="AP1924" s="27">
        <v>15523.57</v>
      </c>
      <c r="AQ1924" s="27">
        <v>0</v>
      </c>
      <c r="AR1924" s="27">
        <f t="shared" si="40"/>
        <v>0</v>
      </c>
      <c r="AS1924" s="10" t="s">
        <v>111</v>
      </c>
      <c r="AT1924" s="43" t="s">
        <v>241</v>
      </c>
      <c r="AU1924" s="89" t="s">
        <v>661</v>
      </c>
    </row>
    <row r="1925" spans="2:47" x14ac:dyDescent="0.2">
      <c r="B1925" s="12" t="s">
        <v>3062</v>
      </c>
      <c r="C1925" s="7" t="s">
        <v>100</v>
      </c>
      <c r="D1925" s="13" t="s">
        <v>603</v>
      </c>
      <c r="E1925" s="7" t="s">
        <v>604</v>
      </c>
      <c r="F1925" s="7" t="s">
        <v>605</v>
      </c>
      <c r="G1925" s="7" t="s">
        <v>3060</v>
      </c>
      <c r="H1925" s="8" t="s">
        <v>105</v>
      </c>
      <c r="I1925" s="8">
        <v>57</v>
      </c>
      <c r="J1925" s="10" t="s">
        <v>200</v>
      </c>
      <c r="K1925" s="8" t="s">
        <v>107</v>
      </c>
      <c r="L1925" s="10" t="s">
        <v>108</v>
      </c>
      <c r="M1925" s="10" t="s">
        <v>109</v>
      </c>
      <c r="N1925" s="10" t="s">
        <v>2830</v>
      </c>
      <c r="O1925" s="74"/>
      <c r="P1925" s="27"/>
      <c r="Q1925" s="27"/>
      <c r="R1925" s="27">
        <v>4</v>
      </c>
      <c r="S1925" s="27">
        <v>2</v>
      </c>
      <c r="T1925" s="27">
        <v>2</v>
      </c>
      <c r="U1925" s="27">
        <v>2</v>
      </c>
      <c r="V1925" s="27">
        <v>2</v>
      </c>
      <c r="W1925" s="27"/>
      <c r="X1925" s="27"/>
      <c r="Y1925" s="27"/>
      <c r="Z1925" s="27"/>
      <c r="AA1925" s="27"/>
      <c r="AB1925" s="27"/>
      <c r="AC1925" s="27"/>
      <c r="AD1925" s="27"/>
      <c r="AE1925" s="27"/>
      <c r="AF1925" s="27"/>
      <c r="AG1925" s="27"/>
      <c r="AH1925" s="27"/>
      <c r="AI1925" s="27"/>
      <c r="AJ1925" s="27"/>
      <c r="AK1925" s="27"/>
      <c r="AL1925" s="27"/>
      <c r="AM1925" s="27"/>
      <c r="AN1925" s="27"/>
      <c r="AO1925" s="27"/>
      <c r="AP1925" s="27">
        <v>14330.36</v>
      </c>
      <c r="AQ1925" s="27">
        <v>0</v>
      </c>
      <c r="AR1925" s="27">
        <f t="shared" ref="AR1925:AR1988" si="41">AQ1925*1.12</f>
        <v>0</v>
      </c>
      <c r="AS1925" s="10" t="s">
        <v>111</v>
      </c>
      <c r="AT1925" s="7" t="s">
        <v>375</v>
      </c>
      <c r="AU1925" s="13" t="s">
        <v>115</v>
      </c>
    </row>
    <row r="1926" spans="2:47" x14ac:dyDescent="0.2">
      <c r="B1926" s="13" t="s">
        <v>3063</v>
      </c>
      <c r="C1926" s="13" t="s">
        <v>100</v>
      </c>
      <c r="D1926" s="13" t="s">
        <v>612</v>
      </c>
      <c r="E1926" s="13" t="s">
        <v>569</v>
      </c>
      <c r="F1926" s="13" t="s">
        <v>613</v>
      </c>
      <c r="G1926" s="13" t="s">
        <v>3060</v>
      </c>
      <c r="H1926" s="13" t="s">
        <v>105</v>
      </c>
      <c r="I1926" s="13">
        <v>57</v>
      </c>
      <c r="J1926" s="13" t="s">
        <v>200</v>
      </c>
      <c r="K1926" s="13" t="s">
        <v>107</v>
      </c>
      <c r="L1926" s="13" t="s">
        <v>108</v>
      </c>
      <c r="M1926" s="13" t="s">
        <v>109</v>
      </c>
      <c r="N1926" s="13" t="s">
        <v>2830</v>
      </c>
      <c r="O1926" s="39"/>
      <c r="P1926" s="39"/>
      <c r="Q1926" s="39">
        <v>0</v>
      </c>
      <c r="R1926" s="39">
        <v>4</v>
      </c>
      <c r="S1926" s="39">
        <v>2</v>
      </c>
      <c r="T1926" s="39">
        <v>2</v>
      </c>
      <c r="U1926" s="39">
        <v>2</v>
      </c>
      <c r="V1926" s="39"/>
      <c r="W1926" s="39"/>
      <c r="X1926" s="39"/>
      <c r="Y1926" s="39"/>
      <c r="Z1926" s="39"/>
      <c r="AA1926" s="39"/>
      <c r="AB1926" s="39"/>
      <c r="AC1926" s="39"/>
      <c r="AD1926" s="39"/>
      <c r="AE1926" s="39"/>
      <c r="AF1926" s="39"/>
      <c r="AG1926" s="39"/>
      <c r="AH1926" s="39"/>
      <c r="AI1926" s="39"/>
      <c r="AJ1926" s="39"/>
      <c r="AK1926" s="39"/>
      <c r="AL1926" s="39"/>
      <c r="AM1926" s="39"/>
      <c r="AN1926" s="39"/>
      <c r="AO1926" s="39"/>
      <c r="AP1926" s="39">
        <v>14330.35</v>
      </c>
      <c r="AQ1926" s="39">
        <v>0</v>
      </c>
      <c r="AR1926" s="27">
        <f t="shared" si="41"/>
        <v>0</v>
      </c>
      <c r="AS1926" s="13" t="s">
        <v>111</v>
      </c>
      <c r="AT1926" s="13">
        <v>2014</v>
      </c>
      <c r="AU1926" s="13">
        <v>14</v>
      </c>
    </row>
    <row r="1927" spans="2:47" x14ac:dyDescent="0.2">
      <c r="B1927" s="13" t="s">
        <v>3064</v>
      </c>
      <c r="C1927" s="13" t="s">
        <v>100</v>
      </c>
      <c r="D1927" s="13" t="s">
        <v>612</v>
      </c>
      <c r="E1927" s="13" t="s">
        <v>569</v>
      </c>
      <c r="F1927" s="13" t="s">
        <v>613</v>
      </c>
      <c r="G1927" s="13" t="s">
        <v>3060</v>
      </c>
      <c r="H1927" s="13" t="s">
        <v>105</v>
      </c>
      <c r="I1927" s="13">
        <v>57</v>
      </c>
      <c r="J1927" s="13" t="s">
        <v>200</v>
      </c>
      <c r="K1927" s="13" t="s">
        <v>107</v>
      </c>
      <c r="L1927" s="13" t="s">
        <v>108</v>
      </c>
      <c r="M1927" s="13" t="s">
        <v>109</v>
      </c>
      <c r="N1927" s="13" t="s">
        <v>2830</v>
      </c>
      <c r="O1927" s="39"/>
      <c r="P1927" s="39"/>
      <c r="Q1927" s="39"/>
      <c r="R1927" s="39">
        <v>4</v>
      </c>
      <c r="S1927" s="39"/>
      <c r="T1927" s="39">
        <v>2</v>
      </c>
      <c r="U1927" s="39">
        <v>2</v>
      </c>
      <c r="V1927" s="39"/>
      <c r="W1927" s="39"/>
      <c r="X1927" s="39"/>
      <c r="Y1927" s="39"/>
      <c r="Z1927" s="39"/>
      <c r="AA1927" s="39"/>
      <c r="AB1927" s="39"/>
      <c r="AC1927" s="39"/>
      <c r="AD1927" s="39"/>
      <c r="AE1927" s="39"/>
      <c r="AF1927" s="39"/>
      <c r="AG1927" s="39"/>
      <c r="AH1927" s="39"/>
      <c r="AI1927" s="39"/>
      <c r="AJ1927" s="39"/>
      <c r="AK1927" s="39"/>
      <c r="AL1927" s="39"/>
      <c r="AM1927" s="39"/>
      <c r="AN1927" s="39"/>
      <c r="AO1927" s="39"/>
      <c r="AP1927" s="39">
        <v>14330.35</v>
      </c>
      <c r="AQ1927" s="39">
        <v>0</v>
      </c>
      <c r="AR1927" s="27">
        <f t="shared" si="41"/>
        <v>0</v>
      </c>
      <c r="AS1927" s="13" t="s">
        <v>111</v>
      </c>
      <c r="AT1927" s="13">
        <v>2014</v>
      </c>
      <c r="AU1927" s="13">
        <v>14</v>
      </c>
    </row>
    <row r="1928" spans="2:47" x14ac:dyDescent="0.2">
      <c r="B1928" s="13" t="s">
        <v>3065</v>
      </c>
      <c r="C1928" s="13" t="s">
        <v>100</v>
      </c>
      <c r="D1928" s="13" t="s">
        <v>612</v>
      </c>
      <c r="E1928" s="13" t="s">
        <v>569</v>
      </c>
      <c r="F1928" s="13" t="s">
        <v>613</v>
      </c>
      <c r="G1928" s="13" t="s">
        <v>3060</v>
      </c>
      <c r="H1928" s="13" t="s">
        <v>105</v>
      </c>
      <c r="I1928" s="13">
        <v>57</v>
      </c>
      <c r="J1928" s="13" t="s">
        <v>200</v>
      </c>
      <c r="K1928" s="13" t="s">
        <v>107</v>
      </c>
      <c r="L1928" s="13" t="s">
        <v>108</v>
      </c>
      <c r="M1928" s="13" t="s">
        <v>109</v>
      </c>
      <c r="N1928" s="13" t="s">
        <v>2830</v>
      </c>
      <c r="O1928" s="39"/>
      <c r="P1928" s="39"/>
      <c r="Q1928" s="39">
        <v>1</v>
      </c>
      <c r="R1928" s="39">
        <v>1</v>
      </c>
      <c r="S1928" s="39">
        <v>1</v>
      </c>
      <c r="T1928" s="39">
        <v>1</v>
      </c>
      <c r="U1928" s="39">
        <v>1</v>
      </c>
      <c r="V1928" s="39"/>
      <c r="W1928" s="39"/>
      <c r="X1928" s="39"/>
      <c r="Y1928" s="39"/>
      <c r="Z1928" s="39"/>
      <c r="AA1928" s="39"/>
      <c r="AB1928" s="39"/>
      <c r="AC1928" s="39"/>
      <c r="AD1928" s="39"/>
      <c r="AE1928" s="39"/>
      <c r="AF1928" s="39"/>
      <c r="AG1928" s="39"/>
      <c r="AH1928" s="39"/>
      <c r="AI1928" s="39"/>
      <c r="AJ1928" s="39"/>
      <c r="AK1928" s="39"/>
      <c r="AL1928" s="39"/>
      <c r="AM1928" s="39"/>
      <c r="AN1928" s="39"/>
      <c r="AO1928" s="39"/>
      <c r="AP1928" s="39">
        <v>14330.35</v>
      </c>
      <c r="AQ1928" s="39">
        <v>0</v>
      </c>
      <c r="AR1928" s="27">
        <f t="shared" si="41"/>
        <v>0</v>
      </c>
      <c r="AS1928" s="13" t="s">
        <v>111</v>
      </c>
      <c r="AT1928" s="13">
        <v>2014</v>
      </c>
      <c r="AU1928" s="13">
        <v>14</v>
      </c>
    </row>
    <row r="1929" spans="2:47" x14ac:dyDescent="0.2">
      <c r="B1929" s="13" t="s">
        <v>3066</v>
      </c>
      <c r="C1929" s="13" t="s">
        <v>100</v>
      </c>
      <c r="D1929" s="13" t="s">
        <v>612</v>
      </c>
      <c r="E1929" s="13" t="s">
        <v>569</v>
      </c>
      <c r="F1929" s="13" t="s">
        <v>613</v>
      </c>
      <c r="G1929" s="13" t="s">
        <v>3060</v>
      </c>
      <c r="H1929" s="13" t="s">
        <v>105</v>
      </c>
      <c r="I1929" s="13">
        <v>57</v>
      </c>
      <c r="J1929" s="13" t="s">
        <v>200</v>
      </c>
      <c r="K1929" s="13" t="s">
        <v>107</v>
      </c>
      <c r="L1929" s="13" t="s">
        <v>108</v>
      </c>
      <c r="M1929" s="13" t="s">
        <v>109</v>
      </c>
      <c r="N1929" s="13" t="s">
        <v>2830</v>
      </c>
      <c r="O1929" s="39"/>
      <c r="P1929" s="39"/>
      <c r="Q1929" s="39">
        <v>1</v>
      </c>
      <c r="R1929" s="39">
        <v>1</v>
      </c>
      <c r="S1929" s="39">
        <v>0</v>
      </c>
      <c r="T1929" s="39">
        <v>1</v>
      </c>
      <c r="U1929" s="39">
        <v>1</v>
      </c>
      <c r="V1929" s="39"/>
      <c r="W1929" s="39"/>
      <c r="X1929" s="39"/>
      <c r="Y1929" s="39"/>
      <c r="Z1929" s="39"/>
      <c r="AA1929" s="39"/>
      <c r="AB1929" s="39"/>
      <c r="AC1929" s="39"/>
      <c r="AD1929" s="39"/>
      <c r="AE1929" s="39"/>
      <c r="AF1929" s="39"/>
      <c r="AG1929" s="39"/>
      <c r="AH1929" s="39"/>
      <c r="AI1929" s="39"/>
      <c r="AJ1929" s="39"/>
      <c r="AK1929" s="39"/>
      <c r="AL1929" s="39"/>
      <c r="AM1929" s="39"/>
      <c r="AN1929" s="39"/>
      <c r="AO1929" s="39"/>
      <c r="AP1929" s="39">
        <v>14330.35</v>
      </c>
      <c r="AQ1929" s="39">
        <v>0</v>
      </c>
      <c r="AR1929" s="27">
        <f t="shared" si="41"/>
        <v>0</v>
      </c>
      <c r="AS1929" s="13" t="s">
        <v>111</v>
      </c>
      <c r="AT1929" s="13">
        <v>2014</v>
      </c>
      <c r="AU1929" s="13">
        <v>14</v>
      </c>
    </row>
    <row r="1930" spans="2:47" x14ac:dyDescent="0.2">
      <c r="B1930" s="13" t="s">
        <v>3067</v>
      </c>
      <c r="C1930" s="13" t="s">
        <v>100</v>
      </c>
      <c r="D1930" s="13" t="s">
        <v>612</v>
      </c>
      <c r="E1930" s="13" t="s">
        <v>569</v>
      </c>
      <c r="F1930" s="13" t="s">
        <v>613</v>
      </c>
      <c r="G1930" s="13" t="s">
        <v>3060</v>
      </c>
      <c r="H1930" s="13" t="s">
        <v>105</v>
      </c>
      <c r="I1930" s="13">
        <v>57</v>
      </c>
      <c r="J1930" s="13" t="s">
        <v>200</v>
      </c>
      <c r="K1930" s="13" t="s">
        <v>107</v>
      </c>
      <c r="L1930" s="13" t="s">
        <v>108</v>
      </c>
      <c r="M1930" s="13" t="s">
        <v>122</v>
      </c>
      <c r="N1930" s="13" t="s">
        <v>2830</v>
      </c>
      <c r="O1930" s="39"/>
      <c r="P1930" s="39"/>
      <c r="Q1930" s="39">
        <v>1</v>
      </c>
      <c r="R1930" s="39">
        <v>1</v>
      </c>
      <c r="S1930" s="39">
        <v>1</v>
      </c>
      <c r="T1930" s="39">
        <v>1</v>
      </c>
      <c r="U1930" s="39">
        <v>1</v>
      </c>
      <c r="V1930" s="39"/>
      <c r="W1930" s="39"/>
      <c r="X1930" s="39"/>
      <c r="Y1930" s="39"/>
      <c r="Z1930" s="39"/>
      <c r="AA1930" s="39"/>
      <c r="AB1930" s="39"/>
      <c r="AC1930" s="39"/>
      <c r="AD1930" s="39"/>
      <c r="AE1930" s="39"/>
      <c r="AF1930" s="39"/>
      <c r="AG1930" s="39"/>
      <c r="AH1930" s="39"/>
      <c r="AI1930" s="39"/>
      <c r="AJ1930" s="39"/>
      <c r="AK1930" s="39"/>
      <c r="AL1930" s="39"/>
      <c r="AM1930" s="39"/>
      <c r="AN1930" s="39"/>
      <c r="AO1930" s="39"/>
      <c r="AP1930" s="39">
        <v>14330.35</v>
      </c>
      <c r="AQ1930" s="39">
        <f>(O1930+P1930+Q1930+R1930+S1930+T1930+U1930+V1930+W1930)*AP1930</f>
        <v>71651.75</v>
      </c>
      <c r="AR1930" s="27">
        <f t="shared" si="41"/>
        <v>80249.960000000006</v>
      </c>
      <c r="AS1930" s="13" t="s">
        <v>111</v>
      </c>
      <c r="AT1930" s="13">
        <v>2014</v>
      </c>
      <c r="AU1930" s="13"/>
    </row>
    <row r="1931" spans="2:47" x14ac:dyDescent="0.2">
      <c r="B1931" s="7" t="s">
        <v>3068</v>
      </c>
      <c r="C1931" s="7" t="s">
        <v>100</v>
      </c>
      <c r="D1931" s="13" t="s">
        <v>603</v>
      </c>
      <c r="E1931" s="7" t="s">
        <v>604</v>
      </c>
      <c r="F1931" s="7" t="s">
        <v>605</v>
      </c>
      <c r="G1931" s="7" t="s">
        <v>3069</v>
      </c>
      <c r="H1931" s="8" t="s">
        <v>197</v>
      </c>
      <c r="I1931" s="9">
        <v>57</v>
      </c>
      <c r="J1931" s="10" t="s">
        <v>238</v>
      </c>
      <c r="K1931" s="8" t="s">
        <v>107</v>
      </c>
      <c r="L1931" s="10" t="s">
        <v>108</v>
      </c>
      <c r="M1931" s="10" t="s">
        <v>109</v>
      </c>
      <c r="N1931" s="29" t="s">
        <v>2830</v>
      </c>
      <c r="O1931" s="27"/>
      <c r="P1931" s="27"/>
      <c r="Q1931" s="74"/>
      <c r="R1931" s="27">
        <v>2</v>
      </c>
      <c r="S1931" s="27">
        <v>2</v>
      </c>
      <c r="T1931" s="27">
        <v>2</v>
      </c>
      <c r="U1931" s="27">
        <v>2</v>
      </c>
      <c r="V1931" s="27">
        <v>2</v>
      </c>
      <c r="W1931" s="27"/>
      <c r="X1931" s="27"/>
      <c r="Y1931" s="27"/>
      <c r="Z1931" s="27"/>
      <c r="AA1931" s="27"/>
      <c r="AB1931" s="27"/>
      <c r="AC1931" s="27"/>
      <c r="AD1931" s="27"/>
      <c r="AE1931" s="27"/>
      <c r="AF1931" s="27"/>
      <c r="AG1931" s="27"/>
      <c r="AH1931" s="27"/>
      <c r="AI1931" s="27"/>
      <c r="AJ1931" s="27"/>
      <c r="AK1931" s="27"/>
      <c r="AL1931" s="27"/>
      <c r="AM1931" s="27"/>
      <c r="AN1931" s="27"/>
      <c r="AO1931" s="27"/>
      <c r="AP1931" s="27">
        <v>15523.57</v>
      </c>
      <c r="AQ1931" s="27">
        <v>0</v>
      </c>
      <c r="AR1931" s="27">
        <f t="shared" si="41"/>
        <v>0</v>
      </c>
      <c r="AS1931" s="10" t="s">
        <v>111</v>
      </c>
      <c r="AT1931" s="43" t="s">
        <v>241</v>
      </c>
      <c r="AU1931" s="89" t="s">
        <v>661</v>
      </c>
    </row>
    <row r="1932" spans="2:47" x14ac:dyDescent="0.2">
      <c r="B1932" s="12" t="s">
        <v>3070</v>
      </c>
      <c r="C1932" s="7" t="s">
        <v>100</v>
      </c>
      <c r="D1932" s="13" t="s">
        <v>603</v>
      </c>
      <c r="E1932" s="7" t="s">
        <v>604</v>
      </c>
      <c r="F1932" s="7" t="s">
        <v>605</v>
      </c>
      <c r="G1932" s="7" t="s">
        <v>3069</v>
      </c>
      <c r="H1932" s="8" t="s">
        <v>105</v>
      </c>
      <c r="I1932" s="9">
        <v>57</v>
      </c>
      <c r="J1932" s="10" t="s">
        <v>106</v>
      </c>
      <c r="K1932" s="8" t="s">
        <v>107</v>
      </c>
      <c r="L1932" s="10" t="s">
        <v>108</v>
      </c>
      <c r="M1932" s="10" t="s">
        <v>109</v>
      </c>
      <c r="N1932" s="10" t="s">
        <v>2830</v>
      </c>
      <c r="O1932" s="74"/>
      <c r="P1932" s="27"/>
      <c r="Q1932" s="27"/>
      <c r="R1932" s="27">
        <v>2</v>
      </c>
      <c r="S1932" s="27">
        <v>2</v>
      </c>
      <c r="T1932" s="27">
        <v>2</v>
      </c>
      <c r="U1932" s="27">
        <v>2</v>
      </c>
      <c r="V1932" s="27">
        <v>2</v>
      </c>
      <c r="W1932" s="27"/>
      <c r="X1932" s="27"/>
      <c r="Y1932" s="27"/>
      <c r="Z1932" s="27"/>
      <c r="AA1932" s="27"/>
      <c r="AB1932" s="27"/>
      <c r="AC1932" s="27"/>
      <c r="AD1932" s="27"/>
      <c r="AE1932" s="27"/>
      <c r="AF1932" s="27"/>
      <c r="AG1932" s="27"/>
      <c r="AH1932" s="27"/>
      <c r="AI1932" s="27"/>
      <c r="AJ1932" s="27"/>
      <c r="AK1932" s="27"/>
      <c r="AL1932" s="27"/>
      <c r="AM1932" s="27"/>
      <c r="AN1932" s="27"/>
      <c r="AO1932" s="27"/>
      <c r="AP1932" s="27">
        <v>15523.57</v>
      </c>
      <c r="AQ1932" s="27">
        <v>0</v>
      </c>
      <c r="AR1932" s="27">
        <f t="shared" si="41"/>
        <v>0</v>
      </c>
      <c r="AS1932" s="10" t="s">
        <v>111</v>
      </c>
      <c r="AT1932" s="43" t="s">
        <v>241</v>
      </c>
      <c r="AU1932" s="89" t="s">
        <v>661</v>
      </c>
    </row>
    <row r="1933" spans="2:47" x14ac:dyDescent="0.2">
      <c r="B1933" s="12" t="s">
        <v>3071</v>
      </c>
      <c r="C1933" s="7" t="s">
        <v>100</v>
      </c>
      <c r="D1933" s="13" t="s">
        <v>603</v>
      </c>
      <c r="E1933" s="7" t="s">
        <v>604</v>
      </c>
      <c r="F1933" s="7" t="s">
        <v>605</v>
      </c>
      <c r="G1933" s="7" t="s">
        <v>3069</v>
      </c>
      <c r="H1933" s="8" t="s">
        <v>105</v>
      </c>
      <c r="I1933" s="8">
        <v>57</v>
      </c>
      <c r="J1933" s="10" t="s">
        <v>200</v>
      </c>
      <c r="K1933" s="8" t="s">
        <v>107</v>
      </c>
      <c r="L1933" s="10" t="s">
        <v>108</v>
      </c>
      <c r="M1933" s="10" t="s">
        <v>109</v>
      </c>
      <c r="N1933" s="10" t="s">
        <v>2830</v>
      </c>
      <c r="O1933" s="74"/>
      <c r="P1933" s="27"/>
      <c r="Q1933" s="27"/>
      <c r="R1933" s="27">
        <v>1</v>
      </c>
      <c r="S1933" s="27"/>
      <c r="T1933" s="27">
        <v>1</v>
      </c>
      <c r="U1933" s="27"/>
      <c r="V1933" s="27">
        <v>1</v>
      </c>
      <c r="W1933" s="27"/>
      <c r="X1933" s="27"/>
      <c r="Y1933" s="27"/>
      <c r="Z1933" s="27"/>
      <c r="AA1933" s="27"/>
      <c r="AB1933" s="27"/>
      <c r="AC1933" s="27"/>
      <c r="AD1933" s="27"/>
      <c r="AE1933" s="27"/>
      <c r="AF1933" s="27"/>
      <c r="AG1933" s="27"/>
      <c r="AH1933" s="27"/>
      <c r="AI1933" s="27"/>
      <c r="AJ1933" s="27"/>
      <c r="AK1933" s="27"/>
      <c r="AL1933" s="27"/>
      <c r="AM1933" s="27"/>
      <c r="AN1933" s="27"/>
      <c r="AO1933" s="27"/>
      <c r="AP1933" s="27">
        <v>14330.36</v>
      </c>
      <c r="AQ1933" s="27">
        <v>0</v>
      </c>
      <c r="AR1933" s="27">
        <f t="shared" si="41"/>
        <v>0</v>
      </c>
      <c r="AS1933" s="10" t="s">
        <v>111</v>
      </c>
      <c r="AT1933" s="7" t="s">
        <v>375</v>
      </c>
      <c r="AU1933" s="89" t="s">
        <v>212</v>
      </c>
    </row>
    <row r="1934" spans="2:47" x14ac:dyDescent="0.2">
      <c r="B1934" s="7" t="s">
        <v>3072</v>
      </c>
      <c r="C1934" s="7" t="s">
        <v>100</v>
      </c>
      <c r="D1934" s="13" t="s">
        <v>3073</v>
      </c>
      <c r="E1934" s="7" t="s">
        <v>3074</v>
      </c>
      <c r="F1934" s="7" t="s">
        <v>3075</v>
      </c>
      <c r="G1934" s="7" t="s">
        <v>3076</v>
      </c>
      <c r="H1934" s="8" t="s">
        <v>197</v>
      </c>
      <c r="I1934" s="9">
        <v>57</v>
      </c>
      <c r="J1934" s="10" t="s">
        <v>238</v>
      </c>
      <c r="K1934" s="8" t="s">
        <v>107</v>
      </c>
      <c r="L1934" s="10" t="s">
        <v>108</v>
      </c>
      <c r="M1934" s="10" t="s">
        <v>109</v>
      </c>
      <c r="N1934" s="29" t="s">
        <v>2830</v>
      </c>
      <c r="O1934" s="27"/>
      <c r="P1934" s="27"/>
      <c r="Q1934" s="74"/>
      <c r="R1934" s="27">
        <v>1</v>
      </c>
      <c r="S1934" s="27">
        <v>1</v>
      </c>
      <c r="T1934" s="27">
        <v>1</v>
      </c>
      <c r="U1934" s="27">
        <v>1</v>
      </c>
      <c r="V1934" s="27">
        <v>1</v>
      </c>
      <c r="W1934" s="27"/>
      <c r="X1934" s="27"/>
      <c r="Y1934" s="27"/>
      <c r="Z1934" s="27"/>
      <c r="AA1934" s="27"/>
      <c r="AB1934" s="27"/>
      <c r="AC1934" s="27"/>
      <c r="AD1934" s="27"/>
      <c r="AE1934" s="27"/>
      <c r="AF1934" s="27"/>
      <c r="AG1934" s="27"/>
      <c r="AH1934" s="27"/>
      <c r="AI1934" s="27"/>
      <c r="AJ1934" s="27"/>
      <c r="AK1934" s="27"/>
      <c r="AL1934" s="27"/>
      <c r="AM1934" s="27"/>
      <c r="AN1934" s="27"/>
      <c r="AO1934" s="27"/>
      <c r="AP1934" s="27">
        <v>8221.2000000000007</v>
      </c>
      <c r="AQ1934" s="27">
        <v>0</v>
      </c>
      <c r="AR1934" s="27">
        <f t="shared" si="41"/>
        <v>0</v>
      </c>
      <c r="AS1934" s="10" t="s">
        <v>111</v>
      </c>
      <c r="AT1934" s="43" t="s">
        <v>241</v>
      </c>
      <c r="AU1934" s="89" t="s">
        <v>242</v>
      </c>
    </row>
    <row r="1935" spans="2:47" x14ac:dyDescent="0.2">
      <c r="B1935" s="12" t="s">
        <v>3077</v>
      </c>
      <c r="C1935" s="7" t="s">
        <v>100</v>
      </c>
      <c r="D1935" s="13" t="s">
        <v>3073</v>
      </c>
      <c r="E1935" s="7" t="s">
        <v>3074</v>
      </c>
      <c r="F1935" s="7" t="s">
        <v>3075</v>
      </c>
      <c r="G1935" s="7" t="s">
        <v>3076</v>
      </c>
      <c r="H1935" s="8" t="s">
        <v>105</v>
      </c>
      <c r="I1935" s="9">
        <v>57</v>
      </c>
      <c r="J1935" s="10" t="s">
        <v>106</v>
      </c>
      <c r="K1935" s="8" t="s">
        <v>107</v>
      </c>
      <c r="L1935" s="10" t="s">
        <v>108</v>
      </c>
      <c r="M1935" s="10" t="s">
        <v>109</v>
      </c>
      <c r="N1935" s="10" t="s">
        <v>2830</v>
      </c>
      <c r="O1935" s="74"/>
      <c r="P1935" s="27"/>
      <c r="Q1935" s="27"/>
      <c r="R1935" s="27">
        <v>1</v>
      </c>
      <c r="S1935" s="27">
        <v>1</v>
      </c>
      <c r="T1935" s="27">
        <v>1</v>
      </c>
      <c r="U1935" s="27">
        <v>1</v>
      </c>
      <c r="V1935" s="27">
        <v>1</v>
      </c>
      <c r="W1935" s="27"/>
      <c r="X1935" s="27"/>
      <c r="Y1935" s="27"/>
      <c r="Z1935" s="27"/>
      <c r="AA1935" s="27"/>
      <c r="AB1935" s="27"/>
      <c r="AC1935" s="27"/>
      <c r="AD1935" s="27"/>
      <c r="AE1935" s="27"/>
      <c r="AF1935" s="27"/>
      <c r="AG1935" s="27"/>
      <c r="AH1935" s="27"/>
      <c r="AI1935" s="27"/>
      <c r="AJ1935" s="27"/>
      <c r="AK1935" s="27"/>
      <c r="AL1935" s="27"/>
      <c r="AM1935" s="27"/>
      <c r="AN1935" s="27"/>
      <c r="AO1935" s="27"/>
      <c r="AP1935" s="27">
        <v>8221.2000000000007</v>
      </c>
      <c r="AQ1935" s="27">
        <v>0</v>
      </c>
      <c r="AR1935" s="27">
        <f t="shared" si="41"/>
        <v>0</v>
      </c>
      <c r="AS1935" s="10" t="s">
        <v>111</v>
      </c>
      <c r="AT1935" s="43" t="s">
        <v>241</v>
      </c>
      <c r="AU1935" s="89" t="s">
        <v>242</v>
      </c>
    </row>
    <row r="1936" spans="2:47" x14ac:dyDescent="0.2">
      <c r="B1936" s="12" t="s">
        <v>3078</v>
      </c>
      <c r="C1936" s="7" t="s">
        <v>100</v>
      </c>
      <c r="D1936" s="13" t="s">
        <v>3073</v>
      </c>
      <c r="E1936" s="7" t="s">
        <v>3074</v>
      </c>
      <c r="F1936" s="7" t="s">
        <v>3075</v>
      </c>
      <c r="G1936" s="7" t="s">
        <v>3076</v>
      </c>
      <c r="H1936" s="8" t="s">
        <v>105</v>
      </c>
      <c r="I1936" s="8">
        <v>57</v>
      </c>
      <c r="J1936" s="10" t="s">
        <v>200</v>
      </c>
      <c r="K1936" s="8" t="s">
        <v>107</v>
      </c>
      <c r="L1936" s="10" t="s">
        <v>108</v>
      </c>
      <c r="M1936" s="10" t="s">
        <v>109</v>
      </c>
      <c r="N1936" s="10" t="s">
        <v>2830</v>
      </c>
      <c r="O1936" s="74"/>
      <c r="P1936" s="27"/>
      <c r="Q1936" s="27"/>
      <c r="R1936" s="27">
        <v>1</v>
      </c>
      <c r="S1936" s="27">
        <v>1</v>
      </c>
      <c r="T1936" s="27">
        <v>1</v>
      </c>
      <c r="U1936" s="27">
        <v>1</v>
      </c>
      <c r="V1936" s="27">
        <v>1</v>
      </c>
      <c r="W1936" s="27"/>
      <c r="X1936" s="27"/>
      <c r="Y1936" s="27"/>
      <c r="Z1936" s="27"/>
      <c r="AA1936" s="27"/>
      <c r="AB1936" s="27"/>
      <c r="AC1936" s="27"/>
      <c r="AD1936" s="27"/>
      <c r="AE1936" s="27"/>
      <c r="AF1936" s="27"/>
      <c r="AG1936" s="27"/>
      <c r="AH1936" s="27"/>
      <c r="AI1936" s="27"/>
      <c r="AJ1936" s="27"/>
      <c r="AK1936" s="27"/>
      <c r="AL1936" s="27"/>
      <c r="AM1936" s="27"/>
      <c r="AN1936" s="27"/>
      <c r="AO1936" s="27"/>
      <c r="AP1936" s="27">
        <v>3000</v>
      </c>
      <c r="AQ1936" s="27">
        <v>0</v>
      </c>
      <c r="AR1936" s="27">
        <f t="shared" si="41"/>
        <v>0</v>
      </c>
      <c r="AS1936" s="10" t="s">
        <v>111</v>
      </c>
      <c r="AT1936" s="7" t="s">
        <v>375</v>
      </c>
      <c r="AU1936" s="89" t="s">
        <v>212</v>
      </c>
    </row>
    <row r="1937" spans="2:47" x14ac:dyDescent="0.2">
      <c r="B1937" s="7" t="s">
        <v>3079</v>
      </c>
      <c r="C1937" s="7" t="s">
        <v>100</v>
      </c>
      <c r="D1937" s="13" t="s">
        <v>3073</v>
      </c>
      <c r="E1937" s="7" t="s">
        <v>3074</v>
      </c>
      <c r="F1937" s="7" t="s">
        <v>3075</v>
      </c>
      <c r="G1937" s="7" t="s">
        <v>3080</v>
      </c>
      <c r="H1937" s="8" t="s">
        <v>197</v>
      </c>
      <c r="I1937" s="9">
        <v>57</v>
      </c>
      <c r="J1937" s="10" t="s">
        <v>238</v>
      </c>
      <c r="K1937" s="8" t="s">
        <v>107</v>
      </c>
      <c r="L1937" s="10" t="s">
        <v>108</v>
      </c>
      <c r="M1937" s="10" t="s">
        <v>109</v>
      </c>
      <c r="N1937" s="29" t="s">
        <v>2830</v>
      </c>
      <c r="O1937" s="27"/>
      <c r="P1937" s="27"/>
      <c r="Q1937" s="74"/>
      <c r="R1937" s="27">
        <v>1</v>
      </c>
      <c r="S1937" s="27">
        <v>1</v>
      </c>
      <c r="T1937" s="27">
        <v>1</v>
      </c>
      <c r="U1937" s="27">
        <v>1</v>
      </c>
      <c r="V1937" s="27">
        <v>1</v>
      </c>
      <c r="W1937" s="27"/>
      <c r="X1937" s="27"/>
      <c r="Y1937" s="27"/>
      <c r="Z1937" s="27"/>
      <c r="AA1937" s="27"/>
      <c r="AB1937" s="27"/>
      <c r="AC1937" s="27"/>
      <c r="AD1937" s="27"/>
      <c r="AE1937" s="27"/>
      <c r="AF1937" s="27"/>
      <c r="AG1937" s="27"/>
      <c r="AH1937" s="27"/>
      <c r="AI1937" s="27"/>
      <c r="AJ1937" s="27"/>
      <c r="AK1937" s="27"/>
      <c r="AL1937" s="27"/>
      <c r="AM1937" s="27"/>
      <c r="AN1937" s="27"/>
      <c r="AO1937" s="27"/>
      <c r="AP1937" s="27">
        <v>8221.2000000000007</v>
      </c>
      <c r="AQ1937" s="27">
        <v>0</v>
      </c>
      <c r="AR1937" s="27">
        <f t="shared" si="41"/>
        <v>0</v>
      </c>
      <c r="AS1937" s="10" t="s">
        <v>111</v>
      </c>
      <c r="AT1937" s="43" t="s">
        <v>241</v>
      </c>
      <c r="AU1937" s="89" t="s">
        <v>242</v>
      </c>
    </row>
    <row r="1938" spans="2:47" x14ac:dyDescent="0.2">
      <c r="B1938" s="12" t="s">
        <v>3081</v>
      </c>
      <c r="C1938" s="7" t="s">
        <v>100</v>
      </c>
      <c r="D1938" s="13" t="s">
        <v>3073</v>
      </c>
      <c r="E1938" s="7" t="s">
        <v>3074</v>
      </c>
      <c r="F1938" s="7" t="s">
        <v>3075</v>
      </c>
      <c r="G1938" s="7" t="s">
        <v>3080</v>
      </c>
      <c r="H1938" s="8" t="s">
        <v>105</v>
      </c>
      <c r="I1938" s="9">
        <v>57</v>
      </c>
      <c r="J1938" s="10" t="s">
        <v>106</v>
      </c>
      <c r="K1938" s="8" t="s">
        <v>107</v>
      </c>
      <c r="L1938" s="10" t="s">
        <v>108</v>
      </c>
      <c r="M1938" s="10" t="s">
        <v>109</v>
      </c>
      <c r="N1938" s="10" t="s">
        <v>2830</v>
      </c>
      <c r="O1938" s="74"/>
      <c r="P1938" s="27"/>
      <c r="Q1938" s="27"/>
      <c r="R1938" s="27">
        <v>1</v>
      </c>
      <c r="S1938" s="27">
        <v>1</v>
      </c>
      <c r="T1938" s="27">
        <v>1</v>
      </c>
      <c r="U1938" s="27">
        <v>1</v>
      </c>
      <c r="V1938" s="27">
        <v>1</v>
      </c>
      <c r="W1938" s="27"/>
      <c r="X1938" s="27"/>
      <c r="Y1938" s="27"/>
      <c r="Z1938" s="27"/>
      <c r="AA1938" s="27"/>
      <c r="AB1938" s="27"/>
      <c r="AC1938" s="27"/>
      <c r="AD1938" s="27"/>
      <c r="AE1938" s="27"/>
      <c r="AF1938" s="27"/>
      <c r="AG1938" s="27"/>
      <c r="AH1938" s="27"/>
      <c r="AI1938" s="27"/>
      <c r="AJ1938" s="27"/>
      <c r="AK1938" s="27"/>
      <c r="AL1938" s="27"/>
      <c r="AM1938" s="27"/>
      <c r="AN1938" s="27"/>
      <c r="AO1938" s="27"/>
      <c r="AP1938" s="27">
        <v>8221.2000000000007</v>
      </c>
      <c r="AQ1938" s="27">
        <v>0</v>
      </c>
      <c r="AR1938" s="27">
        <f t="shared" si="41"/>
        <v>0</v>
      </c>
      <c r="AS1938" s="10" t="s">
        <v>111</v>
      </c>
      <c r="AT1938" s="43" t="s">
        <v>241</v>
      </c>
      <c r="AU1938" s="89" t="s">
        <v>242</v>
      </c>
    </row>
    <row r="1939" spans="2:47" x14ac:dyDescent="0.2">
      <c r="B1939" s="12" t="s">
        <v>3082</v>
      </c>
      <c r="C1939" s="7" t="s">
        <v>100</v>
      </c>
      <c r="D1939" s="13" t="s">
        <v>3073</v>
      </c>
      <c r="E1939" s="7" t="s">
        <v>3074</v>
      </c>
      <c r="F1939" s="7" t="s">
        <v>3075</v>
      </c>
      <c r="G1939" s="7" t="s">
        <v>3080</v>
      </c>
      <c r="H1939" s="8" t="s">
        <v>105</v>
      </c>
      <c r="I1939" s="8">
        <v>57</v>
      </c>
      <c r="J1939" s="10" t="s">
        <v>200</v>
      </c>
      <c r="K1939" s="8" t="s">
        <v>107</v>
      </c>
      <c r="L1939" s="10" t="s">
        <v>108</v>
      </c>
      <c r="M1939" s="10" t="s">
        <v>109</v>
      </c>
      <c r="N1939" s="10" t="s">
        <v>2830</v>
      </c>
      <c r="O1939" s="74"/>
      <c r="P1939" s="27"/>
      <c r="Q1939" s="27"/>
      <c r="R1939" s="27">
        <v>1</v>
      </c>
      <c r="S1939" s="27">
        <v>1</v>
      </c>
      <c r="T1939" s="27">
        <v>1</v>
      </c>
      <c r="U1939" s="27">
        <v>1</v>
      </c>
      <c r="V1939" s="27">
        <v>1</v>
      </c>
      <c r="W1939" s="27"/>
      <c r="X1939" s="27"/>
      <c r="Y1939" s="27"/>
      <c r="Z1939" s="27"/>
      <c r="AA1939" s="27"/>
      <c r="AB1939" s="27"/>
      <c r="AC1939" s="27"/>
      <c r="AD1939" s="27"/>
      <c r="AE1939" s="27"/>
      <c r="AF1939" s="27"/>
      <c r="AG1939" s="27"/>
      <c r="AH1939" s="27"/>
      <c r="AI1939" s="27"/>
      <c r="AJ1939" s="27"/>
      <c r="AK1939" s="27"/>
      <c r="AL1939" s="27"/>
      <c r="AM1939" s="27"/>
      <c r="AN1939" s="27"/>
      <c r="AO1939" s="27"/>
      <c r="AP1939" s="27">
        <v>3000</v>
      </c>
      <c r="AQ1939" s="27">
        <v>0</v>
      </c>
      <c r="AR1939" s="27">
        <f t="shared" si="41"/>
        <v>0</v>
      </c>
      <c r="AS1939" s="10" t="s">
        <v>111</v>
      </c>
      <c r="AT1939" s="7" t="s">
        <v>375</v>
      </c>
      <c r="AU1939" s="89" t="s">
        <v>212</v>
      </c>
    </row>
    <row r="1940" spans="2:47" x14ac:dyDescent="0.2">
      <c r="B1940" s="7" t="s">
        <v>3083</v>
      </c>
      <c r="C1940" s="7" t="s">
        <v>100</v>
      </c>
      <c r="D1940" s="13" t="s">
        <v>3073</v>
      </c>
      <c r="E1940" s="7" t="s">
        <v>3074</v>
      </c>
      <c r="F1940" s="7" t="s">
        <v>3075</v>
      </c>
      <c r="G1940" s="7" t="s">
        <v>3084</v>
      </c>
      <c r="H1940" s="8" t="s">
        <v>197</v>
      </c>
      <c r="I1940" s="9">
        <v>57</v>
      </c>
      <c r="J1940" s="10" t="s">
        <v>238</v>
      </c>
      <c r="K1940" s="8" t="s">
        <v>107</v>
      </c>
      <c r="L1940" s="10" t="s">
        <v>108</v>
      </c>
      <c r="M1940" s="10" t="s">
        <v>109</v>
      </c>
      <c r="N1940" s="29" t="s">
        <v>2830</v>
      </c>
      <c r="O1940" s="27"/>
      <c r="P1940" s="27"/>
      <c r="Q1940" s="74"/>
      <c r="R1940" s="27">
        <v>1</v>
      </c>
      <c r="S1940" s="27">
        <v>1</v>
      </c>
      <c r="T1940" s="27">
        <v>1</v>
      </c>
      <c r="U1940" s="27">
        <v>1</v>
      </c>
      <c r="V1940" s="27">
        <v>1</v>
      </c>
      <c r="W1940" s="27"/>
      <c r="X1940" s="27"/>
      <c r="Y1940" s="27"/>
      <c r="Z1940" s="27"/>
      <c r="AA1940" s="27"/>
      <c r="AB1940" s="27"/>
      <c r="AC1940" s="27"/>
      <c r="AD1940" s="27"/>
      <c r="AE1940" s="27"/>
      <c r="AF1940" s="27"/>
      <c r="AG1940" s="27"/>
      <c r="AH1940" s="27"/>
      <c r="AI1940" s="27"/>
      <c r="AJ1940" s="27"/>
      <c r="AK1940" s="27"/>
      <c r="AL1940" s="27"/>
      <c r="AM1940" s="27"/>
      <c r="AN1940" s="27"/>
      <c r="AO1940" s="27"/>
      <c r="AP1940" s="27">
        <v>8221.2000000000007</v>
      </c>
      <c r="AQ1940" s="27">
        <v>0</v>
      </c>
      <c r="AR1940" s="27">
        <f t="shared" si="41"/>
        <v>0</v>
      </c>
      <c r="AS1940" s="10" t="s">
        <v>111</v>
      </c>
      <c r="AT1940" s="43" t="s">
        <v>241</v>
      </c>
      <c r="AU1940" s="89" t="s">
        <v>242</v>
      </c>
    </row>
    <row r="1941" spans="2:47" x14ac:dyDescent="0.2">
      <c r="B1941" s="12" t="s">
        <v>3085</v>
      </c>
      <c r="C1941" s="7" t="s">
        <v>100</v>
      </c>
      <c r="D1941" s="13" t="s">
        <v>3073</v>
      </c>
      <c r="E1941" s="7" t="s">
        <v>3074</v>
      </c>
      <c r="F1941" s="7" t="s">
        <v>3075</v>
      </c>
      <c r="G1941" s="7" t="s">
        <v>3084</v>
      </c>
      <c r="H1941" s="8" t="s">
        <v>105</v>
      </c>
      <c r="I1941" s="9">
        <v>57</v>
      </c>
      <c r="J1941" s="10" t="s">
        <v>106</v>
      </c>
      <c r="K1941" s="8" t="s">
        <v>107</v>
      </c>
      <c r="L1941" s="10" t="s">
        <v>108</v>
      </c>
      <c r="M1941" s="10" t="s">
        <v>109</v>
      </c>
      <c r="N1941" s="10" t="s">
        <v>2830</v>
      </c>
      <c r="O1941" s="74"/>
      <c r="P1941" s="27"/>
      <c r="Q1941" s="27"/>
      <c r="R1941" s="27">
        <v>1</v>
      </c>
      <c r="S1941" s="27">
        <v>1</v>
      </c>
      <c r="T1941" s="27">
        <v>1</v>
      </c>
      <c r="U1941" s="27">
        <v>1</v>
      </c>
      <c r="V1941" s="27">
        <v>1</v>
      </c>
      <c r="W1941" s="27"/>
      <c r="X1941" s="27"/>
      <c r="Y1941" s="27"/>
      <c r="Z1941" s="27"/>
      <c r="AA1941" s="27"/>
      <c r="AB1941" s="27"/>
      <c r="AC1941" s="27"/>
      <c r="AD1941" s="27"/>
      <c r="AE1941" s="27"/>
      <c r="AF1941" s="27"/>
      <c r="AG1941" s="27"/>
      <c r="AH1941" s="27"/>
      <c r="AI1941" s="27"/>
      <c r="AJ1941" s="27"/>
      <c r="AK1941" s="27"/>
      <c r="AL1941" s="27"/>
      <c r="AM1941" s="27"/>
      <c r="AN1941" s="27"/>
      <c r="AO1941" s="27"/>
      <c r="AP1941" s="27">
        <v>8221.2000000000007</v>
      </c>
      <c r="AQ1941" s="27">
        <v>0</v>
      </c>
      <c r="AR1941" s="27">
        <f t="shared" si="41"/>
        <v>0</v>
      </c>
      <c r="AS1941" s="10" t="s">
        <v>111</v>
      </c>
      <c r="AT1941" s="43" t="s">
        <v>241</v>
      </c>
      <c r="AU1941" s="89" t="s">
        <v>242</v>
      </c>
    </row>
    <row r="1942" spans="2:47" x14ac:dyDescent="0.2">
      <c r="B1942" s="12" t="s">
        <v>3086</v>
      </c>
      <c r="C1942" s="7" t="s">
        <v>100</v>
      </c>
      <c r="D1942" s="13" t="s">
        <v>3073</v>
      </c>
      <c r="E1942" s="7" t="s">
        <v>3074</v>
      </c>
      <c r="F1942" s="7" t="s">
        <v>3075</v>
      </c>
      <c r="G1942" s="7" t="s">
        <v>3084</v>
      </c>
      <c r="H1942" s="8" t="s">
        <v>105</v>
      </c>
      <c r="I1942" s="8">
        <v>57</v>
      </c>
      <c r="J1942" s="10" t="s">
        <v>200</v>
      </c>
      <c r="K1942" s="8" t="s">
        <v>107</v>
      </c>
      <c r="L1942" s="10" t="s">
        <v>108</v>
      </c>
      <c r="M1942" s="10" t="s">
        <v>109</v>
      </c>
      <c r="N1942" s="10" t="s">
        <v>2830</v>
      </c>
      <c r="O1942" s="74"/>
      <c r="P1942" s="27"/>
      <c r="Q1942" s="27"/>
      <c r="R1942" s="27">
        <v>1</v>
      </c>
      <c r="S1942" s="27">
        <v>1</v>
      </c>
      <c r="T1942" s="27">
        <v>1</v>
      </c>
      <c r="U1942" s="27">
        <v>1</v>
      </c>
      <c r="V1942" s="27">
        <v>1</v>
      </c>
      <c r="W1942" s="27"/>
      <c r="X1942" s="27"/>
      <c r="Y1942" s="27"/>
      <c r="Z1942" s="27"/>
      <c r="AA1942" s="27"/>
      <c r="AB1942" s="27"/>
      <c r="AC1942" s="27"/>
      <c r="AD1942" s="27"/>
      <c r="AE1942" s="27"/>
      <c r="AF1942" s="27"/>
      <c r="AG1942" s="27"/>
      <c r="AH1942" s="27"/>
      <c r="AI1942" s="27"/>
      <c r="AJ1942" s="27"/>
      <c r="AK1942" s="27"/>
      <c r="AL1942" s="27"/>
      <c r="AM1942" s="27"/>
      <c r="AN1942" s="27"/>
      <c r="AO1942" s="27"/>
      <c r="AP1942" s="27">
        <v>3000</v>
      </c>
      <c r="AQ1942" s="27">
        <v>0</v>
      </c>
      <c r="AR1942" s="27">
        <f t="shared" si="41"/>
        <v>0</v>
      </c>
      <c r="AS1942" s="10" t="s">
        <v>111</v>
      </c>
      <c r="AT1942" s="7" t="s">
        <v>375</v>
      </c>
      <c r="AU1942" s="89" t="s">
        <v>212</v>
      </c>
    </row>
    <row r="1943" spans="2:47" x14ac:dyDescent="0.2">
      <c r="B1943" s="7" t="s">
        <v>3087</v>
      </c>
      <c r="C1943" s="7" t="s">
        <v>100</v>
      </c>
      <c r="D1943" s="13" t="s">
        <v>3088</v>
      </c>
      <c r="E1943" s="7" t="s">
        <v>3089</v>
      </c>
      <c r="F1943" s="7" t="s">
        <v>3090</v>
      </c>
      <c r="G1943" s="7" t="s">
        <v>3091</v>
      </c>
      <c r="H1943" s="8" t="s">
        <v>197</v>
      </c>
      <c r="I1943" s="9">
        <v>57</v>
      </c>
      <c r="J1943" s="10" t="s">
        <v>238</v>
      </c>
      <c r="K1943" s="8" t="s">
        <v>107</v>
      </c>
      <c r="L1943" s="10" t="s">
        <v>108</v>
      </c>
      <c r="M1943" s="10" t="s">
        <v>109</v>
      </c>
      <c r="N1943" s="29" t="s">
        <v>2830</v>
      </c>
      <c r="O1943" s="27"/>
      <c r="P1943" s="27"/>
      <c r="Q1943" s="74"/>
      <c r="R1943" s="27">
        <v>55</v>
      </c>
      <c r="S1943" s="27">
        <v>55</v>
      </c>
      <c r="T1943" s="27">
        <v>55</v>
      </c>
      <c r="U1943" s="27">
        <v>55</v>
      </c>
      <c r="V1943" s="27">
        <v>55</v>
      </c>
      <c r="W1943" s="27"/>
      <c r="X1943" s="27"/>
      <c r="Y1943" s="27"/>
      <c r="Z1943" s="27"/>
      <c r="AA1943" s="27"/>
      <c r="AB1943" s="27"/>
      <c r="AC1943" s="27"/>
      <c r="AD1943" s="27"/>
      <c r="AE1943" s="27"/>
      <c r="AF1943" s="27"/>
      <c r="AG1943" s="27"/>
      <c r="AH1943" s="27"/>
      <c r="AI1943" s="27"/>
      <c r="AJ1943" s="27"/>
      <c r="AK1943" s="27"/>
      <c r="AL1943" s="27"/>
      <c r="AM1943" s="27"/>
      <c r="AN1943" s="27"/>
      <c r="AO1943" s="27"/>
      <c r="AP1943" s="27">
        <v>1841.55</v>
      </c>
      <c r="AQ1943" s="27">
        <v>0</v>
      </c>
      <c r="AR1943" s="27">
        <f t="shared" si="41"/>
        <v>0</v>
      </c>
      <c r="AS1943" s="10" t="s">
        <v>111</v>
      </c>
      <c r="AT1943" s="43" t="s">
        <v>241</v>
      </c>
      <c r="AU1943" s="89" t="s">
        <v>661</v>
      </c>
    </row>
    <row r="1944" spans="2:47" x14ac:dyDescent="0.2">
      <c r="B1944" s="12" t="s">
        <v>3092</v>
      </c>
      <c r="C1944" s="7" t="s">
        <v>100</v>
      </c>
      <c r="D1944" s="13" t="s">
        <v>3088</v>
      </c>
      <c r="E1944" s="7" t="s">
        <v>3089</v>
      </c>
      <c r="F1944" s="7" t="s">
        <v>3090</v>
      </c>
      <c r="G1944" s="7" t="s">
        <v>3091</v>
      </c>
      <c r="H1944" s="8" t="s">
        <v>105</v>
      </c>
      <c r="I1944" s="9">
        <v>57</v>
      </c>
      <c r="J1944" s="10" t="s">
        <v>106</v>
      </c>
      <c r="K1944" s="8" t="s">
        <v>107</v>
      </c>
      <c r="L1944" s="10" t="s">
        <v>108</v>
      </c>
      <c r="M1944" s="10" t="s">
        <v>109</v>
      </c>
      <c r="N1944" s="10" t="s">
        <v>2830</v>
      </c>
      <c r="O1944" s="74"/>
      <c r="P1944" s="27"/>
      <c r="Q1944" s="27"/>
      <c r="R1944" s="27">
        <v>55</v>
      </c>
      <c r="S1944" s="27">
        <v>55</v>
      </c>
      <c r="T1944" s="27">
        <v>55</v>
      </c>
      <c r="U1944" s="27">
        <v>55</v>
      </c>
      <c r="V1944" s="27">
        <v>55</v>
      </c>
      <c r="W1944" s="27"/>
      <c r="X1944" s="27"/>
      <c r="Y1944" s="27"/>
      <c r="Z1944" s="27"/>
      <c r="AA1944" s="27"/>
      <c r="AB1944" s="27"/>
      <c r="AC1944" s="27"/>
      <c r="AD1944" s="27"/>
      <c r="AE1944" s="27"/>
      <c r="AF1944" s="27"/>
      <c r="AG1944" s="27"/>
      <c r="AH1944" s="27"/>
      <c r="AI1944" s="27"/>
      <c r="AJ1944" s="27"/>
      <c r="AK1944" s="27"/>
      <c r="AL1944" s="27"/>
      <c r="AM1944" s="27"/>
      <c r="AN1944" s="27"/>
      <c r="AO1944" s="27"/>
      <c r="AP1944" s="27">
        <v>1841.55</v>
      </c>
      <c r="AQ1944" s="27">
        <v>0</v>
      </c>
      <c r="AR1944" s="27">
        <f t="shared" si="41"/>
        <v>0</v>
      </c>
      <c r="AS1944" s="10" t="s">
        <v>111</v>
      </c>
      <c r="AT1944" s="43" t="s">
        <v>241</v>
      </c>
      <c r="AU1944" s="89" t="s">
        <v>661</v>
      </c>
    </row>
    <row r="1945" spans="2:47" x14ac:dyDescent="0.2">
      <c r="B1945" s="12" t="s">
        <v>3093</v>
      </c>
      <c r="C1945" s="7" t="s">
        <v>100</v>
      </c>
      <c r="D1945" s="13" t="s">
        <v>3088</v>
      </c>
      <c r="E1945" s="7" t="s">
        <v>3089</v>
      </c>
      <c r="F1945" s="7" t="s">
        <v>3090</v>
      </c>
      <c r="G1945" s="7" t="s">
        <v>3091</v>
      </c>
      <c r="H1945" s="8" t="s">
        <v>105</v>
      </c>
      <c r="I1945" s="8">
        <v>57</v>
      </c>
      <c r="J1945" s="10" t="s">
        <v>200</v>
      </c>
      <c r="K1945" s="8" t="s">
        <v>107</v>
      </c>
      <c r="L1945" s="10" t="s">
        <v>108</v>
      </c>
      <c r="M1945" s="10" t="s">
        <v>109</v>
      </c>
      <c r="N1945" s="10" t="s">
        <v>2830</v>
      </c>
      <c r="O1945" s="74"/>
      <c r="P1945" s="27"/>
      <c r="Q1945" s="27"/>
      <c r="R1945" s="27">
        <v>5</v>
      </c>
      <c r="S1945" s="27">
        <v>55</v>
      </c>
      <c r="T1945" s="27">
        <v>55</v>
      </c>
      <c r="U1945" s="27">
        <v>55</v>
      </c>
      <c r="V1945" s="27">
        <v>55</v>
      </c>
      <c r="W1945" s="27"/>
      <c r="X1945" s="27"/>
      <c r="Y1945" s="27"/>
      <c r="Z1945" s="27"/>
      <c r="AA1945" s="27"/>
      <c r="AB1945" s="27"/>
      <c r="AC1945" s="27"/>
      <c r="AD1945" s="27"/>
      <c r="AE1945" s="27"/>
      <c r="AF1945" s="27"/>
      <c r="AG1945" s="27"/>
      <c r="AH1945" s="27"/>
      <c r="AI1945" s="27"/>
      <c r="AJ1945" s="27"/>
      <c r="AK1945" s="27"/>
      <c r="AL1945" s="27"/>
      <c r="AM1945" s="27"/>
      <c r="AN1945" s="27"/>
      <c r="AO1945" s="27"/>
      <c r="AP1945" s="27">
        <v>2138.33</v>
      </c>
      <c r="AQ1945" s="27">
        <v>0</v>
      </c>
      <c r="AR1945" s="27">
        <f t="shared" si="41"/>
        <v>0</v>
      </c>
      <c r="AS1945" s="10" t="s">
        <v>111</v>
      </c>
      <c r="AT1945" s="7" t="s">
        <v>375</v>
      </c>
      <c r="AU1945" s="13" t="s">
        <v>115</v>
      </c>
    </row>
    <row r="1946" spans="2:47" x14ac:dyDescent="0.2">
      <c r="B1946" s="13" t="s">
        <v>3094</v>
      </c>
      <c r="C1946" s="13" t="s">
        <v>100</v>
      </c>
      <c r="D1946" s="13" t="s">
        <v>3095</v>
      </c>
      <c r="E1946" s="13" t="s">
        <v>3089</v>
      </c>
      <c r="F1946" s="13" t="s">
        <v>3096</v>
      </c>
      <c r="G1946" s="13" t="s">
        <v>3091</v>
      </c>
      <c r="H1946" s="13" t="s">
        <v>105</v>
      </c>
      <c r="I1946" s="13">
        <v>57</v>
      </c>
      <c r="J1946" s="13" t="s">
        <v>200</v>
      </c>
      <c r="K1946" s="13" t="s">
        <v>107</v>
      </c>
      <c r="L1946" s="13" t="s">
        <v>108</v>
      </c>
      <c r="M1946" s="13" t="s">
        <v>109</v>
      </c>
      <c r="N1946" s="13" t="s">
        <v>2830</v>
      </c>
      <c r="O1946" s="39"/>
      <c r="P1946" s="39"/>
      <c r="Q1946" s="39"/>
      <c r="R1946" s="39">
        <v>5</v>
      </c>
      <c r="S1946" s="39">
        <v>21</v>
      </c>
      <c r="T1946" s="39">
        <v>56</v>
      </c>
      <c r="U1946" s="39">
        <v>56</v>
      </c>
      <c r="V1946" s="39">
        <v>56</v>
      </c>
      <c r="W1946" s="39"/>
      <c r="X1946" s="39"/>
      <c r="Y1946" s="39"/>
      <c r="Z1946" s="39"/>
      <c r="AA1946" s="39"/>
      <c r="AB1946" s="39"/>
      <c r="AC1946" s="39"/>
      <c r="AD1946" s="39"/>
      <c r="AE1946" s="39"/>
      <c r="AF1946" s="39"/>
      <c r="AG1946" s="39"/>
      <c r="AH1946" s="39"/>
      <c r="AI1946" s="39"/>
      <c r="AJ1946" s="39"/>
      <c r="AK1946" s="39"/>
      <c r="AL1946" s="39"/>
      <c r="AM1946" s="39"/>
      <c r="AN1946" s="39"/>
      <c r="AO1946" s="39"/>
      <c r="AP1946" s="39">
        <v>2138.33</v>
      </c>
      <c r="AQ1946" s="39">
        <v>0</v>
      </c>
      <c r="AR1946" s="27">
        <f t="shared" si="41"/>
        <v>0</v>
      </c>
      <c r="AS1946" s="13" t="s">
        <v>111</v>
      </c>
      <c r="AT1946" s="13">
        <v>2014</v>
      </c>
      <c r="AU1946" s="13">
        <v>14</v>
      </c>
    </row>
    <row r="1947" spans="2:47" x14ac:dyDescent="0.2">
      <c r="B1947" s="13" t="s">
        <v>3097</v>
      </c>
      <c r="C1947" s="13" t="s">
        <v>100</v>
      </c>
      <c r="D1947" s="13" t="s">
        <v>3095</v>
      </c>
      <c r="E1947" s="13" t="s">
        <v>3089</v>
      </c>
      <c r="F1947" s="13" t="s">
        <v>3096</v>
      </c>
      <c r="G1947" s="13" t="s">
        <v>3091</v>
      </c>
      <c r="H1947" s="13" t="s">
        <v>105</v>
      </c>
      <c r="I1947" s="13">
        <v>57</v>
      </c>
      <c r="J1947" s="13" t="s">
        <v>200</v>
      </c>
      <c r="K1947" s="13" t="s">
        <v>107</v>
      </c>
      <c r="L1947" s="13" t="s">
        <v>108</v>
      </c>
      <c r="M1947" s="13" t="s">
        <v>109</v>
      </c>
      <c r="N1947" s="13" t="s">
        <v>2830</v>
      </c>
      <c r="O1947" s="39"/>
      <c r="P1947" s="39"/>
      <c r="Q1947" s="39"/>
      <c r="R1947" s="39">
        <v>5</v>
      </c>
      <c r="S1947" s="39">
        <v>0</v>
      </c>
      <c r="T1947" s="39">
        <v>56</v>
      </c>
      <c r="U1947" s="39">
        <v>56</v>
      </c>
      <c r="V1947" s="39">
        <v>56</v>
      </c>
      <c r="W1947" s="39"/>
      <c r="X1947" s="39"/>
      <c r="Y1947" s="39"/>
      <c r="Z1947" s="39"/>
      <c r="AA1947" s="39"/>
      <c r="AB1947" s="39"/>
      <c r="AC1947" s="39"/>
      <c r="AD1947" s="39"/>
      <c r="AE1947" s="39"/>
      <c r="AF1947" s="39"/>
      <c r="AG1947" s="39"/>
      <c r="AH1947" s="39"/>
      <c r="AI1947" s="39"/>
      <c r="AJ1947" s="39"/>
      <c r="AK1947" s="39"/>
      <c r="AL1947" s="39"/>
      <c r="AM1947" s="39"/>
      <c r="AN1947" s="39"/>
      <c r="AO1947" s="39"/>
      <c r="AP1947" s="39">
        <v>2138.33</v>
      </c>
      <c r="AQ1947" s="39">
        <v>0</v>
      </c>
      <c r="AR1947" s="27">
        <f t="shared" si="41"/>
        <v>0</v>
      </c>
      <c r="AS1947" s="13" t="s">
        <v>111</v>
      </c>
      <c r="AT1947" s="13">
        <v>2014</v>
      </c>
      <c r="AU1947" s="13">
        <v>14</v>
      </c>
    </row>
    <row r="1948" spans="2:47" x14ac:dyDescent="0.2">
      <c r="B1948" s="13" t="s">
        <v>3098</v>
      </c>
      <c r="C1948" s="13" t="s">
        <v>100</v>
      </c>
      <c r="D1948" s="13" t="s">
        <v>3095</v>
      </c>
      <c r="E1948" s="13" t="s">
        <v>3089</v>
      </c>
      <c r="F1948" s="13" t="s">
        <v>3096</v>
      </c>
      <c r="G1948" s="13" t="s">
        <v>3091</v>
      </c>
      <c r="H1948" s="13" t="s">
        <v>105</v>
      </c>
      <c r="I1948" s="13">
        <v>57</v>
      </c>
      <c r="J1948" s="13" t="s">
        <v>200</v>
      </c>
      <c r="K1948" s="13" t="s">
        <v>107</v>
      </c>
      <c r="L1948" s="13" t="s">
        <v>108</v>
      </c>
      <c r="M1948" s="13" t="s">
        <v>122</v>
      </c>
      <c r="N1948" s="13" t="s">
        <v>2830</v>
      </c>
      <c r="O1948" s="39"/>
      <c r="P1948" s="39"/>
      <c r="Q1948" s="39"/>
      <c r="R1948" s="39">
        <v>5</v>
      </c>
      <c r="S1948" s="39">
        <v>55</v>
      </c>
      <c r="T1948" s="39">
        <v>55</v>
      </c>
      <c r="U1948" s="39">
        <v>55</v>
      </c>
      <c r="V1948" s="39">
        <v>55</v>
      </c>
      <c r="W1948" s="39"/>
      <c r="X1948" s="39"/>
      <c r="Y1948" s="39"/>
      <c r="Z1948" s="39"/>
      <c r="AA1948" s="39"/>
      <c r="AB1948" s="39"/>
      <c r="AC1948" s="39"/>
      <c r="AD1948" s="39"/>
      <c r="AE1948" s="39"/>
      <c r="AF1948" s="39"/>
      <c r="AG1948" s="39"/>
      <c r="AH1948" s="39"/>
      <c r="AI1948" s="39"/>
      <c r="AJ1948" s="39"/>
      <c r="AK1948" s="39"/>
      <c r="AL1948" s="39"/>
      <c r="AM1948" s="39"/>
      <c r="AN1948" s="39"/>
      <c r="AO1948" s="39"/>
      <c r="AP1948" s="39">
        <v>2138.33</v>
      </c>
      <c r="AQ1948" s="39">
        <v>0</v>
      </c>
      <c r="AR1948" s="27">
        <f t="shared" si="41"/>
        <v>0</v>
      </c>
      <c r="AS1948" s="13" t="s">
        <v>111</v>
      </c>
      <c r="AT1948" s="13">
        <v>2014</v>
      </c>
      <c r="AU1948" s="13" t="s">
        <v>6997</v>
      </c>
    </row>
    <row r="1949" spans="2:47" x14ac:dyDescent="0.2">
      <c r="B1949" s="13" t="s">
        <v>7062</v>
      </c>
      <c r="C1949" s="13" t="s">
        <v>100</v>
      </c>
      <c r="D1949" s="13" t="s">
        <v>3095</v>
      </c>
      <c r="E1949" s="13" t="s">
        <v>3089</v>
      </c>
      <c r="F1949" s="13" t="s">
        <v>3096</v>
      </c>
      <c r="G1949" s="13" t="s">
        <v>3091</v>
      </c>
      <c r="H1949" s="13" t="s">
        <v>105</v>
      </c>
      <c r="I1949" s="13">
        <v>57</v>
      </c>
      <c r="J1949" s="13" t="s">
        <v>200</v>
      </c>
      <c r="K1949" s="13" t="s">
        <v>107</v>
      </c>
      <c r="L1949" s="13" t="s">
        <v>108</v>
      </c>
      <c r="M1949" s="13" t="s">
        <v>122</v>
      </c>
      <c r="N1949" s="13" t="s">
        <v>2830</v>
      </c>
      <c r="O1949" s="39"/>
      <c r="P1949" s="39"/>
      <c r="Q1949" s="39"/>
      <c r="R1949" s="39">
        <v>5</v>
      </c>
      <c r="S1949" s="39">
        <v>55</v>
      </c>
      <c r="T1949" s="39">
        <v>48</v>
      </c>
      <c r="U1949" s="39">
        <v>55</v>
      </c>
      <c r="V1949" s="39">
        <v>55</v>
      </c>
      <c r="W1949" s="39"/>
      <c r="X1949" s="39"/>
      <c r="Y1949" s="39"/>
      <c r="Z1949" s="39"/>
      <c r="AA1949" s="39"/>
      <c r="AB1949" s="39"/>
      <c r="AC1949" s="39"/>
      <c r="AD1949" s="39"/>
      <c r="AE1949" s="39"/>
      <c r="AF1949" s="39"/>
      <c r="AG1949" s="39"/>
      <c r="AH1949" s="39"/>
      <c r="AI1949" s="39"/>
      <c r="AJ1949" s="39"/>
      <c r="AK1949" s="39"/>
      <c r="AL1949" s="39"/>
      <c r="AM1949" s="39"/>
      <c r="AN1949" s="39"/>
      <c r="AO1949" s="39"/>
      <c r="AP1949" s="39">
        <v>2138.33</v>
      </c>
      <c r="AQ1949" s="39">
        <f>(O1949+P1949+Q1949+R1949+S1949+T1949+U1949+V1949+W1949)*AP1949</f>
        <v>466155.94</v>
      </c>
      <c r="AR1949" s="27">
        <f t="shared" si="41"/>
        <v>522094.65280000004</v>
      </c>
      <c r="AS1949" s="13" t="s">
        <v>111</v>
      </c>
      <c r="AT1949" s="13">
        <v>2014</v>
      </c>
      <c r="AU1949" s="13"/>
    </row>
    <row r="1950" spans="2:47" x14ac:dyDescent="0.2">
      <c r="B1950" s="7" t="s">
        <v>3099</v>
      </c>
      <c r="C1950" s="7" t="s">
        <v>100</v>
      </c>
      <c r="D1950" s="13" t="s">
        <v>3088</v>
      </c>
      <c r="E1950" s="7" t="s">
        <v>3089</v>
      </c>
      <c r="F1950" s="7" t="s">
        <v>3090</v>
      </c>
      <c r="G1950" s="7" t="s">
        <v>3100</v>
      </c>
      <c r="H1950" s="8" t="s">
        <v>197</v>
      </c>
      <c r="I1950" s="9">
        <v>57</v>
      </c>
      <c r="J1950" s="10" t="s">
        <v>238</v>
      </c>
      <c r="K1950" s="8" t="s">
        <v>107</v>
      </c>
      <c r="L1950" s="10" t="s">
        <v>108</v>
      </c>
      <c r="M1950" s="10" t="s">
        <v>109</v>
      </c>
      <c r="N1950" s="29" t="s">
        <v>2830</v>
      </c>
      <c r="O1950" s="27"/>
      <c r="P1950" s="27"/>
      <c r="Q1950" s="74"/>
      <c r="R1950" s="27">
        <v>26</v>
      </c>
      <c r="S1950" s="27">
        <v>26</v>
      </c>
      <c r="T1950" s="27">
        <v>26</v>
      </c>
      <c r="U1950" s="27">
        <v>26</v>
      </c>
      <c r="V1950" s="27">
        <v>26</v>
      </c>
      <c r="W1950" s="27"/>
      <c r="X1950" s="27"/>
      <c r="Y1950" s="27"/>
      <c r="Z1950" s="27"/>
      <c r="AA1950" s="27"/>
      <c r="AB1950" s="27"/>
      <c r="AC1950" s="27"/>
      <c r="AD1950" s="27"/>
      <c r="AE1950" s="27"/>
      <c r="AF1950" s="27"/>
      <c r="AG1950" s="27"/>
      <c r="AH1950" s="27"/>
      <c r="AI1950" s="27"/>
      <c r="AJ1950" s="27"/>
      <c r="AK1950" s="27"/>
      <c r="AL1950" s="27"/>
      <c r="AM1950" s="27"/>
      <c r="AN1950" s="27"/>
      <c r="AO1950" s="27"/>
      <c r="AP1950" s="27">
        <v>2708.16</v>
      </c>
      <c r="AQ1950" s="27">
        <v>0</v>
      </c>
      <c r="AR1950" s="27">
        <f t="shared" si="41"/>
        <v>0</v>
      </c>
      <c r="AS1950" s="10" t="s">
        <v>111</v>
      </c>
      <c r="AT1950" s="43" t="s">
        <v>241</v>
      </c>
      <c r="AU1950" s="89" t="s">
        <v>661</v>
      </c>
    </row>
    <row r="1951" spans="2:47" x14ac:dyDescent="0.2">
      <c r="B1951" s="12" t="s">
        <v>3101</v>
      </c>
      <c r="C1951" s="7" t="s">
        <v>100</v>
      </c>
      <c r="D1951" s="13" t="s">
        <v>3088</v>
      </c>
      <c r="E1951" s="7" t="s">
        <v>3089</v>
      </c>
      <c r="F1951" s="7" t="s">
        <v>3090</v>
      </c>
      <c r="G1951" s="7" t="s">
        <v>3100</v>
      </c>
      <c r="H1951" s="8" t="s">
        <v>105</v>
      </c>
      <c r="I1951" s="9">
        <v>57</v>
      </c>
      <c r="J1951" s="10" t="s">
        <v>106</v>
      </c>
      <c r="K1951" s="8" t="s">
        <v>107</v>
      </c>
      <c r="L1951" s="10" t="s">
        <v>108</v>
      </c>
      <c r="M1951" s="10" t="s">
        <v>109</v>
      </c>
      <c r="N1951" s="10" t="s">
        <v>2830</v>
      </c>
      <c r="O1951" s="74"/>
      <c r="P1951" s="27"/>
      <c r="Q1951" s="27"/>
      <c r="R1951" s="27">
        <v>26</v>
      </c>
      <c r="S1951" s="27">
        <v>26</v>
      </c>
      <c r="T1951" s="27">
        <v>26</v>
      </c>
      <c r="U1951" s="27">
        <v>26</v>
      </c>
      <c r="V1951" s="27">
        <v>26</v>
      </c>
      <c r="W1951" s="27"/>
      <c r="X1951" s="27"/>
      <c r="Y1951" s="27"/>
      <c r="Z1951" s="27"/>
      <c r="AA1951" s="27"/>
      <c r="AB1951" s="27"/>
      <c r="AC1951" s="27"/>
      <c r="AD1951" s="27"/>
      <c r="AE1951" s="27"/>
      <c r="AF1951" s="27"/>
      <c r="AG1951" s="27"/>
      <c r="AH1951" s="27"/>
      <c r="AI1951" s="27"/>
      <c r="AJ1951" s="27"/>
      <c r="AK1951" s="27"/>
      <c r="AL1951" s="27"/>
      <c r="AM1951" s="27"/>
      <c r="AN1951" s="27"/>
      <c r="AO1951" s="27"/>
      <c r="AP1951" s="27">
        <v>2708.16</v>
      </c>
      <c r="AQ1951" s="27">
        <v>0</v>
      </c>
      <c r="AR1951" s="27">
        <f t="shared" si="41"/>
        <v>0</v>
      </c>
      <c r="AS1951" s="10" t="s">
        <v>111</v>
      </c>
      <c r="AT1951" s="43" t="s">
        <v>241</v>
      </c>
      <c r="AU1951" s="89" t="s">
        <v>661</v>
      </c>
    </row>
    <row r="1952" spans="2:47" x14ac:dyDescent="0.2">
      <c r="B1952" s="12" t="s">
        <v>3102</v>
      </c>
      <c r="C1952" s="7" t="s">
        <v>100</v>
      </c>
      <c r="D1952" s="13" t="s">
        <v>3088</v>
      </c>
      <c r="E1952" s="7" t="s">
        <v>3089</v>
      </c>
      <c r="F1952" s="7" t="s">
        <v>3090</v>
      </c>
      <c r="G1952" s="7" t="s">
        <v>3100</v>
      </c>
      <c r="H1952" s="8" t="s">
        <v>105</v>
      </c>
      <c r="I1952" s="8">
        <v>57</v>
      </c>
      <c r="J1952" s="10" t="s">
        <v>200</v>
      </c>
      <c r="K1952" s="8" t="s">
        <v>107</v>
      </c>
      <c r="L1952" s="10" t="s">
        <v>108</v>
      </c>
      <c r="M1952" s="10" t="s">
        <v>109</v>
      </c>
      <c r="N1952" s="10" t="s">
        <v>2830</v>
      </c>
      <c r="O1952" s="74"/>
      <c r="P1952" s="27"/>
      <c r="Q1952" s="27"/>
      <c r="R1952" s="27">
        <v>13</v>
      </c>
      <c r="S1952" s="27">
        <v>26</v>
      </c>
      <c r="T1952" s="27">
        <v>26</v>
      </c>
      <c r="U1952" s="27">
        <v>26</v>
      </c>
      <c r="V1952" s="27">
        <v>26</v>
      </c>
      <c r="W1952" s="27"/>
      <c r="X1952" s="27"/>
      <c r="Y1952" s="27"/>
      <c r="Z1952" s="27"/>
      <c r="AA1952" s="27"/>
      <c r="AB1952" s="27"/>
      <c r="AC1952" s="27"/>
      <c r="AD1952" s="27"/>
      <c r="AE1952" s="27"/>
      <c r="AF1952" s="27"/>
      <c r="AG1952" s="27"/>
      <c r="AH1952" s="27"/>
      <c r="AI1952" s="27"/>
      <c r="AJ1952" s="27"/>
      <c r="AK1952" s="27"/>
      <c r="AL1952" s="27"/>
      <c r="AM1952" s="27"/>
      <c r="AN1952" s="27"/>
      <c r="AO1952" s="27"/>
      <c r="AP1952" s="27">
        <v>2500</v>
      </c>
      <c r="AQ1952" s="27">
        <v>0</v>
      </c>
      <c r="AR1952" s="27">
        <f t="shared" si="41"/>
        <v>0</v>
      </c>
      <c r="AS1952" s="10" t="s">
        <v>111</v>
      </c>
      <c r="AT1952" s="7" t="s">
        <v>375</v>
      </c>
      <c r="AU1952" s="13" t="s">
        <v>115</v>
      </c>
    </row>
    <row r="1953" spans="2:47" x14ac:dyDescent="0.2">
      <c r="B1953" s="13" t="s">
        <v>3103</v>
      </c>
      <c r="C1953" s="13" t="s">
        <v>100</v>
      </c>
      <c r="D1953" s="13" t="s">
        <v>3095</v>
      </c>
      <c r="E1953" s="13" t="s">
        <v>3089</v>
      </c>
      <c r="F1953" s="13" t="s">
        <v>3096</v>
      </c>
      <c r="G1953" s="13" t="s">
        <v>3100</v>
      </c>
      <c r="H1953" s="13" t="s">
        <v>105</v>
      </c>
      <c r="I1953" s="13">
        <v>57</v>
      </c>
      <c r="J1953" s="13" t="s">
        <v>200</v>
      </c>
      <c r="K1953" s="13" t="s">
        <v>107</v>
      </c>
      <c r="L1953" s="13" t="s">
        <v>108</v>
      </c>
      <c r="M1953" s="13" t="s">
        <v>109</v>
      </c>
      <c r="N1953" s="13" t="s">
        <v>2830</v>
      </c>
      <c r="O1953" s="39"/>
      <c r="P1953" s="39"/>
      <c r="Q1953" s="39"/>
      <c r="R1953" s="39">
        <v>13</v>
      </c>
      <c r="S1953" s="39">
        <v>0</v>
      </c>
      <c r="T1953" s="39">
        <v>20</v>
      </c>
      <c r="U1953" s="39">
        <v>20</v>
      </c>
      <c r="V1953" s="39">
        <v>20</v>
      </c>
      <c r="W1953" s="39"/>
      <c r="X1953" s="39"/>
      <c r="Y1953" s="39"/>
      <c r="Z1953" s="39"/>
      <c r="AA1953" s="39"/>
      <c r="AB1953" s="39"/>
      <c r="AC1953" s="39"/>
      <c r="AD1953" s="39"/>
      <c r="AE1953" s="39"/>
      <c r="AF1953" s="39"/>
      <c r="AG1953" s="39"/>
      <c r="AH1953" s="39"/>
      <c r="AI1953" s="39"/>
      <c r="AJ1953" s="39"/>
      <c r="AK1953" s="39"/>
      <c r="AL1953" s="39"/>
      <c r="AM1953" s="39"/>
      <c r="AN1953" s="39"/>
      <c r="AO1953" s="39"/>
      <c r="AP1953" s="39">
        <v>2500</v>
      </c>
      <c r="AQ1953" s="39">
        <v>0</v>
      </c>
      <c r="AR1953" s="27">
        <f t="shared" si="41"/>
        <v>0</v>
      </c>
      <c r="AS1953" s="13" t="s">
        <v>111</v>
      </c>
      <c r="AT1953" s="13">
        <v>2014</v>
      </c>
      <c r="AU1953" s="13">
        <v>14</v>
      </c>
    </row>
    <row r="1954" spans="2:47" x14ac:dyDescent="0.2">
      <c r="B1954" s="13" t="s">
        <v>3104</v>
      </c>
      <c r="C1954" s="13" t="s">
        <v>100</v>
      </c>
      <c r="D1954" s="13" t="s">
        <v>3095</v>
      </c>
      <c r="E1954" s="13" t="s">
        <v>3089</v>
      </c>
      <c r="F1954" s="13" t="s">
        <v>3096</v>
      </c>
      <c r="G1954" s="13" t="s">
        <v>3100</v>
      </c>
      <c r="H1954" s="13" t="s">
        <v>105</v>
      </c>
      <c r="I1954" s="13">
        <v>57</v>
      </c>
      <c r="J1954" s="13" t="s">
        <v>200</v>
      </c>
      <c r="K1954" s="13" t="s">
        <v>107</v>
      </c>
      <c r="L1954" s="13" t="s">
        <v>108</v>
      </c>
      <c r="M1954" s="13" t="s">
        <v>122</v>
      </c>
      <c r="N1954" s="13" t="s">
        <v>2830</v>
      </c>
      <c r="O1954" s="39"/>
      <c r="P1954" s="39"/>
      <c r="Q1954" s="39"/>
      <c r="R1954" s="39">
        <v>13</v>
      </c>
      <c r="S1954" s="39">
        <v>20</v>
      </c>
      <c r="T1954" s="39">
        <v>20</v>
      </c>
      <c r="U1954" s="39">
        <v>20</v>
      </c>
      <c r="V1954" s="39">
        <v>20</v>
      </c>
      <c r="W1954" s="39"/>
      <c r="X1954" s="39"/>
      <c r="Y1954" s="39"/>
      <c r="Z1954" s="39"/>
      <c r="AA1954" s="39"/>
      <c r="AB1954" s="39"/>
      <c r="AC1954" s="39"/>
      <c r="AD1954" s="39"/>
      <c r="AE1954" s="39"/>
      <c r="AF1954" s="39"/>
      <c r="AG1954" s="39"/>
      <c r="AH1954" s="39"/>
      <c r="AI1954" s="39"/>
      <c r="AJ1954" s="39"/>
      <c r="AK1954" s="39"/>
      <c r="AL1954" s="39"/>
      <c r="AM1954" s="39"/>
      <c r="AN1954" s="39"/>
      <c r="AO1954" s="39"/>
      <c r="AP1954" s="39">
        <v>2500</v>
      </c>
      <c r="AQ1954" s="39">
        <v>0</v>
      </c>
      <c r="AR1954" s="27">
        <f t="shared" si="41"/>
        <v>0</v>
      </c>
      <c r="AS1954" s="13" t="s">
        <v>111</v>
      </c>
      <c r="AT1954" s="13">
        <v>2014</v>
      </c>
      <c r="AU1954" s="13" t="s">
        <v>6997</v>
      </c>
    </row>
    <row r="1955" spans="2:47" x14ac:dyDescent="0.2">
      <c r="B1955" s="13" t="s">
        <v>7063</v>
      </c>
      <c r="C1955" s="13" t="s">
        <v>100</v>
      </c>
      <c r="D1955" s="13" t="s">
        <v>3095</v>
      </c>
      <c r="E1955" s="13" t="s">
        <v>3089</v>
      </c>
      <c r="F1955" s="13" t="s">
        <v>3096</v>
      </c>
      <c r="G1955" s="13" t="s">
        <v>3100</v>
      </c>
      <c r="H1955" s="13" t="s">
        <v>105</v>
      </c>
      <c r="I1955" s="13">
        <v>57</v>
      </c>
      <c r="J1955" s="13" t="s">
        <v>200</v>
      </c>
      <c r="K1955" s="13" t="s">
        <v>107</v>
      </c>
      <c r="L1955" s="13" t="s">
        <v>108</v>
      </c>
      <c r="M1955" s="13" t="s">
        <v>122</v>
      </c>
      <c r="N1955" s="13" t="s">
        <v>2830</v>
      </c>
      <c r="O1955" s="39"/>
      <c r="P1955" s="39"/>
      <c r="Q1955" s="39"/>
      <c r="R1955" s="39">
        <v>13</v>
      </c>
      <c r="S1955" s="39">
        <v>20</v>
      </c>
      <c r="T1955" s="39">
        <v>6</v>
      </c>
      <c r="U1955" s="39">
        <v>20</v>
      </c>
      <c r="V1955" s="39">
        <v>20</v>
      </c>
      <c r="W1955" s="39"/>
      <c r="X1955" s="39"/>
      <c r="Y1955" s="39"/>
      <c r="Z1955" s="39"/>
      <c r="AA1955" s="39"/>
      <c r="AB1955" s="39"/>
      <c r="AC1955" s="39"/>
      <c r="AD1955" s="39"/>
      <c r="AE1955" s="39"/>
      <c r="AF1955" s="39"/>
      <c r="AG1955" s="39"/>
      <c r="AH1955" s="39"/>
      <c r="AI1955" s="39"/>
      <c r="AJ1955" s="39"/>
      <c r="AK1955" s="39"/>
      <c r="AL1955" s="39"/>
      <c r="AM1955" s="39"/>
      <c r="AN1955" s="39"/>
      <c r="AO1955" s="39"/>
      <c r="AP1955" s="39">
        <v>2500</v>
      </c>
      <c r="AQ1955" s="39">
        <f>(O1955+P1955+Q1955+R1955+S1955+T1955+U1955+V1955+W1955)*AP1955</f>
        <v>197500</v>
      </c>
      <c r="AR1955" s="27">
        <f t="shared" si="41"/>
        <v>221200.00000000003</v>
      </c>
      <c r="AS1955" s="13" t="s">
        <v>111</v>
      </c>
      <c r="AT1955" s="13">
        <v>2014</v>
      </c>
      <c r="AU1955" s="13"/>
    </row>
    <row r="1956" spans="2:47" x14ac:dyDescent="0.2">
      <c r="B1956" s="7" t="s">
        <v>3105</v>
      </c>
      <c r="C1956" s="7" t="s">
        <v>100</v>
      </c>
      <c r="D1956" s="13" t="s">
        <v>3004</v>
      </c>
      <c r="E1956" s="7" t="s">
        <v>2935</v>
      </c>
      <c r="F1956" s="7" t="s">
        <v>3005</v>
      </c>
      <c r="G1956" s="7" t="s">
        <v>3106</v>
      </c>
      <c r="H1956" s="8" t="s">
        <v>197</v>
      </c>
      <c r="I1956" s="9">
        <v>57</v>
      </c>
      <c r="J1956" s="10" t="s">
        <v>238</v>
      </c>
      <c r="K1956" s="8" t="s">
        <v>107</v>
      </c>
      <c r="L1956" s="10" t="s">
        <v>108</v>
      </c>
      <c r="M1956" s="10" t="s">
        <v>109</v>
      </c>
      <c r="N1956" s="29" t="s">
        <v>2830</v>
      </c>
      <c r="O1956" s="27"/>
      <c r="P1956" s="27"/>
      <c r="Q1956" s="74"/>
      <c r="R1956" s="27">
        <v>7</v>
      </c>
      <c r="S1956" s="27">
        <v>7</v>
      </c>
      <c r="T1956" s="27">
        <v>7</v>
      </c>
      <c r="U1956" s="27">
        <v>7</v>
      </c>
      <c r="V1956" s="27">
        <v>7</v>
      </c>
      <c r="W1956" s="27"/>
      <c r="X1956" s="27"/>
      <c r="Y1956" s="27"/>
      <c r="Z1956" s="27"/>
      <c r="AA1956" s="27"/>
      <c r="AB1956" s="27"/>
      <c r="AC1956" s="27"/>
      <c r="AD1956" s="27"/>
      <c r="AE1956" s="27"/>
      <c r="AF1956" s="27"/>
      <c r="AG1956" s="27"/>
      <c r="AH1956" s="27"/>
      <c r="AI1956" s="27"/>
      <c r="AJ1956" s="27"/>
      <c r="AK1956" s="27"/>
      <c r="AL1956" s="27"/>
      <c r="AM1956" s="27"/>
      <c r="AN1956" s="27"/>
      <c r="AO1956" s="27"/>
      <c r="AP1956" s="27">
        <v>5319.6</v>
      </c>
      <c r="AQ1956" s="27">
        <v>0</v>
      </c>
      <c r="AR1956" s="27">
        <f t="shared" si="41"/>
        <v>0</v>
      </c>
      <c r="AS1956" s="10" t="s">
        <v>111</v>
      </c>
      <c r="AT1956" s="43" t="s">
        <v>241</v>
      </c>
      <c r="AU1956" s="89" t="s">
        <v>661</v>
      </c>
    </row>
    <row r="1957" spans="2:47" x14ac:dyDescent="0.2">
      <c r="B1957" s="12" t="s">
        <v>3107</v>
      </c>
      <c r="C1957" s="7" t="s">
        <v>100</v>
      </c>
      <c r="D1957" s="13" t="s">
        <v>3004</v>
      </c>
      <c r="E1957" s="7" t="s">
        <v>2935</v>
      </c>
      <c r="F1957" s="7" t="s">
        <v>3005</v>
      </c>
      <c r="G1957" s="7" t="s">
        <v>3106</v>
      </c>
      <c r="H1957" s="8" t="s">
        <v>105</v>
      </c>
      <c r="I1957" s="9">
        <v>57</v>
      </c>
      <c r="J1957" s="10" t="s">
        <v>106</v>
      </c>
      <c r="K1957" s="8" t="s">
        <v>107</v>
      </c>
      <c r="L1957" s="10" t="s">
        <v>108</v>
      </c>
      <c r="M1957" s="10" t="s">
        <v>109</v>
      </c>
      <c r="N1957" s="10" t="s">
        <v>2830</v>
      </c>
      <c r="O1957" s="74"/>
      <c r="P1957" s="27"/>
      <c r="Q1957" s="27"/>
      <c r="R1957" s="27">
        <v>7</v>
      </c>
      <c r="S1957" s="27">
        <v>7</v>
      </c>
      <c r="T1957" s="27">
        <v>7</v>
      </c>
      <c r="U1957" s="27">
        <v>7</v>
      </c>
      <c r="V1957" s="27">
        <v>7</v>
      </c>
      <c r="W1957" s="27"/>
      <c r="X1957" s="27"/>
      <c r="Y1957" s="27"/>
      <c r="Z1957" s="27"/>
      <c r="AA1957" s="27"/>
      <c r="AB1957" s="27"/>
      <c r="AC1957" s="27"/>
      <c r="AD1957" s="27"/>
      <c r="AE1957" s="27"/>
      <c r="AF1957" s="27"/>
      <c r="AG1957" s="27"/>
      <c r="AH1957" s="27"/>
      <c r="AI1957" s="27"/>
      <c r="AJ1957" s="27"/>
      <c r="AK1957" s="27"/>
      <c r="AL1957" s="27"/>
      <c r="AM1957" s="27"/>
      <c r="AN1957" s="27"/>
      <c r="AO1957" s="27"/>
      <c r="AP1957" s="27">
        <v>5319.6</v>
      </c>
      <c r="AQ1957" s="27">
        <v>0</v>
      </c>
      <c r="AR1957" s="27">
        <f t="shared" si="41"/>
        <v>0</v>
      </c>
      <c r="AS1957" s="10" t="s">
        <v>111</v>
      </c>
      <c r="AT1957" s="43" t="s">
        <v>241</v>
      </c>
      <c r="AU1957" s="89" t="s">
        <v>661</v>
      </c>
    </row>
    <row r="1958" spans="2:47" x14ac:dyDescent="0.2">
      <c r="B1958" s="12" t="s">
        <v>3108</v>
      </c>
      <c r="C1958" s="7" t="s">
        <v>100</v>
      </c>
      <c r="D1958" s="13" t="s">
        <v>3004</v>
      </c>
      <c r="E1958" s="7" t="s">
        <v>2935</v>
      </c>
      <c r="F1958" s="7" t="s">
        <v>3005</v>
      </c>
      <c r="G1958" s="7" t="s">
        <v>3106</v>
      </c>
      <c r="H1958" s="8" t="s">
        <v>105</v>
      </c>
      <c r="I1958" s="8">
        <v>57</v>
      </c>
      <c r="J1958" s="10" t="s">
        <v>3109</v>
      </c>
      <c r="K1958" s="8" t="s">
        <v>107</v>
      </c>
      <c r="L1958" s="10" t="s">
        <v>108</v>
      </c>
      <c r="M1958" s="10" t="s">
        <v>109</v>
      </c>
      <c r="N1958" s="10" t="s">
        <v>2830</v>
      </c>
      <c r="O1958" s="74"/>
      <c r="P1958" s="27"/>
      <c r="Q1958" s="27"/>
      <c r="R1958" s="27"/>
      <c r="S1958" s="27">
        <v>2</v>
      </c>
      <c r="T1958" s="27">
        <v>7</v>
      </c>
      <c r="U1958" s="27">
        <v>7</v>
      </c>
      <c r="V1958" s="27">
        <v>7</v>
      </c>
      <c r="W1958" s="27"/>
      <c r="X1958" s="27"/>
      <c r="Y1958" s="27"/>
      <c r="Z1958" s="27"/>
      <c r="AA1958" s="27"/>
      <c r="AB1958" s="27"/>
      <c r="AC1958" s="27"/>
      <c r="AD1958" s="27"/>
      <c r="AE1958" s="27"/>
      <c r="AF1958" s="27"/>
      <c r="AG1958" s="27"/>
      <c r="AH1958" s="27"/>
      <c r="AI1958" s="27"/>
      <c r="AJ1958" s="27"/>
      <c r="AK1958" s="27"/>
      <c r="AL1958" s="27"/>
      <c r="AM1958" s="27"/>
      <c r="AN1958" s="27"/>
      <c r="AO1958" s="27"/>
      <c r="AP1958" s="27">
        <v>25300</v>
      </c>
      <c r="AQ1958" s="27">
        <v>0</v>
      </c>
      <c r="AR1958" s="27">
        <f t="shared" si="41"/>
        <v>0</v>
      </c>
      <c r="AS1958" s="10" t="s">
        <v>111</v>
      </c>
      <c r="AT1958" s="7" t="s">
        <v>375</v>
      </c>
      <c r="AU1958" s="89" t="s">
        <v>212</v>
      </c>
    </row>
    <row r="1959" spans="2:47" x14ac:dyDescent="0.2">
      <c r="B1959" s="7" t="s">
        <v>3110</v>
      </c>
      <c r="C1959" s="7" t="s">
        <v>100</v>
      </c>
      <c r="D1959" s="13" t="s">
        <v>3004</v>
      </c>
      <c r="E1959" s="7" t="s">
        <v>2935</v>
      </c>
      <c r="F1959" s="7" t="s">
        <v>3005</v>
      </c>
      <c r="G1959" s="7" t="s">
        <v>3111</v>
      </c>
      <c r="H1959" s="8" t="s">
        <v>197</v>
      </c>
      <c r="I1959" s="9">
        <v>57</v>
      </c>
      <c r="J1959" s="10" t="s">
        <v>238</v>
      </c>
      <c r="K1959" s="8" t="s">
        <v>107</v>
      </c>
      <c r="L1959" s="10" t="s">
        <v>108</v>
      </c>
      <c r="M1959" s="10" t="s">
        <v>109</v>
      </c>
      <c r="N1959" s="29" t="s">
        <v>2830</v>
      </c>
      <c r="O1959" s="27"/>
      <c r="P1959" s="27"/>
      <c r="Q1959" s="74"/>
      <c r="R1959" s="27">
        <v>2</v>
      </c>
      <c r="S1959" s="27">
        <v>2</v>
      </c>
      <c r="T1959" s="27">
        <v>2</v>
      </c>
      <c r="U1959" s="27">
        <v>2</v>
      </c>
      <c r="V1959" s="27">
        <v>2</v>
      </c>
      <c r="W1959" s="27"/>
      <c r="X1959" s="27"/>
      <c r="Y1959" s="27"/>
      <c r="Z1959" s="27"/>
      <c r="AA1959" s="27"/>
      <c r="AB1959" s="27"/>
      <c r="AC1959" s="27"/>
      <c r="AD1959" s="27"/>
      <c r="AE1959" s="27"/>
      <c r="AF1959" s="27"/>
      <c r="AG1959" s="27"/>
      <c r="AH1959" s="27"/>
      <c r="AI1959" s="27"/>
      <c r="AJ1959" s="27"/>
      <c r="AK1959" s="27"/>
      <c r="AL1959" s="27"/>
      <c r="AM1959" s="27"/>
      <c r="AN1959" s="27"/>
      <c r="AO1959" s="27"/>
      <c r="AP1959" s="27">
        <v>5319.6</v>
      </c>
      <c r="AQ1959" s="27">
        <v>0</v>
      </c>
      <c r="AR1959" s="27">
        <f t="shared" si="41"/>
        <v>0</v>
      </c>
      <c r="AS1959" s="10" t="s">
        <v>111</v>
      </c>
      <c r="AT1959" s="43" t="s">
        <v>241</v>
      </c>
      <c r="AU1959" s="89" t="s">
        <v>661</v>
      </c>
    </row>
    <row r="1960" spans="2:47" x14ac:dyDescent="0.2">
      <c r="B1960" s="12" t="s">
        <v>3112</v>
      </c>
      <c r="C1960" s="7" t="s">
        <v>100</v>
      </c>
      <c r="D1960" s="13" t="s">
        <v>3004</v>
      </c>
      <c r="E1960" s="7" t="s">
        <v>2935</v>
      </c>
      <c r="F1960" s="7" t="s">
        <v>3005</v>
      </c>
      <c r="G1960" s="7" t="s">
        <v>3111</v>
      </c>
      <c r="H1960" s="8" t="s">
        <v>105</v>
      </c>
      <c r="I1960" s="9">
        <v>57</v>
      </c>
      <c r="J1960" s="10" t="s">
        <v>106</v>
      </c>
      <c r="K1960" s="8" t="s">
        <v>107</v>
      </c>
      <c r="L1960" s="10" t="s">
        <v>108</v>
      </c>
      <c r="M1960" s="10" t="s">
        <v>109</v>
      </c>
      <c r="N1960" s="10" t="s">
        <v>2830</v>
      </c>
      <c r="O1960" s="74"/>
      <c r="P1960" s="27"/>
      <c r="Q1960" s="27"/>
      <c r="R1960" s="27">
        <v>2</v>
      </c>
      <c r="S1960" s="27">
        <v>2</v>
      </c>
      <c r="T1960" s="27">
        <v>2</v>
      </c>
      <c r="U1960" s="27">
        <v>2</v>
      </c>
      <c r="V1960" s="27">
        <v>2</v>
      </c>
      <c r="W1960" s="27"/>
      <c r="X1960" s="27"/>
      <c r="Y1960" s="27"/>
      <c r="Z1960" s="27"/>
      <c r="AA1960" s="27"/>
      <c r="AB1960" s="27"/>
      <c r="AC1960" s="27"/>
      <c r="AD1960" s="27"/>
      <c r="AE1960" s="27"/>
      <c r="AF1960" s="27"/>
      <c r="AG1960" s="27"/>
      <c r="AH1960" s="27"/>
      <c r="AI1960" s="27"/>
      <c r="AJ1960" s="27"/>
      <c r="AK1960" s="27"/>
      <c r="AL1960" s="27"/>
      <c r="AM1960" s="27"/>
      <c r="AN1960" s="27"/>
      <c r="AO1960" s="27"/>
      <c r="AP1960" s="27">
        <v>5319.6</v>
      </c>
      <c r="AQ1960" s="27">
        <v>0</v>
      </c>
      <c r="AR1960" s="27">
        <f t="shared" si="41"/>
        <v>0</v>
      </c>
      <c r="AS1960" s="10" t="s">
        <v>111</v>
      </c>
      <c r="AT1960" s="43" t="s">
        <v>3113</v>
      </c>
      <c r="AU1960" s="89" t="s">
        <v>661</v>
      </c>
    </row>
    <row r="1961" spans="2:47" x14ac:dyDescent="0.2">
      <c r="B1961" s="12" t="s">
        <v>3114</v>
      </c>
      <c r="C1961" s="7" t="s">
        <v>100</v>
      </c>
      <c r="D1961" s="13" t="s">
        <v>3004</v>
      </c>
      <c r="E1961" s="7" t="s">
        <v>2935</v>
      </c>
      <c r="F1961" s="7" t="s">
        <v>3005</v>
      </c>
      <c r="G1961" s="7" t="s">
        <v>3111</v>
      </c>
      <c r="H1961" s="8" t="s">
        <v>105</v>
      </c>
      <c r="I1961" s="8">
        <v>57</v>
      </c>
      <c r="J1961" s="10" t="s">
        <v>3109</v>
      </c>
      <c r="K1961" s="8" t="s">
        <v>107</v>
      </c>
      <c r="L1961" s="10" t="s">
        <v>108</v>
      </c>
      <c r="M1961" s="10" t="s">
        <v>109</v>
      </c>
      <c r="N1961" s="10" t="s">
        <v>2830</v>
      </c>
      <c r="O1961" s="74"/>
      <c r="P1961" s="27"/>
      <c r="Q1961" s="27"/>
      <c r="R1961" s="27"/>
      <c r="S1961" s="27"/>
      <c r="T1961" s="27"/>
      <c r="U1961" s="27">
        <v>1</v>
      </c>
      <c r="V1961" s="27">
        <v>2</v>
      </c>
      <c r="W1961" s="27"/>
      <c r="X1961" s="27"/>
      <c r="Y1961" s="27"/>
      <c r="Z1961" s="27"/>
      <c r="AA1961" s="27"/>
      <c r="AB1961" s="27"/>
      <c r="AC1961" s="27"/>
      <c r="AD1961" s="27"/>
      <c r="AE1961" s="27"/>
      <c r="AF1961" s="27"/>
      <c r="AG1961" s="27"/>
      <c r="AH1961" s="27"/>
      <c r="AI1961" s="27"/>
      <c r="AJ1961" s="27"/>
      <c r="AK1961" s="27"/>
      <c r="AL1961" s="27"/>
      <c r="AM1961" s="27"/>
      <c r="AN1961" s="27"/>
      <c r="AO1961" s="27"/>
      <c r="AP1961" s="27">
        <v>25300</v>
      </c>
      <c r="AQ1961" s="27">
        <v>0</v>
      </c>
      <c r="AR1961" s="27">
        <f t="shared" si="41"/>
        <v>0</v>
      </c>
      <c r="AS1961" s="10" t="s">
        <v>111</v>
      </c>
      <c r="AT1961" s="7" t="s">
        <v>375</v>
      </c>
      <c r="AU1961" s="89" t="s">
        <v>212</v>
      </c>
    </row>
    <row r="1962" spans="2:47" x14ac:dyDescent="0.2">
      <c r="B1962" s="7" t="s">
        <v>3115</v>
      </c>
      <c r="C1962" s="7" t="s">
        <v>100</v>
      </c>
      <c r="D1962" s="13" t="s">
        <v>3116</v>
      </c>
      <c r="E1962" s="7" t="s">
        <v>582</v>
      </c>
      <c r="F1962" s="7" t="s">
        <v>3117</v>
      </c>
      <c r="G1962" s="7" t="s">
        <v>3118</v>
      </c>
      <c r="H1962" s="8" t="s">
        <v>197</v>
      </c>
      <c r="I1962" s="9">
        <v>57</v>
      </c>
      <c r="J1962" s="10" t="s">
        <v>238</v>
      </c>
      <c r="K1962" s="8" t="s">
        <v>107</v>
      </c>
      <c r="L1962" s="10" t="s">
        <v>108</v>
      </c>
      <c r="M1962" s="10" t="s">
        <v>109</v>
      </c>
      <c r="N1962" s="29" t="s">
        <v>2830</v>
      </c>
      <c r="O1962" s="27"/>
      <c r="P1962" s="27"/>
      <c r="Q1962" s="74"/>
      <c r="R1962" s="27">
        <v>4</v>
      </c>
      <c r="S1962" s="27">
        <v>0</v>
      </c>
      <c r="T1962" s="27">
        <v>0</v>
      </c>
      <c r="U1962" s="27">
        <v>0</v>
      </c>
      <c r="V1962" s="27">
        <v>0</v>
      </c>
      <c r="W1962" s="27"/>
      <c r="X1962" s="27"/>
      <c r="Y1962" s="27"/>
      <c r="Z1962" s="27"/>
      <c r="AA1962" s="27"/>
      <c r="AB1962" s="27"/>
      <c r="AC1962" s="27"/>
      <c r="AD1962" s="27"/>
      <c r="AE1962" s="27"/>
      <c r="AF1962" s="27"/>
      <c r="AG1962" s="27"/>
      <c r="AH1962" s="27"/>
      <c r="AI1962" s="27"/>
      <c r="AJ1962" s="27"/>
      <c r="AK1962" s="27"/>
      <c r="AL1962" s="27"/>
      <c r="AM1962" s="27"/>
      <c r="AN1962" s="27"/>
      <c r="AO1962" s="27"/>
      <c r="AP1962" s="27">
        <v>18750</v>
      </c>
      <c r="AQ1962" s="27">
        <v>0</v>
      </c>
      <c r="AR1962" s="27">
        <f t="shared" si="41"/>
        <v>0</v>
      </c>
      <c r="AS1962" s="10" t="s">
        <v>111</v>
      </c>
      <c r="AT1962" s="43" t="s">
        <v>241</v>
      </c>
      <c r="AU1962" s="88" t="s">
        <v>212</v>
      </c>
    </row>
    <row r="1963" spans="2:47" x14ac:dyDescent="0.2">
      <c r="B1963" s="12" t="s">
        <v>3119</v>
      </c>
      <c r="C1963" s="7" t="s">
        <v>100</v>
      </c>
      <c r="D1963" s="13" t="s">
        <v>3116</v>
      </c>
      <c r="E1963" s="7" t="s">
        <v>582</v>
      </c>
      <c r="F1963" s="7" t="s">
        <v>3117</v>
      </c>
      <c r="G1963" s="7" t="s">
        <v>3118</v>
      </c>
      <c r="H1963" s="8" t="s">
        <v>105</v>
      </c>
      <c r="I1963" s="9">
        <v>57</v>
      </c>
      <c r="J1963" s="10" t="s">
        <v>106</v>
      </c>
      <c r="K1963" s="8" t="s">
        <v>107</v>
      </c>
      <c r="L1963" s="10" t="s">
        <v>108</v>
      </c>
      <c r="M1963" s="10" t="s">
        <v>109</v>
      </c>
      <c r="N1963" s="10" t="s">
        <v>2830</v>
      </c>
      <c r="O1963" s="74"/>
      <c r="P1963" s="27"/>
      <c r="Q1963" s="27"/>
      <c r="R1963" s="27">
        <v>4</v>
      </c>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v>18750</v>
      </c>
      <c r="AQ1963" s="27">
        <v>0</v>
      </c>
      <c r="AR1963" s="27">
        <f t="shared" si="41"/>
        <v>0</v>
      </c>
      <c r="AS1963" s="10" t="s">
        <v>111</v>
      </c>
      <c r="AT1963" s="7" t="s">
        <v>375</v>
      </c>
      <c r="AU1963" s="88" t="s">
        <v>212</v>
      </c>
    </row>
    <row r="1964" spans="2:47" x14ac:dyDescent="0.2">
      <c r="B1964" s="7" t="s">
        <v>3120</v>
      </c>
      <c r="C1964" s="7" t="s">
        <v>100</v>
      </c>
      <c r="D1964" s="13" t="s">
        <v>3116</v>
      </c>
      <c r="E1964" s="7" t="s">
        <v>582</v>
      </c>
      <c r="F1964" s="7" t="s">
        <v>3117</v>
      </c>
      <c r="G1964" s="7" t="s">
        <v>3121</v>
      </c>
      <c r="H1964" s="8" t="s">
        <v>197</v>
      </c>
      <c r="I1964" s="9">
        <v>57</v>
      </c>
      <c r="J1964" s="10" t="s">
        <v>238</v>
      </c>
      <c r="K1964" s="8" t="s">
        <v>107</v>
      </c>
      <c r="L1964" s="10" t="s">
        <v>108</v>
      </c>
      <c r="M1964" s="10" t="s">
        <v>109</v>
      </c>
      <c r="N1964" s="29" t="s">
        <v>2830</v>
      </c>
      <c r="O1964" s="27"/>
      <c r="P1964" s="27"/>
      <c r="Q1964" s="74"/>
      <c r="R1964" s="27">
        <v>214</v>
      </c>
      <c r="S1964" s="27">
        <v>214</v>
      </c>
      <c r="T1964" s="27">
        <v>214</v>
      </c>
      <c r="U1964" s="27">
        <v>214</v>
      </c>
      <c r="V1964" s="27">
        <v>214</v>
      </c>
      <c r="W1964" s="27"/>
      <c r="X1964" s="27"/>
      <c r="Y1964" s="27"/>
      <c r="Z1964" s="27"/>
      <c r="AA1964" s="27"/>
      <c r="AB1964" s="27"/>
      <c r="AC1964" s="27"/>
      <c r="AD1964" s="27"/>
      <c r="AE1964" s="27"/>
      <c r="AF1964" s="27"/>
      <c r="AG1964" s="27"/>
      <c r="AH1964" s="27"/>
      <c r="AI1964" s="27"/>
      <c r="AJ1964" s="27"/>
      <c r="AK1964" s="27"/>
      <c r="AL1964" s="27"/>
      <c r="AM1964" s="27"/>
      <c r="AN1964" s="27"/>
      <c r="AO1964" s="27"/>
      <c r="AP1964" s="27">
        <v>20311.21</v>
      </c>
      <c r="AQ1964" s="27">
        <v>0</v>
      </c>
      <c r="AR1964" s="27">
        <f t="shared" si="41"/>
        <v>0</v>
      </c>
      <c r="AS1964" s="10" t="s">
        <v>111</v>
      </c>
      <c r="AT1964" s="43" t="s">
        <v>241</v>
      </c>
      <c r="AU1964" s="89" t="s">
        <v>661</v>
      </c>
    </row>
    <row r="1965" spans="2:47" x14ac:dyDescent="0.2">
      <c r="B1965" s="12" t="s">
        <v>3122</v>
      </c>
      <c r="C1965" s="7" t="s">
        <v>100</v>
      </c>
      <c r="D1965" s="13" t="s">
        <v>3116</v>
      </c>
      <c r="E1965" s="7" t="s">
        <v>582</v>
      </c>
      <c r="F1965" s="7" t="s">
        <v>3117</v>
      </c>
      <c r="G1965" s="7" t="s">
        <v>3121</v>
      </c>
      <c r="H1965" s="8" t="s">
        <v>105</v>
      </c>
      <c r="I1965" s="9">
        <v>57</v>
      </c>
      <c r="J1965" s="10" t="s">
        <v>106</v>
      </c>
      <c r="K1965" s="8" t="s">
        <v>107</v>
      </c>
      <c r="L1965" s="10" t="s">
        <v>108</v>
      </c>
      <c r="M1965" s="10" t="s">
        <v>109</v>
      </c>
      <c r="N1965" s="10" t="s">
        <v>2830</v>
      </c>
      <c r="O1965" s="74"/>
      <c r="P1965" s="27"/>
      <c r="Q1965" s="27"/>
      <c r="R1965" s="27">
        <v>214</v>
      </c>
      <c r="S1965" s="27">
        <v>214</v>
      </c>
      <c r="T1965" s="27">
        <v>214</v>
      </c>
      <c r="U1965" s="27">
        <v>214</v>
      </c>
      <c r="V1965" s="27">
        <v>214</v>
      </c>
      <c r="W1965" s="27"/>
      <c r="X1965" s="27"/>
      <c r="Y1965" s="27"/>
      <c r="Z1965" s="27"/>
      <c r="AA1965" s="27"/>
      <c r="AB1965" s="27"/>
      <c r="AC1965" s="27"/>
      <c r="AD1965" s="27"/>
      <c r="AE1965" s="27"/>
      <c r="AF1965" s="27"/>
      <c r="AG1965" s="27"/>
      <c r="AH1965" s="27"/>
      <c r="AI1965" s="27"/>
      <c r="AJ1965" s="27"/>
      <c r="AK1965" s="27"/>
      <c r="AL1965" s="27"/>
      <c r="AM1965" s="27"/>
      <c r="AN1965" s="27"/>
      <c r="AO1965" s="27"/>
      <c r="AP1965" s="27">
        <v>20311.21</v>
      </c>
      <c r="AQ1965" s="27">
        <v>0</v>
      </c>
      <c r="AR1965" s="27">
        <f t="shared" si="41"/>
        <v>0</v>
      </c>
      <c r="AS1965" s="10" t="s">
        <v>111</v>
      </c>
      <c r="AT1965" s="43" t="s">
        <v>241</v>
      </c>
      <c r="AU1965" s="89" t="s">
        <v>661</v>
      </c>
    </row>
    <row r="1966" spans="2:47" x14ac:dyDescent="0.2">
      <c r="B1966" s="12" t="s">
        <v>3123</v>
      </c>
      <c r="C1966" s="7" t="s">
        <v>100</v>
      </c>
      <c r="D1966" s="13" t="s">
        <v>3116</v>
      </c>
      <c r="E1966" s="7" t="s">
        <v>582</v>
      </c>
      <c r="F1966" s="7" t="s">
        <v>3117</v>
      </c>
      <c r="G1966" s="7" t="s">
        <v>3121</v>
      </c>
      <c r="H1966" s="8" t="s">
        <v>105</v>
      </c>
      <c r="I1966" s="8">
        <v>57</v>
      </c>
      <c r="J1966" s="10" t="s">
        <v>200</v>
      </c>
      <c r="K1966" s="8" t="s">
        <v>107</v>
      </c>
      <c r="L1966" s="10" t="s">
        <v>108</v>
      </c>
      <c r="M1966" s="10" t="s">
        <v>109</v>
      </c>
      <c r="N1966" s="10" t="s">
        <v>2830</v>
      </c>
      <c r="O1966" s="74"/>
      <c r="P1966" s="27"/>
      <c r="Q1966" s="27"/>
      <c r="R1966" s="27"/>
      <c r="S1966" s="27">
        <v>148</v>
      </c>
      <c r="T1966" s="27">
        <v>164</v>
      </c>
      <c r="U1966" s="27">
        <v>164</v>
      </c>
      <c r="V1966" s="27">
        <v>164</v>
      </c>
      <c r="W1966" s="27"/>
      <c r="X1966" s="27"/>
      <c r="Y1966" s="27"/>
      <c r="Z1966" s="27"/>
      <c r="AA1966" s="27"/>
      <c r="AB1966" s="27"/>
      <c r="AC1966" s="27"/>
      <c r="AD1966" s="27"/>
      <c r="AE1966" s="27"/>
      <c r="AF1966" s="27"/>
      <c r="AG1966" s="27"/>
      <c r="AH1966" s="27"/>
      <c r="AI1966" s="27"/>
      <c r="AJ1966" s="27"/>
      <c r="AK1966" s="27"/>
      <c r="AL1966" s="27"/>
      <c r="AM1966" s="27"/>
      <c r="AN1966" s="27"/>
      <c r="AO1966" s="27"/>
      <c r="AP1966" s="27">
        <v>18750</v>
      </c>
      <c r="AQ1966" s="27">
        <v>0</v>
      </c>
      <c r="AR1966" s="27">
        <f t="shared" si="41"/>
        <v>0</v>
      </c>
      <c r="AS1966" s="10" t="s">
        <v>111</v>
      </c>
      <c r="AT1966" s="7" t="s">
        <v>375</v>
      </c>
      <c r="AU1966" s="13" t="s">
        <v>1163</v>
      </c>
    </row>
    <row r="1967" spans="2:47" x14ac:dyDescent="0.2">
      <c r="B1967" s="13" t="s">
        <v>3124</v>
      </c>
      <c r="C1967" s="13" t="s">
        <v>100</v>
      </c>
      <c r="D1967" s="13" t="s">
        <v>3125</v>
      </c>
      <c r="E1967" s="13" t="s">
        <v>569</v>
      </c>
      <c r="F1967" s="13" t="s">
        <v>3126</v>
      </c>
      <c r="G1967" s="13" t="s">
        <v>3121</v>
      </c>
      <c r="H1967" s="13" t="s">
        <v>105</v>
      </c>
      <c r="I1967" s="13">
        <v>57</v>
      </c>
      <c r="J1967" s="13" t="s">
        <v>106</v>
      </c>
      <c r="K1967" s="13" t="s">
        <v>107</v>
      </c>
      <c r="L1967" s="13" t="s">
        <v>108</v>
      </c>
      <c r="M1967" s="13" t="s">
        <v>122</v>
      </c>
      <c r="N1967" s="13" t="s">
        <v>2830</v>
      </c>
      <c r="O1967" s="39"/>
      <c r="P1967" s="39"/>
      <c r="Q1967" s="39"/>
      <c r="R1967" s="39"/>
      <c r="S1967" s="39">
        <v>0</v>
      </c>
      <c r="T1967" s="39">
        <v>110</v>
      </c>
      <c r="U1967" s="39">
        <v>110</v>
      </c>
      <c r="V1967" s="39">
        <v>110</v>
      </c>
      <c r="W1967" s="39">
        <v>110</v>
      </c>
      <c r="X1967" s="39"/>
      <c r="Y1967" s="39"/>
      <c r="Z1967" s="39"/>
      <c r="AA1967" s="39"/>
      <c r="AB1967" s="39"/>
      <c r="AC1967" s="39"/>
      <c r="AD1967" s="39"/>
      <c r="AE1967" s="39"/>
      <c r="AF1967" s="39"/>
      <c r="AG1967" s="39"/>
      <c r="AH1967" s="39"/>
      <c r="AI1967" s="39"/>
      <c r="AJ1967" s="39"/>
      <c r="AK1967" s="39"/>
      <c r="AL1967" s="39"/>
      <c r="AM1967" s="39"/>
      <c r="AN1967" s="39"/>
      <c r="AO1967" s="39"/>
      <c r="AP1967" s="39">
        <v>18750</v>
      </c>
      <c r="AQ1967" s="39">
        <v>0</v>
      </c>
      <c r="AR1967" s="27">
        <f t="shared" si="41"/>
        <v>0</v>
      </c>
      <c r="AS1967" s="13" t="s">
        <v>111</v>
      </c>
      <c r="AT1967" s="13">
        <v>2016</v>
      </c>
      <c r="AU1967" s="13" t="s">
        <v>6997</v>
      </c>
    </row>
    <row r="1968" spans="2:47" x14ac:dyDescent="0.2">
      <c r="B1968" s="13" t="s">
        <v>7000</v>
      </c>
      <c r="C1968" s="13" t="s">
        <v>100</v>
      </c>
      <c r="D1968" s="13" t="s">
        <v>3125</v>
      </c>
      <c r="E1968" s="13" t="s">
        <v>569</v>
      </c>
      <c r="F1968" s="13" t="s">
        <v>3126</v>
      </c>
      <c r="G1968" s="13" t="s">
        <v>3121</v>
      </c>
      <c r="H1968" s="13" t="s">
        <v>105</v>
      </c>
      <c r="I1968" s="13">
        <v>57</v>
      </c>
      <c r="J1968" s="13" t="s">
        <v>106</v>
      </c>
      <c r="K1968" s="13" t="s">
        <v>107</v>
      </c>
      <c r="L1968" s="13" t="s">
        <v>108</v>
      </c>
      <c r="M1968" s="13" t="s">
        <v>122</v>
      </c>
      <c r="N1968" s="13" t="s">
        <v>2830</v>
      </c>
      <c r="O1968" s="39"/>
      <c r="P1968" s="39"/>
      <c r="Q1968" s="39"/>
      <c r="R1968" s="39"/>
      <c r="S1968" s="39">
        <v>0</v>
      </c>
      <c r="T1968" s="39">
        <v>0</v>
      </c>
      <c r="U1968" s="39">
        <v>110</v>
      </c>
      <c r="V1968" s="39">
        <v>110</v>
      </c>
      <c r="W1968" s="39">
        <v>110</v>
      </c>
      <c r="X1968" s="39"/>
      <c r="Y1968" s="39"/>
      <c r="Z1968" s="39"/>
      <c r="AA1968" s="39"/>
      <c r="AB1968" s="39"/>
      <c r="AC1968" s="39"/>
      <c r="AD1968" s="39"/>
      <c r="AE1968" s="39"/>
      <c r="AF1968" s="39"/>
      <c r="AG1968" s="39"/>
      <c r="AH1968" s="39"/>
      <c r="AI1968" s="39"/>
      <c r="AJ1968" s="39"/>
      <c r="AK1968" s="39"/>
      <c r="AL1968" s="39"/>
      <c r="AM1968" s="39"/>
      <c r="AN1968" s="39"/>
      <c r="AO1968" s="39"/>
      <c r="AP1968" s="39">
        <v>18750</v>
      </c>
      <c r="AQ1968" s="39">
        <v>0</v>
      </c>
      <c r="AR1968" s="27">
        <f t="shared" si="41"/>
        <v>0</v>
      </c>
      <c r="AS1968" s="13" t="s">
        <v>111</v>
      </c>
      <c r="AT1968" s="13">
        <v>2016</v>
      </c>
      <c r="AU1968" s="13" t="s">
        <v>7178</v>
      </c>
    </row>
    <row r="1969" spans="2:47" x14ac:dyDescent="0.2">
      <c r="B1969" s="13" t="s">
        <v>7104</v>
      </c>
      <c r="C1969" s="13" t="s">
        <v>100</v>
      </c>
      <c r="D1969" s="13" t="s">
        <v>3125</v>
      </c>
      <c r="E1969" s="13" t="s">
        <v>569</v>
      </c>
      <c r="F1969" s="13" t="s">
        <v>3126</v>
      </c>
      <c r="G1969" s="13" t="s">
        <v>3121</v>
      </c>
      <c r="H1969" s="13" t="s">
        <v>105</v>
      </c>
      <c r="I1969" s="13">
        <v>57</v>
      </c>
      <c r="J1969" s="13" t="s">
        <v>106</v>
      </c>
      <c r="K1969" s="13" t="s">
        <v>107</v>
      </c>
      <c r="L1969" s="13" t="s">
        <v>108</v>
      </c>
      <c r="M1969" s="13" t="s">
        <v>122</v>
      </c>
      <c r="N1969" s="13" t="s">
        <v>2830</v>
      </c>
      <c r="O1969" s="39"/>
      <c r="P1969" s="39"/>
      <c r="Q1969" s="39"/>
      <c r="R1969" s="39"/>
      <c r="S1969" s="39">
        <v>0</v>
      </c>
      <c r="T1969" s="39">
        <v>0</v>
      </c>
      <c r="U1969" s="39">
        <v>110</v>
      </c>
      <c r="V1969" s="39">
        <v>110</v>
      </c>
      <c r="W1969" s="39">
        <v>110</v>
      </c>
      <c r="X1969" s="39"/>
      <c r="Y1969" s="39"/>
      <c r="Z1969" s="39"/>
      <c r="AA1969" s="39"/>
      <c r="AB1969" s="39"/>
      <c r="AC1969" s="39"/>
      <c r="AD1969" s="39"/>
      <c r="AE1969" s="39"/>
      <c r="AF1969" s="39"/>
      <c r="AG1969" s="39"/>
      <c r="AH1969" s="39"/>
      <c r="AI1969" s="39"/>
      <c r="AJ1969" s="39"/>
      <c r="AK1969" s="39"/>
      <c r="AL1969" s="39"/>
      <c r="AM1969" s="39"/>
      <c r="AN1969" s="39"/>
      <c r="AO1969" s="39"/>
      <c r="AP1969" s="39">
        <v>33447.54</v>
      </c>
      <c r="AQ1969" s="39">
        <f>(O1969+P1969+Q1969+R1969+S1969+T1969+U1969+V1969+W1969)*AP1969</f>
        <v>11037688.200000001</v>
      </c>
      <c r="AR1969" s="27">
        <f t="shared" si="41"/>
        <v>12362210.784000002</v>
      </c>
      <c r="AS1969" s="13" t="s">
        <v>111</v>
      </c>
      <c r="AT1969" s="13">
        <v>2016</v>
      </c>
      <c r="AU1969" s="13"/>
    </row>
    <row r="1970" spans="2:47" x14ac:dyDescent="0.2">
      <c r="B1970" s="7" t="s">
        <v>3127</v>
      </c>
      <c r="C1970" s="7" t="s">
        <v>100</v>
      </c>
      <c r="D1970" s="13" t="s">
        <v>3116</v>
      </c>
      <c r="E1970" s="7" t="s">
        <v>582</v>
      </c>
      <c r="F1970" s="7" t="s">
        <v>3117</v>
      </c>
      <c r="G1970" s="7" t="s">
        <v>3128</v>
      </c>
      <c r="H1970" s="8" t="s">
        <v>197</v>
      </c>
      <c r="I1970" s="9">
        <v>57</v>
      </c>
      <c r="J1970" s="10" t="s">
        <v>238</v>
      </c>
      <c r="K1970" s="8" t="s">
        <v>107</v>
      </c>
      <c r="L1970" s="10" t="s">
        <v>108</v>
      </c>
      <c r="M1970" s="10" t="s">
        <v>109</v>
      </c>
      <c r="N1970" s="29" t="s">
        <v>2830</v>
      </c>
      <c r="O1970" s="27"/>
      <c r="P1970" s="27"/>
      <c r="Q1970" s="74"/>
      <c r="R1970" s="27">
        <v>138</v>
      </c>
      <c r="S1970" s="27">
        <v>138</v>
      </c>
      <c r="T1970" s="27">
        <v>138</v>
      </c>
      <c r="U1970" s="27">
        <v>138</v>
      </c>
      <c r="V1970" s="27">
        <v>138</v>
      </c>
      <c r="W1970" s="27"/>
      <c r="X1970" s="27"/>
      <c r="Y1970" s="27"/>
      <c r="Z1970" s="27"/>
      <c r="AA1970" s="27"/>
      <c r="AB1970" s="27"/>
      <c r="AC1970" s="27"/>
      <c r="AD1970" s="27"/>
      <c r="AE1970" s="27"/>
      <c r="AF1970" s="27"/>
      <c r="AG1970" s="27"/>
      <c r="AH1970" s="27"/>
      <c r="AI1970" s="27"/>
      <c r="AJ1970" s="27"/>
      <c r="AK1970" s="27"/>
      <c r="AL1970" s="27"/>
      <c r="AM1970" s="27"/>
      <c r="AN1970" s="27"/>
      <c r="AO1970" s="27"/>
      <c r="AP1970" s="27">
        <v>20311.21</v>
      </c>
      <c r="AQ1970" s="27">
        <v>0</v>
      </c>
      <c r="AR1970" s="27">
        <f t="shared" si="41"/>
        <v>0</v>
      </c>
      <c r="AS1970" s="10" t="s">
        <v>111</v>
      </c>
      <c r="AT1970" s="43" t="s">
        <v>241</v>
      </c>
      <c r="AU1970" s="89" t="s">
        <v>661</v>
      </c>
    </row>
    <row r="1971" spans="2:47" x14ac:dyDescent="0.2">
      <c r="B1971" s="12" t="s">
        <v>3129</v>
      </c>
      <c r="C1971" s="7" t="s">
        <v>100</v>
      </c>
      <c r="D1971" s="13" t="s">
        <v>3116</v>
      </c>
      <c r="E1971" s="7" t="s">
        <v>582</v>
      </c>
      <c r="F1971" s="7" t="s">
        <v>3117</v>
      </c>
      <c r="G1971" s="7" t="s">
        <v>3128</v>
      </c>
      <c r="H1971" s="8" t="s">
        <v>105</v>
      </c>
      <c r="I1971" s="9">
        <v>57</v>
      </c>
      <c r="J1971" s="10" t="s">
        <v>106</v>
      </c>
      <c r="K1971" s="8" t="s">
        <v>107</v>
      </c>
      <c r="L1971" s="10" t="s">
        <v>108</v>
      </c>
      <c r="M1971" s="10" t="s">
        <v>109</v>
      </c>
      <c r="N1971" s="10" t="s">
        <v>2830</v>
      </c>
      <c r="O1971" s="74"/>
      <c r="P1971" s="27"/>
      <c r="Q1971" s="27"/>
      <c r="R1971" s="27">
        <v>138</v>
      </c>
      <c r="S1971" s="27">
        <v>138</v>
      </c>
      <c r="T1971" s="27">
        <v>138</v>
      </c>
      <c r="U1971" s="27">
        <v>138</v>
      </c>
      <c r="V1971" s="27">
        <v>138</v>
      </c>
      <c r="W1971" s="27"/>
      <c r="X1971" s="27"/>
      <c r="Y1971" s="27"/>
      <c r="Z1971" s="27"/>
      <c r="AA1971" s="27"/>
      <c r="AB1971" s="27"/>
      <c r="AC1971" s="27"/>
      <c r="AD1971" s="27"/>
      <c r="AE1971" s="27"/>
      <c r="AF1971" s="27"/>
      <c r="AG1971" s="27"/>
      <c r="AH1971" s="27"/>
      <c r="AI1971" s="27"/>
      <c r="AJ1971" s="27"/>
      <c r="AK1971" s="27"/>
      <c r="AL1971" s="27"/>
      <c r="AM1971" s="27"/>
      <c r="AN1971" s="27"/>
      <c r="AO1971" s="27"/>
      <c r="AP1971" s="27">
        <v>20311.21</v>
      </c>
      <c r="AQ1971" s="27">
        <v>0</v>
      </c>
      <c r="AR1971" s="27">
        <f t="shared" si="41"/>
        <v>0</v>
      </c>
      <c r="AS1971" s="10" t="s">
        <v>111</v>
      </c>
      <c r="AT1971" s="43" t="s">
        <v>3113</v>
      </c>
      <c r="AU1971" s="89" t="s">
        <v>661</v>
      </c>
    </row>
    <row r="1972" spans="2:47" x14ac:dyDescent="0.2">
      <c r="B1972" s="12" t="s">
        <v>3130</v>
      </c>
      <c r="C1972" s="7" t="s">
        <v>100</v>
      </c>
      <c r="D1972" s="13" t="s">
        <v>3116</v>
      </c>
      <c r="E1972" s="7" t="s">
        <v>582</v>
      </c>
      <c r="F1972" s="7" t="s">
        <v>3117</v>
      </c>
      <c r="G1972" s="7" t="s">
        <v>3128</v>
      </c>
      <c r="H1972" s="8" t="s">
        <v>105</v>
      </c>
      <c r="I1972" s="8">
        <v>57</v>
      </c>
      <c r="J1972" s="10" t="s">
        <v>200</v>
      </c>
      <c r="K1972" s="8" t="s">
        <v>107</v>
      </c>
      <c r="L1972" s="10" t="s">
        <v>108</v>
      </c>
      <c r="M1972" s="10" t="s">
        <v>109</v>
      </c>
      <c r="N1972" s="10" t="s">
        <v>2830</v>
      </c>
      <c r="O1972" s="74"/>
      <c r="P1972" s="27"/>
      <c r="Q1972" s="27"/>
      <c r="R1972" s="27"/>
      <c r="S1972" s="27">
        <v>92</v>
      </c>
      <c r="T1972" s="27">
        <v>50</v>
      </c>
      <c r="U1972" s="27">
        <v>106</v>
      </c>
      <c r="V1972" s="27">
        <v>188</v>
      </c>
      <c r="W1972" s="27"/>
      <c r="X1972" s="27"/>
      <c r="Y1972" s="27"/>
      <c r="Z1972" s="27"/>
      <c r="AA1972" s="27"/>
      <c r="AB1972" s="27"/>
      <c r="AC1972" s="27"/>
      <c r="AD1972" s="27"/>
      <c r="AE1972" s="27"/>
      <c r="AF1972" s="27"/>
      <c r="AG1972" s="27"/>
      <c r="AH1972" s="27"/>
      <c r="AI1972" s="27"/>
      <c r="AJ1972" s="27"/>
      <c r="AK1972" s="27"/>
      <c r="AL1972" s="27"/>
      <c r="AM1972" s="27"/>
      <c r="AN1972" s="27"/>
      <c r="AO1972" s="27"/>
      <c r="AP1972" s="27">
        <v>18750</v>
      </c>
      <c r="AQ1972" s="27">
        <v>0</v>
      </c>
      <c r="AR1972" s="27">
        <f t="shared" si="41"/>
        <v>0</v>
      </c>
      <c r="AS1972" s="10" t="s">
        <v>111</v>
      </c>
      <c r="AT1972" s="7" t="s">
        <v>375</v>
      </c>
      <c r="AU1972" s="13" t="s">
        <v>1163</v>
      </c>
    </row>
    <row r="1973" spans="2:47" x14ac:dyDescent="0.2">
      <c r="B1973" s="13" t="s">
        <v>3131</v>
      </c>
      <c r="C1973" s="13" t="s">
        <v>100</v>
      </c>
      <c r="D1973" s="13" t="s">
        <v>3125</v>
      </c>
      <c r="E1973" s="13" t="s">
        <v>569</v>
      </c>
      <c r="F1973" s="13" t="s">
        <v>3126</v>
      </c>
      <c r="G1973" s="13" t="s">
        <v>3128</v>
      </c>
      <c r="H1973" s="13" t="s">
        <v>105</v>
      </c>
      <c r="I1973" s="13">
        <v>57</v>
      </c>
      <c r="J1973" s="13" t="s">
        <v>106</v>
      </c>
      <c r="K1973" s="13" t="s">
        <v>107</v>
      </c>
      <c r="L1973" s="13" t="s">
        <v>108</v>
      </c>
      <c r="M1973" s="13" t="s">
        <v>122</v>
      </c>
      <c r="N1973" s="13" t="s">
        <v>2830</v>
      </c>
      <c r="O1973" s="39"/>
      <c r="P1973" s="39"/>
      <c r="Q1973" s="39"/>
      <c r="R1973" s="39"/>
      <c r="S1973" s="39">
        <v>0</v>
      </c>
      <c r="T1973" s="39">
        <v>166</v>
      </c>
      <c r="U1973" s="39">
        <v>166</v>
      </c>
      <c r="V1973" s="39">
        <v>166</v>
      </c>
      <c r="W1973" s="39">
        <v>166</v>
      </c>
      <c r="X1973" s="39"/>
      <c r="Y1973" s="39"/>
      <c r="Z1973" s="39"/>
      <c r="AA1973" s="39"/>
      <c r="AB1973" s="39"/>
      <c r="AC1973" s="39"/>
      <c r="AD1973" s="39"/>
      <c r="AE1973" s="39"/>
      <c r="AF1973" s="39"/>
      <c r="AG1973" s="39"/>
      <c r="AH1973" s="39"/>
      <c r="AI1973" s="39"/>
      <c r="AJ1973" s="39"/>
      <c r="AK1973" s="39"/>
      <c r="AL1973" s="39"/>
      <c r="AM1973" s="39"/>
      <c r="AN1973" s="39"/>
      <c r="AO1973" s="39"/>
      <c r="AP1973" s="39">
        <v>18750</v>
      </c>
      <c r="AQ1973" s="39">
        <v>0</v>
      </c>
      <c r="AR1973" s="27">
        <f t="shared" si="41"/>
        <v>0</v>
      </c>
      <c r="AS1973" s="13" t="s">
        <v>111</v>
      </c>
      <c r="AT1973" s="13">
        <v>2016</v>
      </c>
      <c r="AU1973" s="13" t="s">
        <v>6997</v>
      </c>
    </row>
    <row r="1974" spans="2:47" x14ac:dyDescent="0.2">
      <c r="B1974" s="13" t="s">
        <v>7002</v>
      </c>
      <c r="C1974" s="13" t="s">
        <v>100</v>
      </c>
      <c r="D1974" s="13" t="s">
        <v>3125</v>
      </c>
      <c r="E1974" s="13" t="s">
        <v>569</v>
      </c>
      <c r="F1974" s="13" t="s">
        <v>3126</v>
      </c>
      <c r="G1974" s="13" t="s">
        <v>3128</v>
      </c>
      <c r="H1974" s="13" t="s">
        <v>105</v>
      </c>
      <c r="I1974" s="13">
        <v>57</v>
      </c>
      <c r="J1974" s="13" t="s">
        <v>106</v>
      </c>
      <c r="K1974" s="13" t="s">
        <v>107</v>
      </c>
      <c r="L1974" s="13" t="s">
        <v>108</v>
      </c>
      <c r="M1974" s="13" t="s">
        <v>122</v>
      </c>
      <c r="N1974" s="13" t="s">
        <v>2830</v>
      </c>
      <c r="O1974" s="39"/>
      <c r="P1974" s="39"/>
      <c r="Q1974" s="39"/>
      <c r="R1974" s="39"/>
      <c r="S1974" s="39">
        <v>0</v>
      </c>
      <c r="T1974" s="39">
        <v>75</v>
      </c>
      <c r="U1974" s="39">
        <v>166</v>
      </c>
      <c r="V1974" s="39">
        <v>166</v>
      </c>
      <c r="W1974" s="39">
        <v>166</v>
      </c>
      <c r="X1974" s="39"/>
      <c r="Y1974" s="39"/>
      <c r="Z1974" s="39"/>
      <c r="AA1974" s="39"/>
      <c r="AB1974" s="39"/>
      <c r="AC1974" s="39"/>
      <c r="AD1974" s="39"/>
      <c r="AE1974" s="39"/>
      <c r="AF1974" s="39"/>
      <c r="AG1974" s="39"/>
      <c r="AH1974" s="39"/>
      <c r="AI1974" s="39"/>
      <c r="AJ1974" s="39"/>
      <c r="AK1974" s="39"/>
      <c r="AL1974" s="39"/>
      <c r="AM1974" s="39"/>
      <c r="AN1974" s="39"/>
      <c r="AO1974" s="39"/>
      <c r="AP1974" s="39">
        <v>18750</v>
      </c>
      <c r="AQ1974" s="39">
        <v>0</v>
      </c>
      <c r="AR1974" s="27">
        <f t="shared" si="41"/>
        <v>0</v>
      </c>
      <c r="AS1974" s="13" t="s">
        <v>111</v>
      </c>
      <c r="AT1974" s="13">
        <v>2016</v>
      </c>
      <c r="AU1974" s="13" t="s">
        <v>7178</v>
      </c>
    </row>
    <row r="1975" spans="2:47" x14ac:dyDescent="0.2">
      <c r="B1975" s="13" t="s">
        <v>7105</v>
      </c>
      <c r="C1975" s="13" t="s">
        <v>100</v>
      </c>
      <c r="D1975" s="13" t="s">
        <v>3125</v>
      </c>
      <c r="E1975" s="13" t="s">
        <v>569</v>
      </c>
      <c r="F1975" s="13" t="s">
        <v>3126</v>
      </c>
      <c r="G1975" s="13" t="s">
        <v>3128</v>
      </c>
      <c r="H1975" s="13" t="s">
        <v>105</v>
      </c>
      <c r="I1975" s="13">
        <v>57</v>
      </c>
      <c r="J1975" s="13" t="s">
        <v>106</v>
      </c>
      <c r="K1975" s="13" t="s">
        <v>107</v>
      </c>
      <c r="L1975" s="13" t="s">
        <v>108</v>
      </c>
      <c r="M1975" s="13" t="s">
        <v>122</v>
      </c>
      <c r="N1975" s="13" t="s">
        <v>2830</v>
      </c>
      <c r="O1975" s="39"/>
      <c r="P1975" s="39"/>
      <c r="Q1975" s="39"/>
      <c r="R1975" s="39"/>
      <c r="S1975" s="39">
        <v>0</v>
      </c>
      <c r="T1975" s="39">
        <v>75</v>
      </c>
      <c r="U1975" s="39">
        <v>166</v>
      </c>
      <c r="V1975" s="39">
        <v>166</v>
      </c>
      <c r="W1975" s="39">
        <v>166</v>
      </c>
      <c r="X1975" s="39"/>
      <c r="Y1975" s="39"/>
      <c r="Z1975" s="39"/>
      <c r="AA1975" s="39"/>
      <c r="AB1975" s="39"/>
      <c r="AC1975" s="39"/>
      <c r="AD1975" s="39"/>
      <c r="AE1975" s="39"/>
      <c r="AF1975" s="39"/>
      <c r="AG1975" s="39"/>
      <c r="AH1975" s="39"/>
      <c r="AI1975" s="39"/>
      <c r="AJ1975" s="39"/>
      <c r="AK1975" s="39"/>
      <c r="AL1975" s="39"/>
      <c r="AM1975" s="39"/>
      <c r="AN1975" s="39"/>
      <c r="AO1975" s="39"/>
      <c r="AP1975" s="39">
        <v>33447.54</v>
      </c>
      <c r="AQ1975" s="39">
        <f>(O1975+P1975+Q1975+R1975+S1975+T1975+U1975+V1975+W1975)*AP1975</f>
        <v>19165440.420000002</v>
      </c>
      <c r="AR1975" s="27">
        <f t="shared" si="41"/>
        <v>21465293.270400003</v>
      </c>
      <c r="AS1975" s="13" t="s">
        <v>111</v>
      </c>
      <c r="AT1975" s="13">
        <v>2016</v>
      </c>
      <c r="AU1975" s="13"/>
    </row>
    <row r="1976" spans="2:47" x14ac:dyDescent="0.2">
      <c r="B1976" s="7" t="s">
        <v>3132</v>
      </c>
      <c r="C1976" s="7" t="s">
        <v>100</v>
      </c>
      <c r="D1976" s="13" t="s">
        <v>3116</v>
      </c>
      <c r="E1976" s="7" t="s">
        <v>582</v>
      </c>
      <c r="F1976" s="7" t="s">
        <v>3117</v>
      </c>
      <c r="G1976" s="7" t="s">
        <v>3133</v>
      </c>
      <c r="H1976" s="8" t="s">
        <v>197</v>
      </c>
      <c r="I1976" s="9">
        <v>57</v>
      </c>
      <c r="J1976" s="10" t="s">
        <v>238</v>
      </c>
      <c r="K1976" s="8" t="s">
        <v>107</v>
      </c>
      <c r="L1976" s="10" t="s">
        <v>108</v>
      </c>
      <c r="M1976" s="10" t="s">
        <v>109</v>
      </c>
      <c r="N1976" s="29" t="s">
        <v>2830</v>
      </c>
      <c r="O1976" s="27"/>
      <c r="P1976" s="27"/>
      <c r="Q1976" s="74"/>
      <c r="R1976" s="27">
        <v>1042</v>
      </c>
      <c r="S1976" s="27">
        <v>1042</v>
      </c>
      <c r="T1976" s="27">
        <v>1042</v>
      </c>
      <c r="U1976" s="27">
        <v>1042</v>
      </c>
      <c r="V1976" s="27">
        <v>1042</v>
      </c>
      <c r="W1976" s="27"/>
      <c r="X1976" s="27"/>
      <c r="Y1976" s="27"/>
      <c r="Z1976" s="27"/>
      <c r="AA1976" s="27"/>
      <c r="AB1976" s="27"/>
      <c r="AC1976" s="27"/>
      <c r="AD1976" s="27"/>
      <c r="AE1976" s="27"/>
      <c r="AF1976" s="27"/>
      <c r="AG1976" s="27"/>
      <c r="AH1976" s="27"/>
      <c r="AI1976" s="27"/>
      <c r="AJ1976" s="27"/>
      <c r="AK1976" s="27"/>
      <c r="AL1976" s="27"/>
      <c r="AM1976" s="27"/>
      <c r="AN1976" s="27"/>
      <c r="AO1976" s="27"/>
      <c r="AP1976" s="27">
        <v>20311.21</v>
      </c>
      <c r="AQ1976" s="27">
        <v>0</v>
      </c>
      <c r="AR1976" s="27">
        <f t="shared" si="41"/>
        <v>0</v>
      </c>
      <c r="AS1976" s="10" t="s">
        <v>111</v>
      </c>
      <c r="AT1976" s="43" t="s">
        <v>241</v>
      </c>
      <c r="AU1976" s="89" t="s">
        <v>661</v>
      </c>
    </row>
    <row r="1977" spans="2:47" x14ac:dyDescent="0.2">
      <c r="B1977" s="12" t="s">
        <v>3134</v>
      </c>
      <c r="C1977" s="7" t="s">
        <v>100</v>
      </c>
      <c r="D1977" s="13" t="s">
        <v>3116</v>
      </c>
      <c r="E1977" s="7" t="s">
        <v>582</v>
      </c>
      <c r="F1977" s="7" t="s">
        <v>3117</v>
      </c>
      <c r="G1977" s="7" t="s">
        <v>3133</v>
      </c>
      <c r="H1977" s="8" t="s">
        <v>105</v>
      </c>
      <c r="I1977" s="9">
        <v>57</v>
      </c>
      <c r="J1977" s="10" t="s">
        <v>106</v>
      </c>
      <c r="K1977" s="8" t="s">
        <v>107</v>
      </c>
      <c r="L1977" s="10" t="s">
        <v>108</v>
      </c>
      <c r="M1977" s="10" t="s">
        <v>109</v>
      </c>
      <c r="N1977" s="10" t="s">
        <v>2830</v>
      </c>
      <c r="O1977" s="74"/>
      <c r="P1977" s="27"/>
      <c r="Q1977" s="27"/>
      <c r="R1977" s="27">
        <v>1042</v>
      </c>
      <c r="S1977" s="27">
        <v>1042</v>
      </c>
      <c r="T1977" s="27">
        <v>1042</v>
      </c>
      <c r="U1977" s="27">
        <v>1042</v>
      </c>
      <c r="V1977" s="27">
        <v>1042</v>
      </c>
      <c r="W1977" s="27"/>
      <c r="X1977" s="27"/>
      <c r="Y1977" s="27"/>
      <c r="Z1977" s="27"/>
      <c r="AA1977" s="27"/>
      <c r="AB1977" s="27"/>
      <c r="AC1977" s="27"/>
      <c r="AD1977" s="27"/>
      <c r="AE1977" s="27"/>
      <c r="AF1977" s="27"/>
      <c r="AG1977" s="27"/>
      <c r="AH1977" s="27"/>
      <c r="AI1977" s="27"/>
      <c r="AJ1977" s="27"/>
      <c r="AK1977" s="27"/>
      <c r="AL1977" s="27"/>
      <c r="AM1977" s="27"/>
      <c r="AN1977" s="27"/>
      <c r="AO1977" s="27"/>
      <c r="AP1977" s="27">
        <v>20311.21</v>
      </c>
      <c r="AQ1977" s="27">
        <v>0</v>
      </c>
      <c r="AR1977" s="27">
        <f t="shared" si="41"/>
        <v>0</v>
      </c>
      <c r="AS1977" s="10" t="s">
        <v>111</v>
      </c>
      <c r="AT1977" s="43" t="s">
        <v>241</v>
      </c>
      <c r="AU1977" s="89" t="s">
        <v>661</v>
      </c>
    </row>
    <row r="1978" spans="2:47" x14ac:dyDescent="0.2">
      <c r="B1978" s="12" t="s">
        <v>3135</v>
      </c>
      <c r="C1978" s="7" t="s">
        <v>100</v>
      </c>
      <c r="D1978" s="13" t="s">
        <v>3116</v>
      </c>
      <c r="E1978" s="7" t="s">
        <v>582</v>
      </c>
      <c r="F1978" s="7" t="s">
        <v>3117</v>
      </c>
      <c r="G1978" s="7" t="s">
        <v>3133</v>
      </c>
      <c r="H1978" s="8" t="s">
        <v>105</v>
      </c>
      <c r="I1978" s="8">
        <v>57</v>
      </c>
      <c r="J1978" s="10" t="s">
        <v>200</v>
      </c>
      <c r="K1978" s="8" t="s">
        <v>107</v>
      </c>
      <c r="L1978" s="10" t="s">
        <v>108</v>
      </c>
      <c r="M1978" s="10" t="s">
        <v>109</v>
      </c>
      <c r="N1978" s="10" t="s">
        <v>2830</v>
      </c>
      <c r="O1978" s="74"/>
      <c r="P1978" s="27"/>
      <c r="Q1978" s="27"/>
      <c r="R1978" s="27">
        <v>27</v>
      </c>
      <c r="S1978" s="27">
        <v>1108</v>
      </c>
      <c r="T1978" s="27">
        <v>1042</v>
      </c>
      <c r="U1978" s="27">
        <v>1042</v>
      </c>
      <c r="V1978" s="27">
        <v>1042</v>
      </c>
      <c r="W1978" s="27"/>
      <c r="X1978" s="27"/>
      <c r="Y1978" s="27"/>
      <c r="Z1978" s="27"/>
      <c r="AA1978" s="27"/>
      <c r="AB1978" s="27"/>
      <c r="AC1978" s="27"/>
      <c r="AD1978" s="27"/>
      <c r="AE1978" s="27"/>
      <c r="AF1978" s="27"/>
      <c r="AG1978" s="27"/>
      <c r="AH1978" s="27"/>
      <c r="AI1978" s="27"/>
      <c r="AJ1978" s="27"/>
      <c r="AK1978" s="27"/>
      <c r="AL1978" s="27"/>
      <c r="AM1978" s="27"/>
      <c r="AN1978" s="27"/>
      <c r="AO1978" s="27"/>
      <c r="AP1978" s="27">
        <v>20535.71</v>
      </c>
      <c r="AQ1978" s="27">
        <v>0</v>
      </c>
      <c r="AR1978" s="27">
        <f t="shared" si="41"/>
        <v>0</v>
      </c>
      <c r="AS1978" s="10" t="s">
        <v>111</v>
      </c>
      <c r="AT1978" s="7" t="s">
        <v>375</v>
      </c>
      <c r="AU1978" s="13" t="s">
        <v>1163</v>
      </c>
    </row>
    <row r="1979" spans="2:47" x14ac:dyDescent="0.2">
      <c r="B1979" s="13" t="s">
        <v>3136</v>
      </c>
      <c r="C1979" s="13" t="s">
        <v>100</v>
      </c>
      <c r="D1979" s="13" t="s">
        <v>3125</v>
      </c>
      <c r="E1979" s="13" t="s">
        <v>569</v>
      </c>
      <c r="F1979" s="13" t="s">
        <v>3126</v>
      </c>
      <c r="G1979" s="13" t="s">
        <v>3133</v>
      </c>
      <c r="H1979" s="13" t="s">
        <v>105</v>
      </c>
      <c r="I1979" s="13">
        <v>57</v>
      </c>
      <c r="J1979" s="13" t="s">
        <v>614</v>
      </c>
      <c r="K1979" s="13" t="s">
        <v>107</v>
      </c>
      <c r="L1979" s="13" t="s">
        <v>108</v>
      </c>
      <c r="M1979" s="13" t="s">
        <v>109</v>
      </c>
      <c r="N1979" s="13" t="s">
        <v>2830</v>
      </c>
      <c r="O1979" s="39"/>
      <c r="P1979" s="39"/>
      <c r="Q1979" s="39"/>
      <c r="R1979" s="39"/>
      <c r="S1979" s="39">
        <v>85</v>
      </c>
      <c r="T1979" s="39">
        <v>573</v>
      </c>
      <c r="U1979" s="39">
        <v>573</v>
      </c>
      <c r="V1979" s="39">
        <v>573</v>
      </c>
      <c r="W1979" s="39">
        <v>573</v>
      </c>
      <c r="X1979" s="39"/>
      <c r="Y1979" s="39"/>
      <c r="Z1979" s="39"/>
      <c r="AA1979" s="39"/>
      <c r="AB1979" s="39"/>
      <c r="AC1979" s="39"/>
      <c r="AD1979" s="39"/>
      <c r="AE1979" s="39"/>
      <c r="AF1979" s="39"/>
      <c r="AG1979" s="39"/>
      <c r="AH1979" s="39"/>
      <c r="AI1979" s="39"/>
      <c r="AJ1979" s="39"/>
      <c r="AK1979" s="39"/>
      <c r="AL1979" s="39"/>
      <c r="AM1979" s="39"/>
      <c r="AN1979" s="39"/>
      <c r="AO1979" s="39"/>
      <c r="AP1979" s="39">
        <v>20535.71</v>
      </c>
      <c r="AQ1979" s="39">
        <v>0</v>
      </c>
      <c r="AR1979" s="27">
        <f t="shared" si="41"/>
        <v>0</v>
      </c>
      <c r="AS1979" s="13" t="s">
        <v>111</v>
      </c>
      <c r="AT1979" s="13">
        <v>2016</v>
      </c>
      <c r="AU1979" s="13">
        <v>14</v>
      </c>
    </row>
    <row r="1980" spans="2:47" x14ac:dyDescent="0.2">
      <c r="B1980" s="13" t="s">
        <v>3137</v>
      </c>
      <c r="C1980" s="13" t="s">
        <v>100</v>
      </c>
      <c r="D1980" s="13" t="s">
        <v>3125</v>
      </c>
      <c r="E1980" s="13" t="s">
        <v>569</v>
      </c>
      <c r="F1980" s="13" t="s">
        <v>3126</v>
      </c>
      <c r="G1980" s="13" t="s">
        <v>3133</v>
      </c>
      <c r="H1980" s="13" t="s">
        <v>105</v>
      </c>
      <c r="I1980" s="13">
        <v>57</v>
      </c>
      <c r="J1980" s="13" t="s">
        <v>106</v>
      </c>
      <c r="K1980" s="13" t="s">
        <v>107</v>
      </c>
      <c r="L1980" s="13" t="s">
        <v>108</v>
      </c>
      <c r="M1980" s="13" t="s">
        <v>122</v>
      </c>
      <c r="N1980" s="13" t="s">
        <v>2830</v>
      </c>
      <c r="O1980" s="39"/>
      <c r="P1980" s="39"/>
      <c r="Q1980" s="39"/>
      <c r="R1980" s="39"/>
      <c r="S1980" s="39">
        <v>0</v>
      </c>
      <c r="T1980" s="39">
        <v>573</v>
      </c>
      <c r="U1980" s="39">
        <v>573</v>
      </c>
      <c r="V1980" s="39">
        <v>573</v>
      </c>
      <c r="W1980" s="39">
        <v>573</v>
      </c>
      <c r="X1980" s="39"/>
      <c r="Y1980" s="39"/>
      <c r="Z1980" s="39"/>
      <c r="AA1980" s="39"/>
      <c r="AB1980" s="39"/>
      <c r="AC1980" s="39"/>
      <c r="AD1980" s="39"/>
      <c r="AE1980" s="39"/>
      <c r="AF1980" s="39"/>
      <c r="AG1980" s="39"/>
      <c r="AH1980" s="39"/>
      <c r="AI1980" s="39"/>
      <c r="AJ1980" s="39"/>
      <c r="AK1980" s="39"/>
      <c r="AL1980" s="39"/>
      <c r="AM1980" s="39"/>
      <c r="AN1980" s="39"/>
      <c r="AO1980" s="39"/>
      <c r="AP1980" s="39">
        <v>20535.71</v>
      </c>
      <c r="AQ1980" s="39">
        <v>0</v>
      </c>
      <c r="AR1980" s="27">
        <f t="shared" si="41"/>
        <v>0</v>
      </c>
      <c r="AS1980" s="13" t="s">
        <v>111</v>
      </c>
      <c r="AT1980" s="13">
        <v>2016</v>
      </c>
      <c r="AU1980" s="13" t="s">
        <v>6997</v>
      </c>
    </row>
    <row r="1981" spans="2:47" x14ac:dyDescent="0.2">
      <c r="B1981" s="13" t="s">
        <v>7001</v>
      </c>
      <c r="C1981" s="13" t="s">
        <v>100</v>
      </c>
      <c r="D1981" s="13" t="s">
        <v>3125</v>
      </c>
      <c r="E1981" s="13" t="s">
        <v>569</v>
      </c>
      <c r="F1981" s="13" t="s">
        <v>3126</v>
      </c>
      <c r="G1981" s="13" t="s">
        <v>3133</v>
      </c>
      <c r="H1981" s="13" t="s">
        <v>105</v>
      </c>
      <c r="I1981" s="13">
        <v>57</v>
      </c>
      <c r="J1981" s="13" t="s">
        <v>106</v>
      </c>
      <c r="K1981" s="13" t="s">
        <v>107</v>
      </c>
      <c r="L1981" s="13" t="s">
        <v>108</v>
      </c>
      <c r="M1981" s="13" t="s">
        <v>122</v>
      </c>
      <c r="N1981" s="13" t="s">
        <v>2830</v>
      </c>
      <c r="O1981" s="39"/>
      <c r="P1981" s="39"/>
      <c r="Q1981" s="39"/>
      <c r="R1981" s="39"/>
      <c r="S1981" s="39">
        <v>0</v>
      </c>
      <c r="T1981" s="39">
        <v>573</v>
      </c>
      <c r="U1981" s="39">
        <v>573</v>
      </c>
      <c r="V1981" s="39">
        <v>573</v>
      </c>
      <c r="W1981" s="39">
        <v>573</v>
      </c>
      <c r="X1981" s="39"/>
      <c r="Y1981" s="39"/>
      <c r="Z1981" s="39"/>
      <c r="AA1981" s="39"/>
      <c r="AB1981" s="39"/>
      <c r="AC1981" s="39"/>
      <c r="AD1981" s="39"/>
      <c r="AE1981" s="39"/>
      <c r="AF1981" s="39"/>
      <c r="AG1981" s="39"/>
      <c r="AH1981" s="39"/>
      <c r="AI1981" s="39"/>
      <c r="AJ1981" s="39"/>
      <c r="AK1981" s="39"/>
      <c r="AL1981" s="39"/>
      <c r="AM1981" s="39"/>
      <c r="AN1981" s="39"/>
      <c r="AO1981" s="39"/>
      <c r="AP1981" s="39">
        <v>20535.71</v>
      </c>
      <c r="AQ1981" s="39">
        <v>0</v>
      </c>
      <c r="AR1981" s="27">
        <f t="shared" si="41"/>
        <v>0</v>
      </c>
      <c r="AS1981" s="13" t="s">
        <v>111</v>
      </c>
      <c r="AT1981" s="13">
        <v>2016</v>
      </c>
      <c r="AU1981" s="13" t="s">
        <v>7178</v>
      </c>
    </row>
    <row r="1982" spans="2:47" x14ac:dyDescent="0.2">
      <c r="B1982" s="13" t="s">
        <v>7106</v>
      </c>
      <c r="C1982" s="13" t="s">
        <v>100</v>
      </c>
      <c r="D1982" s="13" t="s">
        <v>3125</v>
      </c>
      <c r="E1982" s="13" t="s">
        <v>569</v>
      </c>
      <c r="F1982" s="13" t="s">
        <v>3126</v>
      </c>
      <c r="G1982" s="13" t="s">
        <v>3133</v>
      </c>
      <c r="H1982" s="13" t="s">
        <v>105</v>
      </c>
      <c r="I1982" s="13">
        <v>57</v>
      </c>
      <c r="J1982" s="13" t="s">
        <v>106</v>
      </c>
      <c r="K1982" s="13" t="s">
        <v>107</v>
      </c>
      <c r="L1982" s="13" t="s">
        <v>108</v>
      </c>
      <c r="M1982" s="13" t="s">
        <v>122</v>
      </c>
      <c r="N1982" s="13" t="s">
        <v>2830</v>
      </c>
      <c r="O1982" s="39"/>
      <c r="P1982" s="39"/>
      <c r="Q1982" s="39"/>
      <c r="R1982" s="39"/>
      <c r="S1982" s="39">
        <v>0</v>
      </c>
      <c r="T1982" s="39">
        <v>573</v>
      </c>
      <c r="U1982" s="39">
        <v>573</v>
      </c>
      <c r="V1982" s="39">
        <v>573</v>
      </c>
      <c r="W1982" s="39">
        <v>573</v>
      </c>
      <c r="X1982" s="39"/>
      <c r="Y1982" s="39"/>
      <c r="Z1982" s="39"/>
      <c r="AA1982" s="39"/>
      <c r="AB1982" s="39"/>
      <c r="AC1982" s="39"/>
      <c r="AD1982" s="39"/>
      <c r="AE1982" s="39"/>
      <c r="AF1982" s="39"/>
      <c r="AG1982" s="39"/>
      <c r="AH1982" s="39"/>
      <c r="AI1982" s="39"/>
      <c r="AJ1982" s="39"/>
      <c r="AK1982" s="39"/>
      <c r="AL1982" s="39"/>
      <c r="AM1982" s="39"/>
      <c r="AN1982" s="39"/>
      <c r="AO1982" s="39"/>
      <c r="AP1982" s="39">
        <v>33447.54</v>
      </c>
      <c r="AQ1982" s="39">
        <f>(O1982+P1982+Q1982+R1982+S1982+T1982+U1982+V1982+W1982)*AP1982</f>
        <v>76661761.680000007</v>
      </c>
      <c r="AR1982" s="27">
        <f t="shared" si="41"/>
        <v>85861173.08160001</v>
      </c>
      <c r="AS1982" s="13" t="s">
        <v>111</v>
      </c>
      <c r="AT1982" s="13">
        <v>2016</v>
      </c>
      <c r="AU1982" s="13"/>
    </row>
    <row r="1983" spans="2:47" x14ac:dyDescent="0.2">
      <c r="B1983" s="7" t="s">
        <v>3138</v>
      </c>
      <c r="C1983" s="7" t="s">
        <v>100</v>
      </c>
      <c r="D1983" s="13" t="s">
        <v>3116</v>
      </c>
      <c r="E1983" s="7" t="s">
        <v>582</v>
      </c>
      <c r="F1983" s="7" t="s">
        <v>3117</v>
      </c>
      <c r="G1983" s="7" t="s">
        <v>3139</v>
      </c>
      <c r="H1983" s="8" t="s">
        <v>197</v>
      </c>
      <c r="I1983" s="9">
        <v>57</v>
      </c>
      <c r="J1983" s="10" t="s">
        <v>238</v>
      </c>
      <c r="K1983" s="8" t="s">
        <v>107</v>
      </c>
      <c r="L1983" s="10" t="s">
        <v>108</v>
      </c>
      <c r="M1983" s="10" t="s">
        <v>109</v>
      </c>
      <c r="N1983" s="29" t="s">
        <v>2830</v>
      </c>
      <c r="O1983" s="27"/>
      <c r="P1983" s="27"/>
      <c r="Q1983" s="74"/>
      <c r="R1983" s="27">
        <v>1213</v>
      </c>
      <c r="S1983" s="27">
        <v>1213</v>
      </c>
      <c r="T1983" s="27">
        <v>1213</v>
      </c>
      <c r="U1983" s="27">
        <v>1213</v>
      </c>
      <c r="V1983" s="27">
        <v>1213</v>
      </c>
      <c r="W1983" s="27"/>
      <c r="X1983" s="27"/>
      <c r="Y1983" s="27"/>
      <c r="Z1983" s="27"/>
      <c r="AA1983" s="27"/>
      <c r="AB1983" s="27"/>
      <c r="AC1983" s="27"/>
      <c r="AD1983" s="27"/>
      <c r="AE1983" s="27"/>
      <c r="AF1983" s="27"/>
      <c r="AG1983" s="27"/>
      <c r="AH1983" s="27"/>
      <c r="AI1983" s="27"/>
      <c r="AJ1983" s="27"/>
      <c r="AK1983" s="27"/>
      <c r="AL1983" s="27"/>
      <c r="AM1983" s="27"/>
      <c r="AN1983" s="27"/>
      <c r="AO1983" s="27"/>
      <c r="AP1983" s="27">
        <v>20311.21</v>
      </c>
      <c r="AQ1983" s="27">
        <v>0</v>
      </c>
      <c r="AR1983" s="27">
        <f t="shared" si="41"/>
        <v>0</v>
      </c>
      <c r="AS1983" s="10" t="s">
        <v>111</v>
      </c>
      <c r="AT1983" s="43" t="s">
        <v>241</v>
      </c>
      <c r="AU1983" s="89" t="s">
        <v>661</v>
      </c>
    </row>
    <row r="1984" spans="2:47" x14ac:dyDescent="0.2">
      <c r="B1984" s="12" t="s">
        <v>3140</v>
      </c>
      <c r="C1984" s="7" t="s">
        <v>100</v>
      </c>
      <c r="D1984" s="13" t="s">
        <v>3116</v>
      </c>
      <c r="E1984" s="7" t="s">
        <v>582</v>
      </c>
      <c r="F1984" s="7" t="s">
        <v>3117</v>
      </c>
      <c r="G1984" s="7" t="s">
        <v>3139</v>
      </c>
      <c r="H1984" s="8" t="s">
        <v>105</v>
      </c>
      <c r="I1984" s="9">
        <v>57</v>
      </c>
      <c r="J1984" s="10" t="s">
        <v>106</v>
      </c>
      <c r="K1984" s="8" t="s">
        <v>107</v>
      </c>
      <c r="L1984" s="10" t="s">
        <v>108</v>
      </c>
      <c r="M1984" s="10" t="s">
        <v>109</v>
      </c>
      <c r="N1984" s="10" t="s">
        <v>2830</v>
      </c>
      <c r="O1984" s="74"/>
      <c r="P1984" s="27"/>
      <c r="Q1984" s="27"/>
      <c r="R1984" s="27">
        <v>1213</v>
      </c>
      <c r="S1984" s="27">
        <v>1213</v>
      </c>
      <c r="T1984" s="27">
        <v>1213</v>
      </c>
      <c r="U1984" s="27">
        <v>1213</v>
      </c>
      <c r="V1984" s="27">
        <v>1213</v>
      </c>
      <c r="W1984" s="27"/>
      <c r="X1984" s="27"/>
      <c r="Y1984" s="27"/>
      <c r="Z1984" s="27"/>
      <c r="AA1984" s="27"/>
      <c r="AB1984" s="27"/>
      <c r="AC1984" s="27"/>
      <c r="AD1984" s="27"/>
      <c r="AE1984" s="27"/>
      <c r="AF1984" s="27"/>
      <c r="AG1984" s="27"/>
      <c r="AH1984" s="27"/>
      <c r="AI1984" s="27"/>
      <c r="AJ1984" s="27"/>
      <c r="AK1984" s="27"/>
      <c r="AL1984" s="27"/>
      <c r="AM1984" s="27"/>
      <c r="AN1984" s="27"/>
      <c r="AO1984" s="27"/>
      <c r="AP1984" s="27">
        <v>20311.21</v>
      </c>
      <c r="AQ1984" s="27">
        <v>0</v>
      </c>
      <c r="AR1984" s="27">
        <f t="shared" si="41"/>
        <v>0</v>
      </c>
      <c r="AS1984" s="10" t="s">
        <v>111</v>
      </c>
      <c r="AT1984" s="43" t="s">
        <v>241</v>
      </c>
      <c r="AU1984" s="89" t="s">
        <v>661</v>
      </c>
    </row>
    <row r="1985" spans="2:47" x14ac:dyDescent="0.2">
      <c r="B1985" s="12" t="s">
        <v>3141</v>
      </c>
      <c r="C1985" s="7" t="s">
        <v>100</v>
      </c>
      <c r="D1985" s="13" t="s">
        <v>3116</v>
      </c>
      <c r="E1985" s="7" t="s">
        <v>582</v>
      </c>
      <c r="F1985" s="7" t="s">
        <v>3117</v>
      </c>
      <c r="G1985" s="7" t="s">
        <v>3139</v>
      </c>
      <c r="H1985" s="8" t="s">
        <v>105</v>
      </c>
      <c r="I1985" s="8">
        <v>57</v>
      </c>
      <c r="J1985" s="10" t="s">
        <v>200</v>
      </c>
      <c r="K1985" s="8" t="s">
        <v>107</v>
      </c>
      <c r="L1985" s="10" t="s">
        <v>108</v>
      </c>
      <c r="M1985" s="10" t="s">
        <v>109</v>
      </c>
      <c r="N1985" s="10" t="s">
        <v>2830</v>
      </c>
      <c r="O1985" s="74"/>
      <c r="P1985" s="27"/>
      <c r="Q1985" s="27"/>
      <c r="R1985" s="27">
        <v>111</v>
      </c>
      <c r="S1985" s="27">
        <v>1340</v>
      </c>
      <c r="T1985" s="27">
        <v>1213</v>
      </c>
      <c r="U1985" s="27">
        <v>1213</v>
      </c>
      <c r="V1985" s="27">
        <v>1213</v>
      </c>
      <c r="W1985" s="27"/>
      <c r="X1985" s="27"/>
      <c r="Y1985" s="27"/>
      <c r="Z1985" s="27"/>
      <c r="AA1985" s="27"/>
      <c r="AB1985" s="27"/>
      <c r="AC1985" s="27"/>
      <c r="AD1985" s="27"/>
      <c r="AE1985" s="27"/>
      <c r="AF1985" s="27"/>
      <c r="AG1985" s="27"/>
      <c r="AH1985" s="27"/>
      <c r="AI1985" s="27"/>
      <c r="AJ1985" s="27"/>
      <c r="AK1985" s="27"/>
      <c r="AL1985" s="27"/>
      <c r="AM1985" s="27"/>
      <c r="AN1985" s="27"/>
      <c r="AO1985" s="27"/>
      <c r="AP1985" s="27">
        <v>20535.71</v>
      </c>
      <c r="AQ1985" s="27">
        <v>0</v>
      </c>
      <c r="AR1985" s="27">
        <f t="shared" si="41"/>
        <v>0</v>
      </c>
      <c r="AS1985" s="10" t="s">
        <v>111</v>
      </c>
      <c r="AT1985" s="7" t="s">
        <v>375</v>
      </c>
      <c r="AU1985" s="13" t="s">
        <v>1163</v>
      </c>
    </row>
    <row r="1986" spans="2:47" x14ac:dyDescent="0.2">
      <c r="B1986" s="13" t="s">
        <v>3142</v>
      </c>
      <c r="C1986" s="13" t="s">
        <v>100</v>
      </c>
      <c r="D1986" s="13" t="s">
        <v>3125</v>
      </c>
      <c r="E1986" s="13" t="s">
        <v>569</v>
      </c>
      <c r="F1986" s="13" t="s">
        <v>3126</v>
      </c>
      <c r="G1986" s="13" t="s">
        <v>3139</v>
      </c>
      <c r="H1986" s="13" t="s">
        <v>105</v>
      </c>
      <c r="I1986" s="13">
        <v>57</v>
      </c>
      <c r="J1986" s="13" t="s">
        <v>106</v>
      </c>
      <c r="K1986" s="13" t="s">
        <v>107</v>
      </c>
      <c r="L1986" s="13" t="s">
        <v>108</v>
      </c>
      <c r="M1986" s="13" t="s">
        <v>122</v>
      </c>
      <c r="N1986" s="13" t="s">
        <v>2830</v>
      </c>
      <c r="O1986" s="39"/>
      <c r="P1986" s="39"/>
      <c r="Q1986" s="39"/>
      <c r="R1986" s="39"/>
      <c r="S1986" s="39">
        <v>0</v>
      </c>
      <c r="T1986" s="39">
        <v>581</v>
      </c>
      <c r="U1986" s="39">
        <v>581</v>
      </c>
      <c r="V1986" s="39">
        <v>581</v>
      </c>
      <c r="W1986" s="39">
        <v>581</v>
      </c>
      <c r="X1986" s="39"/>
      <c r="Y1986" s="39"/>
      <c r="Z1986" s="39"/>
      <c r="AA1986" s="39"/>
      <c r="AB1986" s="39"/>
      <c r="AC1986" s="39"/>
      <c r="AD1986" s="39"/>
      <c r="AE1986" s="39"/>
      <c r="AF1986" s="39"/>
      <c r="AG1986" s="39"/>
      <c r="AH1986" s="39"/>
      <c r="AI1986" s="39"/>
      <c r="AJ1986" s="39"/>
      <c r="AK1986" s="39"/>
      <c r="AL1986" s="39"/>
      <c r="AM1986" s="39"/>
      <c r="AN1986" s="39"/>
      <c r="AO1986" s="39"/>
      <c r="AP1986" s="39">
        <v>20535.71</v>
      </c>
      <c r="AQ1986" s="39">
        <v>0</v>
      </c>
      <c r="AR1986" s="27">
        <f t="shared" si="41"/>
        <v>0</v>
      </c>
      <c r="AS1986" s="13" t="s">
        <v>111</v>
      </c>
      <c r="AT1986" s="13">
        <v>2016</v>
      </c>
      <c r="AU1986" s="13" t="s">
        <v>6997</v>
      </c>
    </row>
    <row r="1987" spans="2:47" x14ac:dyDescent="0.2">
      <c r="B1987" s="13" t="s">
        <v>7003</v>
      </c>
      <c r="C1987" s="13" t="s">
        <v>100</v>
      </c>
      <c r="D1987" s="13" t="s">
        <v>3125</v>
      </c>
      <c r="E1987" s="13" t="s">
        <v>569</v>
      </c>
      <c r="F1987" s="13" t="s">
        <v>3126</v>
      </c>
      <c r="G1987" s="13" t="s">
        <v>3139</v>
      </c>
      <c r="H1987" s="13" t="s">
        <v>105</v>
      </c>
      <c r="I1987" s="13">
        <v>57</v>
      </c>
      <c r="J1987" s="13" t="s">
        <v>106</v>
      </c>
      <c r="K1987" s="13" t="s">
        <v>107</v>
      </c>
      <c r="L1987" s="13" t="s">
        <v>108</v>
      </c>
      <c r="M1987" s="13" t="s">
        <v>122</v>
      </c>
      <c r="N1987" s="13" t="s">
        <v>2830</v>
      </c>
      <c r="O1987" s="39"/>
      <c r="P1987" s="39"/>
      <c r="Q1987" s="39"/>
      <c r="R1987" s="39"/>
      <c r="S1987" s="39">
        <v>0</v>
      </c>
      <c r="T1987" s="39">
        <v>581</v>
      </c>
      <c r="U1987" s="39">
        <v>581</v>
      </c>
      <c r="V1987" s="39">
        <v>581</v>
      </c>
      <c r="W1987" s="39">
        <v>581</v>
      </c>
      <c r="X1987" s="39"/>
      <c r="Y1987" s="39"/>
      <c r="Z1987" s="39"/>
      <c r="AA1987" s="39"/>
      <c r="AB1987" s="39"/>
      <c r="AC1987" s="39"/>
      <c r="AD1987" s="39"/>
      <c r="AE1987" s="39"/>
      <c r="AF1987" s="39"/>
      <c r="AG1987" s="39"/>
      <c r="AH1987" s="39"/>
      <c r="AI1987" s="39"/>
      <c r="AJ1987" s="39"/>
      <c r="AK1987" s="39"/>
      <c r="AL1987" s="39"/>
      <c r="AM1987" s="39"/>
      <c r="AN1987" s="39"/>
      <c r="AO1987" s="39"/>
      <c r="AP1987" s="39">
        <v>20535.71</v>
      </c>
      <c r="AQ1987" s="39">
        <v>0</v>
      </c>
      <c r="AR1987" s="27">
        <f t="shared" si="41"/>
        <v>0</v>
      </c>
      <c r="AS1987" s="13" t="s">
        <v>111</v>
      </c>
      <c r="AT1987" s="13">
        <v>2016</v>
      </c>
      <c r="AU1987" s="13" t="s">
        <v>7178</v>
      </c>
    </row>
    <row r="1988" spans="2:47" x14ac:dyDescent="0.2">
      <c r="B1988" s="13" t="s">
        <v>7107</v>
      </c>
      <c r="C1988" s="13" t="s">
        <v>100</v>
      </c>
      <c r="D1988" s="13" t="s">
        <v>3125</v>
      </c>
      <c r="E1988" s="13" t="s">
        <v>569</v>
      </c>
      <c r="F1988" s="13" t="s">
        <v>3126</v>
      </c>
      <c r="G1988" s="13" t="s">
        <v>3139</v>
      </c>
      <c r="H1988" s="13" t="s">
        <v>105</v>
      </c>
      <c r="I1988" s="13">
        <v>57</v>
      </c>
      <c r="J1988" s="13" t="s">
        <v>106</v>
      </c>
      <c r="K1988" s="13" t="s">
        <v>107</v>
      </c>
      <c r="L1988" s="13" t="s">
        <v>108</v>
      </c>
      <c r="M1988" s="13" t="s">
        <v>122</v>
      </c>
      <c r="N1988" s="13" t="s">
        <v>2830</v>
      </c>
      <c r="O1988" s="39"/>
      <c r="P1988" s="39"/>
      <c r="Q1988" s="39"/>
      <c r="R1988" s="39"/>
      <c r="S1988" s="39">
        <v>0</v>
      </c>
      <c r="T1988" s="39">
        <v>581</v>
      </c>
      <c r="U1988" s="39">
        <v>581</v>
      </c>
      <c r="V1988" s="39">
        <v>581</v>
      </c>
      <c r="W1988" s="39">
        <v>581</v>
      </c>
      <c r="X1988" s="39"/>
      <c r="Y1988" s="39"/>
      <c r="Z1988" s="39"/>
      <c r="AA1988" s="39"/>
      <c r="AB1988" s="39"/>
      <c r="AC1988" s="39"/>
      <c r="AD1988" s="39"/>
      <c r="AE1988" s="39"/>
      <c r="AF1988" s="39"/>
      <c r="AG1988" s="39"/>
      <c r="AH1988" s="39"/>
      <c r="AI1988" s="39"/>
      <c r="AJ1988" s="39"/>
      <c r="AK1988" s="39"/>
      <c r="AL1988" s="39"/>
      <c r="AM1988" s="39"/>
      <c r="AN1988" s="39"/>
      <c r="AO1988" s="39"/>
      <c r="AP1988" s="39">
        <v>33447.54</v>
      </c>
      <c r="AQ1988" s="39">
        <f>(O1988+P1988+Q1988+R1988+S1988+T1988+U1988+V1988+W1988)*AP1988</f>
        <v>77732082.960000008</v>
      </c>
      <c r="AR1988" s="27">
        <f t="shared" si="41"/>
        <v>87059932.915200025</v>
      </c>
      <c r="AS1988" s="13" t="s">
        <v>111</v>
      </c>
      <c r="AT1988" s="13">
        <v>2016</v>
      </c>
      <c r="AU1988" s="13"/>
    </row>
    <row r="1989" spans="2:47" x14ac:dyDescent="0.2">
      <c r="B1989" s="7" t="s">
        <v>3143</v>
      </c>
      <c r="C1989" s="7" t="s">
        <v>100</v>
      </c>
      <c r="D1989" s="13" t="s">
        <v>3116</v>
      </c>
      <c r="E1989" s="7" t="s">
        <v>582</v>
      </c>
      <c r="F1989" s="7" t="s">
        <v>3117</v>
      </c>
      <c r="G1989" s="7" t="s">
        <v>3144</v>
      </c>
      <c r="H1989" s="8" t="s">
        <v>197</v>
      </c>
      <c r="I1989" s="9">
        <v>57</v>
      </c>
      <c r="J1989" s="10" t="s">
        <v>238</v>
      </c>
      <c r="K1989" s="8" t="s">
        <v>107</v>
      </c>
      <c r="L1989" s="10" t="s">
        <v>108</v>
      </c>
      <c r="M1989" s="10" t="s">
        <v>109</v>
      </c>
      <c r="N1989" s="29" t="s">
        <v>2830</v>
      </c>
      <c r="O1989" s="27"/>
      <c r="P1989" s="27"/>
      <c r="Q1989" s="74"/>
      <c r="R1989" s="27">
        <v>274</v>
      </c>
      <c r="S1989" s="27">
        <v>410</v>
      </c>
      <c r="T1989" s="27">
        <v>410</v>
      </c>
      <c r="U1989" s="27">
        <v>410</v>
      </c>
      <c r="V1989" s="27">
        <v>410</v>
      </c>
      <c r="W1989" s="27"/>
      <c r="X1989" s="27"/>
      <c r="Y1989" s="27"/>
      <c r="Z1989" s="27"/>
      <c r="AA1989" s="27"/>
      <c r="AB1989" s="27"/>
      <c r="AC1989" s="27"/>
      <c r="AD1989" s="27"/>
      <c r="AE1989" s="27"/>
      <c r="AF1989" s="27"/>
      <c r="AG1989" s="27"/>
      <c r="AH1989" s="27"/>
      <c r="AI1989" s="27"/>
      <c r="AJ1989" s="27"/>
      <c r="AK1989" s="27"/>
      <c r="AL1989" s="27"/>
      <c r="AM1989" s="27"/>
      <c r="AN1989" s="27"/>
      <c r="AO1989" s="27"/>
      <c r="AP1989" s="27">
        <v>20311.21</v>
      </c>
      <c r="AQ1989" s="27">
        <v>0</v>
      </c>
      <c r="AR1989" s="27">
        <f t="shared" ref="AR1989:AR2052" si="42">AQ1989*1.12</f>
        <v>0</v>
      </c>
      <c r="AS1989" s="10" t="s">
        <v>111</v>
      </c>
      <c r="AT1989" s="43" t="s">
        <v>241</v>
      </c>
      <c r="AU1989" s="89" t="s">
        <v>661</v>
      </c>
    </row>
    <row r="1990" spans="2:47" x14ac:dyDescent="0.2">
      <c r="B1990" s="12" t="s">
        <v>3145</v>
      </c>
      <c r="C1990" s="7" t="s">
        <v>100</v>
      </c>
      <c r="D1990" s="13" t="s">
        <v>3116</v>
      </c>
      <c r="E1990" s="7" t="s">
        <v>582</v>
      </c>
      <c r="F1990" s="7" t="s">
        <v>3117</v>
      </c>
      <c r="G1990" s="7" t="s">
        <v>3144</v>
      </c>
      <c r="H1990" s="8" t="s">
        <v>105</v>
      </c>
      <c r="I1990" s="9">
        <v>57</v>
      </c>
      <c r="J1990" s="10" t="s">
        <v>106</v>
      </c>
      <c r="K1990" s="8" t="s">
        <v>107</v>
      </c>
      <c r="L1990" s="10" t="s">
        <v>108</v>
      </c>
      <c r="M1990" s="10" t="s">
        <v>109</v>
      </c>
      <c r="N1990" s="10" t="s">
        <v>2830</v>
      </c>
      <c r="O1990" s="74"/>
      <c r="P1990" s="27"/>
      <c r="Q1990" s="27"/>
      <c r="R1990" s="27">
        <v>274</v>
      </c>
      <c r="S1990" s="27">
        <v>410</v>
      </c>
      <c r="T1990" s="27">
        <v>410</v>
      </c>
      <c r="U1990" s="27">
        <v>410</v>
      </c>
      <c r="V1990" s="27">
        <v>410</v>
      </c>
      <c r="W1990" s="27"/>
      <c r="X1990" s="27"/>
      <c r="Y1990" s="27"/>
      <c r="Z1990" s="27"/>
      <c r="AA1990" s="27"/>
      <c r="AB1990" s="27"/>
      <c r="AC1990" s="27"/>
      <c r="AD1990" s="27"/>
      <c r="AE1990" s="27"/>
      <c r="AF1990" s="27"/>
      <c r="AG1990" s="27"/>
      <c r="AH1990" s="27"/>
      <c r="AI1990" s="27"/>
      <c r="AJ1990" s="27"/>
      <c r="AK1990" s="27"/>
      <c r="AL1990" s="27"/>
      <c r="AM1990" s="27"/>
      <c r="AN1990" s="27"/>
      <c r="AO1990" s="27"/>
      <c r="AP1990" s="27">
        <v>20311.21</v>
      </c>
      <c r="AQ1990" s="27">
        <v>0</v>
      </c>
      <c r="AR1990" s="27">
        <f t="shared" si="42"/>
        <v>0</v>
      </c>
      <c r="AS1990" s="10" t="s">
        <v>111</v>
      </c>
      <c r="AT1990" s="43" t="s">
        <v>241</v>
      </c>
      <c r="AU1990" s="89" t="s">
        <v>661</v>
      </c>
    </row>
    <row r="1991" spans="2:47" x14ac:dyDescent="0.2">
      <c r="B1991" s="12" t="s">
        <v>3146</v>
      </c>
      <c r="C1991" s="7" t="s">
        <v>100</v>
      </c>
      <c r="D1991" s="13" t="s">
        <v>3116</v>
      </c>
      <c r="E1991" s="7" t="s">
        <v>582</v>
      </c>
      <c r="F1991" s="7" t="s">
        <v>3117</v>
      </c>
      <c r="G1991" s="7" t="s">
        <v>3144</v>
      </c>
      <c r="H1991" s="8" t="s">
        <v>105</v>
      </c>
      <c r="I1991" s="8">
        <v>57</v>
      </c>
      <c r="J1991" s="10" t="s">
        <v>200</v>
      </c>
      <c r="K1991" s="8" t="s">
        <v>107</v>
      </c>
      <c r="L1991" s="10" t="s">
        <v>108</v>
      </c>
      <c r="M1991" s="10" t="s">
        <v>109</v>
      </c>
      <c r="N1991" s="10" t="s">
        <v>2830</v>
      </c>
      <c r="O1991" s="74"/>
      <c r="P1991" s="27"/>
      <c r="Q1991" s="27"/>
      <c r="R1991" s="27">
        <v>50</v>
      </c>
      <c r="S1991" s="27">
        <v>110</v>
      </c>
      <c r="T1991" s="27">
        <v>234</v>
      </c>
      <c r="U1991" s="27">
        <v>410</v>
      </c>
      <c r="V1991" s="27">
        <v>410</v>
      </c>
      <c r="W1991" s="27"/>
      <c r="X1991" s="27"/>
      <c r="Y1991" s="27"/>
      <c r="Z1991" s="27"/>
      <c r="AA1991" s="27"/>
      <c r="AB1991" s="27"/>
      <c r="AC1991" s="27"/>
      <c r="AD1991" s="27"/>
      <c r="AE1991" s="27"/>
      <c r="AF1991" s="27"/>
      <c r="AG1991" s="27"/>
      <c r="AH1991" s="27"/>
      <c r="AI1991" s="27"/>
      <c r="AJ1991" s="27"/>
      <c r="AK1991" s="27"/>
      <c r="AL1991" s="27"/>
      <c r="AM1991" s="27"/>
      <c r="AN1991" s="27"/>
      <c r="AO1991" s="27"/>
      <c r="AP1991" s="27">
        <v>18750</v>
      </c>
      <c r="AQ1991" s="27">
        <v>0</v>
      </c>
      <c r="AR1991" s="27">
        <f t="shared" si="42"/>
        <v>0</v>
      </c>
      <c r="AS1991" s="10" t="s">
        <v>111</v>
      </c>
      <c r="AT1991" s="7" t="s">
        <v>375</v>
      </c>
      <c r="AU1991" s="13" t="s">
        <v>1163</v>
      </c>
    </row>
    <row r="1992" spans="2:47" x14ac:dyDescent="0.2">
      <c r="B1992" s="13" t="s">
        <v>3147</v>
      </c>
      <c r="C1992" s="13" t="s">
        <v>100</v>
      </c>
      <c r="D1992" s="13" t="s">
        <v>3125</v>
      </c>
      <c r="E1992" s="13" t="s">
        <v>569</v>
      </c>
      <c r="F1992" s="13" t="s">
        <v>3126</v>
      </c>
      <c r="G1992" s="13" t="s">
        <v>3144</v>
      </c>
      <c r="H1992" s="13" t="s">
        <v>105</v>
      </c>
      <c r="I1992" s="13">
        <v>57</v>
      </c>
      <c r="J1992" s="13" t="s">
        <v>614</v>
      </c>
      <c r="K1992" s="13" t="s">
        <v>107</v>
      </c>
      <c r="L1992" s="13" t="s">
        <v>108</v>
      </c>
      <c r="M1992" s="13" t="s">
        <v>109</v>
      </c>
      <c r="N1992" s="13" t="s">
        <v>2830</v>
      </c>
      <c r="O1992" s="39"/>
      <c r="P1992" s="39"/>
      <c r="Q1992" s="39"/>
      <c r="R1992" s="39"/>
      <c r="S1992" s="39">
        <v>140</v>
      </c>
      <c r="T1992" s="39">
        <v>625</v>
      </c>
      <c r="U1992" s="39">
        <v>625</v>
      </c>
      <c r="V1992" s="39">
        <v>625</v>
      </c>
      <c r="W1992" s="39">
        <v>625</v>
      </c>
      <c r="X1992" s="39"/>
      <c r="Y1992" s="39"/>
      <c r="Z1992" s="39"/>
      <c r="AA1992" s="39"/>
      <c r="AB1992" s="39"/>
      <c r="AC1992" s="39"/>
      <c r="AD1992" s="39"/>
      <c r="AE1992" s="39"/>
      <c r="AF1992" s="39"/>
      <c r="AG1992" s="39"/>
      <c r="AH1992" s="39"/>
      <c r="AI1992" s="39"/>
      <c r="AJ1992" s="39"/>
      <c r="AK1992" s="39"/>
      <c r="AL1992" s="39"/>
      <c r="AM1992" s="39"/>
      <c r="AN1992" s="39"/>
      <c r="AO1992" s="39"/>
      <c r="AP1992" s="39">
        <v>18750</v>
      </c>
      <c r="AQ1992" s="39">
        <v>0</v>
      </c>
      <c r="AR1992" s="27">
        <f t="shared" si="42"/>
        <v>0</v>
      </c>
      <c r="AS1992" s="13" t="s">
        <v>111</v>
      </c>
      <c r="AT1992" s="13">
        <v>2016</v>
      </c>
      <c r="AU1992" s="13">
        <v>14</v>
      </c>
    </row>
    <row r="1993" spans="2:47" x14ac:dyDescent="0.2">
      <c r="B1993" s="13" t="s">
        <v>3148</v>
      </c>
      <c r="C1993" s="13" t="s">
        <v>100</v>
      </c>
      <c r="D1993" s="13" t="s">
        <v>3125</v>
      </c>
      <c r="E1993" s="13" t="s">
        <v>569</v>
      </c>
      <c r="F1993" s="13" t="s">
        <v>3126</v>
      </c>
      <c r="G1993" s="13" t="s">
        <v>3144</v>
      </c>
      <c r="H1993" s="13" t="s">
        <v>105</v>
      </c>
      <c r="I1993" s="13">
        <v>57</v>
      </c>
      <c r="J1993" s="13" t="s">
        <v>106</v>
      </c>
      <c r="K1993" s="13" t="s">
        <v>107</v>
      </c>
      <c r="L1993" s="13" t="s">
        <v>108</v>
      </c>
      <c r="M1993" s="13" t="s">
        <v>122</v>
      </c>
      <c r="N1993" s="13" t="s">
        <v>2830</v>
      </c>
      <c r="O1993" s="39"/>
      <c r="P1993" s="39"/>
      <c r="Q1993" s="39"/>
      <c r="R1993" s="39"/>
      <c r="S1993" s="39">
        <v>0</v>
      </c>
      <c r="T1993" s="39">
        <v>625</v>
      </c>
      <c r="U1993" s="39">
        <v>625</v>
      </c>
      <c r="V1993" s="39">
        <v>625</v>
      </c>
      <c r="W1993" s="39">
        <v>625</v>
      </c>
      <c r="X1993" s="39"/>
      <c r="Y1993" s="39"/>
      <c r="Z1993" s="39"/>
      <c r="AA1993" s="39"/>
      <c r="AB1993" s="39"/>
      <c r="AC1993" s="39"/>
      <c r="AD1993" s="39"/>
      <c r="AE1993" s="39"/>
      <c r="AF1993" s="39"/>
      <c r="AG1993" s="39"/>
      <c r="AH1993" s="39"/>
      <c r="AI1993" s="39"/>
      <c r="AJ1993" s="39"/>
      <c r="AK1993" s="39"/>
      <c r="AL1993" s="39"/>
      <c r="AM1993" s="39"/>
      <c r="AN1993" s="39"/>
      <c r="AO1993" s="39"/>
      <c r="AP1993" s="39">
        <v>18750</v>
      </c>
      <c r="AQ1993" s="39">
        <v>0</v>
      </c>
      <c r="AR1993" s="27">
        <f t="shared" si="42"/>
        <v>0</v>
      </c>
      <c r="AS1993" s="13" t="s">
        <v>111</v>
      </c>
      <c r="AT1993" s="13">
        <v>2016</v>
      </c>
      <c r="AU1993" s="13" t="s">
        <v>6997</v>
      </c>
    </row>
    <row r="1994" spans="2:47" x14ac:dyDescent="0.2">
      <c r="B1994" s="13" t="s">
        <v>7004</v>
      </c>
      <c r="C1994" s="13" t="s">
        <v>100</v>
      </c>
      <c r="D1994" s="13" t="s">
        <v>3125</v>
      </c>
      <c r="E1994" s="13" t="s">
        <v>569</v>
      </c>
      <c r="F1994" s="13" t="s">
        <v>3126</v>
      </c>
      <c r="G1994" s="13" t="s">
        <v>3144</v>
      </c>
      <c r="H1994" s="13" t="s">
        <v>105</v>
      </c>
      <c r="I1994" s="13">
        <v>57</v>
      </c>
      <c r="J1994" s="13" t="s">
        <v>106</v>
      </c>
      <c r="K1994" s="13" t="s">
        <v>107</v>
      </c>
      <c r="L1994" s="13" t="s">
        <v>108</v>
      </c>
      <c r="M1994" s="13" t="s">
        <v>122</v>
      </c>
      <c r="N1994" s="13" t="s">
        <v>2830</v>
      </c>
      <c r="O1994" s="39"/>
      <c r="P1994" s="39"/>
      <c r="Q1994" s="39"/>
      <c r="R1994" s="39"/>
      <c r="S1994" s="39">
        <v>0</v>
      </c>
      <c r="T1994" s="39">
        <v>625</v>
      </c>
      <c r="U1994" s="39">
        <v>625</v>
      </c>
      <c r="V1994" s="39">
        <v>625</v>
      </c>
      <c r="W1994" s="39">
        <v>625</v>
      </c>
      <c r="X1994" s="39"/>
      <c r="Y1994" s="39"/>
      <c r="Z1994" s="39"/>
      <c r="AA1994" s="39"/>
      <c r="AB1994" s="39"/>
      <c r="AC1994" s="39"/>
      <c r="AD1994" s="39"/>
      <c r="AE1994" s="39"/>
      <c r="AF1994" s="39"/>
      <c r="AG1994" s="39"/>
      <c r="AH1994" s="39"/>
      <c r="AI1994" s="39"/>
      <c r="AJ1994" s="39"/>
      <c r="AK1994" s="39"/>
      <c r="AL1994" s="39"/>
      <c r="AM1994" s="39"/>
      <c r="AN1994" s="39"/>
      <c r="AO1994" s="39"/>
      <c r="AP1994" s="39">
        <v>18750</v>
      </c>
      <c r="AQ1994" s="39">
        <v>0</v>
      </c>
      <c r="AR1994" s="27">
        <f t="shared" si="42"/>
        <v>0</v>
      </c>
      <c r="AS1994" s="13" t="s">
        <v>111</v>
      </c>
      <c r="AT1994" s="13">
        <v>2016</v>
      </c>
      <c r="AU1994" s="13" t="s">
        <v>7178</v>
      </c>
    </row>
    <row r="1995" spans="2:47" x14ac:dyDescent="0.2">
      <c r="B1995" s="13" t="s">
        <v>7108</v>
      </c>
      <c r="C1995" s="13" t="s">
        <v>100</v>
      </c>
      <c r="D1995" s="13" t="s">
        <v>3125</v>
      </c>
      <c r="E1995" s="13" t="s">
        <v>569</v>
      </c>
      <c r="F1995" s="13" t="s">
        <v>3126</v>
      </c>
      <c r="G1995" s="13" t="s">
        <v>3144</v>
      </c>
      <c r="H1995" s="13" t="s">
        <v>105</v>
      </c>
      <c r="I1995" s="13">
        <v>57</v>
      </c>
      <c r="J1995" s="13" t="s">
        <v>106</v>
      </c>
      <c r="K1995" s="13" t="s">
        <v>107</v>
      </c>
      <c r="L1995" s="13" t="s">
        <v>108</v>
      </c>
      <c r="M1995" s="13" t="s">
        <v>122</v>
      </c>
      <c r="N1995" s="13" t="s">
        <v>2830</v>
      </c>
      <c r="O1995" s="39"/>
      <c r="P1995" s="39"/>
      <c r="Q1995" s="39"/>
      <c r="R1995" s="39"/>
      <c r="S1995" s="39">
        <v>0</v>
      </c>
      <c r="T1995" s="39">
        <v>625</v>
      </c>
      <c r="U1995" s="39">
        <v>625</v>
      </c>
      <c r="V1995" s="39">
        <v>625</v>
      </c>
      <c r="W1995" s="39">
        <v>625</v>
      </c>
      <c r="X1995" s="39"/>
      <c r="Y1995" s="39"/>
      <c r="Z1995" s="39"/>
      <c r="AA1995" s="39"/>
      <c r="AB1995" s="39"/>
      <c r="AC1995" s="39"/>
      <c r="AD1995" s="39"/>
      <c r="AE1995" s="39"/>
      <c r="AF1995" s="39"/>
      <c r="AG1995" s="39"/>
      <c r="AH1995" s="39"/>
      <c r="AI1995" s="39"/>
      <c r="AJ1995" s="39"/>
      <c r="AK1995" s="39"/>
      <c r="AL1995" s="39"/>
      <c r="AM1995" s="39"/>
      <c r="AN1995" s="39"/>
      <c r="AO1995" s="39"/>
      <c r="AP1995" s="39">
        <v>33447.54</v>
      </c>
      <c r="AQ1995" s="39">
        <f>(O1995+P1995+Q1995+R1995+S1995+T1995+U1995+V1995+W1995)*AP1995</f>
        <v>83618850</v>
      </c>
      <c r="AR1995" s="27">
        <f t="shared" si="42"/>
        <v>93653112.000000015</v>
      </c>
      <c r="AS1995" s="13" t="s">
        <v>111</v>
      </c>
      <c r="AT1995" s="13">
        <v>2016</v>
      </c>
      <c r="AU1995" s="13"/>
    </row>
    <row r="1996" spans="2:47" x14ac:dyDescent="0.2">
      <c r="B1996" s="7" t="s">
        <v>3149</v>
      </c>
      <c r="C1996" s="7" t="s">
        <v>100</v>
      </c>
      <c r="D1996" s="13" t="s">
        <v>3116</v>
      </c>
      <c r="E1996" s="7" t="s">
        <v>582</v>
      </c>
      <c r="F1996" s="7" t="s">
        <v>3117</v>
      </c>
      <c r="G1996" s="7" t="s">
        <v>3150</v>
      </c>
      <c r="H1996" s="8" t="s">
        <v>197</v>
      </c>
      <c r="I1996" s="9">
        <v>57</v>
      </c>
      <c r="J1996" s="10" t="s">
        <v>238</v>
      </c>
      <c r="K1996" s="8" t="s">
        <v>107</v>
      </c>
      <c r="L1996" s="10" t="s">
        <v>108</v>
      </c>
      <c r="M1996" s="10" t="s">
        <v>109</v>
      </c>
      <c r="N1996" s="29" t="s">
        <v>2830</v>
      </c>
      <c r="O1996" s="27"/>
      <c r="P1996" s="27"/>
      <c r="Q1996" s="74"/>
      <c r="R1996" s="27">
        <v>329</v>
      </c>
      <c r="S1996" s="27">
        <v>404</v>
      </c>
      <c r="T1996" s="27">
        <v>404</v>
      </c>
      <c r="U1996" s="27">
        <v>404</v>
      </c>
      <c r="V1996" s="27">
        <v>404</v>
      </c>
      <c r="W1996" s="27"/>
      <c r="X1996" s="27"/>
      <c r="Y1996" s="27"/>
      <c r="Z1996" s="27"/>
      <c r="AA1996" s="27"/>
      <c r="AB1996" s="27"/>
      <c r="AC1996" s="27"/>
      <c r="AD1996" s="27"/>
      <c r="AE1996" s="27"/>
      <c r="AF1996" s="27"/>
      <c r="AG1996" s="27"/>
      <c r="AH1996" s="27"/>
      <c r="AI1996" s="27"/>
      <c r="AJ1996" s="27"/>
      <c r="AK1996" s="27"/>
      <c r="AL1996" s="27"/>
      <c r="AM1996" s="27"/>
      <c r="AN1996" s="27"/>
      <c r="AO1996" s="27"/>
      <c r="AP1996" s="27">
        <v>20311.21</v>
      </c>
      <c r="AQ1996" s="27">
        <v>0</v>
      </c>
      <c r="AR1996" s="27">
        <f t="shared" si="42"/>
        <v>0</v>
      </c>
      <c r="AS1996" s="10" t="s">
        <v>111</v>
      </c>
      <c r="AT1996" s="43" t="s">
        <v>241</v>
      </c>
      <c r="AU1996" s="89" t="s">
        <v>661</v>
      </c>
    </row>
    <row r="1997" spans="2:47" x14ac:dyDescent="0.2">
      <c r="B1997" s="12" t="s">
        <v>3151</v>
      </c>
      <c r="C1997" s="7" t="s">
        <v>100</v>
      </c>
      <c r="D1997" s="13" t="s">
        <v>3116</v>
      </c>
      <c r="E1997" s="7" t="s">
        <v>582</v>
      </c>
      <c r="F1997" s="7" t="s">
        <v>3117</v>
      </c>
      <c r="G1997" s="7" t="s">
        <v>3150</v>
      </c>
      <c r="H1997" s="8" t="s">
        <v>105</v>
      </c>
      <c r="I1997" s="9">
        <v>57</v>
      </c>
      <c r="J1997" s="10" t="s">
        <v>106</v>
      </c>
      <c r="K1997" s="8" t="s">
        <v>107</v>
      </c>
      <c r="L1997" s="10" t="s">
        <v>108</v>
      </c>
      <c r="M1997" s="10" t="s">
        <v>109</v>
      </c>
      <c r="N1997" s="10" t="s">
        <v>2830</v>
      </c>
      <c r="O1997" s="74"/>
      <c r="P1997" s="27"/>
      <c r="Q1997" s="27"/>
      <c r="R1997" s="27">
        <v>329</v>
      </c>
      <c r="S1997" s="27">
        <v>404</v>
      </c>
      <c r="T1997" s="27">
        <v>404</v>
      </c>
      <c r="U1997" s="27">
        <v>404</v>
      </c>
      <c r="V1997" s="27">
        <v>404</v>
      </c>
      <c r="W1997" s="27"/>
      <c r="X1997" s="27"/>
      <c r="Y1997" s="27"/>
      <c r="Z1997" s="27"/>
      <c r="AA1997" s="27"/>
      <c r="AB1997" s="27"/>
      <c r="AC1997" s="27"/>
      <c r="AD1997" s="27"/>
      <c r="AE1997" s="27"/>
      <c r="AF1997" s="27"/>
      <c r="AG1997" s="27"/>
      <c r="AH1997" s="27"/>
      <c r="AI1997" s="27"/>
      <c r="AJ1997" s="27"/>
      <c r="AK1997" s="27"/>
      <c r="AL1997" s="27"/>
      <c r="AM1997" s="27"/>
      <c r="AN1997" s="27"/>
      <c r="AO1997" s="27"/>
      <c r="AP1997" s="27">
        <v>20311.21</v>
      </c>
      <c r="AQ1997" s="27">
        <v>0</v>
      </c>
      <c r="AR1997" s="27">
        <f t="shared" si="42"/>
        <v>0</v>
      </c>
      <c r="AS1997" s="10" t="s">
        <v>111</v>
      </c>
      <c r="AT1997" s="43" t="s">
        <v>241</v>
      </c>
      <c r="AU1997" s="89" t="s">
        <v>661</v>
      </c>
    </row>
    <row r="1998" spans="2:47" x14ac:dyDescent="0.2">
      <c r="B1998" s="12" t="s">
        <v>3152</v>
      </c>
      <c r="C1998" s="7" t="s">
        <v>100</v>
      </c>
      <c r="D1998" s="13" t="s">
        <v>3116</v>
      </c>
      <c r="E1998" s="7" t="s">
        <v>582</v>
      </c>
      <c r="F1998" s="7" t="s">
        <v>3117</v>
      </c>
      <c r="G1998" s="7" t="s">
        <v>3150</v>
      </c>
      <c r="H1998" s="8" t="s">
        <v>105</v>
      </c>
      <c r="I1998" s="8">
        <v>57</v>
      </c>
      <c r="J1998" s="10" t="s">
        <v>200</v>
      </c>
      <c r="K1998" s="8" t="s">
        <v>107</v>
      </c>
      <c r="L1998" s="10" t="s">
        <v>108</v>
      </c>
      <c r="M1998" s="10" t="s">
        <v>109</v>
      </c>
      <c r="N1998" s="10" t="s">
        <v>2830</v>
      </c>
      <c r="O1998" s="74"/>
      <c r="P1998" s="27"/>
      <c r="Q1998" s="27"/>
      <c r="R1998" s="27">
        <v>50</v>
      </c>
      <c r="S1998" s="27">
        <v>264</v>
      </c>
      <c r="T1998" s="27">
        <v>404</v>
      </c>
      <c r="U1998" s="27">
        <v>404</v>
      </c>
      <c r="V1998" s="27">
        <v>404</v>
      </c>
      <c r="W1998" s="27"/>
      <c r="X1998" s="27"/>
      <c r="Y1998" s="27"/>
      <c r="Z1998" s="27"/>
      <c r="AA1998" s="27"/>
      <c r="AB1998" s="27"/>
      <c r="AC1998" s="27"/>
      <c r="AD1998" s="27"/>
      <c r="AE1998" s="27"/>
      <c r="AF1998" s="27"/>
      <c r="AG1998" s="27"/>
      <c r="AH1998" s="27"/>
      <c r="AI1998" s="27"/>
      <c r="AJ1998" s="27"/>
      <c r="AK1998" s="27"/>
      <c r="AL1998" s="27"/>
      <c r="AM1998" s="27"/>
      <c r="AN1998" s="27"/>
      <c r="AO1998" s="27"/>
      <c r="AP1998" s="27">
        <v>18750</v>
      </c>
      <c r="AQ1998" s="27">
        <v>0</v>
      </c>
      <c r="AR1998" s="27">
        <f t="shared" si="42"/>
        <v>0</v>
      </c>
      <c r="AS1998" s="10" t="s">
        <v>111</v>
      </c>
      <c r="AT1998" s="7" t="s">
        <v>375</v>
      </c>
      <c r="AU1998" s="13" t="s">
        <v>1163</v>
      </c>
    </row>
    <row r="1999" spans="2:47" x14ac:dyDescent="0.2">
      <c r="B1999" s="13" t="s">
        <v>3153</v>
      </c>
      <c r="C1999" s="13" t="s">
        <v>100</v>
      </c>
      <c r="D1999" s="13" t="s">
        <v>3125</v>
      </c>
      <c r="E1999" s="13" t="s">
        <v>569</v>
      </c>
      <c r="F1999" s="13" t="s">
        <v>3126</v>
      </c>
      <c r="G1999" s="13" t="s">
        <v>3150</v>
      </c>
      <c r="H1999" s="13" t="s">
        <v>105</v>
      </c>
      <c r="I1999" s="13">
        <v>57</v>
      </c>
      <c r="J1999" s="13" t="s">
        <v>614</v>
      </c>
      <c r="K1999" s="13" t="s">
        <v>107</v>
      </c>
      <c r="L1999" s="13" t="s">
        <v>108</v>
      </c>
      <c r="M1999" s="13" t="s">
        <v>109</v>
      </c>
      <c r="N1999" s="13" t="s">
        <v>2830</v>
      </c>
      <c r="O1999" s="39"/>
      <c r="P1999" s="39"/>
      <c r="Q1999" s="39"/>
      <c r="R1999" s="39"/>
      <c r="S1999" s="39">
        <v>140</v>
      </c>
      <c r="T1999" s="39">
        <v>625</v>
      </c>
      <c r="U1999" s="39">
        <v>625</v>
      </c>
      <c r="V1999" s="39">
        <v>625</v>
      </c>
      <c r="W1999" s="39">
        <v>625</v>
      </c>
      <c r="X1999" s="39"/>
      <c r="Y1999" s="39"/>
      <c r="Z1999" s="39"/>
      <c r="AA1999" s="39"/>
      <c r="AB1999" s="39"/>
      <c r="AC1999" s="39"/>
      <c r="AD1999" s="39"/>
      <c r="AE1999" s="39"/>
      <c r="AF1999" s="39"/>
      <c r="AG1999" s="39"/>
      <c r="AH1999" s="39"/>
      <c r="AI1999" s="39"/>
      <c r="AJ1999" s="39"/>
      <c r="AK1999" s="39"/>
      <c r="AL1999" s="39"/>
      <c r="AM1999" s="39"/>
      <c r="AN1999" s="39"/>
      <c r="AO1999" s="39"/>
      <c r="AP1999" s="39">
        <v>18750</v>
      </c>
      <c r="AQ1999" s="39">
        <v>0</v>
      </c>
      <c r="AR1999" s="27">
        <f t="shared" si="42"/>
        <v>0</v>
      </c>
      <c r="AS1999" s="13" t="s">
        <v>111</v>
      </c>
      <c r="AT1999" s="13">
        <v>2016</v>
      </c>
      <c r="AU1999" s="13">
        <v>14</v>
      </c>
    </row>
    <row r="2000" spans="2:47" x14ac:dyDescent="0.2">
      <c r="B2000" s="13" t="s">
        <v>3154</v>
      </c>
      <c r="C2000" s="13" t="s">
        <v>100</v>
      </c>
      <c r="D2000" s="13" t="s">
        <v>3125</v>
      </c>
      <c r="E2000" s="13" t="s">
        <v>569</v>
      </c>
      <c r="F2000" s="13" t="s">
        <v>3126</v>
      </c>
      <c r="G2000" s="13" t="s">
        <v>3150</v>
      </c>
      <c r="H2000" s="13" t="s">
        <v>105</v>
      </c>
      <c r="I2000" s="13">
        <v>57</v>
      </c>
      <c r="J2000" s="13" t="s">
        <v>614</v>
      </c>
      <c r="K2000" s="13" t="s">
        <v>107</v>
      </c>
      <c r="L2000" s="13" t="s">
        <v>108</v>
      </c>
      <c r="M2000" s="13" t="s">
        <v>109</v>
      </c>
      <c r="N2000" s="13" t="s">
        <v>2830</v>
      </c>
      <c r="O2000" s="39"/>
      <c r="P2000" s="39"/>
      <c r="Q2000" s="39"/>
      <c r="R2000" s="39"/>
      <c r="S2000" s="39">
        <v>0</v>
      </c>
      <c r="T2000" s="39">
        <v>625</v>
      </c>
      <c r="U2000" s="39">
        <v>625</v>
      </c>
      <c r="V2000" s="39">
        <v>625</v>
      </c>
      <c r="W2000" s="39">
        <v>625</v>
      </c>
      <c r="X2000" s="39"/>
      <c r="Y2000" s="39"/>
      <c r="Z2000" s="39"/>
      <c r="AA2000" s="39"/>
      <c r="AB2000" s="39"/>
      <c r="AC2000" s="39"/>
      <c r="AD2000" s="39"/>
      <c r="AE2000" s="39"/>
      <c r="AF2000" s="39"/>
      <c r="AG2000" s="39"/>
      <c r="AH2000" s="39"/>
      <c r="AI2000" s="39"/>
      <c r="AJ2000" s="39"/>
      <c r="AK2000" s="39"/>
      <c r="AL2000" s="39"/>
      <c r="AM2000" s="39"/>
      <c r="AN2000" s="39"/>
      <c r="AO2000" s="39"/>
      <c r="AP2000" s="39">
        <v>18750</v>
      </c>
      <c r="AQ2000" s="39">
        <v>0</v>
      </c>
      <c r="AR2000" s="27">
        <f t="shared" si="42"/>
        <v>0</v>
      </c>
      <c r="AS2000" s="13" t="s">
        <v>111</v>
      </c>
      <c r="AT2000" s="13">
        <v>2016</v>
      </c>
      <c r="AU2000" s="13">
        <v>14</v>
      </c>
    </row>
    <row r="2001" spans="2:47" x14ac:dyDescent="0.2">
      <c r="B2001" s="13" t="s">
        <v>3155</v>
      </c>
      <c r="C2001" s="13" t="s">
        <v>100</v>
      </c>
      <c r="D2001" s="13" t="s">
        <v>3125</v>
      </c>
      <c r="E2001" s="13" t="s">
        <v>569</v>
      </c>
      <c r="F2001" s="13" t="s">
        <v>3126</v>
      </c>
      <c r="G2001" s="13" t="s">
        <v>3150</v>
      </c>
      <c r="H2001" s="13" t="s">
        <v>105</v>
      </c>
      <c r="I2001" s="13">
        <v>57</v>
      </c>
      <c r="J2001" s="13" t="s">
        <v>106</v>
      </c>
      <c r="K2001" s="13" t="s">
        <v>107</v>
      </c>
      <c r="L2001" s="13" t="s">
        <v>108</v>
      </c>
      <c r="M2001" s="13" t="s">
        <v>122</v>
      </c>
      <c r="N2001" s="13" t="s">
        <v>2830</v>
      </c>
      <c r="O2001" s="39"/>
      <c r="P2001" s="39"/>
      <c r="Q2001" s="39"/>
      <c r="R2001" s="39"/>
      <c r="S2001" s="39">
        <v>0</v>
      </c>
      <c r="T2001" s="39">
        <v>558</v>
      </c>
      <c r="U2001" s="39">
        <v>558</v>
      </c>
      <c r="V2001" s="39">
        <v>558</v>
      </c>
      <c r="W2001" s="39">
        <v>558</v>
      </c>
      <c r="X2001" s="39"/>
      <c r="Y2001" s="39"/>
      <c r="Z2001" s="39"/>
      <c r="AA2001" s="39"/>
      <c r="AB2001" s="39"/>
      <c r="AC2001" s="39"/>
      <c r="AD2001" s="39"/>
      <c r="AE2001" s="39"/>
      <c r="AF2001" s="39"/>
      <c r="AG2001" s="39"/>
      <c r="AH2001" s="39"/>
      <c r="AI2001" s="39"/>
      <c r="AJ2001" s="39"/>
      <c r="AK2001" s="39"/>
      <c r="AL2001" s="39"/>
      <c r="AM2001" s="39"/>
      <c r="AN2001" s="39"/>
      <c r="AO2001" s="39"/>
      <c r="AP2001" s="39">
        <v>18750</v>
      </c>
      <c r="AQ2001" s="39">
        <v>0</v>
      </c>
      <c r="AR2001" s="27">
        <f t="shared" si="42"/>
        <v>0</v>
      </c>
      <c r="AS2001" s="13" t="s">
        <v>111</v>
      </c>
      <c r="AT2001" s="13">
        <v>2016</v>
      </c>
      <c r="AU2001" s="13" t="s">
        <v>6997</v>
      </c>
    </row>
    <row r="2002" spans="2:47" x14ac:dyDescent="0.2">
      <c r="B2002" s="13" t="s">
        <v>7005</v>
      </c>
      <c r="C2002" s="13" t="s">
        <v>100</v>
      </c>
      <c r="D2002" s="13" t="s">
        <v>3125</v>
      </c>
      <c r="E2002" s="13" t="s">
        <v>569</v>
      </c>
      <c r="F2002" s="13" t="s">
        <v>3126</v>
      </c>
      <c r="G2002" s="13" t="s">
        <v>3150</v>
      </c>
      <c r="H2002" s="13" t="s">
        <v>105</v>
      </c>
      <c r="I2002" s="13">
        <v>57</v>
      </c>
      <c r="J2002" s="13" t="s">
        <v>106</v>
      </c>
      <c r="K2002" s="13" t="s">
        <v>107</v>
      </c>
      <c r="L2002" s="13" t="s">
        <v>108</v>
      </c>
      <c r="M2002" s="13" t="s">
        <v>122</v>
      </c>
      <c r="N2002" s="13" t="s">
        <v>2830</v>
      </c>
      <c r="O2002" s="39"/>
      <c r="P2002" s="39"/>
      <c r="Q2002" s="39"/>
      <c r="R2002" s="39"/>
      <c r="S2002" s="39">
        <v>0</v>
      </c>
      <c r="T2002" s="39">
        <v>597</v>
      </c>
      <c r="U2002" s="39">
        <v>558</v>
      </c>
      <c r="V2002" s="39">
        <v>558</v>
      </c>
      <c r="W2002" s="39">
        <v>558</v>
      </c>
      <c r="X2002" s="39"/>
      <c r="Y2002" s="39"/>
      <c r="Z2002" s="39"/>
      <c r="AA2002" s="39"/>
      <c r="AB2002" s="39"/>
      <c r="AC2002" s="39"/>
      <c r="AD2002" s="39"/>
      <c r="AE2002" s="39"/>
      <c r="AF2002" s="39"/>
      <c r="AG2002" s="39"/>
      <c r="AH2002" s="39"/>
      <c r="AI2002" s="39"/>
      <c r="AJ2002" s="39"/>
      <c r="AK2002" s="39"/>
      <c r="AL2002" s="39"/>
      <c r="AM2002" s="39"/>
      <c r="AN2002" s="39"/>
      <c r="AO2002" s="39"/>
      <c r="AP2002" s="39">
        <v>18750</v>
      </c>
      <c r="AQ2002" s="39">
        <v>0</v>
      </c>
      <c r="AR2002" s="27">
        <f t="shared" si="42"/>
        <v>0</v>
      </c>
      <c r="AS2002" s="13" t="s">
        <v>111</v>
      </c>
      <c r="AT2002" s="13">
        <v>2016</v>
      </c>
      <c r="AU2002" s="13" t="s">
        <v>7178</v>
      </c>
    </row>
    <row r="2003" spans="2:47" x14ac:dyDescent="0.2">
      <c r="B2003" s="13" t="s">
        <v>7109</v>
      </c>
      <c r="C2003" s="13" t="s">
        <v>100</v>
      </c>
      <c r="D2003" s="13" t="s">
        <v>3125</v>
      </c>
      <c r="E2003" s="13" t="s">
        <v>569</v>
      </c>
      <c r="F2003" s="13" t="s">
        <v>3126</v>
      </c>
      <c r="G2003" s="13" t="s">
        <v>3150</v>
      </c>
      <c r="H2003" s="13" t="s">
        <v>105</v>
      </c>
      <c r="I2003" s="13">
        <v>57</v>
      </c>
      <c r="J2003" s="13" t="s">
        <v>106</v>
      </c>
      <c r="K2003" s="13" t="s">
        <v>107</v>
      </c>
      <c r="L2003" s="13" t="s">
        <v>108</v>
      </c>
      <c r="M2003" s="13" t="s">
        <v>122</v>
      </c>
      <c r="N2003" s="13" t="s">
        <v>2830</v>
      </c>
      <c r="O2003" s="39"/>
      <c r="P2003" s="39"/>
      <c r="Q2003" s="39"/>
      <c r="R2003" s="39"/>
      <c r="S2003" s="39">
        <v>0</v>
      </c>
      <c r="T2003" s="39">
        <v>597</v>
      </c>
      <c r="U2003" s="39">
        <v>558</v>
      </c>
      <c r="V2003" s="39">
        <v>558</v>
      </c>
      <c r="W2003" s="39">
        <v>558</v>
      </c>
      <c r="X2003" s="39"/>
      <c r="Y2003" s="39"/>
      <c r="Z2003" s="39"/>
      <c r="AA2003" s="39"/>
      <c r="AB2003" s="39"/>
      <c r="AC2003" s="39"/>
      <c r="AD2003" s="39"/>
      <c r="AE2003" s="39"/>
      <c r="AF2003" s="39"/>
      <c r="AG2003" s="39"/>
      <c r="AH2003" s="39"/>
      <c r="AI2003" s="39"/>
      <c r="AJ2003" s="39"/>
      <c r="AK2003" s="39"/>
      <c r="AL2003" s="39"/>
      <c r="AM2003" s="39"/>
      <c r="AN2003" s="39"/>
      <c r="AO2003" s="39"/>
      <c r="AP2003" s="39">
        <v>33447.54</v>
      </c>
      <c r="AQ2003" s="39">
        <f>(O2003+P2003+Q2003+R2003+S2003+T2003+U2003+V2003+W2003)*AP2003</f>
        <v>75959363.340000004</v>
      </c>
      <c r="AR2003" s="27">
        <f t="shared" si="42"/>
        <v>85074486.940800011</v>
      </c>
      <c r="AS2003" s="13" t="s">
        <v>111</v>
      </c>
      <c r="AT2003" s="13">
        <v>2016</v>
      </c>
      <c r="AU2003" s="13"/>
    </row>
    <row r="2004" spans="2:47" x14ac:dyDescent="0.2">
      <c r="B2004" s="7" t="s">
        <v>3156</v>
      </c>
      <c r="C2004" s="7" t="s">
        <v>100</v>
      </c>
      <c r="D2004" s="13" t="s">
        <v>3116</v>
      </c>
      <c r="E2004" s="7" t="s">
        <v>582</v>
      </c>
      <c r="F2004" s="7" t="s">
        <v>3117</v>
      </c>
      <c r="G2004" s="7" t="s">
        <v>3157</v>
      </c>
      <c r="H2004" s="8" t="s">
        <v>197</v>
      </c>
      <c r="I2004" s="9">
        <v>57</v>
      </c>
      <c r="J2004" s="10" t="s">
        <v>238</v>
      </c>
      <c r="K2004" s="8" t="s">
        <v>107</v>
      </c>
      <c r="L2004" s="10" t="s">
        <v>108</v>
      </c>
      <c r="M2004" s="10" t="s">
        <v>109</v>
      </c>
      <c r="N2004" s="29" t="s">
        <v>2830</v>
      </c>
      <c r="O2004" s="27"/>
      <c r="P2004" s="27"/>
      <c r="Q2004" s="74"/>
      <c r="R2004" s="27">
        <v>597</v>
      </c>
      <c r="S2004" s="27">
        <v>597</v>
      </c>
      <c r="T2004" s="27">
        <v>597</v>
      </c>
      <c r="U2004" s="27">
        <v>597</v>
      </c>
      <c r="V2004" s="27">
        <v>597</v>
      </c>
      <c r="W2004" s="27"/>
      <c r="X2004" s="27"/>
      <c r="Y2004" s="27"/>
      <c r="Z2004" s="27"/>
      <c r="AA2004" s="27"/>
      <c r="AB2004" s="27"/>
      <c r="AC2004" s="27"/>
      <c r="AD2004" s="27"/>
      <c r="AE2004" s="27"/>
      <c r="AF2004" s="27"/>
      <c r="AG2004" s="27"/>
      <c r="AH2004" s="27"/>
      <c r="AI2004" s="27"/>
      <c r="AJ2004" s="27"/>
      <c r="AK2004" s="27"/>
      <c r="AL2004" s="27"/>
      <c r="AM2004" s="27"/>
      <c r="AN2004" s="27"/>
      <c r="AO2004" s="27"/>
      <c r="AP2004" s="27">
        <v>20311.21</v>
      </c>
      <c r="AQ2004" s="27">
        <v>0</v>
      </c>
      <c r="AR2004" s="27">
        <f t="shared" si="42"/>
        <v>0</v>
      </c>
      <c r="AS2004" s="10" t="s">
        <v>111</v>
      </c>
      <c r="AT2004" s="43" t="s">
        <v>241</v>
      </c>
      <c r="AU2004" s="88"/>
    </row>
    <row r="2005" spans="2:47" x14ac:dyDescent="0.2">
      <c r="B2005" s="12" t="s">
        <v>3158</v>
      </c>
      <c r="C2005" s="7" t="s">
        <v>100</v>
      </c>
      <c r="D2005" s="13" t="s">
        <v>3116</v>
      </c>
      <c r="E2005" s="7" t="s">
        <v>582</v>
      </c>
      <c r="F2005" s="7" t="s">
        <v>3117</v>
      </c>
      <c r="G2005" s="7" t="s">
        <v>3157</v>
      </c>
      <c r="H2005" s="8" t="s">
        <v>105</v>
      </c>
      <c r="I2005" s="9">
        <v>57</v>
      </c>
      <c r="J2005" s="10" t="s">
        <v>106</v>
      </c>
      <c r="K2005" s="8" t="s">
        <v>107</v>
      </c>
      <c r="L2005" s="10" t="s">
        <v>108</v>
      </c>
      <c r="M2005" s="10" t="s">
        <v>109</v>
      </c>
      <c r="N2005" s="10" t="s">
        <v>2830</v>
      </c>
      <c r="O2005" s="74"/>
      <c r="P2005" s="27"/>
      <c r="Q2005" s="27"/>
      <c r="R2005" s="27">
        <v>597</v>
      </c>
      <c r="S2005" s="27">
        <v>597</v>
      </c>
      <c r="T2005" s="27">
        <v>597</v>
      </c>
      <c r="U2005" s="27">
        <v>597</v>
      </c>
      <c r="V2005" s="27">
        <v>597</v>
      </c>
      <c r="W2005" s="27"/>
      <c r="X2005" s="27"/>
      <c r="Y2005" s="27"/>
      <c r="Z2005" s="27"/>
      <c r="AA2005" s="27"/>
      <c r="AB2005" s="27"/>
      <c r="AC2005" s="27"/>
      <c r="AD2005" s="27"/>
      <c r="AE2005" s="27"/>
      <c r="AF2005" s="27"/>
      <c r="AG2005" s="27"/>
      <c r="AH2005" s="27"/>
      <c r="AI2005" s="27"/>
      <c r="AJ2005" s="27"/>
      <c r="AK2005" s="27"/>
      <c r="AL2005" s="27"/>
      <c r="AM2005" s="27"/>
      <c r="AN2005" s="27"/>
      <c r="AO2005" s="27"/>
      <c r="AP2005" s="27">
        <v>20311.21</v>
      </c>
      <c r="AQ2005" s="27">
        <v>0</v>
      </c>
      <c r="AR2005" s="27">
        <f t="shared" si="42"/>
        <v>0</v>
      </c>
      <c r="AS2005" s="10" t="s">
        <v>111</v>
      </c>
      <c r="AT2005" s="43" t="s">
        <v>241</v>
      </c>
      <c r="AU2005" s="89" t="s">
        <v>661</v>
      </c>
    </row>
    <row r="2006" spans="2:47" x14ac:dyDescent="0.2">
      <c r="B2006" s="12" t="s">
        <v>3159</v>
      </c>
      <c r="C2006" s="7" t="s">
        <v>100</v>
      </c>
      <c r="D2006" s="13" t="s">
        <v>3116</v>
      </c>
      <c r="E2006" s="7" t="s">
        <v>582</v>
      </c>
      <c r="F2006" s="7" t="s">
        <v>3117</v>
      </c>
      <c r="G2006" s="7" t="s">
        <v>3157</v>
      </c>
      <c r="H2006" s="8" t="s">
        <v>105</v>
      </c>
      <c r="I2006" s="8">
        <v>57</v>
      </c>
      <c r="J2006" s="10" t="s">
        <v>200</v>
      </c>
      <c r="K2006" s="8" t="s">
        <v>107</v>
      </c>
      <c r="L2006" s="10" t="s">
        <v>108</v>
      </c>
      <c r="M2006" s="10" t="s">
        <v>109</v>
      </c>
      <c r="N2006" s="10" t="s">
        <v>2830</v>
      </c>
      <c r="O2006" s="74"/>
      <c r="P2006" s="27"/>
      <c r="Q2006" s="27"/>
      <c r="R2006" s="27">
        <v>309</v>
      </c>
      <c r="S2006" s="27">
        <v>625</v>
      </c>
      <c r="T2006" s="27">
        <v>597</v>
      </c>
      <c r="U2006" s="27">
        <v>597</v>
      </c>
      <c r="V2006" s="27">
        <v>597</v>
      </c>
      <c r="W2006" s="27"/>
      <c r="X2006" s="27"/>
      <c r="Y2006" s="27"/>
      <c r="Z2006" s="27"/>
      <c r="AA2006" s="27"/>
      <c r="AB2006" s="27"/>
      <c r="AC2006" s="27"/>
      <c r="AD2006" s="27"/>
      <c r="AE2006" s="27"/>
      <c r="AF2006" s="27"/>
      <c r="AG2006" s="27"/>
      <c r="AH2006" s="27"/>
      <c r="AI2006" s="27"/>
      <c r="AJ2006" s="27"/>
      <c r="AK2006" s="27"/>
      <c r="AL2006" s="27"/>
      <c r="AM2006" s="27"/>
      <c r="AN2006" s="27"/>
      <c r="AO2006" s="27"/>
      <c r="AP2006" s="27">
        <v>18750</v>
      </c>
      <c r="AQ2006" s="27">
        <v>0</v>
      </c>
      <c r="AR2006" s="27">
        <f t="shared" si="42"/>
        <v>0</v>
      </c>
      <c r="AS2006" s="10" t="s">
        <v>111</v>
      </c>
      <c r="AT2006" s="7" t="s">
        <v>375</v>
      </c>
      <c r="AU2006" s="13" t="s">
        <v>1163</v>
      </c>
    </row>
    <row r="2007" spans="2:47" x14ac:dyDescent="0.2">
      <c r="B2007" s="13" t="s">
        <v>3160</v>
      </c>
      <c r="C2007" s="13" t="s">
        <v>100</v>
      </c>
      <c r="D2007" s="13" t="s">
        <v>3125</v>
      </c>
      <c r="E2007" s="13" t="s">
        <v>569</v>
      </c>
      <c r="F2007" s="13" t="s">
        <v>3126</v>
      </c>
      <c r="G2007" s="13" t="s">
        <v>3157</v>
      </c>
      <c r="H2007" s="13" t="s">
        <v>105</v>
      </c>
      <c r="I2007" s="13">
        <v>57</v>
      </c>
      <c r="J2007" s="13" t="s">
        <v>614</v>
      </c>
      <c r="K2007" s="13" t="s">
        <v>107</v>
      </c>
      <c r="L2007" s="13" t="s">
        <v>108</v>
      </c>
      <c r="M2007" s="13" t="s">
        <v>109</v>
      </c>
      <c r="N2007" s="13" t="s">
        <v>2830</v>
      </c>
      <c r="O2007" s="39"/>
      <c r="P2007" s="39"/>
      <c r="Q2007" s="39"/>
      <c r="R2007" s="39"/>
      <c r="S2007" s="39">
        <v>181</v>
      </c>
      <c r="T2007" s="39">
        <v>254</v>
      </c>
      <c r="U2007" s="39">
        <v>254</v>
      </c>
      <c r="V2007" s="39">
        <v>254</v>
      </c>
      <c r="W2007" s="39">
        <v>254</v>
      </c>
      <c r="X2007" s="39"/>
      <c r="Y2007" s="39"/>
      <c r="Z2007" s="39"/>
      <c r="AA2007" s="39"/>
      <c r="AB2007" s="39"/>
      <c r="AC2007" s="39"/>
      <c r="AD2007" s="39"/>
      <c r="AE2007" s="39"/>
      <c r="AF2007" s="39"/>
      <c r="AG2007" s="39"/>
      <c r="AH2007" s="39"/>
      <c r="AI2007" s="39"/>
      <c r="AJ2007" s="39"/>
      <c r="AK2007" s="39"/>
      <c r="AL2007" s="39"/>
      <c r="AM2007" s="39"/>
      <c r="AN2007" s="39"/>
      <c r="AO2007" s="39"/>
      <c r="AP2007" s="39">
        <v>18750</v>
      </c>
      <c r="AQ2007" s="39">
        <v>0</v>
      </c>
      <c r="AR2007" s="27">
        <f t="shared" si="42"/>
        <v>0</v>
      </c>
      <c r="AS2007" s="13" t="s">
        <v>111</v>
      </c>
      <c r="AT2007" s="13">
        <v>2016</v>
      </c>
      <c r="AU2007" s="13">
        <v>14</v>
      </c>
    </row>
    <row r="2008" spans="2:47" x14ac:dyDescent="0.2">
      <c r="B2008" s="13" t="s">
        <v>3161</v>
      </c>
      <c r="C2008" s="13" t="s">
        <v>100</v>
      </c>
      <c r="D2008" s="13" t="s">
        <v>3125</v>
      </c>
      <c r="E2008" s="13" t="s">
        <v>569</v>
      </c>
      <c r="F2008" s="13" t="s">
        <v>3126</v>
      </c>
      <c r="G2008" s="13" t="s">
        <v>3157</v>
      </c>
      <c r="H2008" s="13" t="s">
        <v>105</v>
      </c>
      <c r="I2008" s="13">
        <v>57</v>
      </c>
      <c r="J2008" s="13" t="s">
        <v>106</v>
      </c>
      <c r="K2008" s="13" t="s">
        <v>107</v>
      </c>
      <c r="L2008" s="13" t="s">
        <v>108</v>
      </c>
      <c r="M2008" s="13" t="s">
        <v>122</v>
      </c>
      <c r="N2008" s="13" t="s">
        <v>2830</v>
      </c>
      <c r="O2008" s="39"/>
      <c r="P2008" s="39"/>
      <c r="Q2008" s="39"/>
      <c r="R2008" s="39"/>
      <c r="S2008" s="39">
        <v>108</v>
      </c>
      <c r="T2008" s="39">
        <v>254</v>
      </c>
      <c r="U2008" s="39">
        <v>254</v>
      </c>
      <c r="V2008" s="39">
        <v>254</v>
      </c>
      <c r="W2008" s="39">
        <v>254</v>
      </c>
      <c r="X2008" s="39"/>
      <c r="Y2008" s="39"/>
      <c r="Z2008" s="39"/>
      <c r="AA2008" s="39"/>
      <c r="AB2008" s="39"/>
      <c r="AC2008" s="39"/>
      <c r="AD2008" s="39"/>
      <c r="AE2008" s="39"/>
      <c r="AF2008" s="39"/>
      <c r="AG2008" s="39"/>
      <c r="AH2008" s="39"/>
      <c r="AI2008" s="39"/>
      <c r="AJ2008" s="39"/>
      <c r="AK2008" s="39"/>
      <c r="AL2008" s="39"/>
      <c r="AM2008" s="39"/>
      <c r="AN2008" s="39"/>
      <c r="AO2008" s="39"/>
      <c r="AP2008" s="39">
        <v>18750</v>
      </c>
      <c r="AQ2008" s="39">
        <v>0</v>
      </c>
      <c r="AR2008" s="27">
        <f t="shared" si="42"/>
        <v>0</v>
      </c>
      <c r="AS2008" s="13" t="s">
        <v>111</v>
      </c>
      <c r="AT2008" s="13">
        <v>2016</v>
      </c>
      <c r="AU2008" s="13" t="s">
        <v>6997</v>
      </c>
    </row>
    <row r="2009" spans="2:47" x14ac:dyDescent="0.2">
      <c r="B2009" s="13" t="s">
        <v>7006</v>
      </c>
      <c r="C2009" s="13" t="s">
        <v>100</v>
      </c>
      <c r="D2009" s="13" t="s">
        <v>3125</v>
      </c>
      <c r="E2009" s="13" t="s">
        <v>569</v>
      </c>
      <c r="F2009" s="13" t="s">
        <v>3126</v>
      </c>
      <c r="G2009" s="13" t="s">
        <v>3157</v>
      </c>
      <c r="H2009" s="13" t="s">
        <v>105</v>
      </c>
      <c r="I2009" s="13">
        <v>57</v>
      </c>
      <c r="J2009" s="13" t="s">
        <v>106</v>
      </c>
      <c r="K2009" s="13" t="s">
        <v>107</v>
      </c>
      <c r="L2009" s="13" t="s">
        <v>108</v>
      </c>
      <c r="M2009" s="13" t="s">
        <v>122</v>
      </c>
      <c r="N2009" s="13" t="s">
        <v>2830</v>
      </c>
      <c r="O2009" s="39"/>
      <c r="P2009" s="39"/>
      <c r="Q2009" s="39"/>
      <c r="R2009" s="39"/>
      <c r="S2009" s="39">
        <v>108</v>
      </c>
      <c r="T2009" s="39">
        <v>219</v>
      </c>
      <c r="U2009" s="39">
        <v>254</v>
      </c>
      <c r="V2009" s="39">
        <v>254</v>
      </c>
      <c r="W2009" s="39">
        <v>254</v>
      </c>
      <c r="X2009" s="39"/>
      <c r="Y2009" s="39"/>
      <c r="Z2009" s="39"/>
      <c r="AA2009" s="39"/>
      <c r="AB2009" s="39"/>
      <c r="AC2009" s="39"/>
      <c r="AD2009" s="39"/>
      <c r="AE2009" s="39"/>
      <c r="AF2009" s="39"/>
      <c r="AG2009" s="39"/>
      <c r="AH2009" s="39"/>
      <c r="AI2009" s="39"/>
      <c r="AJ2009" s="39"/>
      <c r="AK2009" s="39"/>
      <c r="AL2009" s="39"/>
      <c r="AM2009" s="39"/>
      <c r="AN2009" s="39"/>
      <c r="AO2009" s="39"/>
      <c r="AP2009" s="39">
        <v>18750</v>
      </c>
      <c r="AQ2009" s="39">
        <v>0</v>
      </c>
      <c r="AR2009" s="27">
        <f t="shared" si="42"/>
        <v>0</v>
      </c>
      <c r="AS2009" s="13" t="s">
        <v>111</v>
      </c>
      <c r="AT2009" s="13">
        <v>2016</v>
      </c>
      <c r="AU2009" s="13" t="s">
        <v>7178</v>
      </c>
    </row>
    <row r="2010" spans="2:47" x14ac:dyDescent="0.2">
      <c r="B2010" s="13" t="s">
        <v>7110</v>
      </c>
      <c r="C2010" s="13" t="s">
        <v>100</v>
      </c>
      <c r="D2010" s="13" t="s">
        <v>3125</v>
      </c>
      <c r="E2010" s="13" t="s">
        <v>569</v>
      </c>
      <c r="F2010" s="13" t="s">
        <v>3126</v>
      </c>
      <c r="G2010" s="13" t="s">
        <v>3157</v>
      </c>
      <c r="H2010" s="13" t="s">
        <v>105</v>
      </c>
      <c r="I2010" s="13">
        <v>57</v>
      </c>
      <c r="J2010" s="13" t="s">
        <v>106</v>
      </c>
      <c r="K2010" s="13" t="s">
        <v>107</v>
      </c>
      <c r="L2010" s="13" t="s">
        <v>108</v>
      </c>
      <c r="M2010" s="13" t="s">
        <v>122</v>
      </c>
      <c r="N2010" s="13" t="s">
        <v>2830</v>
      </c>
      <c r="O2010" s="39"/>
      <c r="P2010" s="39"/>
      <c r="Q2010" s="39"/>
      <c r="R2010" s="39"/>
      <c r="S2010" s="39">
        <v>108</v>
      </c>
      <c r="T2010" s="39">
        <v>219</v>
      </c>
      <c r="U2010" s="39">
        <v>254</v>
      </c>
      <c r="V2010" s="39">
        <v>254</v>
      </c>
      <c r="W2010" s="39">
        <v>254</v>
      </c>
      <c r="X2010" s="39"/>
      <c r="Y2010" s="39"/>
      <c r="Z2010" s="39"/>
      <c r="AA2010" s="39"/>
      <c r="AB2010" s="39"/>
      <c r="AC2010" s="39"/>
      <c r="AD2010" s="39"/>
      <c r="AE2010" s="39"/>
      <c r="AF2010" s="39"/>
      <c r="AG2010" s="39"/>
      <c r="AH2010" s="39"/>
      <c r="AI2010" s="39"/>
      <c r="AJ2010" s="39"/>
      <c r="AK2010" s="39"/>
      <c r="AL2010" s="39"/>
      <c r="AM2010" s="39"/>
      <c r="AN2010" s="39"/>
      <c r="AO2010" s="39"/>
      <c r="AP2010" s="39">
        <v>33447.54</v>
      </c>
      <c r="AQ2010" s="39">
        <f>(O2010+P2010+Q2010+R2010+S2010+T2010+U2010+V2010+W2010)*AP2010</f>
        <v>36424371.060000002</v>
      </c>
      <c r="AR2010" s="27">
        <f t="shared" si="42"/>
        <v>40795295.587200008</v>
      </c>
      <c r="AS2010" s="13" t="s">
        <v>111</v>
      </c>
      <c r="AT2010" s="13">
        <v>2016</v>
      </c>
      <c r="AU2010" s="13"/>
    </row>
    <row r="2011" spans="2:47" x14ac:dyDescent="0.2">
      <c r="B2011" s="7" t="s">
        <v>3162</v>
      </c>
      <c r="C2011" s="7" t="s">
        <v>100</v>
      </c>
      <c r="D2011" s="13" t="s">
        <v>3116</v>
      </c>
      <c r="E2011" s="7" t="s">
        <v>582</v>
      </c>
      <c r="F2011" s="7" t="s">
        <v>3117</v>
      </c>
      <c r="G2011" s="7" t="s">
        <v>3163</v>
      </c>
      <c r="H2011" s="8" t="s">
        <v>197</v>
      </c>
      <c r="I2011" s="9">
        <v>57</v>
      </c>
      <c r="J2011" s="10" t="s">
        <v>238</v>
      </c>
      <c r="K2011" s="8" t="s">
        <v>107</v>
      </c>
      <c r="L2011" s="10" t="s">
        <v>108</v>
      </c>
      <c r="M2011" s="10" t="s">
        <v>109</v>
      </c>
      <c r="N2011" s="29" t="s">
        <v>2830</v>
      </c>
      <c r="O2011" s="27"/>
      <c r="P2011" s="27"/>
      <c r="Q2011" s="74"/>
      <c r="R2011" s="27">
        <v>111</v>
      </c>
      <c r="S2011" s="27">
        <v>111</v>
      </c>
      <c r="T2011" s="27">
        <v>111</v>
      </c>
      <c r="U2011" s="27">
        <v>111</v>
      </c>
      <c r="V2011" s="27">
        <v>111</v>
      </c>
      <c r="W2011" s="27"/>
      <c r="X2011" s="27"/>
      <c r="Y2011" s="27"/>
      <c r="Z2011" s="27"/>
      <c r="AA2011" s="27"/>
      <c r="AB2011" s="27"/>
      <c r="AC2011" s="27"/>
      <c r="AD2011" s="27"/>
      <c r="AE2011" s="27"/>
      <c r="AF2011" s="27"/>
      <c r="AG2011" s="27"/>
      <c r="AH2011" s="27"/>
      <c r="AI2011" s="27"/>
      <c r="AJ2011" s="27"/>
      <c r="AK2011" s="27"/>
      <c r="AL2011" s="27"/>
      <c r="AM2011" s="27"/>
      <c r="AN2011" s="27"/>
      <c r="AO2011" s="27"/>
      <c r="AP2011" s="27">
        <v>20311.21</v>
      </c>
      <c r="AQ2011" s="27">
        <v>0</v>
      </c>
      <c r="AR2011" s="27">
        <f t="shared" si="42"/>
        <v>0</v>
      </c>
      <c r="AS2011" s="10" t="s">
        <v>111</v>
      </c>
      <c r="AT2011" s="43" t="s">
        <v>241</v>
      </c>
      <c r="AU2011" s="89" t="s">
        <v>661</v>
      </c>
    </row>
    <row r="2012" spans="2:47" x14ac:dyDescent="0.2">
      <c r="B2012" s="12" t="s">
        <v>3164</v>
      </c>
      <c r="C2012" s="7" t="s">
        <v>100</v>
      </c>
      <c r="D2012" s="13" t="s">
        <v>3116</v>
      </c>
      <c r="E2012" s="7" t="s">
        <v>582</v>
      </c>
      <c r="F2012" s="7" t="s">
        <v>3117</v>
      </c>
      <c r="G2012" s="7" t="s">
        <v>3163</v>
      </c>
      <c r="H2012" s="8" t="s">
        <v>105</v>
      </c>
      <c r="I2012" s="9">
        <v>57</v>
      </c>
      <c r="J2012" s="10" t="s">
        <v>106</v>
      </c>
      <c r="K2012" s="8" t="s">
        <v>107</v>
      </c>
      <c r="L2012" s="10" t="s">
        <v>108</v>
      </c>
      <c r="M2012" s="10" t="s">
        <v>109</v>
      </c>
      <c r="N2012" s="10" t="s">
        <v>2830</v>
      </c>
      <c r="O2012" s="74"/>
      <c r="P2012" s="27"/>
      <c r="Q2012" s="27"/>
      <c r="R2012" s="27">
        <v>111</v>
      </c>
      <c r="S2012" s="27">
        <v>111</v>
      </c>
      <c r="T2012" s="27">
        <v>111</v>
      </c>
      <c r="U2012" s="27">
        <v>111</v>
      </c>
      <c r="V2012" s="27">
        <v>111</v>
      </c>
      <c r="W2012" s="27"/>
      <c r="X2012" s="27"/>
      <c r="Y2012" s="27"/>
      <c r="Z2012" s="27"/>
      <c r="AA2012" s="27"/>
      <c r="AB2012" s="27"/>
      <c r="AC2012" s="27"/>
      <c r="AD2012" s="27"/>
      <c r="AE2012" s="27"/>
      <c r="AF2012" s="27"/>
      <c r="AG2012" s="27"/>
      <c r="AH2012" s="27"/>
      <c r="AI2012" s="27"/>
      <c r="AJ2012" s="27"/>
      <c r="AK2012" s="27"/>
      <c r="AL2012" s="27"/>
      <c r="AM2012" s="27"/>
      <c r="AN2012" s="27"/>
      <c r="AO2012" s="27"/>
      <c r="AP2012" s="27">
        <v>20311.21</v>
      </c>
      <c r="AQ2012" s="27">
        <v>0</v>
      </c>
      <c r="AR2012" s="27">
        <f t="shared" si="42"/>
        <v>0</v>
      </c>
      <c r="AS2012" s="10" t="s">
        <v>111</v>
      </c>
      <c r="AT2012" s="43" t="s">
        <v>241</v>
      </c>
      <c r="AU2012" s="89" t="s">
        <v>661</v>
      </c>
    </row>
    <row r="2013" spans="2:47" x14ac:dyDescent="0.2">
      <c r="B2013" s="12" t="s">
        <v>3165</v>
      </c>
      <c r="C2013" s="7" t="s">
        <v>100</v>
      </c>
      <c r="D2013" s="13" t="s">
        <v>3116</v>
      </c>
      <c r="E2013" s="7" t="s">
        <v>582</v>
      </c>
      <c r="F2013" s="7" t="s">
        <v>3117</v>
      </c>
      <c r="G2013" s="7" t="s">
        <v>3163</v>
      </c>
      <c r="H2013" s="8" t="s">
        <v>105</v>
      </c>
      <c r="I2013" s="8">
        <v>57</v>
      </c>
      <c r="J2013" s="10" t="s">
        <v>200</v>
      </c>
      <c r="K2013" s="8" t="s">
        <v>107</v>
      </c>
      <c r="L2013" s="10" t="s">
        <v>108</v>
      </c>
      <c r="M2013" s="10" t="s">
        <v>109</v>
      </c>
      <c r="N2013" s="10" t="s">
        <v>2830</v>
      </c>
      <c r="O2013" s="74"/>
      <c r="P2013" s="27"/>
      <c r="Q2013" s="27"/>
      <c r="R2013" s="27"/>
      <c r="S2013" s="27">
        <v>94</v>
      </c>
      <c r="T2013" s="27">
        <v>111</v>
      </c>
      <c r="U2013" s="27">
        <v>111</v>
      </c>
      <c r="V2013" s="27">
        <v>111</v>
      </c>
      <c r="W2013" s="27"/>
      <c r="X2013" s="27"/>
      <c r="Y2013" s="27"/>
      <c r="Z2013" s="27"/>
      <c r="AA2013" s="27"/>
      <c r="AB2013" s="27"/>
      <c r="AC2013" s="27"/>
      <c r="AD2013" s="27"/>
      <c r="AE2013" s="27"/>
      <c r="AF2013" s="27"/>
      <c r="AG2013" s="27"/>
      <c r="AH2013" s="27"/>
      <c r="AI2013" s="27"/>
      <c r="AJ2013" s="27"/>
      <c r="AK2013" s="27"/>
      <c r="AL2013" s="27"/>
      <c r="AM2013" s="27"/>
      <c r="AN2013" s="27"/>
      <c r="AO2013" s="27"/>
      <c r="AP2013" s="27">
        <v>18750</v>
      </c>
      <c r="AQ2013" s="27">
        <v>0</v>
      </c>
      <c r="AR2013" s="27">
        <f t="shared" si="42"/>
        <v>0</v>
      </c>
      <c r="AS2013" s="10" t="s">
        <v>111</v>
      </c>
      <c r="AT2013" s="7" t="s">
        <v>375</v>
      </c>
      <c r="AU2013" s="13" t="s">
        <v>1163</v>
      </c>
    </row>
    <row r="2014" spans="2:47" x14ac:dyDescent="0.2">
      <c r="B2014" s="13" t="s">
        <v>3166</v>
      </c>
      <c r="C2014" s="13" t="s">
        <v>100</v>
      </c>
      <c r="D2014" s="13" t="s">
        <v>3125</v>
      </c>
      <c r="E2014" s="13" t="s">
        <v>569</v>
      </c>
      <c r="F2014" s="13" t="s">
        <v>3126</v>
      </c>
      <c r="G2014" s="13" t="s">
        <v>3163</v>
      </c>
      <c r="H2014" s="13" t="s">
        <v>105</v>
      </c>
      <c r="I2014" s="13">
        <v>57</v>
      </c>
      <c r="J2014" s="13" t="s">
        <v>614</v>
      </c>
      <c r="K2014" s="13" t="s">
        <v>107</v>
      </c>
      <c r="L2014" s="13" t="s">
        <v>108</v>
      </c>
      <c r="M2014" s="13" t="s">
        <v>109</v>
      </c>
      <c r="N2014" s="13" t="s">
        <v>2830</v>
      </c>
      <c r="O2014" s="39"/>
      <c r="P2014" s="39"/>
      <c r="Q2014" s="39"/>
      <c r="R2014" s="39"/>
      <c r="S2014" s="39">
        <v>1</v>
      </c>
      <c r="T2014" s="39">
        <v>59</v>
      </c>
      <c r="U2014" s="39">
        <v>59</v>
      </c>
      <c r="V2014" s="39">
        <v>59</v>
      </c>
      <c r="W2014" s="39">
        <v>59</v>
      </c>
      <c r="X2014" s="39"/>
      <c r="Y2014" s="39"/>
      <c r="Z2014" s="39"/>
      <c r="AA2014" s="39"/>
      <c r="AB2014" s="39"/>
      <c r="AC2014" s="39"/>
      <c r="AD2014" s="39"/>
      <c r="AE2014" s="39"/>
      <c r="AF2014" s="39"/>
      <c r="AG2014" s="39"/>
      <c r="AH2014" s="39"/>
      <c r="AI2014" s="39"/>
      <c r="AJ2014" s="39"/>
      <c r="AK2014" s="39"/>
      <c r="AL2014" s="39"/>
      <c r="AM2014" s="39"/>
      <c r="AN2014" s="39"/>
      <c r="AO2014" s="39"/>
      <c r="AP2014" s="39">
        <v>18750</v>
      </c>
      <c r="AQ2014" s="39">
        <v>0</v>
      </c>
      <c r="AR2014" s="27">
        <f t="shared" si="42"/>
        <v>0</v>
      </c>
      <c r="AS2014" s="13" t="s">
        <v>111</v>
      </c>
      <c r="AT2014" s="13">
        <v>2016</v>
      </c>
      <c r="AU2014" s="13">
        <v>14</v>
      </c>
    </row>
    <row r="2015" spans="2:47" x14ac:dyDescent="0.2">
      <c r="B2015" s="13" t="s">
        <v>3167</v>
      </c>
      <c r="C2015" s="13" t="s">
        <v>100</v>
      </c>
      <c r="D2015" s="13" t="s">
        <v>3125</v>
      </c>
      <c r="E2015" s="13" t="s">
        <v>569</v>
      </c>
      <c r="F2015" s="13" t="s">
        <v>3126</v>
      </c>
      <c r="G2015" s="13" t="s">
        <v>3163</v>
      </c>
      <c r="H2015" s="13" t="s">
        <v>105</v>
      </c>
      <c r="I2015" s="13">
        <v>57</v>
      </c>
      <c r="J2015" s="13" t="s">
        <v>106</v>
      </c>
      <c r="K2015" s="13" t="s">
        <v>107</v>
      </c>
      <c r="L2015" s="13" t="s">
        <v>108</v>
      </c>
      <c r="M2015" s="13" t="s">
        <v>122</v>
      </c>
      <c r="N2015" s="13" t="s">
        <v>2830</v>
      </c>
      <c r="O2015" s="39"/>
      <c r="P2015" s="39"/>
      <c r="Q2015" s="39"/>
      <c r="R2015" s="39"/>
      <c r="S2015" s="39">
        <v>0</v>
      </c>
      <c r="T2015" s="39">
        <v>59</v>
      </c>
      <c r="U2015" s="39">
        <v>59</v>
      </c>
      <c r="V2015" s="39">
        <v>59</v>
      </c>
      <c r="W2015" s="39">
        <v>59</v>
      </c>
      <c r="X2015" s="39"/>
      <c r="Y2015" s="39"/>
      <c r="Z2015" s="39"/>
      <c r="AA2015" s="39"/>
      <c r="AB2015" s="39"/>
      <c r="AC2015" s="39"/>
      <c r="AD2015" s="39"/>
      <c r="AE2015" s="39"/>
      <c r="AF2015" s="39"/>
      <c r="AG2015" s="39"/>
      <c r="AH2015" s="39"/>
      <c r="AI2015" s="39"/>
      <c r="AJ2015" s="39"/>
      <c r="AK2015" s="39"/>
      <c r="AL2015" s="39"/>
      <c r="AM2015" s="39"/>
      <c r="AN2015" s="39"/>
      <c r="AO2015" s="39"/>
      <c r="AP2015" s="39">
        <v>18750</v>
      </c>
      <c r="AQ2015" s="39">
        <v>0</v>
      </c>
      <c r="AR2015" s="27">
        <f t="shared" si="42"/>
        <v>0</v>
      </c>
      <c r="AS2015" s="13" t="s">
        <v>111</v>
      </c>
      <c r="AT2015" s="13">
        <v>2016</v>
      </c>
      <c r="AU2015" s="13" t="s">
        <v>6997</v>
      </c>
    </row>
    <row r="2016" spans="2:47" x14ac:dyDescent="0.2">
      <c r="B2016" s="13" t="s">
        <v>7007</v>
      </c>
      <c r="C2016" s="13" t="s">
        <v>100</v>
      </c>
      <c r="D2016" s="13" t="s">
        <v>3125</v>
      </c>
      <c r="E2016" s="13" t="s">
        <v>569</v>
      </c>
      <c r="F2016" s="13" t="s">
        <v>3126</v>
      </c>
      <c r="G2016" s="13" t="s">
        <v>3163</v>
      </c>
      <c r="H2016" s="13" t="s">
        <v>105</v>
      </c>
      <c r="I2016" s="13">
        <v>57</v>
      </c>
      <c r="J2016" s="13" t="s">
        <v>106</v>
      </c>
      <c r="K2016" s="13" t="s">
        <v>107</v>
      </c>
      <c r="L2016" s="13" t="s">
        <v>108</v>
      </c>
      <c r="M2016" s="13" t="s">
        <v>122</v>
      </c>
      <c r="N2016" s="13" t="s">
        <v>2830</v>
      </c>
      <c r="O2016" s="39"/>
      <c r="P2016" s="39"/>
      <c r="Q2016" s="39"/>
      <c r="R2016" s="39"/>
      <c r="S2016" s="39">
        <v>0</v>
      </c>
      <c r="T2016" s="39">
        <v>54</v>
      </c>
      <c r="U2016" s="39">
        <v>59</v>
      </c>
      <c r="V2016" s="39">
        <v>59</v>
      </c>
      <c r="W2016" s="39">
        <v>59</v>
      </c>
      <c r="X2016" s="39"/>
      <c r="Y2016" s="39"/>
      <c r="Z2016" s="39"/>
      <c r="AA2016" s="39"/>
      <c r="AB2016" s="39"/>
      <c r="AC2016" s="39"/>
      <c r="AD2016" s="39"/>
      <c r="AE2016" s="39"/>
      <c r="AF2016" s="39"/>
      <c r="AG2016" s="39"/>
      <c r="AH2016" s="39"/>
      <c r="AI2016" s="39"/>
      <c r="AJ2016" s="39"/>
      <c r="AK2016" s="39"/>
      <c r="AL2016" s="39"/>
      <c r="AM2016" s="39"/>
      <c r="AN2016" s="39"/>
      <c r="AO2016" s="39"/>
      <c r="AP2016" s="39">
        <v>18750</v>
      </c>
      <c r="AQ2016" s="39">
        <v>0</v>
      </c>
      <c r="AR2016" s="27">
        <f t="shared" si="42"/>
        <v>0</v>
      </c>
      <c r="AS2016" s="13" t="s">
        <v>111</v>
      </c>
      <c r="AT2016" s="13">
        <v>2016</v>
      </c>
      <c r="AU2016" s="13" t="s">
        <v>7178</v>
      </c>
    </row>
    <row r="2017" spans="2:47" x14ac:dyDescent="0.2">
      <c r="B2017" s="13" t="s">
        <v>7111</v>
      </c>
      <c r="C2017" s="13" t="s">
        <v>100</v>
      </c>
      <c r="D2017" s="13" t="s">
        <v>3125</v>
      </c>
      <c r="E2017" s="13" t="s">
        <v>569</v>
      </c>
      <c r="F2017" s="13" t="s">
        <v>3126</v>
      </c>
      <c r="G2017" s="13" t="s">
        <v>3163</v>
      </c>
      <c r="H2017" s="13" t="s">
        <v>105</v>
      </c>
      <c r="I2017" s="13">
        <v>57</v>
      </c>
      <c r="J2017" s="13" t="s">
        <v>106</v>
      </c>
      <c r="K2017" s="13" t="s">
        <v>107</v>
      </c>
      <c r="L2017" s="13" t="s">
        <v>108</v>
      </c>
      <c r="M2017" s="13" t="s">
        <v>122</v>
      </c>
      <c r="N2017" s="13" t="s">
        <v>2830</v>
      </c>
      <c r="O2017" s="39"/>
      <c r="P2017" s="39"/>
      <c r="Q2017" s="39"/>
      <c r="R2017" s="39"/>
      <c r="S2017" s="39">
        <v>0</v>
      </c>
      <c r="T2017" s="39">
        <v>54</v>
      </c>
      <c r="U2017" s="39">
        <v>59</v>
      </c>
      <c r="V2017" s="39">
        <v>59</v>
      </c>
      <c r="W2017" s="39">
        <v>59</v>
      </c>
      <c r="X2017" s="39"/>
      <c r="Y2017" s="39"/>
      <c r="Z2017" s="39"/>
      <c r="AA2017" s="39"/>
      <c r="AB2017" s="39"/>
      <c r="AC2017" s="39"/>
      <c r="AD2017" s="39"/>
      <c r="AE2017" s="39"/>
      <c r="AF2017" s="39"/>
      <c r="AG2017" s="39"/>
      <c r="AH2017" s="39"/>
      <c r="AI2017" s="39"/>
      <c r="AJ2017" s="39"/>
      <c r="AK2017" s="39"/>
      <c r="AL2017" s="39"/>
      <c r="AM2017" s="39"/>
      <c r="AN2017" s="39"/>
      <c r="AO2017" s="39"/>
      <c r="AP2017" s="39">
        <v>33447.54</v>
      </c>
      <c r="AQ2017" s="39">
        <f>(O2017+P2017+Q2017+R2017+S2017+T2017+U2017+V2017+W2017)*AP2017</f>
        <v>7726381.7400000002</v>
      </c>
      <c r="AR2017" s="27">
        <f t="shared" si="42"/>
        <v>8653547.5488000009</v>
      </c>
      <c r="AS2017" s="13" t="s">
        <v>111</v>
      </c>
      <c r="AT2017" s="13">
        <v>2016</v>
      </c>
      <c r="AU2017" s="13"/>
    </row>
    <row r="2018" spans="2:47" x14ac:dyDescent="0.2">
      <c r="B2018" s="7" t="s">
        <v>3168</v>
      </c>
      <c r="C2018" s="7" t="s">
        <v>100</v>
      </c>
      <c r="D2018" s="13" t="s">
        <v>3116</v>
      </c>
      <c r="E2018" s="7" t="s">
        <v>582</v>
      </c>
      <c r="F2018" s="7" t="s">
        <v>3117</v>
      </c>
      <c r="G2018" s="7" t="s">
        <v>3169</v>
      </c>
      <c r="H2018" s="8" t="s">
        <v>197</v>
      </c>
      <c r="I2018" s="9">
        <v>57</v>
      </c>
      <c r="J2018" s="10" t="s">
        <v>238</v>
      </c>
      <c r="K2018" s="8" t="s">
        <v>107</v>
      </c>
      <c r="L2018" s="10" t="s">
        <v>108</v>
      </c>
      <c r="M2018" s="10" t="s">
        <v>109</v>
      </c>
      <c r="N2018" s="29" t="s">
        <v>2830</v>
      </c>
      <c r="O2018" s="27"/>
      <c r="P2018" s="27"/>
      <c r="Q2018" s="74"/>
      <c r="R2018" s="27">
        <v>91</v>
      </c>
      <c r="S2018" s="27">
        <v>91</v>
      </c>
      <c r="T2018" s="27">
        <v>91</v>
      </c>
      <c r="U2018" s="27">
        <v>91</v>
      </c>
      <c r="V2018" s="27">
        <v>91</v>
      </c>
      <c r="W2018" s="27"/>
      <c r="X2018" s="27"/>
      <c r="Y2018" s="27"/>
      <c r="Z2018" s="27"/>
      <c r="AA2018" s="27"/>
      <c r="AB2018" s="27"/>
      <c r="AC2018" s="27"/>
      <c r="AD2018" s="27"/>
      <c r="AE2018" s="27"/>
      <c r="AF2018" s="27"/>
      <c r="AG2018" s="27"/>
      <c r="AH2018" s="27"/>
      <c r="AI2018" s="27"/>
      <c r="AJ2018" s="27"/>
      <c r="AK2018" s="27"/>
      <c r="AL2018" s="27"/>
      <c r="AM2018" s="27"/>
      <c r="AN2018" s="27"/>
      <c r="AO2018" s="27"/>
      <c r="AP2018" s="27">
        <v>20311.21</v>
      </c>
      <c r="AQ2018" s="27">
        <v>0</v>
      </c>
      <c r="AR2018" s="27">
        <f t="shared" si="42"/>
        <v>0</v>
      </c>
      <c r="AS2018" s="10" t="s">
        <v>111</v>
      </c>
      <c r="AT2018" s="43" t="s">
        <v>241</v>
      </c>
      <c r="AU2018" s="89" t="s">
        <v>661</v>
      </c>
    </row>
    <row r="2019" spans="2:47" x14ac:dyDescent="0.2">
      <c r="B2019" s="12" t="s">
        <v>3170</v>
      </c>
      <c r="C2019" s="7" t="s">
        <v>100</v>
      </c>
      <c r="D2019" s="13" t="s">
        <v>3116</v>
      </c>
      <c r="E2019" s="7" t="s">
        <v>582</v>
      </c>
      <c r="F2019" s="7" t="s">
        <v>3117</v>
      </c>
      <c r="G2019" s="7" t="s">
        <v>3169</v>
      </c>
      <c r="H2019" s="8" t="s">
        <v>105</v>
      </c>
      <c r="I2019" s="9">
        <v>57</v>
      </c>
      <c r="J2019" s="10" t="s">
        <v>106</v>
      </c>
      <c r="K2019" s="8" t="s">
        <v>107</v>
      </c>
      <c r="L2019" s="10" t="s">
        <v>108</v>
      </c>
      <c r="M2019" s="10" t="s">
        <v>109</v>
      </c>
      <c r="N2019" s="10" t="s">
        <v>2830</v>
      </c>
      <c r="O2019" s="74"/>
      <c r="P2019" s="27"/>
      <c r="Q2019" s="27"/>
      <c r="R2019" s="27">
        <v>91</v>
      </c>
      <c r="S2019" s="27">
        <v>91</v>
      </c>
      <c r="T2019" s="27">
        <v>91</v>
      </c>
      <c r="U2019" s="27">
        <v>91</v>
      </c>
      <c r="V2019" s="27">
        <v>91</v>
      </c>
      <c r="W2019" s="27"/>
      <c r="X2019" s="27"/>
      <c r="Y2019" s="27"/>
      <c r="Z2019" s="27"/>
      <c r="AA2019" s="27"/>
      <c r="AB2019" s="27"/>
      <c r="AC2019" s="27"/>
      <c r="AD2019" s="27"/>
      <c r="AE2019" s="27"/>
      <c r="AF2019" s="27"/>
      <c r="AG2019" s="27"/>
      <c r="AH2019" s="27"/>
      <c r="AI2019" s="27"/>
      <c r="AJ2019" s="27"/>
      <c r="AK2019" s="27"/>
      <c r="AL2019" s="27"/>
      <c r="AM2019" s="27"/>
      <c r="AN2019" s="27"/>
      <c r="AO2019" s="27"/>
      <c r="AP2019" s="27">
        <v>20311.21</v>
      </c>
      <c r="AQ2019" s="27">
        <v>0</v>
      </c>
      <c r="AR2019" s="27">
        <f t="shared" si="42"/>
        <v>0</v>
      </c>
      <c r="AS2019" s="10" t="s">
        <v>111</v>
      </c>
      <c r="AT2019" s="43" t="s">
        <v>241</v>
      </c>
      <c r="AU2019" s="89" t="s">
        <v>661</v>
      </c>
    </row>
    <row r="2020" spans="2:47" x14ac:dyDescent="0.2">
      <c r="B2020" s="12" t="s">
        <v>3171</v>
      </c>
      <c r="C2020" s="7" t="s">
        <v>100</v>
      </c>
      <c r="D2020" s="13" t="s">
        <v>3116</v>
      </c>
      <c r="E2020" s="7" t="s">
        <v>582</v>
      </c>
      <c r="F2020" s="7" t="s">
        <v>3117</v>
      </c>
      <c r="G2020" s="7" t="s">
        <v>3169</v>
      </c>
      <c r="H2020" s="8" t="s">
        <v>105</v>
      </c>
      <c r="I2020" s="8">
        <v>57</v>
      </c>
      <c r="J2020" s="10" t="s">
        <v>200</v>
      </c>
      <c r="K2020" s="8" t="s">
        <v>107</v>
      </c>
      <c r="L2020" s="10" t="s">
        <v>108</v>
      </c>
      <c r="M2020" s="10" t="s">
        <v>109</v>
      </c>
      <c r="N2020" s="10" t="s">
        <v>2830</v>
      </c>
      <c r="O2020" s="74"/>
      <c r="P2020" s="27"/>
      <c r="Q2020" s="27"/>
      <c r="R2020" s="27">
        <v>9</v>
      </c>
      <c r="S2020" s="27">
        <v>93</v>
      </c>
      <c r="T2020" s="27">
        <v>91</v>
      </c>
      <c r="U2020" s="27">
        <v>91</v>
      </c>
      <c r="V2020" s="27">
        <v>91</v>
      </c>
      <c r="W2020" s="27"/>
      <c r="X2020" s="27"/>
      <c r="Y2020" s="27"/>
      <c r="Z2020" s="27"/>
      <c r="AA2020" s="27"/>
      <c r="AB2020" s="27"/>
      <c r="AC2020" s="27"/>
      <c r="AD2020" s="27"/>
      <c r="AE2020" s="27"/>
      <c r="AF2020" s="27"/>
      <c r="AG2020" s="27"/>
      <c r="AH2020" s="27"/>
      <c r="AI2020" s="27"/>
      <c r="AJ2020" s="27"/>
      <c r="AK2020" s="27"/>
      <c r="AL2020" s="27"/>
      <c r="AM2020" s="27"/>
      <c r="AN2020" s="27"/>
      <c r="AO2020" s="27"/>
      <c r="AP2020" s="27">
        <v>18750</v>
      </c>
      <c r="AQ2020" s="27">
        <v>0</v>
      </c>
      <c r="AR2020" s="27">
        <f t="shared" si="42"/>
        <v>0</v>
      </c>
      <c r="AS2020" s="10" t="s">
        <v>111</v>
      </c>
      <c r="AT2020" s="7" t="s">
        <v>375</v>
      </c>
      <c r="AU2020" s="13" t="s">
        <v>1163</v>
      </c>
    </row>
    <row r="2021" spans="2:47" x14ac:dyDescent="0.2">
      <c r="B2021" s="13" t="s">
        <v>3172</v>
      </c>
      <c r="C2021" s="13" t="s">
        <v>100</v>
      </c>
      <c r="D2021" s="13" t="s">
        <v>3125</v>
      </c>
      <c r="E2021" s="13" t="s">
        <v>569</v>
      </c>
      <c r="F2021" s="13" t="s">
        <v>3126</v>
      </c>
      <c r="G2021" s="13" t="s">
        <v>3169</v>
      </c>
      <c r="H2021" s="13" t="s">
        <v>105</v>
      </c>
      <c r="I2021" s="13">
        <v>57</v>
      </c>
      <c r="J2021" s="13" t="s">
        <v>614</v>
      </c>
      <c r="K2021" s="13" t="s">
        <v>107</v>
      </c>
      <c r="L2021" s="13" t="s">
        <v>108</v>
      </c>
      <c r="M2021" s="13" t="s">
        <v>109</v>
      </c>
      <c r="N2021" s="13" t="s">
        <v>2830</v>
      </c>
      <c r="O2021" s="39"/>
      <c r="P2021" s="39"/>
      <c r="Q2021" s="39"/>
      <c r="R2021" s="39"/>
      <c r="S2021" s="39">
        <v>26</v>
      </c>
      <c r="T2021" s="39">
        <v>65</v>
      </c>
      <c r="U2021" s="39">
        <v>65</v>
      </c>
      <c r="V2021" s="39">
        <v>65</v>
      </c>
      <c r="W2021" s="39">
        <v>65</v>
      </c>
      <c r="X2021" s="39"/>
      <c r="Y2021" s="39"/>
      <c r="Z2021" s="39"/>
      <c r="AA2021" s="39"/>
      <c r="AB2021" s="39"/>
      <c r="AC2021" s="39"/>
      <c r="AD2021" s="39"/>
      <c r="AE2021" s="39"/>
      <c r="AF2021" s="39"/>
      <c r="AG2021" s="39"/>
      <c r="AH2021" s="39"/>
      <c r="AI2021" s="39"/>
      <c r="AJ2021" s="39"/>
      <c r="AK2021" s="39"/>
      <c r="AL2021" s="39"/>
      <c r="AM2021" s="39"/>
      <c r="AN2021" s="39"/>
      <c r="AO2021" s="39"/>
      <c r="AP2021" s="39">
        <v>18750</v>
      </c>
      <c r="AQ2021" s="39">
        <v>0</v>
      </c>
      <c r="AR2021" s="27">
        <f t="shared" si="42"/>
        <v>0</v>
      </c>
      <c r="AS2021" s="13" t="s">
        <v>111</v>
      </c>
      <c r="AT2021" s="13">
        <v>2016</v>
      </c>
      <c r="AU2021" s="13">
        <v>14</v>
      </c>
    </row>
    <row r="2022" spans="2:47" x14ac:dyDescent="0.2">
      <c r="B2022" s="13" t="s">
        <v>3173</v>
      </c>
      <c r="C2022" s="13" t="s">
        <v>100</v>
      </c>
      <c r="D2022" s="13" t="s">
        <v>3125</v>
      </c>
      <c r="E2022" s="13" t="s">
        <v>569</v>
      </c>
      <c r="F2022" s="13" t="s">
        <v>3126</v>
      </c>
      <c r="G2022" s="13" t="s">
        <v>3169</v>
      </c>
      <c r="H2022" s="13" t="s">
        <v>105</v>
      </c>
      <c r="I2022" s="13">
        <v>57</v>
      </c>
      <c r="J2022" s="13" t="s">
        <v>106</v>
      </c>
      <c r="K2022" s="13" t="s">
        <v>107</v>
      </c>
      <c r="L2022" s="13" t="s">
        <v>108</v>
      </c>
      <c r="M2022" s="13" t="s">
        <v>122</v>
      </c>
      <c r="N2022" s="13" t="s">
        <v>2830</v>
      </c>
      <c r="O2022" s="39"/>
      <c r="P2022" s="39"/>
      <c r="Q2022" s="39"/>
      <c r="R2022" s="39"/>
      <c r="S2022" s="39">
        <v>0</v>
      </c>
      <c r="T2022" s="39">
        <v>65</v>
      </c>
      <c r="U2022" s="39">
        <v>65</v>
      </c>
      <c r="V2022" s="39">
        <v>65</v>
      </c>
      <c r="W2022" s="39">
        <v>65</v>
      </c>
      <c r="X2022" s="39"/>
      <c r="Y2022" s="39"/>
      <c r="Z2022" s="39"/>
      <c r="AA2022" s="39"/>
      <c r="AB2022" s="39"/>
      <c r="AC2022" s="39"/>
      <c r="AD2022" s="39"/>
      <c r="AE2022" s="39"/>
      <c r="AF2022" s="39"/>
      <c r="AG2022" s="39"/>
      <c r="AH2022" s="39"/>
      <c r="AI2022" s="39"/>
      <c r="AJ2022" s="39"/>
      <c r="AK2022" s="39"/>
      <c r="AL2022" s="39"/>
      <c r="AM2022" s="39"/>
      <c r="AN2022" s="39"/>
      <c r="AO2022" s="39"/>
      <c r="AP2022" s="39">
        <v>18750</v>
      </c>
      <c r="AQ2022" s="39">
        <v>0</v>
      </c>
      <c r="AR2022" s="27">
        <f t="shared" si="42"/>
        <v>0</v>
      </c>
      <c r="AS2022" s="13" t="s">
        <v>111</v>
      </c>
      <c r="AT2022" s="13">
        <v>2016</v>
      </c>
      <c r="AU2022" s="13" t="s">
        <v>6997</v>
      </c>
    </row>
    <row r="2023" spans="2:47" x14ac:dyDescent="0.2">
      <c r="B2023" s="13" t="s">
        <v>7008</v>
      </c>
      <c r="C2023" s="13" t="s">
        <v>100</v>
      </c>
      <c r="D2023" s="13" t="s">
        <v>3125</v>
      </c>
      <c r="E2023" s="13" t="s">
        <v>569</v>
      </c>
      <c r="F2023" s="13" t="s">
        <v>3126</v>
      </c>
      <c r="G2023" s="13" t="s">
        <v>3169</v>
      </c>
      <c r="H2023" s="13" t="s">
        <v>105</v>
      </c>
      <c r="I2023" s="13">
        <v>57</v>
      </c>
      <c r="J2023" s="13" t="s">
        <v>106</v>
      </c>
      <c r="K2023" s="13" t="s">
        <v>107</v>
      </c>
      <c r="L2023" s="13" t="s">
        <v>108</v>
      </c>
      <c r="M2023" s="13" t="s">
        <v>122</v>
      </c>
      <c r="N2023" s="13" t="s">
        <v>2830</v>
      </c>
      <c r="O2023" s="39"/>
      <c r="P2023" s="39"/>
      <c r="Q2023" s="39"/>
      <c r="R2023" s="39"/>
      <c r="S2023" s="39">
        <v>0</v>
      </c>
      <c r="T2023" s="39">
        <v>31</v>
      </c>
      <c r="U2023" s="39">
        <v>65</v>
      </c>
      <c r="V2023" s="39">
        <v>65</v>
      </c>
      <c r="W2023" s="39">
        <v>65</v>
      </c>
      <c r="X2023" s="39"/>
      <c r="Y2023" s="39"/>
      <c r="Z2023" s="39"/>
      <c r="AA2023" s="39"/>
      <c r="AB2023" s="39"/>
      <c r="AC2023" s="39"/>
      <c r="AD2023" s="39"/>
      <c r="AE2023" s="39"/>
      <c r="AF2023" s="39"/>
      <c r="AG2023" s="39"/>
      <c r="AH2023" s="39"/>
      <c r="AI2023" s="39"/>
      <c r="AJ2023" s="39"/>
      <c r="AK2023" s="39"/>
      <c r="AL2023" s="39"/>
      <c r="AM2023" s="39"/>
      <c r="AN2023" s="39"/>
      <c r="AO2023" s="39"/>
      <c r="AP2023" s="39">
        <v>18750</v>
      </c>
      <c r="AQ2023" s="39">
        <v>0</v>
      </c>
      <c r="AR2023" s="27">
        <f t="shared" si="42"/>
        <v>0</v>
      </c>
      <c r="AS2023" s="13" t="s">
        <v>111</v>
      </c>
      <c r="AT2023" s="13">
        <v>2016</v>
      </c>
      <c r="AU2023" s="13" t="s">
        <v>7178</v>
      </c>
    </row>
    <row r="2024" spans="2:47" x14ac:dyDescent="0.2">
      <c r="B2024" s="13" t="s">
        <v>7112</v>
      </c>
      <c r="C2024" s="13" t="s">
        <v>100</v>
      </c>
      <c r="D2024" s="13" t="s">
        <v>3125</v>
      </c>
      <c r="E2024" s="13" t="s">
        <v>569</v>
      </c>
      <c r="F2024" s="13" t="s">
        <v>3126</v>
      </c>
      <c r="G2024" s="13" t="s">
        <v>3169</v>
      </c>
      <c r="H2024" s="13" t="s">
        <v>105</v>
      </c>
      <c r="I2024" s="13">
        <v>57</v>
      </c>
      <c r="J2024" s="13" t="s">
        <v>106</v>
      </c>
      <c r="K2024" s="13" t="s">
        <v>107</v>
      </c>
      <c r="L2024" s="13" t="s">
        <v>108</v>
      </c>
      <c r="M2024" s="13" t="s">
        <v>122</v>
      </c>
      <c r="N2024" s="13" t="s">
        <v>2830</v>
      </c>
      <c r="O2024" s="39"/>
      <c r="P2024" s="39"/>
      <c r="Q2024" s="39"/>
      <c r="R2024" s="39"/>
      <c r="S2024" s="39">
        <v>0</v>
      </c>
      <c r="T2024" s="39">
        <v>31</v>
      </c>
      <c r="U2024" s="39">
        <v>65</v>
      </c>
      <c r="V2024" s="39">
        <v>65</v>
      </c>
      <c r="W2024" s="39">
        <v>65</v>
      </c>
      <c r="X2024" s="39"/>
      <c r="Y2024" s="39"/>
      <c r="Z2024" s="39"/>
      <c r="AA2024" s="39"/>
      <c r="AB2024" s="39"/>
      <c r="AC2024" s="39"/>
      <c r="AD2024" s="39"/>
      <c r="AE2024" s="39"/>
      <c r="AF2024" s="39"/>
      <c r="AG2024" s="39"/>
      <c r="AH2024" s="39"/>
      <c r="AI2024" s="39"/>
      <c r="AJ2024" s="39"/>
      <c r="AK2024" s="39"/>
      <c r="AL2024" s="39"/>
      <c r="AM2024" s="39"/>
      <c r="AN2024" s="39"/>
      <c r="AO2024" s="39"/>
      <c r="AP2024" s="39">
        <v>33447.54</v>
      </c>
      <c r="AQ2024" s="39">
        <f>(O2024+P2024+Q2024+R2024+S2024+T2024+U2024+V2024+W2024)*AP2024</f>
        <v>7559144.04</v>
      </c>
      <c r="AR2024" s="27">
        <f t="shared" si="42"/>
        <v>8466241.3248000015</v>
      </c>
      <c r="AS2024" s="13" t="s">
        <v>111</v>
      </c>
      <c r="AT2024" s="13">
        <v>2016</v>
      </c>
      <c r="AU2024" s="13"/>
    </row>
    <row r="2025" spans="2:47" x14ac:dyDescent="0.2">
      <c r="B2025" s="7" t="s">
        <v>3174</v>
      </c>
      <c r="C2025" s="7" t="s">
        <v>100</v>
      </c>
      <c r="D2025" s="13" t="s">
        <v>3116</v>
      </c>
      <c r="E2025" s="7" t="s">
        <v>582</v>
      </c>
      <c r="F2025" s="7" t="s">
        <v>3117</v>
      </c>
      <c r="G2025" s="7" t="s">
        <v>3175</v>
      </c>
      <c r="H2025" s="8" t="s">
        <v>197</v>
      </c>
      <c r="I2025" s="9">
        <v>57</v>
      </c>
      <c r="J2025" s="10" t="s">
        <v>238</v>
      </c>
      <c r="K2025" s="8" t="s">
        <v>107</v>
      </c>
      <c r="L2025" s="10" t="s">
        <v>108</v>
      </c>
      <c r="M2025" s="10" t="s">
        <v>109</v>
      </c>
      <c r="N2025" s="29" t="s">
        <v>2830</v>
      </c>
      <c r="O2025" s="27"/>
      <c r="P2025" s="27"/>
      <c r="Q2025" s="74"/>
      <c r="R2025" s="27">
        <v>19</v>
      </c>
      <c r="S2025" s="27">
        <v>19</v>
      </c>
      <c r="T2025" s="27">
        <v>19</v>
      </c>
      <c r="U2025" s="27">
        <v>19</v>
      </c>
      <c r="V2025" s="27">
        <v>19</v>
      </c>
      <c r="W2025" s="27"/>
      <c r="X2025" s="27"/>
      <c r="Y2025" s="27"/>
      <c r="Z2025" s="27"/>
      <c r="AA2025" s="27"/>
      <c r="AB2025" s="27"/>
      <c r="AC2025" s="27"/>
      <c r="AD2025" s="27"/>
      <c r="AE2025" s="27"/>
      <c r="AF2025" s="27"/>
      <c r="AG2025" s="27"/>
      <c r="AH2025" s="27"/>
      <c r="AI2025" s="27"/>
      <c r="AJ2025" s="27"/>
      <c r="AK2025" s="27"/>
      <c r="AL2025" s="27"/>
      <c r="AM2025" s="27"/>
      <c r="AN2025" s="27"/>
      <c r="AO2025" s="27"/>
      <c r="AP2025" s="27">
        <v>20311.21</v>
      </c>
      <c r="AQ2025" s="27">
        <v>0</v>
      </c>
      <c r="AR2025" s="27">
        <f t="shared" si="42"/>
        <v>0</v>
      </c>
      <c r="AS2025" s="10" t="s">
        <v>111</v>
      </c>
      <c r="AT2025" s="43" t="s">
        <v>241</v>
      </c>
      <c r="AU2025" s="89" t="s">
        <v>661</v>
      </c>
    </row>
    <row r="2026" spans="2:47" x14ac:dyDescent="0.2">
      <c r="B2026" s="12" t="s">
        <v>3176</v>
      </c>
      <c r="C2026" s="7" t="s">
        <v>100</v>
      </c>
      <c r="D2026" s="13" t="s">
        <v>3116</v>
      </c>
      <c r="E2026" s="7" t="s">
        <v>582</v>
      </c>
      <c r="F2026" s="7" t="s">
        <v>3117</v>
      </c>
      <c r="G2026" s="7" t="s">
        <v>3175</v>
      </c>
      <c r="H2026" s="8" t="s">
        <v>105</v>
      </c>
      <c r="I2026" s="9">
        <v>57</v>
      </c>
      <c r="J2026" s="10" t="s">
        <v>106</v>
      </c>
      <c r="K2026" s="8" t="s">
        <v>107</v>
      </c>
      <c r="L2026" s="10" t="s">
        <v>108</v>
      </c>
      <c r="M2026" s="10" t="s">
        <v>109</v>
      </c>
      <c r="N2026" s="10" t="s">
        <v>2830</v>
      </c>
      <c r="O2026" s="74"/>
      <c r="P2026" s="27"/>
      <c r="Q2026" s="27"/>
      <c r="R2026" s="27">
        <v>19</v>
      </c>
      <c r="S2026" s="27">
        <v>19</v>
      </c>
      <c r="T2026" s="27">
        <v>19</v>
      </c>
      <c r="U2026" s="27">
        <v>19</v>
      </c>
      <c r="V2026" s="27">
        <v>19</v>
      </c>
      <c r="W2026" s="27"/>
      <c r="X2026" s="27"/>
      <c r="Y2026" s="27"/>
      <c r="Z2026" s="27"/>
      <c r="AA2026" s="27"/>
      <c r="AB2026" s="27"/>
      <c r="AC2026" s="27"/>
      <c r="AD2026" s="27"/>
      <c r="AE2026" s="27"/>
      <c r="AF2026" s="27"/>
      <c r="AG2026" s="27"/>
      <c r="AH2026" s="27"/>
      <c r="AI2026" s="27"/>
      <c r="AJ2026" s="27"/>
      <c r="AK2026" s="27"/>
      <c r="AL2026" s="27"/>
      <c r="AM2026" s="27"/>
      <c r="AN2026" s="27"/>
      <c r="AO2026" s="27"/>
      <c r="AP2026" s="27">
        <v>20311.21</v>
      </c>
      <c r="AQ2026" s="27">
        <v>0</v>
      </c>
      <c r="AR2026" s="27">
        <f t="shared" si="42"/>
        <v>0</v>
      </c>
      <c r="AS2026" s="10" t="s">
        <v>111</v>
      </c>
      <c r="AT2026" s="43" t="s">
        <v>241</v>
      </c>
      <c r="AU2026" s="89" t="s">
        <v>661</v>
      </c>
    </row>
    <row r="2027" spans="2:47" x14ac:dyDescent="0.2">
      <c r="B2027" s="12" t="s">
        <v>3177</v>
      </c>
      <c r="C2027" s="7" t="s">
        <v>100</v>
      </c>
      <c r="D2027" s="13" t="s">
        <v>3116</v>
      </c>
      <c r="E2027" s="7" t="s">
        <v>582</v>
      </c>
      <c r="F2027" s="7" t="s">
        <v>3117</v>
      </c>
      <c r="G2027" s="7" t="s">
        <v>3175</v>
      </c>
      <c r="H2027" s="8" t="s">
        <v>105</v>
      </c>
      <c r="I2027" s="8">
        <v>57</v>
      </c>
      <c r="J2027" s="10" t="s">
        <v>200</v>
      </c>
      <c r="K2027" s="8" t="s">
        <v>107</v>
      </c>
      <c r="L2027" s="10" t="s">
        <v>108</v>
      </c>
      <c r="M2027" s="10" t="s">
        <v>109</v>
      </c>
      <c r="N2027" s="10" t="s">
        <v>2830</v>
      </c>
      <c r="O2027" s="74"/>
      <c r="P2027" s="27"/>
      <c r="Q2027" s="27"/>
      <c r="R2027" s="27">
        <v>10</v>
      </c>
      <c r="S2027" s="27">
        <v>19</v>
      </c>
      <c r="T2027" s="27">
        <v>19</v>
      </c>
      <c r="U2027" s="27">
        <v>19</v>
      </c>
      <c r="V2027" s="27">
        <v>19</v>
      </c>
      <c r="W2027" s="27"/>
      <c r="X2027" s="27"/>
      <c r="Y2027" s="27"/>
      <c r="Z2027" s="27"/>
      <c r="AA2027" s="27"/>
      <c r="AB2027" s="27"/>
      <c r="AC2027" s="27"/>
      <c r="AD2027" s="27"/>
      <c r="AE2027" s="27"/>
      <c r="AF2027" s="27"/>
      <c r="AG2027" s="27"/>
      <c r="AH2027" s="27"/>
      <c r="AI2027" s="27"/>
      <c r="AJ2027" s="27"/>
      <c r="AK2027" s="27"/>
      <c r="AL2027" s="27"/>
      <c r="AM2027" s="27"/>
      <c r="AN2027" s="27"/>
      <c r="AO2027" s="27"/>
      <c r="AP2027" s="27">
        <v>18750</v>
      </c>
      <c r="AQ2027" s="27">
        <v>0</v>
      </c>
      <c r="AR2027" s="27">
        <f t="shared" si="42"/>
        <v>0</v>
      </c>
      <c r="AS2027" s="10" t="s">
        <v>111</v>
      </c>
      <c r="AT2027" s="7" t="s">
        <v>375</v>
      </c>
      <c r="AU2027" s="13" t="s">
        <v>1163</v>
      </c>
    </row>
    <row r="2028" spans="2:47" x14ac:dyDescent="0.2">
      <c r="B2028" s="13" t="s">
        <v>3178</v>
      </c>
      <c r="C2028" s="13" t="s">
        <v>100</v>
      </c>
      <c r="D2028" s="13" t="s">
        <v>3125</v>
      </c>
      <c r="E2028" s="13" t="s">
        <v>569</v>
      </c>
      <c r="F2028" s="13" t="s">
        <v>3126</v>
      </c>
      <c r="G2028" s="13" t="s">
        <v>3175</v>
      </c>
      <c r="H2028" s="13" t="s">
        <v>105</v>
      </c>
      <c r="I2028" s="13">
        <v>57</v>
      </c>
      <c r="J2028" s="13" t="s">
        <v>614</v>
      </c>
      <c r="K2028" s="13" t="s">
        <v>107</v>
      </c>
      <c r="L2028" s="13" t="s">
        <v>108</v>
      </c>
      <c r="M2028" s="13" t="s">
        <v>109</v>
      </c>
      <c r="N2028" s="13" t="s">
        <v>2830</v>
      </c>
      <c r="O2028" s="39"/>
      <c r="P2028" s="39"/>
      <c r="Q2028" s="39"/>
      <c r="R2028" s="39"/>
      <c r="S2028" s="39">
        <v>10</v>
      </c>
      <c r="T2028" s="39">
        <v>16</v>
      </c>
      <c r="U2028" s="39">
        <v>16</v>
      </c>
      <c r="V2028" s="39">
        <v>16</v>
      </c>
      <c r="W2028" s="39">
        <v>16</v>
      </c>
      <c r="X2028" s="39"/>
      <c r="Y2028" s="39"/>
      <c r="Z2028" s="39"/>
      <c r="AA2028" s="39"/>
      <c r="AB2028" s="39"/>
      <c r="AC2028" s="39"/>
      <c r="AD2028" s="39"/>
      <c r="AE2028" s="39"/>
      <c r="AF2028" s="39"/>
      <c r="AG2028" s="39"/>
      <c r="AH2028" s="39"/>
      <c r="AI2028" s="39"/>
      <c r="AJ2028" s="39"/>
      <c r="AK2028" s="39"/>
      <c r="AL2028" s="39"/>
      <c r="AM2028" s="39"/>
      <c r="AN2028" s="39"/>
      <c r="AO2028" s="39"/>
      <c r="AP2028" s="39">
        <v>18750</v>
      </c>
      <c r="AQ2028" s="39">
        <v>0</v>
      </c>
      <c r="AR2028" s="27">
        <f t="shared" si="42"/>
        <v>0</v>
      </c>
      <c r="AS2028" s="13" t="s">
        <v>111</v>
      </c>
      <c r="AT2028" s="13">
        <v>2016</v>
      </c>
      <c r="AU2028" s="13">
        <v>14</v>
      </c>
    </row>
    <row r="2029" spans="2:47" x14ac:dyDescent="0.2">
      <c r="B2029" s="13" t="s">
        <v>3179</v>
      </c>
      <c r="C2029" s="13" t="s">
        <v>100</v>
      </c>
      <c r="D2029" s="13" t="s">
        <v>3125</v>
      </c>
      <c r="E2029" s="13" t="s">
        <v>569</v>
      </c>
      <c r="F2029" s="13" t="s">
        <v>3126</v>
      </c>
      <c r="G2029" s="13" t="s">
        <v>3175</v>
      </c>
      <c r="H2029" s="13" t="s">
        <v>105</v>
      </c>
      <c r="I2029" s="13">
        <v>57</v>
      </c>
      <c r="J2029" s="13" t="s">
        <v>106</v>
      </c>
      <c r="K2029" s="13" t="s">
        <v>107</v>
      </c>
      <c r="L2029" s="13" t="s">
        <v>108</v>
      </c>
      <c r="M2029" s="13" t="s">
        <v>122</v>
      </c>
      <c r="N2029" s="13" t="s">
        <v>2830</v>
      </c>
      <c r="O2029" s="39"/>
      <c r="P2029" s="39"/>
      <c r="Q2029" s="39"/>
      <c r="R2029" s="39"/>
      <c r="S2029" s="39">
        <v>4</v>
      </c>
      <c r="T2029" s="39">
        <v>16</v>
      </c>
      <c r="U2029" s="39">
        <v>16</v>
      </c>
      <c r="V2029" s="39">
        <v>16</v>
      </c>
      <c r="W2029" s="39">
        <v>16</v>
      </c>
      <c r="X2029" s="39"/>
      <c r="Y2029" s="39"/>
      <c r="Z2029" s="39"/>
      <c r="AA2029" s="39"/>
      <c r="AB2029" s="39"/>
      <c r="AC2029" s="39"/>
      <c r="AD2029" s="39"/>
      <c r="AE2029" s="39"/>
      <c r="AF2029" s="39"/>
      <c r="AG2029" s="39"/>
      <c r="AH2029" s="39"/>
      <c r="AI2029" s="39"/>
      <c r="AJ2029" s="39"/>
      <c r="AK2029" s="39"/>
      <c r="AL2029" s="39"/>
      <c r="AM2029" s="39"/>
      <c r="AN2029" s="39"/>
      <c r="AO2029" s="39"/>
      <c r="AP2029" s="39">
        <v>18750</v>
      </c>
      <c r="AQ2029" s="39">
        <v>0</v>
      </c>
      <c r="AR2029" s="27">
        <f t="shared" si="42"/>
        <v>0</v>
      </c>
      <c r="AS2029" s="13" t="s">
        <v>111</v>
      </c>
      <c r="AT2029" s="13">
        <v>2016</v>
      </c>
      <c r="AU2029" s="13" t="s">
        <v>6997</v>
      </c>
    </row>
    <row r="2030" spans="2:47" x14ac:dyDescent="0.2">
      <c r="B2030" s="13" t="s">
        <v>7009</v>
      </c>
      <c r="C2030" s="13" t="s">
        <v>100</v>
      </c>
      <c r="D2030" s="13" t="s">
        <v>3125</v>
      </c>
      <c r="E2030" s="13" t="s">
        <v>569</v>
      </c>
      <c r="F2030" s="13" t="s">
        <v>3126</v>
      </c>
      <c r="G2030" s="13" t="s">
        <v>3175</v>
      </c>
      <c r="H2030" s="13" t="s">
        <v>105</v>
      </c>
      <c r="I2030" s="13">
        <v>57</v>
      </c>
      <c r="J2030" s="13" t="s">
        <v>106</v>
      </c>
      <c r="K2030" s="13" t="s">
        <v>107</v>
      </c>
      <c r="L2030" s="13" t="s">
        <v>108</v>
      </c>
      <c r="M2030" s="13" t="s">
        <v>122</v>
      </c>
      <c r="N2030" s="13" t="s">
        <v>2830</v>
      </c>
      <c r="O2030" s="39"/>
      <c r="P2030" s="39"/>
      <c r="Q2030" s="39"/>
      <c r="R2030" s="39"/>
      <c r="S2030" s="39">
        <v>4</v>
      </c>
      <c r="T2030" s="39">
        <v>0</v>
      </c>
      <c r="U2030" s="39">
        <v>16</v>
      </c>
      <c r="V2030" s="39">
        <v>16</v>
      </c>
      <c r="W2030" s="39">
        <v>16</v>
      </c>
      <c r="X2030" s="39"/>
      <c r="Y2030" s="39"/>
      <c r="Z2030" s="39"/>
      <c r="AA2030" s="39"/>
      <c r="AB2030" s="39"/>
      <c r="AC2030" s="39"/>
      <c r="AD2030" s="39"/>
      <c r="AE2030" s="39"/>
      <c r="AF2030" s="39"/>
      <c r="AG2030" s="39"/>
      <c r="AH2030" s="39"/>
      <c r="AI2030" s="39"/>
      <c r="AJ2030" s="39"/>
      <c r="AK2030" s="39"/>
      <c r="AL2030" s="39"/>
      <c r="AM2030" s="39"/>
      <c r="AN2030" s="39"/>
      <c r="AO2030" s="39"/>
      <c r="AP2030" s="39">
        <v>18750</v>
      </c>
      <c r="AQ2030" s="39">
        <v>0</v>
      </c>
      <c r="AR2030" s="27">
        <f t="shared" si="42"/>
        <v>0</v>
      </c>
      <c r="AS2030" s="13" t="s">
        <v>111</v>
      </c>
      <c r="AT2030" s="13">
        <v>2016</v>
      </c>
      <c r="AU2030" s="13" t="s">
        <v>7178</v>
      </c>
    </row>
    <row r="2031" spans="2:47" x14ac:dyDescent="0.2">
      <c r="B2031" s="13" t="s">
        <v>7113</v>
      </c>
      <c r="C2031" s="13" t="s">
        <v>100</v>
      </c>
      <c r="D2031" s="13" t="s">
        <v>3125</v>
      </c>
      <c r="E2031" s="13" t="s">
        <v>569</v>
      </c>
      <c r="F2031" s="13" t="s">
        <v>3126</v>
      </c>
      <c r="G2031" s="13" t="s">
        <v>3175</v>
      </c>
      <c r="H2031" s="13" t="s">
        <v>105</v>
      </c>
      <c r="I2031" s="13">
        <v>57</v>
      </c>
      <c r="J2031" s="13" t="s">
        <v>106</v>
      </c>
      <c r="K2031" s="13" t="s">
        <v>107</v>
      </c>
      <c r="L2031" s="13" t="s">
        <v>108</v>
      </c>
      <c r="M2031" s="13" t="s">
        <v>122</v>
      </c>
      <c r="N2031" s="13" t="s">
        <v>2830</v>
      </c>
      <c r="O2031" s="39"/>
      <c r="P2031" s="39"/>
      <c r="Q2031" s="39"/>
      <c r="R2031" s="39"/>
      <c r="S2031" s="39">
        <v>4</v>
      </c>
      <c r="T2031" s="39">
        <v>0</v>
      </c>
      <c r="U2031" s="39">
        <v>16</v>
      </c>
      <c r="V2031" s="39">
        <v>16</v>
      </c>
      <c r="W2031" s="39">
        <v>16</v>
      </c>
      <c r="X2031" s="39"/>
      <c r="Y2031" s="39"/>
      <c r="Z2031" s="39"/>
      <c r="AA2031" s="39"/>
      <c r="AB2031" s="39"/>
      <c r="AC2031" s="39"/>
      <c r="AD2031" s="39"/>
      <c r="AE2031" s="39"/>
      <c r="AF2031" s="39"/>
      <c r="AG2031" s="39"/>
      <c r="AH2031" s="39"/>
      <c r="AI2031" s="39"/>
      <c r="AJ2031" s="39"/>
      <c r="AK2031" s="39"/>
      <c r="AL2031" s="39"/>
      <c r="AM2031" s="39"/>
      <c r="AN2031" s="39"/>
      <c r="AO2031" s="39"/>
      <c r="AP2031" s="39">
        <v>33447.54</v>
      </c>
      <c r="AQ2031" s="39">
        <f>(O2031+P2031+Q2031+R2031+S2031+T2031+U2031+V2031+W2031)*AP2031</f>
        <v>1739272.08</v>
      </c>
      <c r="AR2031" s="27">
        <f t="shared" si="42"/>
        <v>1947984.7296000002</v>
      </c>
      <c r="AS2031" s="13" t="s">
        <v>111</v>
      </c>
      <c r="AT2031" s="13">
        <v>2016</v>
      </c>
      <c r="AU2031" s="13"/>
    </row>
    <row r="2032" spans="2:47" x14ac:dyDescent="0.2">
      <c r="B2032" s="7" t="s">
        <v>3180</v>
      </c>
      <c r="C2032" s="7" t="s">
        <v>100</v>
      </c>
      <c r="D2032" s="13" t="s">
        <v>3116</v>
      </c>
      <c r="E2032" s="7" t="s">
        <v>582</v>
      </c>
      <c r="F2032" s="7" t="s">
        <v>3117</v>
      </c>
      <c r="G2032" s="7" t="s">
        <v>3181</v>
      </c>
      <c r="H2032" s="8" t="s">
        <v>197</v>
      </c>
      <c r="I2032" s="9">
        <v>57</v>
      </c>
      <c r="J2032" s="10" t="s">
        <v>238</v>
      </c>
      <c r="K2032" s="8" t="s">
        <v>107</v>
      </c>
      <c r="L2032" s="10" t="s">
        <v>108</v>
      </c>
      <c r="M2032" s="10" t="s">
        <v>109</v>
      </c>
      <c r="N2032" s="29" t="s">
        <v>2830</v>
      </c>
      <c r="O2032" s="27"/>
      <c r="P2032" s="27"/>
      <c r="Q2032" s="74"/>
      <c r="R2032" s="27">
        <v>12</v>
      </c>
      <c r="S2032" s="27">
        <v>12</v>
      </c>
      <c r="T2032" s="27">
        <v>12</v>
      </c>
      <c r="U2032" s="27">
        <v>12</v>
      </c>
      <c r="V2032" s="27">
        <v>12</v>
      </c>
      <c r="W2032" s="27"/>
      <c r="X2032" s="27"/>
      <c r="Y2032" s="27"/>
      <c r="Z2032" s="27"/>
      <c r="AA2032" s="27"/>
      <c r="AB2032" s="27"/>
      <c r="AC2032" s="27"/>
      <c r="AD2032" s="27"/>
      <c r="AE2032" s="27"/>
      <c r="AF2032" s="27"/>
      <c r="AG2032" s="27"/>
      <c r="AH2032" s="27"/>
      <c r="AI2032" s="27"/>
      <c r="AJ2032" s="27"/>
      <c r="AK2032" s="27"/>
      <c r="AL2032" s="27"/>
      <c r="AM2032" s="27"/>
      <c r="AN2032" s="27"/>
      <c r="AO2032" s="27"/>
      <c r="AP2032" s="27">
        <v>20311.21</v>
      </c>
      <c r="AQ2032" s="27">
        <v>0</v>
      </c>
      <c r="AR2032" s="27">
        <f t="shared" si="42"/>
        <v>0</v>
      </c>
      <c r="AS2032" s="10" t="s">
        <v>111</v>
      </c>
      <c r="AT2032" s="43" t="s">
        <v>241</v>
      </c>
      <c r="AU2032" s="89" t="s">
        <v>661</v>
      </c>
    </row>
    <row r="2033" spans="2:47" x14ac:dyDescent="0.2">
      <c r="B2033" s="12" t="s">
        <v>3182</v>
      </c>
      <c r="C2033" s="7" t="s">
        <v>100</v>
      </c>
      <c r="D2033" s="13" t="s">
        <v>3116</v>
      </c>
      <c r="E2033" s="7" t="s">
        <v>582</v>
      </c>
      <c r="F2033" s="7" t="s">
        <v>3117</v>
      </c>
      <c r="G2033" s="7" t="s">
        <v>3181</v>
      </c>
      <c r="H2033" s="8" t="s">
        <v>105</v>
      </c>
      <c r="I2033" s="9">
        <v>57</v>
      </c>
      <c r="J2033" s="10" t="s">
        <v>106</v>
      </c>
      <c r="K2033" s="8" t="s">
        <v>107</v>
      </c>
      <c r="L2033" s="10" t="s">
        <v>108</v>
      </c>
      <c r="M2033" s="10" t="s">
        <v>109</v>
      </c>
      <c r="N2033" s="10" t="s">
        <v>2830</v>
      </c>
      <c r="O2033" s="74"/>
      <c r="P2033" s="27"/>
      <c r="Q2033" s="27"/>
      <c r="R2033" s="27">
        <v>12</v>
      </c>
      <c r="S2033" s="27">
        <v>12</v>
      </c>
      <c r="T2033" s="27">
        <v>12</v>
      </c>
      <c r="U2033" s="27">
        <v>12</v>
      </c>
      <c r="V2033" s="27">
        <v>12</v>
      </c>
      <c r="W2033" s="27"/>
      <c r="X2033" s="27"/>
      <c r="Y2033" s="27"/>
      <c r="Z2033" s="27"/>
      <c r="AA2033" s="27"/>
      <c r="AB2033" s="27"/>
      <c r="AC2033" s="27"/>
      <c r="AD2033" s="27"/>
      <c r="AE2033" s="27"/>
      <c r="AF2033" s="27"/>
      <c r="AG2033" s="27"/>
      <c r="AH2033" s="27"/>
      <c r="AI2033" s="27"/>
      <c r="AJ2033" s="27"/>
      <c r="AK2033" s="27"/>
      <c r="AL2033" s="27"/>
      <c r="AM2033" s="27"/>
      <c r="AN2033" s="27"/>
      <c r="AO2033" s="27"/>
      <c r="AP2033" s="27">
        <v>20311.21</v>
      </c>
      <c r="AQ2033" s="27">
        <v>0</v>
      </c>
      <c r="AR2033" s="27">
        <f t="shared" si="42"/>
        <v>0</v>
      </c>
      <c r="AS2033" s="10" t="s">
        <v>111</v>
      </c>
      <c r="AT2033" s="43" t="s">
        <v>241</v>
      </c>
      <c r="AU2033" s="89" t="s">
        <v>661</v>
      </c>
    </row>
    <row r="2034" spans="2:47" x14ac:dyDescent="0.2">
      <c r="B2034" s="12" t="s">
        <v>3183</v>
      </c>
      <c r="C2034" s="7" t="s">
        <v>100</v>
      </c>
      <c r="D2034" s="13" t="s">
        <v>3116</v>
      </c>
      <c r="E2034" s="7" t="s">
        <v>582</v>
      </c>
      <c r="F2034" s="7" t="s">
        <v>3117</v>
      </c>
      <c r="G2034" s="7" t="s">
        <v>3181</v>
      </c>
      <c r="H2034" s="8" t="s">
        <v>105</v>
      </c>
      <c r="I2034" s="8">
        <v>57</v>
      </c>
      <c r="J2034" s="10" t="s">
        <v>200</v>
      </c>
      <c r="K2034" s="8" t="s">
        <v>107</v>
      </c>
      <c r="L2034" s="10" t="s">
        <v>108</v>
      </c>
      <c r="M2034" s="10" t="s">
        <v>109</v>
      </c>
      <c r="N2034" s="10" t="s">
        <v>2830</v>
      </c>
      <c r="O2034" s="74"/>
      <c r="P2034" s="27"/>
      <c r="Q2034" s="27"/>
      <c r="R2034" s="27">
        <v>5</v>
      </c>
      <c r="S2034" s="27">
        <v>12</v>
      </c>
      <c r="T2034" s="27">
        <v>12</v>
      </c>
      <c r="U2034" s="27">
        <v>12</v>
      </c>
      <c r="V2034" s="27">
        <v>12</v>
      </c>
      <c r="W2034" s="27"/>
      <c r="X2034" s="27"/>
      <c r="Y2034" s="27"/>
      <c r="Z2034" s="27"/>
      <c r="AA2034" s="27"/>
      <c r="AB2034" s="27"/>
      <c r="AC2034" s="27"/>
      <c r="AD2034" s="27"/>
      <c r="AE2034" s="27"/>
      <c r="AF2034" s="27"/>
      <c r="AG2034" s="27"/>
      <c r="AH2034" s="27"/>
      <c r="AI2034" s="27"/>
      <c r="AJ2034" s="27"/>
      <c r="AK2034" s="27"/>
      <c r="AL2034" s="27"/>
      <c r="AM2034" s="27"/>
      <c r="AN2034" s="27"/>
      <c r="AO2034" s="27"/>
      <c r="AP2034" s="27">
        <v>18750</v>
      </c>
      <c r="AQ2034" s="27">
        <v>0</v>
      </c>
      <c r="AR2034" s="27">
        <f t="shared" si="42"/>
        <v>0</v>
      </c>
      <c r="AS2034" s="10" t="s">
        <v>111</v>
      </c>
      <c r="AT2034" s="7" t="s">
        <v>375</v>
      </c>
      <c r="AU2034" s="13" t="s">
        <v>1163</v>
      </c>
    </row>
    <row r="2035" spans="2:47" x14ac:dyDescent="0.2">
      <c r="B2035" s="13" t="s">
        <v>3184</v>
      </c>
      <c r="C2035" s="13" t="s">
        <v>100</v>
      </c>
      <c r="D2035" s="13" t="s">
        <v>3125</v>
      </c>
      <c r="E2035" s="13" t="s">
        <v>569</v>
      </c>
      <c r="F2035" s="13" t="s">
        <v>3126</v>
      </c>
      <c r="G2035" s="13" t="s">
        <v>3181</v>
      </c>
      <c r="H2035" s="13" t="s">
        <v>105</v>
      </c>
      <c r="I2035" s="13">
        <v>57</v>
      </c>
      <c r="J2035" s="13" t="s">
        <v>614</v>
      </c>
      <c r="K2035" s="13" t="s">
        <v>107</v>
      </c>
      <c r="L2035" s="13" t="s">
        <v>108</v>
      </c>
      <c r="M2035" s="13" t="s">
        <v>109</v>
      </c>
      <c r="N2035" s="13" t="s">
        <v>2830</v>
      </c>
      <c r="O2035" s="39"/>
      <c r="P2035" s="39"/>
      <c r="Q2035" s="39"/>
      <c r="R2035" s="39"/>
      <c r="S2035" s="39">
        <v>1</v>
      </c>
      <c r="T2035" s="39">
        <v>3</v>
      </c>
      <c r="U2035" s="39">
        <v>3</v>
      </c>
      <c r="V2035" s="39">
        <v>3</v>
      </c>
      <c r="W2035" s="39">
        <v>3</v>
      </c>
      <c r="X2035" s="39"/>
      <c r="Y2035" s="39"/>
      <c r="Z2035" s="39"/>
      <c r="AA2035" s="39"/>
      <c r="AB2035" s="39"/>
      <c r="AC2035" s="39"/>
      <c r="AD2035" s="39"/>
      <c r="AE2035" s="39"/>
      <c r="AF2035" s="39"/>
      <c r="AG2035" s="39"/>
      <c r="AH2035" s="39"/>
      <c r="AI2035" s="39"/>
      <c r="AJ2035" s="39"/>
      <c r="AK2035" s="39"/>
      <c r="AL2035" s="39"/>
      <c r="AM2035" s="39"/>
      <c r="AN2035" s="39"/>
      <c r="AO2035" s="39"/>
      <c r="AP2035" s="39">
        <v>18750</v>
      </c>
      <c r="AQ2035" s="39">
        <v>0</v>
      </c>
      <c r="AR2035" s="27">
        <f t="shared" si="42"/>
        <v>0</v>
      </c>
      <c r="AS2035" s="13" t="s">
        <v>111</v>
      </c>
      <c r="AT2035" s="13">
        <v>2016</v>
      </c>
      <c r="AU2035" s="13">
        <v>14</v>
      </c>
    </row>
    <row r="2036" spans="2:47" x14ac:dyDescent="0.2">
      <c r="B2036" s="13" t="s">
        <v>3185</v>
      </c>
      <c r="C2036" s="13" t="s">
        <v>100</v>
      </c>
      <c r="D2036" s="13" t="s">
        <v>3125</v>
      </c>
      <c r="E2036" s="13" t="s">
        <v>569</v>
      </c>
      <c r="F2036" s="13" t="s">
        <v>3126</v>
      </c>
      <c r="G2036" s="13" t="s">
        <v>3181</v>
      </c>
      <c r="H2036" s="13" t="s">
        <v>105</v>
      </c>
      <c r="I2036" s="13">
        <v>57</v>
      </c>
      <c r="J2036" s="13" t="s">
        <v>106</v>
      </c>
      <c r="K2036" s="13" t="s">
        <v>107</v>
      </c>
      <c r="L2036" s="13" t="s">
        <v>108</v>
      </c>
      <c r="M2036" s="13" t="s">
        <v>122</v>
      </c>
      <c r="N2036" s="13" t="s">
        <v>2830</v>
      </c>
      <c r="O2036" s="39"/>
      <c r="P2036" s="39"/>
      <c r="Q2036" s="39"/>
      <c r="R2036" s="39"/>
      <c r="S2036" s="39">
        <v>0</v>
      </c>
      <c r="T2036" s="39">
        <v>3</v>
      </c>
      <c r="U2036" s="39">
        <v>3</v>
      </c>
      <c r="V2036" s="39">
        <v>3</v>
      </c>
      <c r="W2036" s="39">
        <v>3</v>
      </c>
      <c r="X2036" s="39"/>
      <c r="Y2036" s="39"/>
      <c r="Z2036" s="39"/>
      <c r="AA2036" s="39"/>
      <c r="AB2036" s="39"/>
      <c r="AC2036" s="39"/>
      <c r="AD2036" s="39"/>
      <c r="AE2036" s="39"/>
      <c r="AF2036" s="39"/>
      <c r="AG2036" s="39"/>
      <c r="AH2036" s="39"/>
      <c r="AI2036" s="39"/>
      <c r="AJ2036" s="39"/>
      <c r="AK2036" s="39"/>
      <c r="AL2036" s="39"/>
      <c r="AM2036" s="39"/>
      <c r="AN2036" s="39"/>
      <c r="AO2036" s="39"/>
      <c r="AP2036" s="39">
        <v>18750</v>
      </c>
      <c r="AQ2036" s="39">
        <v>0</v>
      </c>
      <c r="AR2036" s="27">
        <f t="shared" si="42"/>
        <v>0</v>
      </c>
      <c r="AS2036" s="13" t="s">
        <v>111</v>
      </c>
      <c r="AT2036" s="13">
        <v>2016</v>
      </c>
      <c r="AU2036" s="13" t="s">
        <v>6997</v>
      </c>
    </row>
    <row r="2037" spans="2:47" x14ac:dyDescent="0.2">
      <c r="B2037" s="13" t="s">
        <v>7010</v>
      </c>
      <c r="C2037" s="13" t="s">
        <v>100</v>
      </c>
      <c r="D2037" s="13" t="s">
        <v>3125</v>
      </c>
      <c r="E2037" s="13" t="s">
        <v>569</v>
      </c>
      <c r="F2037" s="13" t="s">
        <v>3126</v>
      </c>
      <c r="G2037" s="13" t="s">
        <v>3181</v>
      </c>
      <c r="H2037" s="13" t="s">
        <v>105</v>
      </c>
      <c r="I2037" s="13">
        <v>57</v>
      </c>
      <c r="J2037" s="13" t="s">
        <v>106</v>
      </c>
      <c r="K2037" s="13" t="s">
        <v>107</v>
      </c>
      <c r="L2037" s="13" t="s">
        <v>108</v>
      </c>
      <c r="M2037" s="13" t="s">
        <v>122</v>
      </c>
      <c r="N2037" s="13" t="s">
        <v>2830</v>
      </c>
      <c r="O2037" s="39"/>
      <c r="P2037" s="39"/>
      <c r="Q2037" s="39"/>
      <c r="R2037" s="39"/>
      <c r="S2037" s="39">
        <v>0</v>
      </c>
      <c r="T2037" s="39">
        <v>3</v>
      </c>
      <c r="U2037" s="39">
        <v>3</v>
      </c>
      <c r="V2037" s="39">
        <v>3</v>
      </c>
      <c r="W2037" s="39">
        <v>3</v>
      </c>
      <c r="X2037" s="39"/>
      <c r="Y2037" s="39"/>
      <c r="Z2037" s="39"/>
      <c r="AA2037" s="39"/>
      <c r="AB2037" s="39"/>
      <c r="AC2037" s="39"/>
      <c r="AD2037" s="39"/>
      <c r="AE2037" s="39"/>
      <c r="AF2037" s="39"/>
      <c r="AG2037" s="39"/>
      <c r="AH2037" s="39"/>
      <c r="AI2037" s="39"/>
      <c r="AJ2037" s="39"/>
      <c r="AK2037" s="39"/>
      <c r="AL2037" s="39"/>
      <c r="AM2037" s="39"/>
      <c r="AN2037" s="39"/>
      <c r="AO2037" s="39"/>
      <c r="AP2037" s="39">
        <v>18750</v>
      </c>
      <c r="AQ2037" s="39">
        <v>0</v>
      </c>
      <c r="AR2037" s="27">
        <f t="shared" si="42"/>
        <v>0</v>
      </c>
      <c r="AS2037" s="13" t="s">
        <v>111</v>
      </c>
      <c r="AT2037" s="13">
        <v>2016</v>
      </c>
      <c r="AU2037" s="13" t="s">
        <v>7178</v>
      </c>
    </row>
    <row r="2038" spans="2:47" x14ac:dyDescent="0.2">
      <c r="B2038" s="13" t="s">
        <v>7114</v>
      </c>
      <c r="C2038" s="13" t="s">
        <v>100</v>
      </c>
      <c r="D2038" s="13" t="s">
        <v>3125</v>
      </c>
      <c r="E2038" s="13" t="s">
        <v>569</v>
      </c>
      <c r="F2038" s="13" t="s">
        <v>3126</v>
      </c>
      <c r="G2038" s="13" t="s">
        <v>3181</v>
      </c>
      <c r="H2038" s="13" t="s">
        <v>105</v>
      </c>
      <c r="I2038" s="13">
        <v>57</v>
      </c>
      <c r="J2038" s="13" t="s">
        <v>106</v>
      </c>
      <c r="K2038" s="13" t="s">
        <v>107</v>
      </c>
      <c r="L2038" s="13" t="s">
        <v>108</v>
      </c>
      <c r="M2038" s="13" t="s">
        <v>122</v>
      </c>
      <c r="N2038" s="13" t="s">
        <v>2830</v>
      </c>
      <c r="O2038" s="39"/>
      <c r="P2038" s="39"/>
      <c r="Q2038" s="39"/>
      <c r="R2038" s="39"/>
      <c r="S2038" s="39">
        <v>0</v>
      </c>
      <c r="T2038" s="39">
        <v>3</v>
      </c>
      <c r="U2038" s="39">
        <v>3</v>
      </c>
      <c r="V2038" s="39">
        <v>3</v>
      </c>
      <c r="W2038" s="39">
        <v>3</v>
      </c>
      <c r="X2038" s="39"/>
      <c r="Y2038" s="39"/>
      <c r="Z2038" s="39"/>
      <c r="AA2038" s="39"/>
      <c r="AB2038" s="39"/>
      <c r="AC2038" s="39"/>
      <c r="AD2038" s="39"/>
      <c r="AE2038" s="39"/>
      <c r="AF2038" s="39"/>
      <c r="AG2038" s="39"/>
      <c r="AH2038" s="39"/>
      <c r="AI2038" s="39"/>
      <c r="AJ2038" s="39"/>
      <c r="AK2038" s="39"/>
      <c r="AL2038" s="39"/>
      <c r="AM2038" s="39"/>
      <c r="AN2038" s="39"/>
      <c r="AO2038" s="39"/>
      <c r="AP2038" s="39">
        <v>33447.54</v>
      </c>
      <c r="AQ2038" s="39">
        <f>(O2038+P2038+Q2038+R2038+S2038+T2038+U2038+V2038+W2038)*AP2038</f>
        <v>401370.48</v>
      </c>
      <c r="AR2038" s="27">
        <f t="shared" si="42"/>
        <v>449534.9376</v>
      </c>
      <c r="AS2038" s="13" t="s">
        <v>111</v>
      </c>
      <c r="AT2038" s="13">
        <v>2016</v>
      </c>
      <c r="AU2038" s="13"/>
    </row>
    <row r="2039" spans="2:47" x14ac:dyDescent="0.2">
      <c r="B2039" s="7" t="s">
        <v>3186</v>
      </c>
      <c r="C2039" s="7" t="s">
        <v>100</v>
      </c>
      <c r="D2039" s="13" t="s">
        <v>3187</v>
      </c>
      <c r="E2039" s="7" t="s">
        <v>582</v>
      </c>
      <c r="F2039" s="7" t="s">
        <v>3188</v>
      </c>
      <c r="G2039" s="7" t="s">
        <v>3189</v>
      </c>
      <c r="H2039" s="8" t="s">
        <v>197</v>
      </c>
      <c r="I2039" s="9">
        <v>57</v>
      </c>
      <c r="J2039" s="10" t="s">
        <v>238</v>
      </c>
      <c r="K2039" s="8" t="s">
        <v>107</v>
      </c>
      <c r="L2039" s="10" t="s">
        <v>108</v>
      </c>
      <c r="M2039" s="10" t="s">
        <v>109</v>
      </c>
      <c r="N2039" s="29" t="s">
        <v>2830</v>
      </c>
      <c r="O2039" s="27"/>
      <c r="P2039" s="27"/>
      <c r="Q2039" s="74"/>
      <c r="R2039" s="27">
        <v>10</v>
      </c>
      <c r="S2039" s="27">
        <v>21</v>
      </c>
      <c r="T2039" s="27">
        <v>21</v>
      </c>
      <c r="U2039" s="27">
        <v>21</v>
      </c>
      <c r="V2039" s="27">
        <v>21</v>
      </c>
      <c r="W2039" s="27"/>
      <c r="X2039" s="27"/>
      <c r="Y2039" s="27"/>
      <c r="Z2039" s="27"/>
      <c r="AA2039" s="27"/>
      <c r="AB2039" s="27"/>
      <c r="AC2039" s="27"/>
      <c r="AD2039" s="27"/>
      <c r="AE2039" s="27"/>
      <c r="AF2039" s="27"/>
      <c r="AG2039" s="27"/>
      <c r="AH2039" s="27"/>
      <c r="AI2039" s="27"/>
      <c r="AJ2039" s="27"/>
      <c r="AK2039" s="27"/>
      <c r="AL2039" s="27"/>
      <c r="AM2039" s="27"/>
      <c r="AN2039" s="27"/>
      <c r="AO2039" s="27"/>
      <c r="AP2039" s="27">
        <v>20311.21</v>
      </c>
      <c r="AQ2039" s="27">
        <v>0</v>
      </c>
      <c r="AR2039" s="27">
        <f t="shared" si="42"/>
        <v>0</v>
      </c>
      <c r="AS2039" s="10" t="s">
        <v>111</v>
      </c>
      <c r="AT2039" s="43" t="s">
        <v>241</v>
      </c>
      <c r="AU2039" s="89" t="s">
        <v>661</v>
      </c>
    </row>
    <row r="2040" spans="2:47" x14ac:dyDescent="0.2">
      <c r="B2040" s="12" t="s">
        <v>3190</v>
      </c>
      <c r="C2040" s="7" t="s">
        <v>100</v>
      </c>
      <c r="D2040" s="13" t="s">
        <v>3187</v>
      </c>
      <c r="E2040" s="7" t="s">
        <v>582</v>
      </c>
      <c r="F2040" s="7" t="s">
        <v>3188</v>
      </c>
      <c r="G2040" s="7" t="s">
        <v>3189</v>
      </c>
      <c r="H2040" s="8" t="s">
        <v>105</v>
      </c>
      <c r="I2040" s="9">
        <v>57</v>
      </c>
      <c r="J2040" s="10" t="s">
        <v>106</v>
      </c>
      <c r="K2040" s="8" t="s">
        <v>107</v>
      </c>
      <c r="L2040" s="10" t="s">
        <v>108</v>
      </c>
      <c r="M2040" s="10" t="s">
        <v>109</v>
      </c>
      <c r="N2040" s="10" t="s">
        <v>2830</v>
      </c>
      <c r="O2040" s="74"/>
      <c r="P2040" s="27"/>
      <c r="Q2040" s="27"/>
      <c r="R2040" s="27">
        <v>10</v>
      </c>
      <c r="S2040" s="27">
        <v>21</v>
      </c>
      <c r="T2040" s="27">
        <v>21</v>
      </c>
      <c r="U2040" s="27">
        <v>21</v>
      </c>
      <c r="V2040" s="27">
        <v>21</v>
      </c>
      <c r="W2040" s="27"/>
      <c r="X2040" s="27"/>
      <c r="Y2040" s="27"/>
      <c r="Z2040" s="27"/>
      <c r="AA2040" s="27"/>
      <c r="AB2040" s="27"/>
      <c r="AC2040" s="27"/>
      <c r="AD2040" s="27"/>
      <c r="AE2040" s="27"/>
      <c r="AF2040" s="27"/>
      <c r="AG2040" s="27"/>
      <c r="AH2040" s="27"/>
      <c r="AI2040" s="27"/>
      <c r="AJ2040" s="27"/>
      <c r="AK2040" s="27"/>
      <c r="AL2040" s="27"/>
      <c r="AM2040" s="27"/>
      <c r="AN2040" s="27"/>
      <c r="AO2040" s="27"/>
      <c r="AP2040" s="27">
        <v>20311.21</v>
      </c>
      <c r="AQ2040" s="27">
        <v>0</v>
      </c>
      <c r="AR2040" s="27">
        <f t="shared" si="42"/>
        <v>0</v>
      </c>
      <c r="AS2040" s="10" t="s">
        <v>111</v>
      </c>
      <c r="AT2040" s="43" t="s">
        <v>241</v>
      </c>
      <c r="AU2040" s="89" t="s">
        <v>661</v>
      </c>
    </row>
    <row r="2041" spans="2:47" x14ac:dyDescent="0.2">
      <c r="B2041" s="12" t="s">
        <v>3191</v>
      </c>
      <c r="C2041" s="7" t="s">
        <v>100</v>
      </c>
      <c r="D2041" s="13" t="s">
        <v>3187</v>
      </c>
      <c r="E2041" s="7" t="s">
        <v>582</v>
      </c>
      <c r="F2041" s="7" t="s">
        <v>3188</v>
      </c>
      <c r="G2041" s="7" t="s">
        <v>3189</v>
      </c>
      <c r="H2041" s="8" t="s">
        <v>105</v>
      </c>
      <c r="I2041" s="8">
        <v>57</v>
      </c>
      <c r="J2041" s="10" t="s">
        <v>3109</v>
      </c>
      <c r="K2041" s="8" t="s">
        <v>107</v>
      </c>
      <c r="L2041" s="10" t="s">
        <v>108</v>
      </c>
      <c r="M2041" s="10" t="s">
        <v>109</v>
      </c>
      <c r="N2041" s="10" t="s">
        <v>2830</v>
      </c>
      <c r="O2041" s="74"/>
      <c r="P2041" s="27"/>
      <c r="Q2041" s="27"/>
      <c r="R2041" s="27"/>
      <c r="S2041" s="27"/>
      <c r="T2041" s="27">
        <v>21</v>
      </c>
      <c r="U2041" s="27">
        <v>21</v>
      </c>
      <c r="V2041" s="27">
        <v>21</v>
      </c>
      <c r="W2041" s="27"/>
      <c r="X2041" s="27"/>
      <c r="Y2041" s="27"/>
      <c r="Z2041" s="27"/>
      <c r="AA2041" s="27"/>
      <c r="AB2041" s="27"/>
      <c r="AC2041" s="27"/>
      <c r="AD2041" s="27"/>
      <c r="AE2041" s="27"/>
      <c r="AF2041" s="27"/>
      <c r="AG2041" s="27"/>
      <c r="AH2041" s="27"/>
      <c r="AI2041" s="27"/>
      <c r="AJ2041" s="27"/>
      <c r="AK2041" s="27"/>
      <c r="AL2041" s="27"/>
      <c r="AM2041" s="27"/>
      <c r="AN2041" s="27"/>
      <c r="AO2041" s="27"/>
      <c r="AP2041" s="27">
        <v>18750</v>
      </c>
      <c r="AQ2041" s="27">
        <v>0</v>
      </c>
      <c r="AR2041" s="27">
        <f t="shared" si="42"/>
        <v>0</v>
      </c>
      <c r="AS2041" s="10" t="s">
        <v>111</v>
      </c>
      <c r="AT2041" s="7" t="s">
        <v>375</v>
      </c>
      <c r="AU2041" s="13" t="s">
        <v>156</v>
      </c>
    </row>
    <row r="2042" spans="2:47" x14ac:dyDescent="0.2">
      <c r="B2042" s="13" t="s">
        <v>3192</v>
      </c>
      <c r="C2042" s="13" t="s">
        <v>100</v>
      </c>
      <c r="D2042" s="13" t="s">
        <v>3193</v>
      </c>
      <c r="E2042" s="13" t="s">
        <v>569</v>
      </c>
      <c r="F2042" s="13" t="s">
        <v>3194</v>
      </c>
      <c r="G2042" s="13" t="s">
        <v>3189</v>
      </c>
      <c r="H2042" s="13" t="s">
        <v>105</v>
      </c>
      <c r="I2042" s="13">
        <v>57</v>
      </c>
      <c r="J2042" s="13" t="s">
        <v>3109</v>
      </c>
      <c r="K2042" s="13" t="s">
        <v>107</v>
      </c>
      <c r="L2042" s="13" t="s">
        <v>108</v>
      </c>
      <c r="M2042" s="13" t="s">
        <v>109</v>
      </c>
      <c r="N2042" s="13" t="s">
        <v>2830</v>
      </c>
      <c r="O2042" s="39"/>
      <c r="P2042" s="39"/>
      <c r="Q2042" s="39">
        <v>225</v>
      </c>
      <c r="R2042" s="39">
        <v>63</v>
      </c>
      <c r="S2042" s="39">
        <v>0</v>
      </c>
      <c r="T2042" s="39">
        <v>0</v>
      </c>
      <c r="U2042" s="39">
        <v>0</v>
      </c>
      <c r="V2042" s="39"/>
      <c r="W2042" s="39"/>
      <c r="X2042" s="39"/>
      <c r="Y2042" s="39"/>
      <c r="Z2042" s="39"/>
      <c r="AA2042" s="39"/>
      <c r="AB2042" s="39"/>
      <c r="AC2042" s="39"/>
      <c r="AD2042" s="39"/>
      <c r="AE2042" s="39"/>
      <c r="AF2042" s="39"/>
      <c r="AG2042" s="39"/>
      <c r="AH2042" s="39"/>
      <c r="AI2042" s="39"/>
      <c r="AJ2042" s="39"/>
      <c r="AK2042" s="39"/>
      <c r="AL2042" s="39"/>
      <c r="AM2042" s="39"/>
      <c r="AN2042" s="39"/>
      <c r="AO2042" s="39"/>
      <c r="AP2042" s="39">
        <v>9898.81</v>
      </c>
      <c r="AQ2042" s="39">
        <v>0</v>
      </c>
      <c r="AR2042" s="27">
        <f t="shared" si="42"/>
        <v>0</v>
      </c>
      <c r="AS2042" s="13" t="s">
        <v>111</v>
      </c>
      <c r="AT2042" s="13">
        <v>2014</v>
      </c>
      <c r="AU2042" s="13">
        <v>14</v>
      </c>
    </row>
    <row r="2043" spans="2:47" x14ac:dyDescent="0.2">
      <c r="B2043" s="13" t="s">
        <v>3195</v>
      </c>
      <c r="C2043" s="13" t="s">
        <v>100</v>
      </c>
      <c r="D2043" s="13" t="s">
        <v>3193</v>
      </c>
      <c r="E2043" s="13" t="s">
        <v>569</v>
      </c>
      <c r="F2043" s="13" t="s">
        <v>3194</v>
      </c>
      <c r="G2043" s="13" t="s">
        <v>3189</v>
      </c>
      <c r="H2043" s="13" t="s">
        <v>105</v>
      </c>
      <c r="I2043" s="13">
        <v>57</v>
      </c>
      <c r="J2043" s="13" t="s">
        <v>1386</v>
      </c>
      <c r="K2043" s="13" t="s">
        <v>107</v>
      </c>
      <c r="L2043" s="13" t="s">
        <v>108</v>
      </c>
      <c r="M2043" s="13" t="s">
        <v>122</v>
      </c>
      <c r="N2043" s="13" t="s">
        <v>2830</v>
      </c>
      <c r="O2043" s="39"/>
      <c r="P2043" s="39"/>
      <c r="Q2043" s="39">
        <v>15</v>
      </c>
      <c r="R2043" s="39">
        <v>10</v>
      </c>
      <c r="S2043" s="39">
        <v>0</v>
      </c>
      <c r="T2043" s="39">
        <v>0</v>
      </c>
      <c r="U2043" s="39">
        <v>0</v>
      </c>
      <c r="V2043" s="39"/>
      <c r="W2043" s="39"/>
      <c r="X2043" s="39"/>
      <c r="Y2043" s="39"/>
      <c r="Z2043" s="39"/>
      <c r="AA2043" s="39"/>
      <c r="AB2043" s="39"/>
      <c r="AC2043" s="39"/>
      <c r="AD2043" s="39"/>
      <c r="AE2043" s="39"/>
      <c r="AF2043" s="39"/>
      <c r="AG2043" s="39"/>
      <c r="AH2043" s="39"/>
      <c r="AI2043" s="39"/>
      <c r="AJ2043" s="39"/>
      <c r="AK2043" s="39"/>
      <c r="AL2043" s="39"/>
      <c r="AM2043" s="39"/>
      <c r="AN2043" s="39"/>
      <c r="AO2043" s="39"/>
      <c r="AP2043" s="39">
        <v>9898.81</v>
      </c>
      <c r="AQ2043" s="39">
        <f>(O2043+P2043+Q2043+R2043+S2043+T2043+U2043+V2043+W2043)*AP2043</f>
        <v>247470.25</v>
      </c>
      <c r="AR2043" s="27">
        <f t="shared" si="42"/>
        <v>277166.68000000005</v>
      </c>
      <c r="AS2043" s="13" t="s">
        <v>111</v>
      </c>
      <c r="AT2043" s="13">
        <v>2014</v>
      </c>
      <c r="AU2043" s="13"/>
    </row>
    <row r="2044" spans="2:47" x14ac:dyDescent="0.2">
      <c r="B2044" s="7" t="s">
        <v>3196</v>
      </c>
      <c r="C2044" s="7" t="s">
        <v>100</v>
      </c>
      <c r="D2044" s="13" t="s">
        <v>3197</v>
      </c>
      <c r="E2044" s="7" t="s">
        <v>582</v>
      </c>
      <c r="F2044" s="7" t="s">
        <v>3198</v>
      </c>
      <c r="G2044" s="7" t="s">
        <v>3199</v>
      </c>
      <c r="H2044" s="8" t="s">
        <v>197</v>
      </c>
      <c r="I2044" s="9">
        <v>57</v>
      </c>
      <c r="J2044" s="10" t="s">
        <v>238</v>
      </c>
      <c r="K2044" s="8" t="s">
        <v>107</v>
      </c>
      <c r="L2044" s="10" t="s">
        <v>108</v>
      </c>
      <c r="M2044" s="10" t="s">
        <v>109</v>
      </c>
      <c r="N2044" s="29" t="s">
        <v>2830</v>
      </c>
      <c r="O2044" s="27"/>
      <c r="P2044" s="27"/>
      <c r="Q2044" s="74"/>
      <c r="R2044" s="27">
        <v>25</v>
      </c>
      <c r="S2044" s="27">
        <v>77</v>
      </c>
      <c r="T2044" s="27">
        <v>77</v>
      </c>
      <c r="U2044" s="27">
        <v>77</v>
      </c>
      <c r="V2044" s="27">
        <v>77</v>
      </c>
      <c r="W2044" s="27"/>
      <c r="X2044" s="27"/>
      <c r="Y2044" s="27"/>
      <c r="Z2044" s="27"/>
      <c r="AA2044" s="27"/>
      <c r="AB2044" s="27"/>
      <c r="AC2044" s="27"/>
      <c r="AD2044" s="27"/>
      <c r="AE2044" s="27"/>
      <c r="AF2044" s="27"/>
      <c r="AG2044" s="27"/>
      <c r="AH2044" s="27"/>
      <c r="AI2044" s="27"/>
      <c r="AJ2044" s="27"/>
      <c r="AK2044" s="27"/>
      <c r="AL2044" s="27"/>
      <c r="AM2044" s="27"/>
      <c r="AN2044" s="27"/>
      <c r="AO2044" s="27"/>
      <c r="AP2044" s="27">
        <v>20311.21</v>
      </c>
      <c r="AQ2044" s="27">
        <v>0</v>
      </c>
      <c r="AR2044" s="27">
        <f t="shared" si="42"/>
        <v>0</v>
      </c>
      <c r="AS2044" s="10" t="s">
        <v>111</v>
      </c>
      <c r="AT2044" s="43" t="s">
        <v>241</v>
      </c>
      <c r="AU2044" s="89" t="s">
        <v>661</v>
      </c>
    </row>
    <row r="2045" spans="2:47" x14ac:dyDescent="0.2">
      <c r="B2045" s="12" t="s">
        <v>3200</v>
      </c>
      <c r="C2045" s="7" t="s">
        <v>100</v>
      </c>
      <c r="D2045" s="13" t="s">
        <v>3197</v>
      </c>
      <c r="E2045" s="7" t="s">
        <v>582</v>
      </c>
      <c r="F2045" s="7" t="s">
        <v>3198</v>
      </c>
      <c r="G2045" s="7" t="s">
        <v>3199</v>
      </c>
      <c r="H2045" s="8" t="s">
        <v>105</v>
      </c>
      <c r="I2045" s="9">
        <v>57</v>
      </c>
      <c r="J2045" s="10" t="s">
        <v>106</v>
      </c>
      <c r="K2045" s="8" t="s">
        <v>107</v>
      </c>
      <c r="L2045" s="10" t="s">
        <v>108</v>
      </c>
      <c r="M2045" s="10" t="s">
        <v>109</v>
      </c>
      <c r="N2045" s="10" t="s">
        <v>2830</v>
      </c>
      <c r="O2045" s="74"/>
      <c r="P2045" s="27"/>
      <c r="Q2045" s="27"/>
      <c r="R2045" s="27">
        <v>25</v>
      </c>
      <c r="S2045" s="27">
        <v>77</v>
      </c>
      <c r="T2045" s="27">
        <v>77</v>
      </c>
      <c r="U2045" s="27">
        <v>77</v>
      </c>
      <c r="V2045" s="27">
        <v>77</v>
      </c>
      <c r="W2045" s="27"/>
      <c r="X2045" s="27"/>
      <c r="Y2045" s="27"/>
      <c r="Z2045" s="27"/>
      <c r="AA2045" s="27"/>
      <c r="AB2045" s="27"/>
      <c r="AC2045" s="27"/>
      <c r="AD2045" s="27"/>
      <c r="AE2045" s="27"/>
      <c r="AF2045" s="27"/>
      <c r="AG2045" s="27"/>
      <c r="AH2045" s="27"/>
      <c r="AI2045" s="27"/>
      <c r="AJ2045" s="27"/>
      <c r="AK2045" s="27"/>
      <c r="AL2045" s="27"/>
      <c r="AM2045" s="27"/>
      <c r="AN2045" s="27"/>
      <c r="AO2045" s="27"/>
      <c r="AP2045" s="27">
        <v>20311.21</v>
      </c>
      <c r="AQ2045" s="27">
        <v>0</v>
      </c>
      <c r="AR2045" s="27">
        <f t="shared" si="42"/>
        <v>0</v>
      </c>
      <c r="AS2045" s="10" t="s">
        <v>111</v>
      </c>
      <c r="AT2045" s="43" t="s">
        <v>241</v>
      </c>
      <c r="AU2045" s="89" t="s">
        <v>661</v>
      </c>
    </row>
    <row r="2046" spans="2:47" x14ac:dyDescent="0.2">
      <c r="B2046" s="12" t="s">
        <v>3201</v>
      </c>
      <c r="C2046" s="7" t="s">
        <v>100</v>
      </c>
      <c r="D2046" s="13" t="s">
        <v>3197</v>
      </c>
      <c r="E2046" s="7" t="s">
        <v>582</v>
      </c>
      <c r="F2046" s="7" t="s">
        <v>3198</v>
      </c>
      <c r="G2046" s="7" t="s">
        <v>3199</v>
      </c>
      <c r="H2046" s="8" t="s">
        <v>105</v>
      </c>
      <c r="I2046" s="8">
        <v>57</v>
      </c>
      <c r="J2046" s="10" t="s">
        <v>3109</v>
      </c>
      <c r="K2046" s="8" t="s">
        <v>107</v>
      </c>
      <c r="L2046" s="10" t="s">
        <v>108</v>
      </c>
      <c r="M2046" s="10" t="s">
        <v>109</v>
      </c>
      <c r="N2046" s="10" t="s">
        <v>2830</v>
      </c>
      <c r="O2046" s="74"/>
      <c r="P2046" s="27"/>
      <c r="Q2046" s="27"/>
      <c r="R2046" s="27"/>
      <c r="S2046" s="27"/>
      <c r="T2046" s="27">
        <v>77</v>
      </c>
      <c r="U2046" s="27">
        <v>77</v>
      </c>
      <c r="V2046" s="27">
        <v>77</v>
      </c>
      <c r="W2046" s="27"/>
      <c r="X2046" s="27"/>
      <c r="Y2046" s="27"/>
      <c r="Z2046" s="27"/>
      <c r="AA2046" s="27"/>
      <c r="AB2046" s="27"/>
      <c r="AC2046" s="27"/>
      <c r="AD2046" s="27"/>
      <c r="AE2046" s="27"/>
      <c r="AF2046" s="27"/>
      <c r="AG2046" s="27"/>
      <c r="AH2046" s="27"/>
      <c r="AI2046" s="27"/>
      <c r="AJ2046" s="27"/>
      <c r="AK2046" s="27"/>
      <c r="AL2046" s="27"/>
      <c r="AM2046" s="27"/>
      <c r="AN2046" s="27"/>
      <c r="AO2046" s="27"/>
      <c r="AP2046" s="27">
        <v>18750</v>
      </c>
      <c r="AQ2046" s="27">
        <v>0</v>
      </c>
      <c r="AR2046" s="27">
        <f t="shared" si="42"/>
        <v>0</v>
      </c>
      <c r="AS2046" s="10" t="s">
        <v>111</v>
      </c>
      <c r="AT2046" s="7" t="s">
        <v>375</v>
      </c>
      <c r="AU2046" s="89" t="s">
        <v>212</v>
      </c>
    </row>
    <row r="2047" spans="2:47" x14ac:dyDescent="0.2">
      <c r="B2047" s="7" t="s">
        <v>3202</v>
      </c>
      <c r="C2047" s="7" t="s">
        <v>100</v>
      </c>
      <c r="D2047" s="13" t="s">
        <v>3197</v>
      </c>
      <c r="E2047" s="7" t="s">
        <v>582</v>
      </c>
      <c r="F2047" s="7" t="s">
        <v>3198</v>
      </c>
      <c r="G2047" s="7" t="s">
        <v>3203</v>
      </c>
      <c r="H2047" s="8" t="s">
        <v>197</v>
      </c>
      <c r="I2047" s="9">
        <v>57</v>
      </c>
      <c r="J2047" s="10" t="s">
        <v>238</v>
      </c>
      <c r="K2047" s="8" t="s">
        <v>107</v>
      </c>
      <c r="L2047" s="10" t="s">
        <v>108</v>
      </c>
      <c r="M2047" s="10" t="s">
        <v>109</v>
      </c>
      <c r="N2047" s="29" t="s">
        <v>2830</v>
      </c>
      <c r="O2047" s="27"/>
      <c r="P2047" s="27"/>
      <c r="Q2047" s="74"/>
      <c r="R2047" s="27">
        <v>12</v>
      </c>
      <c r="S2047" s="27">
        <v>25</v>
      </c>
      <c r="T2047" s="27">
        <v>25</v>
      </c>
      <c r="U2047" s="27">
        <v>25</v>
      </c>
      <c r="V2047" s="27">
        <v>25</v>
      </c>
      <c r="W2047" s="27"/>
      <c r="X2047" s="27"/>
      <c r="Y2047" s="27"/>
      <c r="Z2047" s="27"/>
      <c r="AA2047" s="27"/>
      <c r="AB2047" s="27"/>
      <c r="AC2047" s="27"/>
      <c r="AD2047" s="27"/>
      <c r="AE2047" s="27"/>
      <c r="AF2047" s="27"/>
      <c r="AG2047" s="27"/>
      <c r="AH2047" s="27"/>
      <c r="AI2047" s="27"/>
      <c r="AJ2047" s="27"/>
      <c r="AK2047" s="27"/>
      <c r="AL2047" s="27"/>
      <c r="AM2047" s="27"/>
      <c r="AN2047" s="27"/>
      <c r="AO2047" s="27"/>
      <c r="AP2047" s="27">
        <v>20311.21</v>
      </c>
      <c r="AQ2047" s="27">
        <v>0</v>
      </c>
      <c r="AR2047" s="27">
        <f t="shared" si="42"/>
        <v>0</v>
      </c>
      <c r="AS2047" s="10" t="s">
        <v>111</v>
      </c>
      <c r="AT2047" s="43" t="s">
        <v>241</v>
      </c>
      <c r="AU2047" s="89" t="s">
        <v>661</v>
      </c>
    </row>
    <row r="2048" spans="2:47" x14ac:dyDescent="0.2">
      <c r="B2048" s="12" t="s">
        <v>3204</v>
      </c>
      <c r="C2048" s="7" t="s">
        <v>100</v>
      </c>
      <c r="D2048" s="13" t="s">
        <v>3197</v>
      </c>
      <c r="E2048" s="7" t="s">
        <v>582</v>
      </c>
      <c r="F2048" s="7" t="s">
        <v>3198</v>
      </c>
      <c r="G2048" s="7" t="s">
        <v>3203</v>
      </c>
      <c r="H2048" s="8" t="s">
        <v>105</v>
      </c>
      <c r="I2048" s="9">
        <v>57</v>
      </c>
      <c r="J2048" s="10" t="s">
        <v>106</v>
      </c>
      <c r="K2048" s="8" t="s">
        <v>107</v>
      </c>
      <c r="L2048" s="10" t="s">
        <v>108</v>
      </c>
      <c r="M2048" s="10" t="s">
        <v>109</v>
      </c>
      <c r="N2048" s="10" t="s">
        <v>2830</v>
      </c>
      <c r="O2048" s="74"/>
      <c r="P2048" s="27"/>
      <c r="Q2048" s="27"/>
      <c r="R2048" s="27">
        <v>12</v>
      </c>
      <c r="S2048" s="27">
        <v>25</v>
      </c>
      <c r="T2048" s="27">
        <v>25</v>
      </c>
      <c r="U2048" s="27">
        <v>25</v>
      </c>
      <c r="V2048" s="27">
        <v>25</v>
      </c>
      <c r="W2048" s="27"/>
      <c r="X2048" s="27"/>
      <c r="Y2048" s="27"/>
      <c r="Z2048" s="27"/>
      <c r="AA2048" s="27"/>
      <c r="AB2048" s="27"/>
      <c r="AC2048" s="27"/>
      <c r="AD2048" s="27"/>
      <c r="AE2048" s="27"/>
      <c r="AF2048" s="27"/>
      <c r="AG2048" s="27"/>
      <c r="AH2048" s="27"/>
      <c r="AI2048" s="27"/>
      <c r="AJ2048" s="27"/>
      <c r="AK2048" s="27"/>
      <c r="AL2048" s="27"/>
      <c r="AM2048" s="27"/>
      <c r="AN2048" s="27"/>
      <c r="AO2048" s="27"/>
      <c r="AP2048" s="27">
        <v>20311.21</v>
      </c>
      <c r="AQ2048" s="27">
        <v>0</v>
      </c>
      <c r="AR2048" s="27">
        <f t="shared" si="42"/>
        <v>0</v>
      </c>
      <c r="AS2048" s="10" t="s">
        <v>111</v>
      </c>
      <c r="AT2048" s="43" t="s">
        <v>241</v>
      </c>
      <c r="AU2048" s="89" t="s">
        <v>661</v>
      </c>
    </row>
    <row r="2049" spans="2:47" x14ac:dyDescent="0.2">
      <c r="B2049" s="12" t="s">
        <v>3205</v>
      </c>
      <c r="C2049" s="7" t="s">
        <v>100</v>
      </c>
      <c r="D2049" s="13" t="s">
        <v>3197</v>
      </c>
      <c r="E2049" s="7" t="s">
        <v>582</v>
      </c>
      <c r="F2049" s="7" t="s">
        <v>3198</v>
      </c>
      <c r="G2049" s="7" t="s">
        <v>3203</v>
      </c>
      <c r="H2049" s="8" t="s">
        <v>105</v>
      </c>
      <c r="I2049" s="8">
        <v>57</v>
      </c>
      <c r="J2049" s="10" t="s">
        <v>3109</v>
      </c>
      <c r="K2049" s="8" t="s">
        <v>107</v>
      </c>
      <c r="L2049" s="10" t="s">
        <v>108</v>
      </c>
      <c r="M2049" s="10" t="s">
        <v>109</v>
      </c>
      <c r="N2049" s="10" t="s">
        <v>2830</v>
      </c>
      <c r="O2049" s="74"/>
      <c r="P2049" s="27"/>
      <c r="Q2049" s="27"/>
      <c r="R2049" s="27"/>
      <c r="S2049" s="27"/>
      <c r="T2049" s="27">
        <v>9</v>
      </c>
      <c r="U2049" s="27">
        <v>25</v>
      </c>
      <c r="V2049" s="27">
        <v>25</v>
      </c>
      <c r="W2049" s="27"/>
      <c r="X2049" s="27"/>
      <c r="Y2049" s="27"/>
      <c r="Z2049" s="27"/>
      <c r="AA2049" s="27"/>
      <c r="AB2049" s="27"/>
      <c r="AC2049" s="27"/>
      <c r="AD2049" s="27"/>
      <c r="AE2049" s="27"/>
      <c r="AF2049" s="27"/>
      <c r="AG2049" s="27"/>
      <c r="AH2049" s="27"/>
      <c r="AI2049" s="27"/>
      <c r="AJ2049" s="27"/>
      <c r="AK2049" s="27"/>
      <c r="AL2049" s="27"/>
      <c r="AM2049" s="27"/>
      <c r="AN2049" s="27"/>
      <c r="AO2049" s="27"/>
      <c r="AP2049" s="27">
        <v>18750</v>
      </c>
      <c r="AQ2049" s="27">
        <v>0</v>
      </c>
      <c r="AR2049" s="27">
        <f t="shared" si="42"/>
        <v>0</v>
      </c>
      <c r="AS2049" s="10" t="s">
        <v>111</v>
      </c>
      <c r="AT2049" s="7" t="s">
        <v>375</v>
      </c>
      <c r="AU2049" s="89" t="s">
        <v>212</v>
      </c>
    </row>
    <row r="2050" spans="2:47" x14ac:dyDescent="0.2">
      <c r="B2050" s="7" t="s">
        <v>3206</v>
      </c>
      <c r="C2050" s="7" t="s">
        <v>100</v>
      </c>
      <c r="D2050" s="13" t="s">
        <v>3197</v>
      </c>
      <c r="E2050" s="7" t="s">
        <v>582</v>
      </c>
      <c r="F2050" s="7" t="s">
        <v>3198</v>
      </c>
      <c r="G2050" s="7" t="s">
        <v>3207</v>
      </c>
      <c r="H2050" s="8" t="s">
        <v>197</v>
      </c>
      <c r="I2050" s="9">
        <v>57</v>
      </c>
      <c r="J2050" s="10" t="s">
        <v>238</v>
      </c>
      <c r="K2050" s="8" t="s">
        <v>107</v>
      </c>
      <c r="L2050" s="10" t="s">
        <v>108</v>
      </c>
      <c r="M2050" s="10" t="s">
        <v>109</v>
      </c>
      <c r="N2050" s="29" t="s">
        <v>2830</v>
      </c>
      <c r="O2050" s="27"/>
      <c r="P2050" s="27"/>
      <c r="Q2050" s="74"/>
      <c r="R2050" s="27">
        <v>12</v>
      </c>
      <c r="S2050" s="27">
        <v>25</v>
      </c>
      <c r="T2050" s="27">
        <v>25</v>
      </c>
      <c r="U2050" s="27">
        <v>25</v>
      </c>
      <c r="V2050" s="27">
        <v>25</v>
      </c>
      <c r="W2050" s="27"/>
      <c r="X2050" s="27"/>
      <c r="Y2050" s="27"/>
      <c r="Z2050" s="27"/>
      <c r="AA2050" s="27"/>
      <c r="AB2050" s="27"/>
      <c r="AC2050" s="27"/>
      <c r="AD2050" s="27"/>
      <c r="AE2050" s="27"/>
      <c r="AF2050" s="27"/>
      <c r="AG2050" s="27"/>
      <c r="AH2050" s="27"/>
      <c r="AI2050" s="27"/>
      <c r="AJ2050" s="27"/>
      <c r="AK2050" s="27"/>
      <c r="AL2050" s="27"/>
      <c r="AM2050" s="27"/>
      <c r="AN2050" s="27"/>
      <c r="AO2050" s="27"/>
      <c r="AP2050" s="27">
        <v>20311.21</v>
      </c>
      <c r="AQ2050" s="27">
        <v>0</v>
      </c>
      <c r="AR2050" s="27">
        <f t="shared" si="42"/>
        <v>0</v>
      </c>
      <c r="AS2050" s="10" t="s">
        <v>111</v>
      </c>
      <c r="AT2050" s="43" t="s">
        <v>241</v>
      </c>
      <c r="AU2050" s="89" t="s">
        <v>661</v>
      </c>
    </row>
    <row r="2051" spans="2:47" x14ac:dyDescent="0.2">
      <c r="B2051" s="12" t="s">
        <v>3208</v>
      </c>
      <c r="C2051" s="7" t="s">
        <v>100</v>
      </c>
      <c r="D2051" s="13" t="s">
        <v>3197</v>
      </c>
      <c r="E2051" s="7" t="s">
        <v>582</v>
      </c>
      <c r="F2051" s="7" t="s">
        <v>3198</v>
      </c>
      <c r="G2051" s="7" t="s">
        <v>3207</v>
      </c>
      <c r="H2051" s="8" t="s">
        <v>105</v>
      </c>
      <c r="I2051" s="9">
        <v>57</v>
      </c>
      <c r="J2051" s="10" t="s">
        <v>106</v>
      </c>
      <c r="K2051" s="8" t="s">
        <v>107</v>
      </c>
      <c r="L2051" s="10" t="s">
        <v>108</v>
      </c>
      <c r="M2051" s="10" t="s">
        <v>109</v>
      </c>
      <c r="N2051" s="10" t="s">
        <v>2830</v>
      </c>
      <c r="O2051" s="74"/>
      <c r="P2051" s="27"/>
      <c r="Q2051" s="27"/>
      <c r="R2051" s="27">
        <v>12</v>
      </c>
      <c r="S2051" s="27">
        <v>25</v>
      </c>
      <c r="T2051" s="27">
        <v>25</v>
      </c>
      <c r="U2051" s="27">
        <v>25</v>
      </c>
      <c r="V2051" s="27">
        <v>25</v>
      </c>
      <c r="W2051" s="27"/>
      <c r="X2051" s="27"/>
      <c r="Y2051" s="27"/>
      <c r="Z2051" s="27"/>
      <c r="AA2051" s="27"/>
      <c r="AB2051" s="27"/>
      <c r="AC2051" s="27"/>
      <c r="AD2051" s="27"/>
      <c r="AE2051" s="27"/>
      <c r="AF2051" s="27"/>
      <c r="AG2051" s="27"/>
      <c r="AH2051" s="27"/>
      <c r="AI2051" s="27"/>
      <c r="AJ2051" s="27"/>
      <c r="AK2051" s="27"/>
      <c r="AL2051" s="27"/>
      <c r="AM2051" s="27"/>
      <c r="AN2051" s="27"/>
      <c r="AO2051" s="27"/>
      <c r="AP2051" s="27">
        <v>20311.21</v>
      </c>
      <c r="AQ2051" s="27">
        <v>0</v>
      </c>
      <c r="AR2051" s="27">
        <f t="shared" si="42"/>
        <v>0</v>
      </c>
      <c r="AS2051" s="10" t="s">
        <v>111</v>
      </c>
      <c r="AT2051" s="43" t="s">
        <v>241</v>
      </c>
      <c r="AU2051" s="89" t="s">
        <v>661</v>
      </c>
    </row>
    <row r="2052" spans="2:47" x14ac:dyDescent="0.2">
      <c r="B2052" s="12" t="s">
        <v>3209</v>
      </c>
      <c r="C2052" s="7" t="s">
        <v>100</v>
      </c>
      <c r="D2052" s="13" t="s">
        <v>3197</v>
      </c>
      <c r="E2052" s="7" t="s">
        <v>582</v>
      </c>
      <c r="F2052" s="7" t="s">
        <v>3198</v>
      </c>
      <c r="G2052" s="7" t="s">
        <v>3207</v>
      </c>
      <c r="H2052" s="8" t="s">
        <v>105</v>
      </c>
      <c r="I2052" s="8">
        <v>57</v>
      </c>
      <c r="J2052" s="10" t="s">
        <v>3109</v>
      </c>
      <c r="K2052" s="8" t="s">
        <v>107</v>
      </c>
      <c r="L2052" s="10" t="s">
        <v>108</v>
      </c>
      <c r="M2052" s="10" t="s">
        <v>109</v>
      </c>
      <c r="N2052" s="10" t="s">
        <v>2830</v>
      </c>
      <c r="O2052" s="74"/>
      <c r="P2052" s="27"/>
      <c r="Q2052" s="27"/>
      <c r="R2052" s="27"/>
      <c r="S2052" s="27"/>
      <c r="T2052" s="27">
        <v>9</v>
      </c>
      <c r="U2052" s="27">
        <v>25</v>
      </c>
      <c r="V2052" s="27">
        <v>25</v>
      </c>
      <c r="W2052" s="27"/>
      <c r="X2052" s="27"/>
      <c r="Y2052" s="27"/>
      <c r="Z2052" s="27"/>
      <c r="AA2052" s="27"/>
      <c r="AB2052" s="27"/>
      <c r="AC2052" s="27"/>
      <c r="AD2052" s="27"/>
      <c r="AE2052" s="27"/>
      <c r="AF2052" s="27"/>
      <c r="AG2052" s="27"/>
      <c r="AH2052" s="27"/>
      <c r="AI2052" s="27"/>
      <c r="AJ2052" s="27"/>
      <c r="AK2052" s="27"/>
      <c r="AL2052" s="27"/>
      <c r="AM2052" s="27"/>
      <c r="AN2052" s="27"/>
      <c r="AO2052" s="27"/>
      <c r="AP2052" s="27">
        <v>18750</v>
      </c>
      <c r="AQ2052" s="27">
        <v>0</v>
      </c>
      <c r="AR2052" s="27">
        <f t="shared" si="42"/>
        <v>0</v>
      </c>
      <c r="AS2052" s="10" t="s">
        <v>111</v>
      </c>
      <c r="AT2052" s="7" t="s">
        <v>375</v>
      </c>
      <c r="AU2052" s="89" t="s">
        <v>212</v>
      </c>
    </row>
    <row r="2053" spans="2:47" x14ac:dyDescent="0.2">
      <c r="B2053" s="7" t="s">
        <v>3210</v>
      </c>
      <c r="C2053" s="7" t="s">
        <v>100</v>
      </c>
      <c r="D2053" s="13" t="s">
        <v>3197</v>
      </c>
      <c r="E2053" s="7" t="s">
        <v>582</v>
      </c>
      <c r="F2053" s="7" t="s">
        <v>3198</v>
      </c>
      <c r="G2053" s="7" t="s">
        <v>3211</v>
      </c>
      <c r="H2053" s="8" t="s">
        <v>197</v>
      </c>
      <c r="I2053" s="9">
        <v>57</v>
      </c>
      <c r="J2053" s="10" t="s">
        <v>238</v>
      </c>
      <c r="K2053" s="8" t="s">
        <v>107</v>
      </c>
      <c r="L2053" s="10" t="s">
        <v>108</v>
      </c>
      <c r="M2053" s="10" t="s">
        <v>109</v>
      </c>
      <c r="N2053" s="29" t="s">
        <v>2830</v>
      </c>
      <c r="O2053" s="27"/>
      <c r="P2053" s="27"/>
      <c r="Q2053" s="74"/>
      <c r="R2053" s="27">
        <v>4</v>
      </c>
      <c r="S2053" s="27">
        <v>8</v>
      </c>
      <c r="T2053" s="27">
        <v>8</v>
      </c>
      <c r="U2053" s="27">
        <v>8</v>
      </c>
      <c r="V2053" s="27">
        <v>8</v>
      </c>
      <c r="W2053" s="27"/>
      <c r="X2053" s="27"/>
      <c r="Y2053" s="27"/>
      <c r="Z2053" s="27"/>
      <c r="AA2053" s="27"/>
      <c r="AB2053" s="27"/>
      <c r="AC2053" s="27"/>
      <c r="AD2053" s="27"/>
      <c r="AE2053" s="27"/>
      <c r="AF2053" s="27"/>
      <c r="AG2053" s="27"/>
      <c r="AH2053" s="27"/>
      <c r="AI2053" s="27"/>
      <c r="AJ2053" s="27"/>
      <c r="AK2053" s="27"/>
      <c r="AL2053" s="27"/>
      <c r="AM2053" s="27"/>
      <c r="AN2053" s="27"/>
      <c r="AO2053" s="27"/>
      <c r="AP2053" s="27">
        <v>20311.21</v>
      </c>
      <c r="AQ2053" s="27">
        <v>0</v>
      </c>
      <c r="AR2053" s="27">
        <f t="shared" ref="AR2053:AR2116" si="43">AQ2053*1.12</f>
        <v>0</v>
      </c>
      <c r="AS2053" s="10" t="s">
        <v>111</v>
      </c>
      <c r="AT2053" s="43" t="s">
        <v>241</v>
      </c>
      <c r="AU2053" s="89" t="s">
        <v>661</v>
      </c>
    </row>
    <row r="2054" spans="2:47" x14ac:dyDescent="0.2">
      <c r="B2054" s="12" t="s">
        <v>3212</v>
      </c>
      <c r="C2054" s="7" t="s">
        <v>100</v>
      </c>
      <c r="D2054" s="13" t="s">
        <v>3197</v>
      </c>
      <c r="E2054" s="7" t="s">
        <v>582</v>
      </c>
      <c r="F2054" s="7" t="s">
        <v>3198</v>
      </c>
      <c r="G2054" s="7" t="s">
        <v>3211</v>
      </c>
      <c r="H2054" s="8" t="s">
        <v>105</v>
      </c>
      <c r="I2054" s="9">
        <v>57</v>
      </c>
      <c r="J2054" s="10" t="s">
        <v>106</v>
      </c>
      <c r="K2054" s="8" t="s">
        <v>107</v>
      </c>
      <c r="L2054" s="10" t="s">
        <v>108</v>
      </c>
      <c r="M2054" s="10" t="s">
        <v>109</v>
      </c>
      <c r="N2054" s="10" t="s">
        <v>2830</v>
      </c>
      <c r="O2054" s="74"/>
      <c r="P2054" s="27"/>
      <c r="Q2054" s="27"/>
      <c r="R2054" s="27">
        <v>4</v>
      </c>
      <c r="S2054" s="27">
        <v>8</v>
      </c>
      <c r="T2054" s="27">
        <v>8</v>
      </c>
      <c r="U2054" s="27">
        <v>8</v>
      </c>
      <c r="V2054" s="27">
        <v>8</v>
      </c>
      <c r="W2054" s="27"/>
      <c r="X2054" s="27"/>
      <c r="Y2054" s="27"/>
      <c r="Z2054" s="27"/>
      <c r="AA2054" s="27"/>
      <c r="AB2054" s="27"/>
      <c r="AC2054" s="27"/>
      <c r="AD2054" s="27"/>
      <c r="AE2054" s="27"/>
      <c r="AF2054" s="27"/>
      <c r="AG2054" s="27"/>
      <c r="AH2054" s="27"/>
      <c r="AI2054" s="27"/>
      <c r="AJ2054" s="27"/>
      <c r="AK2054" s="27"/>
      <c r="AL2054" s="27"/>
      <c r="AM2054" s="27"/>
      <c r="AN2054" s="27"/>
      <c r="AO2054" s="27"/>
      <c r="AP2054" s="27">
        <v>20311.21</v>
      </c>
      <c r="AQ2054" s="27">
        <v>0</v>
      </c>
      <c r="AR2054" s="27">
        <f t="shared" si="43"/>
        <v>0</v>
      </c>
      <c r="AS2054" s="10" t="s">
        <v>111</v>
      </c>
      <c r="AT2054" s="43" t="s">
        <v>241</v>
      </c>
      <c r="AU2054" s="89" t="s">
        <v>661</v>
      </c>
    </row>
    <row r="2055" spans="2:47" x14ac:dyDescent="0.2">
      <c r="B2055" s="12" t="s">
        <v>3213</v>
      </c>
      <c r="C2055" s="7" t="s">
        <v>100</v>
      </c>
      <c r="D2055" s="13" t="s">
        <v>3197</v>
      </c>
      <c r="E2055" s="7" t="s">
        <v>582</v>
      </c>
      <c r="F2055" s="7" t="s">
        <v>3198</v>
      </c>
      <c r="G2055" s="7" t="s">
        <v>3211</v>
      </c>
      <c r="H2055" s="8" t="s">
        <v>105</v>
      </c>
      <c r="I2055" s="8">
        <v>57</v>
      </c>
      <c r="J2055" s="10" t="s">
        <v>3109</v>
      </c>
      <c r="K2055" s="8" t="s">
        <v>107</v>
      </c>
      <c r="L2055" s="10" t="s">
        <v>108</v>
      </c>
      <c r="M2055" s="10" t="s">
        <v>109</v>
      </c>
      <c r="N2055" s="10" t="s">
        <v>2830</v>
      </c>
      <c r="O2055" s="74"/>
      <c r="P2055" s="27"/>
      <c r="Q2055" s="27"/>
      <c r="R2055" s="27"/>
      <c r="S2055" s="27"/>
      <c r="T2055" s="27">
        <v>8</v>
      </c>
      <c r="U2055" s="27">
        <v>8</v>
      </c>
      <c r="V2055" s="27">
        <v>8</v>
      </c>
      <c r="W2055" s="27"/>
      <c r="X2055" s="27"/>
      <c r="Y2055" s="27"/>
      <c r="Z2055" s="27"/>
      <c r="AA2055" s="27"/>
      <c r="AB2055" s="27"/>
      <c r="AC2055" s="27"/>
      <c r="AD2055" s="27"/>
      <c r="AE2055" s="27"/>
      <c r="AF2055" s="27"/>
      <c r="AG2055" s="27"/>
      <c r="AH2055" s="27"/>
      <c r="AI2055" s="27"/>
      <c r="AJ2055" s="27"/>
      <c r="AK2055" s="27"/>
      <c r="AL2055" s="27"/>
      <c r="AM2055" s="27"/>
      <c r="AN2055" s="27"/>
      <c r="AO2055" s="27"/>
      <c r="AP2055" s="27">
        <v>18750</v>
      </c>
      <c r="AQ2055" s="27">
        <v>0</v>
      </c>
      <c r="AR2055" s="27">
        <f t="shared" si="43"/>
        <v>0</v>
      </c>
      <c r="AS2055" s="10" t="s">
        <v>111</v>
      </c>
      <c r="AT2055" s="7" t="s">
        <v>375</v>
      </c>
      <c r="AU2055" s="89" t="s">
        <v>212</v>
      </c>
    </row>
    <row r="2056" spans="2:47" x14ac:dyDescent="0.2">
      <c r="B2056" s="7" t="s">
        <v>3214</v>
      </c>
      <c r="C2056" s="7" t="s">
        <v>100</v>
      </c>
      <c r="D2056" s="13" t="s">
        <v>3116</v>
      </c>
      <c r="E2056" s="7" t="s">
        <v>582</v>
      </c>
      <c r="F2056" s="7" t="s">
        <v>3117</v>
      </c>
      <c r="G2056" s="7" t="s">
        <v>3215</v>
      </c>
      <c r="H2056" s="8" t="s">
        <v>197</v>
      </c>
      <c r="I2056" s="9">
        <v>57</v>
      </c>
      <c r="J2056" s="10" t="s">
        <v>238</v>
      </c>
      <c r="K2056" s="8" t="s">
        <v>107</v>
      </c>
      <c r="L2056" s="10" t="s">
        <v>108</v>
      </c>
      <c r="M2056" s="10" t="s">
        <v>109</v>
      </c>
      <c r="N2056" s="29" t="s">
        <v>2830</v>
      </c>
      <c r="O2056" s="27"/>
      <c r="P2056" s="27"/>
      <c r="Q2056" s="74"/>
      <c r="R2056" s="27">
        <v>1</v>
      </c>
      <c r="S2056" s="27">
        <v>1</v>
      </c>
      <c r="T2056" s="27">
        <v>1</v>
      </c>
      <c r="U2056" s="27">
        <v>1</v>
      </c>
      <c r="V2056" s="27">
        <v>1</v>
      </c>
      <c r="W2056" s="27"/>
      <c r="X2056" s="27"/>
      <c r="Y2056" s="27"/>
      <c r="Z2056" s="27"/>
      <c r="AA2056" s="27"/>
      <c r="AB2056" s="27"/>
      <c r="AC2056" s="27"/>
      <c r="AD2056" s="27"/>
      <c r="AE2056" s="27"/>
      <c r="AF2056" s="27"/>
      <c r="AG2056" s="27"/>
      <c r="AH2056" s="27"/>
      <c r="AI2056" s="27"/>
      <c r="AJ2056" s="27"/>
      <c r="AK2056" s="27"/>
      <c r="AL2056" s="27"/>
      <c r="AM2056" s="27"/>
      <c r="AN2056" s="27"/>
      <c r="AO2056" s="27"/>
      <c r="AP2056" s="27">
        <v>22245.61</v>
      </c>
      <c r="AQ2056" s="27">
        <v>0</v>
      </c>
      <c r="AR2056" s="27">
        <f t="shared" si="43"/>
        <v>0</v>
      </c>
      <c r="AS2056" s="10" t="s">
        <v>111</v>
      </c>
      <c r="AT2056" s="43" t="s">
        <v>241</v>
      </c>
      <c r="AU2056" s="89" t="s">
        <v>242</v>
      </c>
    </row>
    <row r="2057" spans="2:47" x14ac:dyDescent="0.2">
      <c r="B2057" s="12" t="s">
        <v>3216</v>
      </c>
      <c r="C2057" s="7" t="s">
        <v>100</v>
      </c>
      <c r="D2057" s="13" t="s">
        <v>3116</v>
      </c>
      <c r="E2057" s="7" t="s">
        <v>582</v>
      </c>
      <c r="F2057" s="7" t="s">
        <v>3117</v>
      </c>
      <c r="G2057" s="7" t="s">
        <v>3215</v>
      </c>
      <c r="H2057" s="8" t="s">
        <v>105</v>
      </c>
      <c r="I2057" s="9">
        <v>57</v>
      </c>
      <c r="J2057" s="10" t="s">
        <v>106</v>
      </c>
      <c r="K2057" s="8" t="s">
        <v>107</v>
      </c>
      <c r="L2057" s="10" t="s">
        <v>108</v>
      </c>
      <c r="M2057" s="10" t="s">
        <v>109</v>
      </c>
      <c r="N2057" s="10" t="s">
        <v>2830</v>
      </c>
      <c r="O2057" s="74"/>
      <c r="P2057" s="27"/>
      <c r="Q2057" s="27"/>
      <c r="R2057" s="27">
        <v>1</v>
      </c>
      <c r="S2057" s="27">
        <v>1</v>
      </c>
      <c r="T2057" s="27">
        <v>1</v>
      </c>
      <c r="U2057" s="27">
        <v>1</v>
      </c>
      <c r="V2057" s="27">
        <v>1</v>
      </c>
      <c r="W2057" s="27"/>
      <c r="X2057" s="27"/>
      <c r="Y2057" s="27"/>
      <c r="Z2057" s="27"/>
      <c r="AA2057" s="27"/>
      <c r="AB2057" s="27"/>
      <c r="AC2057" s="27"/>
      <c r="AD2057" s="27"/>
      <c r="AE2057" s="27"/>
      <c r="AF2057" s="27"/>
      <c r="AG2057" s="27"/>
      <c r="AH2057" s="27"/>
      <c r="AI2057" s="27"/>
      <c r="AJ2057" s="27"/>
      <c r="AK2057" s="27"/>
      <c r="AL2057" s="27"/>
      <c r="AM2057" s="27"/>
      <c r="AN2057" s="27"/>
      <c r="AO2057" s="27"/>
      <c r="AP2057" s="27">
        <v>22245.61</v>
      </c>
      <c r="AQ2057" s="27">
        <v>0</v>
      </c>
      <c r="AR2057" s="27">
        <f t="shared" si="43"/>
        <v>0</v>
      </c>
      <c r="AS2057" s="10" t="s">
        <v>111</v>
      </c>
      <c r="AT2057" s="43" t="s">
        <v>241</v>
      </c>
      <c r="AU2057" s="89" t="s">
        <v>242</v>
      </c>
    </row>
    <row r="2058" spans="2:47" x14ac:dyDescent="0.2">
      <c r="B2058" s="12" t="s">
        <v>3217</v>
      </c>
      <c r="C2058" s="7" t="s">
        <v>100</v>
      </c>
      <c r="D2058" s="13" t="s">
        <v>3116</v>
      </c>
      <c r="E2058" s="7" t="s">
        <v>582</v>
      </c>
      <c r="F2058" s="7" t="s">
        <v>3117</v>
      </c>
      <c r="G2058" s="7" t="s">
        <v>3215</v>
      </c>
      <c r="H2058" s="8" t="s">
        <v>105</v>
      </c>
      <c r="I2058" s="8">
        <v>57</v>
      </c>
      <c r="J2058" s="10" t="s">
        <v>200</v>
      </c>
      <c r="K2058" s="8" t="s">
        <v>107</v>
      </c>
      <c r="L2058" s="10" t="s">
        <v>108</v>
      </c>
      <c r="M2058" s="10" t="s">
        <v>109</v>
      </c>
      <c r="N2058" s="10" t="s">
        <v>2830</v>
      </c>
      <c r="O2058" s="74"/>
      <c r="P2058" s="27"/>
      <c r="Q2058" s="27"/>
      <c r="R2058" s="27">
        <v>1</v>
      </c>
      <c r="S2058" s="27">
        <v>1</v>
      </c>
      <c r="T2058" s="27">
        <v>1</v>
      </c>
      <c r="U2058" s="27">
        <v>1</v>
      </c>
      <c r="V2058" s="27">
        <v>1</v>
      </c>
      <c r="W2058" s="27"/>
      <c r="X2058" s="27"/>
      <c r="Y2058" s="27"/>
      <c r="Z2058" s="27"/>
      <c r="AA2058" s="27"/>
      <c r="AB2058" s="27"/>
      <c r="AC2058" s="27"/>
      <c r="AD2058" s="27"/>
      <c r="AE2058" s="27"/>
      <c r="AF2058" s="27"/>
      <c r="AG2058" s="27"/>
      <c r="AH2058" s="27"/>
      <c r="AI2058" s="27"/>
      <c r="AJ2058" s="27"/>
      <c r="AK2058" s="27"/>
      <c r="AL2058" s="27"/>
      <c r="AM2058" s="27"/>
      <c r="AN2058" s="27"/>
      <c r="AO2058" s="27"/>
      <c r="AP2058" s="27">
        <v>20535.714285714283</v>
      </c>
      <c r="AQ2058" s="27">
        <v>0</v>
      </c>
      <c r="AR2058" s="27">
        <f t="shared" si="43"/>
        <v>0</v>
      </c>
      <c r="AS2058" s="10" t="s">
        <v>111</v>
      </c>
      <c r="AT2058" s="7" t="s">
        <v>375</v>
      </c>
      <c r="AU2058" s="13" t="s">
        <v>1163</v>
      </c>
    </row>
    <row r="2059" spans="2:47" x14ac:dyDescent="0.2">
      <c r="B2059" s="13" t="s">
        <v>3218</v>
      </c>
      <c r="C2059" s="13" t="s">
        <v>100</v>
      </c>
      <c r="D2059" s="13" t="s">
        <v>3125</v>
      </c>
      <c r="E2059" s="13" t="s">
        <v>569</v>
      </c>
      <c r="F2059" s="13" t="s">
        <v>3126</v>
      </c>
      <c r="G2059" s="13" t="s">
        <v>3215</v>
      </c>
      <c r="H2059" s="13" t="s">
        <v>105</v>
      </c>
      <c r="I2059" s="13">
        <v>57</v>
      </c>
      <c r="J2059" s="13" t="s">
        <v>106</v>
      </c>
      <c r="K2059" s="13" t="s">
        <v>107</v>
      </c>
      <c r="L2059" s="13" t="s">
        <v>108</v>
      </c>
      <c r="M2059" s="13" t="s">
        <v>122</v>
      </c>
      <c r="N2059" s="13" t="s">
        <v>2830</v>
      </c>
      <c r="O2059" s="39"/>
      <c r="P2059" s="39"/>
      <c r="Q2059" s="39"/>
      <c r="R2059" s="39"/>
      <c r="S2059" s="39">
        <v>0</v>
      </c>
      <c r="T2059" s="39">
        <v>1</v>
      </c>
      <c r="U2059" s="39">
        <v>1</v>
      </c>
      <c r="V2059" s="39">
        <v>1</v>
      </c>
      <c r="W2059" s="39">
        <v>1</v>
      </c>
      <c r="X2059" s="39"/>
      <c r="Y2059" s="39"/>
      <c r="Z2059" s="39"/>
      <c r="AA2059" s="39"/>
      <c r="AB2059" s="39"/>
      <c r="AC2059" s="39"/>
      <c r="AD2059" s="39"/>
      <c r="AE2059" s="39"/>
      <c r="AF2059" s="39"/>
      <c r="AG2059" s="39"/>
      <c r="AH2059" s="39"/>
      <c r="AI2059" s="39"/>
      <c r="AJ2059" s="39"/>
      <c r="AK2059" s="39"/>
      <c r="AL2059" s="39"/>
      <c r="AM2059" s="39"/>
      <c r="AN2059" s="39"/>
      <c r="AO2059" s="39"/>
      <c r="AP2059" s="39">
        <v>20535.71</v>
      </c>
      <c r="AQ2059" s="39">
        <v>0</v>
      </c>
      <c r="AR2059" s="27">
        <f t="shared" si="43"/>
        <v>0</v>
      </c>
      <c r="AS2059" s="13" t="s">
        <v>111</v>
      </c>
      <c r="AT2059" s="13">
        <v>2014</v>
      </c>
      <c r="AU2059" s="13" t="s">
        <v>6997</v>
      </c>
    </row>
    <row r="2060" spans="2:47" x14ac:dyDescent="0.2">
      <c r="B2060" s="13" t="s">
        <v>7011</v>
      </c>
      <c r="C2060" s="13" t="s">
        <v>100</v>
      </c>
      <c r="D2060" s="13" t="s">
        <v>3125</v>
      </c>
      <c r="E2060" s="13" t="s">
        <v>569</v>
      </c>
      <c r="F2060" s="13" t="s">
        <v>3126</v>
      </c>
      <c r="G2060" s="13" t="s">
        <v>3215</v>
      </c>
      <c r="H2060" s="13" t="s">
        <v>105</v>
      </c>
      <c r="I2060" s="13">
        <v>57</v>
      </c>
      <c r="J2060" s="13" t="s">
        <v>106</v>
      </c>
      <c r="K2060" s="13" t="s">
        <v>107</v>
      </c>
      <c r="L2060" s="13" t="s">
        <v>108</v>
      </c>
      <c r="M2060" s="13" t="s">
        <v>122</v>
      </c>
      <c r="N2060" s="13" t="s">
        <v>2830</v>
      </c>
      <c r="O2060" s="39"/>
      <c r="P2060" s="39"/>
      <c r="Q2060" s="39"/>
      <c r="R2060" s="39"/>
      <c r="S2060" s="39">
        <v>0</v>
      </c>
      <c r="T2060" s="39">
        <v>1</v>
      </c>
      <c r="U2060" s="39">
        <v>1</v>
      </c>
      <c r="V2060" s="39">
        <v>1</v>
      </c>
      <c r="W2060" s="39">
        <v>1</v>
      </c>
      <c r="X2060" s="39"/>
      <c r="Y2060" s="39"/>
      <c r="Z2060" s="39"/>
      <c r="AA2060" s="39"/>
      <c r="AB2060" s="39"/>
      <c r="AC2060" s="39"/>
      <c r="AD2060" s="39"/>
      <c r="AE2060" s="39"/>
      <c r="AF2060" s="39"/>
      <c r="AG2060" s="39"/>
      <c r="AH2060" s="39"/>
      <c r="AI2060" s="39"/>
      <c r="AJ2060" s="39"/>
      <c r="AK2060" s="39"/>
      <c r="AL2060" s="39"/>
      <c r="AM2060" s="39"/>
      <c r="AN2060" s="39"/>
      <c r="AO2060" s="39"/>
      <c r="AP2060" s="39">
        <v>20535.71</v>
      </c>
      <c r="AQ2060" s="39">
        <v>0</v>
      </c>
      <c r="AR2060" s="27">
        <f t="shared" si="43"/>
        <v>0</v>
      </c>
      <c r="AS2060" s="13" t="s">
        <v>111</v>
      </c>
      <c r="AT2060" s="13">
        <v>2014</v>
      </c>
      <c r="AU2060" s="13" t="s">
        <v>7179</v>
      </c>
    </row>
    <row r="2061" spans="2:47" x14ac:dyDescent="0.2">
      <c r="B2061" s="13" t="s">
        <v>7115</v>
      </c>
      <c r="C2061" s="13" t="s">
        <v>100</v>
      </c>
      <c r="D2061" s="13" t="s">
        <v>3125</v>
      </c>
      <c r="E2061" s="13" t="s">
        <v>569</v>
      </c>
      <c r="F2061" s="13" t="s">
        <v>3126</v>
      </c>
      <c r="G2061" s="13" t="s">
        <v>3215</v>
      </c>
      <c r="H2061" s="13" t="s">
        <v>105</v>
      </c>
      <c r="I2061" s="13">
        <v>57</v>
      </c>
      <c r="J2061" s="13" t="s">
        <v>106</v>
      </c>
      <c r="K2061" s="13" t="s">
        <v>107</v>
      </c>
      <c r="L2061" s="13" t="s">
        <v>108</v>
      </c>
      <c r="M2061" s="13" t="s">
        <v>122</v>
      </c>
      <c r="N2061" s="13" t="s">
        <v>2830</v>
      </c>
      <c r="O2061" s="39"/>
      <c r="P2061" s="39"/>
      <c r="Q2061" s="39"/>
      <c r="R2061" s="39"/>
      <c r="S2061" s="39">
        <v>0</v>
      </c>
      <c r="T2061" s="39">
        <v>1</v>
      </c>
      <c r="U2061" s="39">
        <v>1</v>
      </c>
      <c r="V2061" s="39">
        <v>1</v>
      </c>
      <c r="W2061" s="39">
        <v>1</v>
      </c>
      <c r="X2061" s="39"/>
      <c r="Y2061" s="39"/>
      <c r="Z2061" s="39"/>
      <c r="AA2061" s="39"/>
      <c r="AB2061" s="39"/>
      <c r="AC2061" s="39"/>
      <c r="AD2061" s="39"/>
      <c r="AE2061" s="39"/>
      <c r="AF2061" s="39"/>
      <c r="AG2061" s="39"/>
      <c r="AH2061" s="39"/>
      <c r="AI2061" s="39"/>
      <c r="AJ2061" s="39"/>
      <c r="AK2061" s="39"/>
      <c r="AL2061" s="39"/>
      <c r="AM2061" s="39"/>
      <c r="AN2061" s="39"/>
      <c r="AO2061" s="39"/>
      <c r="AP2061" s="39">
        <v>30143.96</v>
      </c>
      <c r="AQ2061" s="39">
        <f>(O2061+P2061+Q2061+R2061+S2061+T2061+U2061+V2061+W2061)*AP2061</f>
        <v>120575.84</v>
      </c>
      <c r="AR2061" s="27">
        <f t="shared" si="43"/>
        <v>135044.94080000001</v>
      </c>
      <c r="AS2061" s="13" t="s">
        <v>111</v>
      </c>
      <c r="AT2061" s="13">
        <v>2014</v>
      </c>
      <c r="AU2061" s="13"/>
    </row>
    <row r="2062" spans="2:47" x14ac:dyDescent="0.2">
      <c r="B2062" s="7" t="s">
        <v>3219</v>
      </c>
      <c r="C2062" s="7" t="s">
        <v>100</v>
      </c>
      <c r="D2062" s="13" t="s">
        <v>3116</v>
      </c>
      <c r="E2062" s="7" t="s">
        <v>582</v>
      </c>
      <c r="F2062" s="7" t="s">
        <v>3117</v>
      </c>
      <c r="G2062" s="7" t="s">
        <v>3220</v>
      </c>
      <c r="H2062" s="8" t="s">
        <v>197</v>
      </c>
      <c r="I2062" s="9">
        <v>57</v>
      </c>
      <c r="J2062" s="10" t="s">
        <v>238</v>
      </c>
      <c r="K2062" s="8" t="s">
        <v>107</v>
      </c>
      <c r="L2062" s="10" t="s">
        <v>108</v>
      </c>
      <c r="M2062" s="10" t="s">
        <v>109</v>
      </c>
      <c r="N2062" s="29" t="s">
        <v>2830</v>
      </c>
      <c r="O2062" s="27"/>
      <c r="P2062" s="27"/>
      <c r="Q2062" s="74"/>
      <c r="R2062" s="27">
        <v>114</v>
      </c>
      <c r="S2062" s="27">
        <v>114</v>
      </c>
      <c r="T2062" s="27">
        <v>114</v>
      </c>
      <c r="U2062" s="27">
        <v>114</v>
      </c>
      <c r="V2062" s="27">
        <v>114</v>
      </c>
      <c r="W2062" s="27"/>
      <c r="X2062" s="27"/>
      <c r="Y2062" s="27"/>
      <c r="Z2062" s="27"/>
      <c r="AA2062" s="27"/>
      <c r="AB2062" s="27"/>
      <c r="AC2062" s="27"/>
      <c r="AD2062" s="27"/>
      <c r="AE2062" s="27"/>
      <c r="AF2062" s="27"/>
      <c r="AG2062" s="27"/>
      <c r="AH2062" s="27"/>
      <c r="AI2062" s="27"/>
      <c r="AJ2062" s="27"/>
      <c r="AK2062" s="27"/>
      <c r="AL2062" s="27"/>
      <c r="AM2062" s="27"/>
      <c r="AN2062" s="27"/>
      <c r="AO2062" s="27"/>
      <c r="AP2062" s="27">
        <v>22245.61</v>
      </c>
      <c r="AQ2062" s="27">
        <v>0</v>
      </c>
      <c r="AR2062" s="27">
        <f t="shared" si="43"/>
        <v>0</v>
      </c>
      <c r="AS2062" s="10" t="s">
        <v>111</v>
      </c>
      <c r="AT2062" s="43" t="s">
        <v>241</v>
      </c>
      <c r="AU2062" s="89" t="s">
        <v>661</v>
      </c>
    </row>
    <row r="2063" spans="2:47" x14ac:dyDescent="0.2">
      <c r="B2063" s="12" t="s">
        <v>3221</v>
      </c>
      <c r="C2063" s="7" t="s">
        <v>100</v>
      </c>
      <c r="D2063" s="13" t="s">
        <v>3116</v>
      </c>
      <c r="E2063" s="7" t="s">
        <v>582</v>
      </c>
      <c r="F2063" s="7" t="s">
        <v>3117</v>
      </c>
      <c r="G2063" s="7" t="s">
        <v>3220</v>
      </c>
      <c r="H2063" s="8" t="s">
        <v>105</v>
      </c>
      <c r="I2063" s="9">
        <v>57</v>
      </c>
      <c r="J2063" s="10" t="s">
        <v>106</v>
      </c>
      <c r="K2063" s="8" t="s">
        <v>107</v>
      </c>
      <c r="L2063" s="10" t="s">
        <v>108</v>
      </c>
      <c r="M2063" s="10" t="s">
        <v>109</v>
      </c>
      <c r="N2063" s="10" t="s">
        <v>2830</v>
      </c>
      <c r="O2063" s="74"/>
      <c r="P2063" s="27"/>
      <c r="Q2063" s="27"/>
      <c r="R2063" s="27">
        <v>114</v>
      </c>
      <c r="S2063" s="27">
        <v>114</v>
      </c>
      <c r="T2063" s="27">
        <v>114</v>
      </c>
      <c r="U2063" s="27">
        <v>114</v>
      </c>
      <c r="V2063" s="27">
        <v>114</v>
      </c>
      <c r="W2063" s="27"/>
      <c r="X2063" s="27"/>
      <c r="Y2063" s="27"/>
      <c r="Z2063" s="27"/>
      <c r="AA2063" s="27"/>
      <c r="AB2063" s="27"/>
      <c r="AC2063" s="27"/>
      <c r="AD2063" s="27"/>
      <c r="AE2063" s="27"/>
      <c r="AF2063" s="27"/>
      <c r="AG2063" s="27"/>
      <c r="AH2063" s="27"/>
      <c r="AI2063" s="27"/>
      <c r="AJ2063" s="27"/>
      <c r="AK2063" s="27"/>
      <c r="AL2063" s="27"/>
      <c r="AM2063" s="27"/>
      <c r="AN2063" s="27"/>
      <c r="AO2063" s="27"/>
      <c r="AP2063" s="27">
        <v>22245.61</v>
      </c>
      <c r="AQ2063" s="27">
        <v>0</v>
      </c>
      <c r="AR2063" s="27">
        <f t="shared" si="43"/>
        <v>0</v>
      </c>
      <c r="AS2063" s="10" t="s">
        <v>111</v>
      </c>
      <c r="AT2063" s="43" t="s">
        <v>241</v>
      </c>
      <c r="AU2063" s="89" t="s">
        <v>661</v>
      </c>
    </row>
    <row r="2064" spans="2:47" x14ac:dyDescent="0.2">
      <c r="B2064" s="12" t="s">
        <v>3222</v>
      </c>
      <c r="C2064" s="7" t="s">
        <v>100</v>
      </c>
      <c r="D2064" s="13" t="s">
        <v>3116</v>
      </c>
      <c r="E2064" s="7" t="s">
        <v>582</v>
      </c>
      <c r="F2064" s="7" t="s">
        <v>3117</v>
      </c>
      <c r="G2064" s="7" t="s">
        <v>3220</v>
      </c>
      <c r="H2064" s="8" t="s">
        <v>105</v>
      </c>
      <c r="I2064" s="8">
        <v>57</v>
      </c>
      <c r="J2064" s="10" t="s">
        <v>200</v>
      </c>
      <c r="K2064" s="8" t="s">
        <v>107</v>
      </c>
      <c r="L2064" s="10" t="s">
        <v>108</v>
      </c>
      <c r="M2064" s="10" t="s">
        <v>109</v>
      </c>
      <c r="N2064" s="10" t="s">
        <v>2830</v>
      </c>
      <c r="O2064" s="74"/>
      <c r="P2064" s="27"/>
      <c r="Q2064" s="27"/>
      <c r="R2064" s="27">
        <v>34</v>
      </c>
      <c r="S2064" s="27">
        <v>114</v>
      </c>
      <c r="T2064" s="27">
        <v>114</v>
      </c>
      <c r="U2064" s="27">
        <v>114</v>
      </c>
      <c r="V2064" s="27">
        <v>114</v>
      </c>
      <c r="W2064" s="27"/>
      <c r="X2064" s="27"/>
      <c r="Y2064" s="27"/>
      <c r="Z2064" s="27"/>
      <c r="AA2064" s="27"/>
      <c r="AB2064" s="27"/>
      <c r="AC2064" s="27"/>
      <c r="AD2064" s="27"/>
      <c r="AE2064" s="27"/>
      <c r="AF2064" s="27"/>
      <c r="AG2064" s="27"/>
      <c r="AH2064" s="27"/>
      <c r="AI2064" s="27"/>
      <c r="AJ2064" s="27"/>
      <c r="AK2064" s="27"/>
      <c r="AL2064" s="27"/>
      <c r="AM2064" s="27"/>
      <c r="AN2064" s="27"/>
      <c r="AO2064" s="27"/>
      <c r="AP2064" s="27">
        <v>20535.71</v>
      </c>
      <c r="AQ2064" s="27">
        <v>0</v>
      </c>
      <c r="AR2064" s="27">
        <f t="shared" si="43"/>
        <v>0</v>
      </c>
      <c r="AS2064" s="10" t="s">
        <v>111</v>
      </c>
      <c r="AT2064" s="7" t="s">
        <v>375</v>
      </c>
      <c r="AU2064" s="13" t="s">
        <v>1163</v>
      </c>
    </row>
    <row r="2065" spans="2:47" x14ac:dyDescent="0.2">
      <c r="B2065" s="13" t="s">
        <v>3223</v>
      </c>
      <c r="C2065" s="13" t="s">
        <v>100</v>
      </c>
      <c r="D2065" s="13" t="s">
        <v>3125</v>
      </c>
      <c r="E2065" s="13" t="s">
        <v>569</v>
      </c>
      <c r="F2065" s="13" t="s">
        <v>3126</v>
      </c>
      <c r="G2065" s="13" t="s">
        <v>3220</v>
      </c>
      <c r="H2065" s="13" t="s">
        <v>105</v>
      </c>
      <c r="I2065" s="13">
        <v>57</v>
      </c>
      <c r="J2065" s="13" t="s">
        <v>614</v>
      </c>
      <c r="K2065" s="13" t="s">
        <v>107</v>
      </c>
      <c r="L2065" s="13" t="s">
        <v>108</v>
      </c>
      <c r="M2065" s="13" t="s">
        <v>109</v>
      </c>
      <c r="N2065" s="13" t="s">
        <v>2830</v>
      </c>
      <c r="O2065" s="39"/>
      <c r="P2065" s="39"/>
      <c r="Q2065" s="39"/>
      <c r="R2065" s="39"/>
      <c r="S2065" s="39">
        <v>109</v>
      </c>
      <c r="T2065" s="39">
        <v>133</v>
      </c>
      <c r="U2065" s="39">
        <v>133</v>
      </c>
      <c r="V2065" s="39">
        <v>133</v>
      </c>
      <c r="W2065" s="39">
        <v>133</v>
      </c>
      <c r="X2065" s="39"/>
      <c r="Y2065" s="39"/>
      <c r="Z2065" s="39"/>
      <c r="AA2065" s="39"/>
      <c r="AB2065" s="39"/>
      <c r="AC2065" s="39"/>
      <c r="AD2065" s="39"/>
      <c r="AE2065" s="39"/>
      <c r="AF2065" s="39"/>
      <c r="AG2065" s="39"/>
      <c r="AH2065" s="39"/>
      <c r="AI2065" s="39"/>
      <c r="AJ2065" s="39"/>
      <c r="AK2065" s="39"/>
      <c r="AL2065" s="39"/>
      <c r="AM2065" s="39"/>
      <c r="AN2065" s="39"/>
      <c r="AO2065" s="39"/>
      <c r="AP2065" s="39">
        <v>20535.71</v>
      </c>
      <c r="AQ2065" s="39">
        <v>0</v>
      </c>
      <c r="AR2065" s="27">
        <f t="shared" si="43"/>
        <v>0</v>
      </c>
      <c r="AS2065" s="13" t="s">
        <v>111</v>
      </c>
      <c r="AT2065" s="13">
        <v>2016</v>
      </c>
      <c r="AU2065" s="13">
        <v>14</v>
      </c>
    </row>
    <row r="2066" spans="2:47" x14ac:dyDescent="0.2">
      <c r="B2066" s="13" t="s">
        <v>3224</v>
      </c>
      <c r="C2066" s="13" t="s">
        <v>100</v>
      </c>
      <c r="D2066" s="13" t="s">
        <v>3125</v>
      </c>
      <c r="E2066" s="13" t="s">
        <v>569</v>
      </c>
      <c r="F2066" s="13" t="s">
        <v>3126</v>
      </c>
      <c r="G2066" s="13" t="s">
        <v>3220</v>
      </c>
      <c r="H2066" s="13" t="s">
        <v>105</v>
      </c>
      <c r="I2066" s="13">
        <v>57</v>
      </c>
      <c r="J2066" s="13" t="s">
        <v>106</v>
      </c>
      <c r="K2066" s="13" t="s">
        <v>107</v>
      </c>
      <c r="L2066" s="13" t="s">
        <v>108</v>
      </c>
      <c r="M2066" s="13" t="s">
        <v>122</v>
      </c>
      <c r="N2066" s="13" t="s">
        <v>2830</v>
      </c>
      <c r="O2066" s="39"/>
      <c r="P2066" s="39"/>
      <c r="Q2066" s="39"/>
      <c r="R2066" s="39"/>
      <c r="S2066" s="39">
        <v>85</v>
      </c>
      <c r="T2066" s="39">
        <v>133</v>
      </c>
      <c r="U2066" s="39">
        <v>133</v>
      </c>
      <c r="V2066" s="39">
        <v>133</v>
      </c>
      <c r="W2066" s="39">
        <v>133</v>
      </c>
      <c r="X2066" s="39"/>
      <c r="Y2066" s="39"/>
      <c r="Z2066" s="39"/>
      <c r="AA2066" s="39"/>
      <c r="AB2066" s="39"/>
      <c r="AC2066" s="39"/>
      <c r="AD2066" s="39"/>
      <c r="AE2066" s="39"/>
      <c r="AF2066" s="39"/>
      <c r="AG2066" s="39"/>
      <c r="AH2066" s="39"/>
      <c r="AI2066" s="39"/>
      <c r="AJ2066" s="39"/>
      <c r="AK2066" s="39"/>
      <c r="AL2066" s="39"/>
      <c r="AM2066" s="39"/>
      <c r="AN2066" s="39"/>
      <c r="AO2066" s="39"/>
      <c r="AP2066" s="39">
        <v>20535.71</v>
      </c>
      <c r="AQ2066" s="39">
        <v>0</v>
      </c>
      <c r="AR2066" s="27">
        <f t="shared" si="43"/>
        <v>0</v>
      </c>
      <c r="AS2066" s="13" t="s">
        <v>111</v>
      </c>
      <c r="AT2066" s="13">
        <v>2016</v>
      </c>
      <c r="AU2066" s="13" t="s">
        <v>6997</v>
      </c>
    </row>
    <row r="2067" spans="2:47" x14ac:dyDescent="0.2">
      <c r="B2067" s="13" t="s">
        <v>7012</v>
      </c>
      <c r="C2067" s="13" t="s">
        <v>100</v>
      </c>
      <c r="D2067" s="13" t="s">
        <v>3125</v>
      </c>
      <c r="E2067" s="13" t="s">
        <v>569</v>
      </c>
      <c r="F2067" s="13" t="s">
        <v>3126</v>
      </c>
      <c r="G2067" s="13" t="s">
        <v>3220</v>
      </c>
      <c r="H2067" s="13" t="s">
        <v>105</v>
      </c>
      <c r="I2067" s="13">
        <v>57</v>
      </c>
      <c r="J2067" s="13" t="s">
        <v>106</v>
      </c>
      <c r="K2067" s="13" t="s">
        <v>107</v>
      </c>
      <c r="L2067" s="13" t="s">
        <v>108</v>
      </c>
      <c r="M2067" s="13" t="s">
        <v>122</v>
      </c>
      <c r="N2067" s="13" t="s">
        <v>2830</v>
      </c>
      <c r="O2067" s="39"/>
      <c r="P2067" s="39"/>
      <c r="Q2067" s="39"/>
      <c r="R2067" s="39"/>
      <c r="S2067" s="39">
        <v>85</v>
      </c>
      <c r="T2067" s="39">
        <v>66</v>
      </c>
      <c r="U2067" s="39">
        <v>133</v>
      </c>
      <c r="V2067" s="39">
        <v>133</v>
      </c>
      <c r="W2067" s="39">
        <v>133</v>
      </c>
      <c r="X2067" s="39"/>
      <c r="Y2067" s="39"/>
      <c r="Z2067" s="39"/>
      <c r="AA2067" s="39"/>
      <c r="AB2067" s="39"/>
      <c r="AC2067" s="39"/>
      <c r="AD2067" s="39"/>
      <c r="AE2067" s="39"/>
      <c r="AF2067" s="39"/>
      <c r="AG2067" s="39"/>
      <c r="AH2067" s="39"/>
      <c r="AI2067" s="39"/>
      <c r="AJ2067" s="39"/>
      <c r="AK2067" s="39"/>
      <c r="AL2067" s="39"/>
      <c r="AM2067" s="39"/>
      <c r="AN2067" s="39"/>
      <c r="AO2067" s="39"/>
      <c r="AP2067" s="39">
        <v>20535.71</v>
      </c>
      <c r="AQ2067" s="39">
        <v>0</v>
      </c>
      <c r="AR2067" s="27">
        <f t="shared" si="43"/>
        <v>0</v>
      </c>
      <c r="AS2067" s="13" t="s">
        <v>111</v>
      </c>
      <c r="AT2067" s="13">
        <v>2016</v>
      </c>
      <c r="AU2067" s="13" t="s">
        <v>7179</v>
      </c>
    </row>
    <row r="2068" spans="2:47" x14ac:dyDescent="0.2">
      <c r="B2068" s="13" t="s">
        <v>7116</v>
      </c>
      <c r="C2068" s="13" t="s">
        <v>100</v>
      </c>
      <c r="D2068" s="13" t="s">
        <v>3125</v>
      </c>
      <c r="E2068" s="13" t="s">
        <v>569</v>
      </c>
      <c r="F2068" s="13" t="s">
        <v>3126</v>
      </c>
      <c r="G2068" s="13" t="s">
        <v>3220</v>
      </c>
      <c r="H2068" s="13" t="s">
        <v>105</v>
      </c>
      <c r="I2068" s="13">
        <v>57</v>
      </c>
      <c r="J2068" s="13" t="s">
        <v>106</v>
      </c>
      <c r="K2068" s="13" t="s">
        <v>107</v>
      </c>
      <c r="L2068" s="13" t="s">
        <v>108</v>
      </c>
      <c r="M2068" s="13" t="s">
        <v>122</v>
      </c>
      <c r="N2068" s="13" t="s">
        <v>2830</v>
      </c>
      <c r="O2068" s="39"/>
      <c r="P2068" s="39"/>
      <c r="Q2068" s="39"/>
      <c r="R2068" s="39"/>
      <c r="S2068" s="39">
        <v>85</v>
      </c>
      <c r="T2068" s="39">
        <v>66</v>
      </c>
      <c r="U2068" s="39">
        <v>133</v>
      </c>
      <c r="V2068" s="39">
        <v>133</v>
      </c>
      <c r="W2068" s="39">
        <v>133</v>
      </c>
      <c r="X2068" s="39"/>
      <c r="Y2068" s="39"/>
      <c r="Z2068" s="39"/>
      <c r="AA2068" s="39"/>
      <c r="AB2068" s="39"/>
      <c r="AC2068" s="39"/>
      <c r="AD2068" s="39"/>
      <c r="AE2068" s="39"/>
      <c r="AF2068" s="39"/>
      <c r="AG2068" s="39"/>
      <c r="AH2068" s="39"/>
      <c r="AI2068" s="39"/>
      <c r="AJ2068" s="39"/>
      <c r="AK2068" s="39"/>
      <c r="AL2068" s="39"/>
      <c r="AM2068" s="39"/>
      <c r="AN2068" s="39"/>
      <c r="AO2068" s="39"/>
      <c r="AP2068" s="39">
        <v>30143.96</v>
      </c>
      <c r="AQ2068" s="39">
        <f>(O2068+P2068+Q2068+R2068+S2068+T2068+U2068+V2068+W2068)*AP2068</f>
        <v>16579178</v>
      </c>
      <c r="AR2068" s="27">
        <f t="shared" si="43"/>
        <v>18568679.360000003</v>
      </c>
      <c r="AS2068" s="13" t="s">
        <v>111</v>
      </c>
      <c r="AT2068" s="13">
        <v>2016</v>
      </c>
      <c r="AU2068" s="13"/>
    </row>
    <row r="2069" spans="2:47" x14ac:dyDescent="0.2">
      <c r="B2069" s="7" t="s">
        <v>3225</v>
      </c>
      <c r="C2069" s="7" t="s">
        <v>100</v>
      </c>
      <c r="D2069" s="13" t="s">
        <v>3116</v>
      </c>
      <c r="E2069" s="7" t="s">
        <v>582</v>
      </c>
      <c r="F2069" s="7" t="s">
        <v>3117</v>
      </c>
      <c r="G2069" s="7" t="s">
        <v>3226</v>
      </c>
      <c r="H2069" s="8" t="s">
        <v>197</v>
      </c>
      <c r="I2069" s="9">
        <v>57</v>
      </c>
      <c r="J2069" s="10" t="s">
        <v>238</v>
      </c>
      <c r="K2069" s="8" t="s">
        <v>107</v>
      </c>
      <c r="L2069" s="10" t="s">
        <v>108</v>
      </c>
      <c r="M2069" s="10" t="s">
        <v>109</v>
      </c>
      <c r="N2069" s="29" t="s">
        <v>2830</v>
      </c>
      <c r="O2069" s="27"/>
      <c r="P2069" s="27"/>
      <c r="Q2069" s="74"/>
      <c r="R2069" s="27">
        <v>198</v>
      </c>
      <c r="S2069" s="27">
        <v>198</v>
      </c>
      <c r="T2069" s="27">
        <v>198</v>
      </c>
      <c r="U2069" s="27">
        <v>198</v>
      </c>
      <c r="V2069" s="27">
        <v>198</v>
      </c>
      <c r="W2069" s="27"/>
      <c r="X2069" s="27"/>
      <c r="Y2069" s="27"/>
      <c r="Z2069" s="27"/>
      <c r="AA2069" s="27"/>
      <c r="AB2069" s="27"/>
      <c r="AC2069" s="27"/>
      <c r="AD2069" s="27"/>
      <c r="AE2069" s="27"/>
      <c r="AF2069" s="27"/>
      <c r="AG2069" s="27"/>
      <c r="AH2069" s="27"/>
      <c r="AI2069" s="27"/>
      <c r="AJ2069" s="27"/>
      <c r="AK2069" s="27"/>
      <c r="AL2069" s="27"/>
      <c r="AM2069" s="27"/>
      <c r="AN2069" s="27"/>
      <c r="AO2069" s="27"/>
      <c r="AP2069" s="27">
        <v>22245.61</v>
      </c>
      <c r="AQ2069" s="27">
        <v>0</v>
      </c>
      <c r="AR2069" s="27">
        <f t="shared" si="43"/>
        <v>0</v>
      </c>
      <c r="AS2069" s="10" t="s">
        <v>111</v>
      </c>
      <c r="AT2069" s="43" t="s">
        <v>241</v>
      </c>
      <c r="AU2069" s="89" t="s">
        <v>661</v>
      </c>
    </row>
    <row r="2070" spans="2:47" x14ac:dyDescent="0.2">
      <c r="B2070" s="12" t="s">
        <v>3227</v>
      </c>
      <c r="C2070" s="7" t="s">
        <v>100</v>
      </c>
      <c r="D2070" s="13" t="s">
        <v>3116</v>
      </c>
      <c r="E2070" s="7" t="s">
        <v>582</v>
      </c>
      <c r="F2070" s="7" t="s">
        <v>3117</v>
      </c>
      <c r="G2070" s="7" t="s">
        <v>3226</v>
      </c>
      <c r="H2070" s="8" t="s">
        <v>105</v>
      </c>
      <c r="I2070" s="9">
        <v>57</v>
      </c>
      <c r="J2070" s="10" t="s">
        <v>106</v>
      </c>
      <c r="K2070" s="8" t="s">
        <v>107</v>
      </c>
      <c r="L2070" s="10" t="s">
        <v>108</v>
      </c>
      <c r="M2070" s="10" t="s">
        <v>109</v>
      </c>
      <c r="N2070" s="10" t="s">
        <v>2830</v>
      </c>
      <c r="O2070" s="74"/>
      <c r="P2070" s="27"/>
      <c r="Q2070" s="27"/>
      <c r="R2070" s="27">
        <v>198</v>
      </c>
      <c r="S2070" s="27">
        <v>198</v>
      </c>
      <c r="T2070" s="27">
        <v>198</v>
      </c>
      <c r="U2070" s="27">
        <v>198</v>
      </c>
      <c r="V2070" s="27">
        <v>198</v>
      </c>
      <c r="W2070" s="27"/>
      <c r="X2070" s="27"/>
      <c r="Y2070" s="27"/>
      <c r="Z2070" s="27"/>
      <c r="AA2070" s="27"/>
      <c r="AB2070" s="27"/>
      <c r="AC2070" s="27"/>
      <c r="AD2070" s="27"/>
      <c r="AE2070" s="27"/>
      <c r="AF2070" s="27"/>
      <c r="AG2070" s="27"/>
      <c r="AH2070" s="27"/>
      <c r="AI2070" s="27"/>
      <c r="AJ2070" s="27"/>
      <c r="AK2070" s="27"/>
      <c r="AL2070" s="27"/>
      <c r="AM2070" s="27"/>
      <c r="AN2070" s="27"/>
      <c r="AO2070" s="27"/>
      <c r="AP2070" s="27">
        <v>22245.61</v>
      </c>
      <c r="AQ2070" s="27">
        <v>0</v>
      </c>
      <c r="AR2070" s="27">
        <f t="shared" si="43"/>
        <v>0</v>
      </c>
      <c r="AS2070" s="10" t="s">
        <v>111</v>
      </c>
      <c r="AT2070" s="43" t="s">
        <v>241</v>
      </c>
      <c r="AU2070" s="89" t="s">
        <v>661</v>
      </c>
    </row>
    <row r="2071" spans="2:47" x14ac:dyDescent="0.2">
      <c r="B2071" s="12" t="s">
        <v>3228</v>
      </c>
      <c r="C2071" s="7" t="s">
        <v>100</v>
      </c>
      <c r="D2071" s="13" t="s">
        <v>3116</v>
      </c>
      <c r="E2071" s="7" t="s">
        <v>582</v>
      </c>
      <c r="F2071" s="7" t="s">
        <v>3117</v>
      </c>
      <c r="G2071" s="7" t="s">
        <v>3226</v>
      </c>
      <c r="H2071" s="8" t="s">
        <v>105</v>
      </c>
      <c r="I2071" s="8">
        <v>57</v>
      </c>
      <c r="J2071" s="10" t="s">
        <v>200</v>
      </c>
      <c r="K2071" s="8" t="s">
        <v>107</v>
      </c>
      <c r="L2071" s="10" t="s">
        <v>108</v>
      </c>
      <c r="M2071" s="10" t="s">
        <v>109</v>
      </c>
      <c r="N2071" s="10" t="s">
        <v>2830</v>
      </c>
      <c r="O2071" s="74"/>
      <c r="P2071" s="27"/>
      <c r="Q2071" s="27"/>
      <c r="R2071" s="27">
        <v>19</v>
      </c>
      <c r="S2071" s="27">
        <v>198</v>
      </c>
      <c r="T2071" s="27">
        <v>198</v>
      </c>
      <c r="U2071" s="27">
        <v>198</v>
      </c>
      <c r="V2071" s="27">
        <v>198</v>
      </c>
      <c r="W2071" s="27"/>
      <c r="X2071" s="27"/>
      <c r="Y2071" s="27"/>
      <c r="Z2071" s="27"/>
      <c r="AA2071" s="27"/>
      <c r="AB2071" s="27"/>
      <c r="AC2071" s="27"/>
      <c r="AD2071" s="27"/>
      <c r="AE2071" s="27"/>
      <c r="AF2071" s="27"/>
      <c r="AG2071" s="27"/>
      <c r="AH2071" s="27"/>
      <c r="AI2071" s="27"/>
      <c r="AJ2071" s="27"/>
      <c r="AK2071" s="27"/>
      <c r="AL2071" s="27"/>
      <c r="AM2071" s="27"/>
      <c r="AN2071" s="27"/>
      <c r="AO2071" s="27"/>
      <c r="AP2071" s="27">
        <v>20535.71</v>
      </c>
      <c r="AQ2071" s="27">
        <v>0</v>
      </c>
      <c r="AR2071" s="27">
        <f t="shared" si="43"/>
        <v>0</v>
      </c>
      <c r="AS2071" s="10" t="s">
        <v>111</v>
      </c>
      <c r="AT2071" s="7" t="s">
        <v>375</v>
      </c>
      <c r="AU2071" s="13" t="s">
        <v>1163</v>
      </c>
    </row>
    <row r="2072" spans="2:47" x14ac:dyDescent="0.2">
      <c r="B2072" s="13" t="s">
        <v>3229</v>
      </c>
      <c r="C2072" s="13" t="s">
        <v>100</v>
      </c>
      <c r="D2072" s="13" t="s">
        <v>3125</v>
      </c>
      <c r="E2072" s="13" t="s">
        <v>569</v>
      </c>
      <c r="F2072" s="13" t="s">
        <v>3126</v>
      </c>
      <c r="G2072" s="13" t="s">
        <v>3226</v>
      </c>
      <c r="H2072" s="13" t="s">
        <v>105</v>
      </c>
      <c r="I2072" s="13">
        <v>57</v>
      </c>
      <c r="J2072" s="13" t="s">
        <v>614</v>
      </c>
      <c r="K2072" s="13" t="s">
        <v>107</v>
      </c>
      <c r="L2072" s="13" t="s">
        <v>108</v>
      </c>
      <c r="M2072" s="13" t="s">
        <v>109</v>
      </c>
      <c r="N2072" s="13" t="s">
        <v>2830</v>
      </c>
      <c r="O2072" s="39"/>
      <c r="P2072" s="39"/>
      <c r="Q2072" s="39"/>
      <c r="R2072" s="39"/>
      <c r="S2072" s="39">
        <v>124</v>
      </c>
      <c r="T2072" s="39">
        <v>188</v>
      </c>
      <c r="U2072" s="39">
        <v>188</v>
      </c>
      <c r="V2072" s="39">
        <v>188</v>
      </c>
      <c r="W2072" s="39">
        <v>188</v>
      </c>
      <c r="X2072" s="39"/>
      <c r="Y2072" s="39"/>
      <c r="Z2072" s="39"/>
      <c r="AA2072" s="39"/>
      <c r="AB2072" s="39"/>
      <c r="AC2072" s="39"/>
      <c r="AD2072" s="39"/>
      <c r="AE2072" s="39"/>
      <c r="AF2072" s="39"/>
      <c r="AG2072" s="39"/>
      <c r="AH2072" s="39"/>
      <c r="AI2072" s="39"/>
      <c r="AJ2072" s="39"/>
      <c r="AK2072" s="39"/>
      <c r="AL2072" s="39"/>
      <c r="AM2072" s="39"/>
      <c r="AN2072" s="39"/>
      <c r="AO2072" s="39"/>
      <c r="AP2072" s="39">
        <v>20535.71</v>
      </c>
      <c r="AQ2072" s="39">
        <v>0</v>
      </c>
      <c r="AR2072" s="27">
        <f t="shared" si="43"/>
        <v>0</v>
      </c>
      <c r="AS2072" s="13" t="s">
        <v>111</v>
      </c>
      <c r="AT2072" s="13">
        <v>2016</v>
      </c>
      <c r="AU2072" s="13">
        <v>14</v>
      </c>
    </row>
    <row r="2073" spans="2:47" x14ac:dyDescent="0.2">
      <c r="B2073" s="13" t="s">
        <v>3230</v>
      </c>
      <c r="C2073" s="13" t="s">
        <v>100</v>
      </c>
      <c r="D2073" s="13" t="s">
        <v>3125</v>
      </c>
      <c r="E2073" s="13" t="s">
        <v>569</v>
      </c>
      <c r="F2073" s="13" t="s">
        <v>3126</v>
      </c>
      <c r="G2073" s="13" t="s">
        <v>3226</v>
      </c>
      <c r="H2073" s="13" t="s">
        <v>105</v>
      </c>
      <c r="I2073" s="13">
        <v>57</v>
      </c>
      <c r="J2073" s="13" t="s">
        <v>106</v>
      </c>
      <c r="K2073" s="13" t="s">
        <v>107</v>
      </c>
      <c r="L2073" s="13" t="s">
        <v>108</v>
      </c>
      <c r="M2073" s="13" t="s">
        <v>122</v>
      </c>
      <c r="N2073" s="13" t="s">
        <v>2830</v>
      </c>
      <c r="O2073" s="39"/>
      <c r="P2073" s="39"/>
      <c r="Q2073" s="39"/>
      <c r="R2073" s="39"/>
      <c r="S2073" s="39">
        <v>60</v>
      </c>
      <c r="T2073" s="39">
        <v>188</v>
      </c>
      <c r="U2073" s="39">
        <v>188</v>
      </c>
      <c r="V2073" s="39">
        <v>188</v>
      </c>
      <c r="W2073" s="39">
        <v>188</v>
      </c>
      <c r="X2073" s="39"/>
      <c r="Y2073" s="39"/>
      <c r="Z2073" s="39"/>
      <c r="AA2073" s="39"/>
      <c r="AB2073" s="39"/>
      <c r="AC2073" s="39"/>
      <c r="AD2073" s="39"/>
      <c r="AE2073" s="39"/>
      <c r="AF2073" s="39"/>
      <c r="AG2073" s="39"/>
      <c r="AH2073" s="39"/>
      <c r="AI2073" s="39"/>
      <c r="AJ2073" s="39"/>
      <c r="AK2073" s="39"/>
      <c r="AL2073" s="39"/>
      <c r="AM2073" s="39"/>
      <c r="AN2073" s="39"/>
      <c r="AO2073" s="39"/>
      <c r="AP2073" s="39">
        <v>20535.71</v>
      </c>
      <c r="AQ2073" s="39">
        <v>0</v>
      </c>
      <c r="AR2073" s="27">
        <f t="shared" si="43"/>
        <v>0</v>
      </c>
      <c r="AS2073" s="13" t="s">
        <v>111</v>
      </c>
      <c r="AT2073" s="13">
        <v>2016</v>
      </c>
      <c r="AU2073" s="13" t="s">
        <v>6997</v>
      </c>
    </row>
    <row r="2074" spans="2:47" x14ac:dyDescent="0.2">
      <c r="B2074" s="13" t="s">
        <v>7013</v>
      </c>
      <c r="C2074" s="13" t="s">
        <v>100</v>
      </c>
      <c r="D2074" s="13" t="s">
        <v>3125</v>
      </c>
      <c r="E2074" s="13" t="s">
        <v>569</v>
      </c>
      <c r="F2074" s="13" t="s">
        <v>3126</v>
      </c>
      <c r="G2074" s="13" t="s">
        <v>3226</v>
      </c>
      <c r="H2074" s="13" t="s">
        <v>105</v>
      </c>
      <c r="I2074" s="13">
        <v>57</v>
      </c>
      <c r="J2074" s="13" t="s">
        <v>106</v>
      </c>
      <c r="K2074" s="13" t="s">
        <v>107</v>
      </c>
      <c r="L2074" s="13" t="s">
        <v>108</v>
      </c>
      <c r="M2074" s="13" t="s">
        <v>122</v>
      </c>
      <c r="N2074" s="13" t="s">
        <v>2830</v>
      </c>
      <c r="O2074" s="39"/>
      <c r="P2074" s="39"/>
      <c r="Q2074" s="39"/>
      <c r="R2074" s="39"/>
      <c r="S2074" s="39">
        <v>60</v>
      </c>
      <c r="T2074" s="39">
        <v>159</v>
      </c>
      <c r="U2074" s="39">
        <v>188</v>
      </c>
      <c r="V2074" s="39">
        <v>188</v>
      </c>
      <c r="W2074" s="39">
        <v>188</v>
      </c>
      <c r="X2074" s="39"/>
      <c r="Y2074" s="39"/>
      <c r="Z2074" s="39"/>
      <c r="AA2074" s="39"/>
      <c r="AB2074" s="39"/>
      <c r="AC2074" s="39"/>
      <c r="AD2074" s="39"/>
      <c r="AE2074" s="39"/>
      <c r="AF2074" s="39"/>
      <c r="AG2074" s="39"/>
      <c r="AH2074" s="39"/>
      <c r="AI2074" s="39"/>
      <c r="AJ2074" s="39"/>
      <c r="AK2074" s="39"/>
      <c r="AL2074" s="39"/>
      <c r="AM2074" s="39"/>
      <c r="AN2074" s="39"/>
      <c r="AO2074" s="39"/>
      <c r="AP2074" s="39">
        <v>20535.71</v>
      </c>
      <c r="AQ2074" s="39">
        <v>0</v>
      </c>
      <c r="AR2074" s="27">
        <f t="shared" si="43"/>
        <v>0</v>
      </c>
      <c r="AS2074" s="13" t="s">
        <v>111</v>
      </c>
      <c r="AT2074" s="13">
        <v>2016</v>
      </c>
      <c r="AU2074" s="13" t="s">
        <v>7179</v>
      </c>
    </row>
    <row r="2075" spans="2:47" x14ac:dyDescent="0.2">
      <c r="B2075" s="13" t="s">
        <v>7117</v>
      </c>
      <c r="C2075" s="13" t="s">
        <v>100</v>
      </c>
      <c r="D2075" s="13" t="s">
        <v>3125</v>
      </c>
      <c r="E2075" s="13" t="s">
        <v>569</v>
      </c>
      <c r="F2075" s="13" t="s">
        <v>3126</v>
      </c>
      <c r="G2075" s="13" t="s">
        <v>3226</v>
      </c>
      <c r="H2075" s="13" t="s">
        <v>105</v>
      </c>
      <c r="I2075" s="13">
        <v>57</v>
      </c>
      <c r="J2075" s="13" t="s">
        <v>106</v>
      </c>
      <c r="K2075" s="13" t="s">
        <v>107</v>
      </c>
      <c r="L2075" s="13" t="s">
        <v>108</v>
      </c>
      <c r="M2075" s="13" t="s">
        <v>122</v>
      </c>
      <c r="N2075" s="13" t="s">
        <v>2830</v>
      </c>
      <c r="O2075" s="39"/>
      <c r="P2075" s="39"/>
      <c r="Q2075" s="39"/>
      <c r="R2075" s="39"/>
      <c r="S2075" s="39">
        <v>60</v>
      </c>
      <c r="T2075" s="39">
        <v>159</v>
      </c>
      <c r="U2075" s="39">
        <v>188</v>
      </c>
      <c r="V2075" s="39">
        <v>188</v>
      </c>
      <c r="W2075" s="39">
        <v>188</v>
      </c>
      <c r="X2075" s="39"/>
      <c r="Y2075" s="39"/>
      <c r="Z2075" s="39"/>
      <c r="AA2075" s="39"/>
      <c r="AB2075" s="39"/>
      <c r="AC2075" s="39"/>
      <c r="AD2075" s="39"/>
      <c r="AE2075" s="39"/>
      <c r="AF2075" s="39"/>
      <c r="AG2075" s="39"/>
      <c r="AH2075" s="39"/>
      <c r="AI2075" s="39"/>
      <c r="AJ2075" s="39"/>
      <c r="AK2075" s="39"/>
      <c r="AL2075" s="39"/>
      <c r="AM2075" s="39"/>
      <c r="AN2075" s="39"/>
      <c r="AO2075" s="39"/>
      <c r="AP2075" s="39">
        <v>30143.96</v>
      </c>
      <c r="AQ2075" s="39">
        <f>(O2075+P2075+Q2075+R2075+S2075+T2075+U2075+V2075+W2075)*AP2075</f>
        <v>23602720.68</v>
      </c>
      <c r="AR2075" s="27">
        <f t="shared" si="43"/>
        <v>26435047.161600001</v>
      </c>
      <c r="AS2075" s="13" t="s">
        <v>111</v>
      </c>
      <c r="AT2075" s="13">
        <v>2016</v>
      </c>
      <c r="AU2075" s="13"/>
    </row>
    <row r="2076" spans="2:47" x14ac:dyDescent="0.2">
      <c r="B2076" s="7" t="s">
        <v>3231</v>
      </c>
      <c r="C2076" s="7" t="s">
        <v>100</v>
      </c>
      <c r="D2076" s="13" t="s">
        <v>3116</v>
      </c>
      <c r="E2076" s="7" t="s">
        <v>582</v>
      </c>
      <c r="F2076" s="7" t="s">
        <v>3117</v>
      </c>
      <c r="G2076" s="7" t="s">
        <v>3232</v>
      </c>
      <c r="H2076" s="8" t="s">
        <v>197</v>
      </c>
      <c r="I2076" s="9">
        <v>57</v>
      </c>
      <c r="J2076" s="10" t="s">
        <v>238</v>
      </c>
      <c r="K2076" s="8" t="s">
        <v>107</v>
      </c>
      <c r="L2076" s="10" t="s">
        <v>108</v>
      </c>
      <c r="M2076" s="10" t="s">
        <v>109</v>
      </c>
      <c r="N2076" s="29" t="s">
        <v>2830</v>
      </c>
      <c r="O2076" s="27"/>
      <c r="P2076" s="27"/>
      <c r="Q2076" s="74"/>
      <c r="R2076" s="27">
        <v>203</v>
      </c>
      <c r="S2076" s="27">
        <v>203</v>
      </c>
      <c r="T2076" s="27">
        <v>203</v>
      </c>
      <c r="U2076" s="27">
        <v>203</v>
      </c>
      <c r="V2076" s="27">
        <v>203</v>
      </c>
      <c r="W2076" s="27"/>
      <c r="X2076" s="27"/>
      <c r="Y2076" s="27"/>
      <c r="Z2076" s="27"/>
      <c r="AA2076" s="27"/>
      <c r="AB2076" s="27"/>
      <c r="AC2076" s="27"/>
      <c r="AD2076" s="27"/>
      <c r="AE2076" s="27"/>
      <c r="AF2076" s="27"/>
      <c r="AG2076" s="27"/>
      <c r="AH2076" s="27"/>
      <c r="AI2076" s="27"/>
      <c r="AJ2076" s="27"/>
      <c r="AK2076" s="27"/>
      <c r="AL2076" s="27"/>
      <c r="AM2076" s="27"/>
      <c r="AN2076" s="27"/>
      <c r="AO2076" s="27"/>
      <c r="AP2076" s="27">
        <v>22245.61</v>
      </c>
      <c r="AQ2076" s="27">
        <v>0</v>
      </c>
      <c r="AR2076" s="27">
        <f t="shared" si="43"/>
        <v>0</v>
      </c>
      <c r="AS2076" s="10" t="s">
        <v>111</v>
      </c>
      <c r="AT2076" s="43" t="s">
        <v>241</v>
      </c>
      <c r="AU2076" s="89" t="s">
        <v>661</v>
      </c>
    </row>
    <row r="2077" spans="2:47" x14ac:dyDescent="0.2">
      <c r="B2077" s="12" t="s">
        <v>3233</v>
      </c>
      <c r="C2077" s="7" t="s">
        <v>100</v>
      </c>
      <c r="D2077" s="13" t="s">
        <v>3116</v>
      </c>
      <c r="E2077" s="7" t="s">
        <v>582</v>
      </c>
      <c r="F2077" s="7" t="s">
        <v>3117</v>
      </c>
      <c r="G2077" s="7" t="s">
        <v>3232</v>
      </c>
      <c r="H2077" s="8" t="s">
        <v>105</v>
      </c>
      <c r="I2077" s="9">
        <v>57</v>
      </c>
      <c r="J2077" s="10" t="s">
        <v>106</v>
      </c>
      <c r="K2077" s="8" t="s">
        <v>107</v>
      </c>
      <c r="L2077" s="10" t="s">
        <v>108</v>
      </c>
      <c r="M2077" s="10" t="s">
        <v>109</v>
      </c>
      <c r="N2077" s="10" t="s">
        <v>2830</v>
      </c>
      <c r="O2077" s="74"/>
      <c r="P2077" s="27"/>
      <c r="Q2077" s="27"/>
      <c r="R2077" s="27">
        <v>203</v>
      </c>
      <c r="S2077" s="27">
        <v>203</v>
      </c>
      <c r="T2077" s="27">
        <v>203</v>
      </c>
      <c r="U2077" s="27">
        <v>203</v>
      </c>
      <c r="V2077" s="27">
        <v>203</v>
      </c>
      <c r="W2077" s="27"/>
      <c r="X2077" s="27"/>
      <c r="Y2077" s="27"/>
      <c r="Z2077" s="27"/>
      <c r="AA2077" s="27"/>
      <c r="AB2077" s="27"/>
      <c r="AC2077" s="27"/>
      <c r="AD2077" s="27"/>
      <c r="AE2077" s="27"/>
      <c r="AF2077" s="27"/>
      <c r="AG2077" s="27"/>
      <c r="AH2077" s="27"/>
      <c r="AI2077" s="27"/>
      <c r="AJ2077" s="27"/>
      <c r="AK2077" s="27"/>
      <c r="AL2077" s="27"/>
      <c r="AM2077" s="27"/>
      <c r="AN2077" s="27"/>
      <c r="AO2077" s="27"/>
      <c r="AP2077" s="27">
        <v>22245.61</v>
      </c>
      <c r="AQ2077" s="27">
        <v>0</v>
      </c>
      <c r="AR2077" s="27">
        <f t="shared" si="43"/>
        <v>0</v>
      </c>
      <c r="AS2077" s="10" t="s">
        <v>111</v>
      </c>
      <c r="AT2077" s="43" t="s">
        <v>241</v>
      </c>
      <c r="AU2077" s="89" t="s">
        <v>661</v>
      </c>
    </row>
    <row r="2078" spans="2:47" x14ac:dyDescent="0.2">
      <c r="B2078" s="12" t="s">
        <v>3234</v>
      </c>
      <c r="C2078" s="7" t="s">
        <v>100</v>
      </c>
      <c r="D2078" s="13" t="s">
        <v>3116</v>
      </c>
      <c r="E2078" s="7" t="s">
        <v>582</v>
      </c>
      <c r="F2078" s="7" t="s">
        <v>3117</v>
      </c>
      <c r="G2078" s="7" t="s">
        <v>3232</v>
      </c>
      <c r="H2078" s="8" t="s">
        <v>105</v>
      </c>
      <c r="I2078" s="8">
        <v>57</v>
      </c>
      <c r="J2078" s="10" t="s">
        <v>200</v>
      </c>
      <c r="K2078" s="8" t="s">
        <v>107</v>
      </c>
      <c r="L2078" s="10" t="s">
        <v>108</v>
      </c>
      <c r="M2078" s="10" t="s">
        <v>109</v>
      </c>
      <c r="N2078" s="10" t="s">
        <v>2830</v>
      </c>
      <c r="O2078" s="74"/>
      <c r="P2078" s="27"/>
      <c r="Q2078" s="27"/>
      <c r="R2078" s="27"/>
      <c r="S2078" s="27">
        <v>141</v>
      </c>
      <c r="T2078" s="27">
        <v>203</v>
      </c>
      <c r="U2078" s="27">
        <v>203</v>
      </c>
      <c r="V2078" s="27">
        <v>203</v>
      </c>
      <c r="W2078" s="27"/>
      <c r="X2078" s="27"/>
      <c r="Y2078" s="27"/>
      <c r="Z2078" s="27"/>
      <c r="AA2078" s="27"/>
      <c r="AB2078" s="27"/>
      <c r="AC2078" s="27"/>
      <c r="AD2078" s="27"/>
      <c r="AE2078" s="27"/>
      <c r="AF2078" s="27"/>
      <c r="AG2078" s="27"/>
      <c r="AH2078" s="27"/>
      <c r="AI2078" s="27"/>
      <c r="AJ2078" s="27"/>
      <c r="AK2078" s="27"/>
      <c r="AL2078" s="27"/>
      <c r="AM2078" s="27"/>
      <c r="AN2078" s="27"/>
      <c r="AO2078" s="27"/>
      <c r="AP2078" s="27">
        <v>20535.71</v>
      </c>
      <c r="AQ2078" s="27">
        <v>0</v>
      </c>
      <c r="AR2078" s="27">
        <f t="shared" si="43"/>
        <v>0</v>
      </c>
      <c r="AS2078" s="10" t="s">
        <v>111</v>
      </c>
      <c r="AT2078" s="7" t="s">
        <v>375</v>
      </c>
      <c r="AU2078" s="13" t="s">
        <v>1163</v>
      </c>
    </row>
    <row r="2079" spans="2:47" x14ac:dyDescent="0.2">
      <c r="B2079" s="13" t="s">
        <v>3235</v>
      </c>
      <c r="C2079" s="13" t="s">
        <v>100</v>
      </c>
      <c r="D2079" s="13" t="s">
        <v>3125</v>
      </c>
      <c r="E2079" s="13" t="s">
        <v>569</v>
      </c>
      <c r="F2079" s="13" t="s">
        <v>3126</v>
      </c>
      <c r="G2079" s="13" t="s">
        <v>3232</v>
      </c>
      <c r="H2079" s="13" t="s">
        <v>105</v>
      </c>
      <c r="I2079" s="13">
        <v>57</v>
      </c>
      <c r="J2079" s="13" t="s">
        <v>614</v>
      </c>
      <c r="K2079" s="13" t="s">
        <v>107</v>
      </c>
      <c r="L2079" s="13" t="s">
        <v>108</v>
      </c>
      <c r="M2079" s="13" t="s">
        <v>109</v>
      </c>
      <c r="N2079" s="13" t="s">
        <v>2830</v>
      </c>
      <c r="O2079" s="39"/>
      <c r="P2079" s="39"/>
      <c r="Q2079" s="39"/>
      <c r="R2079" s="39"/>
      <c r="S2079" s="39">
        <v>207</v>
      </c>
      <c r="T2079" s="39">
        <v>288</v>
      </c>
      <c r="U2079" s="39">
        <v>288</v>
      </c>
      <c r="V2079" s="39">
        <v>288</v>
      </c>
      <c r="W2079" s="39">
        <v>288</v>
      </c>
      <c r="X2079" s="39"/>
      <c r="Y2079" s="39"/>
      <c r="Z2079" s="39"/>
      <c r="AA2079" s="39"/>
      <c r="AB2079" s="39"/>
      <c r="AC2079" s="39"/>
      <c r="AD2079" s="39"/>
      <c r="AE2079" s="39"/>
      <c r="AF2079" s="39"/>
      <c r="AG2079" s="39"/>
      <c r="AH2079" s="39"/>
      <c r="AI2079" s="39"/>
      <c r="AJ2079" s="39"/>
      <c r="AK2079" s="39"/>
      <c r="AL2079" s="39"/>
      <c r="AM2079" s="39"/>
      <c r="AN2079" s="39"/>
      <c r="AO2079" s="39"/>
      <c r="AP2079" s="39">
        <v>20535.71</v>
      </c>
      <c r="AQ2079" s="39">
        <v>0</v>
      </c>
      <c r="AR2079" s="27">
        <f t="shared" si="43"/>
        <v>0</v>
      </c>
      <c r="AS2079" s="13" t="s">
        <v>111</v>
      </c>
      <c r="AT2079" s="13">
        <v>2016</v>
      </c>
      <c r="AU2079" s="13">
        <v>14</v>
      </c>
    </row>
    <row r="2080" spans="2:47" x14ac:dyDescent="0.2">
      <c r="B2080" s="13" t="s">
        <v>3236</v>
      </c>
      <c r="C2080" s="13" t="s">
        <v>100</v>
      </c>
      <c r="D2080" s="13" t="s">
        <v>3125</v>
      </c>
      <c r="E2080" s="13" t="s">
        <v>569</v>
      </c>
      <c r="F2080" s="13" t="s">
        <v>3126</v>
      </c>
      <c r="G2080" s="13" t="s">
        <v>3232</v>
      </c>
      <c r="H2080" s="13" t="s">
        <v>105</v>
      </c>
      <c r="I2080" s="13">
        <v>57</v>
      </c>
      <c r="J2080" s="13" t="s">
        <v>106</v>
      </c>
      <c r="K2080" s="13" t="s">
        <v>107</v>
      </c>
      <c r="L2080" s="13" t="s">
        <v>108</v>
      </c>
      <c r="M2080" s="13" t="s">
        <v>122</v>
      </c>
      <c r="N2080" s="13" t="s">
        <v>2830</v>
      </c>
      <c r="O2080" s="39"/>
      <c r="P2080" s="39"/>
      <c r="Q2080" s="39"/>
      <c r="R2080" s="39"/>
      <c r="S2080" s="39">
        <v>126</v>
      </c>
      <c r="T2080" s="39">
        <v>288</v>
      </c>
      <c r="U2080" s="39">
        <v>288</v>
      </c>
      <c r="V2080" s="39">
        <v>288</v>
      </c>
      <c r="W2080" s="39">
        <v>288</v>
      </c>
      <c r="X2080" s="39"/>
      <c r="Y2080" s="39"/>
      <c r="Z2080" s="39"/>
      <c r="AA2080" s="39"/>
      <c r="AB2080" s="39"/>
      <c r="AC2080" s="39"/>
      <c r="AD2080" s="39"/>
      <c r="AE2080" s="39"/>
      <c r="AF2080" s="39"/>
      <c r="AG2080" s="39"/>
      <c r="AH2080" s="39"/>
      <c r="AI2080" s="39"/>
      <c r="AJ2080" s="39"/>
      <c r="AK2080" s="39"/>
      <c r="AL2080" s="39"/>
      <c r="AM2080" s="39"/>
      <c r="AN2080" s="39"/>
      <c r="AO2080" s="39"/>
      <c r="AP2080" s="39">
        <v>20535.71</v>
      </c>
      <c r="AQ2080" s="39">
        <v>0</v>
      </c>
      <c r="AR2080" s="27">
        <f t="shared" si="43"/>
        <v>0</v>
      </c>
      <c r="AS2080" s="13" t="s">
        <v>111</v>
      </c>
      <c r="AT2080" s="13">
        <v>2016</v>
      </c>
      <c r="AU2080" s="13" t="s">
        <v>6997</v>
      </c>
    </row>
    <row r="2081" spans="2:47" x14ac:dyDescent="0.2">
      <c r="B2081" s="13" t="s">
        <v>7014</v>
      </c>
      <c r="C2081" s="13" t="s">
        <v>100</v>
      </c>
      <c r="D2081" s="13" t="s">
        <v>3125</v>
      </c>
      <c r="E2081" s="13" t="s">
        <v>569</v>
      </c>
      <c r="F2081" s="13" t="s">
        <v>3126</v>
      </c>
      <c r="G2081" s="13" t="s">
        <v>3232</v>
      </c>
      <c r="H2081" s="13" t="s">
        <v>105</v>
      </c>
      <c r="I2081" s="13">
        <v>57</v>
      </c>
      <c r="J2081" s="13" t="s">
        <v>106</v>
      </c>
      <c r="K2081" s="13" t="s">
        <v>107</v>
      </c>
      <c r="L2081" s="13" t="s">
        <v>108</v>
      </c>
      <c r="M2081" s="13" t="s">
        <v>122</v>
      </c>
      <c r="N2081" s="13" t="s">
        <v>2830</v>
      </c>
      <c r="O2081" s="39"/>
      <c r="P2081" s="39"/>
      <c r="Q2081" s="39"/>
      <c r="R2081" s="39"/>
      <c r="S2081" s="39">
        <v>126</v>
      </c>
      <c r="T2081" s="39">
        <v>203</v>
      </c>
      <c r="U2081" s="39">
        <v>288</v>
      </c>
      <c r="V2081" s="39">
        <v>288</v>
      </c>
      <c r="W2081" s="39">
        <v>288</v>
      </c>
      <c r="X2081" s="39"/>
      <c r="Y2081" s="39"/>
      <c r="Z2081" s="39"/>
      <c r="AA2081" s="39"/>
      <c r="AB2081" s="39"/>
      <c r="AC2081" s="39"/>
      <c r="AD2081" s="39"/>
      <c r="AE2081" s="39"/>
      <c r="AF2081" s="39"/>
      <c r="AG2081" s="39"/>
      <c r="AH2081" s="39"/>
      <c r="AI2081" s="39"/>
      <c r="AJ2081" s="39"/>
      <c r="AK2081" s="39"/>
      <c r="AL2081" s="39"/>
      <c r="AM2081" s="39"/>
      <c r="AN2081" s="39"/>
      <c r="AO2081" s="39"/>
      <c r="AP2081" s="39">
        <v>20535.71</v>
      </c>
      <c r="AQ2081" s="39">
        <v>0</v>
      </c>
      <c r="AR2081" s="27">
        <f t="shared" si="43"/>
        <v>0</v>
      </c>
      <c r="AS2081" s="13" t="s">
        <v>111</v>
      </c>
      <c r="AT2081" s="13">
        <v>2016</v>
      </c>
      <c r="AU2081" s="13" t="s">
        <v>7179</v>
      </c>
    </row>
    <row r="2082" spans="2:47" x14ac:dyDescent="0.2">
      <c r="B2082" s="13" t="s">
        <v>7118</v>
      </c>
      <c r="C2082" s="13" t="s">
        <v>100</v>
      </c>
      <c r="D2082" s="13" t="s">
        <v>3125</v>
      </c>
      <c r="E2082" s="13" t="s">
        <v>569</v>
      </c>
      <c r="F2082" s="13" t="s">
        <v>3126</v>
      </c>
      <c r="G2082" s="13" t="s">
        <v>3232</v>
      </c>
      <c r="H2082" s="13" t="s">
        <v>105</v>
      </c>
      <c r="I2082" s="13">
        <v>57</v>
      </c>
      <c r="J2082" s="13" t="s">
        <v>106</v>
      </c>
      <c r="K2082" s="13" t="s">
        <v>107</v>
      </c>
      <c r="L2082" s="13" t="s">
        <v>108</v>
      </c>
      <c r="M2082" s="13" t="s">
        <v>122</v>
      </c>
      <c r="N2082" s="13" t="s">
        <v>2830</v>
      </c>
      <c r="O2082" s="39"/>
      <c r="P2082" s="39"/>
      <c r="Q2082" s="39"/>
      <c r="R2082" s="39"/>
      <c r="S2082" s="39">
        <v>126</v>
      </c>
      <c r="T2082" s="39">
        <v>203</v>
      </c>
      <c r="U2082" s="39">
        <v>288</v>
      </c>
      <c r="V2082" s="39">
        <v>288</v>
      </c>
      <c r="W2082" s="39">
        <v>288</v>
      </c>
      <c r="X2082" s="39"/>
      <c r="Y2082" s="39"/>
      <c r="Z2082" s="39"/>
      <c r="AA2082" s="39"/>
      <c r="AB2082" s="39"/>
      <c r="AC2082" s="39"/>
      <c r="AD2082" s="39"/>
      <c r="AE2082" s="39"/>
      <c r="AF2082" s="39"/>
      <c r="AG2082" s="39"/>
      <c r="AH2082" s="39"/>
      <c r="AI2082" s="39"/>
      <c r="AJ2082" s="39"/>
      <c r="AK2082" s="39"/>
      <c r="AL2082" s="39"/>
      <c r="AM2082" s="39"/>
      <c r="AN2082" s="39"/>
      <c r="AO2082" s="39"/>
      <c r="AP2082" s="39">
        <v>30143.96</v>
      </c>
      <c r="AQ2082" s="39">
        <f>(O2082+P2082+Q2082+R2082+S2082+T2082+U2082+V2082+W2082)*AP2082</f>
        <v>35961744.280000001</v>
      </c>
      <c r="AR2082" s="27">
        <f t="shared" si="43"/>
        <v>40277153.593600005</v>
      </c>
      <c r="AS2082" s="13" t="s">
        <v>111</v>
      </c>
      <c r="AT2082" s="13">
        <v>2016</v>
      </c>
      <c r="AU2082" s="13"/>
    </row>
    <row r="2083" spans="2:47" x14ac:dyDescent="0.2">
      <c r="B2083" s="7" t="s">
        <v>3237</v>
      </c>
      <c r="C2083" s="7" t="s">
        <v>100</v>
      </c>
      <c r="D2083" s="13" t="s">
        <v>3116</v>
      </c>
      <c r="E2083" s="7" t="s">
        <v>582</v>
      </c>
      <c r="F2083" s="7" t="s">
        <v>3117</v>
      </c>
      <c r="G2083" s="7" t="s">
        <v>3238</v>
      </c>
      <c r="H2083" s="8" t="s">
        <v>197</v>
      </c>
      <c r="I2083" s="9">
        <v>57</v>
      </c>
      <c r="J2083" s="10" t="s">
        <v>238</v>
      </c>
      <c r="K2083" s="8" t="s">
        <v>107</v>
      </c>
      <c r="L2083" s="10" t="s">
        <v>108</v>
      </c>
      <c r="M2083" s="10" t="s">
        <v>109</v>
      </c>
      <c r="N2083" s="29" t="s">
        <v>2830</v>
      </c>
      <c r="O2083" s="27"/>
      <c r="P2083" s="27"/>
      <c r="Q2083" s="74"/>
      <c r="R2083" s="27">
        <v>210</v>
      </c>
      <c r="S2083" s="27">
        <v>210</v>
      </c>
      <c r="T2083" s="27">
        <v>210</v>
      </c>
      <c r="U2083" s="27">
        <v>210</v>
      </c>
      <c r="V2083" s="27">
        <v>210</v>
      </c>
      <c r="W2083" s="27"/>
      <c r="X2083" s="27"/>
      <c r="Y2083" s="27"/>
      <c r="Z2083" s="27"/>
      <c r="AA2083" s="27"/>
      <c r="AB2083" s="27"/>
      <c r="AC2083" s="27"/>
      <c r="AD2083" s="27"/>
      <c r="AE2083" s="27"/>
      <c r="AF2083" s="27"/>
      <c r="AG2083" s="27"/>
      <c r="AH2083" s="27"/>
      <c r="AI2083" s="27"/>
      <c r="AJ2083" s="27"/>
      <c r="AK2083" s="27"/>
      <c r="AL2083" s="27"/>
      <c r="AM2083" s="27"/>
      <c r="AN2083" s="27"/>
      <c r="AO2083" s="27"/>
      <c r="AP2083" s="27">
        <v>22245.61</v>
      </c>
      <c r="AQ2083" s="27">
        <v>0</v>
      </c>
      <c r="AR2083" s="27">
        <f t="shared" si="43"/>
        <v>0</v>
      </c>
      <c r="AS2083" s="10" t="s">
        <v>111</v>
      </c>
      <c r="AT2083" s="43" t="s">
        <v>241</v>
      </c>
      <c r="AU2083" s="89" t="s">
        <v>661</v>
      </c>
    </row>
    <row r="2084" spans="2:47" x14ac:dyDescent="0.2">
      <c r="B2084" s="12" t="s">
        <v>3239</v>
      </c>
      <c r="C2084" s="7" t="s">
        <v>100</v>
      </c>
      <c r="D2084" s="13" t="s">
        <v>3116</v>
      </c>
      <c r="E2084" s="7" t="s">
        <v>582</v>
      </c>
      <c r="F2084" s="7" t="s">
        <v>3117</v>
      </c>
      <c r="G2084" s="7" t="s">
        <v>3238</v>
      </c>
      <c r="H2084" s="8" t="s">
        <v>105</v>
      </c>
      <c r="I2084" s="9">
        <v>57</v>
      </c>
      <c r="J2084" s="10" t="s">
        <v>106</v>
      </c>
      <c r="K2084" s="8" t="s">
        <v>107</v>
      </c>
      <c r="L2084" s="10" t="s">
        <v>108</v>
      </c>
      <c r="M2084" s="10" t="s">
        <v>109</v>
      </c>
      <c r="N2084" s="10" t="s">
        <v>2830</v>
      </c>
      <c r="O2084" s="74"/>
      <c r="P2084" s="27"/>
      <c r="Q2084" s="27"/>
      <c r="R2084" s="27">
        <v>210</v>
      </c>
      <c r="S2084" s="27">
        <v>210</v>
      </c>
      <c r="T2084" s="27">
        <v>210</v>
      </c>
      <c r="U2084" s="27">
        <v>210</v>
      </c>
      <c r="V2084" s="27">
        <v>210</v>
      </c>
      <c r="W2084" s="27"/>
      <c r="X2084" s="27"/>
      <c r="Y2084" s="27"/>
      <c r="Z2084" s="27"/>
      <c r="AA2084" s="27"/>
      <c r="AB2084" s="27"/>
      <c r="AC2084" s="27"/>
      <c r="AD2084" s="27"/>
      <c r="AE2084" s="27"/>
      <c r="AF2084" s="27"/>
      <c r="AG2084" s="27"/>
      <c r="AH2084" s="27"/>
      <c r="AI2084" s="27"/>
      <c r="AJ2084" s="27"/>
      <c r="AK2084" s="27"/>
      <c r="AL2084" s="27"/>
      <c r="AM2084" s="27"/>
      <c r="AN2084" s="27"/>
      <c r="AO2084" s="27"/>
      <c r="AP2084" s="27">
        <v>22245.61</v>
      </c>
      <c r="AQ2084" s="27">
        <v>0</v>
      </c>
      <c r="AR2084" s="27">
        <f t="shared" si="43"/>
        <v>0</v>
      </c>
      <c r="AS2084" s="10" t="s">
        <v>111</v>
      </c>
      <c r="AT2084" s="43" t="s">
        <v>241</v>
      </c>
      <c r="AU2084" s="89" t="s">
        <v>661</v>
      </c>
    </row>
    <row r="2085" spans="2:47" x14ac:dyDescent="0.2">
      <c r="B2085" s="12" t="s">
        <v>3240</v>
      </c>
      <c r="C2085" s="7" t="s">
        <v>100</v>
      </c>
      <c r="D2085" s="13" t="s">
        <v>3116</v>
      </c>
      <c r="E2085" s="7" t="s">
        <v>582</v>
      </c>
      <c r="F2085" s="7" t="s">
        <v>3117</v>
      </c>
      <c r="G2085" s="7" t="s">
        <v>3238</v>
      </c>
      <c r="H2085" s="8" t="s">
        <v>105</v>
      </c>
      <c r="I2085" s="8">
        <v>57</v>
      </c>
      <c r="J2085" s="10" t="s">
        <v>200</v>
      </c>
      <c r="K2085" s="8" t="s">
        <v>107</v>
      </c>
      <c r="L2085" s="10" t="s">
        <v>108</v>
      </c>
      <c r="M2085" s="10" t="s">
        <v>109</v>
      </c>
      <c r="N2085" s="10" t="s">
        <v>2830</v>
      </c>
      <c r="O2085" s="74"/>
      <c r="P2085" s="27"/>
      <c r="Q2085" s="27"/>
      <c r="R2085" s="27">
        <v>6</v>
      </c>
      <c r="S2085" s="27">
        <v>210</v>
      </c>
      <c r="T2085" s="27">
        <v>210</v>
      </c>
      <c r="U2085" s="27">
        <v>210</v>
      </c>
      <c r="V2085" s="27">
        <v>210</v>
      </c>
      <c r="W2085" s="27"/>
      <c r="X2085" s="27"/>
      <c r="Y2085" s="27"/>
      <c r="Z2085" s="27"/>
      <c r="AA2085" s="27"/>
      <c r="AB2085" s="27"/>
      <c r="AC2085" s="27"/>
      <c r="AD2085" s="27"/>
      <c r="AE2085" s="27"/>
      <c r="AF2085" s="27"/>
      <c r="AG2085" s="27"/>
      <c r="AH2085" s="27"/>
      <c r="AI2085" s="27"/>
      <c r="AJ2085" s="27"/>
      <c r="AK2085" s="27"/>
      <c r="AL2085" s="27"/>
      <c r="AM2085" s="27"/>
      <c r="AN2085" s="27"/>
      <c r="AO2085" s="27"/>
      <c r="AP2085" s="27">
        <v>20535.71</v>
      </c>
      <c r="AQ2085" s="27">
        <v>0</v>
      </c>
      <c r="AR2085" s="27">
        <f t="shared" si="43"/>
        <v>0</v>
      </c>
      <c r="AS2085" s="10" t="s">
        <v>111</v>
      </c>
      <c r="AT2085" s="7" t="s">
        <v>375</v>
      </c>
      <c r="AU2085" s="13" t="s">
        <v>1163</v>
      </c>
    </row>
    <row r="2086" spans="2:47" x14ac:dyDescent="0.2">
      <c r="B2086" s="13" t="s">
        <v>3241</v>
      </c>
      <c r="C2086" s="13" t="s">
        <v>100</v>
      </c>
      <c r="D2086" s="13" t="s">
        <v>3125</v>
      </c>
      <c r="E2086" s="13" t="s">
        <v>569</v>
      </c>
      <c r="F2086" s="13" t="s">
        <v>3126</v>
      </c>
      <c r="G2086" s="13" t="s">
        <v>3238</v>
      </c>
      <c r="H2086" s="13" t="s">
        <v>105</v>
      </c>
      <c r="I2086" s="13">
        <v>57</v>
      </c>
      <c r="J2086" s="13" t="s">
        <v>614</v>
      </c>
      <c r="K2086" s="13" t="s">
        <v>107</v>
      </c>
      <c r="L2086" s="13" t="s">
        <v>108</v>
      </c>
      <c r="M2086" s="13" t="s">
        <v>109</v>
      </c>
      <c r="N2086" s="13" t="s">
        <v>2830</v>
      </c>
      <c r="O2086" s="39"/>
      <c r="P2086" s="39"/>
      <c r="Q2086" s="39"/>
      <c r="R2086" s="39"/>
      <c r="S2086" s="39">
        <v>242</v>
      </c>
      <c r="T2086" s="39">
        <v>263</v>
      </c>
      <c r="U2086" s="39">
        <v>263</v>
      </c>
      <c r="V2086" s="39">
        <v>263</v>
      </c>
      <c r="W2086" s="39">
        <v>263</v>
      </c>
      <c r="X2086" s="39"/>
      <c r="Y2086" s="39"/>
      <c r="Z2086" s="39"/>
      <c r="AA2086" s="39"/>
      <c r="AB2086" s="39"/>
      <c r="AC2086" s="39"/>
      <c r="AD2086" s="39"/>
      <c r="AE2086" s="39"/>
      <c r="AF2086" s="39"/>
      <c r="AG2086" s="39"/>
      <c r="AH2086" s="39"/>
      <c r="AI2086" s="39"/>
      <c r="AJ2086" s="39"/>
      <c r="AK2086" s="39"/>
      <c r="AL2086" s="39"/>
      <c r="AM2086" s="39"/>
      <c r="AN2086" s="39"/>
      <c r="AO2086" s="39"/>
      <c r="AP2086" s="39">
        <v>20535.71</v>
      </c>
      <c r="AQ2086" s="39">
        <v>0</v>
      </c>
      <c r="AR2086" s="27">
        <f t="shared" si="43"/>
        <v>0</v>
      </c>
      <c r="AS2086" s="13" t="s">
        <v>111</v>
      </c>
      <c r="AT2086" s="13">
        <v>2016</v>
      </c>
      <c r="AU2086" s="13">
        <v>14</v>
      </c>
    </row>
    <row r="2087" spans="2:47" x14ac:dyDescent="0.2">
      <c r="B2087" s="13" t="s">
        <v>3242</v>
      </c>
      <c r="C2087" s="13" t="s">
        <v>100</v>
      </c>
      <c r="D2087" s="13" t="s">
        <v>3125</v>
      </c>
      <c r="E2087" s="13" t="s">
        <v>569</v>
      </c>
      <c r="F2087" s="13" t="s">
        <v>3126</v>
      </c>
      <c r="G2087" s="13" t="s">
        <v>3238</v>
      </c>
      <c r="H2087" s="13" t="s">
        <v>105</v>
      </c>
      <c r="I2087" s="13">
        <v>57</v>
      </c>
      <c r="J2087" s="13" t="s">
        <v>106</v>
      </c>
      <c r="K2087" s="13" t="s">
        <v>107</v>
      </c>
      <c r="L2087" s="13" t="s">
        <v>108</v>
      </c>
      <c r="M2087" s="13" t="s">
        <v>122</v>
      </c>
      <c r="N2087" s="13" t="s">
        <v>2830</v>
      </c>
      <c r="O2087" s="39"/>
      <c r="P2087" s="39"/>
      <c r="Q2087" s="39"/>
      <c r="R2087" s="39"/>
      <c r="S2087" s="39">
        <v>221</v>
      </c>
      <c r="T2087" s="39">
        <v>263</v>
      </c>
      <c r="U2087" s="39">
        <v>263</v>
      </c>
      <c r="V2087" s="39">
        <v>263</v>
      </c>
      <c r="W2087" s="39">
        <v>263</v>
      </c>
      <c r="X2087" s="39"/>
      <c r="Y2087" s="39"/>
      <c r="Z2087" s="39"/>
      <c r="AA2087" s="39"/>
      <c r="AB2087" s="39"/>
      <c r="AC2087" s="39"/>
      <c r="AD2087" s="39"/>
      <c r="AE2087" s="39"/>
      <c r="AF2087" s="39"/>
      <c r="AG2087" s="39"/>
      <c r="AH2087" s="39"/>
      <c r="AI2087" s="39"/>
      <c r="AJ2087" s="39"/>
      <c r="AK2087" s="39"/>
      <c r="AL2087" s="39"/>
      <c r="AM2087" s="39"/>
      <c r="AN2087" s="39"/>
      <c r="AO2087" s="39"/>
      <c r="AP2087" s="39">
        <v>20535.71</v>
      </c>
      <c r="AQ2087" s="39">
        <v>0</v>
      </c>
      <c r="AR2087" s="27">
        <f t="shared" si="43"/>
        <v>0</v>
      </c>
      <c r="AS2087" s="13" t="s">
        <v>111</v>
      </c>
      <c r="AT2087" s="13">
        <v>2016</v>
      </c>
      <c r="AU2087" s="13" t="s">
        <v>6997</v>
      </c>
    </row>
    <row r="2088" spans="2:47" x14ac:dyDescent="0.2">
      <c r="B2088" s="13" t="s">
        <v>7015</v>
      </c>
      <c r="C2088" s="13" t="s">
        <v>100</v>
      </c>
      <c r="D2088" s="13" t="s">
        <v>3125</v>
      </c>
      <c r="E2088" s="13" t="s">
        <v>569</v>
      </c>
      <c r="F2088" s="13" t="s">
        <v>3126</v>
      </c>
      <c r="G2088" s="13" t="s">
        <v>3238</v>
      </c>
      <c r="H2088" s="13" t="s">
        <v>105</v>
      </c>
      <c r="I2088" s="13">
        <v>57</v>
      </c>
      <c r="J2088" s="13" t="s">
        <v>106</v>
      </c>
      <c r="K2088" s="13" t="s">
        <v>107</v>
      </c>
      <c r="L2088" s="13" t="s">
        <v>108</v>
      </c>
      <c r="M2088" s="13" t="s">
        <v>122</v>
      </c>
      <c r="N2088" s="13" t="s">
        <v>2830</v>
      </c>
      <c r="O2088" s="39"/>
      <c r="P2088" s="39"/>
      <c r="Q2088" s="39"/>
      <c r="R2088" s="39"/>
      <c r="S2088" s="39">
        <v>221</v>
      </c>
      <c r="T2088" s="39">
        <v>262</v>
      </c>
      <c r="U2088" s="39">
        <v>263</v>
      </c>
      <c r="V2088" s="39">
        <v>263</v>
      </c>
      <c r="W2088" s="39">
        <v>263</v>
      </c>
      <c r="X2088" s="39"/>
      <c r="Y2088" s="39"/>
      <c r="Z2088" s="39"/>
      <c r="AA2088" s="39"/>
      <c r="AB2088" s="39"/>
      <c r="AC2088" s="39"/>
      <c r="AD2088" s="39"/>
      <c r="AE2088" s="39"/>
      <c r="AF2088" s="39"/>
      <c r="AG2088" s="39"/>
      <c r="AH2088" s="39"/>
      <c r="AI2088" s="39"/>
      <c r="AJ2088" s="39"/>
      <c r="AK2088" s="39"/>
      <c r="AL2088" s="39"/>
      <c r="AM2088" s="39"/>
      <c r="AN2088" s="39"/>
      <c r="AO2088" s="39"/>
      <c r="AP2088" s="39">
        <v>20535.71</v>
      </c>
      <c r="AQ2088" s="39">
        <v>0</v>
      </c>
      <c r="AR2088" s="27">
        <f t="shared" si="43"/>
        <v>0</v>
      </c>
      <c r="AS2088" s="13" t="s">
        <v>111</v>
      </c>
      <c r="AT2088" s="13">
        <v>2016</v>
      </c>
      <c r="AU2088" s="13" t="s">
        <v>7179</v>
      </c>
    </row>
    <row r="2089" spans="2:47" x14ac:dyDescent="0.2">
      <c r="B2089" s="13" t="s">
        <v>7119</v>
      </c>
      <c r="C2089" s="13" t="s">
        <v>100</v>
      </c>
      <c r="D2089" s="13" t="s">
        <v>3125</v>
      </c>
      <c r="E2089" s="13" t="s">
        <v>569</v>
      </c>
      <c r="F2089" s="13" t="s">
        <v>3126</v>
      </c>
      <c r="G2089" s="13" t="s">
        <v>3238</v>
      </c>
      <c r="H2089" s="13" t="s">
        <v>105</v>
      </c>
      <c r="I2089" s="13">
        <v>57</v>
      </c>
      <c r="J2089" s="13" t="s">
        <v>106</v>
      </c>
      <c r="K2089" s="13" t="s">
        <v>107</v>
      </c>
      <c r="L2089" s="13" t="s">
        <v>108</v>
      </c>
      <c r="M2089" s="13" t="s">
        <v>122</v>
      </c>
      <c r="N2089" s="13" t="s">
        <v>2830</v>
      </c>
      <c r="O2089" s="39"/>
      <c r="P2089" s="39"/>
      <c r="Q2089" s="39"/>
      <c r="R2089" s="39"/>
      <c r="S2089" s="39">
        <v>221</v>
      </c>
      <c r="T2089" s="39">
        <v>262</v>
      </c>
      <c r="U2089" s="39">
        <v>263</v>
      </c>
      <c r="V2089" s="39">
        <v>263</v>
      </c>
      <c r="W2089" s="39">
        <v>263</v>
      </c>
      <c r="X2089" s="39"/>
      <c r="Y2089" s="39"/>
      <c r="Z2089" s="39"/>
      <c r="AA2089" s="39"/>
      <c r="AB2089" s="39"/>
      <c r="AC2089" s="39"/>
      <c r="AD2089" s="39"/>
      <c r="AE2089" s="39"/>
      <c r="AF2089" s="39"/>
      <c r="AG2089" s="39"/>
      <c r="AH2089" s="39"/>
      <c r="AI2089" s="39"/>
      <c r="AJ2089" s="39"/>
      <c r="AK2089" s="39"/>
      <c r="AL2089" s="39"/>
      <c r="AM2089" s="39"/>
      <c r="AN2089" s="39"/>
      <c r="AO2089" s="39"/>
      <c r="AP2089" s="39">
        <v>30143.96</v>
      </c>
      <c r="AQ2089" s="39">
        <f>(O2089+P2089+Q2089+R2089+S2089+T2089+U2089+V2089+W2089)*AP2089</f>
        <v>38343117.119999997</v>
      </c>
      <c r="AR2089" s="27">
        <f t="shared" si="43"/>
        <v>42944291.174400002</v>
      </c>
      <c r="AS2089" s="13" t="s">
        <v>111</v>
      </c>
      <c r="AT2089" s="13">
        <v>2016</v>
      </c>
      <c r="AU2089" s="13"/>
    </row>
    <row r="2090" spans="2:47" x14ac:dyDescent="0.2">
      <c r="B2090" s="7" t="s">
        <v>3243</v>
      </c>
      <c r="C2090" s="7" t="s">
        <v>100</v>
      </c>
      <c r="D2090" s="13" t="s">
        <v>3116</v>
      </c>
      <c r="E2090" s="7" t="s">
        <v>582</v>
      </c>
      <c r="F2090" s="7" t="s">
        <v>3117</v>
      </c>
      <c r="G2090" s="7" t="s">
        <v>3244</v>
      </c>
      <c r="H2090" s="8" t="s">
        <v>197</v>
      </c>
      <c r="I2090" s="9">
        <v>57</v>
      </c>
      <c r="J2090" s="10" t="s">
        <v>238</v>
      </c>
      <c r="K2090" s="8" t="s">
        <v>107</v>
      </c>
      <c r="L2090" s="10" t="s">
        <v>108</v>
      </c>
      <c r="M2090" s="10" t="s">
        <v>109</v>
      </c>
      <c r="N2090" s="29" t="s">
        <v>2830</v>
      </c>
      <c r="O2090" s="27"/>
      <c r="P2090" s="27"/>
      <c r="Q2090" s="74"/>
      <c r="R2090" s="27">
        <v>161</v>
      </c>
      <c r="S2090" s="27">
        <v>161</v>
      </c>
      <c r="T2090" s="27">
        <v>161</v>
      </c>
      <c r="U2090" s="27">
        <v>161</v>
      </c>
      <c r="V2090" s="27">
        <v>161</v>
      </c>
      <c r="W2090" s="27"/>
      <c r="X2090" s="27"/>
      <c r="Y2090" s="27"/>
      <c r="Z2090" s="27"/>
      <c r="AA2090" s="27"/>
      <c r="AB2090" s="27"/>
      <c r="AC2090" s="27"/>
      <c r="AD2090" s="27"/>
      <c r="AE2090" s="27"/>
      <c r="AF2090" s="27"/>
      <c r="AG2090" s="27"/>
      <c r="AH2090" s="27"/>
      <c r="AI2090" s="27"/>
      <c r="AJ2090" s="27"/>
      <c r="AK2090" s="27"/>
      <c r="AL2090" s="27"/>
      <c r="AM2090" s="27"/>
      <c r="AN2090" s="27"/>
      <c r="AO2090" s="27"/>
      <c r="AP2090" s="27">
        <v>22245.61</v>
      </c>
      <c r="AQ2090" s="27">
        <v>0</v>
      </c>
      <c r="AR2090" s="27">
        <f t="shared" si="43"/>
        <v>0</v>
      </c>
      <c r="AS2090" s="10" t="s">
        <v>111</v>
      </c>
      <c r="AT2090" s="43" t="s">
        <v>241</v>
      </c>
      <c r="AU2090" s="89" t="s">
        <v>661</v>
      </c>
    </row>
    <row r="2091" spans="2:47" x14ac:dyDescent="0.2">
      <c r="B2091" s="12" t="s">
        <v>3245</v>
      </c>
      <c r="C2091" s="7" t="s">
        <v>100</v>
      </c>
      <c r="D2091" s="13" t="s">
        <v>3116</v>
      </c>
      <c r="E2091" s="7" t="s">
        <v>582</v>
      </c>
      <c r="F2091" s="7" t="s">
        <v>3117</v>
      </c>
      <c r="G2091" s="7" t="s">
        <v>3244</v>
      </c>
      <c r="H2091" s="8" t="s">
        <v>105</v>
      </c>
      <c r="I2091" s="9">
        <v>57</v>
      </c>
      <c r="J2091" s="10" t="s">
        <v>106</v>
      </c>
      <c r="K2091" s="8" t="s">
        <v>107</v>
      </c>
      <c r="L2091" s="10" t="s">
        <v>108</v>
      </c>
      <c r="M2091" s="10" t="s">
        <v>109</v>
      </c>
      <c r="N2091" s="10" t="s">
        <v>2830</v>
      </c>
      <c r="O2091" s="74"/>
      <c r="P2091" s="27"/>
      <c r="Q2091" s="27"/>
      <c r="R2091" s="27">
        <v>161</v>
      </c>
      <c r="S2091" s="27">
        <v>161</v>
      </c>
      <c r="T2091" s="27">
        <v>161</v>
      </c>
      <c r="U2091" s="27">
        <v>161</v>
      </c>
      <c r="V2091" s="27">
        <v>161</v>
      </c>
      <c r="W2091" s="27"/>
      <c r="X2091" s="27"/>
      <c r="Y2091" s="27"/>
      <c r="Z2091" s="27"/>
      <c r="AA2091" s="27"/>
      <c r="AB2091" s="27"/>
      <c r="AC2091" s="27"/>
      <c r="AD2091" s="27"/>
      <c r="AE2091" s="27"/>
      <c r="AF2091" s="27"/>
      <c r="AG2091" s="27"/>
      <c r="AH2091" s="27"/>
      <c r="AI2091" s="27"/>
      <c r="AJ2091" s="27"/>
      <c r="AK2091" s="27"/>
      <c r="AL2091" s="27"/>
      <c r="AM2091" s="27"/>
      <c r="AN2091" s="27"/>
      <c r="AO2091" s="27"/>
      <c r="AP2091" s="27">
        <v>22245.61</v>
      </c>
      <c r="AQ2091" s="27">
        <v>0</v>
      </c>
      <c r="AR2091" s="27">
        <f t="shared" si="43"/>
        <v>0</v>
      </c>
      <c r="AS2091" s="10" t="s">
        <v>111</v>
      </c>
      <c r="AT2091" s="43" t="s">
        <v>241</v>
      </c>
      <c r="AU2091" s="89" t="s">
        <v>661</v>
      </c>
    </row>
    <row r="2092" spans="2:47" x14ac:dyDescent="0.2">
      <c r="B2092" s="12" t="s">
        <v>3246</v>
      </c>
      <c r="C2092" s="7" t="s">
        <v>100</v>
      </c>
      <c r="D2092" s="13" t="s">
        <v>3116</v>
      </c>
      <c r="E2092" s="7" t="s">
        <v>582</v>
      </c>
      <c r="F2092" s="7" t="s">
        <v>3117</v>
      </c>
      <c r="G2092" s="7" t="s">
        <v>3244</v>
      </c>
      <c r="H2092" s="8" t="s">
        <v>105</v>
      </c>
      <c r="I2092" s="8">
        <v>57</v>
      </c>
      <c r="J2092" s="10" t="s">
        <v>200</v>
      </c>
      <c r="K2092" s="8" t="s">
        <v>107</v>
      </c>
      <c r="L2092" s="10" t="s">
        <v>108</v>
      </c>
      <c r="M2092" s="10" t="s">
        <v>109</v>
      </c>
      <c r="N2092" s="10" t="s">
        <v>2830</v>
      </c>
      <c r="O2092" s="74"/>
      <c r="P2092" s="27"/>
      <c r="Q2092" s="27"/>
      <c r="R2092" s="27">
        <v>129</v>
      </c>
      <c r="S2092" s="27">
        <v>161</v>
      </c>
      <c r="T2092" s="27">
        <v>161</v>
      </c>
      <c r="U2092" s="27">
        <v>161</v>
      </c>
      <c r="V2092" s="27">
        <v>161</v>
      </c>
      <c r="W2092" s="27"/>
      <c r="X2092" s="27"/>
      <c r="Y2092" s="27"/>
      <c r="Z2092" s="27"/>
      <c r="AA2092" s="27"/>
      <c r="AB2092" s="27"/>
      <c r="AC2092" s="27"/>
      <c r="AD2092" s="27"/>
      <c r="AE2092" s="27"/>
      <c r="AF2092" s="27"/>
      <c r="AG2092" s="27"/>
      <c r="AH2092" s="27"/>
      <c r="AI2092" s="27"/>
      <c r="AJ2092" s="27"/>
      <c r="AK2092" s="27"/>
      <c r="AL2092" s="27"/>
      <c r="AM2092" s="27"/>
      <c r="AN2092" s="27"/>
      <c r="AO2092" s="27"/>
      <c r="AP2092" s="27">
        <v>20535.71</v>
      </c>
      <c r="AQ2092" s="27">
        <v>0</v>
      </c>
      <c r="AR2092" s="27">
        <f t="shared" si="43"/>
        <v>0</v>
      </c>
      <c r="AS2092" s="10" t="s">
        <v>111</v>
      </c>
      <c r="AT2092" s="7" t="s">
        <v>375</v>
      </c>
      <c r="AU2092" s="13" t="s">
        <v>1163</v>
      </c>
    </row>
    <row r="2093" spans="2:47" x14ac:dyDescent="0.2">
      <c r="B2093" s="13" t="s">
        <v>3247</v>
      </c>
      <c r="C2093" s="13" t="s">
        <v>100</v>
      </c>
      <c r="D2093" s="13" t="s">
        <v>3125</v>
      </c>
      <c r="E2093" s="13" t="s">
        <v>569</v>
      </c>
      <c r="F2093" s="13" t="s">
        <v>3126</v>
      </c>
      <c r="G2093" s="13" t="s">
        <v>3244</v>
      </c>
      <c r="H2093" s="13" t="s">
        <v>105</v>
      </c>
      <c r="I2093" s="13">
        <v>57</v>
      </c>
      <c r="J2093" s="13" t="s">
        <v>614</v>
      </c>
      <c r="K2093" s="13" t="s">
        <v>107</v>
      </c>
      <c r="L2093" s="13" t="s">
        <v>108</v>
      </c>
      <c r="M2093" s="13" t="s">
        <v>109</v>
      </c>
      <c r="N2093" s="13" t="s">
        <v>2830</v>
      </c>
      <c r="O2093" s="39"/>
      <c r="P2093" s="39"/>
      <c r="Q2093" s="39"/>
      <c r="R2093" s="39"/>
      <c r="S2093" s="39">
        <v>164</v>
      </c>
      <c r="T2093" s="39">
        <v>168</v>
      </c>
      <c r="U2093" s="39">
        <v>168</v>
      </c>
      <c r="V2093" s="39">
        <v>168</v>
      </c>
      <c r="W2093" s="39">
        <v>168</v>
      </c>
      <c r="X2093" s="39"/>
      <c r="Y2093" s="39"/>
      <c r="Z2093" s="39"/>
      <c r="AA2093" s="39"/>
      <c r="AB2093" s="39"/>
      <c r="AC2093" s="39"/>
      <c r="AD2093" s="39"/>
      <c r="AE2093" s="39"/>
      <c r="AF2093" s="39"/>
      <c r="AG2093" s="39"/>
      <c r="AH2093" s="39"/>
      <c r="AI2093" s="39"/>
      <c r="AJ2093" s="39"/>
      <c r="AK2093" s="39"/>
      <c r="AL2093" s="39"/>
      <c r="AM2093" s="39"/>
      <c r="AN2093" s="39"/>
      <c r="AO2093" s="39"/>
      <c r="AP2093" s="39">
        <v>20535.71</v>
      </c>
      <c r="AQ2093" s="39">
        <v>0</v>
      </c>
      <c r="AR2093" s="27">
        <f t="shared" si="43"/>
        <v>0</v>
      </c>
      <c r="AS2093" s="13" t="s">
        <v>111</v>
      </c>
      <c r="AT2093" s="13">
        <v>2016</v>
      </c>
      <c r="AU2093" s="13">
        <v>14</v>
      </c>
    </row>
    <row r="2094" spans="2:47" x14ac:dyDescent="0.2">
      <c r="B2094" s="13" t="s">
        <v>3248</v>
      </c>
      <c r="C2094" s="13" t="s">
        <v>100</v>
      </c>
      <c r="D2094" s="13" t="s">
        <v>3125</v>
      </c>
      <c r="E2094" s="13" t="s">
        <v>569</v>
      </c>
      <c r="F2094" s="13" t="s">
        <v>3126</v>
      </c>
      <c r="G2094" s="13" t="s">
        <v>3244</v>
      </c>
      <c r="H2094" s="13" t="s">
        <v>105</v>
      </c>
      <c r="I2094" s="13">
        <v>57</v>
      </c>
      <c r="J2094" s="13" t="s">
        <v>614</v>
      </c>
      <c r="K2094" s="13" t="s">
        <v>107</v>
      </c>
      <c r="L2094" s="13" t="s">
        <v>108</v>
      </c>
      <c r="M2094" s="13" t="s">
        <v>109</v>
      </c>
      <c r="N2094" s="13" t="s">
        <v>2830</v>
      </c>
      <c r="O2094" s="39"/>
      <c r="P2094" s="39"/>
      <c r="Q2094" s="39"/>
      <c r="R2094" s="39"/>
      <c r="S2094" s="39">
        <v>160</v>
      </c>
      <c r="T2094" s="39">
        <v>168</v>
      </c>
      <c r="U2094" s="39">
        <v>168</v>
      </c>
      <c r="V2094" s="39">
        <v>168</v>
      </c>
      <c r="W2094" s="39">
        <v>168</v>
      </c>
      <c r="X2094" s="39"/>
      <c r="Y2094" s="39"/>
      <c r="Z2094" s="39"/>
      <c r="AA2094" s="39"/>
      <c r="AB2094" s="39"/>
      <c r="AC2094" s="39"/>
      <c r="AD2094" s="39"/>
      <c r="AE2094" s="39"/>
      <c r="AF2094" s="39"/>
      <c r="AG2094" s="39"/>
      <c r="AH2094" s="39"/>
      <c r="AI2094" s="39"/>
      <c r="AJ2094" s="39"/>
      <c r="AK2094" s="39"/>
      <c r="AL2094" s="39"/>
      <c r="AM2094" s="39"/>
      <c r="AN2094" s="39"/>
      <c r="AO2094" s="39"/>
      <c r="AP2094" s="39">
        <v>20535.71</v>
      </c>
      <c r="AQ2094" s="39">
        <v>0</v>
      </c>
      <c r="AR2094" s="27">
        <f t="shared" si="43"/>
        <v>0</v>
      </c>
      <c r="AS2094" s="13" t="s">
        <v>111</v>
      </c>
      <c r="AT2094" s="13">
        <v>2016</v>
      </c>
      <c r="AU2094" s="13">
        <v>14</v>
      </c>
    </row>
    <row r="2095" spans="2:47" x14ac:dyDescent="0.2">
      <c r="B2095" s="13" t="s">
        <v>3249</v>
      </c>
      <c r="C2095" s="13" t="s">
        <v>100</v>
      </c>
      <c r="D2095" s="13" t="s">
        <v>3125</v>
      </c>
      <c r="E2095" s="13" t="s">
        <v>569</v>
      </c>
      <c r="F2095" s="13" t="s">
        <v>3126</v>
      </c>
      <c r="G2095" s="13" t="s">
        <v>3244</v>
      </c>
      <c r="H2095" s="13" t="s">
        <v>105</v>
      </c>
      <c r="I2095" s="13">
        <v>57</v>
      </c>
      <c r="J2095" s="13" t="s">
        <v>614</v>
      </c>
      <c r="K2095" s="13" t="s">
        <v>107</v>
      </c>
      <c r="L2095" s="13" t="s">
        <v>108</v>
      </c>
      <c r="M2095" s="13" t="s">
        <v>122</v>
      </c>
      <c r="N2095" s="13" t="s">
        <v>2830</v>
      </c>
      <c r="O2095" s="39"/>
      <c r="P2095" s="39"/>
      <c r="Q2095" s="39"/>
      <c r="R2095" s="39"/>
      <c r="S2095" s="39">
        <v>154</v>
      </c>
      <c r="T2095" s="39">
        <v>168</v>
      </c>
      <c r="U2095" s="39">
        <v>168</v>
      </c>
      <c r="V2095" s="39">
        <v>168</v>
      </c>
      <c r="W2095" s="39">
        <v>168</v>
      </c>
      <c r="X2095" s="39"/>
      <c r="Y2095" s="39"/>
      <c r="Z2095" s="39"/>
      <c r="AA2095" s="39"/>
      <c r="AB2095" s="39"/>
      <c r="AC2095" s="39"/>
      <c r="AD2095" s="39"/>
      <c r="AE2095" s="39"/>
      <c r="AF2095" s="39"/>
      <c r="AG2095" s="39"/>
      <c r="AH2095" s="39"/>
      <c r="AI2095" s="39"/>
      <c r="AJ2095" s="39"/>
      <c r="AK2095" s="39"/>
      <c r="AL2095" s="39"/>
      <c r="AM2095" s="39"/>
      <c r="AN2095" s="39"/>
      <c r="AO2095" s="39"/>
      <c r="AP2095" s="39">
        <v>20535.71</v>
      </c>
      <c r="AQ2095" s="39">
        <v>0</v>
      </c>
      <c r="AR2095" s="27">
        <f t="shared" si="43"/>
        <v>0</v>
      </c>
      <c r="AS2095" s="13" t="s">
        <v>111</v>
      </c>
      <c r="AT2095" s="13">
        <v>2016</v>
      </c>
      <c r="AU2095" s="13" t="s">
        <v>115</v>
      </c>
    </row>
    <row r="2096" spans="2:47" x14ac:dyDescent="0.2">
      <c r="B2096" s="13" t="s">
        <v>3250</v>
      </c>
      <c r="C2096" s="13" t="s">
        <v>100</v>
      </c>
      <c r="D2096" s="13" t="s">
        <v>3125</v>
      </c>
      <c r="E2096" s="13" t="s">
        <v>569</v>
      </c>
      <c r="F2096" s="13" t="s">
        <v>3126</v>
      </c>
      <c r="G2096" s="13" t="s">
        <v>3244</v>
      </c>
      <c r="H2096" s="13" t="s">
        <v>105</v>
      </c>
      <c r="I2096" s="13">
        <v>57</v>
      </c>
      <c r="J2096" s="13" t="s">
        <v>106</v>
      </c>
      <c r="K2096" s="13" t="s">
        <v>107</v>
      </c>
      <c r="L2096" s="13" t="s">
        <v>108</v>
      </c>
      <c r="M2096" s="13" t="s">
        <v>122</v>
      </c>
      <c r="N2096" s="13" t="s">
        <v>2830</v>
      </c>
      <c r="O2096" s="39"/>
      <c r="P2096" s="39"/>
      <c r="Q2096" s="39"/>
      <c r="R2096" s="39"/>
      <c r="S2096" s="39">
        <v>160</v>
      </c>
      <c r="T2096" s="39">
        <v>168</v>
      </c>
      <c r="U2096" s="39">
        <v>168</v>
      </c>
      <c r="V2096" s="39">
        <v>168</v>
      </c>
      <c r="W2096" s="39">
        <v>168</v>
      </c>
      <c r="X2096" s="39"/>
      <c r="Y2096" s="39"/>
      <c r="Z2096" s="39"/>
      <c r="AA2096" s="39"/>
      <c r="AB2096" s="39"/>
      <c r="AC2096" s="39"/>
      <c r="AD2096" s="39"/>
      <c r="AE2096" s="39"/>
      <c r="AF2096" s="39"/>
      <c r="AG2096" s="39"/>
      <c r="AH2096" s="39"/>
      <c r="AI2096" s="39"/>
      <c r="AJ2096" s="39"/>
      <c r="AK2096" s="39"/>
      <c r="AL2096" s="39"/>
      <c r="AM2096" s="39"/>
      <c r="AN2096" s="39"/>
      <c r="AO2096" s="39"/>
      <c r="AP2096" s="39">
        <v>20535.71</v>
      </c>
      <c r="AQ2096" s="39">
        <v>0</v>
      </c>
      <c r="AR2096" s="27">
        <f t="shared" si="43"/>
        <v>0</v>
      </c>
      <c r="AS2096" s="13" t="s">
        <v>111</v>
      </c>
      <c r="AT2096" s="13">
        <v>2016</v>
      </c>
      <c r="AU2096" s="13" t="s">
        <v>6997</v>
      </c>
    </row>
    <row r="2097" spans="2:47" x14ac:dyDescent="0.2">
      <c r="B2097" s="13" t="s">
        <v>7016</v>
      </c>
      <c r="C2097" s="13" t="s">
        <v>100</v>
      </c>
      <c r="D2097" s="13" t="s">
        <v>3125</v>
      </c>
      <c r="E2097" s="13" t="s">
        <v>569</v>
      </c>
      <c r="F2097" s="13" t="s">
        <v>3126</v>
      </c>
      <c r="G2097" s="13" t="s">
        <v>3244</v>
      </c>
      <c r="H2097" s="13" t="s">
        <v>105</v>
      </c>
      <c r="I2097" s="13">
        <v>57</v>
      </c>
      <c r="J2097" s="13" t="s">
        <v>106</v>
      </c>
      <c r="K2097" s="13" t="s">
        <v>107</v>
      </c>
      <c r="L2097" s="13" t="s">
        <v>108</v>
      </c>
      <c r="M2097" s="13" t="s">
        <v>122</v>
      </c>
      <c r="N2097" s="13" t="s">
        <v>2830</v>
      </c>
      <c r="O2097" s="39"/>
      <c r="P2097" s="39"/>
      <c r="Q2097" s="39"/>
      <c r="R2097" s="39"/>
      <c r="S2097" s="39">
        <v>160</v>
      </c>
      <c r="T2097" s="39">
        <v>168</v>
      </c>
      <c r="U2097" s="39">
        <v>168</v>
      </c>
      <c r="V2097" s="39">
        <v>168</v>
      </c>
      <c r="W2097" s="39">
        <v>168</v>
      </c>
      <c r="X2097" s="39"/>
      <c r="Y2097" s="39"/>
      <c r="Z2097" s="39"/>
      <c r="AA2097" s="39"/>
      <c r="AB2097" s="39"/>
      <c r="AC2097" s="39"/>
      <c r="AD2097" s="39"/>
      <c r="AE2097" s="39"/>
      <c r="AF2097" s="39"/>
      <c r="AG2097" s="39"/>
      <c r="AH2097" s="39"/>
      <c r="AI2097" s="39"/>
      <c r="AJ2097" s="39"/>
      <c r="AK2097" s="39"/>
      <c r="AL2097" s="39"/>
      <c r="AM2097" s="39"/>
      <c r="AN2097" s="39"/>
      <c r="AO2097" s="39"/>
      <c r="AP2097" s="39">
        <v>20535.71</v>
      </c>
      <c r="AQ2097" s="39">
        <v>0</v>
      </c>
      <c r="AR2097" s="27">
        <f t="shared" si="43"/>
        <v>0</v>
      </c>
      <c r="AS2097" s="13" t="s">
        <v>111</v>
      </c>
      <c r="AT2097" s="13">
        <v>2016</v>
      </c>
      <c r="AU2097" s="13" t="s">
        <v>7179</v>
      </c>
    </row>
    <row r="2098" spans="2:47" x14ac:dyDescent="0.2">
      <c r="B2098" s="13" t="s">
        <v>7120</v>
      </c>
      <c r="C2098" s="13" t="s">
        <v>100</v>
      </c>
      <c r="D2098" s="13" t="s">
        <v>3125</v>
      </c>
      <c r="E2098" s="13" t="s">
        <v>569</v>
      </c>
      <c r="F2098" s="13" t="s">
        <v>3126</v>
      </c>
      <c r="G2098" s="13" t="s">
        <v>3244</v>
      </c>
      <c r="H2098" s="13" t="s">
        <v>105</v>
      </c>
      <c r="I2098" s="13">
        <v>57</v>
      </c>
      <c r="J2098" s="13" t="s">
        <v>106</v>
      </c>
      <c r="K2098" s="13" t="s">
        <v>107</v>
      </c>
      <c r="L2098" s="13" t="s">
        <v>108</v>
      </c>
      <c r="M2098" s="13" t="s">
        <v>122</v>
      </c>
      <c r="N2098" s="13" t="s">
        <v>2830</v>
      </c>
      <c r="O2098" s="39"/>
      <c r="P2098" s="39"/>
      <c r="Q2098" s="39"/>
      <c r="R2098" s="39"/>
      <c r="S2098" s="39">
        <v>160</v>
      </c>
      <c r="T2098" s="39">
        <v>168</v>
      </c>
      <c r="U2098" s="39">
        <v>168</v>
      </c>
      <c r="V2098" s="39">
        <v>168</v>
      </c>
      <c r="W2098" s="39">
        <v>168</v>
      </c>
      <c r="X2098" s="39"/>
      <c r="Y2098" s="39"/>
      <c r="Z2098" s="39"/>
      <c r="AA2098" s="39"/>
      <c r="AB2098" s="39"/>
      <c r="AC2098" s="39"/>
      <c r="AD2098" s="39"/>
      <c r="AE2098" s="39"/>
      <c r="AF2098" s="39"/>
      <c r="AG2098" s="39"/>
      <c r="AH2098" s="39"/>
      <c r="AI2098" s="39"/>
      <c r="AJ2098" s="39"/>
      <c r="AK2098" s="39"/>
      <c r="AL2098" s="39"/>
      <c r="AM2098" s="39"/>
      <c r="AN2098" s="39"/>
      <c r="AO2098" s="39"/>
      <c r="AP2098" s="39">
        <v>30143.96</v>
      </c>
      <c r="AQ2098" s="39">
        <f>(O2098+P2098+Q2098+R2098+S2098+T2098+U2098+V2098+W2098)*AP2098</f>
        <v>25079774.719999999</v>
      </c>
      <c r="AR2098" s="27">
        <f t="shared" si="43"/>
        <v>28089347.6864</v>
      </c>
      <c r="AS2098" s="13" t="s">
        <v>111</v>
      </c>
      <c r="AT2098" s="13">
        <v>2016</v>
      </c>
      <c r="AU2098" s="13"/>
    </row>
    <row r="2099" spans="2:47" x14ac:dyDescent="0.2">
      <c r="B2099" s="7" t="s">
        <v>3251</v>
      </c>
      <c r="C2099" s="7" t="s">
        <v>100</v>
      </c>
      <c r="D2099" s="13" t="s">
        <v>3116</v>
      </c>
      <c r="E2099" s="7" t="s">
        <v>582</v>
      </c>
      <c r="F2099" s="7" t="s">
        <v>3117</v>
      </c>
      <c r="G2099" s="7" t="s">
        <v>3252</v>
      </c>
      <c r="H2099" s="8" t="s">
        <v>197</v>
      </c>
      <c r="I2099" s="9">
        <v>57</v>
      </c>
      <c r="J2099" s="10" t="s">
        <v>238</v>
      </c>
      <c r="K2099" s="8" t="s">
        <v>107</v>
      </c>
      <c r="L2099" s="10" t="s">
        <v>108</v>
      </c>
      <c r="M2099" s="10" t="s">
        <v>109</v>
      </c>
      <c r="N2099" s="29" t="s">
        <v>2830</v>
      </c>
      <c r="O2099" s="27"/>
      <c r="P2099" s="27"/>
      <c r="Q2099" s="74"/>
      <c r="R2099" s="27">
        <v>82</v>
      </c>
      <c r="S2099" s="27">
        <v>82</v>
      </c>
      <c r="T2099" s="27">
        <v>82</v>
      </c>
      <c r="U2099" s="27">
        <v>82</v>
      </c>
      <c r="V2099" s="27">
        <v>82</v>
      </c>
      <c r="W2099" s="27"/>
      <c r="X2099" s="27"/>
      <c r="Y2099" s="27"/>
      <c r="Z2099" s="27"/>
      <c r="AA2099" s="27"/>
      <c r="AB2099" s="27"/>
      <c r="AC2099" s="27"/>
      <c r="AD2099" s="27"/>
      <c r="AE2099" s="27"/>
      <c r="AF2099" s="27"/>
      <c r="AG2099" s="27"/>
      <c r="AH2099" s="27"/>
      <c r="AI2099" s="27"/>
      <c r="AJ2099" s="27"/>
      <c r="AK2099" s="27"/>
      <c r="AL2099" s="27"/>
      <c r="AM2099" s="27"/>
      <c r="AN2099" s="27"/>
      <c r="AO2099" s="27"/>
      <c r="AP2099" s="27">
        <v>22245.61</v>
      </c>
      <c r="AQ2099" s="27">
        <v>0</v>
      </c>
      <c r="AR2099" s="27">
        <f t="shared" si="43"/>
        <v>0</v>
      </c>
      <c r="AS2099" s="10" t="s">
        <v>111</v>
      </c>
      <c r="AT2099" s="43" t="s">
        <v>241</v>
      </c>
      <c r="AU2099" s="89" t="s">
        <v>661</v>
      </c>
    </row>
    <row r="2100" spans="2:47" x14ac:dyDescent="0.2">
      <c r="B2100" s="12" t="s">
        <v>3253</v>
      </c>
      <c r="C2100" s="7" t="s">
        <v>100</v>
      </c>
      <c r="D2100" s="13" t="s">
        <v>3116</v>
      </c>
      <c r="E2100" s="7" t="s">
        <v>582</v>
      </c>
      <c r="F2100" s="7" t="s">
        <v>3117</v>
      </c>
      <c r="G2100" s="7" t="s">
        <v>3252</v>
      </c>
      <c r="H2100" s="8" t="s">
        <v>105</v>
      </c>
      <c r="I2100" s="9">
        <v>57</v>
      </c>
      <c r="J2100" s="10" t="s">
        <v>106</v>
      </c>
      <c r="K2100" s="8" t="s">
        <v>107</v>
      </c>
      <c r="L2100" s="10" t="s">
        <v>108</v>
      </c>
      <c r="M2100" s="10" t="s">
        <v>109</v>
      </c>
      <c r="N2100" s="10" t="s">
        <v>2830</v>
      </c>
      <c r="O2100" s="74"/>
      <c r="P2100" s="27"/>
      <c r="Q2100" s="27"/>
      <c r="R2100" s="27">
        <v>82</v>
      </c>
      <c r="S2100" s="27">
        <v>82</v>
      </c>
      <c r="T2100" s="27">
        <v>82</v>
      </c>
      <c r="U2100" s="27">
        <v>82</v>
      </c>
      <c r="V2100" s="27">
        <v>82</v>
      </c>
      <c r="W2100" s="27"/>
      <c r="X2100" s="27"/>
      <c r="Y2100" s="27"/>
      <c r="Z2100" s="27"/>
      <c r="AA2100" s="27"/>
      <c r="AB2100" s="27"/>
      <c r="AC2100" s="27"/>
      <c r="AD2100" s="27"/>
      <c r="AE2100" s="27"/>
      <c r="AF2100" s="27"/>
      <c r="AG2100" s="27"/>
      <c r="AH2100" s="27"/>
      <c r="AI2100" s="27"/>
      <c r="AJ2100" s="27"/>
      <c r="AK2100" s="27"/>
      <c r="AL2100" s="27"/>
      <c r="AM2100" s="27"/>
      <c r="AN2100" s="27"/>
      <c r="AO2100" s="27"/>
      <c r="AP2100" s="27">
        <v>22245.61</v>
      </c>
      <c r="AQ2100" s="27">
        <v>0</v>
      </c>
      <c r="AR2100" s="27">
        <f t="shared" si="43"/>
        <v>0</v>
      </c>
      <c r="AS2100" s="10" t="s">
        <v>111</v>
      </c>
      <c r="AT2100" s="43" t="s">
        <v>241</v>
      </c>
      <c r="AU2100" s="89" t="s">
        <v>661</v>
      </c>
    </row>
    <row r="2101" spans="2:47" x14ac:dyDescent="0.2">
      <c r="B2101" s="12" t="s">
        <v>3254</v>
      </c>
      <c r="C2101" s="7" t="s">
        <v>100</v>
      </c>
      <c r="D2101" s="13" t="s">
        <v>3116</v>
      </c>
      <c r="E2101" s="7" t="s">
        <v>582</v>
      </c>
      <c r="F2101" s="7" t="s">
        <v>3117</v>
      </c>
      <c r="G2101" s="7" t="s">
        <v>3252</v>
      </c>
      <c r="H2101" s="8" t="s">
        <v>105</v>
      </c>
      <c r="I2101" s="8">
        <v>57</v>
      </c>
      <c r="J2101" s="10" t="s">
        <v>200</v>
      </c>
      <c r="K2101" s="8" t="s">
        <v>107</v>
      </c>
      <c r="L2101" s="10" t="s">
        <v>108</v>
      </c>
      <c r="M2101" s="10" t="s">
        <v>109</v>
      </c>
      <c r="N2101" s="10" t="s">
        <v>2830</v>
      </c>
      <c r="O2101" s="74"/>
      <c r="P2101" s="27"/>
      <c r="Q2101" s="27"/>
      <c r="R2101" s="27">
        <v>70</v>
      </c>
      <c r="S2101" s="27">
        <v>82</v>
      </c>
      <c r="T2101" s="27">
        <v>82</v>
      </c>
      <c r="U2101" s="27">
        <v>82</v>
      </c>
      <c r="V2101" s="27">
        <v>82</v>
      </c>
      <c r="W2101" s="27"/>
      <c r="X2101" s="27"/>
      <c r="Y2101" s="27"/>
      <c r="Z2101" s="27"/>
      <c r="AA2101" s="27"/>
      <c r="AB2101" s="27"/>
      <c r="AC2101" s="27"/>
      <c r="AD2101" s="27"/>
      <c r="AE2101" s="27"/>
      <c r="AF2101" s="27"/>
      <c r="AG2101" s="27"/>
      <c r="AH2101" s="27"/>
      <c r="AI2101" s="27"/>
      <c r="AJ2101" s="27"/>
      <c r="AK2101" s="27"/>
      <c r="AL2101" s="27"/>
      <c r="AM2101" s="27"/>
      <c r="AN2101" s="27"/>
      <c r="AO2101" s="27"/>
      <c r="AP2101" s="27">
        <v>20535.71</v>
      </c>
      <c r="AQ2101" s="27">
        <v>0</v>
      </c>
      <c r="AR2101" s="27">
        <f t="shared" si="43"/>
        <v>0</v>
      </c>
      <c r="AS2101" s="10" t="s">
        <v>111</v>
      </c>
      <c r="AT2101" s="7" t="s">
        <v>375</v>
      </c>
      <c r="AU2101" s="13" t="s">
        <v>1163</v>
      </c>
    </row>
    <row r="2102" spans="2:47" x14ac:dyDescent="0.2">
      <c r="B2102" s="13" t="s">
        <v>3255</v>
      </c>
      <c r="C2102" s="13" t="s">
        <v>100</v>
      </c>
      <c r="D2102" s="13" t="s">
        <v>3125</v>
      </c>
      <c r="E2102" s="13" t="s">
        <v>569</v>
      </c>
      <c r="F2102" s="13" t="s">
        <v>3126</v>
      </c>
      <c r="G2102" s="13" t="s">
        <v>3252</v>
      </c>
      <c r="H2102" s="13" t="s">
        <v>105</v>
      </c>
      <c r="I2102" s="13">
        <v>57</v>
      </c>
      <c r="J2102" s="13" t="s">
        <v>614</v>
      </c>
      <c r="K2102" s="13" t="s">
        <v>107</v>
      </c>
      <c r="L2102" s="13" t="s">
        <v>108</v>
      </c>
      <c r="M2102" s="13" t="s">
        <v>109</v>
      </c>
      <c r="N2102" s="13" t="s">
        <v>2830</v>
      </c>
      <c r="O2102" s="39"/>
      <c r="P2102" s="39"/>
      <c r="Q2102" s="39"/>
      <c r="R2102" s="39"/>
      <c r="S2102" s="39">
        <v>88</v>
      </c>
      <c r="T2102" s="39">
        <v>93</v>
      </c>
      <c r="U2102" s="39">
        <v>93</v>
      </c>
      <c r="V2102" s="39">
        <v>93</v>
      </c>
      <c r="W2102" s="39">
        <v>93</v>
      </c>
      <c r="X2102" s="39"/>
      <c r="Y2102" s="39"/>
      <c r="Z2102" s="39"/>
      <c r="AA2102" s="39"/>
      <c r="AB2102" s="39"/>
      <c r="AC2102" s="39"/>
      <c r="AD2102" s="39"/>
      <c r="AE2102" s="39"/>
      <c r="AF2102" s="39"/>
      <c r="AG2102" s="39"/>
      <c r="AH2102" s="39"/>
      <c r="AI2102" s="39"/>
      <c r="AJ2102" s="39"/>
      <c r="AK2102" s="39"/>
      <c r="AL2102" s="39"/>
      <c r="AM2102" s="39"/>
      <c r="AN2102" s="39"/>
      <c r="AO2102" s="39"/>
      <c r="AP2102" s="39">
        <v>20535.71</v>
      </c>
      <c r="AQ2102" s="39">
        <v>0</v>
      </c>
      <c r="AR2102" s="27">
        <f t="shared" si="43"/>
        <v>0</v>
      </c>
      <c r="AS2102" s="13" t="s">
        <v>111</v>
      </c>
      <c r="AT2102" s="13">
        <v>2016</v>
      </c>
      <c r="AU2102" s="13">
        <v>14</v>
      </c>
    </row>
    <row r="2103" spans="2:47" x14ac:dyDescent="0.2">
      <c r="B2103" s="13" t="s">
        <v>3256</v>
      </c>
      <c r="C2103" s="13" t="s">
        <v>100</v>
      </c>
      <c r="D2103" s="13" t="s">
        <v>3125</v>
      </c>
      <c r="E2103" s="13" t="s">
        <v>569</v>
      </c>
      <c r="F2103" s="13" t="s">
        <v>3126</v>
      </c>
      <c r="G2103" s="13" t="s">
        <v>3252</v>
      </c>
      <c r="H2103" s="13" t="s">
        <v>105</v>
      </c>
      <c r="I2103" s="13">
        <v>57</v>
      </c>
      <c r="J2103" s="13" t="s">
        <v>106</v>
      </c>
      <c r="K2103" s="13" t="s">
        <v>107</v>
      </c>
      <c r="L2103" s="13" t="s">
        <v>108</v>
      </c>
      <c r="M2103" s="13" t="s">
        <v>122</v>
      </c>
      <c r="N2103" s="13" t="s">
        <v>2830</v>
      </c>
      <c r="O2103" s="39"/>
      <c r="P2103" s="39"/>
      <c r="Q2103" s="39"/>
      <c r="R2103" s="39"/>
      <c r="S2103" s="39">
        <v>83</v>
      </c>
      <c r="T2103" s="39">
        <v>93</v>
      </c>
      <c r="U2103" s="39">
        <v>93</v>
      </c>
      <c r="V2103" s="39">
        <v>93</v>
      </c>
      <c r="W2103" s="39">
        <v>93</v>
      </c>
      <c r="X2103" s="39"/>
      <c r="Y2103" s="39"/>
      <c r="Z2103" s="39"/>
      <c r="AA2103" s="39"/>
      <c r="AB2103" s="39"/>
      <c r="AC2103" s="39"/>
      <c r="AD2103" s="39"/>
      <c r="AE2103" s="39"/>
      <c r="AF2103" s="39"/>
      <c r="AG2103" s="39"/>
      <c r="AH2103" s="39"/>
      <c r="AI2103" s="39"/>
      <c r="AJ2103" s="39"/>
      <c r="AK2103" s="39"/>
      <c r="AL2103" s="39"/>
      <c r="AM2103" s="39"/>
      <c r="AN2103" s="39"/>
      <c r="AO2103" s="39"/>
      <c r="AP2103" s="39">
        <v>20535.71</v>
      </c>
      <c r="AQ2103" s="39">
        <v>0</v>
      </c>
      <c r="AR2103" s="27">
        <f t="shared" si="43"/>
        <v>0</v>
      </c>
      <c r="AS2103" s="13" t="s">
        <v>111</v>
      </c>
      <c r="AT2103" s="13">
        <v>2016</v>
      </c>
      <c r="AU2103" s="13" t="s">
        <v>6997</v>
      </c>
    </row>
    <row r="2104" spans="2:47" x14ac:dyDescent="0.2">
      <c r="B2104" s="13" t="s">
        <v>7017</v>
      </c>
      <c r="C2104" s="13" t="s">
        <v>100</v>
      </c>
      <c r="D2104" s="13" t="s">
        <v>3125</v>
      </c>
      <c r="E2104" s="13" t="s">
        <v>569</v>
      </c>
      <c r="F2104" s="13" t="s">
        <v>3126</v>
      </c>
      <c r="G2104" s="13" t="s">
        <v>3252</v>
      </c>
      <c r="H2104" s="13" t="s">
        <v>105</v>
      </c>
      <c r="I2104" s="13">
        <v>57</v>
      </c>
      <c r="J2104" s="13" t="s">
        <v>106</v>
      </c>
      <c r="K2104" s="13" t="s">
        <v>107</v>
      </c>
      <c r="L2104" s="13" t="s">
        <v>108</v>
      </c>
      <c r="M2104" s="13" t="s">
        <v>122</v>
      </c>
      <c r="N2104" s="13" t="s">
        <v>2830</v>
      </c>
      <c r="O2104" s="39"/>
      <c r="P2104" s="39"/>
      <c r="Q2104" s="39"/>
      <c r="R2104" s="39"/>
      <c r="S2104" s="39">
        <v>83</v>
      </c>
      <c r="T2104" s="39">
        <v>57</v>
      </c>
      <c r="U2104" s="39">
        <v>93</v>
      </c>
      <c r="V2104" s="39">
        <v>93</v>
      </c>
      <c r="W2104" s="39">
        <v>93</v>
      </c>
      <c r="X2104" s="39"/>
      <c r="Y2104" s="39"/>
      <c r="Z2104" s="39"/>
      <c r="AA2104" s="39"/>
      <c r="AB2104" s="39"/>
      <c r="AC2104" s="39"/>
      <c r="AD2104" s="39"/>
      <c r="AE2104" s="39"/>
      <c r="AF2104" s="39"/>
      <c r="AG2104" s="39"/>
      <c r="AH2104" s="39"/>
      <c r="AI2104" s="39"/>
      <c r="AJ2104" s="39"/>
      <c r="AK2104" s="39"/>
      <c r="AL2104" s="39"/>
      <c r="AM2104" s="39"/>
      <c r="AN2104" s="39"/>
      <c r="AO2104" s="39"/>
      <c r="AP2104" s="39">
        <v>20535.71</v>
      </c>
      <c r="AQ2104" s="39">
        <v>0</v>
      </c>
      <c r="AR2104" s="27">
        <f t="shared" si="43"/>
        <v>0</v>
      </c>
      <c r="AS2104" s="13" t="s">
        <v>111</v>
      </c>
      <c r="AT2104" s="13">
        <v>2016</v>
      </c>
      <c r="AU2104" s="13" t="s">
        <v>7179</v>
      </c>
    </row>
    <row r="2105" spans="2:47" x14ac:dyDescent="0.2">
      <c r="B2105" s="13" t="s">
        <v>7121</v>
      </c>
      <c r="C2105" s="13" t="s">
        <v>100</v>
      </c>
      <c r="D2105" s="13" t="s">
        <v>3125</v>
      </c>
      <c r="E2105" s="13" t="s">
        <v>569</v>
      </c>
      <c r="F2105" s="13" t="s">
        <v>3126</v>
      </c>
      <c r="G2105" s="13" t="s">
        <v>3252</v>
      </c>
      <c r="H2105" s="13" t="s">
        <v>105</v>
      </c>
      <c r="I2105" s="13">
        <v>57</v>
      </c>
      <c r="J2105" s="13" t="s">
        <v>106</v>
      </c>
      <c r="K2105" s="13" t="s">
        <v>107</v>
      </c>
      <c r="L2105" s="13" t="s">
        <v>108</v>
      </c>
      <c r="M2105" s="13" t="s">
        <v>122</v>
      </c>
      <c r="N2105" s="13" t="s">
        <v>2830</v>
      </c>
      <c r="O2105" s="39"/>
      <c r="P2105" s="39"/>
      <c r="Q2105" s="39"/>
      <c r="R2105" s="39"/>
      <c r="S2105" s="39">
        <v>83</v>
      </c>
      <c r="T2105" s="39">
        <v>57</v>
      </c>
      <c r="U2105" s="39">
        <v>93</v>
      </c>
      <c r="V2105" s="39">
        <v>93</v>
      </c>
      <c r="W2105" s="39">
        <v>93</v>
      </c>
      <c r="X2105" s="39"/>
      <c r="Y2105" s="39"/>
      <c r="Z2105" s="39"/>
      <c r="AA2105" s="39"/>
      <c r="AB2105" s="39"/>
      <c r="AC2105" s="39"/>
      <c r="AD2105" s="39"/>
      <c r="AE2105" s="39"/>
      <c r="AF2105" s="39"/>
      <c r="AG2105" s="39"/>
      <c r="AH2105" s="39"/>
      <c r="AI2105" s="39"/>
      <c r="AJ2105" s="39"/>
      <c r="AK2105" s="39"/>
      <c r="AL2105" s="39"/>
      <c r="AM2105" s="39"/>
      <c r="AN2105" s="39"/>
      <c r="AO2105" s="39"/>
      <c r="AP2105" s="39">
        <v>30143.96</v>
      </c>
      <c r="AQ2105" s="39">
        <f>(O2105+P2105+Q2105+R2105+S2105+T2105+U2105+V2105+W2105)*AP2105</f>
        <v>12630319.24</v>
      </c>
      <c r="AR2105" s="27">
        <f t="shared" si="43"/>
        <v>14145957.548800001</v>
      </c>
      <c r="AS2105" s="13" t="s">
        <v>111</v>
      </c>
      <c r="AT2105" s="13">
        <v>2016</v>
      </c>
      <c r="AU2105" s="13"/>
    </row>
    <row r="2106" spans="2:47" x14ac:dyDescent="0.2">
      <c r="B2106" s="7" t="s">
        <v>3257</v>
      </c>
      <c r="C2106" s="7" t="s">
        <v>100</v>
      </c>
      <c r="D2106" s="13" t="s">
        <v>3116</v>
      </c>
      <c r="E2106" s="7" t="s">
        <v>582</v>
      </c>
      <c r="F2106" s="7" t="s">
        <v>3117</v>
      </c>
      <c r="G2106" s="7" t="s">
        <v>3258</v>
      </c>
      <c r="H2106" s="8" t="s">
        <v>197</v>
      </c>
      <c r="I2106" s="9">
        <v>57</v>
      </c>
      <c r="J2106" s="10" t="s">
        <v>238</v>
      </c>
      <c r="K2106" s="8" t="s">
        <v>107</v>
      </c>
      <c r="L2106" s="10" t="s">
        <v>108</v>
      </c>
      <c r="M2106" s="10" t="s">
        <v>109</v>
      </c>
      <c r="N2106" s="29" t="s">
        <v>2830</v>
      </c>
      <c r="O2106" s="27"/>
      <c r="P2106" s="27"/>
      <c r="Q2106" s="74"/>
      <c r="R2106" s="27">
        <v>33</v>
      </c>
      <c r="S2106" s="27">
        <v>33</v>
      </c>
      <c r="T2106" s="27">
        <v>33</v>
      </c>
      <c r="U2106" s="27">
        <v>33</v>
      </c>
      <c r="V2106" s="27">
        <v>33</v>
      </c>
      <c r="W2106" s="27"/>
      <c r="X2106" s="27"/>
      <c r="Y2106" s="27"/>
      <c r="Z2106" s="27"/>
      <c r="AA2106" s="27"/>
      <c r="AB2106" s="27"/>
      <c r="AC2106" s="27"/>
      <c r="AD2106" s="27"/>
      <c r="AE2106" s="27"/>
      <c r="AF2106" s="27"/>
      <c r="AG2106" s="27"/>
      <c r="AH2106" s="27"/>
      <c r="AI2106" s="27"/>
      <c r="AJ2106" s="27"/>
      <c r="AK2106" s="27"/>
      <c r="AL2106" s="27"/>
      <c r="AM2106" s="27"/>
      <c r="AN2106" s="27"/>
      <c r="AO2106" s="27"/>
      <c r="AP2106" s="27">
        <v>22245.61</v>
      </c>
      <c r="AQ2106" s="27">
        <v>0</v>
      </c>
      <c r="AR2106" s="27">
        <f t="shared" si="43"/>
        <v>0</v>
      </c>
      <c r="AS2106" s="10" t="s">
        <v>111</v>
      </c>
      <c r="AT2106" s="43" t="s">
        <v>241</v>
      </c>
      <c r="AU2106" s="89" t="s">
        <v>661</v>
      </c>
    </row>
    <row r="2107" spans="2:47" x14ac:dyDescent="0.2">
      <c r="B2107" s="12" t="s">
        <v>3259</v>
      </c>
      <c r="C2107" s="7" t="s">
        <v>100</v>
      </c>
      <c r="D2107" s="13" t="s">
        <v>3116</v>
      </c>
      <c r="E2107" s="7" t="s">
        <v>582</v>
      </c>
      <c r="F2107" s="7" t="s">
        <v>3117</v>
      </c>
      <c r="G2107" s="7" t="s">
        <v>3258</v>
      </c>
      <c r="H2107" s="8" t="s">
        <v>105</v>
      </c>
      <c r="I2107" s="9">
        <v>57</v>
      </c>
      <c r="J2107" s="10" t="s">
        <v>106</v>
      </c>
      <c r="K2107" s="8" t="s">
        <v>107</v>
      </c>
      <c r="L2107" s="10" t="s">
        <v>108</v>
      </c>
      <c r="M2107" s="10" t="s">
        <v>109</v>
      </c>
      <c r="N2107" s="10" t="s">
        <v>2830</v>
      </c>
      <c r="O2107" s="74"/>
      <c r="P2107" s="27"/>
      <c r="Q2107" s="27"/>
      <c r="R2107" s="27">
        <v>33</v>
      </c>
      <c r="S2107" s="27">
        <v>33</v>
      </c>
      <c r="T2107" s="27">
        <v>33</v>
      </c>
      <c r="U2107" s="27">
        <v>33</v>
      </c>
      <c r="V2107" s="27">
        <v>33</v>
      </c>
      <c r="W2107" s="27"/>
      <c r="X2107" s="27"/>
      <c r="Y2107" s="27"/>
      <c r="Z2107" s="27"/>
      <c r="AA2107" s="27"/>
      <c r="AB2107" s="27"/>
      <c r="AC2107" s="27"/>
      <c r="AD2107" s="27"/>
      <c r="AE2107" s="27"/>
      <c r="AF2107" s="27"/>
      <c r="AG2107" s="27"/>
      <c r="AH2107" s="27"/>
      <c r="AI2107" s="27"/>
      <c r="AJ2107" s="27"/>
      <c r="AK2107" s="27"/>
      <c r="AL2107" s="27"/>
      <c r="AM2107" s="27"/>
      <c r="AN2107" s="27"/>
      <c r="AO2107" s="27"/>
      <c r="AP2107" s="27">
        <v>22245.61</v>
      </c>
      <c r="AQ2107" s="27">
        <v>0</v>
      </c>
      <c r="AR2107" s="27">
        <f t="shared" si="43"/>
        <v>0</v>
      </c>
      <c r="AS2107" s="10" t="s">
        <v>111</v>
      </c>
      <c r="AT2107" s="43" t="s">
        <v>241</v>
      </c>
      <c r="AU2107" s="89" t="s">
        <v>661</v>
      </c>
    </row>
    <row r="2108" spans="2:47" x14ac:dyDescent="0.2">
      <c r="B2108" s="12" t="s">
        <v>3260</v>
      </c>
      <c r="C2108" s="7" t="s">
        <v>100</v>
      </c>
      <c r="D2108" s="13" t="s">
        <v>3116</v>
      </c>
      <c r="E2108" s="7" t="s">
        <v>582</v>
      </c>
      <c r="F2108" s="7" t="s">
        <v>3117</v>
      </c>
      <c r="G2108" s="7" t="s">
        <v>3258</v>
      </c>
      <c r="H2108" s="8" t="s">
        <v>105</v>
      </c>
      <c r="I2108" s="8">
        <v>57</v>
      </c>
      <c r="J2108" s="10" t="s">
        <v>200</v>
      </c>
      <c r="K2108" s="8" t="s">
        <v>107</v>
      </c>
      <c r="L2108" s="10" t="s">
        <v>108</v>
      </c>
      <c r="M2108" s="10" t="s">
        <v>109</v>
      </c>
      <c r="N2108" s="10" t="s">
        <v>2830</v>
      </c>
      <c r="O2108" s="74"/>
      <c r="P2108" s="27"/>
      <c r="Q2108" s="27"/>
      <c r="R2108" s="27">
        <v>24</v>
      </c>
      <c r="S2108" s="27">
        <v>33</v>
      </c>
      <c r="T2108" s="27">
        <v>33</v>
      </c>
      <c r="U2108" s="27">
        <v>33</v>
      </c>
      <c r="V2108" s="27">
        <v>33</v>
      </c>
      <c r="W2108" s="27"/>
      <c r="X2108" s="27"/>
      <c r="Y2108" s="27"/>
      <c r="Z2108" s="27"/>
      <c r="AA2108" s="27"/>
      <c r="AB2108" s="27"/>
      <c r="AC2108" s="27"/>
      <c r="AD2108" s="27"/>
      <c r="AE2108" s="27"/>
      <c r="AF2108" s="27"/>
      <c r="AG2108" s="27"/>
      <c r="AH2108" s="27"/>
      <c r="AI2108" s="27"/>
      <c r="AJ2108" s="27"/>
      <c r="AK2108" s="27"/>
      <c r="AL2108" s="27"/>
      <c r="AM2108" s="27"/>
      <c r="AN2108" s="27"/>
      <c r="AO2108" s="27"/>
      <c r="AP2108" s="27">
        <v>20535.71</v>
      </c>
      <c r="AQ2108" s="27">
        <v>0</v>
      </c>
      <c r="AR2108" s="27">
        <f t="shared" si="43"/>
        <v>0</v>
      </c>
      <c r="AS2108" s="10" t="s">
        <v>111</v>
      </c>
      <c r="AT2108" s="7" t="s">
        <v>375</v>
      </c>
      <c r="AU2108" s="13" t="s">
        <v>1163</v>
      </c>
    </row>
    <row r="2109" spans="2:47" x14ac:dyDescent="0.2">
      <c r="B2109" s="13" t="s">
        <v>3261</v>
      </c>
      <c r="C2109" s="13" t="s">
        <v>100</v>
      </c>
      <c r="D2109" s="13" t="s">
        <v>3125</v>
      </c>
      <c r="E2109" s="13" t="s">
        <v>569</v>
      </c>
      <c r="F2109" s="13" t="s">
        <v>3126</v>
      </c>
      <c r="G2109" s="13" t="s">
        <v>3258</v>
      </c>
      <c r="H2109" s="13" t="s">
        <v>105</v>
      </c>
      <c r="I2109" s="13">
        <v>57</v>
      </c>
      <c r="J2109" s="13" t="s">
        <v>614</v>
      </c>
      <c r="K2109" s="13" t="s">
        <v>107</v>
      </c>
      <c r="L2109" s="13" t="s">
        <v>108</v>
      </c>
      <c r="M2109" s="13" t="s">
        <v>109</v>
      </c>
      <c r="N2109" s="13" t="s">
        <v>2830</v>
      </c>
      <c r="O2109" s="39"/>
      <c r="P2109" s="39"/>
      <c r="Q2109" s="39"/>
      <c r="R2109" s="39"/>
      <c r="S2109" s="39">
        <v>29</v>
      </c>
      <c r="T2109" s="39">
        <v>30</v>
      </c>
      <c r="U2109" s="39">
        <v>30</v>
      </c>
      <c r="V2109" s="39">
        <v>30</v>
      </c>
      <c r="W2109" s="39">
        <v>30</v>
      </c>
      <c r="X2109" s="39"/>
      <c r="Y2109" s="39"/>
      <c r="Z2109" s="39"/>
      <c r="AA2109" s="39"/>
      <c r="AB2109" s="39"/>
      <c r="AC2109" s="39"/>
      <c r="AD2109" s="39"/>
      <c r="AE2109" s="39"/>
      <c r="AF2109" s="39"/>
      <c r="AG2109" s="39"/>
      <c r="AH2109" s="39"/>
      <c r="AI2109" s="39"/>
      <c r="AJ2109" s="39"/>
      <c r="AK2109" s="39"/>
      <c r="AL2109" s="39"/>
      <c r="AM2109" s="39"/>
      <c r="AN2109" s="39"/>
      <c r="AO2109" s="39"/>
      <c r="AP2109" s="39">
        <v>20535.71</v>
      </c>
      <c r="AQ2109" s="39">
        <v>0</v>
      </c>
      <c r="AR2109" s="27">
        <f t="shared" si="43"/>
        <v>0</v>
      </c>
      <c r="AS2109" s="13" t="s">
        <v>111</v>
      </c>
      <c r="AT2109" s="13">
        <v>2016</v>
      </c>
      <c r="AU2109" s="13">
        <v>14</v>
      </c>
    </row>
    <row r="2110" spans="2:47" x14ac:dyDescent="0.2">
      <c r="B2110" s="13" t="s">
        <v>3262</v>
      </c>
      <c r="C2110" s="13" t="s">
        <v>100</v>
      </c>
      <c r="D2110" s="13" t="s">
        <v>3125</v>
      </c>
      <c r="E2110" s="13" t="s">
        <v>569</v>
      </c>
      <c r="F2110" s="13" t="s">
        <v>3126</v>
      </c>
      <c r="G2110" s="13" t="s">
        <v>3258</v>
      </c>
      <c r="H2110" s="13" t="s">
        <v>105</v>
      </c>
      <c r="I2110" s="13">
        <v>57</v>
      </c>
      <c r="J2110" s="13" t="s">
        <v>106</v>
      </c>
      <c r="K2110" s="13" t="s">
        <v>107</v>
      </c>
      <c r="L2110" s="13" t="s">
        <v>108</v>
      </c>
      <c r="M2110" s="13" t="s">
        <v>122</v>
      </c>
      <c r="N2110" s="13" t="s">
        <v>2830</v>
      </c>
      <c r="O2110" s="39"/>
      <c r="P2110" s="39"/>
      <c r="Q2110" s="39"/>
      <c r="R2110" s="39"/>
      <c r="S2110" s="39">
        <v>28</v>
      </c>
      <c r="T2110" s="39">
        <v>30</v>
      </c>
      <c r="U2110" s="39">
        <v>30</v>
      </c>
      <c r="V2110" s="39">
        <v>30</v>
      </c>
      <c r="W2110" s="39">
        <v>30</v>
      </c>
      <c r="X2110" s="39"/>
      <c r="Y2110" s="39"/>
      <c r="Z2110" s="39"/>
      <c r="AA2110" s="39"/>
      <c r="AB2110" s="39"/>
      <c r="AC2110" s="39"/>
      <c r="AD2110" s="39"/>
      <c r="AE2110" s="39"/>
      <c r="AF2110" s="39"/>
      <c r="AG2110" s="39"/>
      <c r="AH2110" s="39"/>
      <c r="AI2110" s="39"/>
      <c r="AJ2110" s="39"/>
      <c r="AK2110" s="39"/>
      <c r="AL2110" s="39"/>
      <c r="AM2110" s="39"/>
      <c r="AN2110" s="39"/>
      <c r="AO2110" s="39"/>
      <c r="AP2110" s="39">
        <v>20535.71</v>
      </c>
      <c r="AQ2110" s="39">
        <v>0</v>
      </c>
      <c r="AR2110" s="27">
        <f t="shared" si="43"/>
        <v>0</v>
      </c>
      <c r="AS2110" s="13" t="s">
        <v>111</v>
      </c>
      <c r="AT2110" s="13">
        <v>2016</v>
      </c>
      <c r="AU2110" s="13" t="s">
        <v>6997</v>
      </c>
    </row>
    <row r="2111" spans="2:47" x14ac:dyDescent="0.2">
      <c r="B2111" s="13" t="s">
        <v>7018</v>
      </c>
      <c r="C2111" s="13" t="s">
        <v>100</v>
      </c>
      <c r="D2111" s="13" t="s">
        <v>3125</v>
      </c>
      <c r="E2111" s="13" t="s">
        <v>569</v>
      </c>
      <c r="F2111" s="13" t="s">
        <v>3126</v>
      </c>
      <c r="G2111" s="13" t="s">
        <v>3258</v>
      </c>
      <c r="H2111" s="13" t="s">
        <v>105</v>
      </c>
      <c r="I2111" s="13">
        <v>57</v>
      </c>
      <c r="J2111" s="13" t="s">
        <v>106</v>
      </c>
      <c r="K2111" s="13" t="s">
        <v>107</v>
      </c>
      <c r="L2111" s="13" t="s">
        <v>108</v>
      </c>
      <c r="M2111" s="13" t="s">
        <v>122</v>
      </c>
      <c r="N2111" s="13" t="s">
        <v>2830</v>
      </c>
      <c r="O2111" s="39"/>
      <c r="P2111" s="39"/>
      <c r="Q2111" s="39"/>
      <c r="R2111" s="39"/>
      <c r="S2111" s="39">
        <v>28</v>
      </c>
      <c r="T2111" s="39">
        <v>20</v>
      </c>
      <c r="U2111" s="39">
        <v>30</v>
      </c>
      <c r="V2111" s="39">
        <v>30</v>
      </c>
      <c r="W2111" s="39">
        <v>30</v>
      </c>
      <c r="X2111" s="39"/>
      <c r="Y2111" s="39"/>
      <c r="Z2111" s="39"/>
      <c r="AA2111" s="39"/>
      <c r="AB2111" s="39"/>
      <c r="AC2111" s="39"/>
      <c r="AD2111" s="39"/>
      <c r="AE2111" s="39"/>
      <c r="AF2111" s="39"/>
      <c r="AG2111" s="39"/>
      <c r="AH2111" s="39"/>
      <c r="AI2111" s="39"/>
      <c r="AJ2111" s="39"/>
      <c r="AK2111" s="39"/>
      <c r="AL2111" s="39"/>
      <c r="AM2111" s="39"/>
      <c r="AN2111" s="39"/>
      <c r="AO2111" s="39"/>
      <c r="AP2111" s="39">
        <v>20535.71</v>
      </c>
      <c r="AQ2111" s="39">
        <v>0</v>
      </c>
      <c r="AR2111" s="27">
        <f t="shared" si="43"/>
        <v>0</v>
      </c>
      <c r="AS2111" s="13" t="s">
        <v>111</v>
      </c>
      <c r="AT2111" s="13">
        <v>2016</v>
      </c>
      <c r="AU2111" s="13" t="s">
        <v>7179</v>
      </c>
    </row>
    <row r="2112" spans="2:47" x14ac:dyDescent="0.2">
      <c r="B2112" s="13" t="s">
        <v>7122</v>
      </c>
      <c r="C2112" s="13" t="s">
        <v>100</v>
      </c>
      <c r="D2112" s="13" t="s">
        <v>3125</v>
      </c>
      <c r="E2112" s="13" t="s">
        <v>569</v>
      </c>
      <c r="F2112" s="13" t="s">
        <v>3126</v>
      </c>
      <c r="G2112" s="13" t="s">
        <v>3258</v>
      </c>
      <c r="H2112" s="13" t="s">
        <v>105</v>
      </c>
      <c r="I2112" s="13">
        <v>57</v>
      </c>
      <c r="J2112" s="13" t="s">
        <v>106</v>
      </c>
      <c r="K2112" s="13" t="s">
        <v>107</v>
      </c>
      <c r="L2112" s="13" t="s">
        <v>108</v>
      </c>
      <c r="M2112" s="13" t="s">
        <v>122</v>
      </c>
      <c r="N2112" s="13" t="s">
        <v>2830</v>
      </c>
      <c r="O2112" s="39"/>
      <c r="P2112" s="39"/>
      <c r="Q2112" s="39"/>
      <c r="R2112" s="39"/>
      <c r="S2112" s="39">
        <v>28</v>
      </c>
      <c r="T2112" s="39">
        <v>20</v>
      </c>
      <c r="U2112" s="39">
        <v>30</v>
      </c>
      <c r="V2112" s="39">
        <v>30</v>
      </c>
      <c r="W2112" s="39">
        <v>30</v>
      </c>
      <c r="X2112" s="39"/>
      <c r="Y2112" s="39"/>
      <c r="Z2112" s="39"/>
      <c r="AA2112" s="39"/>
      <c r="AB2112" s="39"/>
      <c r="AC2112" s="39"/>
      <c r="AD2112" s="39"/>
      <c r="AE2112" s="39"/>
      <c r="AF2112" s="39"/>
      <c r="AG2112" s="39"/>
      <c r="AH2112" s="39"/>
      <c r="AI2112" s="39"/>
      <c r="AJ2112" s="39"/>
      <c r="AK2112" s="39"/>
      <c r="AL2112" s="39"/>
      <c r="AM2112" s="39"/>
      <c r="AN2112" s="39"/>
      <c r="AO2112" s="39"/>
      <c r="AP2112" s="39">
        <v>30143.96</v>
      </c>
      <c r="AQ2112" s="39">
        <f>(O2112+P2112+Q2112+R2112+S2112+T2112+U2112+V2112+W2112)*AP2112</f>
        <v>4159866.48</v>
      </c>
      <c r="AR2112" s="27">
        <f t="shared" si="43"/>
        <v>4659050.4576000003</v>
      </c>
      <c r="AS2112" s="13" t="s">
        <v>111</v>
      </c>
      <c r="AT2112" s="13">
        <v>2016</v>
      </c>
      <c r="AU2112" s="13"/>
    </row>
    <row r="2113" spans="2:47" x14ac:dyDescent="0.2">
      <c r="B2113" s="7" t="s">
        <v>3263</v>
      </c>
      <c r="C2113" s="7" t="s">
        <v>100</v>
      </c>
      <c r="D2113" s="13" t="s">
        <v>3116</v>
      </c>
      <c r="E2113" s="7" t="s">
        <v>582</v>
      </c>
      <c r="F2113" s="7" t="s">
        <v>3117</v>
      </c>
      <c r="G2113" s="7" t="s">
        <v>3264</v>
      </c>
      <c r="H2113" s="8" t="s">
        <v>197</v>
      </c>
      <c r="I2113" s="9">
        <v>57</v>
      </c>
      <c r="J2113" s="10" t="s">
        <v>238</v>
      </c>
      <c r="K2113" s="8" t="s">
        <v>107</v>
      </c>
      <c r="L2113" s="10" t="s">
        <v>108</v>
      </c>
      <c r="M2113" s="10" t="s">
        <v>109</v>
      </c>
      <c r="N2113" s="29" t="s">
        <v>2830</v>
      </c>
      <c r="O2113" s="27"/>
      <c r="P2113" s="27"/>
      <c r="Q2113" s="74"/>
      <c r="R2113" s="27">
        <v>15</v>
      </c>
      <c r="S2113" s="27">
        <v>15</v>
      </c>
      <c r="T2113" s="27">
        <v>15</v>
      </c>
      <c r="U2113" s="27">
        <v>15</v>
      </c>
      <c r="V2113" s="27">
        <v>15</v>
      </c>
      <c r="W2113" s="27"/>
      <c r="X2113" s="27"/>
      <c r="Y2113" s="27"/>
      <c r="Z2113" s="27"/>
      <c r="AA2113" s="27"/>
      <c r="AB2113" s="27"/>
      <c r="AC2113" s="27"/>
      <c r="AD2113" s="27"/>
      <c r="AE2113" s="27"/>
      <c r="AF2113" s="27"/>
      <c r="AG2113" s="27"/>
      <c r="AH2113" s="27"/>
      <c r="AI2113" s="27"/>
      <c r="AJ2113" s="27"/>
      <c r="AK2113" s="27"/>
      <c r="AL2113" s="27"/>
      <c r="AM2113" s="27"/>
      <c r="AN2113" s="27"/>
      <c r="AO2113" s="27"/>
      <c r="AP2113" s="27">
        <v>22245.61</v>
      </c>
      <c r="AQ2113" s="27">
        <v>0</v>
      </c>
      <c r="AR2113" s="27">
        <f t="shared" si="43"/>
        <v>0</v>
      </c>
      <c r="AS2113" s="10" t="s">
        <v>111</v>
      </c>
      <c r="AT2113" s="43" t="s">
        <v>241</v>
      </c>
      <c r="AU2113" s="89" t="s">
        <v>661</v>
      </c>
    </row>
    <row r="2114" spans="2:47" x14ac:dyDescent="0.2">
      <c r="B2114" s="12" t="s">
        <v>3265</v>
      </c>
      <c r="C2114" s="7" t="s">
        <v>100</v>
      </c>
      <c r="D2114" s="13" t="s">
        <v>3116</v>
      </c>
      <c r="E2114" s="7" t="s">
        <v>582</v>
      </c>
      <c r="F2114" s="7" t="s">
        <v>3117</v>
      </c>
      <c r="G2114" s="7" t="s">
        <v>3264</v>
      </c>
      <c r="H2114" s="8" t="s">
        <v>105</v>
      </c>
      <c r="I2114" s="9">
        <v>57</v>
      </c>
      <c r="J2114" s="10" t="s">
        <v>106</v>
      </c>
      <c r="K2114" s="8" t="s">
        <v>107</v>
      </c>
      <c r="L2114" s="10" t="s">
        <v>108</v>
      </c>
      <c r="M2114" s="10" t="s">
        <v>109</v>
      </c>
      <c r="N2114" s="10" t="s">
        <v>2830</v>
      </c>
      <c r="O2114" s="74"/>
      <c r="P2114" s="27"/>
      <c r="Q2114" s="27"/>
      <c r="R2114" s="27">
        <v>15</v>
      </c>
      <c r="S2114" s="27">
        <v>15</v>
      </c>
      <c r="T2114" s="27">
        <v>15</v>
      </c>
      <c r="U2114" s="27">
        <v>15</v>
      </c>
      <c r="V2114" s="27">
        <v>15</v>
      </c>
      <c r="W2114" s="27"/>
      <c r="X2114" s="27"/>
      <c r="Y2114" s="27"/>
      <c r="Z2114" s="27"/>
      <c r="AA2114" s="27"/>
      <c r="AB2114" s="27"/>
      <c r="AC2114" s="27"/>
      <c r="AD2114" s="27"/>
      <c r="AE2114" s="27"/>
      <c r="AF2114" s="27"/>
      <c r="AG2114" s="27"/>
      <c r="AH2114" s="27"/>
      <c r="AI2114" s="27"/>
      <c r="AJ2114" s="27"/>
      <c r="AK2114" s="27"/>
      <c r="AL2114" s="27"/>
      <c r="AM2114" s="27"/>
      <c r="AN2114" s="27"/>
      <c r="AO2114" s="27"/>
      <c r="AP2114" s="27">
        <v>22245.61</v>
      </c>
      <c r="AQ2114" s="27">
        <v>0</v>
      </c>
      <c r="AR2114" s="27">
        <f t="shared" si="43"/>
        <v>0</v>
      </c>
      <c r="AS2114" s="10" t="s">
        <v>111</v>
      </c>
      <c r="AT2114" s="43" t="s">
        <v>241</v>
      </c>
      <c r="AU2114" s="89" t="s">
        <v>661</v>
      </c>
    </row>
    <row r="2115" spans="2:47" x14ac:dyDescent="0.2">
      <c r="B2115" s="12" t="s">
        <v>3266</v>
      </c>
      <c r="C2115" s="7" t="s">
        <v>100</v>
      </c>
      <c r="D2115" s="13" t="s">
        <v>3116</v>
      </c>
      <c r="E2115" s="7" t="s">
        <v>582</v>
      </c>
      <c r="F2115" s="7" t="s">
        <v>3117</v>
      </c>
      <c r="G2115" s="7" t="s">
        <v>3264</v>
      </c>
      <c r="H2115" s="8" t="s">
        <v>105</v>
      </c>
      <c r="I2115" s="8">
        <v>57</v>
      </c>
      <c r="J2115" s="10" t="s">
        <v>200</v>
      </c>
      <c r="K2115" s="8" t="s">
        <v>107</v>
      </c>
      <c r="L2115" s="10" t="s">
        <v>108</v>
      </c>
      <c r="M2115" s="10" t="s">
        <v>109</v>
      </c>
      <c r="N2115" s="10" t="s">
        <v>2830</v>
      </c>
      <c r="O2115" s="74"/>
      <c r="P2115" s="27"/>
      <c r="Q2115" s="27"/>
      <c r="R2115" s="27">
        <v>15</v>
      </c>
      <c r="S2115" s="27">
        <v>15</v>
      </c>
      <c r="T2115" s="27">
        <v>15</v>
      </c>
      <c r="U2115" s="27">
        <v>15</v>
      </c>
      <c r="V2115" s="27">
        <v>15</v>
      </c>
      <c r="W2115" s="27"/>
      <c r="X2115" s="27"/>
      <c r="Y2115" s="27"/>
      <c r="Z2115" s="27"/>
      <c r="AA2115" s="27"/>
      <c r="AB2115" s="27"/>
      <c r="AC2115" s="27"/>
      <c r="AD2115" s="27"/>
      <c r="AE2115" s="27"/>
      <c r="AF2115" s="27"/>
      <c r="AG2115" s="27"/>
      <c r="AH2115" s="27"/>
      <c r="AI2115" s="27"/>
      <c r="AJ2115" s="27"/>
      <c r="AK2115" s="27"/>
      <c r="AL2115" s="27"/>
      <c r="AM2115" s="27"/>
      <c r="AN2115" s="27"/>
      <c r="AO2115" s="27"/>
      <c r="AP2115" s="27">
        <v>20535.71</v>
      </c>
      <c r="AQ2115" s="27">
        <v>0</v>
      </c>
      <c r="AR2115" s="27">
        <f t="shared" si="43"/>
        <v>0</v>
      </c>
      <c r="AS2115" s="10" t="s">
        <v>111</v>
      </c>
      <c r="AT2115" s="7" t="s">
        <v>375</v>
      </c>
      <c r="AU2115" s="13" t="s">
        <v>1163</v>
      </c>
    </row>
    <row r="2116" spans="2:47" x14ac:dyDescent="0.2">
      <c r="B2116" s="13" t="s">
        <v>3267</v>
      </c>
      <c r="C2116" s="13" t="s">
        <v>100</v>
      </c>
      <c r="D2116" s="13" t="s">
        <v>3125</v>
      </c>
      <c r="E2116" s="13" t="s">
        <v>569</v>
      </c>
      <c r="F2116" s="13" t="s">
        <v>3126</v>
      </c>
      <c r="G2116" s="13" t="s">
        <v>3264</v>
      </c>
      <c r="H2116" s="13" t="s">
        <v>105</v>
      </c>
      <c r="I2116" s="13">
        <v>57</v>
      </c>
      <c r="J2116" s="13" t="s">
        <v>614</v>
      </c>
      <c r="K2116" s="13" t="s">
        <v>107</v>
      </c>
      <c r="L2116" s="13" t="s">
        <v>108</v>
      </c>
      <c r="M2116" s="13" t="s">
        <v>109</v>
      </c>
      <c r="N2116" s="13" t="s">
        <v>2830</v>
      </c>
      <c r="O2116" s="39"/>
      <c r="P2116" s="39"/>
      <c r="Q2116" s="39"/>
      <c r="R2116" s="39"/>
      <c r="S2116" s="39">
        <v>9</v>
      </c>
      <c r="T2116" s="39">
        <v>9</v>
      </c>
      <c r="U2116" s="39">
        <v>9</v>
      </c>
      <c r="V2116" s="39">
        <v>9</v>
      </c>
      <c r="W2116" s="39">
        <v>9</v>
      </c>
      <c r="X2116" s="39"/>
      <c r="Y2116" s="39"/>
      <c r="Z2116" s="39"/>
      <c r="AA2116" s="39"/>
      <c r="AB2116" s="39"/>
      <c r="AC2116" s="39"/>
      <c r="AD2116" s="39"/>
      <c r="AE2116" s="39"/>
      <c r="AF2116" s="39"/>
      <c r="AG2116" s="39"/>
      <c r="AH2116" s="39"/>
      <c r="AI2116" s="39"/>
      <c r="AJ2116" s="39"/>
      <c r="AK2116" s="39"/>
      <c r="AL2116" s="39"/>
      <c r="AM2116" s="39"/>
      <c r="AN2116" s="39"/>
      <c r="AO2116" s="39"/>
      <c r="AP2116" s="39">
        <v>20535.71</v>
      </c>
      <c r="AQ2116" s="39">
        <v>0</v>
      </c>
      <c r="AR2116" s="27">
        <f t="shared" si="43"/>
        <v>0</v>
      </c>
      <c r="AS2116" s="13" t="s">
        <v>111</v>
      </c>
      <c r="AT2116" s="13">
        <v>2016</v>
      </c>
      <c r="AU2116" s="13">
        <v>14</v>
      </c>
    </row>
    <row r="2117" spans="2:47" x14ac:dyDescent="0.2">
      <c r="B2117" s="13" t="s">
        <v>3268</v>
      </c>
      <c r="C2117" s="13" t="s">
        <v>100</v>
      </c>
      <c r="D2117" s="13" t="s">
        <v>3125</v>
      </c>
      <c r="E2117" s="13" t="s">
        <v>569</v>
      </c>
      <c r="F2117" s="13" t="s">
        <v>3126</v>
      </c>
      <c r="G2117" s="13" t="s">
        <v>3264</v>
      </c>
      <c r="H2117" s="13" t="s">
        <v>105</v>
      </c>
      <c r="I2117" s="13">
        <v>57</v>
      </c>
      <c r="J2117" s="13" t="s">
        <v>614</v>
      </c>
      <c r="K2117" s="13" t="s">
        <v>107</v>
      </c>
      <c r="L2117" s="13" t="s">
        <v>108</v>
      </c>
      <c r="M2117" s="13" t="s">
        <v>109</v>
      </c>
      <c r="N2117" s="13" t="s">
        <v>2830</v>
      </c>
      <c r="O2117" s="39"/>
      <c r="P2117" s="39"/>
      <c r="Q2117" s="39"/>
      <c r="R2117" s="39"/>
      <c r="S2117" s="39">
        <v>7</v>
      </c>
      <c r="T2117" s="39">
        <v>9</v>
      </c>
      <c r="U2117" s="39">
        <v>9</v>
      </c>
      <c r="V2117" s="39">
        <v>9</v>
      </c>
      <c r="W2117" s="39">
        <v>9</v>
      </c>
      <c r="X2117" s="39"/>
      <c r="Y2117" s="39"/>
      <c r="Z2117" s="39"/>
      <c r="AA2117" s="39"/>
      <c r="AB2117" s="39"/>
      <c r="AC2117" s="39"/>
      <c r="AD2117" s="39"/>
      <c r="AE2117" s="39"/>
      <c r="AF2117" s="39"/>
      <c r="AG2117" s="39"/>
      <c r="AH2117" s="39"/>
      <c r="AI2117" s="39"/>
      <c r="AJ2117" s="39"/>
      <c r="AK2117" s="39"/>
      <c r="AL2117" s="39"/>
      <c r="AM2117" s="39"/>
      <c r="AN2117" s="39"/>
      <c r="AO2117" s="39"/>
      <c r="AP2117" s="39">
        <v>20535.71</v>
      </c>
      <c r="AQ2117" s="39">
        <v>0</v>
      </c>
      <c r="AR2117" s="27">
        <f t="shared" ref="AR2117:AR2180" si="44">AQ2117*1.12</f>
        <v>0</v>
      </c>
      <c r="AS2117" s="13" t="s">
        <v>111</v>
      </c>
      <c r="AT2117" s="13">
        <v>2016</v>
      </c>
      <c r="AU2117" s="13">
        <v>14</v>
      </c>
    </row>
    <row r="2118" spans="2:47" x14ac:dyDescent="0.2">
      <c r="B2118" s="13" t="s">
        <v>3269</v>
      </c>
      <c r="C2118" s="13" t="s">
        <v>100</v>
      </c>
      <c r="D2118" s="13" t="s">
        <v>3125</v>
      </c>
      <c r="E2118" s="13" t="s">
        <v>569</v>
      </c>
      <c r="F2118" s="13" t="s">
        <v>3126</v>
      </c>
      <c r="G2118" s="13" t="s">
        <v>3264</v>
      </c>
      <c r="H2118" s="15" t="s">
        <v>105</v>
      </c>
      <c r="I2118" s="13">
        <v>57</v>
      </c>
      <c r="J2118" s="13" t="s">
        <v>106</v>
      </c>
      <c r="K2118" s="13" t="s">
        <v>107</v>
      </c>
      <c r="L2118" s="13" t="s">
        <v>108</v>
      </c>
      <c r="M2118" s="13" t="s">
        <v>122</v>
      </c>
      <c r="N2118" s="13" t="s">
        <v>2830</v>
      </c>
      <c r="O2118" s="39"/>
      <c r="P2118" s="39"/>
      <c r="Q2118" s="39"/>
      <c r="R2118" s="39"/>
      <c r="S2118" s="39">
        <v>9</v>
      </c>
      <c r="T2118" s="39">
        <v>9</v>
      </c>
      <c r="U2118" s="39">
        <v>9</v>
      </c>
      <c r="V2118" s="39">
        <v>9</v>
      </c>
      <c r="W2118" s="39">
        <v>9</v>
      </c>
      <c r="X2118" s="39"/>
      <c r="Y2118" s="39"/>
      <c r="Z2118" s="39"/>
      <c r="AA2118" s="39"/>
      <c r="AB2118" s="39"/>
      <c r="AC2118" s="39"/>
      <c r="AD2118" s="39"/>
      <c r="AE2118" s="39"/>
      <c r="AF2118" s="39"/>
      <c r="AG2118" s="39"/>
      <c r="AH2118" s="39"/>
      <c r="AI2118" s="39"/>
      <c r="AJ2118" s="39"/>
      <c r="AK2118" s="39"/>
      <c r="AL2118" s="39"/>
      <c r="AM2118" s="39"/>
      <c r="AN2118" s="39"/>
      <c r="AO2118" s="39"/>
      <c r="AP2118" s="39">
        <v>20535.71</v>
      </c>
      <c r="AQ2118" s="39">
        <v>0</v>
      </c>
      <c r="AR2118" s="27">
        <f t="shared" si="44"/>
        <v>0</v>
      </c>
      <c r="AS2118" s="13" t="s">
        <v>111</v>
      </c>
      <c r="AT2118" s="13">
        <v>2016</v>
      </c>
      <c r="AU2118" s="13" t="s">
        <v>6997</v>
      </c>
    </row>
    <row r="2119" spans="2:47" x14ac:dyDescent="0.2">
      <c r="B2119" s="13" t="s">
        <v>7019</v>
      </c>
      <c r="C2119" s="13" t="s">
        <v>100</v>
      </c>
      <c r="D2119" s="13" t="s">
        <v>3125</v>
      </c>
      <c r="E2119" s="13" t="s">
        <v>569</v>
      </c>
      <c r="F2119" s="13" t="s">
        <v>3126</v>
      </c>
      <c r="G2119" s="13" t="s">
        <v>3264</v>
      </c>
      <c r="H2119" s="15" t="s">
        <v>105</v>
      </c>
      <c r="I2119" s="13">
        <v>57</v>
      </c>
      <c r="J2119" s="13" t="s">
        <v>106</v>
      </c>
      <c r="K2119" s="13" t="s">
        <v>107</v>
      </c>
      <c r="L2119" s="13" t="s">
        <v>108</v>
      </c>
      <c r="M2119" s="13" t="s">
        <v>122</v>
      </c>
      <c r="N2119" s="13" t="s">
        <v>2830</v>
      </c>
      <c r="O2119" s="39"/>
      <c r="P2119" s="39"/>
      <c r="Q2119" s="39"/>
      <c r="R2119" s="39"/>
      <c r="S2119" s="39">
        <v>9</v>
      </c>
      <c r="T2119" s="39">
        <v>9</v>
      </c>
      <c r="U2119" s="39">
        <v>9</v>
      </c>
      <c r="V2119" s="39">
        <v>9</v>
      </c>
      <c r="W2119" s="39">
        <v>9</v>
      </c>
      <c r="X2119" s="39"/>
      <c r="Y2119" s="39"/>
      <c r="Z2119" s="39"/>
      <c r="AA2119" s="39"/>
      <c r="AB2119" s="39"/>
      <c r="AC2119" s="39"/>
      <c r="AD2119" s="39"/>
      <c r="AE2119" s="39"/>
      <c r="AF2119" s="39"/>
      <c r="AG2119" s="39"/>
      <c r="AH2119" s="39"/>
      <c r="AI2119" s="39"/>
      <c r="AJ2119" s="39"/>
      <c r="AK2119" s="39"/>
      <c r="AL2119" s="39"/>
      <c r="AM2119" s="39"/>
      <c r="AN2119" s="39"/>
      <c r="AO2119" s="39"/>
      <c r="AP2119" s="39">
        <v>20535.71</v>
      </c>
      <c r="AQ2119" s="39">
        <v>0</v>
      </c>
      <c r="AR2119" s="27">
        <f t="shared" si="44"/>
        <v>0</v>
      </c>
      <c r="AS2119" s="13" t="s">
        <v>111</v>
      </c>
      <c r="AT2119" s="13">
        <v>2016</v>
      </c>
      <c r="AU2119" s="13" t="s">
        <v>7179</v>
      </c>
    </row>
    <row r="2120" spans="2:47" x14ac:dyDescent="0.2">
      <c r="B2120" s="13" t="s">
        <v>7123</v>
      </c>
      <c r="C2120" s="13" t="s">
        <v>100</v>
      </c>
      <c r="D2120" s="13" t="s">
        <v>3125</v>
      </c>
      <c r="E2120" s="13" t="s">
        <v>569</v>
      </c>
      <c r="F2120" s="13" t="s">
        <v>3126</v>
      </c>
      <c r="G2120" s="13" t="s">
        <v>3264</v>
      </c>
      <c r="H2120" s="15" t="s">
        <v>105</v>
      </c>
      <c r="I2120" s="13">
        <v>57</v>
      </c>
      <c r="J2120" s="13" t="s">
        <v>106</v>
      </c>
      <c r="K2120" s="13" t="s">
        <v>107</v>
      </c>
      <c r="L2120" s="13" t="s">
        <v>108</v>
      </c>
      <c r="M2120" s="13" t="s">
        <v>122</v>
      </c>
      <c r="N2120" s="13" t="s">
        <v>2830</v>
      </c>
      <c r="O2120" s="39"/>
      <c r="P2120" s="39"/>
      <c r="Q2120" s="39"/>
      <c r="R2120" s="39"/>
      <c r="S2120" s="39">
        <v>9</v>
      </c>
      <c r="T2120" s="39">
        <v>9</v>
      </c>
      <c r="U2120" s="39">
        <v>9</v>
      </c>
      <c r="V2120" s="39">
        <v>9</v>
      </c>
      <c r="W2120" s="39">
        <v>9</v>
      </c>
      <c r="X2120" s="39"/>
      <c r="Y2120" s="39"/>
      <c r="Z2120" s="39"/>
      <c r="AA2120" s="39"/>
      <c r="AB2120" s="39"/>
      <c r="AC2120" s="39"/>
      <c r="AD2120" s="39"/>
      <c r="AE2120" s="39"/>
      <c r="AF2120" s="39"/>
      <c r="AG2120" s="39"/>
      <c r="AH2120" s="39"/>
      <c r="AI2120" s="39"/>
      <c r="AJ2120" s="39"/>
      <c r="AK2120" s="39"/>
      <c r="AL2120" s="39"/>
      <c r="AM2120" s="39"/>
      <c r="AN2120" s="39"/>
      <c r="AO2120" s="39"/>
      <c r="AP2120" s="39">
        <v>30143.96</v>
      </c>
      <c r="AQ2120" s="39">
        <f>(O2120+P2120+Q2120+R2120+S2120+T2120+U2120+V2120+W2120)*AP2120</f>
        <v>1356478.2</v>
      </c>
      <c r="AR2120" s="27">
        <f t="shared" si="44"/>
        <v>1519255.584</v>
      </c>
      <c r="AS2120" s="13" t="s">
        <v>111</v>
      </c>
      <c r="AT2120" s="13">
        <v>2016</v>
      </c>
      <c r="AU2120" s="13"/>
    </row>
    <row r="2121" spans="2:47" x14ac:dyDescent="0.2">
      <c r="B2121" s="7" t="s">
        <v>3270</v>
      </c>
      <c r="C2121" s="7" t="s">
        <v>100</v>
      </c>
      <c r="D2121" s="13" t="s">
        <v>3116</v>
      </c>
      <c r="E2121" s="7" t="s">
        <v>582</v>
      </c>
      <c r="F2121" s="7" t="s">
        <v>3117</v>
      </c>
      <c r="G2121" s="7" t="s">
        <v>3271</v>
      </c>
      <c r="H2121" s="8" t="s">
        <v>197</v>
      </c>
      <c r="I2121" s="9">
        <v>57</v>
      </c>
      <c r="J2121" s="10" t="s">
        <v>238</v>
      </c>
      <c r="K2121" s="8" t="s">
        <v>107</v>
      </c>
      <c r="L2121" s="10" t="s">
        <v>108</v>
      </c>
      <c r="M2121" s="10" t="s">
        <v>109</v>
      </c>
      <c r="N2121" s="29" t="s">
        <v>2830</v>
      </c>
      <c r="O2121" s="27"/>
      <c r="P2121" s="27"/>
      <c r="Q2121" s="74"/>
      <c r="R2121" s="27">
        <v>11</v>
      </c>
      <c r="S2121" s="27">
        <v>11</v>
      </c>
      <c r="T2121" s="27">
        <v>11</v>
      </c>
      <c r="U2121" s="27">
        <v>11</v>
      </c>
      <c r="V2121" s="27">
        <v>11</v>
      </c>
      <c r="W2121" s="27"/>
      <c r="X2121" s="27"/>
      <c r="Y2121" s="27"/>
      <c r="Z2121" s="27"/>
      <c r="AA2121" s="27"/>
      <c r="AB2121" s="27"/>
      <c r="AC2121" s="27"/>
      <c r="AD2121" s="27"/>
      <c r="AE2121" s="27"/>
      <c r="AF2121" s="27"/>
      <c r="AG2121" s="27"/>
      <c r="AH2121" s="27"/>
      <c r="AI2121" s="27"/>
      <c r="AJ2121" s="27"/>
      <c r="AK2121" s="27"/>
      <c r="AL2121" s="27"/>
      <c r="AM2121" s="27"/>
      <c r="AN2121" s="27"/>
      <c r="AO2121" s="27"/>
      <c r="AP2121" s="27">
        <v>22245.61</v>
      </c>
      <c r="AQ2121" s="27">
        <v>0</v>
      </c>
      <c r="AR2121" s="27">
        <f t="shared" si="44"/>
        <v>0</v>
      </c>
      <c r="AS2121" s="10" t="s">
        <v>111</v>
      </c>
      <c r="AT2121" s="43" t="s">
        <v>241</v>
      </c>
      <c r="AU2121" s="89" t="s">
        <v>661</v>
      </c>
    </row>
    <row r="2122" spans="2:47" x14ac:dyDescent="0.2">
      <c r="B2122" s="12" t="s">
        <v>3272</v>
      </c>
      <c r="C2122" s="7" t="s">
        <v>100</v>
      </c>
      <c r="D2122" s="13" t="s">
        <v>3116</v>
      </c>
      <c r="E2122" s="7" t="s">
        <v>582</v>
      </c>
      <c r="F2122" s="7" t="s">
        <v>3117</v>
      </c>
      <c r="G2122" s="7" t="s">
        <v>3271</v>
      </c>
      <c r="H2122" s="8" t="s">
        <v>105</v>
      </c>
      <c r="I2122" s="9">
        <v>57</v>
      </c>
      <c r="J2122" s="10" t="s">
        <v>106</v>
      </c>
      <c r="K2122" s="8" t="s">
        <v>107</v>
      </c>
      <c r="L2122" s="10" t="s">
        <v>108</v>
      </c>
      <c r="M2122" s="10" t="s">
        <v>109</v>
      </c>
      <c r="N2122" s="10" t="s">
        <v>2830</v>
      </c>
      <c r="O2122" s="74"/>
      <c r="P2122" s="27"/>
      <c r="Q2122" s="27"/>
      <c r="R2122" s="27">
        <v>11</v>
      </c>
      <c r="S2122" s="27">
        <v>11</v>
      </c>
      <c r="T2122" s="27">
        <v>11</v>
      </c>
      <c r="U2122" s="27">
        <v>11</v>
      </c>
      <c r="V2122" s="27">
        <v>11</v>
      </c>
      <c r="W2122" s="27"/>
      <c r="X2122" s="27"/>
      <c r="Y2122" s="27"/>
      <c r="Z2122" s="27"/>
      <c r="AA2122" s="27"/>
      <c r="AB2122" s="27"/>
      <c r="AC2122" s="27"/>
      <c r="AD2122" s="27"/>
      <c r="AE2122" s="27"/>
      <c r="AF2122" s="27"/>
      <c r="AG2122" s="27"/>
      <c r="AH2122" s="27"/>
      <c r="AI2122" s="27"/>
      <c r="AJ2122" s="27"/>
      <c r="AK2122" s="27"/>
      <c r="AL2122" s="27"/>
      <c r="AM2122" s="27"/>
      <c r="AN2122" s="27"/>
      <c r="AO2122" s="27"/>
      <c r="AP2122" s="27">
        <v>22245.61</v>
      </c>
      <c r="AQ2122" s="27">
        <v>0</v>
      </c>
      <c r="AR2122" s="27">
        <f t="shared" si="44"/>
        <v>0</v>
      </c>
      <c r="AS2122" s="10" t="s">
        <v>111</v>
      </c>
      <c r="AT2122" s="43" t="s">
        <v>241</v>
      </c>
      <c r="AU2122" s="89" t="s">
        <v>661</v>
      </c>
    </row>
    <row r="2123" spans="2:47" x14ac:dyDescent="0.2">
      <c r="B2123" s="12" t="s">
        <v>3273</v>
      </c>
      <c r="C2123" s="7" t="s">
        <v>100</v>
      </c>
      <c r="D2123" s="13" t="s">
        <v>3116</v>
      </c>
      <c r="E2123" s="7" t="s">
        <v>582</v>
      </c>
      <c r="F2123" s="7" t="s">
        <v>3117</v>
      </c>
      <c r="G2123" s="7" t="s">
        <v>3271</v>
      </c>
      <c r="H2123" s="8" t="s">
        <v>105</v>
      </c>
      <c r="I2123" s="8">
        <v>57</v>
      </c>
      <c r="J2123" s="10" t="s">
        <v>200</v>
      </c>
      <c r="K2123" s="8" t="s">
        <v>107</v>
      </c>
      <c r="L2123" s="10" t="s">
        <v>108</v>
      </c>
      <c r="M2123" s="10" t="s">
        <v>109</v>
      </c>
      <c r="N2123" s="10" t="s">
        <v>2830</v>
      </c>
      <c r="O2123" s="74"/>
      <c r="P2123" s="27"/>
      <c r="Q2123" s="27"/>
      <c r="R2123" s="27">
        <v>11</v>
      </c>
      <c r="S2123" s="27">
        <v>11</v>
      </c>
      <c r="T2123" s="27">
        <v>11</v>
      </c>
      <c r="U2123" s="27">
        <v>11</v>
      </c>
      <c r="V2123" s="27">
        <v>11</v>
      </c>
      <c r="W2123" s="27"/>
      <c r="X2123" s="27"/>
      <c r="Y2123" s="27"/>
      <c r="Z2123" s="27"/>
      <c r="AA2123" s="27"/>
      <c r="AB2123" s="27"/>
      <c r="AC2123" s="27"/>
      <c r="AD2123" s="27"/>
      <c r="AE2123" s="27"/>
      <c r="AF2123" s="27"/>
      <c r="AG2123" s="27"/>
      <c r="AH2123" s="27"/>
      <c r="AI2123" s="27"/>
      <c r="AJ2123" s="27"/>
      <c r="AK2123" s="27"/>
      <c r="AL2123" s="27"/>
      <c r="AM2123" s="27"/>
      <c r="AN2123" s="27"/>
      <c r="AO2123" s="27"/>
      <c r="AP2123" s="27">
        <v>20535.71</v>
      </c>
      <c r="AQ2123" s="27">
        <v>0</v>
      </c>
      <c r="AR2123" s="27">
        <f t="shared" si="44"/>
        <v>0</v>
      </c>
      <c r="AS2123" s="10" t="s">
        <v>111</v>
      </c>
      <c r="AT2123" s="7" t="s">
        <v>375</v>
      </c>
      <c r="AU2123" s="13" t="s">
        <v>1163</v>
      </c>
    </row>
    <row r="2124" spans="2:47" x14ac:dyDescent="0.2">
      <c r="B2124" s="13" t="s">
        <v>3274</v>
      </c>
      <c r="C2124" s="13" t="s">
        <v>100</v>
      </c>
      <c r="D2124" s="13" t="s">
        <v>3125</v>
      </c>
      <c r="E2124" s="13" t="s">
        <v>569</v>
      </c>
      <c r="F2124" s="13" t="s">
        <v>3126</v>
      </c>
      <c r="G2124" s="13" t="s">
        <v>3271</v>
      </c>
      <c r="H2124" s="13" t="s">
        <v>105</v>
      </c>
      <c r="I2124" s="13">
        <v>57</v>
      </c>
      <c r="J2124" s="13" t="s">
        <v>614</v>
      </c>
      <c r="K2124" s="13" t="s">
        <v>107</v>
      </c>
      <c r="L2124" s="13" t="s">
        <v>108</v>
      </c>
      <c r="M2124" s="13" t="s">
        <v>109</v>
      </c>
      <c r="N2124" s="13" t="s">
        <v>2830</v>
      </c>
      <c r="O2124" s="39"/>
      <c r="P2124" s="39"/>
      <c r="Q2124" s="39"/>
      <c r="R2124" s="39"/>
      <c r="S2124" s="39">
        <v>2</v>
      </c>
      <c r="T2124" s="39">
        <v>3</v>
      </c>
      <c r="U2124" s="39">
        <v>3</v>
      </c>
      <c r="V2124" s="39">
        <v>3</v>
      </c>
      <c r="W2124" s="39">
        <v>3</v>
      </c>
      <c r="X2124" s="39"/>
      <c r="Y2124" s="39"/>
      <c r="Z2124" s="39"/>
      <c r="AA2124" s="39"/>
      <c r="AB2124" s="39"/>
      <c r="AC2124" s="39"/>
      <c r="AD2124" s="39"/>
      <c r="AE2124" s="39"/>
      <c r="AF2124" s="39"/>
      <c r="AG2124" s="39"/>
      <c r="AH2124" s="39"/>
      <c r="AI2124" s="39"/>
      <c r="AJ2124" s="39"/>
      <c r="AK2124" s="39"/>
      <c r="AL2124" s="39"/>
      <c r="AM2124" s="39"/>
      <c r="AN2124" s="39"/>
      <c r="AO2124" s="39"/>
      <c r="AP2124" s="39">
        <v>20535.71</v>
      </c>
      <c r="AQ2124" s="39">
        <v>0</v>
      </c>
      <c r="AR2124" s="27">
        <f t="shared" si="44"/>
        <v>0</v>
      </c>
      <c r="AS2124" s="13" t="s">
        <v>111</v>
      </c>
      <c r="AT2124" s="13">
        <v>2016</v>
      </c>
      <c r="AU2124" s="13">
        <v>14</v>
      </c>
    </row>
    <row r="2125" spans="2:47" x14ac:dyDescent="0.2">
      <c r="B2125" s="13" t="s">
        <v>3275</v>
      </c>
      <c r="C2125" s="13" t="s">
        <v>100</v>
      </c>
      <c r="D2125" s="13" t="s">
        <v>3125</v>
      </c>
      <c r="E2125" s="13" t="s">
        <v>569</v>
      </c>
      <c r="F2125" s="13" t="s">
        <v>3126</v>
      </c>
      <c r="G2125" s="13" t="s">
        <v>3271</v>
      </c>
      <c r="H2125" s="13" t="s">
        <v>105</v>
      </c>
      <c r="I2125" s="13">
        <v>57</v>
      </c>
      <c r="J2125" s="13" t="s">
        <v>106</v>
      </c>
      <c r="K2125" s="13" t="s">
        <v>107</v>
      </c>
      <c r="L2125" s="13" t="s">
        <v>108</v>
      </c>
      <c r="M2125" s="13" t="s">
        <v>122</v>
      </c>
      <c r="N2125" s="13" t="s">
        <v>2830</v>
      </c>
      <c r="O2125" s="39"/>
      <c r="P2125" s="39"/>
      <c r="Q2125" s="39"/>
      <c r="R2125" s="39"/>
      <c r="S2125" s="39">
        <v>1</v>
      </c>
      <c r="T2125" s="39">
        <v>3</v>
      </c>
      <c r="U2125" s="39">
        <v>3</v>
      </c>
      <c r="V2125" s="39">
        <v>3</v>
      </c>
      <c r="W2125" s="39">
        <v>3</v>
      </c>
      <c r="X2125" s="39"/>
      <c r="Y2125" s="39"/>
      <c r="Z2125" s="39"/>
      <c r="AA2125" s="39"/>
      <c r="AB2125" s="39"/>
      <c r="AC2125" s="39"/>
      <c r="AD2125" s="39"/>
      <c r="AE2125" s="39"/>
      <c r="AF2125" s="39"/>
      <c r="AG2125" s="39"/>
      <c r="AH2125" s="39"/>
      <c r="AI2125" s="39"/>
      <c r="AJ2125" s="39"/>
      <c r="AK2125" s="39"/>
      <c r="AL2125" s="39"/>
      <c r="AM2125" s="39"/>
      <c r="AN2125" s="39"/>
      <c r="AO2125" s="39"/>
      <c r="AP2125" s="39">
        <v>20535.71</v>
      </c>
      <c r="AQ2125" s="39">
        <v>0</v>
      </c>
      <c r="AR2125" s="27">
        <f t="shared" si="44"/>
        <v>0</v>
      </c>
      <c r="AS2125" s="13" t="s">
        <v>111</v>
      </c>
      <c r="AT2125" s="13">
        <v>2016</v>
      </c>
      <c r="AU2125" s="13" t="s">
        <v>6997</v>
      </c>
    </row>
    <row r="2126" spans="2:47" x14ac:dyDescent="0.2">
      <c r="B2126" s="13" t="s">
        <v>7020</v>
      </c>
      <c r="C2126" s="13" t="s">
        <v>100</v>
      </c>
      <c r="D2126" s="13" t="s">
        <v>3125</v>
      </c>
      <c r="E2126" s="13" t="s">
        <v>569</v>
      </c>
      <c r="F2126" s="13" t="s">
        <v>3126</v>
      </c>
      <c r="G2126" s="13" t="s">
        <v>3271</v>
      </c>
      <c r="H2126" s="13" t="s">
        <v>105</v>
      </c>
      <c r="I2126" s="13">
        <v>57</v>
      </c>
      <c r="J2126" s="13" t="s">
        <v>106</v>
      </c>
      <c r="K2126" s="13" t="s">
        <v>107</v>
      </c>
      <c r="L2126" s="13" t="s">
        <v>108</v>
      </c>
      <c r="M2126" s="13" t="s">
        <v>122</v>
      </c>
      <c r="N2126" s="13" t="s">
        <v>2830</v>
      </c>
      <c r="O2126" s="39"/>
      <c r="P2126" s="39"/>
      <c r="Q2126" s="39"/>
      <c r="R2126" s="39"/>
      <c r="S2126" s="39">
        <v>1</v>
      </c>
      <c r="T2126" s="39">
        <v>3</v>
      </c>
      <c r="U2126" s="39">
        <v>3</v>
      </c>
      <c r="V2126" s="39">
        <v>3</v>
      </c>
      <c r="W2126" s="39">
        <v>3</v>
      </c>
      <c r="X2126" s="39"/>
      <c r="Y2126" s="39"/>
      <c r="Z2126" s="39"/>
      <c r="AA2126" s="39"/>
      <c r="AB2126" s="39"/>
      <c r="AC2126" s="39"/>
      <c r="AD2126" s="39"/>
      <c r="AE2126" s="39"/>
      <c r="AF2126" s="39"/>
      <c r="AG2126" s="39"/>
      <c r="AH2126" s="39"/>
      <c r="AI2126" s="39"/>
      <c r="AJ2126" s="39"/>
      <c r="AK2126" s="39"/>
      <c r="AL2126" s="39"/>
      <c r="AM2126" s="39"/>
      <c r="AN2126" s="39"/>
      <c r="AO2126" s="39"/>
      <c r="AP2126" s="39">
        <v>20535.71</v>
      </c>
      <c r="AQ2126" s="39">
        <v>0</v>
      </c>
      <c r="AR2126" s="27">
        <f t="shared" si="44"/>
        <v>0</v>
      </c>
      <c r="AS2126" s="13" t="s">
        <v>111</v>
      </c>
      <c r="AT2126" s="13">
        <v>2016</v>
      </c>
      <c r="AU2126" s="13" t="s">
        <v>7179</v>
      </c>
    </row>
    <row r="2127" spans="2:47" x14ac:dyDescent="0.2">
      <c r="B2127" s="13" t="s">
        <v>7124</v>
      </c>
      <c r="C2127" s="13" t="s">
        <v>100</v>
      </c>
      <c r="D2127" s="13" t="s">
        <v>3125</v>
      </c>
      <c r="E2127" s="13" t="s">
        <v>569</v>
      </c>
      <c r="F2127" s="13" t="s">
        <v>3126</v>
      </c>
      <c r="G2127" s="13" t="s">
        <v>3271</v>
      </c>
      <c r="H2127" s="13" t="s">
        <v>105</v>
      </c>
      <c r="I2127" s="13">
        <v>57</v>
      </c>
      <c r="J2127" s="13" t="s">
        <v>106</v>
      </c>
      <c r="K2127" s="13" t="s">
        <v>107</v>
      </c>
      <c r="L2127" s="13" t="s">
        <v>108</v>
      </c>
      <c r="M2127" s="13" t="s">
        <v>122</v>
      </c>
      <c r="N2127" s="13" t="s">
        <v>2830</v>
      </c>
      <c r="O2127" s="39"/>
      <c r="P2127" s="39"/>
      <c r="Q2127" s="39"/>
      <c r="R2127" s="39"/>
      <c r="S2127" s="39">
        <v>1</v>
      </c>
      <c r="T2127" s="39">
        <v>3</v>
      </c>
      <c r="U2127" s="39">
        <v>3</v>
      </c>
      <c r="V2127" s="39">
        <v>3</v>
      </c>
      <c r="W2127" s="39">
        <v>3</v>
      </c>
      <c r="X2127" s="39"/>
      <c r="Y2127" s="39"/>
      <c r="Z2127" s="39"/>
      <c r="AA2127" s="39"/>
      <c r="AB2127" s="39"/>
      <c r="AC2127" s="39"/>
      <c r="AD2127" s="39"/>
      <c r="AE2127" s="39"/>
      <c r="AF2127" s="39"/>
      <c r="AG2127" s="39"/>
      <c r="AH2127" s="39"/>
      <c r="AI2127" s="39"/>
      <c r="AJ2127" s="39"/>
      <c r="AK2127" s="39"/>
      <c r="AL2127" s="39"/>
      <c r="AM2127" s="39"/>
      <c r="AN2127" s="39"/>
      <c r="AO2127" s="39"/>
      <c r="AP2127" s="39">
        <v>30143.96</v>
      </c>
      <c r="AQ2127" s="39">
        <f>(O2127+P2127+Q2127+R2127+S2127+T2127+U2127+V2127+W2127)*AP2127</f>
        <v>391871.48</v>
      </c>
      <c r="AR2127" s="27">
        <f t="shared" si="44"/>
        <v>438896.0576</v>
      </c>
      <c r="AS2127" s="13" t="s">
        <v>111</v>
      </c>
      <c r="AT2127" s="13">
        <v>2016</v>
      </c>
      <c r="AU2127" s="13"/>
    </row>
    <row r="2128" spans="2:47" x14ac:dyDescent="0.2">
      <c r="B2128" s="7" t="s">
        <v>3276</v>
      </c>
      <c r="C2128" s="7" t="s">
        <v>100</v>
      </c>
      <c r="D2128" s="13" t="s">
        <v>3116</v>
      </c>
      <c r="E2128" s="7" t="s">
        <v>582</v>
      </c>
      <c r="F2128" s="7" t="s">
        <v>3117</v>
      </c>
      <c r="G2128" s="7" t="s">
        <v>3277</v>
      </c>
      <c r="H2128" s="8" t="s">
        <v>197</v>
      </c>
      <c r="I2128" s="9">
        <v>57</v>
      </c>
      <c r="J2128" s="10" t="s">
        <v>238</v>
      </c>
      <c r="K2128" s="8" t="s">
        <v>107</v>
      </c>
      <c r="L2128" s="10" t="s">
        <v>108</v>
      </c>
      <c r="M2128" s="10" t="s">
        <v>109</v>
      </c>
      <c r="N2128" s="29" t="s">
        <v>2830</v>
      </c>
      <c r="O2128" s="27"/>
      <c r="P2128" s="27"/>
      <c r="Q2128" s="74"/>
      <c r="R2128" s="27">
        <v>9</v>
      </c>
      <c r="S2128" s="27">
        <v>0</v>
      </c>
      <c r="T2128" s="27">
        <v>0</v>
      </c>
      <c r="U2128" s="27">
        <v>0</v>
      </c>
      <c r="V2128" s="27">
        <v>0</v>
      </c>
      <c r="W2128" s="27"/>
      <c r="X2128" s="27"/>
      <c r="Y2128" s="27"/>
      <c r="Z2128" s="27"/>
      <c r="AA2128" s="27"/>
      <c r="AB2128" s="27"/>
      <c r="AC2128" s="27"/>
      <c r="AD2128" s="27"/>
      <c r="AE2128" s="27"/>
      <c r="AF2128" s="27"/>
      <c r="AG2128" s="27"/>
      <c r="AH2128" s="27"/>
      <c r="AI2128" s="27"/>
      <c r="AJ2128" s="27"/>
      <c r="AK2128" s="27"/>
      <c r="AL2128" s="27"/>
      <c r="AM2128" s="27"/>
      <c r="AN2128" s="27"/>
      <c r="AO2128" s="27"/>
      <c r="AP2128" s="27">
        <v>18750</v>
      </c>
      <c r="AQ2128" s="27">
        <v>0</v>
      </c>
      <c r="AR2128" s="27">
        <f t="shared" si="44"/>
        <v>0</v>
      </c>
      <c r="AS2128" s="10" t="s">
        <v>111</v>
      </c>
      <c r="AT2128" s="43" t="s">
        <v>241</v>
      </c>
      <c r="AU2128" s="88"/>
    </row>
    <row r="2129" spans="2:47" x14ac:dyDescent="0.2">
      <c r="B2129" s="12" t="s">
        <v>3278</v>
      </c>
      <c r="C2129" s="7" t="s">
        <v>100</v>
      </c>
      <c r="D2129" s="13" t="s">
        <v>3116</v>
      </c>
      <c r="E2129" s="7" t="s">
        <v>582</v>
      </c>
      <c r="F2129" s="7" t="s">
        <v>3117</v>
      </c>
      <c r="G2129" s="7" t="s">
        <v>3277</v>
      </c>
      <c r="H2129" s="8" t="s">
        <v>105</v>
      </c>
      <c r="I2129" s="9">
        <v>57</v>
      </c>
      <c r="J2129" s="10" t="s">
        <v>106</v>
      </c>
      <c r="K2129" s="8" t="s">
        <v>107</v>
      </c>
      <c r="L2129" s="10" t="s">
        <v>108</v>
      </c>
      <c r="M2129" s="10" t="s">
        <v>109</v>
      </c>
      <c r="N2129" s="10" t="s">
        <v>2830</v>
      </c>
      <c r="O2129" s="74"/>
      <c r="P2129" s="27"/>
      <c r="Q2129" s="27"/>
      <c r="R2129" s="27">
        <v>9</v>
      </c>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v>18750</v>
      </c>
      <c r="AQ2129" s="27">
        <v>0</v>
      </c>
      <c r="AR2129" s="27">
        <f t="shared" si="44"/>
        <v>0</v>
      </c>
      <c r="AS2129" s="10" t="s">
        <v>111</v>
      </c>
      <c r="AT2129" s="7" t="s">
        <v>375</v>
      </c>
      <c r="AU2129" s="89" t="s">
        <v>212</v>
      </c>
    </row>
    <row r="2130" spans="2:47" x14ac:dyDescent="0.2">
      <c r="B2130" s="7" t="s">
        <v>3279</v>
      </c>
      <c r="C2130" s="7" t="s">
        <v>100</v>
      </c>
      <c r="D2130" s="13" t="s">
        <v>3116</v>
      </c>
      <c r="E2130" s="7" t="s">
        <v>582</v>
      </c>
      <c r="F2130" s="7" t="s">
        <v>3117</v>
      </c>
      <c r="G2130" s="7" t="s">
        <v>3280</v>
      </c>
      <c r="H2130" s="8" t="s">
        <v>197</v>
      </c>
      <c r="I2130" s="9">
        <v>57</v>
      </c>
      <c r="J2130" s="10" t="s">
        <v>238</v>
      </c>
      <c r="K2130" s="8" t="s">
        <v>107</v>
      </c>
      <c r="L2130" s="10" t="s">
        <v>108</v>
      </c>
      <c r="M2130" s="10" t="s">
        <v>109</v>
      </c>
      <c r="N2130" s="29" t="s">
        <v>2830</v>
      </c>
      <c r="O2130" s="27"/>
      <c r="P2130" s="27"/>
      <c r="Q2130" s="74"/>
      <c r="R2130" s="27">
        <v>42</v>
      </c>
      <c r="S2130" s="27">
        <v>0</v>
      </c>
      <c r="T2130" s="27">
        <v>0</v>
      </c>
      <c r="U2130" s="27">
        <v>0</v>
      </c>
      <c r="V2130" s="27">
        <v>0</v>
      </c>
      <c r="W2130" s="27"/>
      <c r="X2130" s="27"/>
      <c r="Y2130" s="27"/>
      <c r="Z2130" s="27"/>
      <c r="AA2130" s="27"/>
      <c r="AB2130" s="27"/>
      <c r="AC2130" s="27"/>
      <c r="AD2130" s="27"/>
      <c r="AE2130" s="27"/>
      <c r="AF2130" s="27"/>
      <c r="AG2130" s="27"/>
      <c r="AH2130" s="27"/>
      <c r="AI2130" s="27"/>
      <c r="AJ2130" s="27"/>
      <c r="AK2130" s="27"/>
      <c r="AL2130" s="27"/>
      <c r="AM2130" s="27"/>
      <c r="AN2130" s="27"/>
      <c r="AO2130" s="27"/>
      <c r="AP2130" s="27">
        <v>18750</v>
      </c>
      <c r="AQ2130" s="27">
        <v>0</v>
      </c>
      <c r="AR2130" s="27">
        <f t="shared" si="44"/>
        <v>0</v>
      </c>
      <c r="AS2130" s="10" t="s">
        <v>111</v>
      </c>
      <c r="AT2130" s="7" t="s">
        <v>375</v>
      </c>
      <c r="AU2130" s="89" t="s">
        <v>1337</v>
      </c>
    </row>
    <row r="2131" spans="2:47" x14ac:dyDescent="0.2">
      <c r="B2131" s="12" t="s">
        <v>3281</v>
      </c>
      <c r="C2131" s="7" t="s">
        <v>100</v>
      </c>
      <c r="D2131" s="13" t="s">
        <v>3116</v>
      </c>
      <c r="E2131" s="7" t="s">
        <v>582</v>
      </c>
      <c r="F2131" s="7" t="s">
        <v>3117</v>
      </c>
      <c r="G2131" s="7" t="s">
        <v>3280</v>
      </c>
      <c r="H2131" s="8" t="s">
        <v>105</v>
      </c>
      <c r="I2131" s="9">
        <v>57</v>
      </c>
      <c r="J2131" s="10" t="s">
        <v>106</v>
      </c>
      <c r="K2131" s="8" t="s">
        <v>107</v>
      </c>
      <c r="L2131" s="10" t="s">
        <v>108</v>
      </c>
      <c r="M2131" s="10" t="s">
        <v>109</v>
      </c>
      <c r="N2131" s="10" t="s">
        <v>2830</v>
      </c>
      <c r="O2131" s="74"/>
      <c r="P2131" s="27"/>
      <c r="Q2131" s="27"/>
      <c r="R2131" s="27">
        <v>42</v>
      </c>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v>18750</v>
      </c>
      <c r="AQ2131" s="27">
        <v>0</v>
      </c>
      <c r="AR2131" s="27">
        <f t="shared" si="44"/>
        <v>0</v>
      </c>
      <c r="AS2131" s="10" t="s">
        <v>111</v>
      </c>
      <c r="AT2131" s="43" t="s">
        <v>241</v>
      </c>
      <c r="AU2131" s="88" t="s">
        <v>212</v>
      </c>
    </row>
    <row r="2132" spans="2:47" x14ac:dyDescent="0.2">
      <c r="B2132" s="7" t="s">
        <v>3282</v>
      </c>
      <c r="C2132" s="7" t="s">
        <v>100</v>
      </c>
      <c r="D2132" s="13" t="s">
        <v>3116</v>
      </c>
      <c r="E2132" s="7" t="s">
        <v>582</v>
      </c>
      <c r="F2132" s="7" t="s">
        <v>3117</v>
      </c>
      <c r="G2132" s="7" t="s">
        <v>3283</v>
      </c>
      <c r="H2132" s="8" t="s">
        <v>197</v>
      </c>
      <c r="I2132" s="9">
        <v>57</v>
      </c>
      <c r="J2132" s="10" t="s">
        <v>238</v>
      </c>
      <c r="K2132" s="8" t="s">
        <v>107</v>
      </c>
      <c r="L2132" s="10" t="s">
        <v>108</v>
      </c>
      <c r="M2132" s="10" t="s">
        <v>109</v>
      </c>
      <c r="N2132" s="29" t="s">
        <v>2830</v>
      </c>
      <c r="O2132" s="27"/>
      <c r="P2132" s="27"/>
      <c r="Q2132" s="74"/>
      <c r="R2132" s="27">
        <v>78</v>
      </c>
      <c r="S2132" s="27">
        <v>0</v>
      </c>
      <c r="T2132" s="27">
        <v>0</v>
      </c>
      <c r="U2132" s="27">
        <v>0</v>
      </c>
      <c r="V2132" s="27">
        <v>0</v>
      </c>
      <c r="W2132" s="27"/>
      <c r="X2132" s="27"/>
      <c r="Y2132" s="27"/>
      <c r="Z2132" s="27"/>
      <c r="AA2132" s="27"/>
      <c r="AB2132" s="27"/>
      <c r="AC2132" s="27"/>
      <c r="AD2132" s="27"/>
      <c r="AE2132" s="27"/>
      <c r="AF2132" s="27"/>
      <c r="AG2132" s="27"/>
      <c r="AH2132" s="27"/>
      <c r="AI2132" s="27"/>
      <c r="AJ2132" s="27"/>
      <c r="AK2132" s="27"/>
      <c r="AL2132" s="27"/>
      <c r="AM2132" s="27"/>
      <c r="AN2132" s="27"/>
      <c r="AO2132" s="27"/>
      <c r="AP2132" s="27">
        <v>18750</v>
      </c>
      <c r="AQ2132" s="27">
        <v>0</v>
      </c>
      <c r="AR2132" s="27">
        <f t="shared" si="44"/>
        <v>0</v>
      </c>
      <c r="AS2132" s="10" t="s">
        <v>111</v>
      </c>
      <c r="AT2132" s="7" t="s">
        <v>375</v>
      </c>
      <c r="AU2132" s="89" t="s">
        <v>1337</v>
      </c>
    </row>
    <row r="2133" spans="2:47" x14ac:dyDescent="0.2">
      <c r="B2133" s="12" t="s">
        <v>3284</v>
      </c>
      <c r="C2133" s="7" t="s">
        <v>100</v>
      </c>
      <c r="D2133" s="13" t="s">
        <v>3116</v>
      </c>
      <c r="E2133" s="7" t="s">
        <v>582</v>
      </c>
      <c r="F2133" s="7" t="s">
        <v>3117</v>
      </c>
      <c r="G2133" s="7" t="s">
        <v>3283</v>
      </c>
      <c r="H2133" s="8" t="s">
        <v>105</v>
      </c>
      <c r="I2133" s="9">
        <v>57</v>
      </c>
      <c r="J2133" s="10" t="s">
        <v>106</v>
      </c>
      <c r="K2133" s="8" t="s">
        <v>107</v>
      </c>
      <c r="L2133" s="10" t="s">
        <v>108</v>
      </c>
      <c r="M2133" s="10" t="s">
        <v>109</v>
      </c>
      <c r="N2133" s="10" t="s">
        <v>2830</v>
      </c>
      <c r="O2133" s="74"/>
      <c r="P2133" s="27"/>
      <c r="Q2133" s="27"/>
      <c r="R2133" s="27">
        <v>78</v>
      </c>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v>18750</v>
      </c>
      <c r="AQ2133" s="27">
        <v>0</v>
      </c>
      <c r="AR2133" s="27">
        <f t="shared" si="44"/>
        <v>0</v>
      </c>
      <c r="AS2133" s="10" t="s">
        <v>111</v>
      </c>
      <c r="AT2133" s="43" t="s">
        <v>241</v>
      </c>
      <c r="AU2133" s="88" t="s">
        <v>212</v>
      </c>
    </row>
    <row r="2134" spans="2:47" x14ac:dyDescent="0.2">
      <c r="B2134" s="7" t="s">
        <v>3285</v>
      </c>
      <c r="C2134" s="7" t="s">
        <v>100</v>
      </c>
      <c r="D2134" s="13" t="s">
        <v>3116</v>
      </c>
      <c r="E2134" s="7" t="s">
        <v>582</v>
      </c>
      <c r="F2134" s="7" t="s">
        <v>3117</v>
      </c>
      <c r="G2134" s="7" t="s">
        <v>3286</v>
      </c>
      <c r="H2134" s="8" t="s">
        <v>197</v>
      </c>
      <c r="I2134" s="9">
        <v>57</v>
      </c>
      <c r="J2134" s="10" t="s">
        <v>238</v>
      </c>
      <c r="K2134" s="8" t="s">
        <v>107</v>
      </c>
      <c r="L2134" s="10" t="s">
        <v>108</v>
      </c>
      <c r="M2134" s="10" t="s">
        <v>109</v>
      </c>
      <c r="N2134" s="29" t="s">
        <v>2830</v>
      </c>
      <c r="O2134" s="27"/>
      <c r="P2134" s="27"/>
      <c r="Q2134" s="74"/>
      <c r="R2134" s="27">
        <v>127</v>
      </c>
      <c r="S2134" s="27">
        <v>0</v>
      </c>
      <c r="T2134" s="27">
        <v>0</v>
      </c>
      <c r="U2134" s="27">
        <v>0</v>
      </c>
      <c r="V2134" s="27">
        <v>0</v>
      </c>
      <c r="W2134" s="27"/>
      <c r="X2134" s="27"/>
      <c r="Y2134" s="27"/>
      <c r="Z2134" s="27"/>
      <c r="AA2134" s="27"/>
      <c r="AB2134" s="27"/>
      <c r="AC2134" s="27"/>
      <c r="AD2134" s="27"/>
      <c r="AE2134" s="27"/>
      <c r="AF2134" s="27"/>
      <c r="AG2134" s="27"/>
      <c r="AH2134" s="27"/>
      <c r="AI2134" s="27"/>
      <c r="AJ2134" s="27"/>
      <c r="AK2134" s="27"/>
      <c r="AL2134" s="27"/>
      <c r="AM2134" s="27"/>
      <c r="AN2134" s="27"/>
      <c r="AO2134" s="27"/>
      <c r="AP2134" s="27">
        <v>18750</v>
      </c>
      <c r="AQ2134" s="27">
        <v>0</v>
      </c>
      <c r="AR2134" s="27">
        <f t="shared" si="44"/>
        <v>0</v>
      </c>
      <c r="AS2134" s="10" t="s">
        <v>111</v>
      </c>
      <c r="AT2134" s="7" t="s">
        <v>375</v>
      </c>
      <c r="AU2134" s="89" t="s">
        <v>1337</v>
      </c>
    </row>
    <row r="2135" spans="2:47" x14ac:dyDescent="0.2">
      <c r="B2135" s="12" t="s">
        <v>3287</v>
      </c>
      <c r="C2135" s="7" t="s">
        <v>100</v>
      </c>
      <c r="D2135" s="13" t="s">
        <v>3116</v>
      </c>
      <c r="E2135" s="7" t="s">
        <v>582</v>
      </c>
      <c r="F2135" s="7" t="s">
        <v>3117</v>
      </c>
      <c r="G2135" s="7" t="s">
        <v>3286</v>
      </c>
      <c r="H2135" s="8" t="s">
        <v>105</v>
      </c>
      <c r="I2135" s="9">
        <v>57</v>
      </c>
      <c r="J2135" s="10" t="s">
        <v>106</v>
      </c>
      <c r="K2135" s="8" t="s">
        <v>107</v>
      </c>
      <c r="L2135" s="10" t="s">
        <v>108</v>
      </c>
      <c r="M2135" s="10" t="s">
        <v>109</v>
      </c>
      <c r="N2135" s="10" t="s">
        <v>2830</v>
      </c>
      <c r="O2135" s="74"/>
      <c r="P2135" s="27"/>
      <c r="Q2135" s="27"/>
      <c r="R2135" s="27">
        <v>127</v>
      </c>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v>18750</v>
      </c>
      <c r="AQ2135" s="27">
        <v>0</v>
      </c>
      <c r="AR2135" s="27">
        <f t="shared" si="44"/>
        <v>0</v>
      </c>
      <c r="AS2135" s="10" t="s">
        <v>111</v>
      </c>
      <c r="AT2135" s="43" t="s">
        <v>241</v>
      </c>
      <c r="AU2135" s="88" t="s">
        <v>212</v>
      </c>
    </row>
    <row r="2136" spans="2:47" x14ac:dyDescent="0.2">
      <c r="B2136" s="7" t="s">
        <v>3288</v>
      </c>
      <c r="C2136" s="7" t="s">
        <v>100</v>
      </c>
      <c r="D2136" s="13" t="s">
        <v>3116</v>
      </c>
      <c r="E2136" s="7" t="s">
        <v>582</v>
      </c>
      <c r="F2136" s="7" t="s">
        <v>3117</v>
      </c>
      <c r="G2136" s="7" t="s">
        <v>3289</v>
      </c>
      <c r="H2136" s="8" t="s">
        <v>197</v>
      </c>
      <c r="I2136" s="9">
        <v>57</v>
      </c>
      <c r="J2136" s="10" t="s">
        <v>238</v>
      </c>
      <c r="K2136" s="8" t="s">
        <v>107</v>
      </c>
      <c r="L2136" s="10" t="s">
        <v>108</v>
      </c>
      <c r="M2136" s="10" t="s">
        <v>109</v>
      </c>
      <c r="N2136" s="29" t="s">
        <v>2830</v>
      </c>
      <c r="O2136" s="27"/>
      <c r="P2136" s="27"/>
      <c r="Q2136" s="74"/>
      <c r="R2136" s="27">
        <v>110</v>
      </c>
      <c r="S2136" s="27">
        <v>0</v>
      </c>
      <c r="T2136" s="27">
        <v>0</v>
      </c>
      <c r="U2136" s="27">
        <v>0</v>
      </c>
      <c r="V2136" s="27">
        <v>0</v>
      </c>
      <c r="W2136" s="27"/>
      <c r="X2136" s="27"/>
      <c r="Y2136" s="27"/>
      <c r="Z2136" s="27"/>
      <c r="AA2136" s="27"/>
      <c r="AB2136" s="27"/>
      <c r="AC2136" s="27"/>
      <c r="AD2136" s="27"/>
      <c r="AE2136" s="27"/>
      <c r="AF2136" s="27"/>
      <c r="AG2136" s="27"/>
      <c r="AH2136" s="27"/>
      <c r="AI2136" s="27"/>
      <c r="AJ2136" s="27"/>
      <c r="AK2136" s="27"/>
      <c r="AL2136" s="27"/>
      <c r="AM2136" s="27"/>
      <c r="AN2136" s="27"/>
      <c r="AO2136" s="27"/>
      <c r="AP2136" s="27">
        <v>18750</v>
      </c>
      <c r="AQ2136" s="27">
        <v>0</v>
      </c>
      <c r="AR2136" s="27">
        <f t="shared" si="44"/>
        <v>0</v>
      </c>
      <c r="AS2136" s="10" t="s">
        <v>111</v>
      </c>
      <c r="AT2136" s="7" t="s">
        <v>375</v>
      </c>
      <c r="AU2136" s="89" t="s">
        <v>1337</v>
      </c>
    </row>
    <row r="2137" spans="2:47" x14ac:dyDescent="0.2">
      <c r="B2137" s="12" t="s">
        <v>3290</v>
      </c>
      <c r="C2137" s="7" t="s">
        <v>100</v>
      </c>
      <c r="D2137" s="13" t="s">
        <v>3116</v>
      </c>
      <c r="E2137" s="7" t="s">
        <v>582</v>
      </c>
      <c r="F2137" s="7" t="s">
        <v>3117</v>
      </c>
      <c r="G2137" s="7" t="s">
        <v>3289</v>
      </c>
      <c r="H2137" s="8" t="s">
        <v>105</v>
      </c>
      <c r="I2137" s="9">
        <v>57</v>
      </c>
      <c r="J2137" s="10" t="s">
        <v>106</v>
      </c>
      <c r="K2137" s="8" t="s">
        <v>107</v>
      </c>
      <c r="L2137" s="10" t="s">
        <v>108</v>
      </c>
      <c r="M2137" s="10" t="s">
        <v>109</v>
      </c>
      <c r="N2137" s="10" t="s">
        <v>2830</v>
      </c>
      <c r="O2137" s="74"/>
      <c r="P2137" s="27"/>
      <c r="Q2137" s="27"/>
      <c r="R2137" s="27">
        <v>110</v>
      </c>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v>18750</v>
      </c>
      <c r="AQ2137" s="27">
        <v>0</v>
      </c>
      <c r="AR2137" s="27">
        <f t="shared" si="44"/>
        <v>0</v>
      </c>
      <c r="AS2137" s="10" t="s">
        <v>111</v>
      </c>
      <c r="AT2137" s="43" t="s">
        <v>241</v>
      </c>
      <c r="AU2137" s="88" t="s">
        <v>212</v>
      </c>
    </row>
    <row r="2138" spans="2:47" x14ac:dyDescent="0.2">
      <c r="B2138" s="7" t="s">
        <v>3291</v>
      </c>
      <c r="C2138" s="7" t="s">
        <v>100</v>
      </c>
      <c r="D2138" s="13" t="s">
        <v>3116</v>
      </c>
      <c r="E2138" s="7" t="s">
        <v>582</v>
      </c>
      <c r="F2138" s="7" t="s">
        <v>3117</v>
      </c>
      <c r="G2138" s="7" t="s">
        <v>3292</v>
      </c>
      <c r="H2138" s="8" t="s">
        <v>197</v>
      </c>
      <c r="I2138" s="9">
        <v>57</v>
      </c>
      <c r="J2138" s="10" t="s">
        <v>238</v>
      </c>
      <c r="K2138" s="8" t="s">
        <v>107</v>
      </c>
      <c r="L2138" s="10" t="s">
        <v>108</v>
      </c>
      <c r="M2138" s="10" t="s">
        <v>109</v>
      </c>
      <c r="N2138" s="29" t="s">
        <v>2830</v>
      </c>
      <c r="O2138" s="27"/>
      <c r="P2138" s="27"/>
      <c r="Q2138" s="74"/>
      <c r="R2138" s="27">
        <v>53</v>
      </c>
      <c r="S2138" s="27">
        <v>0</v>
      </c>
      <c r="T2138" s="27">
        <v>0</v>
      </c>
      <c r="U2138" s="27">
        <v>0</v>
      </c>
      <c r="V2138" s="27">
        <v>0</v>
      </c>
      <c r="W2138" s="27"/>
      <c r="X2138" s="27"/>
      <c r="Y2138" s="27"/>
      <c r="Z2138" s="27"/>
      <c r="AA2138" s="27"/>
      <c r="AB2138" s="27"/>
      <c r="AC2138" s="27"/>
      <c r="AD2138" s="27"/>
      <c r="AE2138" s="27"/>
      <c r="AF2138" s="27"/>
      <c r="AG2138" s="27"/>
      <c r="AH2138" s="27"/>
      <c r="AI2138" s="27"/>
      <c r="AJ2138" s="27"/>
      <c r="AK2138" s="27"/>
      <c r="AL2138" s="27"/>
      <c r="AM2138" s="27"/>
      <c r="AN2138" s="27"/>
      <c r="AO2138" s="27"/>
      <c r="AP2138" s="27">
        <v>18750</v>
      </c>
      <c r="AQ2138" s="27">
        <v>0</v>
      </c>
      <c r="AR2138" s="27">
        <f t="shared" si="44"/>
        <v>0</v>
      </c>
      <c r="AS2138" s="10" t="s">
        <v>111</v>
      </c>
      <c r="AT2138" s="7" t="s">
        <v>375</v>
      </c>
      <c r="AU2138" s="89" t="s">
        <v>1337</v>
      </c>
    </row>
    <row r="2139" spans="2:47" x14ac:dyDescent="0.2">
      <c r="B2139" s="12" t="s">
        <v>3293</v>
      </c>
      <c r="C2139" s="7" t="s">
        <v>100</v>
      </c>
      <c r="D2139" s="13" t="s">
        <v>3116</v>
      </c>
      <c r="E2139" s="7" t="s">
        <v>582</v>
      </c>
      <c r="F2139" s="7" t="s">
        <v>3117</v>
      </c>
      <c r="G2139" s="7" t="s">
        <v>3292</v>
      </c>
      <c r="H2139" s="8" t="s">
        <v>105</v>
      </c>
      <c r="I2139" s="9">
        <v>57</v>
      </c>
      <c r="J2139" s="10" t="s">
        <v>106</v>
      </c>
      <c r="K2139" s="8" t="s">
        <v>107</v>
      </c>
      <c r="L2139" s="10" t="s">
        <v>108</v>
      </c>
      <c r="M2139" s="10" t="s">
        <v>109</v>
      </c>
      <c r="N2139" s="10" t="s">
        <v>2830</v>
      </c>
      <c r="O2139" s="74"/>
      <c r="P2139" s="27"/>
      <c r="Q2139" s="27"/>
      <c r="R2139" s="27">
        <v>53</v>
      </c>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v>18750</v>
      </c>
      <c r="AQ2139" s="27">
        <v>0</v>
      </c>
      <c r="AR2139" s="27">
        <f t="shared" si="44"/>
        <v>0</v>
      </c>
      <c r="AS2139" s="10" t="s">
        <v>111</v>
      </c>
      <c r="AT2139" s="43" t="s">
        <v>241</v>
      </c>
      <c r="AU2139" s="88" t="s">
        <v>212</v>
      </c>
    </row>
    <row r="2140" spans="2:47" x14ac:dyDescent="0.2">
      <c r="B2140" s="7" t="s">
        <v>3294</v>
      </c>
      <c r="C2140" s="7" t="s">
        <v>100</v>
      </c>
      <c r="D2140" s="13" t="s">
        <v>3116</v>
      </c>
      <c r="E2140" s="7" t="s">
        <v>582</v>
      </c>
      <c r="F2140" s="7" t="s">
        <v>3117</v>
      </c>
      <c r="G2140" s="7" t="s">
        <v>3295</v>
      </c>
      <c r="H2140" s="8" t="s">
        <v>197</v>
      </c>
      <c r="I2140" s="9">
        <v>57</v>
      </c>
      <c r="J2140" s="10" t="s">
        <v>238</v>
      </c>
      <c r="K2140" s="8" t="s">
        <v>107</v>
      </c>
      <c r="L2140" s="10" t="s">
        <v>108</v>
      </c>
      <c r="M2140" s="10" t="s">
        <v>109</v>
      </c>
      <c r="N2140" s="29" t="s">
        <v>2830</v>
      </c>
      <c r="O2140" s="27"/>
      <c r="P2140" s="27"/>
      <c r="Q2140" s="74"/>
      <c r="R2140" s="27">
        <v>28</v>
      </c>
      <c r="S2140" s="27">
        <v>0</v>
      </c>
      <c r="T2140" s="27">
        <v>0</v>
      </c>
      <c r="U2140" s="27">
        <v>0</v>
      </c>
      <c r="V2140" s="27">
        <v>0</v>
      </c>
      <c r="W2140" s="27"/>
      <c r="X2140" s="27"/>
      <c r="Y2140" s="27"/>
      <c r="Z2140" s="27"/>
      <c r="AA2140" s="27"/>
      <c r="AB2140" s="27"/>
      <c r="AC2140" s="27"/>
      <c r="AD2140" s="27"/>
      <c r="AE2140" s="27"/>
      <c r="AF2140" s="27"/>
      <c r="AG2140" s="27"/>
      <c r="AH2140" s="27"/>
      <c r="AI2140" s="27"/>
      <c r="AJ2140" s="27"/>
      <c r="AK2140" s="27"/>
      <c r="AL2140" s="27"/>
      <c r="AM2140" s="27"/>
      <c r="AN2140" s="27"/>
      <c r="AO2140" s="27"/>
      <c r="AP2140" s="27">
        <v>18750</v>
      </c>
      <c r="AQ2140" s="27">
        <v>0</v>
      </c>
      <c r="AR2140" s="27">
        <f t="shared" si="44"/>
        <v>0</v>
      </c>
      <c r="AS2140" s="10" t="s">
        <v>111</v>
      </c>
      <c r="AT2140" s="7" t="s">
        <v>375</v>
      </c>
      <c r="AU2140" s="89" t="s">
        <v>1337</v>
      </c>
    </row>
    <row r="2141" spans="2:47" x14ac:dyDescent="0.2">
      <c r="B2141" s="12" t="s">
        <v>3296</v>
      </c>
      <c r="C2141" s="7" t="s">
        <v>100</v>
      </c>
      <c r="D2141" s="13" t="s">
        <v>3116</v>
      </c>
      <c r="E2141" s="7" t="s">
        <v>582</v>
      </c>
      <c r="F2141" s="7" t="s">
        <v>3117</v>
      </c>
      <c r="G2141" s="7" t="s">
        <v>3295</v>
      </c>
      <c r="H2141" s="8" t="s">
        <v>105</v>
      </c>
      <c r="I2141" s="9">
        <v>57</v>
      </c>
      <c r="J2141" s="10" t="s">
        <v>106</v>
      </c>
      <c r="K2141" s="8" t="s">
        <v>107</v>
      </c>
      <c r="L2141" s="10" t="s">
        <v>108</v>
      </c>
      <c r="M2141" s="10" t="s">
        <v>109</v>
      </c>
      <c r="N2141" s="10" t="s">
        <v>2830</v>
      </c>
      <c r="O2141" s="74"/>
      <c r="P2141" s="27"/>
      <c r="Q2141" s="27"/>
      <c r="R2141" s="27">
        <v>28</v>
      </c>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v>18750</v>
      </c>
      <c r="AQ2141" s="27">
        <v>0</v>
      </c>
      <c r="AR2141" s="27">
        <f t="shared" si="44"/>
        <v>0</v>
      </c>
      <c r="AS2141" s="10" t="s">
        <v>111</v>
      </c>
      <c r="AT2141" s="43" t="s">
        <v>241</v>
      </c>
      <c r="AU2141" s="88" t="s">
        <v>212</v>
      </c>
    </row>
    <row r="2142" spans="2:47" x14ac:dyDescent="0.2">
      <c r="B2142" s="7" t="s">
        <v>3297</v>
      </c>
      <c r="C2142" s="7" t="s">
        <v>100</v>
      </c>
      <c r="D2142" s="13" t="s">
        <v>3116</v>
      </c>
      <c r="E2142" s="7" t="s">
        <v>582</v>
      </c>
      <c r="F2142" s="7" t="s">
        <v>3117</v>
      </c>
      <c r="G2142" s="7" t="s">
        <v>3298</v>
      </c>
      <c r="H2142" s="8" t="s">
        <v>197</v>
      </c>
      <c r="I2142" s="9">
        <v>57</v>
      </c>
      <c r="J2142" s="10" t="s">
        <v>238</v>
      </c>
      <c r="K2142" s="8" t="s">
        <v>107</v>
      </c>
      <c r="L2142" s="10" t="s">
        <v>108</v>
      </c>
      <c r="M2142" s="10" t="s">
        <v>109</v>
      </c>
      <c r="N2142" s="29" t="s">
        <v>2830</v>
      </c>
      <c r="O2142" s="27"/>
      <c r="P2142" s="27"/>
      <c r="Q2142" s="74"/>
      <c r="R2142" s="27">
        <v>6</v>
      </c>
      <c r="S2142" s="27">
        <v>0</v>
      </c>
      <c r="T2142" s="27">
        <v>0</v>
      </c>
      <c r="U2142" s="27">
        <v>0</v>
      </c>
      <c r="V2142" s="27">
        <v>0</v>
      </c>
      <c r="W2142" s="27"/>
      <c r="X2142" s="27"/>
      <c r="Y2142" s="27"/>
      <c r="Z2142" s="27"/>
      <c r="AA2142" s="27"/>
      <c r="AB2142" s="27"/>
      <c r="AC2142" s="27"/>
      <c r="AD2142" s="27"/>
      <c r="AE2142" s="27"/>
      <c r="AF2142" s="27"/>
      <c r="AG2142" s="27"/>
      <c r="AH2142" s="27"/>
      <c r="AI2142" s="27"/>
      <c r="AJ2142" s="27"/>
      <c r="AK2142" s="27"/>
      <c r="AL2142" s="27"/>
      <c r="AM2142" s="27"/>
      <c r="AN2142" s="27"/>
      <c r="AO2142" s="27"/>
      <c r="AP2142" s="27">
        <v>18750</v>
      </c>
      <c r="AQ2142" s="27">
        <v>0</v>
      </c>
      <c r="AR2142" s="27">
        <f t="shared" si="44"/>
        <v>0</v>
      </c>
      <c r="AS2142" s="10" t="s">
        <v>111</v>
      </c>
      <c r="AT2142" s="7" t="s">
        <v>375</v>
      </c>
      <c r="AU2142" s="89" t="s">
        <v>1337</v>
      </c>
    </row>
    <row r="2143" spans="2:47" x14ac:dyDescent="0.2">
      <c r="B2143" s="12" t="s">
        <v>3299</v>
      </c>
      <c r="C2143" s="7" t="s">
        <v>100</v>
      </c>
      <c r="D2143" s="13" t="s">
        <v>3116</v>
      </c>
      <c r="E2143" s="7" t="s">
        <v>582</v>
      </c>
      <c r="F2143" s="7" t="s">
        <v>3117</v>
      </c>
      <c r="G2143" s="7" t="s">
        <v>3298</v>
      </c>
      <c r="H2143" s="8" t="s">
        <v>105</v>
      </c>
      <c r="I2143" s="9">
        <v>57</v>
      </c>
      <c r="J2143" s="10" t="s">
        <v>106</v>
      </c>
      <c r="K2143" s="8" t="s">
        <v>107</v>
      </c>
      <c r="L2143" s="10" t="s">
        <v>108</v>
      </c>
      <c r="M2143" s="10" t="s">
        <v>109</v>
      </c>
      <c r="N2143" s="10" t="s">
        <v>2830</v>
      </c>
      <c r="O2143" s="74"/>
      <c r="P2143" s="27"/>
      <c r="Q2143" s="27"/>
      <c r="R2143" s="27">
        <v>6</v>
      </c>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v>18750</v>
      </c>
      <c r="AQ2143" s="27">
        <v>0</v>
      </c>
      <c r="AR2143" s="27">
        <f t="shared" si="44"/>
        <v>0</v>
      </c>
      <c r="AS2143" s="10" t="s">
        <v>111</v>
      </c>
      <c r="AT2143" s="43" t="s">
        <v>241</v>
      </c>
      <c r="AU2143" s="88" t="s">
        <v>212</v>
      </c>
    </row>
    <row r="2144" spans="2:47" x14ac:dyDescent="0.2">
      <c r="B2144" s="7" t="s">
        <v>3300</v>
      </c>
      <c r="C2144" s="7" t="s">
        <v>100</v>
      </c>
      <c r="D2144" s="13" t="s">
        <v>3116</v>
      </c>
      <c r="E2144" s="7" t="s">
        <v>582</v>
      </c>
      <c r="F2144" s="7" t="s">
        <v>3117</v>
      </c>
      <c r="G2144" s="7" t="s">
        <v>3301</v>
      </c>
      <c r="H2144" s="8" t="s">
        <v>197</v>
      </c>
      <c r="I2144" s="9">
        <v>57</v>
      </c>
      <c r="J2144" s="10" t="s">
        <v>238</v>
      </c>
      <c r="K2144" s="8" t="s">
        <v>107</v>
      </c>
      <c r="L2144" s="10" t="s">
        <v>108</v>
      </c>
      <c r="M2144" s="10" t="s">
        <v>109</v>
      </c>
      <c r="N2144" s="29" t="s">
        <v>2830</v>
      </c>
      <c r="O2144" s="27"/>
      <c r="P2144" s="27"/>
      <c r="Q2144" s="74"/>
      <c r="R2144" s="27">
        <v>2</v>
      </c>
      <c r="S2144" s="27">
        <v>0</v>
      </c>
      <c r="T2144" s="27">
        <v>0</v>
      </c>
      <c r="U2144" s="27">
        <v>0</v>
      </c>
      <c r="V2144" s="27">
        <v>0</v>
      </c>
      <c r="W2144" s="27"/>
      <c r="X2144" s="27"/>
      <c r="Y2144" s="27"/>
      <c r="Z2144" s="27"/>
      <c r="AA2144" s="27"/>
      <c r="AB2144" s="27"/>
      <c r="AC2144" s="27"/>
      <c r="AD2144" s="27"/>
      <c r="AE2144" s="27"/>
      <c r="AF2144" s="27"/>
      <c r="AG2144" s="27"/>
      <c r="AH2144" s="27"/>
      <c r="AI2144" s="27"/>
      <c r="AJ2144" s="27"/>
      <c r="AK2144" s="27"/>
      <c r="AL2144" s="27"/>
      <c r="AM2144" s="27"/>
      <c r="AN2144" s="27"/>
      <c r="AO2144" s="27"/>
      <c r="AP2144" s="27">
        <v>18750</v>
      </c>
      <c r="AQ2144" s="27">
        <v>0</v>
      </c>
      <c r="AR2144" s="27">
        <f t="shared" si="44"/>
        <v>0</v>
      </c>
      <c r="AS2144" s="10" t="s">
        <v>111</v>
      </c>
      <c r="AT2144" s="7" t="s">
        <v>375</v>
      </c>
      <c r="AU2144" s="89" t="s">
        <v>1337</v>
      </c>
    </row>
    <row r="2145" spans="2:47" x14ac:dyDescent="0.2">
      <c r="B2145" s="12" t="s">
        <v>3302</v>
      </c>
      <c r="C2145" s="7" t="s">
        <v>100</v>
      </c>
      <c r="D2145" s="13" t="s">
        <v>3116</v>
      </c>
      <c r="E2145" s="7" t="s">
        <v>582</v>
      </c>
      <c r="F2145" s="7" t="s">
        <v>3117</v>
      </c>
      <c r="G2145" s="7" t="s">
        <v>3301</v>
      </c>
      <c r="H2145" s="8" t="s">
        <v>105</v>
      </c>
      <c r="I2145" s="9">
        <v>57</v>
      </c>
      <c r="J2145" s="10" t="s">
        <v>106</v>
      </c>
      <c r="K2145" s="8" t="s">
        <v>107</v>
      </c>
      <c r="L2145" s="10" t="s">
        <v>108</v>
      </c>
      <c r="M2145" s="10" t="s">
        <v>109</v>
      </c>
      <c r="N2145" s="10" t="s">
        <v>2830</v>
      </c>
      <c r="O2145" s="74"/>
      <c r="P2145" s="27"/>
      <c r="Q2145" s="27"/>
      <c r="R2145" s="27">
        <v>2</v>
      </c>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v>18750</v>
      </c>
      <c r="AQ2145" s="27">
        <v>0</v>
      </c>
      <c r="AR2145" s="27">
        <f t="shared" si="44"/>
        <v>0</v>
      </c>
      <c r="AS2145" s="10" t="s">
        <v>111</v>
      </c>
      <c r="AT2145" s="43" t="s">
        <v>241</v>
      </c>
      <c r="AU2145" s="88" t="s">
        <v>212</v>
      </c>
    </row>
    <row r="2146" spans="2:47" x14ac:dyDescent="0.2">
      <c r="B2146" s="7" t="s">
        <v>3303</v>
      </c>
      <c r="C2146" s="7" t="s">
        <v>100</v>
      </c>
      <c r="D2146" s="13" t="s">
        <v>3304</v>
      </c>
      <c r="E2146" s="7" t="s">
        <v>582</v>
      </c>
      <c r="F2146" s="7" t="s">
        <v>3305</v>
      </c>
      <c r="G2146" s="7" t="s">
        <v>3306</v>
      </c>
      <c r="H2146" s="8" t="s">
        <v>197</v>
      </c>
      <c r="I2146" s="9">
        <v>57</v>
      </c>
      <c r="J2146" s="10" t="s">
        <v>238</v>
      </c>
      <c r="K2146" s="8" t="s">
        <v>107</v>
      </c>
      <c r="L2146" s="10" t="s">
        <v>108</v>
      </c>
      <c r="M2146" s="10" t="s">
        <v>109</v>
      </c>
      <c r="N2146" s="29" t="s">
        <v>2830</v>
      </c>
      <c r="O2146" s="27"/>
      <c r="P2146" s="27"/>
      <c r="Q2146" s="74"/>
      <c r="R2146" s="27">
        <v>6</v>
      </c>
      <c r="S2146" s="27">
        <v>0</v>
      </c>
      <c r="T2146" s="27">
        <v>0</v>
      </c>
      <c r="U2146" s="27">
        <v>0</v>
      </c>
      <c r="V2146" s="27">
        <v>0</v>
      </c>
      <c r="W2146" s="27"/>
      <c r="X2146" s="27"/>
      <c r="Y2146" s="27"/>
      <c r="Z2146" s="27"/>
      <c r="AA2146" s="27"/>
      <c r="AB2146" s="27"/>
      <c r="AC2146" s="27"/>
      <c r="AD2146" s="27"/>
      <c r="AE2146" s="27"/>
      <c r="AF2146" s="27"/>
      <c r="AG2146" s="27"/>
      <c r="AH2146" s="27"/>
      <c r="AI2146" s="27"/>
      <c r="AJ2146" s="27"/>
      <c r="AK2146" s="27"/>
      <c r="AL2146" s="27"/>
      <c r="AM2146" s="27"/>
      <c r="AN2146" s="27"/>
      <c r="AO2146" s="27"/>
      <c r="AP2146" s="27">
        <v>22825</v>
      </c>
      <c r="AQ2146" s="27">
        <v>0</v>
      </c>
      <c r="AR2146" s="27">
        <f t="shared" si="44"/>
        <v>0</v>
      </c>
      <c r="AS2146" s="10" t="s">
        <v>111</v>
      </c>
      <c r="AT2146" s="43" t="s">
        <v>241</v>
      </c>
      <c r="AU2146" s="88" t="s">
        <v>242</v>
      </c>
    </row>
    <row r="2147" spans="2:47" x14ac:dyDescent="0.2">
      <c r="B2147" s="12" t="s">
        <v>3307</v>
      </c>
      <c r="C2147" s="7" t="s">
        <v>100</v>
      </c>
      <c r="D2147" s="13" t="s">
        <v>3304</v>
      </c>
      <c r="E2147" s="7" t="s">
        <v>582</v>
      </c>
      <c r="F2147" s="7" t="s">
        <v>3305</v>
      </c>
      <c r="G2147" s="7" t="s">
        <v>3306</v>
      </c>
      <c r="H2147" s="8" t="s">
        <v>105</v>
      </c>
      <c r="I2147" s="9">
        <v>57</v>
      </c>
      <c r="J2147" s="10" t="s">
        <v>106</v>
      </c>
      <c r="K2147" s="8" t="s">
        <v>107</v>
      </c>
      <c r="L2147" s="10" t="s">
        <v>108</v>
      </c>
      <c r="M2147" s="10" t="s">
        <v>109</v>
      </c>
      <c r="N2147" s="10" t="s">
        <v>2830</v>
      </c>
      <c r="O2147" s="74"/>
      <c r="P2147" s="27"/>
      <c r="Q2147" s="27"/>
      <c r="R2147" s="27">
        <v>6</v>
      </c>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v>22825</v>
      </c>
      <c r="AQ2147" s="27">
        <v>0</v>
      </c>
      <c r="AR2147" s="27">
        <f t="shared" si="44"/>
        <v>0</v>
      </c>
      <c r="AS2147" s="10" t="s">
        <v>111</v>
      </c>
      <c r="AT2147" s="43" t="s">
        <v>241</v>
      </c>
      <c r="AU2147" s="89" t="s">
        <v>242</v>
      </c>
    </row>
    <row r="2148" spans="2:47" x14ac:dyDescent="0.2">
      <c r="B2148" s="12" t="s">
        <v>3308</v>
      </c>
      <c r="C2148" s="7" t="s">
        <v>100</v>
      </c>
      <c r="D2148" s="13" t="s">
        <v>3304</v>
      </c>
      <c r="E2148" s="7" t="s">
        <v>582</v>
      </c>
      <c r="F2148" s="7" t="s">
        <v>3305</v>
      </c>
      <c r="G2148" s="7" t="s">
        <v>3306</v>
      </c>
      <c r="H2148" s="8" t="s">
        <v>105</v>
      </c>
      <c r="I2148" s="8">
        <v>57</v>
      </c>
      <c r="J2148" s="10" t="s">
        <v>200</v>
      </c>
      <c r="K2148" s="8" t="s">
        <v>107</v>
      </c>
      <c r="L2148" s="10" t="s">
        <v>108</v>
      </c>
      <c r="M2148" s="13" t="s">
        <v>122</v>
      </c>
      <c r="N2148" s="10" t="s">
        <v>2830</v>
      </c>
      <c r="O2148" s="74"/>
      <c r="P2148" s="27"/>
      <c r="Q2148" s="27"/>
      <c r="R2148" s="27">
        <v>6</v>
      </c>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v>22825</v>
      </c>
      <c r="AQ2148" s="39">
        <v>0</v>
      </c>
      <c r="AR2148" s="27">
        <f t="shared" si="44"/>
        <v>0</v>
      </c>
      <c r="AS2148" s="10" t="s">
        <v>111</v>
      </c>
      <c r="AT2148" s="7" t="s">
        <v>375</v>
      </c>
      <c r="AU2148" s="13" t="s">
        <v>6997</v>
      </c>
    </row>
    <row r="2149" spans="2:47" x14ac:dyDescent="0.2">
      <c r="B2149" s="12" t="s">
        <v>7064</v>
      </c>
      <c r="C2149" s="7" t="s">
        <v>100</v>
      </c>
      <c r="D2149" s="13" t="s">
        <v>3304</v>
      </c>
      <c r="E2149" s="7" t="s">
        <v>582</v>
      </c>
      <c r="F2149" s="7" t="s">
        <v>3305</v>
      </c>
      <c r="G2149" s="7" t="s">
        <v>3306</v>
      </c>
      <c r="H2149" s="8" t="s">
        <v>105</v>
      </c>
      <c r="I2149" s="8">
        <v>57</v>
      </c>
      <c r="J2149" s="10" t="s">
        <v>200</v>
      </c>
      <c r="K2149" s="8" t="s">
        <v>107</v>
      </c>
      <c r="L2149" s="10" t="s">
        <v>108</v>
      </c>
      <c r="M2149" s="13" t="s">
        <v>122</v>
      </c>
      <c r="N2149" s="10" t="s">
        <v>2830</v>
      </c>
      <c r="O2149" s="74"/>
      <c r="P2149" s="27"/>
      <c r="Q2149" s="27"/>
      <c r="R2149" s="27">
        <v>6</v>
      </c>
      <c r="S2149" s="27"/>
      <c r="T2149" s="27">
        <v>0</v>
      </c>
      <c r="U2149" s="27"/>
      <c r="V2149" s="27"/>
      <c r="W2149" s="27"/>
      <c r="X2149" s="39"/>
      <c r="Y2149" s="39"/>
      <c r="Z2149" s="39"/>
      <c r="AA2149" s="39"/>
      <c r="AB2149" s="39"/>
      <c r="AC2149" s="39"/>
      <c r="AD2149" s="39"/>
      <c r="AE2149" s="39"/>
      <c r="AF2149" s="39"/>
      <c r="AG2149" s="39"/>
      <c r="AH2149" s="39"/>
      <c r="AI2149" s="39"/>
      <c r="AJ2149" s="39"/>
      <c r="AK2149" s="39"/>
      <c r="AL2149" s="39"/>
      <c r="AM2149" s="39"/>
      <c r="AN2149" s="39"/>
      <c r="AO2149" s="39"/>
      <c r="AP2149" s="27">
        <v>22825</v>
      </c>
      <c r="AQ2149" s="39">
        <f>(O2149+P2149+Q2149+R2149+S2149+T2149+U2149+V2149+W2149)*AP2149</f>
        <v>136950</v>
      </c>
      <c r="AR2149" s="27">
        <f t="shared" si="44"/>
        <v>153384.00000000003</v>
      </c>
      <c r="AS2149" s="10" t="s">
        <v>111</v>
      </c>
      <c r="AT2149" s="7" t="s">
        <v>375</v>
      </c>
    </row>
    <row r="2150" spans="2:47" x14ac:dyDescent="0.2">
      <c r="B2150" s="7" t="s">
        <v>3309</v>
      </c>
      <c r="C2150" s="7" t="s">
        <v>100</v>
      </c>
      <c r="D2150" s="13" t="s">
        <v>3304</v>
      </c>
      <c r="E2150" s="7" t="s">
        <v>582</v>
      </c>
      <c r="F2150" s="7" t="s">
        <v>3305</v>
      </c>
      <c r="G2150" s="7" t="s">
        <v>3310</v>
      </c>
      <c r="H2150" s="8" t="s">
        <v>197</v>
      </c>
      <c r="I2150" s="9">
        <v>57</v>
      </c>
      <c r="J2150" s="10" t="s">
        <v>238</v>
      </c>
      <c r="K2150" s="8" t="s">
        <v>107</v>
      </c>
      <c r="L2150" s="10" t="s">
        <v>108</v>
      </c>
      <c r="M2150" s="10" t="s">
        <v>109</v>
      </c>
      <c r="N2150" s="29" t="s">
        <v>2830</v>
      </c>
      <c r="O2150" s="27"/>
      <c r="P2150" s="27"/>
      <c r="Q2150" s="74"/>
      <c r="R2150" s="27">
        <v>13</v>
      </c>
      <c r="S2150" s="27">
        <v>0</v>
      </c>
      <c r="T2150" s="27">
        <v>13</v>
      </c>
      <c r="U2150" s="27">
        <v>0</v>
      </c>
      <c r="V2150" s="27">
        <v>13</v>
      </c>
      <c r="W2150" s="27"/>
      <c r="X2150" s="27"/>
      <c r="Y2150" s="27"/>
      <c r="Z2150" s="27"/>
      <c r="AA2150" s="27"/>
      <c r="AB2150" s="27"/>
      <c r="AC2150" s="27"/>
      <c r="AD2150" s="27"/>
      <c r="AE2150" s="27"/>
      <c r="AF2150" s="27"/>
      <c r="AG2150" s="27"/>
      <c r="AH2150" s="27"/>
      <c r="AI2150" s="27"/>
      <c r="AJ2150" s="27"/>
      <c r="AK2150" s="27"/>
      <c r="AL2150" s="27"/>
      <c r="AM2150" s="27"/>
      <c r="AN2150" s="27"/>
      <c r="AO2150" s="27"/>
      <c r="AP2150" s="27">
        <v>24738.18</v>
      </c>
      <c r="AQ2150" s="27">
        <v>0</v>
      </c>
      <c r="AR2150" s="27">
        <f t="shared" si="44"/>
        <v>0</v>
      </c>
      <c r="AS2150" s="10" t="s">
        <v>111</v>
      </c>
      <c r="AT2150" s="43" t="s">
        <v>241</v>
      </c>
      <c r="AU2150" s="88" t="s">
        <v>242</v>
      </c>
    </row>
    <row r="2151" spans="2:47" x14ac:dyDescent="0.2">
      <c r="B2151" s="12" t="s">
        <v>3311</v>
      </c>
      <c r="C2151" s="7" t="s">
        <v>100</v>
      </c>
      <c r="D2151" s="13" t="s">
        <v>3304</v>
      </c>
      <c r="E2151" s="7" t="s">
        <v>582</v>
      </c>
      <c r="F2151" s="7" t="s">
        <v>3305</v>
      </c>
      <c r="G2151" s="7" t="s">
        <v>3310</v>
      </c>
      <c r="H2151" s="8" t="s">
        <v>105</v>
      </c>
      <c r="I2151" s="9">
        <v>57</v>
      </c>
      <c r="J2151" s="10" t="s">
        <v>106</v>
      </c>
      <c r="K2151" s="8" t="s">
        <v>107</v>
      </c>
      <c r="L2151" s="10" t="s">
        <v>108</v>
      </c>
      <c r="M2151" s="10" t="s">
        <v>109</v>
      </c>
      <c r="N2151" s="10" t="s">
        <v>2830</v>
      </c>
      <c r="O2151" s="74"/>
      <c r="P2151" s="27"/>
      <c r="Q2151" s="27"/>
      <c r="R2151" s="27">
        <v>13</v>
      </c>
      <c r="S2151" s="27"/>
      <c r="T2151" s="27">
        <v>13</v>
      </c>
      <c r="U2151" s="27"/>
      <c r="V2151" s="27">
        <v>13</v>
      </c>
      <c r="W2151" s="27"/>
      <c r="X2151" s="27"/>
      <c r="Y2151" s="27"/>
      <c r="Z2151" s="27"/>
      <c r="AA2151" s="27"/>
      <c r="AB2151" s="27"/>
      <c r="AC2151" s="27"/>
      <c r="AD2151" s="27"/>
      <c r="AE2151" s="27"/>
      <c r="AF2151" s="27"/>
      <c r="AG2151" s="27"/>
      <c r="AH2151" s="27"/>
      <c r="AI2151" s="27"/>
      <c r="AJ2151" s="27"/>
      <c r="AK2151" s="27"/>
      <c r="AL2151" s="27"/>
      <c r="AM2151" s="27"/>
      <c r="AN2151" s="27"/>
      <c r="AO2151" s="27"/>
      <c r="AP2151" s="27">
        <v>24738.18</v>
      </c>
      <c r="AQ2151" s="27">
        <v>0</v>
      </c>
      <c r="AR2151" s="27">
        <f t="shared" si="44"/>
        <v>0</v>
      </c>
      <c r="AS2151" s="10" t="s">
        <v>111</v>
      </c>
      <c r="AT2151" s="43" t="s">
        <v>241</v>
      </c>
      <c r="AU2151" s="89" t="s">
        <v>242</v>
      </c>
    </row>
    <row r="2152" spans="2:47" x14ac:dyDescent="0.2">
      <c r="B2152" s="12" t="s">
        <v>3312</v>
      </c>
      <c r="C2152" s="7" t="s">
        <v>100</v>
      </c>
      <c r="D2152" s="13" t="s">
        <v>3304</v>
      </c>
      <c r="E2152" s="7" t="s">
        <v>582</v>
      </c>
      <c r="F2152" s="7" t="s">
        <v>3305</v>
      </c>
      <c r="G2152" s="7" t="s">
        <v>3310</v>
      </c>
      <c r="H2152" s="8" t="s">
        <v>105</v>
      </c>
      <c r="I2152" s="8">
        <v>57</v>
      </c>
      <c r="J2152" s="10" t="s">
        <v>200</v>
      </c>
      <c r="K2152" s="8" t="s">
        <v>107</v>
      </c>
      <c r="L2152" s="10" t="s">
        <v>108</v>
      </c>
      <c r="M2152" s="10" t="s">
        <v>109</v>
      </c>
      <c r="N2152" s="10" t="s">
        <v>2830</v>
      </c>
      <c r="O2152" s="74"/>
      <c r="P2152" s="27"/>
      <c r="Q2152" s="27"/>
      <c r="R2152" s="27">
        <v>13</v>
      </c>
      <c r="S2152" s="27"/>
      <c r="T2152" s="27">
        <v>13</v>
      </c>
      <c r="U2152" s="27"/>
      <c r="V2152" s="27">
        <v>13</v>
      </c>
      <c r="W2152" s="27"/>
      <c r="X2152" s="27"/>
      <c r="Y2152" s="27"/>
      <c r="Z2152" s="27"/>
      <c r="AA2152" s="27"/>
      <c r="AB2152" s="27"/>
      <c r="AC2152" s="27"/>
      <c r="AD2152" s="27"/>
      <c r="AE2152" s="27"/>
      <c r="AF2152" s="27"/>
      <c r="AG2152" s="27"/>
      <c r="AH2152" s="27"/>
      <c r="AI2152" s="27"/>
      <c r="AJ2152" s="27"/>
      <c r="AK2152" s="27"/>
      <c r="AL2152" s="27"/>
      <c r="AM2152" s="27"/>
      <c r="AN2152" s="27"/>
      <c r="AO2152" s="27"/>
      <c r="AP2152" s="27">
        <v>22825</v>
      </c>
      <c r="AQ2152" s="27">
        <v>0</v>
      </c>
      <c r="AR2152" s="27">
        <f t="shared" si="44"/>
        <v>0</v>
      </c>
      <c r="AS2152" s="10" t="s">
        <v>111</v>
      </c>
      <c r="AT2152" s="7" t="s">
        <v>375</v>
      </c>
      <c r="AU2152" s="13" t="s">
        <v>115</v>
      </c>
    </row>
    <row r="2153" spans="2:47" x14ac:dyDescent="0.2">
      <c r="B2153" s="13" t="s">
        <v>3313</v>
      </c>
      <c r="C2153" s="13" t="s">
        <v>100</v>
      </c>
      <c r="D2153" s="13" t="s">
        <v>3314</v>
      </c>
      <c r="E2153" s="13" t="s">
        <v>569</v>
      </c>
      <c r="F2153" s="13" t="s">
        <v>3315</v>
      </c>
      <c r="G2153" s="13" t="s">
        <v>3310</v>
      </c>
      <c r="H2153" s="13" t="s">
        <v>105</v>
      </c>
      <c r="I2153" s="13">
        <v>57</v>
      </c>
      <c r="J2153" s="13" t="s">
        <v>200</v>
      </c>
      <c r="K2153" s="13" t="s">
        <v>107</v>
      </c>
      <c r="L2153" s="13" t="s">
        <v>108</v>
      </c>
      <c r="M2153" s="13" t="s">
        <v>122</v>
      </c>
      <c r="N2153" s="13" t="s">
        <v>2830</v>
      </c>
      <c r="O2153" s="39"/>
      <c r="P2153" s="39"/>
      <c r="Q2153" s="39"/>
      <c r="R2153" s="39">
        <v>13</v>
      </c>
      <c r="S2153" s="39">
        <v>0</v>
      </c>
      <c r="T2153" s="39">
        <v>0</v>
      </c>
      <c r="U2153" s="39"/>
      <c r="V2153" s="39">
        <v>0</v>
      </c>
      <c r="W2153" s="39"/>
      <c r="X2153" s="39"/>
      <c r="Y2153" s="39"/>
      <c r="Z2153" s="39"/>
      <c r="AA2153" s="39"/>
      <c r="AB2153" s="39"/>
      <c r="AC2153" s="39"/>
      <c r="AD2153" s="39"/>
      <c r="AE2153" s="39"/>
      <c r="AF2153" s="39"/>
      <c r="AG2153" s="39"/>
      <c r="AH2153" s="39"/>
      <c r="AI2153" s="39"/>
      <c r="AJ2153" s="39"/>
      <c r="AK2153" s="39"/>
      <c r="AL2153" s="39"/>
      <c r="AM2153" s="39"/>
      <c r="AN2153" s="39"/>
      <c r="AO2153" s="39"/>
      <c r="AP2153" s="39">
        <v>22825</v>
      </c>
      <c r="AQ2153" s="39">
        <v>0</v>
      </c>
      <c r="AR2153" s="27">
        <f t="shared" si="44"/>
        <v>0</v>
      </c>
      <c r="AS2153" s="13" t="s">
        <v>111</v>
      </c>
      <c r="AT2153" s="13">
        <v>2014</v>
      </c>
      <c r="AU2153" s="13" t="s">
        <v>6997</v>
      </c>
    </row>
    <row r="2154" spans="2:47" x14ac:dyDescent="0.2">
      <c r="B2154" s="13" t="s">
        <v>7065</v>
      </c>
      <c r="C2154" s="13" t="s">
        <v>100</v>
      </c>
      <c r="D2154" s="13" t="s">
        <v>3314</v>
      </c>
      <c r="E2154" s="13" t="s">
        <v>569</v>
      </c>
      <c r="F2154" s="13" t="s">
        <v>3315</v>
      </c>
      <c r="G2154" s="13" t="s">
        <v>3310</v>
      </c>
      <c r="H2154" s="13" t="s">
        <v>105</v>
      </c>
      <c r="I2154" s="13">
        <v>57</v>
      </c>
      <c r="J2154" s="13" t="s">
        <v>200</v>
      </c>
      <c r="K2154" s="13" t="s">
        <v>107</v>
      </c>
      <c r="L2154" s="13" t="s">
        <v>108</v>
      </c>
      <c r="M2154" s="13" t="s">
        <v>122</v>
      </c>
      <c r="N2154" s="13" t="s">
        <v>2830</v>
      </c>
      <c r="O2154" s="39"/>
      <c r="P2154" s="39"/>
      <c r="Q2154" s="39"/>
      <c r="R2154" s="39">
        <v>13</v>
      </c>
      <c r="S2154" s="39">
        <v>0</v>
      </c>
      <c r="T2154" s="39">
        <v>0</v>
      </c>
      <c r="U2154" s="39"/>
      <c r="V2154" s="39">
        <v>0</v>
      </c>
      <c r="W2154" s="39"/>
      <c r="X2154" s="39"/>
      <c r="Y2154" s="39"/>
      <c r="Z2154" s="39"/>
      <c r="AA2154" s="39"/>
      <c r="AB2154" s="39"/>
      <c r="AC2154" s="39"/>
      <c r="AD2154" s="39"/>
      <c r="AE2154" s="39"/>
      <c r="AF2154" s="39"/>
      <c r="AG2154" s="39"/>
      <c r="AH2154" s="39"/>
      <c r="AI2154" s="39"/>
      <c r="AJ2154" s="39"/>
      <c r="AK2154" s="39"/>
      <c r="AL2154" s="39"/>
      <c r="AM2154" s="39"/>
      <c r="AN2154" s="39"/>
      <c r="AO2154" s="39"/>
      <c r="AP2154" s="39">
        <v>22825</v>
      </c>
      <c r="AQ2154" s="39">
        <f>(O2154+P2154+Q2154+R2154+S2154+T2154+U2154+V2154+W2154)*AP2154</f>
        <v>296725</v>
      </c>
      <c r="AR2154" s="27">
        <f t="shared" si="44"/>
        <v>332332.00000000006</v>
      </c>
      <c r="AS2154" s="13" t="s">
        <v>111</v>
      </c>
      <c r="AT2154" s="13">
        <v>2014</v>
      </c>
    </row>
    <row r="2155" spans="2:47" x14ac:dyDescent="0.2">
      <c r="B2155" s="7" t="s">
        <v>3316</v>
      </c>
      <c r="C2155" s="7" t="s">
        <v>100</v>
      </c>
      <c r="D2155" s="13" t="s">
        <v>3304</v>
      </c>
      <c r="E2155" s="7" t="s">
        <v>582</v>
      </c>
      <c r="F2155" s="7" t="s">
        <v>3305</v>
      </c>
      <c r="G2155" s="7" t="s">
        <v>3317</v>
      </c>
      <c r="H2155" s="8" t="s">
        <v>197</v>
      </c>
      <c r="I2155" s="9">
        <v>57</v>
      </c>
      <c r="J2155" s="10" t="s">
        <v>238</v>
      </c>
      <c r="K2155" s="8" t="s">
        <v>107</v>
      </c>
      <c r="L2155" s="10" t="s">
        <v>108</v>
      </c>
      <c r="M2155" s="10" t="s">
        <v>109</v>
      </c>
      <c r="N2155" s="29" t="s">
        <v>2830</v>
      </c>
      <c r="O2155" s="27"/>
      <c r="P2155" s="27"/>
      <c r="Q2155" s="74"/>
      <c r="R2155" s="27">
        <v>28</v>
      </c>
      <c r="S2155" s="27">
        <v>0</v>
      </c>
      <c r="T2155" s="27">
        <v>28</v>
      </c>
      <c r="U2155" s="27">
        <v>0</v>
      </c>
      <c r="V2155" s="27">
        <v>28</v>
      </c>
      <c r="W2155" s="27"/>
      <c r="X2155" s="27"/>
      <c r="Y2155" s="27"/>
      <c r="Z2155" s="27"/>
      <c r="AA2155" s="27"/>
      <c r="AB2155" s="27"/>
      <c r="AC2155" s="27"/>
      <c r="AD2155" s="27"/>
      <c r="AE2155" s="27"/>
      <c r="AF2155" s="27"/>
      <c r="AG2155" s="27"/>
      <c r="AH2155" s="27"/>
      <c r="AI2155" s="27"/>
      <c r="AJ2155" s="27"/>
      <c r="AK2155" s="27"/>
      <c r="AL2155" s="27"/>
      <c r="AM2155" s="27"/>
      <c r="AN2155" s="27"/>
      <c r="AO2155" s="27"/>
      <c r="AP2155" s="27">
        <v>24738.18</v>
      </c>
      <c r="AQ2155" s="27">
        <v>0</v>
      </c>
      <c r="AR2155" s="27">
        <f t="shared" si="44"/>
        <v>0</v>
      </c>
      <c r="AS2155" s="10" t="s">
        <v>111</v>
      </c>
      <c r="AT2155" s="43" t="s">
        <v>241</v>
      </c>
      <c r="AU2155" s="88" t="s">
        <v>242</v>
      </c>
    </row>
    <row r="2156" spans="2:47" x14ac:dyDescent="0.2">
      <c r="B2156" s="12" t="s">
        <v>3318</v>
      </c>
      <c r="C2156" s="7" t="s">
        <v>100</v>
      </c>
      <c r="D2156" s="13" t="s">
        <v>3304</v>
      </c>
      <c r="E2156" s="7" t="s">
        <v>582</v>
      </c>
      <c r="F2156" s="7" t="s">
        <v>3305</v>
      </c>
      <c r="G2156" s="7" t="s">
        <v>3317</v>
      </c>
      <c r="H2156" s="8" t="s">
        <v>105</v>
      </c>
      <c r="I2156" s="9">
        <v>57</v>
      </c>
      <c r="J2156" s="10" t="s">
        <v>106</v>
      </c>
      <c r="K2156" s="8" t="s">
        <v>107</v>
      </c>
      <c r="L2156" s="10" t="s">
        <v>108</v>
      </c>
      <c r="M2156" s="10" t="s">
        <v>109</v>
      </c>
      <c r="N2156" s="10" t="s">
        <v>2830</v>
      </c>
      <c r="O2156" s="74"/>
      <c r="P2156" s="27"/>
      <c r="Q2156" s="27"/>
      <c r="R2156" s="27">
        <v>28</v>
      </c>
      <c r="S2156" s="27"/>
      <c r="T2156" s="27">
        <v>28</v>
      </c>
      <c r="U2156" s="27"/>
      <c r="V2156" s="27">
        <v>28</v>
      </c>
      <c r="W2156" s="27"/>
      <c r="X2156" s="27"/>
      <c r="Y2156" s="27"/>
      <c r="Z2156" s="27"/>
      <c r="AA2156" s="27"/>
      <c r="AB2156" s="27"/>
      <c r="AC2156" s="27"/>
      <c r="AD2156" s="27"/>
      <c r="AE2156" s="27"/>
      <c r="AF2156" s="27"/>
      <c r="AG2156" s="27"/>
      <c r="AH2156" s="27"/>
      <c r="AI2156" s="27"/>
      <c r="AJ2156" s="27"/>
      <c r="AK2156" s="27"/>
      <c r="AL2156" s="27"/>
      <c r="AM2156" s="27"/>
      <c r="AN2156" s="27"/>
      <c r="AO2156" s="27"/>
      <c r="AP2156" s="27">
        <v>24738.18</v>
      </c>
      <c r="AQ2156" s="27">
        <v>0</v>
      </c>
      <c r="AR2156" s="27">
        <f t="shared" si="44"/>
        <v>0</v>
      </c>
      <c r="AS2156" s="10" t="s">
        <v>111</v>
      </c>
      <c r="AT2156" s="43" t="s">
        <v>241</v>
      </c>
      <c r="AU2156" s="89" t="s">
        <v>242</v>
      </c>
    </row>
    <row r="2157" spans="2:47" x14ac:dyDescent="0.2">
      <c r="B2157" s="12" t="s">
        <v>3319</v>
      </c>
      <c r="C2157" s="7" t="s">
        <v>100</v>
      </c>
      <c r="D2157" s="13" t="s">
        <v>3304</v>
      </c>
      <c r="E2157" s="7" t="s">
        <v>582</v>
      </c>
      <c r="F2157" s="7" t="s">
        <v>3305</v>
      </c>
      <c r="G2157" s="7" t="s">
        <v>3317</v>
      </c>
      <c r="H2157" s="8" t="s">
        <v>105</v>
      </c>
      <c r="I2157" s="8">
        <v>57</v>
      </c>
      <c r="J2157" s="10" t="s">
        <v>200</v>
      </c>
      <c r="K2157" s="8" t="s">
        <v>107</v>
      </c>
      <c r="L2157" s="10" t="s">
        <v>108</v>
      </c>
      <c r="M2157" s="10" t="s">
        <v>109</v>
      </c>
      <c r="N2157" s="10" t="s">
        <v>2830</v>
      </c>
      <c r="O2157" s="74"/>
      <c r="P2157" s="27"/>
      <c r="Q2157" s="27"/>
      <c r="R2157" s="27">
        <v>28</v>
      </c>
      <c r="S2157" s="27"/>
      <c r="T2157" s="27">
        <v>28</v>
      </c>
      <c r="U2157" s="27"/>
      <c r="V2157" s="27">
        <v>28</v>
      </c>
      <c r="W2157" s="27"/>
      <c r="X2157" s="27"/>
      <c r="Y2157" s="27"/>
      <c r="Z2157" s="27"/>
      <c r="AA2157" s="27"/>
      <c r="AB2157" s="27"/>
      <c r="AC2157" s="27"/>
      <c r="AD2157" s="27"/>
      <c r="AE2157" s="27"/>
      <c r="AF2157" s="27"/>
      <c r="AG2157" s="27"/>
      <c r="AH2157" s="27"/>
      <c r="AI2157" s="27"/>
      <c r="AJ2157" s="27"/>
      <c r="AK2157" s="27"/>
      <c r="AL2157" s="27"/>
      <c r="AM2157" s="27"/>
      <c r="AN2157" s="27"/>
      <c r="AO2157" s="27"/>
      <c r="AP2157" s="27">
        <v>22825</v>
      </c>
      <c r="AQ2157" s="27">
        <v>0</v>
      </c>
      <c r="AR2157" s="27">
        <f t="shared" si="44"/>
        <v>0</v>
      </c>
      <c r="AS2157" s="10" t="s">
        <v>111</v>
      </c>
      <c r="AT2157" s="7" t="s">
        <v>375</v>
      </c>
      <c r="AU2157" s="13" t="s">
        <v>115</v>
      </c>
    </row>
    <row r="2158" spans="2:47" x14ac:dyDescent="0.2">
      <c r="B2158" s="13" t="s">
        <v>3320</v>
      </c>
      <c r="C2158" s="13" t="s">
        <v>100</v>
      </c>
      <c r="D2158" s="13" t="s">
        <v>3314</v>
      </c>
      <c r="E2158" s="13" t="s">
        <v>569</v>
      </c>
      <c r="F2158" s="13" t="s">
        <v>3315</v>
      </c>
      <c r="G2158" s="13" t="s">
        <v>3317</v>
      </c>
      <c r="H2158" s="13" t="s">
        <v>105</v>
      </c>
      <c r="I2158" s="13">
        <v>57</v>
      </c>
      <c r="J2158" s="13" t="s">
        <v>200</v>
      </c>
      <c r="K2158" s="13" t="s">
        <v>107</v>
      </c>
      <c r="L2158" s="13" t="s">
        <v>108</v>
      </c>
      <c r="M2158" s="13" t="s">
        <v>122</v>
      </c>
      <c r="N2158" s="13" t="s">
        <v>2830</v>
      </c>
      <c r="O2158" s="39"/>
      <c r="P2158" s="39"/>
      <c r="Q2158" s="39"/>
      <c r="R2158" s="39">
        <v>28</v>
      </c>
      <c r="S2158" s="39">
        <v>0</v>
      </c>
      <c r="T2158" s="39">
        <v>0</v>
      </c>
      <c r="U2158" s="39"/>
      <c r="V2158" s="39">
        <v>0</v>
      </c>
      <c r="W2158" s="39"/>
      <c r="X2158" s="39"/>
      <c r="Y2158" s="39"/>
      <c r="Z2158" s="39"/>
      <c r="AA2158" s="39"/>
      <c r="AB2158" s="39"/>
      <c r="AC2158" s="39"/>
      <c r="AD2158" s="39"/>
      <c r="AE2158" s="39"/>
      <c r="AF2158" s="39"/>
      <c r="AG2158" s="39"/>
      <c r="AH2158" s="39"/>
      <c r="AI2158" s="39"/>
      <c r="AJ2158" s="39"/>
      <c r="AK2158" s="39"/>
      <c r="AL2158" s="39"/>
      <c r="AM2158" s="39"/>
      <c r="AN2158" s="39"/>
      <c r="AO2158" s="39"/>
      <c r="AP2158" s="39">
        <v>22825</v>
      </c>
      <c r="AQ2158" s="39">
        <v>0</v>
      </c>
      <c r="AR2158" s="27">
        <f t="shared" si="44"/>
        <v>0</v>
      </c>
      <c r="AS2158" s="13" t="s">
        <v>111</v>
      </c>
      <c r="AT2158" s="13">
        <v>2014</v>
      </c>
      <c r="AU2158" s="13" t="s">
        <v>6997</v>
      </c>
    </row>
    <row r="2159" spans="2:47" x14ac:dyDescent="0.2">
      <c r="B2159" s="13" t="s">
        <v>7066</v>
      </c>
      <c r="C2159" s="13" t="s">
        <v>100</v>
      </c>
      <c r="D2159" s="13" t="s">
        <v>3314</v>
      </c>
      <c r="E2159" s="13" t="s">
        <v>569</v>
      </c>
      <c r="F2159" s="13" t="s">
        <v>3315</v>
      </c>
      <c r="G2159" s="13" t="s">
        <v>3317</v>
      </c>
      <c r="H2159" s="13" t="s">
        <v>105</v>
      </c>
      <c r="I2159" s="13">
        <v>57</v>
      </c>
      <c r="J2159" s="13" t="s">
        <v>200</v>
      </c>
      <c r="K2159" s="13" t="s">
        <v>107</v>
      </c>
      <c r="L2159" s="13" t="s">
        <v>108</v>
      </c>
      <c r="M2159" s="13" t="s">
        <v>122</v>
      </c>
      <c r="N2159" s="13" t="s">
        <v>2830</v>
      </c>
      <c r="O2159" s="39"/>
      <c r="P2159" s="39"/>
      <c r="Q2159" s="39"/>
      <c r="R2159" s="39">
        <v>28</v>
      </c>
      <c r="S2159" s="39">
        <v>0</v>
      </c>
      <c r="T2159" s="39">
        <v>0</v>
      </c>
      <c r="U2159" s="39"/>
      <c r="V2159" s="39">
        <v>0</v>
      </c>
      <c r="W2159" s="39"/>
      <c r="X2159" s="39"/>
      <c r="Y2159" s="39"/>
      <c r="Z2159" s="39"/>
      <c r="AA2159" s="39"/>
      <c r="AB2159" s="39"/>
      <c r="AC2159" s="39"/>
      <c r="AD2159" s="39"/>
      <c r="AE2159" s="39"/>
      <c r="AF2159" s="39"/>
      <c r="AG2159" s="39"/>
      <c r="AH2159" s="39"/>
      <c r="AI2159" s="39"/>
      <c r="AJ2159" s="39"/>
      <c r="AK2159" s="39"/>
      <c r="AL2159" s="39"/>
      <c r="AM2159" s="39"/>
      <c r="AN2159" s="39"/>
      <c r="AO2159" s="39"/>
      <c r="AP2159" s="39">
        <v>22825</v>
      </c>
      <c r="AQ2159" s="39">
        <f>(O2159+P2159+Q2159+R2159+S2159+T2159+U2159+V2159+W2159)*AP2159</f>
        <v>639100</v>
      </c>
      <c r="AR2159" s="27">
        <f t="shared" si="44"/>
        <v>715792.00000000012</v>
      </c>
      <c r="AS2159" s="13" t="s">
        <v>111</v>
      </c>
      <c r="AT2159" s="13">
        <v>2014</v>
      </c>
      <c r="AU2159" s="13"/>
    </row>
    <row r="2160" spans="2:47" x14ac:dyDescent="0.2">
      <c r="B2160" s="7" t="s">
        <v>3321</v>
      </c>
      <c r="C2160" s="7" t="s">
        <v>100</v>
      </c>
      <c r="D2160" s="13" t="s">
        <v>3304</v>
      </c>
      <c r="E2160" s="7" t="s">
        <v>582</v>
      </c>
      <c r="F2160" s="7" t="s">
        <v>3305</v>
      </c>
      <c r="G2160" s="7" t="s">
        <v>3322</v>
      </c>
      <c r="H2160" s="8" t="s">
        <v>197</v>
      </c>
      <c r="I2160" s="9">
        <v>57</v>
      </c>
      <c r="J2160" s="10" t="s">
        <v>238</v>
      </c>
      <c r="K2160" s="8" t="s">
        <v>107</v>
      </c>
      <c r="L2160" s="10" t="s">
        <v>108</v>
      </c>
      <c r="M2160" s="10" t="s">
        <v>109</v>
      </c>
      <c r="N2160" s="29" t="s">
        <v>2830</v>
      </c>
      <c r="O2160" s="27"/>
      <c r="P2160" s="27"/>
      <c r="Q2160" s="74"/>
      <c r="R2160" s="27">
        <v>39</v>
      </c>
      <c r="S2160" s="27">
        <v>0</v>
      </c>
      <c r="T2160" s="27">
        <v>39</v>
      </c>
      <c r="U2160" s="27">
        <v>0</v>
      </c>
      <c r="V2160" s="27">
        <v>39</v>
      </c>
      <c r="W2160" s="27"/>
      <c r="X2160" s="27"/>
      <c r="Y2160" s="27"/>
      <c r="Z2160" s="27"/>
      <c r="AA2160" s="27"/>
      <c r="AB2160" s="27"/>
      <c r="AC2160" s="27"/>
      <c r="AD2160" s="27"/>
      <c r="AE2160" s="27"/>
      <c r="AF2160" s="27"/>
      <c r="AG2160" s="27"/>
      <c r="AH2160" s="27"/>
      <c r="AI2160" s="27"/>
      <c r="AJ2160" s="27"/>
      <c r="AK2160" s="27"/>
      <c r="AL2160" s="27"/>
      <c r="AM2160" s="27"/>
      <c r="AN2160" s="27"/>
      <c r="AO2160" s="27"/>
      <c r="AP2160" s="27">
        <v>24738.18</v>
      </c>
      <c r="AQ2160" s="27">
        <v>0</v>
      </c>
      <c r="AR2160" s="27">
        <f t="shared" si="44"/>
        <v>0</v>
      </c>
      <c r="AS2160" s="10" t="s">
        <v>111</v>
      </c>
      <c r="AT2160" s="43" t="s">
        <v>241</v>
      </c>
      <c r="AU2160" s="88" t="s">
        <v>242</v>
      </c>
    </row>
    <row r="2161" spans="2:47" x14ac:dyDescent="0.2">
      <c r="B2161" s="12" t="s">
        <v>3323</v>
      </c>
      <c r="C2161" s="7" t="s">
        <v>100</v>
      </c>
      <c r="D2161" s="13" t="s">
        <v>3304</v>
      </c>
      <c r="E2161" s="7" t="s">
        <v>582</v>
      </c>
      <c r="F2161" s="7" t="s">
        <v>3305</v>
      </c>
      <c r="G2161" s="7" t="s">
        <v>3322</v>
      </c>
      <c r="H2161" s="8" t="s">
        <v>105</v>
      </c>
      <c r="I2161" s="9">
        <v>57</v>
      </c>
      <c r="J2161" s="10" t="s">
        <v>106</v>
      </c>
      <c r="K2161" s="8" t="s">
        <v>107</v>
      </c>
      <c r="L2161" s="10" t="s">
        <v>108</v>
      </c>
      <c r="M2161" s="10" t="s">
        <v>109</v>
      </c>
      <c r="N2161" s="10" t="s">
        <v>2830</v>
      </c>
      <c r="O2161" s="74"/>
      <c r="P2161" s="27"/>
      <c r="Q2161" s="27"/>
      <c r="R2161" s="27">
        <v>39</v>
      </c>
      <c r="S2161" s="27"/>
      <c r="T2161" s="27">
        <v>39</v>
      </c>
      <c r="U2161" s="27"/>
      <c r="V2161" s="27">
        <v>39</v>
      </c>
      <c r="W2161" s="27"/>
      <c r="X2161" s="27"/>
      <c r="Y2161" s="27"/>
      <c r="Z2161" s="27"/>
      <c r="AA2161" s="27"/>
      <c r="AB2161" s="27"/>
      <c r="AC2161" s="27"/>
      <c r="AD2161" s="27"/>
      <c r="AE2161" s="27"/>
      <c r="AF2161" s="27"/>
      <c r="AG2161" s="27"/>
      <c r="AH2161" s="27"/>
      <c r="AI2161" s="27"/>
      <c r="AJ2161" s="27"/>
      <c r="AK2161" s="27"/>
      <c r="AL2161" s="27"/>
      <c r="AM2161" s="27"/>
      <c r="AN2161" s="27"/>
      <c r="AO2161" s="27"/>
      <c r="AP2161" s="27">
        <v>24738.18</v>
      </c>
      <c r="AQ2161" s="27">
        <v>0</v>
      </c>
      <c r="AR2161" s="27">
        <f t="shared" si="44"/>
        <v>0</v>
      </c>
      <c r="AS2161" s="10" t="s">
        <v>111</v>
      </c>
      <c r="AT2161" s="43" t="s">
        <v>241</v>
      </c>
      <c r="AU2161" s="89" t="s">
        <v>242</v>
      </c>
    </row>
    <row r="2162" spans="2:47" x14ac:dyDescent="0.2">
      <c r="B2162" s="12" t="s">
        <v>3324</v>
      </c>
      <c r="C2162" s="7" t="s">
        <v>100</v>
      </c>
      <c r="D2162" s="13" t="s">
        <v>3304</v>
      </c>
      <c r="E2162" s="7" t="s">
        <v>582</v>
      </c>
      <c r="F2162" s="7" t="s">
        <v>3305</v>
      </c>
      <c r="G2162" s="7" t="s">
        <v>3322</v>
      </c>
      <c r="H2162" s="8" t="s">
        <v>105</v>
      </c>
      <c r="I2162" s="8">
        <v>57</v>
      </c>
      <c r="J2162" s="10" t="s">
        <v>200</v>
      </c>
      <c r="K2162" s="8" t="s">
        <v>107</v>
      </c>
      <c r="L2162" s="10" t="s">
        <v>108</v>
      </c>
      <c r="M2162" s="10" t="s">
        <v>109</v>
      </c>
      <c r="N2162" s="10" t="s">
        <v>2830</v>
      </c>
      <c r="O2162" s="74"/>
      <c r="P2162" s="27"/>
      <c r="Q2162" s="27"/>
      <c r="R2162" s="27">
        <v>39</v>
      </c>
      <c r="S2162" s="27"/>
      <c r="T2162" s="27">
        <v>39</v>
      </c>
      <c r="U2162" s="27"/>
      <c r="V2162" s="27">
        <v>39</v>
      </c>
      <c r="W2162" s="27"/>
      <c r="X2162" s="27"/>
      <c r="Y2162" s="27"/>
      <c r="Z2162" s="27"/>
      <c r="AA2162" s="27"/>
      <c r="AB2162" s="27"/>
      <c r="AC2162" s="27"/>
      <c r="AD2162" s="27"/>
      <c r="AE2162" s="27"/>
      <c r="AF2162" s="27"/>
      <c r="AG2162" s="27"/>
      <c r="AH2162" s="27"/>
      <c r="AI2162" s="27"/>
      <c r="AJ2162" s="27"/>
      <c r="AK2162" s="27"/>
      <c r="AL2162" s="27"/>
      <c r="AM2162" s="27"/>
      <c r="AN2162" s="27"/>
      <c r="AO2162" s="27"/>
      <c r="AP2162" s="27">
        <v>22825</v>
      </c>
      <c r="AQ2162" s="27">
        <v>0</v>
      </c>
      <c r="AR2162" s="27">
        <f t="shared" si="44"/>
        <v>0</v>
      </c>
      <c r="AS2162" s="10" t="s">
        <v>111</v>
      </c>
      <c r="AT2162" s="7" t="s">
        <v>375</v>
      </c>
      <c r="AU2162" s="13" t="s">
        <v>115</v>
      </c>
    </row>
    <row r="2163" spans="2:47" x14ac:dyDescent="0.2">
      <c r="B2163" s="13" t="s">
        <v>3325</v>
      </c>
      <c r="C2163" s="13" t="s">
        <v>100</v>
      </c>
      <c r="D2163" s="13" t="s">
        <v>3314</v>
      </c>
      <c r="E2163" s="13" t="s">
        <v>569</v>
      </c>
      <c r="F2163" s="13" t="s">
        <v>3315</v>
      </c>
      <c r="G2163" s="13" t="s">
        <v>3322</v>
      </c>
      <c r="H2163" s="13" t="s">
        <v>105</v>
      </c>
      <c r="I2163" s="13">
        <v>57</v>
      </c>
      <c r="J2163" s="13" t="s">
        <v>200</v>
      </c>
      <c r="K2163" s="13" t="s">
        <v>107</v>
      </c>
      <c r="L2163" s="13" t="s">
        <v>108</v>
      </c>
      <c r="M2163" s="13" t="s">
        <v>122</v>
      </c>
      <c r="N2163" s="13" t="s">
        <v>2830</v>
      </c>
      <c r="O2163" s="39"/>
      <c r="P2163" s="39"/>
      <c r="Q2163" s="39"/>
      <c r="R2163" s="39">
        <v>39</v>
      </c>
      <c r="S2163" s="39">
        <v>0</v>
      </c>
      <c r="T2163" s="39">
        <v>0</v>
      </c>
      <c r="U2163" s="39"/>
      <c r="V2163" s="39">
        <v>0</v>
      </c>
      <c r="W2163" s="39"/>
      <c r="X2163" s="39"/>
      <c r="Y2163" s="39"/>
      <c r="Z2163" s="39"/>
      <c r="AA2163" s="39"/>
      <c r="AB2163" s="39"/>
      <c r="AC2163" s="39"/>
      <c r="AD2163" s="39"/>
      <c r="AE2163" s="39"/>
      <c r="AF2163" s="39"/>
      <c r="AG2163" s="39"/>
      <c r="AH2163" s="39"/>
      <c r="AI2163" s="39"/>
      <c r="AJ2163" s="39"/>
      <c r="AK2163" s="39"/>
      <c r="AL2163" s="39"/>
      <c r="AM2163" s="39"/>
      <c r="AN2163" s="39"/>
      <c r="AO2163" s="39"/>
      <c r="AP2163" s="39">
        <v>22825</v>
      </c>
      <c r="AQ2163" s="39">
        <v>0</v>
      </c>
      <c r="AR2163" s="27">
        <f t="shared" si="44"/>
        <v>0</v>
      </c>
      <c r="AS2163" s="13" t="s">
        <v>111</v>
      </c>
      <c r="AT2163" s="13">
        <v>2014</v>
      </c>
      <c r="AU2163" s="13" t="s">
        <v>6997</v>
      </c>
    </row>
    <row r="2164" spans="2:47" x14ac:dyDescent="0.2">
      <c r="B2164" s="13" t="s">
        <v>7067</v>
      </c>
      <c r="C2164" s="13" t="s">
        <v>100</v>
      </c>
      <c r="D2164" s="13" t="s">
        <v>3314</v>
      </c>
      <c r="E2164" s="13" t="s">
        <v>569</v>
      </c>
      <c r="F2164" s="13" t="s">
        <v>3315</v>
      </c>
      <c r="G2164" s="13" t="s">
        <v>3322</v>
      </c>
      <c r="H2164" s="13" t="s">
        <v>105</v>
      </c>
      <c r="I2164" s="13">
        <v>57</v>
      </c>
      <c r="J2164" s="13" t="s">
        <v>200</v>
      </c>
      <c r="K2164" s="13" t="s">
        <v>107</v>
      </c>
      <c r="L2164" s="13" t="s">
        <v>108</v>
      </c>
      <c r="M2164" s="13" t="s">
        <v>122</v>
      </c>
      <c r="N2164" s="13" t="s">
        <v>2830</v>
      </c>
      <c r="O2164" s="39"/>
      <c r="P2164" s="39"/>
      <c r="Q2164" s="39"/>
      <c r="R2164" s="39">
        <v>39</v>
      </c>
      <c r="S2164" s="39">
        <v>0</v>
      </c>
      <c r="T2164" s="39">
        <v>0</v>
      </c>
      <c r="U2164" s="39"/>
      <c r="V2164" s="39">
        <v>0</v>
      </c>
      <c r="W2164" s="39"/>
      <c r="X2164" s="39"/>
      <c r="Y2164" s="39"/>
      <c r="Z2164" s="39"/>
      <c r="AA2164" s="39"/>
      <c r="AB2164" s="39"/>
      <c r="AC2164" s="39"/>
      <c r="AD2164" s="39"/>
      <c r="AE2164" s="39"/>
      <c r="AF2164" s="39"/>
      <c r="AG2164" s="39"/>
      <c r="AH2164" s="39"/>
      <c r="AI2164" s="39"/>
      <c r="AJ2164" s="39"/>
      <c r="AK2164" s="39"/>
      <c r="AL2164" s="39"/>
      <c r="AM2164" s="39"/>
      <c r="AN2164" s="39"/>
      <c r="AO2164" s="39"/>
      <c r="AP2164" s="39">
        <v>22825</v>
      </c>
      <c r="AQ2164" s="39">
        <f>(O2164+P2164+Q2164+R2164+S2164+T2164+U2164+V2164+W2164)*AP2164</f>
        <v>890175</v>
      </c>
      <c r="AR2164" s="27">
        <f t="shared" si="44"/>
        <v>996996.00000000012</v>
      </c>
      <c r="AS2164" s="13" t="s">
        <v>111</v>
      </c>
      <c r="AT2164" s="13">
        <v>2014</v>
      </c>
      <c r="AU2164" s="13"/>
    </row>
    <row r="2165" spans="2:47" x14ac:dyDescent="0.2">
      <c r="B2165" s="7" t="s">
        <v>3326</v>
      </c>
      <c r="C2165" s="7" t="s">
        <v>100</v>
      </c>
      <c r="D2165" s="13" t="s">
        <v>3304</v>
      </c>
      <c r="E2165" s="7" t="s">
        <v>582</v>
      </c>
      <c r="F2165" s="7" t="s">
        <v>3305</v>
      </c>
      <c r="G2165" s="7" t="s">
        <v>3327</v>
      </c>
      <c r="H2165" s="8" t="s">
        <v>197</v>
      </c>
      <c r="I2165" s="9">
        <v>57</v>
      </c>
      <c r="J2165" s="10" t="s">
        <v>238</v>
      </c>
      <c r="K2165" s="8" t="s">
        <v>107</v>
      </c>
      <c r="L2165" s="10" t="s">
        <v>108</v>
      </c>
      <c r="M2165" s="10" t="s">
        <v>109</v>
      </c>
      <c r="N2165" s="29" t="s">
        <v>2830</v>
      </c>
      <c r="O2165" s="27"/>
      <c r="P2165" s="27"/>
      <c r="Q2165" s="74"/>
      <c r="R2165" s="27">
        <v>35</v>
      </c>
      <c r="S2165" s="27">
        <v>0</v>
      </c>
      <c r="T2165" s="27">
        <v>35</v>
      </c>
      <c r="U2165" s="27">
        <v>0</v>
      </c>
      <c r="V2165" s="27">
        <v>35</v>
      </c>
      <c r="W2165" s="27"/>
      <c r="X2165" s="27"/>
      <c r="Y2165" s="27"/>
      <c r="Z2165" s="27"/>
      <c r="AA2165" s="27"/>
      <c r="AB2165" s="27"/>
      <c r="AC2165" s="27"/>
      <c r="AD2165" s="27"/>
      <c r="AE2165" s="27"/>
      <c r="AF2165" s="27"/>
      <c r="AG2165" s="27"/>
      <c r="AH2165" s="27"/>
      <c r="AI2165" s="27"/>
      <c r="AJ2165" s="27"/>
      <c r="AK2165" s="27"/>
      <c r="AL2165" s="27"/>
      <c r="AM2165" s="27"/>
      <c r="AN2165" s="27"/>
      <c r="AO2165" s="27"/>
      <c r="AP2165" s="27">
        <v>24738.18</v>
      </c>
      <c r="AQ2165" s="27">
        <v>0</v>
      </c>
      <c r="AR2165" s="27">
        <f t="shared" si="44"/>
        <v>0</v>
      </c>
      <c r="AS2165" s="10" t="s">
        <v>111</v>
      </c>
      <c r="AT2165" s="43" t="s">
        <v>241</v>
      </c>
      <c r="AU2165" s="88" t="s">
        <v>242</v>
      </c>
    </row>
    <row r="2166" spans="2:47" x14ac:dyDescent="0.2">
      <c r="B2166" s="12" t="s">
        <v>3328</v>
      </c>
      <c r="C2166" s="7" t="s">
        <v>100</v>
      </c>
      <c r="D2166" s="13" t="s">
        <v>3304</v>
      </c>
      <c r="E2166" s="7" t="s">
        <v>582</v>
      </c>
      <c r="F2166" s="7" t="s">
        <v>3305</v>
      </c>
      <c r="G2166" s="7" t="s">
        <v>3327</v>
      </c>
      <c r="H2166" s="8" t="s">
        <v>105</v>
      </c>
      <c r="I2166" s="9">
        <v>57</v>
      </c>
      <c r="J2166" s="10" t="s">
        <v>106</v>
      </c>
      <c r="K2166" s="8" t="s">
        <v>107</v>
      </c>
      <c r="L2166" s="10" t="s">
        <v>108</v>
      </c>
      <c r="M2166" s="10" t="s">
        <v>109</v>
      </c>
      <c r="N2166" s="10" t="s">
        <v>2830</v>
      </c>
      <c r="O2166" s="74"/>
      <c r="P2166" s="27"/>
      <c r="Q2166" s="27"/>
      <c r="R2166" s="27">
        <v>35</v>
      </c>
      <c r="S2166" s="27"/>
      <c r="T2166" s="27">
        <v>35</v>
      </c>
      <c r="U2166" s="27"/>
      <c r="V2166" s="27">
        <v>35</v>
      </c>
      <c r="W2166" s="27"/>
      <c r="X2166" s="27"/>
      <c r="Y2166" s="27"/>
      <c r="Z2166" s="27"/>
      <c r="AA2166" s="27"/>
      <c r="AB2166" s="27"/>
      <c r="AC2166" s="27"/>
      <c r="AD2166" s="27"/>
      <c r="AE2166" s="27"/>
      <c r="AF2166" s="27"/>
      <c r="AG2166" s="27"/>
      <c r="AH2166" s="27"/>
      <c r="AI2166" s="27"/>
      <c r="AJ2166" s="27"/>
      <c r="AK2166" s="27"/>
      <c r="AL2166" s="27"/>
      <c r="AM2166" s="27"/>
      <c r="AN2166" s="27"/>
      <c r="AO2166" s="27"/>
      <c r="AP2166" s="27">
        <v>24738.18</v>
      </c>
      <c r="AQ2166" s="27">
        <v>0</v>
      </c>
      <c r="AR2166" s="27">
        <f t="shared" si="44"/>
        <v>0</v>
      </c>
      <c r="AS2166" s="10" t="s">
        <v>111</v>
      </c>
      <c r="AT2166" s="43" t="s">
        <v>241</v>
      </c>
      <c r="AU2166" s="89" t="s">
        <v>242</v>
      </c>
    </row>
    <row r="2167" spans="2:47" x14ac:dyDescent="0.2">
      <c r="B2167" s="12" t="s">
        <v>3329</v>
      </c>
      <c r="C2167" s="7" t="s">
        <v>100</v>
      </c>
      <c r="D2167" s="13" t="s">
        <v>3304</v>
      </c>
      <c r="E2167" s="7" t="s">
        <v>582</v>
      </c>
      <c r="F2167" s="7" t="s">
        <v>3305</v>
      </c>
      <c r="G2167" s="7" t="s">
        <v>3327</v>
      </c>
      <c r="H2167" s="8" t="s">
        <v>105</v>
      </c>
      <c r="I2167" s="8">
        <v>57</v>
      </c>
      <c r="J2167" s="10" t="s">
        <v>200</v>
      </c>
      <c r="K2167" s="8" t="s">
        <v>107</v>
      </c>
      <c r="L2167" s="10" t="s">
        <v>108</v>
      </c>
      <c r="M2167" s="10" t="s">
        <v>109</v>
      </c>
      <c r="N2167" s="10" t="s">
        <v>2830</v>
      </c>
      <c r="O2167" s="74"/>
      <c r="P2167" s="27"/>
      <c r="Q2167" s="27"/>
      <c r="R2167" s="27">
        <v>35</v>
      </c>
      <c r="S2167" s="27"/>
      <c r="T2167" s="27">
        <v>35</v>
      </c>
      <c r="U2167" s="27"/>
      <c r="V2167" s="27">
        <v>35</v>
      </c>
      <c r="W2167" s="27"/>
      <c r="X2167" s="27"/>
      <c r="Y2167" s="27"/>
      <c r="Z2167" s="27"/>
      <c r="AA2167" s="27"/>
      <c r="AB2167" s="27"/>
      <c r="AC2167" s="27"/>
      <c r="AD2167" s="27"/>
      <c r="AE2167" s="27"/>
      <c r="AF2167" s="27"/>
      <c r="AG2167" s="27"/>
      <c r="AH2167" s="27"/>
      <c r="AI2167" s="27"/>
      <c r="AJ2167" s="27"/>
      <c r="AK2167" s="27"/>
      <c r="AL2167" s="27"/>
      <c r="AM2167" s="27"/>
      <c r="AN2167" s="27"/>
      <c r="AO2167" s="27"/>
      <c r="AP2167" s="27">
        <v>22825</v>
      </c>
      <c r="AQ2167" s="27">
        <v>0</v>
      </c>
      <c r="AR2167" s="27">
        <f t="shared" si="44"/>
        <v>0</v>
      </c>
      <c r="AS2167" s="10" t="s">
        <v>111</v>
      </c>
      <c r="AT2167" s="7" t="s">
        <v>375</v>
      </c>
      <c r="AU2167" s="13" t="s">
        <v>115</v>
      </c>
    </row>
    <row r="2168" spans="2:47" x14ac:dyDescent="0.2">
      <c r="B2168" s="13" t="s">
        <v>3330</v>
      </c>
      <c r="C2168" s="13" t="s">
        <v>100</v>
      </c>
      <c r="D2168" s="13" t="s">
        <v>3314</v>
      </c>
      <c r="E2168" s="13" t="s">
        <v>569</v>
      </c>
      <c r="F2168" s="13" t="s">
        <v>3315</v>
      </c>
      <c r="G2168" s="13" t="s">
        <v>3327</v>
      </c>
      <c r="H2168" s="13" t="s">
        <v>105</v>
      </c>
      <c r="I2168" s="13">
        <v>57</v>
      </c>
      <c r="J2168" s="13" t="s">
        <v>200</v>
      </c>
      <c r="K2168" s="13" t="s">
        <v>107</v>
      </c>
      <c r="L2168" s="13" t="s">
        <v>108</v>
      </c>
      <c r="M2168" s="13" t="s">
        <v>122</v>
      </c>
      <c r="N2168" s="13" t="s">
        <v>2830</v>
      </c>
      <c r="O2168" s="39"/>
      <c r="P2168" s="39"/>
      <c r="Q2168" s="39"/>
      <c r="R2168" s="39">
        <v>35</v>
      </c>
      <c r="S2168" s="39">
        <v>0</v>
      </c>
      <c r="T2168" s="39">
        <v>0</v>
      </c>
      <c r="U2168" s="39"/>
      <c r="V2168" s="39">
        <v>0</v>
      </c>
      <c r="W2168" s="39"/>
      <c r="X2168" s="39"/>
      <c r="Y2168" s="39"/>
      <c r="Z2168" s="39"/>
      <c r="AA2168" s="39"/>
      <c r="AB2168" s="39"/>
      <c r="AC2168" s="39"/>
      <c r="AD2168" s="39"/>
      <c r="AE2168" s="39"/>
      <c r="AF2168" s="39"/>
      <c r="AG2168" s="39"/>
      <c r="AH2168" s="39"/>
      <c r="AI2168" s="39"/>
      <c r="AJ2168" s="39"/>
      <c r="AK2168" s="39"/>
      <c r="AL2168" s="39"/>
      <c r="AM2168" s="39"/>
      <c r="AN2168" s="39"/>
      <c r="AO2168" s="39"/>
      <c r="AP2168" s="39">
        <v>22825</v>
      </c>
      <c r="AQ2168" s="39">
        <v>0</v>
      </c>
      <c r="AR2168" s="27">
        <f t="shared" si="44"/>
        <v>0</v>
      </c>
      <c r="AS2168" s="13" t="s">
        <v>111</v>
      </c>
      <c r="AT2168" s="13">
        <v>2014</v>
      </c>
      <c r="AU2168" s="13" t="s">
        <v>6997</v>
      </c>
    </row>
    <row r="2169" spans="2:47" x14ac:dyDescent="0.2">
      <c r="B2169" s="13" t="s">
        <v>7068</v>
      </c>
      <c r="C2169" s="13" t="s">
        <v>100</v>
      </c>
      <c r="D2169" s="13" t="s">
        <v>3314</v>
      </c>
      <c r="E2169" s="13" t="s">
        <v>569</v>
      </c>
      <c r="F2169" s="13" t="s">
        <v>3315</v>
      </c>
      <c r="G2169" s="13" t="s">
        <v>3327</v>
      </c>
      <c r="H2169" s="13" t="s">
        <v>105</v>
      </c>
      <c r="I2169" s="13">
        <v>57</v>
      </c>
      <c r="J2169" s="13" t="s">
        <v>200</v>
      </c>
      <c r="K2169" s="13" t="s">
        <v>107</v>
      </c>
      <c r="L2169" s="13" t="s">
        <v>108</v>
      </c>
      <c r="M2169" s="13" t="s">
        <v>122</v>
      </c>
      <c r="N2169" s="13" t="s">
        <v>2830</v>
      </c>
      <c r="O2169" s="39"/>
      <c r="P2169" s="39"/>
      <c r="Q2169" s="39"/>
      <c r="R2169" s="39">
        <v>35</v>
      </c>
      <c r="S2169" s="39">
        <v>0</v>
      </c>
      <c r="T2169" s="39">
        <v>0</v>
      </c>
      <c r="U2169" s="39"/>
      <c r="V2169" s="39">
        <v>0</v>
      </c>
      <c r="W2169" s="39"/>
      <c r="X2169" s="39"/>
      <c r="Y2169" s="39"/>
      <c r="Z2169" s="39"/>
      <c r="AA2169" s="39"/>
      <c r="AB2169" s="39"/>
      <c r="AC2169" s="39"/>
      <c r="AD2169" s="39"/>
      <c r="AE2169" s="39"/>
      <c r="AF2169" s="39"/>
      <c r="AG2169" s="39"/>
      <c r="AH2169" s="39"/>
      <c r="AI2169" s="39"/>
      <c r="AJ2169" s="39"/>
      <c r="AK2169" s="39"/>
      <c r="AL2169" s="39"/>
      <c r="AM2169" s="39"/>
      <c r="AN2169" s="39"/>
      <c r="AO2169" s="39"/>
      <c r="AP2169" s="39">
        <v>22825</v>
      </c>
      <c r="AQ2169" s="39">
        <f>(O2169+P2169+Q2169+R2169+S2169+T2169+U2169+V2169+W2169)*AP2169</f>
        <v>798875</v>
      </c>
      <c r="AR2169" s="27">
        <f t="shared" si="44"/>
        <v>894740.00000000012</v>
      </c>
      <c r="AS2169" s="13" t="s">
        <v>111</v>
      </c>
      <c r="AT2169" s="13">
        <v>2014</v>
      </c>
      <c r="AU2169" s="13"/>
    </row>
    <row r="2170" spans="2:47" x14ac:dyDescent="0.2">
      <c r="B2170" s="7" t="s">
        <v>3331</v>
      </c>
      <c r="C2170" s="7" t="s">
        <v>100</v>
      </c>
      <c r="D2170" s="13" t="s">
        <v>3304</v>
      </c>
      <c r="E2170" s="7" t="s">
        <v>582</v>
      </c>
      <c r="F2170" s="7" t="s">
        <v>3305</v>
      </c>
      <c r="G2170" s="7" t="s">
        <v>3332</v>
      </c>
      <c r="H2170" s="8" t="s">
        <v>197</v>
      </c>
      <c r="I2170" s="9">
        <v>57</v>
      </c>
      <c r="J2170" s="10" t="s">
        <v>238</v>
      </c>
      <c r="K2170" s="8" t="s">
        <v>107</v>
      </c>
      <c r="L2170" s="10" t="s">
        <v>108</v>
      </c>
      <c r="M2170" s="10" t="s">
        <v>109</v>
      </c>
      <c r="N2170" s="29" t="s">
        <v>2830</v>
      </c>
      <c r="O2170" s="27"/>
      <c r="P2170" s="27"/>
      <c r="Q2170" s="74"/>
      <c r="R2170" s="27">
        <v>28</v>
      </c>
      <c r="S2170" s="27">
        <v>0</v>
      </c>
      <c r="T2170" s="27">
        <v>28</v>
      </c>
      <c r="U2170" s="27">
        <v>0</v>
      </c>
      <c r="V2170" s="27">
        <v>28</v>
      </c>
      <c r="W2170" s="27"/>
      <c r="X2170" s="27"/>
      <c r="Y2170" s="27"/>
      <c r="Z2170" s="27"/>
      <c r="AA2170" s="27"/>
      <c r="AB2170" s="27"/>
      <c r="AC2170" s="27"/>
      <c r="AD2170" s="27"/>
      <c r="AE2170" s="27"/>
      <c r="AF2170" s="27"/>
      <c r="AG2170" s="27"/>
      <c r="AH2170" s="27"/>
      <c r="AI2170" s="27"/>
      <c r="AJ2170" s="27"/>
      <c r="AK2170" s="27"/>
      <c r="AL2170" s="27"/>
      <c r="AM2170" s="27"/>
      <c r="AN2170" s="27"/>
      <c r="AO2170" s="27"/>
      <c r="AP2170" s="27">
        <v>24738.18</v>
      </c>
      <c r="AQ2170" s="27">
        <v>0</v>
      </c>
      <c r="AR2170" s="27">
        <f t="shared" si="44"/>
        <v>0</v>
      </c>
      <c r="AS2170" s="10" t="s">
        <v>111</v>
      </c>
      <c r="AT2170" s="43" t="s">
        <v>241</v>
      </c>
      <c r="AU2170" s="88" t="s">
        <v>242</v>
      </c>
    </row>
    <row r="2171" spans="2:47" x14ac:dyDescent="0.2">
      <c r="B2171" s="12" t="s">
        <v>3333</v>
      </c>
      <c r="C2171" s="7" t="s">
        <v>100</v>
      </c>
      <c r="D2171" s="13" t="s">
        <v>3304</v>
      </c>
      <c r="E2171" s="7" t="s">
        <v>582</v>
      </c>
      <c r="F2171" s="7" t="s">
        <v>3305</v>
      </c>
      <c r="G2171" s="7" t="s">
        <v>3332</v>
      </c>
      <c r="H2171" s="8" t="s">
        <v>105</v>
      </c>
      <c r="I2171" s="9">
        <v>57</v>
      </c>
      <c r="J2171" s="10" t="s">
        <v>106</v>
      </c>
      <c r="K2171" s="8" t="s">
        <v>107</v>
      </c>
      <c r="L2171" s="10" t="s">
        <v>108</v>
      </c>
      <c r="M2171" s="10" t="s">
        <v>109</v>
      </c>
      <c r="N2171" s="10" t="s">
        <v>2830</v>
      </c>
      <c r="O2171" s="74"/>
      <c r="P2171" s="27"/>
      <c r="Q2171" s="27"/>
      <c r="R2171" s="27">
        <v>28</v>
      </c>
      <c r="S2171" s="27"/>
      <c r="T2171" s="27">
        <v>28</v>
      </c>
      <c r="U2171" s="27"/>
      <c r="V2171" s="27">
        <v>28</v>
      </c>
      <c r="W2171" s="27"/>
      <c r="X2171" s="27"/>
      <c r="Y2171" s="27"/>
      <c r="Z2171" s="27"/>
      <c r="AA2171" s="27"/>
      <c r="AB2171" s="27"/>
      <c r="AC2171" s="27"/>
      <c r="AD2171" s="27"/>
      <c r="AE2171" s="27"/>
      <c r="AF2171" s="27"/>
      <c r="AG2171" s="27"/>
      <c r="AH2171" s="27"/>
      <c r="AI2171" s="27"/>
      <c r="AJ2171" s="27"/>
      <c r="AK2171" s="27"/>
      <c r="AL2171" s="27"/>
      <c r="AM2171" s="27"/>
      <c r="AN2171" s="27"/>
      <c r="AO2171" s="27"/>
      <c r="AP2171" s="27">
        <v>24738.18</v>
      </c>
      <c r="AQ2171" s="27">
        <v>0</v>
      </c>
      <c r="AR2171" s="27">
        <f t="shared" si="44"/>
        <v>0</v>
      </c>
      <c r="AS2171" s="10" t="s">
        <v>111</v>
      </c>
      <c r="AT2171" s="43" t="s">
        <v>241</v>
      </c>
      <c r="AU2171" s="89" t="s">
        <v>242</v>
      </c>
    </row>
    <row r="2172" spans="2:47" x14ac:dyDescent="0.2">
      <c r="B2172" s="12" t="s">
        <v>3334</v>
      </c>
      <c r="C2172" s="7" t="s">
        <v>100</v>
      </c>
      <c r="D2172" s="13" t="s">
        <v>3304</v>
      </c>
      <c r="E2172" s="7" t="s">
        <v>582</v>
      </c>
      <c r="F2172" s="7" t="s">
        <v>3305</v>
      </c>
      <c r="G2172" s="7" t="s">
        <v>3332</v>
      </c>
      <c r="H2172" s="8" t="s">
        <v>105</v>
      </c>
      <c r="I2172" s="8">
        <v>57</v>
      </c>
      <c r="J2172" s="10" t="s">
        <v>200</v>
      </c>
      <c r="K2172" s="8" t="s">
        <v>107</v>
      </c>
      <c r="L2172" s="10" t="s">
        <v>108</v>
      </c>
      <c r="M2172" s="10" t="s">
        <v>109</v>
      </c>
      <c r="N2172" s="10" t="s">
        <v>2830</v>
      </c>
      <c r="O2172" s="74"/>
      <c r="P2172" s="27"/>
      <c r="Q2172" s="27"/>
      <c r="R2172" s="27">
        <v>28</v>
      </c>
      <c r="S2172" s="27"/>
      <c r="T2172" s="27">
        <v>28</v>
      </c>
      <c r="U2172" s="27"/>
      <c r="V2172" s="27">
        <v>28</v>
      </c>
      <c r="W2172" s="27"/>
      <c r="X2172" s="27"/>
      <c r="Y2172" s="27"/>
      <c r="Z2172" s="27"/>
      <c r="AA2172" s="27"/>
      <c r="AB2172" s="27"/>
      <c r="AC2172" s="27"/>
      <c r="AD2172" s="27"/>
      <c r="AE2172" s="27"/>
      <c r="AF2172" s="27"/>
      <c r="AG2172" s="27"/>
      <c r="AH2172" s="27"/>
      <c r="AI2172" s="27"/>
      <c r="AJ2172" s="27"/>
      <c r="AK2172" s="27"/>
      <c r="AL2172" s="27"/>
      <c r="AM2172" s="27"/>
      <c r="AN2172" s="27"/>
      <c r="AO2172" s="27"/>
      <c r="AP2172" s="27">
        <v>22825</v>
      </c>
      <c r="AQ2172" s="27">
        <v>0</v>
      </c>
      <c r="AR2172" s="27">
        <f t="shared" si="44"/>
        <v>0</v>
      </c>
      <c r="AS2172" s="10" t="s">
        <v>111</v>
      </c>
      <c r="AT2172" s="7" t="s">
        <v>375</v>
      </c>
      <c r="AU2172" s="13" t="s">
        <v>115</v>
      </c>
    </row>
    <row r="2173" spans="2:47" x14ac:dyDescent="0.2">
      <c r="B2173" s="13" t="s">
        <v>3335</v>
      </c>
      <c r="C2173" s="13" t="s">
        <v>100</v>
      </c>
      <c r="D2173" s="13" t="s">
        <v>3314</v>
      </c>
      <c r="E2173" s="13" t="s">
        <v>569</v>
      </c>
      <c r="F2173" s="13" t="s">
        <v>3315</v>
      </c>
      <c r="G2173" s="13" t="s">
        <v>3332</v>
      </c>
      <c r="H2173" s="13" t="s">
        <v>105</v>
      </c>
      <c r="I2173" s="13">
        <v>57</v>
      </c>
      <c r="J2173" s="13" t="s">
        <v>200</v>
      </c>
      <c r="K2173" s="13" t="s">
        <v>107</v>
      </c>
      <c r="L2173" s="13" t="s">
        <v>108</v>
      </c>
      <c r="M2173" s="13" t="s">
        <v>122</v>
      </c>
      <c r="N2173" s="13" t="s">
        <v>2830</v>
      </c>
      <c r="O2173" s="39"/>
      <c r="P2173" s="39"/>
      <c r="Q2173" s="39"/>
      <c r="R2173" s="39">
        <v>28</v>
      </c>
      <c r="S2173" s="39">
        <v>0</v>
      </c>
      <c r="T2173" s="39">
        <v>0</v>
      </c>
      <c r="U2173" s="39"/>
      <c r="V2173" s="39">
        <v>0</v>
      </c>
      <c r="W2173" s="39"/>
      <c r="X2173" s="39"/>
      <c r="Y2173" s="39"/>
      <c r="Z2173" s="39"/>
      <c r="AA2173" s="39"/>
      <c r="AB2173" s="39"/>
      <c r="AC2173" s="39"/>
      <c r="AD2173" s="39"/>
      <c r="AE2173" s="39"/>
      <c r="AF2173" s="39"/>
      <c r="AG2173" s="39"/>
      <c r="AH2173" s="39"/>
      <c r="AI2173" s="39"/>
      <c r="AJ2173" s="39"/>
      <c r="AK2173" s="39"/>
      <c r="AL2173" s="39"/>
      <c r="AM2173" s="39"/>
      <c r="AN2173" s="39"/>
      <c r="AO2173" s="39"/>
      <c r="AP2173" s="39">
        <v>22825</v>
      </c>
      <c r="AQ2173" s="39">
        <v>0</v>
      </c>
      <c r="AR2173" s="27">
        <f t="shared" si="44"/>
        <v>0</v>
      </c>
      <c r="AS2173" s="13" t="s">
        <v>111</v>
      </c>
      <c r="AT2173" s="13">
        <v>2014</v>
      </c>
      <c r="AU2173" s="13" t="s">
        <v>6997</v>
      </c>
    </row>
    <row r="2174" spans="2:47" x14ac:dyDescent="0.2">
      <c r="B2174" s="13" t="s">
        <v>7069</v>
      </c>
      <c r="C2174" s="13" t="s">
        <v>100</v>
      </c>
      <c r="D2174" s="13" t="s">
        <v>3314</v>
      </c>
      <c r="E2174" s="13" t="s">
        <v>569</v>
      </c>
      <c r="F2174" s="13" t="s">
        <v>3315</v>
      </c>
      <c r="G2174" s="13" t="s">
        <v>3332</v>
      </c>
      <c r="H2174" s="13" t="s">
        <v>105</v>
      </c>
      <c r="I2174" s="13">
        <v>57</v>
      </c>
      <c r="J2174" s="13" t="s">
        <v>200</v>
      </c>
      <c r="K2174" s="13" t="s">
        <v>107</v>
      </c>
      <c r="L2174" s="13" t="s">
        <v>108</v>
      </c>
      <c r="M2174" s="13" t="s">
        <v>122</v>
      </c>
      <c r="N2174" s="13" t="s">
        <v>2830</v>
      </c>
      <c r="O2174" s="39"/>
      <c r="P2174" s="39"/>
      <c r="Q2174" s="39"/>
      <c r="R2174" s="39">
        <v>28</v>
      </c>
      <c r="S2174" s="39">
        <v>0</v>
      </c>
      <c r="T2174" s="39">
        <v>0</v>
      </c>
      <c r="U2174" s="39"/>
      <c r="V2174" s="39">
        <v>0</v>
      </c>
      <c r="W2174" s="39"/>
      <c r="X2174" s="39"/>
      <c r="Y2174" s="39"/>
      <c r="Z2174" s="39"/>
      <c r="AA2174" s="39"/>
      <c r="AB2174" s="39"/>
      <c r="AC2174" s="39"/>
      <c r="AD2174" s="39"/>
      <c r="AE2174" s="39"/>
      <c r="AF2174" s="39"/>
      <c r="AG2174" s="39"/>
      <c r="AH2174" s="39"/>
      <c r="AI2174" s="39"/>
      <c r="AJ2174" s="39"/>
      <c r="AK2174" s="39"/>
      <c r="AL2174" s="39"/>
      <c r="AM2174" s="39"/>
      <c r="AN2174" s="39"/>
      <c r="AO2174" s="39"/>
      <c r="AP2174" s="39">
        <v>22825</v>
      </c>
      <c r="AQ2174" s="39">
        <f>(O2174+P2174+Q2174+R2174+S2174+T2174+U2174+V2174+W2174)*AP2174</f>
        <v>639100</v>
      </c>
      <c r="AR2174" s="27">
        <f t="shared" si="44"/>
        <v>715792.00000000012</v>
      </c>
      <c r="AS2174" s="13" t="s">
        <v>111</v>
      </c>
      <c r="AT2174" s="13">
        <v>2014</v>
      </c>
      <c r="AU2174" s="13"/>
    </row>
    <row r="2175" spans="2:47" x14ac:dyDescent="0.2">
      <c r="B2175" s="7" t="s">
        <v>3336</v>
      </c>
      <c r="C2175" s="7" t="s">
        <v>100</v>
      </c>
      <c r="D2175" s="13" t="s">
        <v>3304</v>
      </c>
      <c r="E2175" s="7" t="s">
        <v>582</v>
      </c>
      <c r="F2175" s="7" t="s">
        <v>3305</v>
      </c>
      <c r="G2175" s="7" t="s">
        <v>3337</v>
      </c>
      <c r="H2175" s="8" t="s">
        <v>197</v>
      </c>
      <c r="I2175" s="9">
        <v>57</v>
      </c>
      <c r="J2175" s="10" t="s">
        <v>238</v>
      </c>
      <c r="K2175" s="8" t="s">
        <v>107</v>
      </c>
      <c r="L2175" s="10" t="s">
        <v>108</v>
      </c>
      <c r="M2175" s="10" t="s">
        <v>109</v>
      </c>
      <c r="N2175" s="29" t="s">
        <v>2830</v>
      </c>
      <c r="O2175" s="27"/>
      <c r="P2175" s="27"/>
      <c r="Q2175" s="74"/>
      <c r="R2175" s="27">
        <v>3</v>
      </c>
      <c r="S2175" s="27">
        <v>0</v>
      </c>
      <c r="T2175" s="27">
        <v>0</v>
      </c>
      <c r="U2175" s="27">
        <v>0</v>
      </c>
      <c r="V2175" s="27">
        <v>0</v>
      </c>
      <c r="W2175" s="27"/>
      <c r="X2175" s="27"/>
      <c r="Y2175" s="27"/>
      <c r="Z2175" s="27"/>
      <c r="AA2175" s="27"/>
      <c r="AB2175" s="27"/>
      <c r="AC2175" s="27"/>
      <c r="AD2175" s="27"/>
      <c r="AE2175" s="27"/>
      <c r="AF2175" s="27"/>
      <c r="AG2175" s="27"/>
      <c r="AH2175" s="27"/>
      <c r="AI2175" s="27"/>
      <c r="AJ2175" s="27"/>
      <c r="AK2175" s="27"/>
      <c r="AL2175" s="27"/>
      <c r="AM2175" s="27"/>
      <c r="AN2175" s="27"/>
      <c r="AO2175" s="27"/>
      <c r="AP2175" s="27">
        <v>22825</v>
      </c>
      <c r="AQ2175" s="27">
        <v>0</v>
      </c>
      <c r="AR2175" s="27">
        <f t="shared" si="44"/>
        <v>0</v>
      </c>
      <c r="AS2175" s="10" t="s">
        <v>111</v>
      </c>
      <c r="AT2175" s="43" t="s">
        <v>241</v>
      </c>
      <c r="AU2175" s="88" t="s">
        <v>242</v>
      </c>
    </row>
    <row r="2176" spans="2:47" x14ac:dyDescent="0.2">
      <c r="B2176" s="12" t="s">
        <v>3338</v>
      </c>
      <c r="C2176" s="7" t="s">
        <v>100</v>
      </c>
      <c r="D2176" s="13" t="s">
        <v>3304</v>
      </c>
      <c r="E2176" s="7" t="s">
        <v>582</v>
      </c>
      <c r="F2176" s="7" t="s">
        <v>3305</v>
      </c>
      <c r="G2176" s="7" t="s">
        <v>3337</v>
      </c>
      <c r="H2176" s="8" t="s">
        <v>105</v>
      </c>
      <c r="I2176" s="9">
        <v>57</v>
      </c>
      <c r="J2176" s="10" t="s">
        <v>106</v>
      </c>
      <c r="K2176" s="8" t="s">
        <v>107</v>
      </c>
      <c r="L2176" s="10" t="s">
        <v>108</v>
      </c>
      <c r="M2176" s="10" t="s">
        <v>109</v>
      </c>
      <c r="N2176" s="10" t="s">
        <v>2830</v>
      </c>
      <c r="O2176" s="74"/>
      <c r="P2176" s="27"/>
      <c r="Q2176" s="27"/>
      <c r="R2176" s="27">
        <v>3</v>
      </c>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v>22825</v>
      </c>
      <c r="AQ2176" s="27">
        <v>0</v>
      </c>
      <c r="AR2176" s="27">
        <f t="shared" si="44"/>
        <v>0</v>
      </c>
      <c r="AS2176" s="10" t="s">
        <v>111</v>
      </c>
      <c r="AT2176" s="43" t="s">
        <v>241</v>
      </c>
      <c r="AU2176" s="89" t="s">
        <v>242</v>
      </c>
    </row>
    <row r="2177" spans="2:47" x14ac:dyDescent="0.2">
      <c r="B2177" s="12" t="s">
        <v>3339</v>
      </c>
      <c r="C2177" s="7" t="s">
        <v>100</v>
      </c>
      <c r="D2177" s="13" t="s">
        <v>3304</v>
      </c>
      <c r="E2177" s="7" t="s">
        <v>582</v>
      </c>
      <c r="F2177" s="7" t="s">
        <v>3305</v>
      </c>
      <c r="G2177" s="7" t="s">
        <v>3337</v>
      </c>
      <c r="H2177" s="8" t="s">
        <v>105</v>
      </c>
      <c r="I2177" s="8">
        <v>57</v>
      </c>
      <c r="J2177" s="10" t="s">
        <v>200</v>
      </c>
      <c r="K2177" s="8" t="s">
        <v>107</v>
      </c>
      <c r="L2177" s="10" t="s">
        <v>108</v>
      </c>
      <c r="M2177" s="13" t="s">
        <v>122</v>
      </c>
      <c r="N2177" s="10" t="s">
        <v>2830</v>
      </c>
      <c r="O2177" s="74"/>
      <c r="P2177" s="27"/>
      <c r="Q2177" s="27"/>
      <c r="R2177" s="27">
        <v>3</v>
      </c>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v>22825</v>
      </c>
      <c r="AQ2177" s="39">
        <v>0</v>
      </c>
      <c r="AR2177" s="27">
        <f t="shared" si="44"/>
        <v>0</v>
      </c>
      <c r="AS2177" s="10" t="s">
        <v>111</v>
      </c>
      <c r="AT2177" s="7" t="s">
        <v>375</v>
      </c>
      <c r="AU2177" s="13" t="s">
        <v>6997</v>
      </c>
    </row>
    <row r="2178" spans="2:47" x14ac:dyDescent="0.2">
      <c r="B2178" s="12" t="s">
        <v>7070</v>
      </c>
      <c r="C2178" s="7" t="s">
        <v>100</v>
      </c>
      <c r="D2178" s="13" t="s">
        <v>3304</v>
      </c>
      <c r="E2178" s="7" t="s">
        <v>582</v>
      </c>
      <c r="F2178" s="7" t="s">
        <v>3305</v>
      </c>
      <c r="G2178" s="7" t="s">
        <v>3337</v>
      </c>
      <c r="H2178" s="8" t="s">
        <v>105</v>
      </c>
      <c r="I2178" s="8">
        <v>57</v>
      </c>
      <c r="J2178" s="10" t="s">
        <v>200</v>
      </c>
      <c r="K2178" s="8" t="s">
        <v>107</v>
      </c>
      <c r="L2178" s="10" t="s">
        <v>108</v>
      </c>
      <c r="M2178" s="13" t="s">
        <v>122</v>
      </c>
      <c r="N2178" s="10" t="s">
        <v>2830</v>
      </c>
      <c r="O2178" s="74"/>
      <c r="P2178" s="27"/>
      <c r="Q2178" s="27"/>
      <c r="R2178" s="27">
        <v>3</v>
      </c>
      <c r="S2178" s="27"/>
      <c r="T2178" s="27">
        <v>0</v>
      </c>
      <c r="U2178" s="27"/>
      <c r="V2178" s="27"/>
      <c r="W2178" s="27"/>
      <c r="X2178" s="39"/>
      <c r="Y2178" s="39"/>
      <c r="Z2178" s="39"/>
      <c r="AA2178" s="39"/>
      <c r="AB2178" s="39"/>
      <c r="AC2178" s="39"/>
      <c r="AD2178" s="39"/>
      <c r="AE2178" s="39"/>
      <c r="AF2178" s="39"/>
      <c r="AG2178" s="39"/>
      <c r="AH2178" s="39"/>
      <c r="AI2178" s="39"/>
      <c r="AJ2178" s="39"/>
      <c r="AK2178" s="39"/>
      <c r="AL2178" s="39"/>
      <c r="AM2178" s="39"/>
      <c r="AN2178" s="39"/>
      <c r="AO2178" s="39"/>
      <c r="AP2178" s="27">
        <v>22825</v>
      </c>
      <c r="AQ2178" s="39">
        <f>(O2178+P2178+Q2178+R2178+S2178+T2178+U2178+V2178+W2178)*AP2178</f>
        <v>68475</v>
      </c>
      <c r="AR2178" s="27">
        <f t="shared" si="44"/>
        <v>76692.000000000015</v>
      </c>
      <c r="AS2178" s="10" t="s">
        <v>111</v>
      </c>
      <c r="AT2178" s="7" t="s">
        <v>375</v>
      </c>
      <c r="AU2178" s="13"/>
    </row>
    <row r="2179" spans="2:47" x14ac:dyDescent="0.2">
      <c r="B2179" s="7" t="s">
        <v>3340</v>
      </c>
      <c r="C2179" s="7" t="s">
        <v>100</v>
      </c>
      <c r="D2179" s="13" t="s">
        <v>3304</v>
      </c>
      <c r="E2179" s="7" t="s">
        <v>582</v>
      </c>
      <c r="F2179" s="7" t="s">
        <v>3305</v>
      </c>
      <c r="G2179" s="7" t="s">
        <v>3341</v>
      </c>
      <c r="H2179" s="8" t="s">
        <v>197</v>
      </c>
      <c r="I2179" s="9">
        <v>57</v>
      </c>
      <c r="J2179" s="10" t="s">
        <v>238</v>
      </c>
      <c r="K2179" s="8" t="s">
        <v>107</v>
      </c>
      <c r="L2179" s="10" t="s">
        <v>108</v>
      </c>
      <c r="M2179" s="10" t="s">
        <v>109</v>
      </c>
      <c r="N2179" s="29" t="s">
        <v>2830</v>
      </c>
      <c r="O2179" s="27"/>
      <c r="P2179" s="27"/>
      <c r="Q2179" s="74"/>
      <c r="R2179" s="27">
        <v>5</v>
      </c>
      <c r="S2179" s="27">
        <v>0</v>
      </c>
      <c r="T2179" s="27">
        <v>5</v>
      </c>
      <c r="U2179" s="27">
        <v>0</v>
      </c>
      <c r="V2179" s="27">
        <v>5</v>
      </c>
      <c r="W2179" s="27"/>
      <c r="X2179" s="27"/>
      <c r="Y2179" s="27"/>
      <c r="Z2179" s="27"/>
      <c r="AA2179" s="27"/>
      <c r="AB2179" s="27"/>
      <c r="AC2179" s="27"/>
      <c r="AD2179" s="27"/>
      <c r="AE2179" s="27"/>
      <c r="AF2179" s="27"/>
      <c r="AG2179" s="27"/>
      <c r="AH2179" s="27"/>
      <c r="AI2179" s="27"/>
      <c r="AJ2179" s="27"/>
      <c r="AK2179" s="27"/>
      <c r="AL2179" s="27"/>
      <c r="AM2179" s="27"/>
      <c r="AN2179" s="27"/>
      <c r="AO2179" s="27"/>
      <c r="AP2179" s="27">
        <v>24738.18</v>
      </c>
      <c r="AQ2179" s="27">
        <v>0</v>
      </c>
      <c r="AR2179" s="27">
        <f t="shared" si="44"/>
        <v>0</v>
      </c>
      <c r="AS2179" s="10" t="s">
        <v>111</v>
      </c>
      <c r="AT2179" s="43" t="s">
        <v>241</v>
      </c>
      <c r="AU2179" s="88" t="s">
        <v>242</v>
      </c>
    </row>
    <row r="2180" spans="2:47" x14ac:dyDescent="0.2">
      <c r="B2180" s="12" t="s">
        <v>3342</v>
      </c>
      <c r="C2180" s="7" t="s">
        <v>100</v>
      </c>
      <c r="D2180" s="13" t="s">
        <v>3304</v>
      </c>
      <c r="E2180" s="7" t="s">
        <v>582</v>
      </c>
      <c r="F2180" s="7" t="s">
        <v>3305</v>
      </c>
      <c r="G2180" s="7" t="s">
        <v>3341</v>
      </c>
      <c r="H2180" s="8" t="s">
        <v>105</v>
      </c>
      <c r="I2180" s="9">
        <v>57</v>
      </c>
      <c r="J2180" s="10" t="s">
        <v>106</v>
      </c>
      <c r="K2180" s="8" t="s">
        <v>107</v>
      </c>
      <c r="L2180" s="10" t="s">
        <v>108</v>
      </c>
      <c r="M2180" s="10" t="s">
        <v>109</v>
      </c>
      <c r="N2180" s="10" t="s">
        <v>2830</v>
      </c>
      <c r="O2180" s="74"/>
      <c r="P2180" s="27"/>
      <c r="Q2180" s="27"/>
      <c r="R2180" s="27">
        <v>5</v>
      </c>
      <c r="S2180" s="27"/>
      <c r="T2180" s="27">
        <v>5</v>
      </c>
      <c r="U2180" s="27"/>
      <c r="V2180" s="27">
        <v>5</v>
      </c>
      <c r="W2180" s="27"/>
      <c r="X2180" s="27"/>
      <c r="Y2180" s="27"/>
      <c r="Z2180" s="27"/>
      <c r="AA2180" s="27"/>
      <c r="AB2180" s="27"/>
      <c r="AC2180" s="27"/>
      <c r="AD2180" s="27"/>
      <c r="AE2180" s="27"/>
      <c r="AF2180" s="27"/>
      <c r="AG2180" s="27"/>
      <c r="AH2180" s="27"/>
      <c r="AI2180" s="27"/>
      <c r="AJ2180" s="27"/>
      <c r="AK2180" s="27"/>
      <c r="AL2180" s="27"/>
      <c r="AM2180" s="27"/>
      <c r="AN2180" s="27"/>
      <c r="AO2180" s="27"/>
      <c r="AP2180" s="27">
        <v>24738.18</v>
      </c>
      <c r="AQ2180" s="27">
        <v>0</v>
      </c>
      <c r="AR2180" s="27">
        <f t="shared" si="44"/>
        <v>0</v>
      </c>
      <c r="AS2180" s="10" t="s">
        <v>111</v>
      </c>
      <c r="AT2180" s="43" t="s">
        <v>241</v>
      </c>
      <c r="AU2180" s="89" t="s">
        <v>242</v>
      </c>
    </row>
    <row r="2181" spans="2:47" x14ac:dyDescent="0.2">
      <c r="B2181" s="12" t="s">
        <v>3343</v>
      </c>
      <c r="C2181" s="7" t="s">
        <v>100</v>
      </c>
      <c r="D2181" s="13" t="s">
        <v>3304</v>
      </c>
      <c r="E2181" s="7" t="s">
        <v>582</v>
      </c>
      <c r="F2181" s="7" t="s">
        <v>3305</v>
      </c>
      <c r="G2181" s="7" t="s">
        <v>3341</v>
      </c>
      <c r="H2181" s="8" t="s">
        <v>105</v>
      </c>
      <c r="I2181" s="8">
        <v>57</v>
      </c>
      <c r="J2181" s="10" t="s">
        <v>200</v>
      </c>
      <c r="K2181" s="8" t="s">
        <v>107</v>
      </c>
      <c r="L2181" s="10" t="s">
        <v>108</v>
      </c>
      <c r="M2181" s="10" t="s">
        <v>109</v>
      </c>
      <c r="N2181" s="10" t="s">
        <v>2830</v>
      </c>
      <c r="O2181" s="74"/>
      <c r="P2181" s="27"/>
      <c r="Q2181" s="27"/>
      <c r="R2181" s="27">
        <v>5</v>
      </c>
      <c r="S2181" s="27"/>
      <c r="T2181" s="27">
        <v>5</v>
      </c>
      <c r="U2181" s="27"/>
      <c r="V2181" s="27">
        <v>5</v>
      </c>
      <c r="W2181" s="27"/>
      <c r="X2181" s="27"/>
      <c r="Y2181" s="27"/>
      <c r="Z2181" s="27"/>
      <c r="AA2181" s="27"/>
      <c r="AB2181" s="27"/>
      <c r="AC2181" s="27"/>
      <c r="AD2181" s="27"/>
      <c r="AE2181" s="27"/>
      <c r="AF2181" s="27"/>
      <c r="AG2181" s="27"/>
      <c r="AH2181" s="27"/>
      <c r="AI2181" s="27"/>
      <c r="AJ2181" s="27"/>
      <c r="AK2181" s="27"/>
      <c r="AL2181" s="27"/>
      <c r="AM2181" s="27"/>
      <c r="AN2181" s="27"/>
      <c r="AO2181" s="27"/>
      <c r="AP2181" s="27">
        <v>22825</v>
      </c>
      <c r="AQ2181" s="27">
        <v>0</v>
      </c>
      <c r="AR2181" s="27">
        <f t="shared" ref="AR2181:AR2244" si="45">AQ2181*1.12</f>
        <v>0</v>
      </c>
      <c r="AS2181" s="10" t="s">
        <v>111</v>
      </c>
      <c r="AT2181" s="7" t="s">
        <v>375</v>
      </c>
      <c r="AU2181" s="13" t="s">
        <v>115</v>
      </c>
    </row>
    <row r="2182" spans="2:47" x14ac:dyDescent="0.2">
      <c r="B2182" s="13" t="s">
        <v>3344</v>
      </c>
      <c r="C2182" s="13" t="s">
        <v>100</v>
      </c>
      <c r="D2182" s="13" t="s">
        <v>3314</v>
      </c>
      <c r="E2182" s="13" t="s">
        <v>569</v>
      </c>
      <c r="F2182" s="13" t="s">
        <v>3315</v>
      </c>
      <c r="G2182" s="13" t="s">
        <v>3341</v>
      </c>
      <c r="H2182" s="13" t="s">
        <v>105</v>
      </c>
      <c r="I2182" s="13">
        <v>57</v>
      </c>
      <c r="J2182" s="13" t="s">
        <v>200</v>
      </c>
      <c r="K2182" s="13" t="s">
        <v>107</v>
      </c>
      <c r="L2182" s="13" t="s">
        <v>108</v>
      </c>
      <c r="M2182" s="13" t="s">
        <v>122</v>
      </c>
      <c r="N2182" s="13" t="s">
        <v>2830</v>
      </c>
      <c r="O2182" s="39"/>
      <c r="P2182" s="39"/>
      <c r="Q2182" s="39"/>
      <c r="R2182" s="39">
        <v>5</v>
      </c>
      <c r="S2182" s="39">
        <v>0</v>
      </c>
      <c r="T2182" s="39">
        <v>0</v>
      </c>
      <c r="U2182" s="39"/>
      <c r="V2182" s="39">
        <v>0</v>
      </c>
      <c r="W2182" s="39"/>
      <c r="X2182" s="39"/>
      <c r="Y2182" s="39"/>
      <c r="Z2182" s="39"/>
      <c r="AA2182" s="39"/>
      <c r="AB2182" s="39"/>
      <c r="AC2182" s="39"/>
      <c r="AD2182" s="39"/>
      <c r="AE2182" s="39"/>
      <c r="AF2182" s="39"/>
      <c r="AG2182" s="39"/>
      <c r="AH2182" s="39"/>
      <c r="AI2182" s="39"/>
      <c r="AJ2182" s="39"/>
      <c r="AK2182" s="39"/>
      <c r="AL2182" s="39"/>
      <c r="AM2182" s="39"/>
      <c r="AN2182" s="39"/>
      <c r="AO2182" s="39"/>
      <c r="AP2182" s="39">
        <v>22825</v>
      </c>
      <c r="AQ2182" s="39">
        <v>0</v>
      </c>
      <c r="AR2182" s="27">
        <f t="shared" si="45"/>
        <v>0</v>
      </c>
      <c r="AS2182" s="13" t="s">
        <v>111</v>
      </c>
      <c r="AT2182" s="13">
        <v>2014</v>
      </c>
      <c r="AU2182" s="13" t="s">
        <v>6997</v>
      </c>
    </row>
    <row r="2183" spans="2:47" x14ac:dyDescent="0.2">
      <c r="B2183" s="13" t="s">
        <v>7071</v>
      </c>
      <c r="C2183" s="13" t="s">
        <v>100</v>
      </c>
      <c r="D2183" s="13" t="s">
        <v>3314</v>
      </c>
      <c r="E2183" s="13" t="s">
        <v>569</v>
      </c>
      <c r="F2183" s="13" t="s">
        <v>3315</v>
      </c>
      <c r="G2183" s="13" t="s">
        <v>3341</v>
      </c>
      <c r="H2183" s="13" t="s">
        <v>105</v>
      </c>
      <c r="I2183" s="13">
        <v>57</v>
      </c>
      <c r="J2183" s="13" t="s">
        <v>200</v>
      </c>
      <c r="K2183" s="13" t="s">
        <v>107</v>
      </c>
      <c r="L2183" s="13" t="s">
        <v>108</v>
      </c>
      <c r="M2183" s="13" t="s">
        <v>122</v>
      </c>
      <c r="N2183" s="13" t="s">
        <v>2830</v>
      </c>
      <c r="O2183" s="39"/>
      <c r="P2183" s="39"/>
      <c r="Q2183" s="39"/>
      <c r="R2183" s="39">
        <v>5</v>
      </c>
      <c r="S2183" s="39">
        <v>0</v>
      </c>
      <c r="T2183" s="39">
        <v>0</v>
      </c>
      <c r="U2183" s="39"/>
      <c r="V2183" s="39">
        <v>0</v>
      </c>
      <c r="W2183" s="39"/>
      <c r="X2183" s="39"/>
      <c r="Y2183" s="39"/>
      <c r="Z2183" s="39"/>
      <c r="AA2183" s="39"/>
      <c r="AB2183" s="39"/>
      <c r="AC2183" s="39"/>
      <c r="AD2183" s="39"/>
      <c r="AE2183" s="39"/>
      <c r="AF2183" s="39"/>
      <c r="AG2183" s="39"/>
      <c r="AH2183" s="39"/>
      <c r="AI2183" s="39"/>
      <c r="AJ2183" s="39"/>
      <c r="AK2183" s="39"/>
      <c r="AL2183" s="39"/>
      <c r="AM2183" s="39"/>
      <c r="AN2183" s="39"/>
      <c r="AO2183" s="39"/>
      <c r="AP2183" s="39">
        <v>22825</v>
      </c>
      <c r="AQ2183" s="39">
        <f>(O2183+P2183+Q2183+R2183+S2183+T2183+U2183+V2183+W2183)*AP2183</f>
        <v>114125</v>
      </c>
      <c r="AR2183" s="27">
        <f t="shared" si="45"/>
        <v>127820.00000000001</v>
      </c>
      <c r="AS2183" s="13" t="s">
        <v>111</v>
      </c>
      <c r="AT2183" s="13">
        <v>2014</v>
      </c>
      <c r="AU2183" s="13"/>
    </row>
    <row r="2184" spans="2:47" x14ac:dyDescent="0.2">
      <c r="B2184" s="7" t="s">
        <v>3345</v>
      </c>
      <c r="C2184" s="7" t="s">
        <v>100</v>
      </c>
      <c r="D2184" s="13" t="s">
        <v>3304</v>
      </c>
      <c r="E2184" s="7" t="s">
        <v>582</v>
      </c>
      <c r="F2184" s="7" t="s">
        <v>3305</v>
      </c>
      <c r="G2184" s="7" t="s">
        <v>3346</v>
      </c>
      <c r="H2184" s="8" t="s">
        <v>197</v>
      </c>
      <c r="I2184" s="9">
        <v>57</v>
      </c>
      <c r="J2184" s="10" t="s">
        <v>238</v>
      </c>
      <c r="K2184" s="8" t="s">
        <v>107</v>
      </c>
      <c r="L2184" s="10" t="s">
        <v>108</v>
      </c>
      <c r="M2184" s="10" t="s">
        <v>109</v>
      </c>
      <c r="N2184" s="29" t="s">
        <v>2830</v>
      </c>
      <c r="O2184" s="27"/>
      <c r="P2184" s="27"/>
      <c r="Q2184" s="74"/>
      <c r="R2184" s="27">
        <v>2</v>
      </c>
      <c r="S2184" s="27">
        <v>0</v>
      </c>
      <c r="T2184" s="27">
        <v>2</v>
      </c>
      <c r="U2184" s="27">
        <v>0</v>
      </c>
      <c r="V2184" s="27">
        <v>2</v>
      </c>
      <c r="W2184" s="27"/>
      <c r="X2184" s="27"/>
      <c r="Y2184" s="27"/>
      <c r="Z2184" s="27"/>
      <c r="AA2184" s="27"/>
      <c r="AB2184" s="27"/>
      <c r="AC2184" s="27"/>
      <c r="AD2184" s="27"/>
      <c r="AE2184" s="27"/>
      <c r="AF2184" s="27"/>
      <c r="AG2184" s="27"/>
      <c r="AH2184" s="27"/>
      <c r="AI2184" s="27"/>
      <c r="AJ2184" s="27"/>
      <c r="AK2184" s="27"/>
      <c r="AL2184" s="27"/>
      <c r="AM2184" s="27"/>
      <c r="AN2184" s="27"/>
      <c r="AO2184" s="27"/>
      <c r="AP2184" s="27">
        <v>24738.18</v>
      </c>
      <c r="AQ2184" s="27">
        <v>0</v>
      </c>
      <c r="AR2184" s="27">
        <f t="shared" si="45"/>
        <v>0</v>
      </c>
      <c r="AS2184" s="10" t="s">
        <v>111</v>
      </c>
      <c r="AT2184" s="43" t="s">
        <v>241</v>
      </c>
      <c r="AU2184" s="88" t="s">
        <v>242</v>
      </c>
    </row>
    <row r="2185" spans="2:47" x14ac:dyDescent="0.2">
      <c r="B2185" s="12" t="s">
        <v>3347</v>
      </c>
      <c r="C2185" s="7" t="s">
        <v>100</v>
      </c>
      <c r="D2185" s="13" t="s">
        <v>3304</v>
      </c>
      <c r="E2185" s="7" t="s">
        <v>582</v>
      </c>
      <c r="F2185" s="7" t="s">
        <v>3305</v>
      </c>
      <c r="G2185" s="7" t="s">
        <v>3346</v>
      </c>
      <c r="H2185" s="8" t="s">
        <v>105</v>
      </c>
      <c r="I2185" s="9">
        <v>57</v>
      </c>
      <c r="J2185" s="10" t="s">
        <v>106</v>
      </c>
      <c r="K2185" s="8" t="s">
        <v>107</v>
      </c>
      <c r="L2185" s="10" t="s">
        <v>108</v>
      </c>
      <c r="M2185" s="10" t="s">
        <v>109</v>
      </c>
      <c r="N2185" s="10" t="s">
        <v>2830</v>
      </c>
      <c r="O2185" s="74"/>
      <c r="P2185" s="27"/>
      <c r="Q2185" s="27"/>
      <c r="R2185" s="27">
        <v>2</v>
      </c>
      <c r="S2185" s="27"/>
      <c r="T2185" s="27">
        <v>2</v>
      </c>
      <c r="U2185" s="27"/>
      <c r="V2185" s="27">
        <v>2</v>
      </c>
      <c r="W2185" s="27"/>
      <c r="X2185" s="27"/>
      <c r="Y2185" s="27"/>
      <c r="Z2185" s="27"/>
      <c r="AA2185" s="27"/>
      <c r="AB2185" s="27"/>
      <c r="AC2185" s="27"/>
      <c r="AD2185" s="27"/>
      <c r="AE2185" s="27"/>
      <c r="AF2185" s="27"/>
      <c r="AG2185" s="27"/>
      <c r="AH2185" s="27"/>
      <c r="AI2185" s="27"/>
      <c r="AJ2185" s="27"/>
      <c r="AK2185" s="27"/>
      <c r="AL2185" s="27"/>
      <c r="AM2185" s="27"/>
      <c r="AN2185" s="27"/>
      <c r="AO2185" s="27"/>
      <c r="AP2185" s="27">
        <v>24738.18</v>
      </c>
      <c r="AQ2185" s="27">
        <v>0</v>
      </c>
      <c r="AR2185" s="27">
        <f t="shared" si="45"/>
        <v>0</v>
      </c>
      <c r="AS2185" s="10" t="s">
        <v>111</v>
      </c>
      <c r="AT2185" s="43" t="s">
        <v>241</v>
      </c>
      <c r="AU2185" s="89" t="s">
        <v>242</v>
      </c>
    </row>
    <row r="2186" spans="2:47" x14ac:dyDescent="0.2">
      <c r="B2186" s="12" t="s">
        <v>3348</v>
      </c>
      <c r="C2186" s="7" t="s">
        <v>100</v>
      </c>
      <c r="D2186" s="13" t="s">
        <v>3304</v>
      </c>
      <c r="E2186" s="7" t="s">
        <v>582</v>
      </c>
      <c r="F2186" s="7" t="s">
        <v>3305</v>
      </c>
      <c r="G2186" s="7" t="s">
        <v>3346</v>
      </c>
      <c r="H2186" s="8" t="s">
        <v>105</v>
      </c>
      <c r="I2186" s="8">
        <v>57</v>
      </c>
      <c r="J2186" s="10" t="s">
        <v>200</v>
      </c>
      <c r="K2186" s="8" t="s">
        <v>107</v>
      </c>
      <c r="L2186" s="10" t="s">
        <v>108</v>
      </c>
      <c r="M2186" s="10" t="s">
        <v>109</v>
      </c>
      <c r="N2186" s="10" t="s">
        <v>2830</v>
      </c>
      <c r="O2186" s="74"/>
      <c r="P2186" s="27"/>
      <c r="Q2186" s="27"/>
      <c r="R2186" s="27">
        <v>2</v>
      </c>
      <c r="S2186" s="27"/>
      <c r="T2186" s="27">
        <v>2</v>
      </c>
      <c r="U2186" s="27"/>
      <c r="V2186" s="27">
        <v>2</v>
      </c>
      <c r="W2186" s="27"/>
      <c r="X2186" s="27"/>
      <c r="Y2186" s="27"/>
      <c r="Z2186" s="27"/>
      <c r="AA2186" s="27"/>
      <c r="AB2186" s="27"/>
      <c r="AC2186" s="27"/>
      <c r="AD2186" s="27"/>
      <c r="AE2186" s="27"/>
      <c r="AF2186" s="27"/>
      <c r="AG2186" s="27"/>
      <c r="AH2186" s="27"/>
      <c r="AI2186" s="27"/>
      <c r="AJ2186" s="27"/>
      <c r="AK2186" s="27"/>
      <c r="AL2186" s="27"/>
      <c r="AM2186" s="27"/>
      <c r="AN2186" s="27"/>
      <c r="AO2186" s="27"/>
      <c r="AP2186" s="27">
        <v>22825</v>
      </c>
      <c r="AQ2186" s="27">
        <v>0</v>
      </c>
      <c r="AR2186" s="27">
        <f t="shared" si="45"/>
        <v>0</v>
      </c>
      <c r="AS2186" s="10" t="s">
        <v>111</v>
      </c>
      <c r="AT2186" s="7" t="s">
        <v>375</v>
      </c>
      <c r="AU2186" s="13" t="s">
        <v>115</v>
      </c>
    </row>
    <row r="2187" spans="2:47" x14ac:dyDescent="0.2">
      <c r="B2187" s="13" t="s">
        <v>3349</v>
      </c>
      <c r="C2187" s="13" t="s">
        <v>100</v>
      </c>
      <c r="D2187" s="13" t="s">
        <v>3314</v>
      </c>
      <c r="E2187" s="13" t="s">
        <v>569</v>
      </c>
      <c r="F2187" s="13" t="s">
        <v>3315</v>
      </c>
      <c r="G2187" s="13" t="s">
        <v>3346</v>
      </c>
      <c r="H2187" s="13" t="s">
        <v>105</v>
      </c>
      <c r="I2187" s="13">
        <v>57</v>
      </c>
      <c r="J2187" s="13" t="s">
        <v>200</v>
      </c>
      <c r="K2187" s="13" t="s">
        <v>107</v>
      </c>
      <c r="L2187" s="13" t="s">
        <v>108</v>
      </c>
      <c r="M2187" s="13" t="s">
        <v>122</v>
      </c>
      <c r="N2187" s="13" t="s">
        <v>2830</v>
      </c>
      <c r="O2187" s="39"/>
      <c r="P2187" s="39"/>
      <c r="Q2187" s="39"/>
      <c r="R2187" s="39">
        <v>2</v>
      </c>
      <c r="S2187" s="39">
        <v>0</v>
      </c>
      <c r="T2187" s="39">
        <v>0</v>
      </c>
      <c r="U2187" s="39"/>
      <c r="V2187" s="39">
        <v>0</v>
      </c>
      <c r="W2187" s="39"/>
      <c r="X2187" s="39"/>
      <c r="Y2187" s="39"/>
      <c r="Z2187" s="39"/>
      <c r="AA2187" s="39"/>
      <c r="AB2187" s="39"/>
      <c r="AC2187" s="39"/>
      <c r="AD2187" s="39"/>
      <c r="AE2187" s="39"/>
      <c r="AF2187" s="39"/>
      <c r="AG2187" s="39"/>
      <c r="AH2187" s="39"/>
      <c r="AI2187" s="39"/>
      <c r="AJ2187" s="39"/>
      <c r="AK2187" s="39"/>
      <c r="AL2187" s="39"/>
      <c r="AM2187" s="39"/>
      <c r="AN2187" s="39"/>
      <c r="AO2187" s="39"/>
      <c r="AP2187" s="39">
        <v>22825</v>
      </c>
      <c r="AQ2187" s="39">
        <v>0</v>
      </c>
      <c r="AR2187" s="27">
        <f t="shared" si="45"/>
        <v>0</v>
      </c>
      <c r="AS2187" s="13" t="s">
        <v>111</v>
      </c>
      <c r="AT2187" s="13">
        <v>2014</v>
      </c>
      <c r="AU2187" s="13" t="s">
        <v>6997</v>
      </c>
    </row>
    <row r="2188" spans="2:47" x14ac:dyDescent="0.2">
      <c r="B2188" s="13" t="s">
        <v>7072</v>
      </c>
      <c r="C2188" s="13" t="s">
        <v>100</v>
      </c>
      <c r="D2188" s="13" t="s">
        <v>3314</v>
      </c>
      <c r="E2188" s="13" t="s">
        <v>569</v>
      </c>
      <c r="F2188" s="13" t="s">
        <v>3315</v>
      </c>
      <c r="G2188" s="13" t="s">
        <v>3346</v>
      </c>
      <c r="H2188" s="13" t="s">
        <v>105</v>
      </c>
      <c r="I2188" s="13">
        <v>57</v>
      </c>
      <c r="J2188" s="13" t="s">
        <v>200</v>
      </c>
      <c r="K2188" s="13" t="s">
        <v>107</v>
      </c>
      <c r="L2188" s="13" t="s">
        <v>108</v>
      </c>
      <c r="M2188" s="13" t="s">
        <v>122</v>
      </c>
      <c r="N2188" s="13" t="s">
        <v>2830</v>
      </c>
      <c r="O2188" s="39"/>
      <c r="P2188" s="39"/>
      <c r="Q2188" s="39"/>
      <c r="R2188" s="39">
        <v>2</v>
      </c>
      <c r="S2188" s="39">
        <v>0</v>
      </c>
      <c r="T2188" s="39">
        <v>0</v>
      </c>
      <c r="U2188" s="39"/>
      <c r="V2188" s="39">
        <v>0</v>
      </c>
      <c r="W2188" s="39"/>
      <c r="X2188" s="39"/>
      <c r="Y2188" s="39"/>
      <c r="Z2188" s="39"/>
      <c r="AA2188" s="39"/>
      <c r="AB2188" s="39"/>
      <c r="AC2188" s="39"/>
      <c r="AD2188" s="39"/>
      <c r="AE2188" s="39"/>
      <c r="AF2188" s="39"/>
      <c r="AG2188" s="39"/>
      <c r="AH2188" s="39"/>
      <c r="AI2188" s="39"/>
      <c r="AJ2188" s="39"/>
      <c r="AK2188" s="39"/>
      <c r="AL2188" s="39"/>
      <c r="AM2188" s="39"/>
      <c r="AN2188" s="39"/>
      <c r="AO2188" s="39"/>
      <c r="AP2188" s="39">
        <v>22825</v>
      </c>
      <c r="AQ2188" s="39">
        <f>(O2188+P2188+Q2188+R2188+S2188+T2188+U2188+V2188+W2188)*AP2188</f>
        <v>45650</v>
      </c>
      <c r="AR2188" s="27">
        <f t="shared" si="45"/>
        <v>51128.000000000007</v>
      </c>
      <c r="AS2188" s="13" t="s">
        <v>111</v>
      </c>
      <c r="AT2188" s="13">
        <v>2014</v>
      </c>
      <c r="AU2188" s="13"/>
    </row>
    <row r="2189" spans="2:47" x14ac:dyDescent="0.2">
      <c r="B2189" s="7" t="s">
        <v>3350</v>
      </c>
      <c r="C2189" s="7" t="s">
        <v>100</v>
      </c>
      <c r="D2189" s="13" t="s">
        <v>3116</v>
      </c>
      <c r="E2189" s="7" t="s">
        <v>582</v>
      </c>
      <c r="F2189" s="7" t="s">
        <v>3117</v>
      </c>
      <c r="G2189" s="7" t="s">
        <v>3351</v>
      </c>
      <c r="H2189" s="8" t="s">
        <v>197</v>
      </c>
      <c r="I2189" s="9">
        <v>57</v>
      </c>
      <c r="J2189" s="10" t="s">
        <v>238</v>
      </c>
      <c r="K2189" s="8" t="s">
        <v>107</v>
      </c>
      <c r="L2189" s="10" t="s">
        <v>108</v>
      </c>
      <c r="M2189" s="10" t="s">
        <v>109</v>
      </c>
      <c r="N2189" s="29" t="s">
        <v>2830</v>
      </c>
      <c r="O2189" s="27"/>
      <c r="P2189" s="27"/>
      <c r="Q2189" s="74"/>
      <c r="R2189" s="27">
        <v>43</v>
      </c>
      <c r="S2189" s="27">
        <v>0</v>
      </c>
      <c r="T2189" s="27">
        <v>153</v>
      </c>
      <c r="U2189" s="27">
        <v>0</v>
      </c>
      <c r="V2189" s="27">
        <v>100</v>
      </c>
      <c r="W2189" s="27"/>
      <c r="X2189" s="27"/>
      <c r="Y2189" s="27"/>
      <c r="Z2189" s="27"/>
      <c r="AA2189" s="27"/>
      <c r="AB2189" s="27"/>
      <c r="AC2189" s="27"/>
      <c r="AD2189" s="27"/>
      <c r="AE2189" s="27"/>
      <c r="AF2189" s="27"/>
      <c r="AG2189" s="27"/>
      <c r="AH2189" s="27"/>
      <c r="AI2189" s="27"/>
      <c r="AJ2189" s="27"/>
      <c r="AK2189" s="27"/>
      <c r="AL2189" s="27"/>
      <c r="AM2189" s="27"/>
      <c r="AN2189" s="27"/>
      <c r="AO2189" s="27"/>
      <c r="AP2189" s="27">
        <v>72577.2</v>
      </c>
      <c r="AQ2189" s="27">
        <v>0</v>
      </c>
      <c r="AR2189" s="27">
        <f t="shared" si="45"/>
        <v>0</v>
      </c>
      <c r="AS2189" s="10" t="s">
        <v>111</v>
      </c>
      <c r="AT2189" s="43" t="s">
        <v>241</v>
      </c>
      <c r="AU2189" s="88"/>
    </row>
    <row r="2190" spans="2:47" x14ac:dyDescent="0.2">
      <c r="B2190" s="12" t="s">
        <v>3352</v>
      </c>
      <c r="C2190" s="7" t="s">
        <v>100</v>
      </c>
      <c r="D2190" s="13" t="s">
        <v>3116</v>
      </c>
      <c r="E2190" s="7" t="s">
        <v>582</v>
      </c>
      <c r="F2190" s="7" t="s">
        <v>3117</v>
      </c>
      <c r="G2190" s="7" t="s">
        <v>3351</v>
      </c>
      <c r="H2190" s="8" t="s">
        <v>105</v>
      </c>
      <c r="I2190" s="9">
        <v>57</v>
      </c>
      <c r="J2190" s="10" t="s">
        <v>106</v>
      </c>
      <c r="K2190" s="8" t="s">
        <v>107</v>
      </c>
      <c r="L2190" s="10" t="s">
        <v>108</v>
      </c>
      <c r="M2190" s="10" t="s">
        <v>109</v>
      </c>
      <c r="N2190" s="10" t="s">
        <v>2830</v>
      </c>
      <c r="O2190" s="74"/>
      <c r="P2190" s="27"/>
      <c r="Q2190" s="27"/>
      <c r="R2190" s="27">
        <v>43</v>
      </c>
      <c r="S2190" s="27"/>
      <c r="T2190" s="27">
        <v>153</v>
      </c>
      <c r="U2190" s="27"/>
      <c r="V2190" s="27">
        <v>100</v>
      </c>
      <c r="W2190" s="27"/>
      <c r="X2190" s="27"/>
      <c r="Y2190" s="27"/>
      <c r="Z2190" s="27"/>
      <c r="AA2190" s="27"/>
      <c r="AB2190" s="27"/>
      <c r="AC2190" s="27"/>
      <c r="AD2190" s="27"/>
      <c r="AE2190" s="27"/>
      <c r="AF2190" s="27"/>
      <c r="AG2190" s="27"/>
      <c r="AH2190" s="27"/>
      <c r="AI2190" s="27"/>
      <c r="AJ2190" s="27"/>
      <c r="AK2190" s="27"/>
      <c r="AL2190" s="27"/>
      <c r="AM2190" s="27"/>
      <c r="AN2190" s="27"/>
      <c r="AO2190" s="27"/>
      <c r="AP2190" s="27">
        <v>72577.2</v>
      </c>
      <c r="AQ2190" s="27">
        <v>0</v>
      </c>
      <c r="AR2190" s="27">
        <f t="shared" si="45"/>
        <v>0</v>
      </c>
      <c r="AS2190" s="10" t="s">
        <v>111</v>
      </c>
      <c r="AT2190" s="43" t="s">
        <v>241</v>
      </c>
      <c r="AU2190" s="13" t="s">
        <v>610</v>
      </c>
    </row>
    <row r="2191" spans="2:47" x14ac:dyDescent="0.2">
      <c r="B2191" s="13" t="s">
        <v>3353</v>
      </c>
      <c r="C2191" s="13" t="s">
        <v>100</v>
      </c>
      <c r="D2191" s="13" t="s">
        <v>3125</v>
      </c>
      <c r="E2191" s="13" t="s">
        <v>569</v>
      </c>
      <c r="F2191" s="13" t="s">
        <v>3126</v>
      </c>
      <c r="G2191" s="13" t="s">
        <v>3351</v>
      </c>
      <c r="H2191" s="13" t="s">
        <v>105</v>
      </c>
      <c r="I2191" s="13">
        <v>57</v>
      </c>
      <c r="J2191" s="13" t="s">
        <v>614</v>
      </c>
      <c r="K2191" s="13" t="s">
        <v>107</v>
      </c>
      <c r="L2191" s="13" t="s">
        <v>108</v>
      </c>
      <c r="M2191" s="13" t="s">
        <v>109</v>
      </c>
      <c r="N2191" s="13" t="s">
        <v>2830</v>
      </c>
      <c r="O2191" s="39"/>
      <c r="P2191" s="39"/>
      <c r="Q2191" s="39"/>
      <c r="R2191" s="39"/>
      <c r="S2191" s="39">
        <v>11</v>
      </c>
      <c r="T2191" s="39">
        <v>14</v>
      </c>
      <c r="U2191" s="39">
        <v>14</v>
      </c>
      <c r="V2191" s="39">
        <v>14</v>
      </c>
      <c r="W2191" s="39">
        <v>14</v>
      </c>
      <c r="X2191" s="39"/>
      <c r="Y2191" s="39"/>
      <c r="Z2191" s="39"/>
      <c r="AA2191" s="39"/>
      <c r="AB2191" s="39"/>
      <c r="AC2191" s="39"/>
      <c r="AD2191" s="39"/>
      <c r="AE2191" s="39"/>
      <c r="AF2191" s="39"/>
      <c r="AG2191" s="39"/>
      <c r="AH2191" s="39"/>
      <c r="AI2191" s="39"/>
      <c r="AJ2191" s="39"/>
      <c r="AK2191" s="39"/>
      <c r="AL2191" s="39"/>
      <c r="AM2191" s="39"/>
      <c r="AN2191" s="39"/>
      <c r="AO2191" s="39"/>
      <c r="AP2191" s="39">
        <v>76999.999999999985</v>
      </c>
      <c r="AQ2191" s="39">
        <v>0</v>
      </c>
      <c r="AR2191" s="27">
        <f t="shared" si="45"/>
        <v>0</v>
      </c>
      <c r="AS2191" s="13" t="s">
        <v>111</v>
      </c>
      <c r="AT2191" s="13">
        <v>2016</v>
      </c>
      <c r="AU2191" s="13">
        <v>14</v>
      </c>
    </row>
    <row r="2192" spans="2:47" x14ac:dyDescent="0.2">
      <c r="B2192" s="13" t="s">
        <v>3354</v>
      </c>
      <c r="C2192" s="13" t="s">
        <v>100</v>
      </c>
      <c r="D2192" s="13" t="s">
        <v>3125</v>
      </c>
      <c r="E2192" s="13" t="s">
        <v>569</v>
      </c>
      <c r="F2192" s="13" t="s">
        <v>3126</v>
      </c>
      <c r="G2192" s="13" t="s">
        <v>3351</v>
      </c>
      <c r="H2192" s="13" t="s">
        <v>105</v>
      </c>
      <c r="I2192" s="13">
        <v>57</v>
      </c>
      <c r="J2192" s="13" t="s">
        <v>614</v>
      </c>
      <c r="K2192" s="13" t="s">
        <v>107</v>
      </c>
      <c r="L2192" s="13" t="s">
        <v>108</v>
      </c>
      <c r="M2192" s="13" t="s">
        <v>109</v>
      </c>
      <c r="N2192" s="13" t="s">
        <v>2830</v>
      </c>
      <c r="O2192" s="39"/>
      <c r="P2192" s="39"/>
      <c r="Q2192" s="39"/>
      <c r="R2192" s="39"/>
      <c r="S2192" s="39">
        <v>8</v>
      </c>
      <c r="T2192" s="39">
        <v>14</v>
      </c>
      <c r="U2192" s="39">
        <v>14</v>
      </c>
      <c r="V2192" s="39">
        <v>14</v>
      </c>
      <c r="W2192" s="39">
        <v>14</v>
      </c>
      <c r="X2192" s="39"/>
      <c r="Y2192" s="39"/>
      <c r="Z2192" s="39"/>
      <c r="AA2192" s="39"/>
      <c r="AB2192" s="39"/>
      <c r="AC2192" s="39"/>
      <c r="AD2192" s="39"/>
      <c r="AE2192" s="39"/>
      <c r="AF2192" s="39"/>
      <c r="AG2192" s="39"/>
      <c r="AH2192" s="39"/>
      <c r="AI2192" s="39"/>
      <c r="AJ2192" s="39"/>
      <c r="AK2192" s="39"/>
      <c r="AL2192" s="39"/>
      <c r="AM2192" s="39"/>
      <c r="AN2192" s="39"/>
      <c r="AO2192" s="39"/>
      <c r="AP2192" s="39">
        <v>76999.999999999985</v>
      </c>
      <c r="AQ2192" s="39">
        <v>0</v>
      </c>
      <c r="AR2192" s="27">
        <f t="shared" si="45"/>
        <v>0</v>
      </c>
      <c r="AS2192" s="13" t="s">
        <v>111</v>
      </c>
      <c r="AT2192" s="13">
        <v>2016</v>
      </c>
      <c r="AU2192" s="13">
        <v>9.18</v>
      </c>
    </row>
    <row r="2193" spans="2:47" x14ac:dyDescent="0.2">
      <c r="B2193" s="13" t="s">
        <v>3355</v>
      </c>
      <c r="C2193" s="13" t="s">
        <v>100</v>
      </c>
      <c r="D2193" s="13" t="s">
        <v>3125</v>
      </c>
      <c r="E2193" s="13" t="s">
        <v>569</v>
      </c>
      <c r="F2193" s="13" t="s">
        <v>3126</v>
      </c>
      <c r="G2193" s="13" t="s">
        <v>3351</v>
      </c>
      <c r="H2193" s="13" t="s">
        <v>105</v>
      </c>
      <c r="I2193" s="13">
        <v>57</v>
      </c>
      <c r="J2193" s="13" t="s">
        <v>747</v>
      </c>
      <c r="K2193" s="13" t="s">
        <v>107</v>
      </c>
      <c r="L2193" s="13" t="s">
        <v>108</v>
      </c>
      <c r="M2193" s="13" t="s">
        <v>109</v>
      </c>
      <c r="N2193" s="13" t="s">
        <v>2830</v>
      </c>
      <c r="O2193" s="39"/>
      <c r="P2193" s="39"/>
      <c r="Q2193" s="39"/>
      <c r="R2193" s="39"/>
      <c r="S2193" s="39">
        <v>8</v>
      </c>
      <c r="T2193" s="39">
        <v>14</v>
      </c>
      <c r="U2193" s="39">
        <v>14</v>
      </c>
      <c r="V2193" s="39">
        <v>14</v>
      </c>
      <c r="W2193" s="39">
        <v>14</v>
      </c>
      <c r="X2193" s="39"/>
      <c r="Y2193" s="39"/>
      <c r="Z2193" s="39"/>
      <c r="AA2193" s="39"/>
      <c r="AB2193" s="39"/>
      <c r="AC2193" s="39"/>
      <c r="AD2193" s="39"/>
      <c r="AE2193" s="39"/>
      <c r="AF2193" s="39"/>
      <c r="AG2193" s="39"/>
      <c r="AH2193" s="39"/>
      <c r="AI2193" s="39"/>
      <c r="AJ2193" s="39"/>
      <c r="AK2193" s="39"/>
      <c r="AL2193" s="39"/>
      <c r="AM2193" s="39"/>
      <c r="AN2193" s="39"/>
      <c r="AO2193" s="39"/>
      <c r="AP2193" s="39">
        <v>76999.999999999985</v>
      </c>
      <c r="AQ2193" s="39">
        <v>0</v>
      </c>
      <c r="AR2193" s="27">
        <f t="shared" si="45"/>
        <v>0</v>
      </c>
      <c r="AS2193" s="13" t="s">
        <v>748</v>
      </c>
      <c r="AT2193" s="13">
        <v>2016</v>
      </c>
      <c r="AU2193" s="13">
        <v>9.1199999999999992</v>
      </c>
    </row>
    <row r="2194" spans="2:47" x14ac:dyDescent="0.2">
      <c r="B2194" s="13" t="s">
        <v>3356</v>
      </c>
      <c r="C2194" s="13" t="s">
        <v>100</v>
      </c>
      <c r="D2194" s="13" t="s">
        <v>3125</v>
      </c>
      <c r="E2194" s="13" t="s">
        <v>569</v>
      </c>
      <c r="F2194" s="13" t="s">
        <v>3126</v>
      </c>
      <c r="G2194" s="13" t="s">
        <v>3351</v>
      </c>
      <c r="H2194" s="13" t="s">
        <v>105</v>
      </c>
      <c r="I2194" s="13">
        <v>57</v>
      </c>
      <c r="J2194" s="13" t="s">
        <v>3357</v>
      </c>
      <c r="K2194" s="13" t="s">
        <v>107</v>
      </c>
      <c r="L2194" s="13" t="s">
        <v>108</v>
      </c>
      <c r="M2194" s="13" t="s">
        <v>337</v>
      </c>
      <c r="N2194" s="13" t="s">
        <v>2830</v>
      </c>
      <c r="O2194" s="39"/>
      <c r="P2194" s="39"/>
      <c r="Q2194" s="39"/>
      <c r="R2194" s="39"/>
      <c r="S2194" s="39">
        <v>8</v>
      </c>
      <c r="T2194" s="39">
        <v>14</v>
      </c>
      <c r="U2194" s="39">
        <v>14</v>
      </c>
      <c r="V2194" s="39">
        <v>14</v>
      </c>
      <c r="W2194" s="39">
        <v>14</v>
      </c>
      <c r="X2194" s="39"/>
      <c r="Y2194" s="39"/>
      <c r="Z2194" s="39"/>
      <c r="AA2194" s="39"/>
      <c r="AB2194" s="39"/>
      <c r="AC2194" s="39"/>
      <c r="AD2194" s="39"/>
      <c r="AE2194" s="39"/>
      <c r="AF2194" s="39"/>
      <c r="AG2194" s="39"/>
      <c r="AH2194" s="39"/>
      <c r="AI2194" s="39"/>
      <c r="AJ2194" s="39"/>
      <c r="AK2194" s="39"/>
      <c r="AL2194" s="39"/>
      <c r="AM2194" s="39"/>
      <c r="AN2194" s="39"/>
      <c r="AO2194" s="39"/>
      <c r="AP2194" s="39">
        <v>76999.999999999985</v>
      </c>
      <c r="AQ2194" s="39">
        <v>0</v>
      </c>
      <c r="AR2194" s="27">
        <f t="shared" si="45"/>
        <v>0</v>
      </c>
      <c r="AS2194" s="13" t="s">
        <v>748</v>
      </c>
      <c r="AT2194" s="13">
        <v>2016</v>
      </c>
      <c r="AU2194" s="13">
        <v>14</v>
      </c>
    </row>
    <row r="2195" spans="2:47" x14ac:dyDescent="0.2">
      <c r="B2195" s="13" t="s">
        <v>3358</v>
      </c>
      <c r="C2195" s="13" t="s">
        <v>100</v>
      </c>
      <c r="D2195" s="13" t="s">
        <v>3125</v>
      </c>
      <c r="E2195" s="13" t="s">
        <v>569</v>
      </c>
      <c r="F2195" s="13" t="s">
        <v>3126</v>
      </c>
      <c r="G2195" s="13" t="s">
        <v>3351</v>
      </c>
      <c r="H2195" s="13" t="s">
        <v>105</v>
      </c>
      <c r="I2195" s="13">
        <v>57</v>
      </c>
      <c r="J2195" s="13" t="s">
        <v>3357</v>
      </c>
      <c r="K2195" s="13" t="s">
        <v>107</v>
      </c>
      <c r="L2195" s="13" t="s">
        <v>108</v>
      </c>
      <c r="M2195" s="13" t="s">
        <v>337</v>
      </c>
      <c r="N2195" s="13" t="s">
        <v>2830</v>
      </c>
      <c r="O2195" s="39"/>
      <c r="P2195" s="39"/>
      <c r="Q2195" s="39"/>
      <c r="R2195" s="39"/>
      <c r="S2195" s="39">
        <v>14</v>
      </c>
      <c r="T2195" s="39">
        <v>14</v>
      </c>
      <c r="U2195" s="39">
        <v>14</v>
      </c>
      <c r="V2195" s="39">
        <v>14</v>
      </c>
      <c r="W2195" s="39">
        <v>14</v>
      </c>
      <c r="X2195" s="39"/>
      <c r="Y2195" s="39"/>
      <c r="Z2195" s="39"/>
      <c r="AA2195" s="39"/>
      <c r="AB2195" s="39"/>
      <c r="AC2195" s="39"/>
      <c r="AD2195" s="39"/>
      <c r="AE2195" s="39"/>
      <c r="AF2195" s="39"/>
      <c r="AG2195" s="39"/>
      <c r="AH2195" s="39"/>
      <c r="AI2195" s="39"/>
      <c r="AJ2195" s="39"/>
      <c r="AK2195" s="39"/>
      <c r="AL2195" s="39"/>
      <c r="AM2195" s="39"/>
      <c r="AN2195" s="39"/>
      <c r="AO2195" s="39"/>
      <c r="AP2195" s="39">
        <v>76999.999999999985</v>
      </c>
      <c r="AQ2195" s="39">
        <v>0</v>
      </c>
      <c r="AR2195" s="27">
        <f t="shared" si="45"/>
        <v>0</v>
      </c>
      <c r="AS2195" s="13" t="s">
        <v>748</v>
      </c>
      <c r="AT2195" s="13">
        <v>2016</v>
      </c>
      <c r="AU2195" s="13" t="s">
        <v>212</v>
      </c>
    </row>
    <row r="2196" spans="2:47" x14ac:dyDescent="0.2">
      <c r="B2196" s="7" t="s">
        <v>3359</v>
      </c>
      <c r="C2196" s="7" t="s">
        <v>100</v>
      </c>
      <c r="D2196" s="13" t="s">
        <v>3304</v>
      </c>
      <c r="E2196" s="7" t="s">
        <v>582</v>
      </c>
      <c r="F2196" s="7" t="s">
        <v>3305</v>
      </c>
      <c r="G2196" s="7" t="s">
        <v>3360</v>
      </c>
      <c r="H2196" s="8" t="s">
        <v>197</v>
      </c>
      <c r="I2196" s="9">
        <v>57</v>
      </c>
      <c r="J2196" s="10" t="s">
        <v>238</v>
      </c>
      <c r="K2196" s="8" t="s">
        <v>107</v>
      </c>
      <c r="L2196" s="10" t="s">
        <v>108</v>
      </c>
      <c r="M2196" s="10" t="s">
        <v>109</v>
      </c>
      <c r="N2196" s="29" t="s">
        <v>2830</v>
      </c>
      <c r="O2196" s="27"/>
      <c r="P2196" s="27"/>
      <c r="Q2196" s="74"/>
      <c r="R2196" s="27">
        <v>13</v>
      </c>
      <c r="S2196" s="27">
        <v>13</v>
      </c>
      <c r="T2196" s="27">
        <v>13</v>
      </c>
      <c r="U2196" s="27">
        <v>13</v>
      </c>
      <c r="V2196" s="27">
        <v>13</v>
      </c>
      <c r="W2196" s="27"/>
      <c r="X2196" s="27"/>
      <c r="Y2196" s="27"/>
      <c r="Z2196" s="27"/>
      <c r="AA2196" s="27"/>
      <c r="AB2196" s="27"/>
      <c r="AC2196" s="27"/>
      <c r="AD2196" s="27"/>
      <c r="AE2196" s="27"/>
      <c r="AF2196" s="27"/>
      <c r="AG2196" s="27"/>
      <c r="AH2196" s="27"/>
      <c r="AI2196" s="27"/>
      <c r="AJ2196" s="27"/>
      <c r="AK2196" s="27"/>
      <c r="AL2196" s="27"/>
      <c r="AM2196" s="27"/>
      <c r="AN2196" s="27"/>
      <c r="AO2196" s="27"/>
      <c r="AP2196" s="27">
        <v>22245.61</v>
      </c>
      <c r="AQ2196" s="27">
        <v>0</v>
      </c>
      <c r="AR2196" s="27">
        <f t="shared" si="45"/>
        <v>0</v>
      </c>
      <c r="AS2196" s="10" t="s">
        <v>111</v>
      </c>
      <c r="AT2196" s="43" t="s">
        <v>241</v>
      </c>
      <c r="AU2196" s="89" t="s">
        <v>661</v>
      </c>
    </row>
    <row r="2197" spans="2:47" x14ac:dyDescent="0.2">
      <c r="B2197" s="12" t="s">
        <v>3361</v>
      </c>
      <c r="C2197" s="7" t="s">
        <v>100</v>
      </c>
      <c r="D2197" s="13" t="s">
        <v>3304</v>
      </c>
      <c r="E2197" s="7" t="s">
        <v>582</v>
      </c>
      <c r="F2197" s="7" t="s">
        <v>3305</v>
      </c>
      <c r="G2197" s="7" t="s">
        <v>3360</v>
      </c>
      <c r="H2197" s="8" t="s">
        <v>105</v>
      </c>
      <c r="I2197" s="9">
        <v>57</v>
      </c>
      <c r="J2197" s="10" t="s">
        <v>106</v>
      </c>
      <c r="K2197" s="8" t="s">
        <v>107</v>
      </c>
      <c r="L2197" s="10" t="s">
        <v>108</v>
      </c>
      <c r="M2197" s="10" t="s">
        <v>109</v>
      </c>
      <c r="N2197" s="10" t="s">
        <v>2830</v>
      </c>
      <c r="O2197" s="74"/>
      <c r="P2197" s="27"/>
      <c r="Q2197" s="27"/>
      <c r="R2197" s="27">
        <v>13</v>
      </c>
      <c r="S2197" s="27">
        <v>13</v>
      </c>
      <c r="T2197" s="27">
        <v>13</v>
      </c>
      <c r="U2197" s="27">
        <v>13</v>
      </c>
      <c r="V2197" s="27">
        <v>13</v>
      </c>
      <c r="W2197" s="27"/>
      <c r="X2197" s="27"/>
      <c r="Y2197" s="27"/>
      <c r="Z2197" s="27"/>
      <c r="AA2197" s="27"/>
      <c r="AB2197" s="27"/>
      <c r="AC2197" s="27"/>
      <c r="AD2197" s="27"/>
      <c r="AE2197" s="27"/>
      <c r="AF2197" s="27"/>
      <c r="AG2197" s="27"/>
      <c r="AH2197" s="27"/>
      <c r="AI2197" s="27"/>
      <c r="AJ2197" s="27"/>
      <c r="AK2197" s="27"/>
      <c r="AL2197" s="27"/>
      <c r="AM2197" s="27"/>
      <c r="AN2197" s="27"/>
      <c r="AO2197" s="27"/>
      <c r="AP2197" s="27">
        <v>22245.61</v>
      </c>
      <c r="AQ2197" s="27">
        <v>0</v>
      </c>
      <c r="AR2197" s="27">
        <f t="shared" si="45"/>
        <v>0</v>
      </c>
      <c r="AS2197" s="10" t="s">
        <v>111</v>
      </c>
      <c r="AT2197" s="43" t="s">
        <v>3113</v>
      </c>
      <c r="AU2197" s="89" t="s">
        <v>661</v>
      </c>
    </row>
    <row r="2198" spans="2:47" x14ac:dyDescent="0.2">
      <c r="B2198" s="12" t="s">
        <v>3362</v>
      </c>
      <c r="C2198" s="7" t="s">
        <v>100</v>
      </c>
      <c r="D2198" s="13" t="s">
        <v>3304</v>
      </c>
      <c r="E2198" s="7" t="s">
        <v>582</v>
      </c>
      <c r="F2198" s="7" t="s">
        <v>3305</v>
      </c>
      <c r="G2198" s="7" t="s">
        <v>3360</v>
      </c>
      <c r="H2198" s="8" t="s">
        <v>105</v>
      </c>
      <c r="I2198" s="8">
        <v>57</v>
      </c>
      <c r="J2198" s="10" t="s">
        <v>244</v>
      </c>
      <c r="K2198" s="8" t="s">
        <v>107</v>
      </c>
      <c r="L2198" s="10" t="s">
        <v>108</v>
      </c>
      <c r="M2198" s="10" t="s">
        <v>109</v>
      </c>
      <c r="N2198" s="10" t="s">
        <v>2830</v>
      </c>
      <c r="O2198" s="74"/>
      <c r="P2198" s="27"/>
      <c r="Q2198" s="27"/>
      <c r="R2198" s="27"/>
      <c r="S2198" s="27"/>
      <c r="T2198" s="27"/>
      <c r="U2198" s="27">
        <v>12</v>
      </c>
      <c r="V2198" s="27">
        <v>13</v>
      </c>
      <c r="W2198" s="27"/>
      <c r="X2198" s="27"/>
      <c r="Y2198" s="27"/>
      <c r="Z2198" s="27"/>
      <c r="AA2198" s="27"/>
      <c r="AB2198" s="27"/>
      <c r="AC2198" s="27"/>
      <c r="AD2198" s="27"/>
      <c r="AE2198" s="27"/>
      <c r="AF2198" s="27"/>
      <c r="AG2198" s="27"/>
      <c r="AH2198" s="27"/>
      <c r="AI2198" s="27"/>
      <c r="AJ2198" s="27"/>
      <c r="AK2198" s="27"/>
      <c r="AL2198" s="27"/>
      <c r="AM2198" s="27"/>
      <c r="AN2198" s="27"/>
      <c r="AO2198" s="27"/>
      <c r="AP2198" s="27">
        <v>20535.71</v>
      </c>
      <c r="AQ2198" s="27">
        <v>0</v>
      </c>
      <c r="AR2198" s="27">
        <f t="shared" si="45"/>
        <v>0</v>
      </c>
      <c r="AS2198" s="10" t="s">
        <v>111</v>
      </c>
      <c r="AT2198" s="7" t="s">
        <v>375</v>
      </c>
      <c r="AU2198" s="13" t="s">
        <v>1163</v>
      </c>
    </row>
    <row r="2199" spans="2:47" x14ac:dyDescent="0.2">
      <c r="B2199" s="13" t="s">
        <v>3363</v>
      </c>
      <c r="C2199" s="13" t="s">
        <v>100</v>
      </c>
      <c r="D2199" s="13" t="s">
        <v>3314</v>
      </c>
      <c r="E2199" s="13" t="s">
        <v>569</v>
      </c>
      <c r="F2199" s="13" t="s">
        <v>3315</v>
      </c>
      <c r="G2199" s="13" t="s">
        <v>3360</v>
      </c>
      <c r="H2199" s="13" t="s">
        <v>105</v>
      </c>
      <c r="I2199" s="13">
        <v>57</v>
      </c>
      <c r="J2199" s="13" t="s">
        <v>106</v>
      </c>
      <c r="K2199" s="13" t="s">
        <v>107</v>
      </c>
      <c r="L2199" s="13" t="s">
        <v>108</v>
      </c>
      <c r="M2199" s="13" t="s">
        <v>122</v>
      </c>
      <c r="N2199" s="13" t="s">
        <v>2830</v>
      </c>
      <c r="O2199" s="39"/>
      <c r="P2199" s="39"/>
      <c r="Q2199" s="39"/>
      <c r="R2199" s="39"/>
      <c r="S2199" s="39">
        <v>0</v>
      </c>
      <c r="T2199" s="39">
        <v>16</v>
      </c>
      <c r="U2199" s="39">
        <v>16</v>
      </c>
      <c r="V2199" s="39">
        <v>16</v>
      </c>
      <c r="W2199" s="39">
        <v>16</v>
      </c>
      <c r="X2199" s="39"/>
      <c r="Y2199" s="39"/>
      <c r="Z2199" s="39"/>
      <c r="AA2199" s="39"/>
      <c r="AB2199" s="39"/>
      <c r="AC2199" s="39"/>
      <c r="AD2199" s="39"/>
      <c r="AE2199" s="39"/>
      <c r="AF2199" s="39"/>
      <c r="AG2199" s="39"/>
      <c r="AH2199" s="39"/>
      <c r="AI2199" s="39"/>
      <c r="AJ2199" s="39"/>
      <c r="AK2199" s="39"/>
      <c r="AL2199" s="39"/>
      <c r="AM2199" s="39"/>
      <c r="AN2199" s="39"/>
      <c r="AO2199" s="39"/>
      <c r="AP2199" s="39">
        <v>20535.71</v>
      </c>
      <c r="AQ2199" s="39">
        <v>0</v>
      </c>
      <c r="AR2199" s="27">
        <f t="shared" si="45"/>
        <v>0</v>
      </c>
      <c r="AS2199" s="13" t="s">
        <v>111</v>
      </c>
      <c r="AT2199" s="13">
        <v>2016</v>
      </c>
      <c r="AU2199" s="13" t="s">
        <v>6997</v>
      </c>
    </row>
    <row r="2200" spans="2:47" x14ac:dyDescent="0.2">
      <c r="B2200" s="13" t="s">
        <v>7021</v>
      </c>
      <c r="C2200" s="13" t="s">
        <v>100</v>
      </c>
      <c r="D2200" s="13" t="s">
        <v>3314</v>
      </c>
      <c r="E2200" s="13" t="s">
        <v>569</v>
      </c>
      <c r="F2200" s="13" t="s">
        <v>3315</v>
      </c>
      <c r="G2200" s="13" t="s">
        <v>3360</v>
      </c>
      <c r="H2200" s="13" t="s">
        <v>105</v>
      </c>
      <c r="I2200" s="13">
        <v>57</v>
      </c>
      <c r="J2200" s="13" t="s">
        <v>106</v>
      </c>
      <c r="K2200" s="13" t="s">
        <v>107</v>
      </c>
      <c r="L2200" s="13" t="s">
        <v>108</v>
      </c>
      <c r="M2200" s="13" t="s">
        <v>122</v>
      </c>
      <c r="N2200" s="13" t="s">
        <v>2830</v>
      </c>
      <c r="O2200" s="39"/>
      <c r="P2200" s="39"/>
      <c r="Q2200" s="39"/>
      <c r="R2200" s="39"/>
      <c r="S2200" s="39">
        <v>0</v>
      </c>
      <c r="T2200" s="39">
        <v>14</v>
      </c>
      <c r="U2200" s="39">
        <v>16</v>
      </c>
      <c r="V2200" s="39">
        <v>16</v>
      </c>
      <c r="W2200" s="39">
        <v>16</v>
      </c>
      <c r="X2200" s="39"/>
      <c r="Y2200" s="39"/>
      <c r="Z2200" s="39"/>
      <c r="AA2200" s="39"/>
      <c r="AB2200" s="39"/>
      <c r="AC2200" s="39"/>
      <c r="AD2200" s="39"/>
      <c r="AE2200" s="39"/>
      <c r="AF2200" s="39"/>
      <c r="AG2200" s="39"/>
      <c r="AH2200" s="39"/>
      <c r="AI2200" s="39"/>
      <c r="AJ2200" s="39"/>
      <c r="AK2200" s="39"/>
      <c r="AL2200" s="39"/>
      <c r="AM2200" s="39"/>
      <c r="AN2200" s="39"/>
      <c r="AO2200" s="39"/>
      <c r="AP2200" s="39">
        <v>20535.71</v>
      </c>
      <c r="AQ2200" s="39">
        <v>0</v>
      </c>
      <c r="AR2200" s="27">
        <f t="shared" si="45"/>
        <v>0</v>
      </c>
      <c r="AS2200" s="13" t="s">
        <v>111</v>
      </c>
      <c r="AT2200" s="13">
        <v>2016</v>
      </c>
      <c r="AU2200" s="13" t="s">
        <v>7179</v>
      </c>
    </row>
    <row r="2201" spans="2:47" x14ac:dyDescent="0.2">
      <c r="B2201" s="13" t="s">
        <v>7125</v>
      </c>
      <c r="C2201" s="13" t="s">
        <v>100</v>
      </c>
      <c r="D2201" s="13" t="s">
        <v>3314</v>
      </c>
      <c r="E2201" s="13" t="s">
        <v>569</v>
      </c>
      <c r="F2201" s="13" t="s">
        <v>3315</v>
      </c>
      <c r="G2201" s="13" t="s">
        <v>3360</v>
      </c>
      <c r="H2201" s="13" t="s">
        <v>105</v>
      </c>
      <c r="I2201" s="13">
        <v>57</v>
      </c>
      <c r="J2201" s="13" t="s">
        <v>106</v>
      </c>
      <c r="K2201" s="13" t="s">
        <v>107</v>
      </c>
      <c r="L2201" s="13" t="s">
        <v>108</v>
      </c>
      <c r="M2201" s="13" t="s">
        <v>122</v>
      </c>
      <c r="N2201" s="13" t="s">
        <v>2830</v>
      </c>
      <c r="O2201" s="39"/>
      <c r="P2201" s="39"/>
      <c r="Q2201" s="39"/>
      <c r="R2201" s="39"/>
      <c r="S2201" s="39">
        <v>0</v>
      </c>
      <c r="T2201" s="39">
        <v>14</v>
      </c>
      <c r="U2201" s="39">
        <v>16</v>
      </c>
      <c r="V2201" s="39">
        <v>16</v>
      </c>
      <c r="W2201" s="39">
        <v>16</v>
      </c>
      <c r="X2201" s="112"/>
      <c r="Y2201" s="112"/>
      <c r="Z2201" s="112"/>
      <c r="AA2201" s="112"/>
      <c r="AB2201" s="112"/>
      <c r="AC2201" s="112"/>
      <c r="AD2201" s="112"/>
      <c r="AE2201" s="112"/>
      <c r="AF2201" s="112"/>
      <c r="AG2201" s="112"/>
      <c r="AH2201" s="112"/>
      <c r="AI2201" s="112"/>
      <c r="AJ2201" s="112"/>
      <c r="AK2201" s="112"/>
      <c r="AL2201" s="112"/>
      <c r="AM2201" s="112"/>
      <c r="AN2201" s="112"/>
      <c r="AO2201" s="112"/>
      <c r="AP2201" s="39">
        <v>30143.96</v>
      </c>
      <c r="AQ2201" s="39">
        <f>(O2201+P2201+Q2201+R2201+S2201+T2201+U2201+V2201+W2201)*AP2201</f>
        <v>1868925.52</v>
      </c>
      <c r="AR2201" s="27">
        <f t="shared" si="45"/>
        <v>2093196.5824000002</v>
      </c>
      <c r="AS2201" s="13" t="s">
        <v>111</v>
      </c>
      <c r="AT2201" s="13">
        <v>2016</v>
      </c>
      <c r="AU2201" s="13"/>
    </row>
    <row r="2202" spans="2:47" x14ac:dyDescent="0.2">
      <c r="B2202" s="7" t="s">
        <v>3364</v>
      </c>
      <c r="C2202" s="7" t="s">
        <v>100</v>
      </c>
      <c r="D2202" s="13" t="s">
        <v>3304</v>
      </c>
      <c r="E2202" s="7" t="s">
        <v>582</v>
      </c>
      <c r="F2202" s="7" t="s">
        <v>3305</v>
      </c>
      <c r="G2202" s="7" t="s">
        <v>3365</v>
      </c>
      <c r="H2202" s="8" t="s">
        <v>197</v>
      </c>
      <c r="I2202" s="9">
        <v>57</v>
      </c>
      <c r="J2202" s="10" t="s">
        <v>238</v>
      </c>
      <c r="K2202" s="8" t="s">
        <v>107</v>
      </c>
      <c r="L2202" s="10" t="s">
        <v>108</v>
      </c>
      <c r="M2202" s="10" t="s">
        <v>109</v>
      </c>
      <c r="N2202" s="29" t="s">
        <v>2830</v>
      </c>
      <c r="O2202" s="27"/>
      <c r="P2202" s="27"/>
      <c r="Q2202" s="74"/>
      <c r="R2202" s="27">
        <v>1</v>
      </c>
      <c r="S2202" s="27">
        <v>0</v>
      </c>
      <c r="T2202" s="27">
        <v>1</v>
      </c>
      <c r="U2202" s="27">
        <v>0</v>
      </c>
      <c r="V2202" s="27">
        <v>1</v>
      </c>
      <c r="W2202" s="27"/>
      <c r="X2202" s="27"/>
      <c r="Y2202" s="27"/>
      <c r="Z2202" s="27"/>
      <c r="AA2202" s="27"/>
      <c r="AB2202" s="27"/>
      <c r="AC2202" s="27"/>
      <c r="AD2202" s="27"/>
      <c r="AE2202" s="27"/>
      <c r="AF2202" s="27"/>
      <c r="AG2202" s="27"/>
      <c r="AH2202" s="27"/>
      <c r="AI2202" s="27"/>
      <c r="AJ2202" s="27"/>
      <c r="AK2202" s="27"/>
      <c r="AL2202" s="27"/>
      <c r="AM2202" s="27"/>
      <c r="AN2202" s="27"/>
      <c r="AO2202" s="27"/>
      <c r="AP2202" s="27">
        <v>39020.410000000003</v>
      </c>
      <c r="AQ2202" s="27">
        <v>0</v>
      </c>
      <c r="AR2202" s="27">
        <f t="shared" si="45"/>
        <v>0</v>
      </c>
      <c r="AS2202" s="10" t="s">
        <v>111</v>
      </c>
      <c r="AT2202" s="43" t="s">
        <v>241</v>
      </c>
      <c r="AU2202" s="89" t="s">
        <v>242</v>
      </c>
    </row>
    <row r="2203" spans="2:47" x14ac:dyDescent="0.2">
      <c r="B2203" s="12" t="s">
        <v>3366</v>
      </c>
      <c r="C2203" s="7" t="s">
        <v>100</v>
      </c>
      <c r="D2203" s="13" t="s">
        <v>3304</v>
      </c>
      <c r="E2203" s="7" t="s">
        <v>582</v>
      </c>
      <c r="F2203" s="7" t="s">
        <v>3305</v>
      </c>
      <c r="G2203" s="7" t="s">
        <v>3365</v>
      </c>
      <c r="H2203" s="8" t="s">
        <v>105</v>
      </c>
      <c r="I2203" s="9">
        <v>57</v>
      </c>
      <c r="J2203" s="10" t="s">
        <v>106</v>
      </c>
      <c r="K2203" s="8" t="s">
        <v>107</v>
      </c>
      <c r="L2203" s="10" t="s">
        <v>108</v>
      </c>
      <c r="M2203" s="10" t="s">
        <v>109</v>
      </c>
      <c r="N2203" s="10" t="s">
        <v>2830</v>
      </c>
      <c r="O2203" s="74"/>
      <c r="P2203" s="27"/>
      <c r="Q2203" s="27"/>
      <c r="R2203" s="27">
        <v>1</v>
      </c>
      <c r="S2203" s="27"/>
      <c r="T2203" s="27">
        <v>1</v>
      </c>
      <c r="U2203" s="27"/>
      <c r="V2203" s="27">
        <v>1</v>
      </c>
      <c r="W2203" s="27"/>
      <c r="X2203" s="27"/>
      <c r="Y2203" s="27"/>
      <c r="Z2203" s="27"/>
      <c r="AA2203" s="27"/>
      <c r="AB2203" s="27"/>
      <c r="AC2203" s="27"/>
      <c r="AD2203" s="27"/>
      <c r="AE2203" s="27"/>
      <c r="AF2203" s="27"/>
      <c r="AG2203" s="27"/>
      <c r="AH2203" s="27"/>
      <c r="AI2203" s="27"/>
      <c r="AJ2203" s="27"/>
      <c r="AK2203" s="27"/>
      <c r="AL2203" s="27"/>
      <c r="AM2203" s="27"/>
      <c r="AN2203" s="27"/>
      <c r="AO2203" s="27"/>
      <c r="AP2203" s="27">
        <v>39020.410000000003</v>
      </c>
      <c r="AQ2203" s="27">
        <v>0</v>
      </c>
      <c r="AR2203" s="27">
        <f t="shared" si="45"/>
        <v>0</v>
      </c>
      <c r="AS2203" s="10" t="s">
        <v>111</v>
      </c>
      <c r="AT2203" s="43" t="s">
        <v>241</v>
      </c>
      <c r="AU2203" s="89" t="s">
        <v>242</v>
      </c>
    </row>
    <row r="2204" spans="2:47" x14ac:dyDescent="0.2">
      <c r="B2204" s="12" t="s">
        <v>3367</v>
      </c>
      <c r="C2204" s="7" t="s">
        <v>100</v>
      </c>
      <c r="D2204" s="13" t="s">
        <v>3304</v>
      </c>
      <c r="E2204" s="7" t="s">
        <v>582</v>
      </c>
      <c r="F2204" s="7" t="s">
        <v>3305</v>
      </c>
      <c r="G2204" s="7" t="s">
        <v>3365</v>
      </c>
      <c r="H2204" s="8" t="s">
        <v>105</v>
      </c>
      <c r="I2204" s="8">
        <v>57</v>
      </c>
      <c r="J2204" s="10" t="s">
        <v>200</v>
      </c>
      <c r="K2204" s="8" t="s">
        <v>107</v>
      </c>
      <c r="L2204" s="10" t="s">
        <v>108</v>
      </c>
      <c r="M2204" s="10" t="s">
        <v>109</v>
      </c>
      <c r="N2204" s="10" t="s">
        <v>2830</v>
      </c>
      <c r="O2204" s="74"/>
      <c r="P2204" s="27"/>
      <c r="Q2204" s="27"/>
      <c r="R2204" s="27">
        <v>1</v>
      </c>
      <c r="S2204" s="27"/>
      <c r="T2204" s="27">
        <v>1</v>
      </c>
      <c r="U2204" s="27"/>
      <c r="V2204" s="27">
        <v>1</v>
      </c>
      <c r="W2204" s="27"/>
      <c r="X2204" s="27"/>
      <c r="Y2204" s="27"/>
      <c r="Z2204" s="27"/>
      <c r="AA2204" s="27"/>
      <c r="AB2204" s="27"/>
      <c r="AC2204" s="27"/>
      <c r="AD2204" s="27"/>
      <c r="AE2204" s="27"/>
      <c r="AF2204" s="27"/>
      <c r="AG2204" s="27"/>
      <c r="AH2204" s="27"/>
      <c r="AI2204" s="27"/>
      <c r="AJ2204" s="27"/>
      <c r="AK2204" s="27"/>
      <c r="AL2204" s="27"/>
      <c r="AM2204" s="27"/>
      <c r="AN2204" s="27"/>
      <c r="AO2204" s="27"/>
      <c r="AP2204" s="27">
        <v>20535.71</v>
      </c>
      <c r="AQ2204" s="27">
        <v>0</v>
      </c>
      <c r="AR2204" s="27">
        <f t="shared" si="45"/>
        <v>0</v>
      </c>
      <c r="AS2204" s="10" t="s">
        <v>111</v>
      </c>
      <c r="AT2204" s="7" t="s">
        <v>375</v>
      </c>
      <c r="AU2204" s="13" t="s">
        <v>1163</v>
      </c>
    </row>
    <row r="2205" spans="2:47" x14ac:dyDescent="0.2">
      <c r="B2205" s="13" t="s">
        <v>3368</v>
      </c>
      <c r="C2205" s="13" t="s">
        <v>100</v>
      </c>
      <c r="D2205" s="13" t="s">
        <v>3314</v>
      </c>
      <c r="E2205" s="13" t="s">
        <v>569</v>
      </c>
      <c r="F2205" s="13" t="s">
        <v>3315</v>
      </c>
      <c r="G2205" s="13" t="s">
        <v>3365</v>
      </c>
      <c r="H2205" s="13" t="s">
        <v>105</v>
      </c>
      <c r="I2205" s="13">
        <v>57</v>
      </c>
      <c r="J2205" s="13" t="s">
        <v>614</v>
      </c>
      <c r="K2205" s="13" t="s">
        <v>107</v>
      </c>
      <c r="L2205" s="13" t="s">
        <v>108</v>
      </c>
      <c r="M2205" s="13" t="s">
        <v>122</v>
      </c>
      <c r="N2205" s="13" t="s">
        <v>2830</v>
      </c>
      <c r="O2205" s="39"/>
      <c r="P2205" s="39"/>
      <c r="Q2205" s="39"/>
      <c r="R2205" s="39"/>
      <c r="S2205" s="39">
        <v>1</v>
      </c>
      <c r="T2205" s="39">
        <v>1</v>
      </c>
      <c r="U2205" s="39">
        <v>1</v>
      </c>
      <c r="V2205" s="39">
        <v>1</v>
      </c>
      <c r="W2205" s="39">
        <v>1</v>
      </c>
      <c r="X2205" s="39"/>
      <c r="Y2205" s="39"/>
      <c r="Z2205" s="39"/>
      <c r="AA2205" s="39"/>
      <c r="AB2205" s="39"/>
      <c r="AC2205" s="39"/>
      <c r="AD2205" s="39"/>
      <c r="AE2205" s="39"/>
      <c r="AF2205" s="39"/>
      <c r="AG2205" s="39"/>
      <c r="AH2205" s="39"/>
      <c r="AI2205" s="39"/>
      <c r="AJ2205" s="39"/>
      <c r="AK2205" s="39"/>
      <c r="AL2205" s="39"/>
      <c r="AM2205" s="39"/>
      <c r="AN2205" s="39"/>
      <c r="AO2205" s="39"/>
      <c r="AP2205" s="39">
        <v>20535.71</v>
      </c>
      <c r="AQ2205" s="39">
        <v>0</v>
      </c>
      <c r="AR2205" s="27">
        <f t="shared" si="45"/>
        <v>0</v>
      </c>
      <c r="AS2205" s="13" t="s">
        <v>111</v>
      </c>
      <c r="AT2205" s="13">
        <v>2016</v>
      </c>
      <c r="AU2205" s="13" t="s">
        <v>115</v>
      </c>
    </row>
    <row r="2206" spans="2:47" x14ac:dyDescent="0.2">
      <c r="B2206" s="13" t="s">
        <v>3369</v>
      </c>
      <c r="C2206" s="13" t="s">
        <v>100</v>
      </c>
      <c r="D2206" s="13" t="s">
        <v>3314</v>
      </c>
      <c r="E2206" s="13" t="s">
        <v>569</v>
      </c>
      <c r="F2206" s="13" t="s">
        <v>3315</v>
      </c>
      <c r="G2206" s="13" t="s">
        <v>3365</v>
      </c>
      <c r="H2206" s="13" t="s">
        <v>105</v>
      </c>
      <c r="I2206" s="13">
        <v>57</v>
      </c>
      <c r="J2206" s="13" t="s">
        <v>106</v>
      </c>
      <c r="K2206" s="13" t="s">
        <v>107</v>
      </c>
      <c r="L2206" s="13" t="s">
        <v>108</v>
      </c>
      <c r="M2206" s="13" t="s">
        <v>122</v>
      </c>
      <c r="N2206" s="13" t="s">
        <v>2830</v>
      </c>
      <c r="O2206" s="39"/>
      <c r="P2206" s="39"/>
      <c r="Q2206" s="39"/>
      <c r="R2206" s="39"/>
      <c r="S2206" s="39">
        <v>1</v>
      </c>
      <c r="T2206" s="39">
        <v>0</v>
      </c>
      <c r="U2206" s="39">
        <v>1</v>
      </c>
      <c r="V2206" s="39">
        <v>1</v>
      </c>
      <c r="W2206" s="39">
        <v>1</v>
      </c>
      <c r="X2206" s="39"/>
      <c r="Y2206" s="39"/>
      <c r="Z2206" s="39"/>
      <c r="AA2206" s="39"/>
      <c r="AB2206" s="39"/>
      <c r="AC2206" s="39"/>
      <c r="AD2206" s="39"/>
      <c r="AE2206" s="39"/>
      <c r="AF2206" s="39"/>
      <c r="AG2206" s="39"/>
      <c r="AH2206" s="39"/>
      <c r="AI2206" s="39"/>
      <c r="AJ2206" s="39"/>
      <c r="AK2206" s="39"/>
      <c r="AL2206" s="39"/>
      <c r="AM2206" s="39"/>
      <c r="AN2206" s="39"/>
      <c r="AO2206" s="39"/>
      <c r="AP2206" s="39">
        <v>20535.71</v>
      </c>
      <c r="AQ2206" s="39">
        <v>0</v>
      </c>
      <c r="AR2206" s="27">
        <f t="shared" si="45"/>
        <v>0</v>
      </c>
      <c r="AS2206" s="13" t="s">
        <v>111</v>
      </c>
      <c r="AT2206" s="13">
        <v>2016</v>
      </c>
      <c r="AU2206" s="13" t="s">
        <v>6997</v>
      </c>
    </row>
    <row r="2207" spans="2:47" x14ac:dyDescent="0.2">
      <c r="B2207" s="13" t="s">
        <v>7022</v>
      </c>
      <c r="C2207" s="13" t="s">
        <v>100</v>
      </c>
      <c r="D2207" s="13" t="s">
        <v>3314</v>
      </c>
      <c r="E2207" s="13" t="s">
        <v>569</v>
      </c>
      <c r="F2207" s="13" t="s">
        <v>3315</v>
      </c>
      <c r="G2207" s="13" t="s">
        <v>3365</v>
      </c>
      <c r="H2207" s="13" t="s">
        <v>105</v>
      </c>
      <c r="I2207" s="13">
        <v>57</v>
      </c>
      <c r="J2207" s="13" t="s">
        <v>106</v>
      </c>
      <c r="K2207" s="13" t="s">
        <v>107</v>
      </c>
      <c r="L2207" s="13" t="s">
        <v>108</v>
      </c>
      <c r="M2207" s="13" t="s">
        <v>122</v>
      </c>
      <c r="N2207" s="13" t="s">
        <v>2830</v>
      </c>
      <c r="O2207" s="39"/>
      <c r="P2207" s="39"/>
      <c r="Q2207" s="39"/>
      <c r="R2207" s="39"/>
      <c r="S2207" s="39">
        <v>1</v>
      </c>
      <c r="T2207" s="39">
        <v>0</v>
      </c>
      <c r="U2207" s="39">
        <v>1</v>
      </c>
      <c r="V2207" s="39">
        <v>1</v>
      </c>
      <c r="W2207" s="39">
        <v>1</v>
      </c>
      <c r="X2207" s="39"/>
      <c r="Y2207" s="39"/>
      <c r="Z2207" s="39"/>
      <c r="AA2207" s="39"/>
      <c r="AB2207" s="39"/>
      <c r="AC2207" s="39"/>
      <c r="AD2207" s="39"/>
      <c r="AE2207" s="39"/>
      <c r="AF2207" s="39"/>
      <c r="AG2207" s="39"/>
      <c r="AH2207" s="39"/>
      <c r="AI2207" s="39"/>
      <c r="AJ2207" s="39"/>
      <c r="AK2207" s="39"/>
      <c r="AL2207" s="39"/>
      <c r="AM2207" s="39"/>
      <c r="AN2207" s="39"/>
      <c r="AO2207" s="39"/>
      <c r="AP2207" s="39">
        <v>20535.71</v>
      </c>
      <c r="AQ2207" s="39">
        <v>0</v>
      </c>
      <c r="AR2207" s="27">
        <f t="shared" si="45"/>
        <v>0</v>
      </c>
      <c r="AS2207" s="13" t="s">
        <v>111</v>
      </c>
      <c r="AT2207" s="13">
        <v>2016</v>
      </c>
      <c r="AU2207" s="13" t="s">
        <v>7179</v>
      </c>
    </row>
    <row r="2208" spans="2:47" x14ac:dyDescent="0.2">
      <c r="B2208" s="13" t="s">
        <v>7126</v>
      </c>
      <c r="C2208" s="13" t="s">
        <v>100</v>
      </c>
      <c r="D2208" s="13" t="s">
        <v>3314</v>
      </c>
      <c r="E2208" s="13" t="s">
        <v>569</v>
      </c>
      <c r="F2208" s="13" t="s">
        <v>3315</v>
      </c>
      <c r="G2208" s="13" t="s">
        <v>3365</v>
      </c>
      <c r="H2208" s="13" t="s">
        <v>105</v>
      </c>
      <c r="I2208" s="13">
        <v>57</v>
      </c>
      <c r="J2208" s="13" t="s">
        <v>106</v>
      </c>
      <c r="K2208" s="13" t="s">
        <v>107</v>
      </c>
      <c r="L2208" s="13" t="s">
        <v>108</v>
      </c>
      <c r="M2208" s="13" t="s">
        <v>122</v>
      </c>
      <c r="N2208" s="13" t="s">
        <v>2830</v>
      </c>
      <c r="O2208" s="39"/>
      <c r="P2208" s="39"/>
      <c r="Q2208" s="39"/>
      <c r="R2208" s="39"/>
      <c r="S2208" s="39">
        <v>1</v>
      </c>
      <c r="T2208" s="39">
        <v>0</v>
      </c>
      <c r="U2208" s="39">
        <v>1</v>
      </c>
      <c r="V2208" s="39">
        <v>1</v>
      </c>
      <c r="W2208" s="39">
        <v>1</v>
      </c>
      <c r="X2208" s="112"/>
      <c r="Y2208" s="112"/>
      <c r="Z2208" s="112"/>
      <c r="AA2208" s="112"/>
      <c r="AB2208" s="112"/>
      <c r="AC2208" s="112"/>
      <c r="AD2208" s="112"/>
      <c r="AE2208" s="112"/>
      <c r="AF2208" s="112"/>
      <c r="AG2208" s="112"/>
      <c r="AH2208" s="112"/>
      <c r="AI2208" s="112"/>
      <c r="AJ2208" s="112"/>
      <c r="AK2208" s="112"/>
      <c r="AL2208" s="112"/>
      <c r="AM2208" s="112"/>
      <c r="AN2208" s="112"/>
      <c r="AO2208" s="112"/>
      <c r="AP2208" s="39">
        <v>30143.96</v>
      </c>
      <c r="AQ2208" s="39">
        <f>(O2208+P2208+Q2208+R2208+S2208+T2208+U2208+V2208+W2208)*AP2208</f>
        <v>120575.84</v>
      </c>
      <c r="AR2208" s="27">
        <f t="shared" si="45"/>
        <v>135044.94080000001</v>
      </c>
      <c r="AS2208" s="13" t="s">
        <v>111</v>
      </c>
      <c r="AT2208" s="13">
        <v>2016</v>
      </c>
      <c r="AU2208" s="13"/>
    </row>
    <row r="2209" spans="2:47" x14ac:dyDescent="0.2">
      <c r="B2209" s="7" t="s">
        <v>3370</v>
      </c>
      <c r="C2209" s="7" t="s">
        <v>100</v>
      </c>
      <c r="D2209" s="13" t="s">
        <v>638</v>
      </c>
      <c r="E2209" s="7" t="s">
        <v>582</v>
      </c>
      <c r="F2209" s="7" t="s">
        <v>639</v>
      </c>
      <c r="G2209" s="7" t="s">
        <v>3371</v>
      </c>
      <c r="H2209" s="8" t="s">
        <v>197</v>
      </c>
      <c r="I2209" s="9">
        <v>57</v>
      </c>
      <c r="J2209" s="10" t="s">
        <v>238</v>
      </c>
      <c r="K2209" s="8" t="s">
        <v>107</v>
      </c>
      <c r="L2209" s="10" t="s">
        <v>108</v>
      </c>
      <c r="M2209" s="10" t="s">
        <v>109</v>
      </c>
      <c r="N2209" s="29" t="s">
        <v>2830</v>
      </c>
      <c r="O2209" s="27"/>
      <c r="P2209" s="27"/>
      <c r="Q2209" s="74"/>
      <c r="R2209" s="27">
        <v>6</v>
      </c>
      <c r="S2209" s="27">
        <v>77</v>
      </c>
      <c r="T2209" s="27">
        <v>77</v>
      </c>
      <c r="U2209" s="27">
        <v>77</v>
      </c>
      <c r="V2209" s="27">
        <v>77</v>
      </c>
      <c r="W2209" s="27"/>
      <c r="X2209" s="27"/>
      <c r="Y2209" s="27"/>
      <c r="Z2209" s="27"/>
      <c r="AA2209" s="27"/>
      <c r="AB2209" s="27"/>
      <c r="AC2209" s="27"/>
      <c r="AD2209" s="27"/>
      <c r="AE2209" s="27"/>
      <c r="AF2209" s="27"/>
      <c r="AG2209" s="27"/>
      <c r="AH2209" s="27"/>
      <c r="AI2209" s="27"/>
      <c r="AJ2209" s="27"/>
      <c r="AK2209" s="27"/>
      <c r="AL2209" s="27"/>
      <c r="AM2209" s="27"/>
      <c r="AN2209" s="27"/>
      <c r="AO2209" s="27"/>
      <c r="AP2209" s="27">
        <v>37140.5</v>
      </c>
      <c r="AQ2209" s="27">
        <v>0</v>
      </c>
      <c r="AR2209" s="27">
        <f t="shared" si="45"/>
        <v>0</v>
      </c>
      <c r="AS2209" s="10" t="s">
        <v>111</v>
      </c>
      <c r="AT2209" s="43" t="s">
        <v>241</v>
      </c>
      <c r="AU2209" s="89" t="s">
        <v>661</v>
      </c>
    </row>
    <row r="2210" spans="2:47" x14ac:dyDescent="0.2">
      <c r="B2210" s="12" t="s">
        <v>3372</v>
      </c>
      <c r="C2210" s="7" t="s">
        <v>100</v>
      </c>
      <c r="D2210" s="13" t="s">
        <v>638</v>
      </c>
      <c r="E2210" s="7" t="s">
        <v>582</v>
      </c>
      <c r="F2210" s="7" t="s">
        <v>639</v>
      </c>
      <c r="G2210" s="7" t="s">
        <v>3371</v>
      </c>
      <c r="H2210" s="8" t="s">
        <v>105</v>
      </c>
      <c r="I2210" s="9">
        <v>57</v>
      </c>
      <c r="J2210" s="10" t="s">
        <v>106</v>
      </c>
      <c r="K2210" s="8" t="s">
        <v>107</v>
      </c>
      <c r="L2210" s="10" t="s">
        <v>108</v>
      </c>
      <c r="M2210" s="10" t="s">
        <v>109</v>
      </c>
      <c r="N2210" s="10" t="s">
        <v>2830</v>
      </c>
      <c r="O2210" s="74"/>
      <c r="P2210" s="27"/>
      <c r="Q2210" s="27"/>
      <c r="R2210" s="27">
        <v>6</v>
      </c>
      <c r="S2210" s="27">
        <v>77</v>
      </c>
      <c r="T2210" s="27">
        <v>77</v>
      </c>
      <c r="U2210" s="27">
        <v>77</v>
      </c>
      <c r="V2210" s="27">
        <v>77</v>
      </c>
      <c r="W2210" s="27"/>
      <c r="X2210" s="27"/>
      <c r="Y2210" s="27"/>
      <c r="Z2210" s="27"/>
      <c r="AA2210" s="27"/>
      <c r="AB2210" s="27"/>
      <c r="AC2210" s="27"/>
      <c r="AD2210" s="27"/>
      <c r="AE2210" s="27"/>
      <c r="AF2210" s="27"/>
      <c r="AG2210" s="27"/>
      <c r="AH2210" s="27"/>
      <c r="AI2210" s="27"/>
      <c r="AJ2210" s="27"/>
      <c r="AK2210" s="27"/>
      <c r="AL2210" s="27"/>
      <c r="AM2210" s="27"/>
      <c r="AN2210" s="27"/>
      <c r="AO2210" s="27"/>
      <c r="AP2210" s="27">
        <v>37140.5</v>
      </c>
      <c r="AQ2210" s="27">
        <v>0</v>
      </c>
      <c r="AR2210" s="27">
        <f t="shared" si="45"/>
        <v>0</v>
      </c>
      <c r="AS2210" s="10" t="s">
        <v>111</v>
      </c>
      <c r="AT2210" s="43" t="s">
        <v>241</v>
      </c>
      <c r="AU2210" s="89" t="s">
        <v>661</v>
      </c>
    </row>
    <row r="2211" spans="2:47" x14ac:dyDescent="0.2">
      <c r="B2211" s="12" t="s">
        <v>3373</v>
      </c>
      <c r="C2211" s="7" t="s">
        <v>100</v>
      </c>
      <c r="D2211" s="13" t="s">
        <v>638</v>
      </c>
      <c r="E2211" s="7" t="s">
        <v>582</v>
      </c>
      <c r="F2211" s="7" t="s">
        <v>639</v>
      </c>
      <c r="G2211" s="7" t="s">
        <v>3371</v>
      </c>
      <c r="H2211" s="8" t="s">
        <v>105</v>
      </c>
      <c r="I2211" s="8">
        <v>57</v>
      </c>
      <c r="J2211" s="10" t="s">
        <v>3109</v>
      </c>
      <c r="K2211" s="8" t="s">
        <v>107</v>
      </c>
      <c r="L2211" s="10" t="s">
        <v>108</v>
      </c>
      <c r="M2211" s="10" t="s">
        <v>109</v>
      </c>
      <c r="N2211" s="10" t="s">
        <v>2830</v>
      </c>
      <c r="O2211" s="74"/>
      <c r="P2211" s="27"/>
      <c r="Q2211" s="27"/>
      <c r="R2211" s="27"/>
      <c r="S2211" s="27">
        <v>53</v>
      </c>
      <c r="T2211" s="27"/>
      <c r="U2211" s="27">
        <v>77</v>
      </c>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v>26000</v>
      </c>
      <c r="AQ2211" s="27">
        <v>0</v>
      </c>
      <c r="AR2211" s="27">
        <f t="shared" si="45"/>
        <v>0</v>
      </c>
      <c r="AS2211" s="10" t="s">
        <v>111</v>
      </c>
      <c r="AT2211" s="7" t="s">
        <v>375</v>
      </c>
      <c r="AU2211" s="89" t="s">
        <v>212</v>
      </c>
    </row>
    <row r="2212" spans="2:47" x14ac:dyDescent="0.2">
      <c r="B2212" s="7" t="s">
        <v>3374</v>
      </c>
      <c r="C2212" s="7" t="s">
        <v>100</v>
      </c>
      <c r="D2212" s="13" t="s">
        <v>638</v>
      </c>
      <c r="E2212" s="7" t="s">
        <v>582</v>
      </c>
      <c r="F2212" s="7" t="s">
        <v>639</v>
      </c>
      <c r="G2212" s="7" t="s">
        <v>3375</v>
      </c>
      <c r="H2212" s="8" t="s">
        <v>197</v>
      </c>
      <c r="I2212" s="9">
        <v>57</v>
      </c>
      <c r="J2212" s="10" t="s">
        <v>238</v>
      </c>
      <c r="K2212" s="8" t="s">
        <v>107</v>
      </c>
      <c r="L2212" s="10" t="s">
        <v>108</v>
      </c>
      <c r="M2212" s="10" t="s">
        <v>109</v>
      </c>
      <c r="N2212" s="29" t="s">
        <v>2830</v>
      </c>
      <c r="O2212" s="27"/>
      <c r="P2212" s="27"/>
      <c r="Q2212" s="74"/>
      <c r="R2212" s="27">
        <v>6</v>
      </c>
      <c r="S2212" s="27">
        <v>83</v>
      </c>
      <c r="T2212" s="27">
        <v>83</v>
      </c>
      <c r="U2212" s="27">
        <v>83</v>
      </c>
      <c r="V2212" s="27">
        <v>83</v>
      </c>
      <c r="W2212" s="27"/>
      <c r="X2212" s="27"/>
      <c r="Y2212" s="27"/>
      <c r="Z2212" s="27"/>
      <c r="AA2212" s="27"/>
      <c r="AB2212" s="27"/>
      <c r="AC2212" s="27"/>
      <c r="AD2212" s="27"/>
      <c r="AE2212" s="27"/>
      <c r="AF2212" s="27"/>
      <c r="AG2212" s="27"/>
      <c r="AH2212" s="27"/>
      <c r="AI2212" s="27"/>
      <c r="AJ2212" s="27"/>
      <c r="AK2212" s="27"/>
      <c r="AL2212" s="27"/>
      <c r="AM2212" s="27"/>
      <c r="AN2212" s="27"/>
      <c r="AO2212" s="27"/>
      <c r="AP2212" s="27">
        <v>37140.5</v>
      </c>
      <c r="AQ2212" s="27">
        <v>0</v>
      </c>
      <c r="AR2212" s="27">
        <f t="shared" si="45"/>
        <v>0</v>
      </c>
      <c r="AS2212" s="10" t="s">
        <v>111</v>
      </c>
      <c r="AT2212" s="43" t="s">
        <v>241</v>
      </c>
      <c r="AU2212" s="89" t="s">
        <v>661</v>
      </c>
    </row>
    <row r="2213" spans="2:47" x14ac:dyDescent="0.2">
      <c r="B2213" s="12" t="s">
        <v>3376</v>
      </c>
      <c r="C2213" s="7" t="s">
        <v>100</v>
      </c>
      <c r="D2213" s="13" t="s">
        <v>638</v>
      </c>
      <c r="E2213" s="7" t="s">
        <v>582</v>
      </c>
      <c r="F2213" s="7" t="s">
        <v>639</v>
      </c>
      <c r="G2213" s="7" t="s">
        <v>3375</v>
      </c>
      <c r="H2213" s="8" t="s">
        <v>105</v>
      </c>
      <c r="I2213" s="9">
        <v>57</v>
      </c>
      <c r="J2213" s="10" t="s">
        <v>106</v>
      </c>
      <c r="K2213" s="8" t="s">
        <v>107</v>
      </c>
      <c r="L2213" s="10" t="s">
        <v>108</v>
      </c>
      <c r="M2213" s="10" t="s">
        <v>109</v>
      </c>
      <c r="N2213" s="10" t="s">
        <v>2830</v>
      </c>
      <c r="O2213" s="74"/>
      <c r="P2213" s="27"/>
      <c r="Q2213" s="27"/>
      <c r="R2213" s="27">
        <v>6</v>
      </c>
      <c r="S2213" s="27">
        <v>83</v>
      </c>
      <c r="T2213" s="27">
        <v>83</v>
      </c>
      <c r="U2213" s="27">
        <v>83</v>
      </c>
      <c r="V2213" s="27">
        <v>83</v>
      </c>
      <c r="W2213" s="27"/>
      <c r="X2213" s="27"/>
      <c r="Y2213" s="27"/>
      <c r="Z2213" s="27"/>
      <c r="AA2213" s="27"/>
      <c r="AB2213" s="27"/>
      <c r="AC2213" s="27"/>
      <c r="AD2213" s="27"/>
      <c r="AE2213" s="27"/>
      <c r="AF2213" s="27"/>
      <c r="AG2213" s="27"/>
      <c r="AH2213" s="27"/>
      <c r="AI2213" s="27"/>
      <c r="AJ2213" s="27"/>
      <c r="AK2213" s="27"/>
      <c r="AL2213" s="27"/>
      <c r="AM2213" s="27"/>
      <c r="AN2213" s="27"/>
      <c r="AO2213" s="27"/>
      <c r="AP2213" s="27">
        <v>37140.5</v>
      </c>
      <c r="AQ2213" s="27">
        <v>0</v>
      </c>
      <c r="AR2213" s="27">
        <f t="shared" si="45"/>
        <v>0</v>
      </c>
      <c r="AS2213" s="10" t="s">
        <v>111</v>
      </c>
      <c r="AT2213" s="43" t="s">
        <v>241</v>
      </c>
      <c r="AU2213" s="89" t="s">
        <v>661</v>
      </c>
    </row>
    <row r="2214" spans="2:47" x14ac:dyDescent="0.2">
      <c r="B2214" s="12" t="s">
        <v>3377</v>
      </c>
      <c r="C2214" s="7" t="s">
        <v>100</v>
      </c>
      <c r="D2214" s="13" t="s">
        <v>638</v>
      </c>
      <c r="E2214" s="7" t="s">
        <v>582</v>
      </c>
      <c r="F2214" s="7" t="s">
        <v>639</v>
      </c>
      <c r="G2214" s="7" t="s">
        <v>3375</v>
      </c>
      <c r="H2214" s="8" t="s">
        <v>105</v>
      </c>
      <c r="I2214" s="8">
        <v>57</v>
      </c>
      <c r="J2214" s="10" t="s">
        <v>3109</v>
      </c>
      <c r="K2214" s="8" t="s">
        <v>107</v>
      </c>
      <c r="L2214" s="10" t="s">
        <v>108</v>
      </c>
      <c r="M2214" s="10" t="s">
        <v>109</v>
      </c>
      <c r="N2214" s="10" t="s">
        <v>2830</v>
      </c>
      <c r="O2214" s="74"/>
      <c r="P2214" s="27"/>
      <c r="Q2214" s="27"/>
      <c r="R2214" s="27"/>
      <c r="S2214" s="27">
        <v>46</v>
      </c>
      <c r="T2214" s="27"/>
      <c r="U2214" s="27">
        <v>83</v>
      </c>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v>26000</v>
      </c>
      <c r="AQ2214" s="27">
        <v>0</v>
      </c>
      <c r="AR2214" s="27">
        <f t="shared" si="45"/>
        <v>0</v>
      </c>
      <c r="AS2214" s="10" t="s">
        <v>111</v>
      </c>
      <c r="AT2214" s="7" t="s">
        <v>375</v>
      </c>
      <c r="AU2214" s="89" t="s">
        <v>212</v>
      </c>
    </row>
    <row r="2215" spans="2:47" x14ac:dyDescent="0.2">
      <c r="B2215" s="7" t="s">
        <v>3378</v>
      </c>
      <c r="C2215" s="7" t="s">
        <v>100</v>
      </c>
      <c r="D2215" s="13" t="s">
        <v>638</v>
      </c>
      <c r="E2215" s="7" t="s">
        <v>582</v>
      </c>
      <c r="F2215" s="7" t="s">
        <v>639</v>
      </c>
      <c r="G2215" s="7" t="s">
        <v>3379</v>
      </c>
      <c r="H2215" s="8" t="s">
        <v>197</v>
      </c>
      <c r="I2215" s="9">
        <v>57</v>
      </c>
      <c r="J2215" s="10" t="s">
        <v>238</v>
      </c>
      <c r="K2215" s="8" t="s">
        <v>107</v>
      </c>
      <c r="L2215" s="10" t="s">
        <v>108</v>
      </c>
      <c r="M2215" s="10" t="s">
        <v>109</v>
      </c>
      <c r="N2215" s="29" t="s">
        <v>2830</v>
      </c>
      <c r="O2215" s="27"/>
      <c r="P2215" s="27"/>
      <c r="Q2215" s="74"/>
      <c r="R2215" s="27">
        <v>20</v>
      </c>
      <c r="S2215" s="27">
        <v>84</v>
      </c>
      <c r="T2215" s="27">
        <v>84</v>
      </c>
      <c r="U2215" s="27">
        <v>84</v>
      </c>
      <c r="V2215" s="27">
        <v>84</v>
      </c>
      <c r="W2215" s="27"/>
      <c r="X2215" s="27"/>
      <c r="Y2215" s="27"/>
      <c r="Z2215" s="27"/>
      <c r="AA2215" s="27"/>
      <c r="AB2215" s="27"/>
      <c r="AC2215" s="27"/>
      <c r="AD2215" s="27"/>
      <c r="AE2215" s="27"/>
      <c r="AF2215" s="27"/>
      <c r="AG2215" s="27"/>
      <c r="AH2215" s="27"/>
      <c r="AI2215" s="27"/>
      <c r="AJ2215" s="27"/>
      <c r="AK2215" s="27"/>
      <c r="AL2215" s="27"/>
      <c r="AM2215" s="27"/>
      <c r="AN2215" s="27"/>
      <c r="AO2215" s="27"/>
      <c r="AP2215" s="27">
        <v>37140.5</v>
      </c>
      <c r="AQ2215" s="27">
        <v>0</v>
      </c>
      <c r="AR2215" s="27">
        <f t="shared" si="45"/>
        <v>0</v>
      </c>
      <c r="AS2215" s="10" t="s">
        <v>111</v>
      </c>
      <c r="AT2215" s="43" t="s">
        <v>241</v>
      </c>
      <c r="AU2215" s="89" t="s">
        <v>661</v>
      </c>
    </row>
    <row r="2216" spans="2:47" x14ac:dyDescent="0.2">
      <c r="B2216" s="12" t="s">
        <v>3380</v>
      </c>
      <c r="C2216" s="7" t="s">
        <v>100</v>
      </c>
      <c r="D2216" s="13" t="s">
        <v>638</v>
      </c>
      <c r="E2216" s="7" t="s">
        <v>582</v>
      </c>
      <c r="F2216" s="7" t="s">
        <v>639</v>
      </c>
      <c r="G2216" s="7" t="s">
        <v>3379</v>
      </c>
      <c r="H2216" s="8" t="s">
        <v>105</v>
      </c>
      <c r="I2216" s="9">
        <v>57</v>
      </c>
      <c r="J2216" s="10" t="s">
        <v>106</v>
      </c>
      <c r="K2216" s="8" t="s">
        <v>107</v>
      </c>
      <c r="L2216" s="10" t="s">
        <v>108</v>
      </c>
      <c r="M2216" s="10" t="s">
        <v>109</v>
      </c>
      <c r="N2216" s="10" t="s">
        <v>2830</v>
      </c>
      <c r="O2216" s="74"/>
      <c r="P2216" s="27"/>
      <c r="Q2216" s="27"/>
      <c r="R2216" s="27">
        <v>20</v>
      </c>
      <c r="S2216" s="27">
        <v>84</v>
      </c>
      <c r="T2216" s="27">
        <v>84</v>
      </c>
      <c r="U2216" s="27">
        <v>84</v>
      </c>
      <c r="V2216" s="27">
        <v>84</v>
      </c>
      <c r="W2216" s="27"/>
      <c r="X2216" s="27"/>
      <c r="Y2216" s="27"/>
      <c r="Z2216" s="27"/>
      <c r="AA2216" s="27"/>
      <c r="AB2216" s="27"/>
      <c r="AC2216" s="27"/>
      <c r="AD2216" s="27"/>
      <c r="AE2216" s="27"/>
      <c r="AF2216" s="27"/>
      <c r="AG2216" s="27"/>
      <c r="AH2216" s="27"/>
      <c r="AI2216" s="27"/>
      <c r="AJ2216" s="27"/>
      <c r="AK2216" s="27"/>
      <c r="AL2216" s="27"/>
      <c r="AM2216" s="27"/>
      <c r="AN2216" s="27"/>
      <c r="AO2216" s="27"/>
      <c r="AP2216" s="27">
        <v>37140.5</v>
      </c>
      <c r="AQ2216" s="27">
        <v>0</v>
      </c>
      <c r="AR2216" s="27">
        <f t="shared" si="45"/>
        <v>0</v>
      </c>
      <c r="AS2216" s="10" t="s">
        <v>111</v>
      </c>
      <c r="AT2216" s="43" t="s">
        <v>241</v>
      </c>
      <c r="AU2216" s="89" t="s">
        <v>661</v>
      </c>
    </row>
    <row r="2217" spans="2:47" x14ac:dyDescent="0.2">
      <c r="B2217" s="12" t="s">
        <v>3381</v>
      </c>
      <c r="C2217" s="7" t="s">
        <v>100</v>
      </c>
      <c r="D2217" s="13" t="s">
        <v>638</v>
      </c>
      <c r="E2217" s="7" t="s">
        <v>582</v>
      </c>
      <c r="F2217" s="7" t="s">
        <v>639</v>
      </c>
      <c r="G2217" s="7" t="s">
        <v>3379</v>
      </c>
      <c r="H2217" s="8" t="s">
        <v>105</v>
      </c>
      <c r="I2217" s="8">
        <v>57</v>
      </c>
      <c r="J2217" s="10" t="s">
        <v>3109</v>
      </c>
      <c r="K2217" s="8" t="s">
        <v>107</v>
      </c>
      <c r="L2217" s="10" t="s">
        <v>108</v>
      </c>
      <c r="M2217" s="10" t="s">
        <v>109</v>
      </c>
      <c r="N2217" s="10" t="s">
        <v>2830</v>
      </c>
      <c r="O2217" s="74"/>
      <c r="P2217" s="27"/>
      <c r="Q2217" s="27"/>
      <c r="R2217" s="27"/>
      <c r="S2217" s="27">
        <v>51</v>
      </c>
      <c r="T2217" s="27"/>
      <c r="U2217" s="27">
        <v>84</v>
      </c>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v>26000</v>
      </c>
      <c r="AQ2217" s="27">
        <v>0</v>
      </c>
      <c r="AR2217" s="27">
        <f t="shared" si="45"/>
        <v>0</v>
      </c>
      <c r="AS2217" s="10" t="s">
        <v>111</v>
      </c>
      <c r="AT2217" s="7" t="s">
        <v>375</v>
      </c>
      <c r="AU2217" s="89" t="s">
        <v>212</v>
      </c>
    </row>
    <row r="2218" spans="2:47" x14ac:dyDescent="0.2">
      <c r="B2218" s="7" t="s">
        <v>3382</v>
      </c>
      <c r="C2218" s="7" t="s">
        <v>100</v>
      </c>
      <c r="D2218" s="13" t="s">
        <v>638</v>
      </c>
      <c r="E2218" s="7" t="s">
        <v>582</v>
      </c>
      <c r="F2218" s="7" t="s">
        <v>639</v>
      </c>
      <c r="G2218" s="7" t="s">
        <v>3383</v>
      </c>
      <c r="H2218" s="8" t="s">
        <v>197</v>
      </c>
      <c r="I2218" s="9">
        <v>57</v>
      </c>
      <c r="J2218" s="10" t="s">
        <v>238</v>
      </c>
      <c r="K2218" s="8" t="s">
        <v>107</v>
      </c>
      <c r="L2218" s="10" t="s">
        <v>108</v>
      </c>
      <c r="M2218" s="10" t="s">
        <v>109</v>
      </c>
      <c r="N2218" s="29" t="s">
        <v>2830</v>
      </c>
      <c r="O2218" s="27"/>
      <c r="P2218" s="27"/>
      <c r="Q2218" s="74"/>
      <c r="R2218" s="27">
        <v>12</v>
      </c>
      <c r="S2218" s="27">
        <v>25</v>
      </c>
      <c r="T2218" s="27">
        <v>25</v>
      </c>
      <c r="U2218" s="27">
        <v>25</v>
      </c>
      <c r="V2218" s="27">
        <v>25</v>
      </c>
      <c r="W2218" s="27"/>
      <c r="X2218" s="27"/>
      <c r="Y2218" s="27"/>
      <c r="Z2218" s="27"/>
      <c r="AA2218" s="27"/>
      <c r="AB2218" s="27"/>
      <c r="AC2218" s="27"/>
      <c r="AD2218" s="27"/>
      <c r="AE2218" s="27"/>
      <c r="AF2218" s="27"/>
      <c r="AG2218" s="27"/>
      <c r="AH2218" s="27"/>
      <c r="AI2218" s="27"/>
      <c r="AJ2218" s="27"/>
      <c r="AK2218" s="27"/>
      <c r="AL2218" s="27"/>
      <c r="AM2218" s="27"/>
      <c r="AN2218" s="27"/>
      <c r="AO2218" s="27"/>
      <c r="AP2218" s="27">
        <v>37140.5</v>
      </c>
      <c r="AQ2218" s="27">
        <v>0</v>
      </c>
      <c r="AR2218" s="27">
        <f t="shared" si="45"/>
        <v>0</v>
      </c>
      <c r="AS2218" s="10" t="s">
        <v>111</v>
      </c>
      <c r="AT2218" s="43" t="s">
        <v>241</v>
      </c>
      <c r="AU2218" s="89" t="s">
        <v>661</v>
      </c>
    </row>
    <row r="2219" spans="2:47" x14ac:dyDescent="0.2">
      <c r="B2219" s="12" t="s">
        <v>3384</v>
      </c>
      <c r="C2219" s="7" t="s">
        <v>100</v>
      </c>
      <c r="D2219" s="13" t="s">
        <v>638</v>
      </c>
      <c r="E2219" s="7" t="s">
        <v>582</v>
      </c>
      <c r="F2219" s="7" t="s">
        <v>639</v>
      </c>
      <c r="G2219" s="7" t="s">
        <v>3383</v>
      </c>
      <c r="H2219" s="8" t="s">
        <v>105</v>
      </c>
      <c r="I2219" s="9">
        <v>57</v>
      </c>
      <c r="J2219" s="10" t="s">
        <v>106</v>
      </c>
      <c r="K2219" s="8" t="s">
        <v>107</v>
      </c>
      <c r="L2219" s="10" t="s">
        <v>108</v>
      </c>
      <c r="M2219" s="10" t="s">
        <v>109</v>
      </c>
      <c r="N2219" s="10" t="s">
        <v>2830</v>
      </c>
      <c r="O2219" s="74"/>
      <c r="P2219" s="27"/>
      <c r="Q2219" s="27"/>
      <c r="R2219" s="27">
        <v>12</v>
      </c>
      <c r="S2219" s="27">
        <v>25</v>
      </c>
      <c r="T2219" s="27">
        <v>25</v>
      </c>
      <c r="U2219" s="27">
        <v>25</v>
      </c>
      <c r="V2219" s="27">
        <v>25</v>
      </c>
      <c r="W2219" s="27"/>
      <c r="X2219" s="27"/>
      <c r="Y2219" s="27"/>
      <c r="Z2219" s="27"/>
      <c r="AA2219" s="27"/>
      <c r="AB2219" s="27"/>
      <c r="AC2219" s="27"/>
      <c r="AD2219" s="27"/>
      <c r="AE2219" s="27"/>
      <c r="AF2219" s="27"/>
      <c r="AG2219" s="27"/>
      <c r="AH2219" s="27"/>
      <c r="AI2219" s="27"/>
      <c r="AJ2219" s="27"/>
      <c r="AK2219" s="27"/>
      <c r="AL2219" s="27"/>
      <c r="AM2219" s="27"/>
      <c r="AN2219" s="27"/>
      <c r="AO2219" s="27"/>
      <c r="AP2219" s="27">
        <v>37140.5</v>
      </c>
      <c r="AQ2219" s="27">
        <v>0</v>
      </c>
      <c r="AR2219" s="27">
        <f t="shared" si="45"/>
        <v>0</v>
      </c>
      <c r="AS2219" s="10" t="s">
        <v>111</v>
      </c>
      <c r="AT2219" s="43" t="s">
        <v>241</v>
      </c>
      <c r="AU2219" s="89" t="s">
        <v>661</v>
      </c>
    </row>
    <row r="2220" spans="2:47" x14ac:dyDescent="0.2">
      <c r="B2220" s="12" t="s">
        <v>3385</v>
      </c>
      <c r="C2220" s="7" t="s">
        <v>100</v>
      </c>
      <c r="D2220" s="13" t="s">
        <v>638</v>
      </c>
      <c r="E2220" s="7" t="s">
        <v>582</v>
      </c>
      <c r="F2220" s="7" t="s">
        <v>639</v>
      </c>
      <c r="G2220" s="7" t="s">
        <v>3383</v>
      </c>
      <c r="H2220" s="8" t="s">
        <v>105</v>
      </c>
      <c r="I2220" s="8">
        <v>57</v>
      </c>
      <c r="J2220" s="10" t="s">
        <v>3109</v>
      </c>
      <c r="K2220" s="8" t="s">
        <v>107</v>
      </c>
      <c r="L2220" s="10" t="s">
        <v>108</v>
      </c>
      <c r="M2220" s="10" t="s">
        <v>109</v>
      </c>
      <c r="N2220" s="10" t="s">
        <v>2830</v>
      </c>
      <c r="O2220" s="74"/>
      <c r="P2220" s="27"/>
      <c r="Q2220" s="27"/>
      <c r="R2220" s="27"/>
      <c r="S2220" s="27">
        <v>16</v>
      </c>
      <c r="T2220" s="27"/>
      <c r="U2220" s="27">
        <v>25</v>
      </c>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v>26000</v>
      </c>
      <c r="AQ2220" s="27">
        <v>0</v>
      </c>
      <c r="AR2220" s="27">
        <f t="shared" si="45"/>
        <v>0</v>
      </c>
      <c r="AS2220" s="10" t="s">
        <v>111</v>
      </c>
      <c r="AT2220" s="7" t="s">
        <v>375</v>
      </c>
      <c r="AU2220" s="89" t="s">
        <v>212</v>
      </c>
    </row>
    <row r="2221" spans="2:47" x14ac:dyDescent="0.2">
      <c r="B2221" s="7" t="s">
        <v>3386</v>
      </c>
      <c r="C2221" s="7" t="s">
        <v>100</v>
      </c>
      <c r="D2221" s="13" t="s">
        <v>638</v>
      </c>
      <c r="E2221" s="7" t="s">
        <v>582</v>
      </c>
      <c r="F2221" s="7" t="s">
        <v>639</v>
      </c>
      <c r="G2221" s="7" t="s">
        <v>3387</v>
      </c>
      <c r="H2221" s="8" t="s">
        <v>197</v>
      </c>
      <c r="I2221" s="9">
        <v>57</v>
      </c>
      <c r="J2221" s="10" t="s">
        <v>238</v>
      </c>
      <c r="K2221" s="8" t="s">
        <v>107</v>
      </c>
      <c r="L2221" s="10" t="s">
        <v>108</v>
      </c>
      <c r="M2221" s="10" t="s">
        <v>109</v>
      </c>
      <c r="N2221" s="29" t="s">
        <v>2830</v>
      </c>
      <c r="O2221" s="27"/>
      <c r="P2221" s="27"/>
      <c r="Q2221" s="74"/>
      <c r="R2221" s="27">
        <v>6</v>
      </c>
      <c r="S2221" s="27">
        <v>25</v>
      </c>
      <c r="T2221" s="27">
        <v>25</v>
      </c>
      <c r="U2221" s="27">
        <v>25</v>
      </c>
      <c r="V2221" s="27">
        <v>25</v>
      </c>
      <c r="W2221" s="27"/>
      <c r="X2221" s="27"/>
      <c r="Y2221" s="27"/>
      <c r="Z2221" s="27"/>
      <c r="AA2221" s="27"/>
      <c r="AB2221" s="27"/>
      <c r="AC2221" s="27"/>
      <c r="AD2221" s="27"/>
      <c r="AE2221" s="27"/>
      <c r="AF2221" s="27"/>
      <c r="AG2221" s="27"/>
      <c r="AH2221" s="27"/>
      <c r="AI2221" s="27"/>
      <c r="AJ2221" s="27"/>
      <c r="AK2221" s="27"/>
      <c r="AL2221" s="27"/>
      <c r="AM2221" s="27"/>
      <c r="AN2221" s="27"/>
      <c r="AO2221" s="27"/>
      <c r="AP2221" s="27">
        <v>37140.5</v>
      </c>
      <c r="AQ2221" s="27">
        <v>0</v>
      </c>
      <c r="AR2221" s="27">
        <f t="shared" si="45"/>
        <v>0</v>
      </c>
      <c r="AS2221" s="10" t="s">
        <v>111</v>
      </c>
      <c r="AT2221" s="43" t="s">
        <v>241</v>
      </c>
      <c r="AU2221" s="89" t="s">
        <v>661</v>
      </c>
    </row>
    <row r="2222" spans="2:47" x14ac:dyDescent="0.2">
      <c r="B2222" s="12" t="s">
        <v>3388</v>
      </c>
      <c r="C2222" s="7" t="s">
        <v>100</v>
      </c>
      <c r="D2222" s="13" t="s">
        <v>638</v>
      </c>
      <c r="E2222" s="7" t="s">
        <v>582</v>
      </c>
      <c r="F2222" s="7" t="s">
        <v>639</v>
      </c>
      <c r="G2222" s="7" t="s">
        <v>3387</v>
      </c>
      <c r="H2222" s="8" t="s">
        <v>105</v>
      </c>
      <c r="I2222" s="9">
        <v>57</v>
      </c>
      <c r="J2222" s="10" t="s">
        <v>106</v>
      </c>
      <c r="K2222" s="8" t="s">
        <v>107</v>
      </c>
      <c r="L2222" s="10" t="s">
        <v>108</v>
      </c>
      <c r="M2222" s="10" t="s">
        <v>109</v>
      </c>
      <c r="N2222" s="10" t="s">
        <v>2830</v>
      </c>
      <c r="O2222" s="74"/>
      <c r="P2222" s="27"/>
      <c r="Q2222" s="27"/>
      <c r="R2222" s="27">
        <v>6</v>
      </c>
      <c r="S2222" s="27">
        <v>25</v>
      </c>
      <c r="T2222" s="27">
        <v>25</v>
      </c>
      <c r="U2222" s="27">
        <v>25</v>
      </c>
      <c r="V2222" s="27">
        <v>25</v>
      </c>
      <c r="W2222" s="27"/>
      <c r="X2222" s="27"/>
      <c r="Y2222" s="27"/>
      <c r="Z2222" s="27"/>
      <c r="AA2222" s="27"/>
      <c r="AB2222" s="27"/>
      <c r="AC2222" s="27"/>
      <c r="AD2222" s="27"/>
      <c r="AE2222" s="27"/>
      <c r="AF2222" s="27"/>
      <c r="AG2222" s="27"/>
      <c r="AH2222" s="27"/>
      <c r="AI2222" s="27"/>
      <c r="AJ2222" s="27"/>
      <c r="AK2222" s="27"/>
      <c r="AL2222" s="27"/>
      <c r="AM2222" s="27"/>
      <c r="AN2222" s="27"/>
      <c r="AO2222" s="27"/>
      <c r="AP2222" s="27">
        <v>37140.5</v>
      </c>
      <c r="AQ2222" s="27">
        <v>0</v>
      </c>
      <c r="AR2222" s="27">
        <f t="shared" si="45"/>
        <v>0</v>
      </c>
      <c r="AS2222" s="10" t="s">
        <v>111</v>
      </c>
      <c r="AT2222" s="43" t="s">
        <v>241</v>
      </c>
      <c r="AU2222" s="89" t="s">
        <v>661</v>
      </c>
    </row>
    <row r="2223" spans="2:47" x14ac:dyDescent="0.2">
      <c r="B2223" s="12" t="s">
        <v>3389</v>
      </c>
      <c r="C2223" s="7" t="s">
        <v>100</v>
      </c>
      <c r="D2223" s="13" t="s">
        <v>638</v>
      </c>
      <c r="E2223" s="7" t="s">
        <v>582</v>
      </c>
      <c r="F2223" s="7" t="s">
        <v>639</v>
      </c>
      <c r="G2223" s="7" t="s">
        <v>3387</v>
      </c>
      <c r="H2223" s="8" t="s">
        <v>105</v>
      </c>
      <c r="I2223" s="8">
        <v>57</v>
      </c>
      <c r="J2223" s="10" t="s">
        <v>3109</v>
      </c>
      <c r="K2223" s="8" t="s">
        <v>107</v>
      </c>
      <c r="L2223" s="10" t="s">
        <v>108</v>
      </c>
      <c r="M2223" s="10" t="s">
        <v>109</v>
      </c>
      <c r="N2223" s="10" t="s">
        <v>2830</v>
      </c>
      <c r="O2223" s="74"/>
      <c r="P2223" s="27"/>
      <c r="Q2223" s="27"/>
      <c r="R2223" s="27"/>
      <c r="S2223" s="27">
        <v>17</v>
      </c>
      <c r="T2223" s="27"/>
      <c r="U2223" s="27">
        <v>25</v>
      </c>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v>26000</v>
      </c>
      <c r="AQ2223" s="27">
        <v>0</v>
      </c>
      <c r="AR2223" s="27">
        <f t="shared" si="45"/>
        <v>0</v>
      </c>
      <c r="AS2223" s="10" t="s">
        <v>111</v>
      </c>
      <c r="AT2223" s="7" t="s">
        <v>375</v>
      </c>
      <c r="AU2223" s="89" t="s">
        <v>212</v>
      </c>
    </row>
    <row r="2224" spans="2:47" x14ac:dyDescent="0.2">
      <c r="B2224" s="7" t="s">
        <v>3390</v>
      </c>
      <c r="C2224" s="7" t="s">
        <v>100</v>
      </c>
      <c r="D2224" s="13" t="s">
        <v>638</v>
      </c>
      <c r="E2224" s="7" t="s">
        <v>582</v>
      </c>
      <c r="F2224" s="7" t="s">
        <v>639</v>
      </c>
      <c r="G2224" s="7" t="s">
        <v>3391</v>
      </c>
      <c r="H2224" s="8" t="s">
        <v>197</v>
      </c>
      <c r="I2224" s="9">
        <v>57</v>
      </c>
      <c r="J2224" s="10" t="s">
        <v>238</v>
      </c>
      <c r="K2224" s="8" t="s">
        <v>107</v>
      </c>
      <c r="L2224" s="10" t="s">
        <v>108</v>
      </c>
      <c r="M2224" s="10" t="s">
        <v>109</v>
      </c>
      <c r="N2224" s="29" t="s">
        <v>2830</v>
      </c>
      <c r="O2224" s="27"/>
      <c r="P2224" s="27"/>
      <c r="Q2224" s="74"/>
      <c r="R2224" s="27">
        <v>17</v>
      </c>
      <c r="S2224" s="27">
        <v>0</v>
      </c>
      <c r="T2224" s="27">
        <v>0</v>
      </c>
      <c r="U2224" s="27">
        <v>0</v>
      </c>
      <c r="V2224" s="27">
        <v>17</v>
      </c>
      <c r="W2224" s="27"/>
      <c r="X2224" s="27"/>
      <c r="Y2224" s="27"/>
      <c r="Z2224" s="27"/>
      <c r="AA2224" s="27"/>
      <c r="AB2224" s="27"/>
      <c r="AC2224" s="27"/>
      <c r="AD2224" s="27"/>
      <c r="AE2224" s="27"/>
      <c r="AF2224" s="27"/>
      <c r="AG2224" s="27"/>
      <c r="AH2224" s="27"/>
      <c r="AI2224" s="27"/>
      <c r="AJ2224" s="27"/>
      <c r="AK2224" s="27"/>
      <c r="AL2224" s="27"/>
      <c r="AM2224" s="27"/>
      <c r="AN2224" s="27"/>
      <c r="AO2224" s="27"/>
      <c r="AP2224" s="27">
        <v>37197.58</v>
      </c>
      <c r="AQ2224" s="27">
        <v>0</v>
      </c>
      <c r="AR2224" s="27">
        <f t="shared" si="45"/>
        <v>0</v>
      </c>
      <c r="AS2224" s="10" t="s">
        <v>111</v>
      </c>
      <c r="AT2224" s="43" t="s">
        <v>241</v>
      </c>
      <c r="AU2224" s="88"/>
    </row>
    <row r="2225" spans="2:47" x14ac:dyDescent="0.2">
      <c r="B2225" s="12" t="s">
        <v>3392</v>
      </c>
      <c r="C2225" s="7" t="s">
        <v>100</v>
      </c>
      <c r="D2225" s="13" t="s">
        <v>638</v>
      </c>
      <c r="E2225" s="7" t="s">
        <v>582</v>
      </c>
      <c r="F2225" s="7" t="s">
        <v>639</v>
      </c>
      <c r="G2225" s="7" t="s">
        <v>3391</v>
      </c>
      <c r="H2225" s="8" t="s">
        <v>105</v>
      </c>
      <c r="I2225" s="9">
        <v>57</v>
      </c>
      <c r="J2225" s="10" t="s">
        <v>106</v>
      </c>
      <c r="K2225" s="8" t="s">
        <v>107</v>
      </c>
      <c r="L2225" s="10" t="s">
        <v>108</v>
      </c>
      <c r="M2225" s="10" t="s">
        <v>109</v>
      </c>
      <c r="N2225" s="10" t="s">
        <v>2830</v>
      </c>
      <c r="O2225" s="74"/>
      <c r="P2225" s="27"/>
      <c r="Q2225" s="27"/>
      <c r="R2225" s="27">
        <v>17</v>
      </c>
      <c r="S2225" s="27"/>
      <c r="T2225" s="27"/>
      <c r="U2225" s="27"/>
      <c r="V2225" s="27">
        <v>17</v>
      </c>
      <c r="W2225" s="27"/>
      <c r="X2225" s="27"/>
      <c r="Y2225" s="27"/>
      <c r="Z2225" s="27"/>
      <c r="AA2225" s="27"/>
      <c r="AB2225" s="27"/>
      <c r="AC2225" s="27"/>
      <c r="AD2225" s="27"/>
      <c r="AE2225" s="27"/>
      <c r="AF2225" s="27"/>
      <c r="AG2225" s="27"/>
      <c r="AH2225" s="27"/>
      <c r="AI2225" s="27"/>
      <c r="AJ2225" s="27"/>
      <c r="AK2225" s="27"/>
      <c r="AL2225" s="27"/>
      <c r="AM2225" s="27"/>
      <c r="AN2225" s="27"/>
      <c r="AO2225" s="27"/>
      <c r="AP2225" s="27">
        <v>37197.58</v>
      </c>
      <c r="AQ2225" s="27">
        <v>0</v>
      </c>
      <c r="AR2225" s="27">
        <f t="shared" si="45"/>
        <v>0</v>
      </c>
      <c r="AS2225" s="10" t="s">
        <v>111</v>
      </c>
      <c r="AT2225" s="43" t="s">
        <v>241</v>
      </c>
      <c r="AU2225" s="89" t="s">
        <v>242</v>
      </c>
    </row>
    <row r="2226" spans="2:47" x14ac:dyDescent="0.2">
      <c r="B2226" s="12" t="s">
        <v>3393</v>
      </c>
      <c r="C2226" s="7" t="s">
        <v>100</v>
      </c>
      <c r="D2226" s="13" t="s">
        <v>638</v>
      </c>
      <c r="E2226" s="7" t="s">
        <v>582</v>
      </c>
      <c r="F2226" s="7" t="s">
        <v>639</v>
      </c>
      <c r="G2226" s="7" t="s">
        <v>3391</v>
      </c>
      <c r="H2226" s="8" t="s">
        <v>105</v>
      </c>
      <c r="I2226" s="9">
        <v>57</v>
      </c>
      <c r="J2226" s="10" t="s">
        <v>106</v>
      </c>
      <c r="K2226" s="8" t="s">
        <v>107</v>
      </c>
      <c r="L2226" s="10" t="s">
        <v>108</v>
      </c>
      <c r="M2226" s="10" t="s">
        <v>109</v>
      </c>
      <c r="N2226" s="10" t="s">
        <v>2830</v>
      </c>
      <c r="O2226" s="74"/>
      <c r="P2226" s="27"/>
      <c r="Q2226" s="27"/>
      <c r="R2226" s="27">
        <v>17</v>
      </c>
      <c r="S2226" s="27"/>
      <c r="T2226" s="27"/>
      <c r="U2226" s="27"/>
      <c r="V2226" s="27">
        <v>17</v>
      </c>
      <c r="W2226" s="27"/>
      <c r="X2226" s="27"/>
      <c r="Y2226" s="27"/>
      <c r="Z2226" s="27"/>
      <c r="AA2226" s="27"/>
      <c r="AB2226" s="27"/>
      <c r="AC2226" s="27"/>
      <c r="AD2226" s="27"/>
      <c r="AE2226" s="27"/>
      <c r="AF2226" s="27"/>
      <c r="AG2226" s="27"/>
      <c r="AH2226" s="27"/>
      <c r="AI2226" s="27"/>
      <c r="AJ2226" s="27"/>
      <c r="AK2226" s="27"/>
      <c r="AL2226" s="27"/>
      <c r="AM2226" s="27"/>
      <c r="AN2226" s="27"/>
      <c r="AO2226" s="27"/>
      <c r="AP2226" s="27">
        <v>37197.58</v>
      </c>
      <c r="AQ2226" s="27">
        <v>0</v>
      </c>
      <c r="AR2226" s="27">
        <f t="shared" si="45"/>
        <v>0</v>
      </c>
      <c r="AS2226" s="10" t="s">
        <v>111</v>
      </c>
      <c r="AT2226" s="7" t="s">
        <v>375</v>
      </c>
      <c r="AU2226" s="13" t="s">
        <v>156</v>
      </c>
    </row>
    <row r="2227" spans="2:47" x14ac:dyDescent="0.2">
      <c r="B2227" s="13" t="s">
        <v>3394</v>
      </c>
      <c r="C2227" s="13" t="s">
        <v>100</v>
      </c>
      <c r="D2227" s="13" t="s">
        <v>648</v>
      </c>
      <c r="E2227" s="13" t="s">
        <v>569</v>
      </c>
      <c r="F2227" s="13" t="s">
        <v>649</v>
      </c>
      <c r="G2227" s="13" t="s">
        <v>3391</v>
      </c>
      <c r="H2227" s="13" t="s">
        <v>105</v>
      </c>
      <c r="I2227" s="13">
        <v>57</v>
      </c>
      <c r="J2227" s="13" t="s">
        <v>106</v>
      </c>
      <c r="K2227" s="13" t="s">
        <v>107</v>
      </c>
      <c r="L2227" s="13" t="s">
        <v>108</v>
      </c>
      <c r="M2227" s="13" t="s">
        <v>109</v>
      </c>
      <c r="N2227" s="13" t="s">
        <v>2830</v>
      </c>
      <c r="O2227" s="39"/>
      <c r="P2227" s="39"/>
      <c r="Q2227" s="39"/>
      <c r="R2227" s="39">
        <v>17</v>
      </c>
      <c r="S2227" s="39">
        <v>0</v>
      </c>
      <c r="T2227" s="39"/>
      <c r="U2227" s="39"/>
      <c r="V2227" s="39">
        <v>4</v>
      </c>
      <c r="W2227" s="39"/>
      <c r="X2227" s="39"/>
      <c r="Y2227" s="39"/>
      <c r="Z2227" s="39"/>
      <c r="AA2227" s="39"/>
      <c r="AB2227" s="39"/>
      <c r="AC2227" s="39"/>
      <c r="AD2227" s="39"/>
      <c r="AE2227" s="39"/>
      <c r="AF2227" s="39"/>
      <c r="AG2227" s="39"/>
      <c r="AH2227" s="39"/>
      <c r="AI2227" s="39"/>
      <c r="AJ2227" s="39"/>
      <c r="AK2227" s="39"/>
      <c r="AL2227" s="39"/>
      <c r="AM2227" s="39"/>
      <c r="AN2227" s="39"/>
      <c r="AO2227" s="39"/>
      <c r="AP2227" s="39">
        <v>38392.85</v>
      </c>
      <c r="AQ2227" s="39">
        <v>0</v>
      </c>
      <c r="AR2227" s="27">
        <f t="shared" si="45"/>
        <v>0</v>
      </c>
      <c r="AS2227" s="13" t="s">
        <v>111</v>
      </c>
      <c r="AT2227" s="13">
        <v>2014</v>
      </c>
      <c r="AU2227" s="13">
        <v>15</v>
      </c>
    </row>
    <row r="2228" spans="2:47" x14ac:dyDescent="0.2">
      <c r="B2228" s="13" t="s">
        <v>3395</v>
      </c>
      <c r="C2228" s="13" t="s">
        <v>100</v>
      </c>
      <c r="D2228" s="13" t="s">
        <v>648</v>
      </c>
      <c r="E2228" s="13" t="s">
        <v>569</v>
      </c>
      <c r="F2228" s="13" t="s">
        <v>649</v>
      </c>
      <c r="G2228" s="13" t="s">
        <v>3391</v>
      </c>
      <c r="H2228" s="13" t="s">
        <v>105</v>
      </c>
      <c r="I2228" s="13">
        <v>57</v>
      </c>
      <c r="J2228" s="13" t="s">
        <v>106</v>
      </c>
      <c r="K2228" s="13" t="s">
        <v>107</v>
      </c>
      <c r="L2228" s="13" t="s">
        <v>108</v>
      </c>
      <c r="M2228" s="13" t="s">
        <v>122</v>
      </c>
      <c r="N2228" s="13" t="s">
        <v>2830</v>
      </c>
      <c r="O2228" s="39"/>
      <c r="P2228" s="39"/>
      <c r="Q2228" s="39"/>
      <c r="R2228" s="39">
        <v>17</v>
      </c>
      <c r="S2228" s="39">
        <v>0</v>
      </c>
      <c r="T2228" s="39"/>
      <c r="U2228" s="39"/>
      <c r="V2228" s="39">
        <v>4</v>
      </c>
      <c r="W2228" s="39"/>
      <c r="X2228" s="39"/>
      <c r="Y2228" s="39"/>
      <c r="Z2228" s="39"/>
      <c r="AA2228" s="39"/>
      <c r="AB2228" s="39"/>
      <c r="AC2228" s="39"/>
      <c r="AD2228" s="39"/>
      <c r="AE2228" s="39"/>
      <c r="AF2228" s="39"/>
      <c r="AG2228" s="39"/>
      <c r="AH2228" s="39"/>
      <c r="AI2228" s="39"/>
      <c r="AJ2228" s="39"/>
      <c r="AK2228" s="39"/>
      <c r="AL2228" s="39"/>
      <c r="AM2228" s="39"/>
      <c r="AN2228" s="39"/>
      <c r="AO2228" s="39"/>
      <c r="AP2228" s="39">
        <v>34285.714285714283</v>
      </c>
      <c r="AQ2228" s="39">
        <v>0</v>
      </c>
      <c r="AR2228" s="27">
        <f t="shared" si="45"/>
        <v>0</v>
      </c>
      <c r="AS2228" s="13" t="s">
        <v>111</v>
      </c>
      <c r="AT2228" s="13">
        <v>2014</v>
      </c>
      <c r="AU2228" s="13" t="s">
        <v>6997</v>
      </c>
    </row>
    <row r="2229" spans="2:47" x14ac:dyDescent="0.2">
      <c r="B2229" s="13" t="s">
        <v>7073</v>
      </c>
      <c r="C2229" s="13" t="s">
        <v>100</v>
      </c>
      <c r="D2229" s="13" t="s">
        <v>648</v>
      </c>
      <c r="E2229" s="13" t="s">
        <v>569</v>
      </c>
      <c r="F2229" s="13" t="s">
        <v>649</v>
      </c>
      <c r="G2229" s="13" t="s">
        <v>3391</v>
      </c>
      <c r="H2229" s="13" t="s">
        <v>105</v>
      </c>
      <c r="I2229" s="13">
        <v>57</v>
      </c>
      <c r="J2229" s="13" t="s">
        <v>106</v>
      </c>
      <c r="K2229" s="13" t="s">
        <v>107</v>
      </c>
      <c r="L2229" s="13" t="s">
        <v>108</v>
      </c>
      <c r="M2229" s="13" t="s">
        <v>122</v>
      </c>
      <c r="N2229" s="13" t="s">
        <v>2830</v>
      </c>
      <c r="O2229" s="39"/>
      <c r="P2229" s="39"/>
      <c r="Q2229" s="39"/>
      <c r="R2229" s="39">
        <v>17</v>
      </c>
      <c r="S2229" s="39">
        <v>0</v>
      </c>
      <c r="T2229" s="39">
        <v>0</v>
      </c>
      <c r="U2229" s="39"/>
      <c r="V2229" s="39">
        <v>4</v>
      </c>
      <c r="W2229" s="39"/>
      <c r="X2229" s="39"/>
      <c r="Y2229" s="39"/>
      <c r="Z2229" s="39"/>
      <c r="AA2229" s="39"/>
      <c r="AB2229" s="39"/>
      <c r="AC2229" s="39"/>
      <c r="AD2229" s="39"/>
      <c r="AE2229" s="39"/>
      <c r="AF2229" s="39"/>
      <c r="AG2229" s="39"/>
      <c r="AH2229" s="39"/>
      <c r="AI2229" s="39"/>
      <c r="AJ2229" s="39"/>
      <c r="AK2229" s="39"/>
      <c r="AL2229" s="39"/>
      <c r="AM2229" s="39"/>
      <c r="AN2229" s="39"/>
      <c r="AO2229" s="39"/>
      <c r="AP2229" s="39">
        <v>34285.714285714283</v>
      </c>
      <c r="AQ2229" s="27">
        <v>0</v>
      </c>
      <c r="AR2229" s="27">
        <f t="shared" si="45"/>
        <v>0</v>
      </c>
      <c r="AS2229" s="13" t="s">
        <v>111</v>
      </c>
      <c r="AT2229" s="13">
        <v>2014</v>
      </c>
      <c r="AU2229" s="13" t="s">
        <v>7180</v>
      </c>
    </row>
    <row r="2230" spans="2:47" x14ac:dyDescent="0.2">
      <c r="B2230" s="13" t="s">
        <v>7127</v>
      </c>
      <c r="C2230" s="13" t="s">
        <v>100</v>
      </c>
      <c r="D2230" s="13" t="s">
        <v>648</v>
      </c>
      <c r="E2230" s="13" t="s">
        <v>569</v>
      </c>
      <c r="F2230" s="13" t="s">
        <v>649</v>
      </c>
      <c r="G2230" s="13" t="s">
        <v>3391</v>
      </c>
      <c r="H2230" s="13" t="s">
        <v>105</v>
      </c>
      <c r="I2230" s="13">
        <v>57</v>
      </c>
      <c r="J2230" s="13" t="s">
        <v>106</v>
      </c>
      <c r="K2230" s="13" t="s">
        <v>107</v>
      </c>
      <c r="L2230" s="13" t="s">
        <v>108</v>
      </c>
      <c r="M2230" s="13" t="s">
        <v>122</v>
      </c>
      <c r="N2230" s="13" t="s">
        <v>2830</v>
      </c>
      <c r="O2230" s="39"/>
      <c r="P2230" s="39"/>
      <c r="Q2230" s="39"/>
      <c r="R2230" s="39">
        <v>17</v>
      </c>
      <c r="S2230" s="39">
        <v>0</v>
      </c>
      <c r="T2230" s="39">
        <v>0</v>
      </c>
      <c r="U2230" s="39"/>
      <c r="V2230" s="39">
        <v>4</v>
      </c>
      <c r="W2230" s="39"/>
      <c r="X2230" s="39"/>
      <c r="Y2230" s="39"/>
      <c r="Z2230" s="39"/>
      <c r="AA2230" s="39"/>
      <c r="AB2230" s="39"/>
      <c r="AC2230" s="39"/>
      <c r="AD2230" s="39"/>
      <c r="AE2230" s="39"/>
      <c r="AF2230" s="39"/>
      <c r="AG2230" s="39"/>
      <c r="AH2230" s="39"/>
      <c r="AI2230" s="39"/>
      <c r="AJ2230" s="39"/>
      <c r="AK2230" s="39"/>
      <c r="AL2230" s="39"/>
      <c r="AM2230" s="39"/>
      <c r="AN2230" s="39"/>
      <c r="AO2230" s="39"/>
      <c r="AP2230" s="39">
        <v>66983.509999999995</v>
      </c>
      <c r="AQ2230" s="39">
        <f>(O2230+P2230+Q2230+R2230+S2230+T2230+U2230+V2230+W2230)*AP2230</f>
        <v>1406653.71</v>
      </c>
      <c r="AR2230" s="27">
        <f t="shared" si="45"/>
        <v>1575452.1552000002</v>
      </c>
      <c r="AS2230" s="13" t="s">
        <v>111</v>
      </c>
      <c r="AT2230" s="13">
        <v>2014</v>
      </c>
      <c r="AU2230" s="13"/>
    </row>
    <row r="2231" spans="2:47" x14ac:dyDescent="0.2">
      <c r="B2231" s="7" t="s">
        <v>3396</v>
      </c>
      <c r="C2231" s="7" t="s">
        <v>100</v>
      </c>
      <c r="D2231" s="13" t="s">
        <v>638</v>
      </c>
      <c r="E2231" s="7" t="s">
        <v>582</v>
      </c>
      <c r="F2231" s="7" t="s">
        <v>639</v>
      </c>
      <c r="G2231" s="7" t="s">
        <v>3397</v>
      </c>
      <c r="H2231" s="8" t="s">
        <v>197</v>
      </c>
      <c r="I2231" s="9">
        <v>57</v>
      </c>
      <c r="J2231" s="10" t="s">
        <v>238</v>
      </c>
      <c r="K2231" s="8" t="s">
        <v>107</v>
      </c>
      <c r="L2231" s="10" t="s">
        <v>108</v>
      </c>
      <c r="M2231" s="10" t="s">
        <v>109</v>
      </c>
      <c r="N2231" s="29" t="s">
        <v>2830</v>
      </c>
      <c r="O2231" s="27"/>
      <c r="P2231" s="27"/>
      <c r="Q2231" s="74"/>
      <c r="R2231" s="27">
        <v>41</v>
      </c>
      <c r="S2231" s="27">
        <v>0</v>
      </c>
      <c r="T2231" s="27">
        <v>0</v>
      </c>
      <c r="U2231" s="27">
        <v>0</v>
      </c>
      <c r="V2231" s="27">
        <v>41</v>
      </c>
      <c r="W2231" s="27"/>
      <c r="X2231" s="27"/>
      <c r="Y2231" s="27"/>
      <c r="Z2231" s="27"/>
      <c r="AA2231" s="27"/>
      <c r="AB2231" s="27"/>
      <c r="AC2231" s="27"/>
      <c r="AD2231" s="27"/>
      <c r="AE2231" s="27"/>
      <c r="AF2231" s="27"/>
      <c r="AG2231" s="27"/>
      <c r="AH2231" s="27"/>
      <c r="AI2231" s="27"/>
      <c r="AJ2231" s="27"/>
      <c r="AK2231" s="27"/>
      <c r="AL2231" s="27"/>
      <c r="AM2231" s="27"/>
      <c r="AN2231" s="27"/>
      <c r="AO2231" s="27"/>
      <c r="AP2231" s="27">
        <v>37197.58</v>
      </c>
      <c r="AQ2231" s="27">
        <v>0</v>
      </c>
      <c r="AR2231" s="27">
        <f t="shared" si="45"/>
        <v>0</v>
      </c>
      <c r="AS2231" s="10" t="s">
        <v>111</v>
      </c>
      <c r="AT2231" s="43" t="s">
        <v>241</v>
      </c>
      <c r="AU2231" s="88" t="s">
        <v>242</v>
      </c>
    </row>
    <row r="2232" spans="2:47" x14ac:dyDescent="0.2">
      <c r="B2232" s="12" t="s">
        <v>3398</v>
      </c>
      <c r="C2232" s="7" t="s">
        <v>100</v>
      </c>
      <c r="D2232" s="13" t="s">
        <v>638</v>
      </c>
      <c r="E2232" s="7" t="s">
        <v>582</v>
      </c>
      <c r="F2232" s="7" t="s">
        <v>639</v>
      </c>
      <c r="G2232" s="7" t="s">
        <v>3397</v>
      </c>
      <c r="H2232" s="8" t="s">
        <v>105</v>
      </c>
      <c r="I2232" s="9">
        <v>57</v>
      </c>
      <c r="J2232" s="10" t="s">
        <v>106</v>
      </c>
      <c r="K2232" s="8" t="s">
        <v>107</v>
      </c>
      <c r="L2232" s="10" t="s">
        <v>108</v>
      </c>
      <c r="M2232" s="10" t="s">
        <v>109</v>
      </c>
      <c r="N2232" s="10" t="s">
        <v>2830</v>
      </c>
      <c r="O2232" s="74"/>
      <c r="P2232" s="27"/>
      <c r="Q2232" s="27"/>
      <c r="R2232" s="27">
        <v>41</v>
      </c>
      <c r="S2232" s="27"/>
      <c r="T2232" s="27"/>
      <c r="U2232" s="27"/>
      <c r="V2232" s="27">
        <v>41</v>
      </c>
      <c r="W2232" s="27"/>
      <c r="X2232" s="27"/>
      <c r="Y2232" s="27"/>
      <c r="Z2232" s="27"/>
      <c r="AA2232" s="27"/>
      <c r="AB2232" s="27"/>
      <c r="AC2232" s="27"/>
      <c r="AD2232" s="27"/>
      <c r="AE2232" s="27"/>
      <c r="AF2232" s="27"/>
      <c r="AG2232" s="27"/>
      <c r="AH2232" s="27"/>
      <c r="AI2232" s="27"/>
      <c r="AJ2232" s="27"/>
      <c r="AK2232" s="27"/>
      <c r="AL2232" s="27"/>
      <c r="AM2232" s="27"/>
      <c r="AN2232" s="27"/>
      <c r="AO2232" s="27"/>
      <c r="AP2232" s="27">
        <v>37197.58</v>
      </c>
      <c r="AQ2232" s="27">
        <v>0</v>
      </c>
      <c r="AR2232" s="27">
        <f t="shared" si="45"/>
        <v>0</v>
      </c>
      <c r="AS2232" s="10" t="s">
        <v>111</v>
      </c>
      <c r="AT2232" s="43" t="s">
        <v>241</v>
      </c>
      <c r="AU2232" s="89" t="s">
        <v>242</v>
      </c>
    </row>
    <row r="2233" spans="2:47" x14ac:dyDescent="0.2">
      <c r="B2233" s="12" t="s">
        <v>3399</v>
      </c>
      <c r="C2233" s="10" t="s">
        <v>100</v>
      </c>
      <c r="D2233" s="13" t="s">
        <v>638</v>
      </c>
      <c r="E2233" s="7" t="s">
        <v>582</v>
      </c>
      <c r="F2233" s="7" t="s">
        <v>639</v>
      </c>
      <c r="G2233" s="7" t="s">
        <v>3397</v>
      </c>
      <c r="H2233" s="8" t="s">
        <v>105</v>
      </c>
      <c r="I2233" s="7">
        <v>57</v>
      </c>
      <c r="J2233" s="10" t="s">
        <v>200</v>
      </c>
      <c r="K2233" s="7" t="s">
        <v>107</v>
      </c>
      <c r="L2233" s="7" t="s">
        <v>108</v>
      </c>
      <c r="M2233" s="7" t="s">
        <v>109</v>
      </c>
      <c r="N2233" s="7" t="s">
        <v>2830</v>
      </c>
      <c r="O2233" s="39"/>
      <c r="P2233" s="39"/>
      <c r="Q2233" s="39"/>
      <c r="R2233" s="39">
        <v>41</v>
      </c>
      <c r="S2233" s="39"/>
      <c r="T2233" s="39"/>
      <c r="U2233" s="39"/>
      <c r="V2233" s="39">
        <v>41</v>
      </c>
      <c r="W2233" s="39"/>
      <c r="X2233" s="39"/>
      <c r="Y2233" s="39"/>
      <c r="Z2233" s="39"/>
      <c r="AA2233" s="39"/>
      <c r="AB2233" s="39"/>
      <c r="AC2233" s="39"/>
      <c r="AD2233" s="39"/>
      <c r="AE2233" s="39"/>
      <c r="AF2233" s="39"/>
      <c r="AG2233" s="39"/>
      <c r="AH2233" s="39"/>
      <c r="AI2233" s="39"/>
      <c r="AJ2233" s="39"/>
      <c r="AK2233" s="39"/>
      <c r="AL2233" s="39"/>
      <c r="AM2233" s="39"/>
      <c r="AN2233" s="39"/>
      <c r="AO2233" s="39"/>
      <c r="AP2233" s="27">
        <v>37197.58</v>
      </c>
      <c r="AQ2233" s="27">
        <v>0</v>
      </c>
      <c r="AR2233" s="27">
        <f t="shared" si="45"/>
        <v>0</v>
      </c>
      <c r="AS2233" s="7" t="s">
        <v>111</v>
      </c>
      <c r="AT2233" s="7" t="s">
        <v>375</v>
      </c>
      <c r="AU2233" s="13" t="s">
        <v>156</v>
      </c>
    </row>
    <row r="2234" spans="2:47" x14ac:dyDescent="0.2">
      <c r="B2234" s="13" t="s">
        <v>3400</v>
      </c>
      <c r="C2234" s="13" t="s">
        <v>100</v>
      </c>
      <c r="D2234" s="13" t="s">
        <v>648</v>
      </c>
      <c r="E2234" s="13" t="s">
        <v>569</v>
      </c>
      <c r="F2234" s="13" t="s">
        <v>649</v>
      </c>
      <c r="G2234" s="13" t="s">
        <v>3401</v>
      </c>
      <c r="H2234" s="13" t="s">
        <v>105</v>
      </c>
      <c r="I2234" s="13">
        <v>57</v>
      </c>
      <c r="J2234" s="13" t="s">
        <v>200</v>
      </c>
      <c r="K2234" s="13" t="s">
        <v>107</v>
      </c>
      <c r="L2234" s="13" t="s">
        <v>108</v>
      </c>
      <c r="M2234" s="13" t="s">
        <v>109</v>
      </c>
      <c r="N2234" s="13" t="s">
        <v>2830</v>
      </c>
      <c r="O2234" s="39"/>
      <c r="P2234" s="39"/>
      <c r="Q2234" s="39"/>
      <c r="R2234" s="39">
        <v>41</v>
      </c>
      <c r="S2234" s="39">
        <v>0</v>
      </c>
      <c r="T2234" s="39"/>
      <c r="U2234" s="39"/>
      <c r="V2234" s="39">
        <v>38</v>
      </c>
      <c r="W2234" s="39"/>
      <c r="X2234" s="39"/>
      <c r="Y2234" s="39"/>
      <c r="Z2234" s="39"/>
      <c r="AA2234" s="39"/>
      <c r="AB2234" s="39"/>
      <c r="AC2234" s="39"/>
      <c r="AD2234" s="39"/>
      <c r="AE2234" s="39"/>
      <c r="AF2234" s="39"/>
      <c r="AG2234" s="39"/>
      <c r="AH2234" s="39"/>
      <c r="AI2234" s="39"/>
      <c r="AJ2234" s="39"/>
      <c r="AK2234" s="39"/>
      <c r="AL2234" s="39"/>
      <c r="AM2234" s="39"/>
      <c r="AN2234" s="39"/>
      <c r="AO2234" s="39"/>
      <c r="AP2234" s="39">
        <v>38392.85</v>
      </c>
      <c r="AQ2234" s="39">
        <v>0</v>
      </c>
      <c r="AR2234" s="27">
        <f t="shared" si="45"/>
        <v>0</v>
      </c>
      <c r="AS2234" s="13" t="s">
        <v>111</v>
      </c>
      <c r="AT2234" s="13">
        <v>2014</v>
      </c>
      <c r="AU2234" s="13">
        <v>15</v>
      </c>
    </row>
    <row r="2235" spans="2:47" x14ac:dyDescent="0.2">
      <c r="B2235" s="13" t="s">
        <v>3402</v>
      </c>
      <c r="C2235" s="13" t="s">
        <v>100</v>
      </c>
      <c r="D2235" s="13" t="s">
        <v>648</v>
      </c>
      <c r="E2235" s="13" t="s">
        <v>569</v>
      </c>
      <c r="F2235" s="13" t="s">
        <v>649</v>
      </c>
      <c r="G2235" s="13" t="s">
        <v>3401</v>
      </c>
      <c r="H2235" s="13" t="s">
        <v>105</v>
      </c>
      <c r="I2235" s="13">
        <v>57</v>
      </c>
      <c r="J2235" s="13" t="s">
        <v>200</v>
      </c>
      <c r="K2235" s="13" t="s">
        <v>107</v>
      </c>
      <c r="L2235" s="13" t="s">
        <v>108</v>
      </c>
      <c r="M2235" s="13" t="s">
        <v>122</v>
      </c>
      <c r="N2235" s="13" t="s">
        <v>2830</v>
      </c>
      <c r="O2235" s="39"/>
      <c r="P2235" s="39"/>
      <c r="Q2235" s="39"/>
      <c r="R2235" s="39">
        <v>41</v>
      </c>
      <c r="S2235" s="39">
        <v>0</v>
      </c>
      <c r="T2235" s="39"/>
      <c r="U2235" s="39"/>
      <c r="V2235" s="39">
        <v>38</v>
      </c>
      <c r="W2235" s="39"/>
      <c r="X2235" s="39"/>
      <c r="Y2235" s="39"/>
      <c r="Z2235" s="39"/>
      <c r="AA2235" s="39"/>
      <c r="AB2235" s="39"/>
      <c r="AC2235" s="39"/>
      <c r="AD2235" s="39"/>
      <c r="AE2235" s="39"/>
      <c r="AF2235" s="39"/>
      <c r="AG2235" s="39"/>
      <c r="AH2235" s="39"/>
      <c r="AI2235" s="39"/>
      <c r="AJ2235" s="39"/>
      <c r="AK2235" s="39"/>
      <c r="AL2235" s="39"/>
      <c r="AM2235" s="39"/>
      <c r="AN2235" s="39"/>
      <c r="AO2235" s="39"/>
      <c r="AP2235" s="39">
        <v>34285.714285714283</v>
      </c>
      <c r="AQ2235" s="39">
        <v>0</v>
      </c>
      <c r="AR2235" s="27">
        <f t="shared" si="45"/>
        <v>0</v>
      </c>
      <c r="AS2235" s="13" t="s">
        <v>111</v>
      </c>
      <c r="AT2235" s="13">
        <v>2014</v>
      </c>
      <c r="AU2235" s="13" t="s">
        <v>6997</v>
      </c>
    </row>
    <row r="2236" spans="2:47" x14ac:dyDescent="0.2">
      <c r="B2236" s="13" t="s">
        <v>7074</v>
      </c>
      <c r="C2236" s="13" t="s">
        <v>100</v>
      </c>
      <c r="D2236" s="13" t="s">
        <v>648</v>
      </c>
      <c r="E2236" s="13" t="s">
        <v>569</v>
      </c>
      <c r="F2236" s="13" t="s">
        <v>649</v>
      </c>
      <c r="G2236" s="13" t="s">
        <v>3401</v>
      </c>
      <c r="H2236" s="13" t="s">
        <v>105</v>
      </c>
      <c r="I2236" s="13">
        <v>57</v>
      </c>
      <c r="J2236" s="13" t="s">
        <v>200</v>
      </c>
      <c r="K2236" s="13" t="s">
        <v>107</v>
      </c>
      <c r="L2236" s="13" t="s">
        <v>108</v>
      </c>
      <c r="M2236" s="13" t="s">
        <v>122</v>
      </c>
      <c r="N2236" s="13" t="s">
        <v>2830</v>
      </c>
      <c r="O2236" s="39"/>
      <c r="P2236" s="39"/>
      <c r="Q2236" s="39"/>
      <c r="R2236" s="39">
        <v>41</v>
      </c>
      <c r="S2236" s="39">
        <v>0</v>
      </c>
      <c r="T2236" s="39">
        <v>0</v>
      </c>
      <c r="U2236" s="39"/>
      <c r="V2236" s="39">
        <v>38</v>
      </c>
      <c r="W2236" s="39"/>
      <c r="X2236" s="39"/>
      <c r="Y2236" s="39"/>
      <c r="Z2236" s="39"/>
      <c r="AA2236" s="39"/>
      <c r="AB2236" s="39"/>
      <c r="AC2236" s="39"/>
      <c r="AD2236" s="39"/>
      <c r="AE2236" s="39"/>
      <c r="AF2236" s="39"/>
      <c r="AG2236" s="39"/>
      <c r="AH2236" s="39"/>
      <c r="AI2236" s="39"/>
      <c r="AJ2236" s="39"/>
      <c r="AK2236" s="39"/>
      <c r="AL2236" s="39"/>
      <c r="AM2236" s="39"/>
      <c r="AN2236" s="39"/>
      <c r="AO2236" s="39"/>
      <c r="AP2236" s="39">
        <v>34285.714285714283</v>
      </c>
      <c r="AQ2236" s="27">
        <v>0</v>
      </c>
      <c r="AR2236" s="27">
        <f t="shared" si="45"/>
        <v>0</v>
      </c>
      <c r="AS2236" s="13" t="s">
        <v>111</v>
      </c>
      <c r="AT2236" s="13">
        <v>2014</v>
      </c>
      <c r="AU2236" s="13" t="s">
        <v>7180</v>
      </c>
    </row>
    <row r="2237" spans="2:47" x14ac:dyDescent="0.2">
      <c r="B2237" s="13" t="s">
        <v>7128</v>
      </c>
      <c r="C2237" s="13" t="s">
        <v>100</v>
      </c>
      <c r="D2237" s="13" t="s">
        <v>648</v>
      </c>
      <c r="E2237" s="13" t="s">
        <v>569</v>
      </c>
      <c r="F2237" s="13" t="s">
        <v>649</v>
      </c>
      <c r="G2237" s="13" t="s">
        <v>3401</v>
      </c>
      <c r="H2237" s="13" t="s">
        <v>105</v>
      </c>
      <c r="I2237" s="13">
        <v>57</v>
      </c>
      <c r="J2237" s="13" t="s">
        <v>200</v>
      </c>
      <c r="K2237" s="13" t="s">
        <v>107</v>
      </c>
      <c r="L2237" s="13" t="s">
        <v>108</v>
      </c>
      <c r="M2237" s="13" t="s">
        <v>122</v>
      </c>
      <c r="N2237" s="13" t="s">
        <v>2830</v>
      </c>
      <c r="O2237" s="39"/>
      <c r="P2237" s="39"/>
      <c r="Q2237" s="39"/>
      <c r="R2237" s="39">
        <v>41</v>
      </c>
      <c r="S2237" s="39">
        <v>0</v>
      </c>
      <c r="T2237" s="39">
        <v>0</v>
      </c>
      <c r="U2237" s="39"/>
      <c r="V2237" s="39">
        <v>38</v>
      </c>
      <c r="W2237" s="39"/>
      <c r="X2237" s="39"/>
      <c r="Y2237" s="39"/>
      <c r="Z2237" s="39"/>
      <c r="AA2237" s="39"/>
      <c r="AB2237" s="39"/>
      <c r="AC2237" s="39"/>
      <c r="AD2237" s="39"/>
      <c r="AE2237" s="39"/>
      <c r="AF2237" s="39"/>
      <c r="AG2237" s="39"/>
      <c r="AH2237" s="39"/>
      <c r="AI2237" s="39"/>
      <c r="AJ2237" s="39"/>
      <c r="AK2237" s="39"/>
      <c r="AL2237" s="39"/>
      <c r="AM2237" s="39"/>
      <c r="AN2237" s="39"/>
      <c r="AO2237" s="39"/>
      <c r="AP2237" s="39">
        <v>66983.509999999995</v>
      </c>
      <c r="AQ2237" s="39">
        <f>(O2237+P2237+Q2237+R2237+S2237+T2237+U2237+V2237+W2237)*AP2237</f>
        <v>5291697.29</v>
      </c>
      <c r="AR2237" s="27">
        <f t="shared" si="45"/>
        <v>5926700.9648000002</v>
      </c>
      <c r="AS2237" s="13" t="s">
        <v>111</v>
      </c>
      <c r="AT2237" s="13">
        <v>2014</v>
      </c>
      <c r="AU2237" s="13"/>
    </row>
    <row r="2238" spans="2:47" x14ac:dyDescent="0.2">
      <c r="B2238" s="7" t="s">
        <v>3403</v>
      </c>
      <c r="C2238" s="7" t="s">
        <v>100</v>
      </c>
      <c r="D2238" s="13" t="s">
        <v>638</v>
      </c>
      <c r="E2238" s="7" t="s">
        <v>582</v>
      </c>
      <c r="F2238" s="7" t="s">
        <v>639</v>
      </c>
      <c r="G2238" s="7" t="s">
        <v>3404</v>
      </c>
      <c r="H2238" s="8" t="s">
        <v>197</v>
      </c>
      <c r="I2238" s="9">
        <v>57</v>
      </c>
      <c r="J2238" s="10" t="s">
        <v>238</v>
      </c>
      <c r="K2238" s="8" t="s">
        <v>107</v>
      </c>
      <c r="L2238" s="10" t="s">
        <v>108</v>
      </c>
      <c r="M2238" s="10" t="s">
        <v>109</v>
      </c>
      <c r="N2238" s="29" t="s">
        <v>2830</v>
      </c>
      <c r="O2238" s="27"/>
      <c r="P2238" s="27"/>
      <c r="Q2238" s="74"/>
      <c r="R2238" s="27">
        <v>163</v>
      </c>
      <c r="S2238" s="27">
        <v>0</v>
      </c>
      <c r="T2238" s="27">
        <v>0</v>
      </c>
      <c r="U2238" s="27">
        <v>0</v>
      </c>
      <c r="V2238" s="27">
        <v>163</v>
      </c>
      <c r="W2238" s="27"/>
      <c r="X2238" s="27"/>
      <c r="Y2238" s="27"/>
      <c r="Z2238" s="27"/>
      <c r="AA2238" s="27"/>
      <c r="AB2238" s="27"/>
      <c r="AC2238" s="27"/>
      <c r="AD2238" s="27"/>
      <c r="AE2238" s="27"/>
      <c r="AF2238" s="27"/>
      <c r="AG2238" s="27"/>
      <c r="AH2238" s="27"/>
      <c r="AI2238" s="27"/>
      <c r="AJ2238" s="27"/>
      <c r="AK2238" s="27"/>
      <c r="AL2238" s="27"/>
      <c r="AM2238" s="27"/>
      <c r="AN2238" s="27"/>
      <c r="AO2238" s="27"/>
      <c r="AP2238" s="27">
        <v>37197.58</v>
      </c>
      <c r="AQ2238" s="27">
        <v>0</v>
      </c>
      <c r="AR2238" s="27">
        <f t="shared" si="45"/>
        <v>0</v>
      </c>
      <c r="AS2238" s="10" t="s">
        <v>111</v>
      </c>
      <c r="AT2238" s="43" t="s">
        <v>241</v>
      </c>
      <c r="AU2238" s="88" t="s">
        <v>242</v>
      </c>
    </row>
    <row r="2239" spans="2:47" x14ac:dyDescent="0.2">
      <c r="B2239" s="12" t="s">
        <v>3405</v>
      </c>
      <c r="C2239" s="7" t="s">
        <v>100</v>
      </c>
      <c r="D2239" s="13" t="s">
        <v>638</v>
      </c>
      <c r="E2239" s="7" t="s">
        <v>582</v>
      </c>
      <c r="F2239" s="7" t="s">
        <v>639</v>
      </c>
      <c r="G2239" s="7" t="s">
        <v>3404</v>
      </c>
      <c r="H2239" s="8" t="s">
        <v>105</v>
      </c>
      <c r="I2239" s="9">
        <v>57</v>
      </c>
      <c r="J2239" s="10" t="s">
        <v>106</v>
      </c>
      <c r="K2239" s="8" t="s">
        <v>107</v>
      </c>
      <c r="L2239" s="10" t="s">
        <v>108</v>
      </c>
      <c r="M2239" s="10" t="s">
        <v>109</v>
      </c>
      <c r="N2239" s="10" t="s">
        <v>2830</v>
      </c>
      <c r="O2239" s="74"/>
      <c r="P2239" s="27"/>
      <c r="Q2239" s="27"/>
      <c r="R2239" s="27">
        <v>163</v>
      </c>
      <c r="S2239" s="27"/>
      <c r="T2239" s="27"/>
      <c r="U2239" s="27"/>
      <c r="V2239" s="27">
        <v>163</v>
      </c>
      <c r="W2239" s="27"/>
      <c r="X2239" s="27"/>
      <c r="Y2239" s="27"/>
      <c r="Z2239" s="27"/>
      <c r="AA2239" s="27"/>
      <c r="AB2239" s="27"/>
      <c r="AC2239" s="27"/>
      <c r="AD2239" s="27"/>
      <c r="AE2239" s="27"/>
      <c r="AF2239" s="27"/>
      <c r="AG2239" s="27"/>
      <c r="AH2239" s="27"/>
      <c r="AI2239" s="27"/>
      <c r="AJ2239" s="27"/>
      <c r="AK2239" s="27"/>
      <c r="AL2239" s="27"/>
      <c r="AM2239" s="27"/>
      <c r="AN2239" s="27"/>
      <c r="AO2239" s="27"/>
      <c r="AP2239" s="27">
        <v>37197.58</v>
      </c>
      <c r="AQ2239" s="27">
        <v>0</v>
      </c>
      <c r="AR2239" s="27">
        <f t="shared" si="45"/>
        <v>0</v>
      </c>
      <c r="AS2239" s="10" t="s">
        <v>111</v>
      </c>
      <c r="AT2239" s="43" t="s">
        <v>241</v>
      </c>
      <c r="AU2239" s="89" t="s">
        <v>242</v>
      </c>
    </row>
    <row r="2240" spans="2:47" x14ac:dyDescent="0.2">
      <c r="B2240" s="12" t="s">
        <v>3406</v>
      </c>
      <c r="C2240" s="10" t="s">
        <v>100</v>
      </c>
      <c r="D2240" s="13" t="s">
        <v>638</v>
      </c>
      <c r="E2240" s="7" t="s">
        <v>582</v>
      </c>
      <c r="F2240" s="7" t="s">
        <v>639</v>
      </c>
      <c r="G2240" s="7" t="s">
        <v>3404</v>
      </c>
      <c r="H2240" s="8" t="s">
        <v>105</v>
      </c>
      <c r="I2240" s="7">
        <v>57</v>
      </c>
      <c r="J2240" s="10" t="s">
        <v>200</v>
      </c>
      <c r="K2240" s="7" t="s">
        <v>107</v>
      </c>
      <c r="L2240" s="7" t="s">
        <v>108</v>
      </c>
      <c r="M2240" s="7" t="s">
        <v>109</v>
      </c>
      <c r="N2240" s="7" t="s">
        <v>2830</v>
      </c>
      <c r="O2240" s="39"/>
      <c r="P2240" s="39"/>
      <c r="Q2240" s="39"/>
      <c r="R2240" s="39">
        <v>163</v>
      </c>
      <c r="S2240" s="39"/>
      <c r="T2240" s="39"/>
      <c r="U2240" s="39"/>
      <c r="V2240" s="39">
        <v>163</v>
      </c>
      <c r="W2240" s="39"/>
      <c r="X2240" s="39"/>
      <c r="Y2240" s="39"/>
      <c r="Z2240" s="39"/>
      <c r="AA2240" s="39"/>
      <c r="AB2240" s="39"/>
      <c r="AC2240" s="39"/>
      <c r="AD2240" s="39"/>
      <c r="AE2240" s="39"/>
      <c r="AF2240" s="39"/>
      <c r="AG2240" s="39"/>
      <c r="AH2240" s="39"/>
      <c r="AI2240" s="39"/>
      <c r="AJ2240" s="39"/>
      <c r="AK2240" s="39"/>
      <c r="AL2240" s="39"/>
      <c r="AM2240" s="39"/>
      <c r="AN2240" s="39"/>
      <c r="AO2240" s="39"/>
      <c r="AP2240" s="27">
        <v>37197.58</v>
      </c>
      <c r="AQ2240" s="27">
        <v>0</v>
      </c>
      <c r="AR2240" s="27">
        <f t="shared" si="45"/>
        <v>0</v>
      </c>
      <c r="AS2240" s="7" t="s">
        <v>111</v>
      </c>
      <c r="AT2240" s="7" t="s">
        <v>375</v>
      </c>
      <c r="AU2240" s="13" t="s">
        <v>156</v>
      </c>
    </row>
    <row r="2241" spans="2:47" x14ac:dyDescent="0.2">
      <c r="B2241" s="13" t="s">
        <v>3407</v>
      </c>
      <c r="C2241" s="13" t="s">
        <v>100</v>
      </c>
      <c r="D2241" s="13" t="s">
        <v>648</v>
      </c>
      <c r="E2241" s="13" t="s">
        <v>569</v>
      </c>
      <c r="F2241" s="13" t="s">
        <v>649</v>
      </c>
      <c r="G2241" s="13" t="s">
        <v>3408</v>
      </c>
      <c r="H2241" s="13" t="s">
        <v>105</v>
      </c>
      <c r="I2241" s="13">
        <v>57</v>
      </c>
      <c r="J2241" s="13" t="s">
        <v>200</v>
      </c>
      <c r="K2241" s="13" t="s">
        <v>107</v>
      </c>
      <c r="L2241" s="13" t="s">
        <v>108</v>
      </c>
      <c r="M2241" s="13" t="s">
        <v>109</v>
      </c>
      <c r="N2241" s="13" t="s">
        <v>2830</v>
      </c>
      <c r="O2241" s="39"/>
      <c r="P2241" s="39"/>
      <c r="Q2241" s="39"/>
      <c r="R2241" s="39">
        <v>163</v>
      </c>
      <c r="S2241" s="39">
        <v>0</v>
      </c>
      <c r="T2241" s="39"/>
      <c r="U2241" s="39"/>
      <c r="V2241" s="39">
        <v>69</v>
      </c>
      <c r="W2241" s="39"/>
      <c r="X2241" s="39"/>
      <c r="Y2241" s="39"/>
      <c r="Z2241" s="39"/>
      <c r="AA2241" s="39"/>
      <c r="AB2241" s="39"/>
      <c r="AC2241" s="39"/>
      <c r="AD2241" s="39"/>
      <c r="AE2241" s="39"/>
      <c r="AF2241" s="39"/>
      <c r="AG2241" s="39"/>
      <c r="AH2241" s="39"/>
      <c r="AI2241" s="39"/>
      <c r="AJ2241" s="39"/>
      <c r="AK2241" s="39"/>
      <c r="AL2241" s="39"/>
      <c r="AM2241" s="39"/>
      <c r="AN2241" s="39"/>
      <c r="AO2241" s="39"/>
      <c r="AP2241" s="39">
        <v>38392.85</v>
      </c>
      <c r="AQ2241" s="39">
        <v>0</v>
      </c>
      <c r="AR2241" s="27">
        <f t="shared" si="45"/>
        <v>0</v>
      </c>
      <c r="AS2241" s="13" t="s">
        <v>111</v>
      </c>
      <c r="AT2241" s="13">
        <v>2014</v>
      </c>
      <c r="AU2241" s="13">
        <v>15</v>
      </c>
    </row>
    <row r="2242" spans="2:47" x14ac:dyDescent="0.2">
      <c r="B2242" s="13" t="s">
        <v>3409</v>
      </c>
      <c r="C2242" s="13" t="s">
        <v>100</v>
      </c>
      <c r="D2242" s="13" t="s">
        <v>648</v>
      </c>
      <c r="E2242" s="13" t="s">
        <v>569</v>
      </c>
      <c r="F2242" s="13" t="s">
        <v>649</v>
      </c>
      <c r="G2242" s="13" t="s">
        <v>3408</v>
      </c>
      <c r="H2242" s="13" t="s">
        <v>105</v>
      </c>
      <c r="I2242" s="13">
        <v>57</v>
      </c>
      <c r="J2242" s="13" t="s">
        <v>200</v>
      </c>
      <c r="K2242" s="13" t="s">
        <v>107</v>
      </c>
      <c r="L2242" s="13" t="s">
        <v>108</v>
      </c>
      <c r="M2242" s="13" t="s">
        <v>122</v>
      </c>
      <c r="N2242" s="13" t="s">
        <v>2830</v>
      </c>
      <c r="O2242" s="39"/>
      <c r="P2242" s="39"/>
      <c r="Q2242" s="39"/>
      <c r="R2242" s="39">
        <v>163</v>
      </c>
      <c r="S2242" s="39">
        <v>0</v>
      </c>
      <c r="T2242" s="39"/>
      <c r="U2242" s="39"/>
      <c r="V2242" s="39">
        <v>69</v>
      </c>
      <c r="W2242" s="39"/>
      <c r="X2242" s="39"/>
      <c r="Y2242" s="39"/>
      <c r="Z2242" s="39"/>
      <c r="AA2242" s="39"/>
      <c r="AB2242" s="39"/>
      <c r="AC2242" s="39"/>
      <c r="AD2242" s="39"/>
      <c r="AE2242" s="39"/>
      <c r="AF2242" s="39"/>
      <c r="AG2242" s="39"/>
      <c r="AH2242" s="39"/>
      <c r="AI2242" s="39"/>
      <c r="AJ2242" s="39"/>
      <c r="AK2242" s="39"/>
      <c r="AL2242" s="39"/>
      <c r="AM2242" s="39"/>
      <c r="AN2242" s="39"/>
      <c r="AO2242" s="39"/>
      <c r="AP2242" s="39">
        <v>34285.714285714283</v>
      </c>
      <c r="AQ2242" s="39">
        <v>0</v>
      </c>
      <c r="AR2242" s="27">
        <f t="shared" si="45"/>
        <v>0</v>
      </c>
      <c r="AS2242" s="13" t="s">
        <v>111</v>
      </c>
      <c r="AT2242" s="13">
        <v>2014</v>
      </c>
      <c r="AU2242" s="13" t="s">
        <v>6997</v>
      </c>
    </row>
    <row r="2243" spans="2:47" x14ac:dyDescent="0.2">
      <c r="B2243" s="13" t="s">
        <v>7075</v>
      </c>
      <c r="C2243" s="13" t="s">
        <v>100</v>
      </c>
      <c r="D2243" s="13" t="s">
        <v>648</v>
      </c>
      <c r="E2243" s="13" t="s">
        <v>569</v>
      </c>
      <c r="F2243" s="13" t="s">
        <v>649</v>
      </c>
      <c r="G2243" s="13" t="s">
        <v>3408</v>
      </c>
      <c r="H2243" s="13" t="s">
        <v>105</v>
      </c>
      <c r="I2243" s="13">
        <v>57</v>
      </c>
      <c r="J2243" s="13" t="s">
        <v>200</v>
      </c>
      <c r="K2243" s="13" t="s">
        <v>107</v>
      </c>
      <c r="L2243" s="13" t="s">
        <v>108</v>
      </c>
      <c r="M2243" s="13" t="s">
        <v>122</v>
      </c>
      <c r="N2243" s="13" t="s">
        <v>2830</v>
      </c>
      <c r="O2243" s="39"/>
      <c r="P2243" s="39"/>
      <c r="Q2243" s="39"/>
      <c r="R2243" s="39">
        <v>163</v>
      </c>
      <c r="S2243" s="39">
        <v>0</v>
      </c>
      <c r="T2243" s="39">
        <v>0</v>
      </c>
      <c r="U2243" s="39"/>
      <c r="V2243" s="39">
        <v>69</v>
      </c>
      <c r="W2243" s="39"/>
      <c r="X2243" s="39"/>
      <c r="Y2243" s="39"/>
      <c r="Z2243" s="39"/>
      <c r="AA2243" s="39"/>
      <c r="AB2243" s="39"/>
      <c r="AC2243" s="39"/>
      <c r="AD2243" s="39"/>
      <c r="AE2243" s="39"/>
      <c r="AF2243" s="39"/>
      <c r="AG2243" s="39"/>
      <c r="AH2243" s="39"/>
      <c r="AI2243" s="39"/>
      <c r="AJ2243" s="39"/>
      <c r="AK2243" s="39"/>
      <c r="AL2243" s="39"/>
      <c r="AM2243" s="39"/>
      <c r="AN2243" s="39"/>
      <c r="AO2243" s="39"/>
      <c r="AP2243" s="39">
        <v>34285.714285714283</v>
      </c>
      <c r="AQ2243" s="27">
        <v>0</v>
      </c>
      <c r="AR2243" s="27">
        <f t="shared" si="45"/>
        <v>0</v>
      </c>
      <c r="AS2243" s="13" t="s">
        <v>111</v>
      </c>
      <c r="AT2243" s="13">
        <v>2014</v>
      </c>
      <c r="AU2243" s="13" t="s">
        <v>7180</v>
      </c>
    </row>
    <row r="2244" spans="2:47" x14ac:dyDescent="0.2">
      <c r="B2244" s="13" t="s">
        <v>7129</v>
      </c>
      <c r="C2244" s="13" t="s">
        <v>100</v>
      </c>
      <c r="D2244" s="13" t="s">
        <v>648</v>
      </c>
      <c r="E2244" s="13" t="s">
        <v>569</v>
      </c>
      <c r="F2244" s="13" t="s">
        <v>649</v>
      </c>
      <c r="G2244" s="13" t="s">
        <v>3408</v>
      </c>
      <c r="H2244" s="13" t="s">
        <v>105</v>
      </c>
      <c r="I2244" s="13">
        <v>57</v>
      </c>
      <c r="J2244" s="13" t="s">
        <v>200</v>
      </c>
      <c r="K2244" s="13" t="s">
        <v>107</v>
      </c>
      <c r="L2244" s="13" t="s">
        <v>108</v>
      </c>
      <c r="M2244" s="13" t="s">
        <v>122</v>
      </c>
      <c r="N2244" s="13" t="s">
        <v>2830</v>
      </c>
      <c r="O2244" s="39"/>
      <c r="P2244" s="39"/>
      <c r="Q2244" s="39"/>
      <c r="R2244" s="39">
        <v>163</v>
      </c>
      <c r="S2244" s="39">
        <v>0</v>
      </c>
      <c r="T2244" s="39">
        <v>0</v>
      </c>
      <c r="U2244" s="39"/>
      <c r="V2244" s="39">
        <v>69</v>
      </c>
      <c r="W2244" s="39"/>
      <c r="X2244" s="39"/>
      <c r="Y2244" s="39"/>
      <c r="Z2244" s="39"/>
      <c r="AA2244" s="39"/>
      <c r="AB2244" s="39"/>
      <c r="AC2244" s="39"/>
      <c r="AD2244" s="39"/>
      <c r="AE2244" s="39"/>
      <c r="AF2244" s="39"/>
      <c r="AG2244" s="39"/>
      <c r="AH2244" s="39"/>
      <c r="AI2244" s="39"/>
      <c r="AJ2244" s="39"/>
      <c r="AK2244" s="39"/>
      <c r="AL2244" s="39"/>
      <c r="AM2244" s="39"/>
      <c r="AN2244" s="39"/>
      <c r="AO2244" s="39"/>
      <c r="AP2244" s="39">
        <v>66983.509999999995</v>
      </c>
      <c r="AQ2244" s="39">
        <f>(O2244+P2244+Q2244+R2244+S2244+T2244+U2244+V2244+W2244)*AP2244</f>
        <v>15540174.319999998</v>
      </c>
      <c r="AR2244" s="27">
        <f t="shared" si="45"/>
        <v>17404995.238400001</v>
      </c>
      <c r="AS2244" s="13" t="s">
        <v>111</v>
      </c>
      <c r="AT2244" s="13">
        <v>2014</v>
      </c>
      <c r="AU2244" s="13"/>
    </row>
    <row r="2245" spans="2:47" x14ac:dyDescent="0.2">
      <c r="B2245" s="7" t="s">
        <v>3410</v>
      </c>
      <c r="C2245" s="7" t="s">
        <v>100</v>
      </c>
      <c r="D2245" s="13" t="s">
        <v>638</v>
      </c>
      <c r="E2245" s="7" t="s">
        <v>582</v>
      </c>
      <c r="F2245" s="7" t="s">
        <v>639</v>
      </c>
      <c r="G2245" s="7" t="s">
        <v>3411</v>
      </c>
      <c r="H2245" s="8" t="s">
        <v>197</v>
      </c>
      <c r="I2245" s="9">
        <v>57</v>
      </c>
      <c r="J2245" s="10" t="s">
        <v>238</v>
      </c>
      <c r="K2245" s="8" t="s">
        <v>107</v>
      </c>
      <c r="L2245" s="10" t="s">
        <v>108</v>
      </c>
      <c r="M2245" s="10" t="s">
        <v>109</v>
      </c>
      <c r="N2245" s="29" t="s">
        <v>2830</v>
      </c>
      <c r="O2245" s="27"/>
      <c r="P2245" s="27"/>
      <c r="Q2245" s="74"/>
      <c r="R2245" s="27">
        <v>142</v>
      </c>
      <c r="S2245" s="27">
        <v>0</v>
      </c>
      <c r="T2245" s="27">
        <v>0</v>
      </c>
      <c r="U2245" s="27">
        <v>0</v>
      </c>
      <c r="V2245" s="27">
        <v>142</v>
      </c>
      <c r="W2245" s="27"/>
      <c r="X2245" s="27"/>
      <c r="Y2245" s="27"/>
      <c r="Z2245" s="27"/>
      <c r="AA2245" s="27"/>
      <c r="AB2245" s="27"/>
      <c r="AC2245" s="27"/>
      <c r="AD2245" s="27"/>
      <c r="AE2245" s="27"/>
      <c r="AF2245" s="27"/>
      <c r="AG2245" s="27"/>
      <c r="AH2245" s="27"/>
      <c r="AI2245" s="27"/>
      <c r="AJ2245" s="27"/>
      <c r="AK2245" s="27"/>
      <c r="AL2245" s="27"/>
      <c r="AM2245" s="27"/>
      <c r="AN2245" s="27"/>
      <c r="AO2245" s="27"/>
      <c r="AP2245" s="27">
        <v>37197.58</v>
      </c>
      <c r="AQ2245" s="27">
        <v>0</v>
      </c>
      <c r="AR2245" s="27">
        <f t="shared" ref="AR2245:AR2308" si="46">AQ2245*1.12</f>
        <v>0</v>
      </c>
      <c r="AS2245" s="10" t="s">
        <v>111</v>
      </c>
      <c r="AT2245" s="43" t="s">
        <v>241</v>
      </c>
      <c r="AU2245" s="88" t="s">
        <v>242</v>
      </c>
    </row>
    <row r="2246" spans="2:47" x14ac:dyDescent="0.2">
      <c r="B2246" s="12" t="s">
        <v>3412</v>
      </c>
      <c r="C2246" s="7" t="s">
        <v>100</v>
      </c>
      <c r="D2246" s="13" t="s">
        <v>638</v>
      </c>
      <c r="E2246" s="7" t="s">
        <v>582</v>
      </c>
      <c r="F2246" s="7" t="s">
        <v>639</v>
      </c>
      <c r="G2246" s="7" t="s">
        <v>3411</v>
      </c>
      <c r="H2246" s="8" t="s">
        <v>105</v>
      </c>
      <c r="I2246" s="9">
        <v>57</v>
      </c>
      <c r="J2246" s="10" t="s">
        <v>106</v>
      </c>
      <c r="K2246" s="8" t="s">
        <v>107</v>
      </c>
      <c r="L2246" s="10" t="s">
        <v>108</v>
      </c>
      <c r="M2246" s="10" t="s">
        <v>109</v>
      </c>
      <c r="N2246" s="10" t="s">
        <v>2830</v>
      </c>
      <c r="O2246" s="74"/>
      <c r="P2246" s="27"/>
      <c r="Q2246" s="27"/>
      <c r="R2246" s="27">
        <v>142</v>
      </c>
      <c r="S2246" s="27"/>
      <c r="T2246" s="27"/>
      <c r="U2246" s="27"/>
      <c r="V2246" s="27">
        <v>142</v>
      </c>
      <c r="W2246" s="27"/>
      <c r="X2246" s="27"/>
      <c r="Y2246" s="27"/>
      <c r="Z2246" s="27"/>
      <c r="AA2246" s="27"/>
      <c r="AB2246" s="27"/>
      <c r="AC2246" s="27"/>
      <c r="AD2246" s="27"/>
      <c r="AE2246" s="27"/>
      <c r="AF2246" s="27"/>
      <c r="AG2246" s="27"/>
      <c r="AH2246" s="27"/>
      <c r="AI2246" s="27"/>
      <c r="AJ2246" s="27"/>
      <c r="AK2246" s="27"/>
      <c r="AL2246" s="27"/>
      <c r="AM2246" s="27"/>
      <c r="AN2246" s="27"/>
      <c r="AO2246" s="27"/>
      <c r="AP2246" s="27">
        <v>37197.58</v>
      </c>
      <c r="AQ2246" s="27">
        <v>0</v>
      </c>
      <c r="AR2246" s="27">
        <f t="shared" si="46"/>
        <v>0</v>
      </c>
      <c r="AS2246" s="10" t="s">
        <v>111</v>
      </c>
      <c r="AT2246" s="43" t="s">
        <v>241</v>
      </c>
      <c r="AU2246" s="89" t="s">
        <v>242</v>
      </c>
    </row>
    <row r="2247" spans="2:47" x14ac:dyDescent="0.2">
      <c r="B2247" s="12" t="s">
        <v>3413</v>
      </c>
      <c r="C2247" s="10" t="s">
        <v>100</v>
      </c>
      <c r="D2247" s="13" t="s">
        <v>638</v>
      </c>
      <c r="E2247" s="7" t="s">
        <v>582</v>
      </c>
      <c r="F2247" s="7" t="s">
        <v>639</v>
      </c>
      <c r="G2247" s="7" t="s">
        <v>3411</v>
      </c>
      <c r="H2247" s="8" t="s">
        <v>105</v>
      </c>
      <c r="I2247" s="7">
        <v>57</v>
      </c>
      <c r="J2247" s="10" t="s">
        <v>200</v>
      </c>
      <c r="K2247" s="7" t="s">
        <v>107</v>
      </c>
      <c r="L2247" s="7" t="s">
        <v>108</v>
      </c>
      <c r="M2247" s="7" t="s">
        <v>109</v>
      </c>
      <c r="N2247" s="7" t="s">
        <v>2830</v>
      </c>
      <c r="O2247" s="39"/>
      <c r="P2247" s="39"/>
      <c r="Q2247" s="39"/>
      <c r="R2247" s="39">
        <v>142</v>
      </c>
      <c r="S2247" s="39"/>
      <c r="T2247" s="39"/>
      <c r="U2247" s="39"/>
      <c r="V2247" s="39">
        <v>142</v>
      </c>
      <c r="W2247" s="39"/>
      <c r="X2247" s="39"/>
      <c r="Y2247" s="39"/>
      <c r="Z2247" s="39"/>
      <c r="AA2247" s="39"/>
      <c r="AB2247" s="39"/>
      <c r="AC2247" s="39"/>
      <c r="AD2247" s="39"/>
      <c r="AE2247" s="39"/>
      <c r="AF2247" s="39"/>
      <c r="AG2247" s="39"/>
      <c r="AH2247" s="39"/>
      <c r="AI2247" s="39"/>
      <c r="AJ2247" s="39"/>
      <c r="AK2247" s="39"/>
      <c r="AL2247" s="39"/>
      <c r="AM2247" s="39"/>
      <c r="AN2247" s="39"/>
      <c r="AO2247" s="39"/>
      <c r="AP2247" s="27">
        <v>37197.58</v>
      </c>
      <c r="AQ2247" s="27">
        <v>0</v>
      </c>
      <c r="AR2247" s="27">
        <f t="shared" si="46"/>
        <v>0</v>
      </c>
      <c r="AS2247" s="7" t="s">
        <v>111</v>
      </c>
      <c r="AT2247" s="7" t="s">
        <v>375</v>
      </c>
      <c r="AU2247" s="13" t="s">
        <v>156</v>
      </c>
    </row>
    <row r="2248" spans="2:47" x14ac:dyDescent="0.2">
      <c r="B2248" s="13" t="s">
        <v>3414</v>
      </c>
      <c r="C2248" s="13" t="s">
        <v>100</v>
      </c>
      <c r="D2248" s="13" t="s">
        <v>648</v>
      </c>
      <c r="E2248" s="13" t="s">
        <v>569</v>
      </c>
      <c r="F2248" s="13" t="s">
        <v>649</v>
      </c>
      <c r="G2248" s="13" t="s">
        <v>3415</v>
      </c>
      <c r="H2248" s="13" t="s">
        <v>105</v>
      </c>
      <c r="I2248" s="13">
        <v>57</v>
      </c>
      <c r="J2248" s="13" t="s">
        <v>200</v>
      </c>
      <c r="K2248" s="13" t="s">
        <v>107</v>
      </c>
      <c r="L2248" s="13" t="s">
        <v>108</v>
      </c>
      <c r="M2248" s="13" t="s">
        <v>122</v>
      </c>
      <c r="N2248" s="13" t="s">
        <v>2830</v>
      </c>
      <c r="O2248" s="39"/>
      <c r="P2248" s="39"/>
      <c r="Q2248" s="39"/>
      <c r="R2248" s="39">
        <v>142</v>
      </c>
      <c r="S2248" s="39">
        <v>0</v>
      </c>
      <c r="T2248" s="39"/>
      <c r="U2248" s="39"/>
      <c r="V2248" s="39">
        <v>62</v>
      </c>
      <c r="W2248" s="39"/>
      <c r="X2248" s="39"/>
      <c r="Y2248" s="39"/>
      <c r="Z2248" s="39"/>
      <c r="AA2248" s="39"/>
      <c r="AB2248" s="39"/>
      <c r="AC2248" s="39"/>
      <c r="AD2248" s="39"/>
      <c r="AE2248" s="39"/>
      <c r="AF2248" s="39"/>
      <c r="AG2248" s="39"/>
      <c r="AH2248" s="39"/>
      <c r="AI2248" s="39"/>
      <c r="AJ2248" s="39"/>
      <c r="AK2248" s="39"/>
      <c r="AL2248" s="39"/>
      <c r="AM2248" s="39"/>
      <c r="AN2248" s="39"/>
      <c r="AO2248" s="39"/>
      <c r="AP2248" s="39">
        <v>38392.85</v>
      </c>
      <c r="AQ2248" s="39">
        <v>0</v>
      </c>
      <c r="AR2248" s="27">
        <f t="shared" si="46"/>
        <v>0</v>
      </c>
      <c r="AS2248" s="13" t="s">
        <v>111</v>
      </c>
      <c r="AT2248" s="13">
        <v>2014</v>
      </c>
      <c r="AU2248" s="13" t="s">
        <v>6997</v>
      </c>
    </row>
    <row r="2249" spans="2:47" x14ac:dyDescent="0.2">
      <c r="B2249" s="13" t="s">
        <v>7076</v>
      </c>
      <c r="C2249" s="13" t="s">
        <v>100</v>
      </c>
      <c r="D2249" s="13" t="s">
        <v>648</v>
      </c>
      <c r="E2249" s="13" t="s">
        <v>569</v>
      </c>
      <c r="F2249" s="13" t="s">
        <v>649</v>
      </c>
      <c r="G2249" s="13" t="s">
        <v>3415</v>
      </c>
      <c r="H2249" s="13" t="s">
        <v>105</v>
      </c>
      <c r="I2249" s="13">
        <v>57</v>
      </c>
      <c r="J2249" s="13" t="s">
        <v>200</v>
      </c>
      <c r="K2249" s="13" t="s">
        <v>107</v>
      </c>
      <c r="L2249" s="13" t="s">
        <v>108</v>
      </c>
      <c r="M2249" s="13" t="s">
        <v>122</v>
      </c>
      <c r="N2249" s="13" t="s">
        <v>2830</v>
      </c>
      <c r="O2249" s="39"/>
      <c r="P2249" s="39"/>
      <c r="Q2249" s="39"/>
      <c r="R2249" s="39">
        <v>142</v>
      </c>
      <c r="S2249" s="39">
        <v>0</v>
      </c>
      <c r="T2249" s="39">
        <v>0</v>
      </c>
      <c r="U2249" s="39"/>
      <c r="V2249" s="39">
        <v>62</v>
      </c>
      <c r="W2249" s="39"/>
      <c r="X2249" s="39"/>
      <c r="Y2249" s="39"/>
      <c r="Z2249" s="39"/>
      <c r="AA2249" s="39"/>
      <c r="AB2249" s="39"/>
      <c r="AC2249" s="39"/>
      <c r="AD2249" s="39"/>
      <c r="AE2249" s="39"/>
      <c r="AF2249" s="39"/>
      <c r="AG2249" s="39"/>
      <c r="AH2249" s="39"/>
      <c r="AI2249" s="39"/>
      <c r="AJ2249" s="39"/>
      <c r="AK2249" s="39"/>
      <c r="AL2249" s="39"/>
      <c r="AM2249" s="39"/>
      <c r="AN2249" s="39"/>
      <c r="AO2249" s="39"/>
      <c r="AP2249" s="39">
        <v>38392.85</v>
      </c>
      <c r="AQ2249" s="27">
        <v>0</v>
      </c>
      <c r="AR2249" s="27">
        <f t="shared" si="46"/>
        <v>0</v>
      </c>
      <c r="AS2249" s="13" t="s">
        <v>111</v>
      </c>
      <c r="AT2249" s="13">
        <v>2014</v>
      </c>
      <c r="AU2249" s="13" t="s">
        <v>7180</v>
      </c>
    </row>
    <row r="2250" spans="2:47" x14ac:dyDescent="0.2">
      <c r="B2250" s="13" t="s">
        <v>7130</v>
      </c>
      <c r="C2250" s="13" t="s">
        <v>100</v>
      </c>
      <c r="D2250" s="13" t="s">
        <v>648</v>
      </c>
      <c r="E2250" s="13" t="s">
        <v>569</v>
      </c>
      <c r="F2250" s="13" t="s">
        <v>649</v>
      </c>
      <c r="G2250" s="13" t="s">
        <v>3415</v>
      </c>
      <c r="H2250" s="13" t="s">
        <v>105</v>
      </c>
      <c r="I2250" s="13">
        <v>57</v>
      </c>
      <c r="J2250" s="13" t="s">
        <v>200</v>
      </c>
      <c r="K2250" s="13" t="s">
        <v>107</v>
      </c>
      <c r="L2250" s="13" t="s">
        <v>108</v>
      </c>
      <c r="M2250" s="13" t="s">
        <v>122</v>
      </c>
      <c r="N2250" s="13" t="s">
        <v>2830</v>
      </c>
      <c r="O2250" s="39"/>
      <c r="P2250" s="39"/>
      <c r="Q2250" s="39"/>
      <c r="R2250" s="39">
        <v>142</v>
      </c>
      <c r="S2250" s="39">
        <v>0</v>
      </c>
      <c r="T2250" s="39">
        <v>0</v>
      </c>
      <c r="U2250" s="39"/>
      <c r="V2250" s="39">
        <v>62</v>
      </c>
      <c r="W2250" s="39"/>
      <c r="X2250" s="39"/>
      <c r="Y2250" s="39"/>
      <c r="Z2250" s="39"/>
      <c r="AA2250" s="39"/>
      <c r="AB2250" s="39"/>
      <c r="AC2250" s="39"/>
      <c r="AD2250" s="39"/>
      <c r="AE2250" s="39"/>
      <c r="AF2250" s="39"/>
      <c r="AG2250" s="39"/>
      <c r="AH2250" s="39"/>
      <c r="AI2250" s="39"/>
      <c r="AJ2250" s="39"/>
      <c r="AK2250" s="39"/>
      <c r="AL2250" s="39"/>
      <c r="AM2250" s="39"/>
      <c r="AN2250" s="39"/>
      <c r="AO2250" s="39"/>
      <c r="AP2250" s="39">
        <v>66983.509999999995</v>
      </c>
      <c r="AQ2250" s="39">
        <f>(O2250+P2250+Q2250+R2250+S2250+T2250+U2250+V2250+W2250)*AP2250</f>
        <v>13664636.039999999</v>
      </c>
      <c r="AR2250" s="27">
        <f t="shared" si="46"/>
        <v>15304392.364800001</v>
      </c>
      <c r="AS2250" s="13" t="s">
        <v>111</v>
      </c>
      <c r="AT2250" s="13">
        <v>2014</v>
      </c>
      <c r="AU2250" s="13"/>
    </row>
    <row r="2251" spans="2:47" x14ac:dyDescent="0.2">
      <c r="B2251" s="7" t="s">
        <v>3416</v>
      </c>
      <c r="C2251" s="7" t="s">
        <v>100</v>
      </c>
      <c r="D2251" s="13" t="s">
        <v>638</v>
      </c>
      <c r="E2251" s="7" t="s">
        <v>582</v>
      </c>
      <c r="F2251" s="7" t="s">
        <v>639</v>
      </c>
      <c r="G2251" s="7" t="s">
        <v>3417</v>
      </c>
      <c r="H2251" s="8" t="s">
        <v>197</v>
      </c>
      <c r="I2251" s="9">
        <v>57</v>
      </c>
      <c r="J2251" s="10" t="s">
        <v>238</v>
      </c>
      <c r="K2251" s="8" t="s">
        <v>107</v>
      </c>
      <c r="L2251" s="10" t="s">
        <v>108</v>
      </c>
      <c r="M2251" s="10" t="s">
        <v>109</v>
      </c>
      <c r="N2251" s="29" t="s">
        <v>2830</v>
      </c>
      <c r="O2251" s="27"/>
      <c r="P2251" s="27"/>
      <c r="Q2251" s="74"/>
      <c r="R2251" s="27">
        <v>134</v>
      </c>
      <c r="S2251" s="27">
        <v>0</v>
      </c>
      <c r="T2251" s="27">
        <v>0</v>
      </c>
      <c r="U2251" s="27">
        <v>0</v>
      </c>
      <c r="V2251" s="27">
        <v>134</v>
      </c>
      <c r="W2251" s="27"/>
      <c r="X2251" s="27"/>
      <c r="Y2251" s="27"/>
      <c r="Z2251" s="27"/>
      <c r="AA2251" s="27"/>
      <c r="AB2251" s="27"/>
      <c r="AC2251" s="27"/>
      <c r="AD2251" s="27"/>
      <c r="AE2251" s="27"/>
      <c r="AF2251" s="27"/>
      <c r="AG2251" s="27"/>
      <c r="AH2251" s="27"/>
      <c r="AI2251" s="27"/>
      <c r="AJ2251" s="27"/>
      <c r="AK2251" s="27"/>
      <c r="AL2251" s="27"/>
      <c r="AM2251" s="27"/>
      <c r="AN2251" s="27"/>
      <c r="AO2251" s="27"/>
      <c r="AP2251" s="27">
        <v>37197.58</v>
      </c>
      <c r="AQ2251" s="27">
        <v>0</v>
      </c>
      <c r="AR2251" s="27">
        <f t="shared" si="46"/>
        <v>0</v>
      </c>
      <c r="AS2251" s="10" t="s">
        <v>111</v>
      </c>
      <c r="AT2251" s="43" t="s">
        <v>241</v>
      </c>
      <c r="AU2251" s="88" t="s">
        <v>242</v>
      </c>
    </row>
    <row r="2252" spans="2:47" x14ac:dyDescent="0.2">
      <c r="B2252" s="12" t="s">
        <v>3418</v>
      </c>
      <c r="C2252" s="7" t="s">
        <v>100</v>
      </c>
      <c r="D2252" s="13" t="s">
        <v>638</v>
      </c>
      <c r="E2252" s="7" t="s">
        <v>582</v>
      </c>
      <c r="F2252" s="7" t="s">
        <v>639</v>
      </c>
      <c r="G2252" s="7" t="s">
        <v>3417</v>
      </c>
      <c r="H2252" s="8" t="s">
        <v>105</v>
      </c>
      <c r="I2252" s="9">
        <v>57</v>
      </c>
      <c r="J2252" s="10" t="s">
        <v>106</v>
      </c>
      <c r="K2252" s="8" t="s">
        <v>107</v>
      </c>
      <c r="L2252" s="10" t="s">
        <v>108</v>
      </c>
      <c r="M2252" s="10" t="s">
        <v>109</v>
      </c>
      <c r="N2252" s="10" t="s">
        <v>2830</v>
      </c>
      <c r="O2252" s="74"/>
      <c r="P2252" s="27"/>
      <c r="Q2252" s="27"/>
      <c r="R2252" s="27">
        <v>134</v>
      </c>
      <c r="S2252" s="27"/>
      <c r="T2252" s="27"/>
      <c r="U2252" s="27"/>
      <c r="V2252" s="27">
        <v>134</v>
      </c>
      <c r="W2252" s="27"/>
      <c r="X2252" s="27"/>
      <c r="Y2252" s="27"/>
      <c r="Z2252" s="27"/>
      <c r="AA2252" s="27"/>
      <c r="AB2252" s="27"/>
      <c r="AC2252" s="27"/>
      <c r="AD2252" s="27"/>
      <c r="AE2252" s="27"/>
      <c r="AF2252" s="27"/>
      <c r="AG2252" s="27"/>
      <c r="AH2252" s="27"/>
      <c r="AI2252" s="27"/>
      <c r="AJ2252" s="27"/>
      <c r="AK2252" s="27"/>
      <c r="AL2252" s="27"/>
      <c r="AM2252" s="27"/>
      <c r="AN2252" s="27"/>
      <c r="AO2252" s="27"/>
      <c r="AP2252" s="27">
        <v>37197.58</v>
      </c>
      <c r="AQ2252" s="27">
        <v>0</v>
      </c>
      <c r="AR2252" s="27">
        <f t="shared" si="46"/>
        <v>0</v>
      </c>
      <c r="AS2252" s="10" t="s">
        <v>111</v>
      </c>
      <c r="AT2252" s="43" t="s">
        <v>241</v>
      </c>
      <c r="AU2252" s="89" t="s">
        <v>242</v>
      </c>
    </row>
    <row r="2253" spans="2:47" x14ac:dyDescent="0.2">
      <c r="B2253" s="12" t="s">
        <v>3419</v>
      </c>
      <c r="C2253" s="10" t="s">
        <v>100</v>
      </c>
      <c r="D2253" s="13" t="s">
        <v>638</v>
      </c>
      <c r="E2253" s="7" t="s">
        <v>582</v>
      </c>
      <c r="F2253" s="7" t="s">
        <v>639</v>
      </c>
      <c r="G2253" s="7" t="s">
        <v>3417</v>
      </c>
      <c r="H2253" s="8" t="s">
        <v>105</v>
      </c>
      <c r="I2253" s="7">
        <v>57</v>
      </c>
      <c r="J2253" s="10" t="s">
        <v>200</v>
      </c>
      <c r="K2253" s="7" t="s">
        <v>107</v>
      </c>
      <c r="L2253" s="7" t="s">
        <v>108</v>
      </c>
      <c r="M2253" s="7" t="s">
        <v>109</v>
      </c>
      <c r="N2253" s="7" t="s">
        <v>2830</v>
      </c>
      <c r="O2253" s="39"/>
      <c r="P2253" s="39"/>
      <c r="Q2253" s="39"/>
      <c r="R2253" s="39">
        <v>134</v>
      </c>
      <c r="S2253" s="39"/>
      <c r="T2253" s="39"/>
      <c r="U2253" s="39"/>
      <c r="V2253" s="39">
        <v>134</v>
      </c>
      <c r="W2253" s="39"/>
      <c r="X2253" s="39"/>
      <c r="Y2253" s="39"/>
      <c r="Z2253" s="39"/>
      <c r="AA2253" s="39"/>
      <c r="AB2253" s="39"/>
      <c r="AC2253" s="39"/>
      <c r="AD2253" s="39"/>
      <c r="AE2253" s="39"/>
      <c r="AF2253" s="39"/>
      <c r="AG2253" s="39"/>
      <c r="AH2253" s="39"/>
      <c r="AI2253" s="39"/>
      <c r="AJ2253" s="39"/>
      <c r="AK2253" s="39"/>
      <c r="AL2253" s="39"/>
      <c r="AM2253" s="39"/>
      <c r="AN2253" s="39"/>
      <c r="AO2253" s="39"/>
      <c r="AP2253" s="27">
        <v>37197.58</v>
      </c>
      <c r="AQ2253" s="27">
        <v>0</v>
      </c>
      <c r="AR2253" s="27">
        <f t="shared" si="46"/>
        <v>0</v>
      </c>
      <c r="AS2253" s="7" t="s">
        <v>111</v>
      </c>
      <c r="AT2253" s="7" t="s">
        <v>375</v>
      </c>
      <c r="AU2253" s="13" t="s">
        <v>156</v>
      </c>
    </row>
    <row r="2254" spans="2:47" x14ac:dyDescent="0.2">
      <c r="B2254" s="13" t="s">
        <v>3420</v>
      </c>
      <c r="C2254" s="13" t="s">
        <v>100</v>
      </c>
      <c r="D2254" s="13" t="s">
        <v>648</v>
      </c>
      <c r="E2254" s="13" t="s">
        <v>569</v>
      </c>
      <c r="F2254" s="13" t="s">
        <v>649</v>
      </c>
      <c r="G2254" s="13" t="s">
        <v>3421</v>
      </c>
      <c r="H2254" s="13" t="s">
        <v>105</v>
      </c>
      <c r="I2254" s="13">
        <v>57</v>
      </c>
      <c r="J2254" s="13" t="s">
        <v>200</v>
      </c>
      <c r="K2254" s="13" t="s">
        <v>107</v>
      </c>
      <c r="L2254" s="13" t="s">
        <v>108</v>
      </c>
      <c r="M2254" s="13" t="s">
        <v>122</v>
      </c>
      <c r="N2254" s="13" t="s">
        <v>2830</v>
      </c>
      <c r="O2254" s="39"/>
      <c r="P2254" s="39"/>
      <c r="Q2254" s="39"/>
      <c r="R2254" s="39">
        <v>134</v>
      </c>
      <c r="S2254" s="39">
        <v>0</v>
      </c>
      <c r="T2254" s="39"/>
      <c r="U2254" s="39"/>
      <c r="V2254" s="39">
        <v>49</v>
      </c>
      <c r="W2254" s="39"/>
      <c r="X2254" s="39"/>
      <c r="Y2254" s="39"/>
      <c r="Z2254" s="39"/>
      <c r="AA2254" s="39"/>
      <c r="AB2254" s="39"/>
      <c r="AC2254" s="39"/>
      <c r="AD2254" s="39"/>
      <c r="AE2254" s="39"/>
      <c r="AF2254" s="39"/>
      <c r="AG2254" s="39"/>
      <c r="AH2254" s="39"/>
      <c r="AI2254" s="39"/>
      <c r="AJ2254" s="39"/>
      <c r="AK2254" s="39"/>
      <c r="AL2254" s="39"/>
      <c r="AM2254" s="39"/>
      <c r="AN2254" s="39"/>
      <c r="AO2254" s="39"/>
      <c r="AP2254" s="39">
        <v>38392.85</v>
      </c>
      <c r="AQ2254" s="39">
        <v>0</v>
      </c>
      <c r="AR2254" s="27">
        <f t="shared" si="46"/>
        <v>0</v>
      </c>
      <c r="AS2254" s="13" t="s">
        <v>111</v>
      </c>
      <c r="AT2254" s="13">
        <v>2014</v>
      </c>
      <c r="AU2254" s="13" t="s">
        <v>6997</v>
      </c>
    </row>
    <row r="2255" spans="2:47" x14ac:dyDescent="0.2">
      <c r="B2255" s="13" t="s">
        <v>7077</v>
      </c>
      <c r="C2255" s="13" t="s">
        <v>100</v>
      </c>
      <c r="D2255" s="13" t="s">
        <v>648</v>
      </c>
      <c r="E2255" s="13" t="s">
        <v>569</v>
      </c>
      <c r="F2255" s="13" t="s">
        <v>649</v>
      </c>
      <c r="G2255" s="13" t="s">
        <v>3421</v>
      </c>
      <c r="H2255" s="13" t="s">
        <v>105</v>
      </c>
      <c r="I2255" s="13">
        <v>57</v>
      </c>
      <c r="J2255" s="13" t="s">
        <v>200</v>
      </c>
      <c r="K2255" s="13" t="s">
        <v>107</v>
      </c>
      <c r="L2255" s="13" t="s">
        <v>108</v>
      </c>
      <c r="M2255" s="13" t="s">
        <v>122</v>
      </c>
      <c r="N2255" s="13" t="s">
        <v>2830</v>
      </c>
      <c r="O2255" s="39"/>
      <c r="P2255" s="39"/>
      <c r="Q2255" s="39"/>
      <c r="R2255" s="39">
        <v>134</v>
      </c>
      <c r="S2255" s="39">
        <v>0</v>
      </c>
      <c r="T2255" s="39">
        <v>0</v>
      </c>
      <c r="U2255" s="39"/>
      <c r="V2255" s="39">
        <v>49</v>
      </c>
      <c r="W2255" s="39"/>
      <c r="X2255" s="39"/>
      <c r="Y2255" s="39"/>
      <c r="Z2255" s="39"/>
      <c r="AA2255" s="39"/>
      <c r="AB2255" s="39"/>
      <c r="AC2255" s="39"/>
      <c r="AD2255" s="39"/>
      <c r="AE2255" s="39"/>
      <c r="AF2255" s="39"/>
      <c r="AG2255" s="39"/>
      <c r="AH2255" s="39"/>
      <c r="AI2255" s="39"/>
      <c r="AJ2255" s="39"/>
      <c r="AK2255" s="39"/>
      <c r="AL2255" s="39"/>
      <c r="AM2255" s="39"/>
      <c r="AN2255" s="39"/>
      <c r="AO2255" s="39"/>
      <c r="AP2255" s="39">
        <v>38392.85</v>
      </c>
      <c r="AQ2255" s="27">
        <v>0</v>
      </c>
      <c r="AR2255" s="27">
        <f t="shared" si="46"/>
        <v>0</v>
      </c>
      <c r="AS2255" s="13" t="s">
        <v>111</v>
      </c>
      <c r="AT2255" s="13">
        <v>2014</v>
      </c>
      <c r="AU2255" s="13" t="s">
        <v>7180</v>
      </c>
    </row>
    <row r="2256" spans="2:47" x14ac:dyDescent="0.2">
      <c r="B2256" s="13" t="s">
        <v>7131</v>
      </c>
      <c r="C2256" s="13" t="s">
        <v>100</v>
      </c>
      <c r="D2256" s="13" t="s">
        <v>648</v>
      </c>
      <c r="E2256" s="13" t="s">
        <v>569</v>
      </c>
      <c r="F2256" s="13" t="s">
        <v>649</v>
      </c>
      <c r="G2256" s="13" t="s">
        <v>3421</v>
      </c>
      <c r="H2256" s="13" t="s">
        <v>105</v>
      </c>
      <c r="I2256" s="13">
        <v>57</v>
      </c>
      <c r="J2256" s="13" t="s">
        <v>200</v>
      </c>
      <c r="K2256" s="13" t="s">
        <v>107</v>
      </c>
      <c r="L2256" s="13" t="s">
        <v>108</v>
      </c>
      <c r="M2256" s="13" t="s">
        <v>122</v>
      </c>
      <c r="N2256" s="13" t="s">
        <v>2830</v>
      </c>
      <c r="O2256" s="39"/>
      <c r="P2256" s="39"/>
      <c r="Q2256" s="39"/>
      <c r="R2256" s="39">
        <v>134</v>
      </c>
      <c r="S2256" s="39">
        <v>0</v>
      </c>
      <c r="T2256" s="39">
        <v>0</v>
      </c>
      <c r="U2256" s="39"/>
      <c r="V2256" s="39">
        <v>49</v>
      </c>
      <c r="W2256" s="39"/>
      <c r="X2256" s="39"/>
      <c r="Y2256" s="39"/>
      <c r="Z2256" s="39"/>
      <c r="AA2256" s="39"/>
      <c r="AB2256" s="39"/>
      <c r="AC2256" s="39"/>
      <c r="AD2256" s="39"/>
      <c r="AE2256" s="39"/>
      <c r="AF2256" s="39"/>
      <c r="AG2256" s="39"/>
      <c r="AH2256" s="39"/>
      <c r="AI2256" s="39"/>
      <c r="AJ2256" s="39"/>
      <c r="AK2256" s="39"/>
      <c r="AL2256" s="39"/>
      <c r="AM2256" s="39"/>
      <c r="AN2256" s="39"/>
      <c r="AO2256" s="39"/>
      <c r="AP2256" s="39">
        <v>66983.509999999995</v>
      </c>
      <c r="AQ2256" s="39">
        <f>(O2256+P2256+Q2256+R2256+S2256+T2256+U2256+V2256+W2256)*AP2256</f>
        <v>12257982.329999998</v>
      </c>
      <c r="AR2256" s="27">
        <f t="shared" si="46"/>
        <v>13728940.2096</v>
      </c>
      <c r="AS2256" s="13" t="s">
        <v>111</v>
      </c>
      <c r="AT2256" s="13">
        <v>2014</v>
      </c>
      <c r="AU2256" s="13"/>
    </row>
    <row r="2257" spans="2:47" x14ac:dyDescent="0.2">
      <c r="B2257" s="7" t="s">
        <v>3422</v>
      </c>
      <c r="C2257" s="7" t="s">
        <v>100</v>
      </c>
      <c r="D2257" s="13" t="s">
        <v>638</v>
      </c>
      <c r="E2257" s="7" t="s">
        <v>582</v>
      </c>
      <c r="F2257" s="7" t="s">
        <v>639</v>
      </c>
      <c r="G2257" s="7" t="s">
        <v>3423</v>
      </c>
      <c r="H2257" s="8" t="s">
        <v>197</v>
      </c>
      <c r="I2257" s="9">
        <v>57</v>
      </c>
      <c r="J2257" s="10" t="s">
        <v>238</v>
      </c>
      <c r="K2257" s="8" t="s">
        <v>107</v>
      </c>
      <c r="L2257" s="10" t="s">
        <v>108</v>
      </c>
      <c r="M2257" s="10" t="s">
        <v>109</v>
      </c>
      <c r="N2257" s="29" t="s">
        <v>2830</v>
      </c>
      <c r="O2257" s="27"/>
      <c r="P2257" s="27"/>
      <c r="Q2257" s="74"/>
      <c r="R2257" s="27">
        <v>83</v>
      </c>
      <c r="S2257" s="27">
        <v>0</v>
      </c>
      <c r="T2257" s="27">
        <v>0</v>
      </c>
      <c r="U2257" s="27">
        <v>0</v>
      </c>
      <c r="V2257" s="27">
        <v>83</v>
      </c>
      <c r="W2257" s="27"/>
      <c r="X2257" s="27"/>
      <c r="Y2257" s="27"/>
      <c r="Z2257" s="27"/>
      <c r="AA2257" s="27"/>
      <c r="AB2257" s="27"/>
      <c r="AC2257" s="27"/>
      <c r="AD2257" s="27"/>
      <c r="AE2257" s="27"/>
      <c r="AF2257" s="27"/>
      <c r="AG2257" s="27"/>
      <c r="AH2257" s="27"/>
      <c r="AI2257" s="27"/>
      <c r="AJ2257" s="27"/>
      <c r="AK2257" s="27"/>
      <c r="AL2257" s="27"/>
      <c r="AM2257" s="27"/>
      <c r="AN2257" s="27"/>
      <c r="AO2257" s="27"/>
      <c r="AP2257" s="27">
        <v>37197.58</v>
      </c>
      <c r="AQ2257" s="27">
        <v>0</v>
      </c>
      <c r="AR2257" s="27">
        <f t="shared" si="46"/>
        <v>0</v>
      </c>
      <c r="AS2257" s="10" t="s">
        <v>111</v>
      </c>
      <c r="AT2257" s="43" t="s">
        <v>241</v>
      </c>
      <c r="AU2257" s="88" t="s">
        <v>242</v>
      </c>
    </row>
    <row r="2258" spans="2:47" x14ac:dyDescent="0.2">
      <c r="B2258" s="12" t="s">
        <v>3424</v>
      </c>
      <c r="C2258" s="7" t="s">
        <v>100</v>
      </c>
      <c r="D2258" s="13" t="s">
        <v>638</v>
      </c>
      <c r="E2258" s="7" t="s">
        <v>582</v>
      </c>
      <c r="F2258" s="7" t="s">
        <v>639</v>
      </c>
      <c r="G2258" s="7" t="s">
        <v>3423</v>
      </c>
      <c r="H2258" s="8" t="s">
        <v>105</v>
      </c>
      <c r="I2258" s="9">
        <v>57</v>
      </c>
      <c r="J2258" s="10" t="s">
        <v>106</v>
      </c>
      <c r="K2258" s="8" t="s">
        <v>107</v>
      </c>
      <c r="L2258" s="10" t="s">
        <v>108</v>
      </c>
      <c r="M2258" s="10" t="s">
        <v>109</v>
      </c>
      <c r="N2258" s="10" t="s">
        <v>2830</v>
      </c>
      <c r="O2258" s="74"/>
      <c r="P2258" s="27"/>
      <c r="Q2258" s="27"/>
      <c r="R2258" s="27">
        <v>83</v>
      </c>
      <c r="S2258" s="27"/>
      <c r="T2258" s="27"/>
      <c r="U2258" s="27"/>
      <c r="V2258" s="27">
        <v>83</v>
      </c>
      <c r="W2258" s="27"/>
      <c r="X2258" s="27"/>
      <c r="Y2258" s="27"/>
      <c r="Z2258" s="27"/>
      <c r="AA2258" s="27"/>
      <c r="AB2258" s="27"/>
      <c r="AC2258" s="27"/>
      <c r="AD2258" s="27"/>
      <c r="AE2258" s="27"/>
      <c r="AF2258" s="27"/>
      <c r="AG2258" s="27"/>
      <c r="AH2258" s="27"/>
      <c r="AI2258" s="27"/>
      <c r="AJ2258" s="27"/>
      <c r="AK2258" s="27"/>
      <c r="AL2258" s="27"/>
      <c r="AM2258" s="27"/>
      <c r="AN2258" s="27"/>
      <c r="AO2258" s="27"/>
      <c r="AP2258" s="27">
        <v>37197.58</v>
      </c>
      <c r="AQ2258" s="27">
        <v>0</v>
      </c>
      <c r="AR2258" s="27">
        <f t="shared" si="46"/>
        <v>0</v>
      </c>
      <c r="AS2258" s="10" t="s">
        <v>111</v>
      </c>
      <c r="AT2258" s="43" t="s">
        <v>241</v>
      </c>
      <c r="AU2258" s="89" t="s">
        <v>242</v>
      </c>
    </row>
    <row r="2259" spans="2:47" x14ac:dyDescent="0.2">
      <c r="B2259" s="12" t="s">
        <v>3425</v>
      </c>
      <c r="C2259" s="10" t="s">
        <v>100</v>
      </c>
      <c r="D2259" s="13" t="s">
        <v>638</v>
      </c>
      <c r="E2259" s="7" t="s">
        <v>582</v>
      </c>
      <c r="F2259" s="7" t="s">
        <v>639</v>
      </c>
      <c r="G2259" s="7" t="s">
        <v>3423</v>
      </c>
      <c r="H2259" s="8" t="s">
        <v>105</v>
      </c>
      <c r="I2259" s="7">
        <v>57</v>
      </c>
      <c r="J2259" s="10" t="s">
        <v>200</v>
      </c>
      <c r="K2259" s="7" t="s">
        <v>107</v>
      </c>
      <c r="L2259" s="7" t="s">
        <v>108</v>
      </c>
      <c r="M2259" s="7" t="s">
        <v>109</v>
      </c>
      <c r="N2259" s="7" t="s">
        <v>2830</v>
      </c>
      <c r="O2259" s="39"/>
      <c r="P2259" s="39"/>
      <c r="Q2259" s="39"/>
      <c r="R2259" s="39">
        <v>83</v>
      </c>
      <c r="S2259" s="39"/>
      <c r="T2259" s="39"/>
      <c r="U2259" s="39"/>
      <c r="V2259" s="39">
        <v>83</v>
      </c>
      <c r="W2259" s="39"/>
      <c r="X2259" s="39"/>
      <c r="Y2259" s="39"/>
      <c r="Z2259" s="39"/>
      <c r="AA2259" s="39"/>
      <c r="AB2259" s="39"/>
      <c r="AC2259" s="39"/>
      <c r="AD2259" s="39"/>
      <c r="AE2259" s="39"/>
      <c r="AF2259" s="39"/>
      <c r="AG2259" s="39"/>
      <c r="AH2259" s="39"/>
      <c r="AI2259" s="39"/>
      <c r="AJ2259" s="39"/>
      <c r="AK2259" s="39"/>
      <c r="AL2259" s="39"/>
      <c r="AM2259" s="39"/>
      <c r="AN2259" s="39"/>
      <c r="AO2259" s="39"/>
      <c r="AP2259" s="27">
        <v>37197.58</v>
      </c>
      <c r="AQ2259" s="27">
        <v>0</v>
      </c>
      <c r="AR2259" s="27">
        <f t="shared" si="46"/>
        <v>0</v>
      </c>
      <c r="AS2259" s="7" t="s">
        <v>111</v>
      </c>
      <c r="AT2259" s="7" t="s">
        <v>375</v>
      </c>
      <c r="AU2259" s="13" t="s">
        <v>156</v>
      </c>
    </row>
    <row r="2260" spans="2:47" x14ac:dyDescent="0.2">
      <c r="B2260" s="13" t="s">
        <v>3426</v>
      </c>
      <c r="C2260" s="13" t="s">
        <v>100</v>
      </c>
      <c r="D2260" s="13" t="s">
        <v>648</v>
      </c>
      <c r="E2260" s="13" t="s">
        <v>569</v>
      </c>
      <c r="F2260" s="13" t="s">
        <v>649</v>
      </c>
      <c r="G2260" s="13" t="s">
        <v>3427</v>
      </c>
      <c r="H2260" s="13" t="s">
        <v>105</v>
      </c>
      <c r="I2260" s="13">
        <v>57</v>
      </c>
      <c r="J2260" s="13" t="s">
        <v>200</v>
      </c>
      <c r="K2260" s="13" t="s">
        <v>107</v>
      </c>
      <c r="L2260" s="13" t="s">
        <v>108</v>
      </c>
      <c r="M2260" s="13" t="s">
        <v>122</v>
      </c>
      <c r="N2260" s="13" t="s">
        <v>2830</v>
      </c>
      <c r="O2260" s="39"/>
      <c r="P2260" s="39"/>
      <c r="Q2260" s="39"/>
      <c r="R2260" s="39">
        <v>83</v>
      </c>
      <c r="S2260" s="39">
        <v>0</v>
      </c>
      <c r="T2260" s="39"/>
      <c r="U2260" s="39"/>
      <c r="V2260" s="39">
        <v>15</v>
      </c>
      <c r="W2260" s="39"/>
      <c r="X2260" s="39"/>
      <c r="Y2260" s="39"/>
      <c r="Z2260" s="39"/>
      <c r="AA2260" s="39"/>
      <c r="AB2260" s="39"/>
      <c r="AC2260" s="39"/>
      <c r="AD2260" s="39"/>
      <c r="AE2260" s="39"/>
      <c r="AF2260" s="39"/>
      <c r="AG2260" s="39"/>
      <c r="AH2260" s="39"/>
      <c r="AI2260" s="39"/>
      <c r="AJ2260" s="39"/>
      <c r="AK2260" s="39"/>
      <c r="AL2260" s="39"/>
      <c r="AM2260" s="39"/>
      <c r="AN2260" s="39"/>
      <c r="AO2260" s="39"/>
      <c r="AP2260" s="39">
        <v>38392.85</v>
      </c>
      <c r="AQ2260" s="39">
        <v>0</v>
      </c>
      <c r="AR2260" s="27">
        <f t="shared" si="46"/>
        <v>0</v>
      </c>
      <c r="AS2260" s="13" t="s">
        <v>111</v>
      </c>
      <c r="AT2260" s="13">
        <v>2014</v>
      </c>
      <c r="AU2260" s="13" t="s">
        <v>6997</v>
      </c>
    </row>
    <row r="2261" spans="2:47" x14ac:dyDescent="0.2">
      <c r="B2261" s="13" t="s">
        <v>7078</v>
      </c>
      <c r="C2261" s="13" t="s">
        <v>100</v>
      </c>
      <c r="D2261" s="13" t="s">
        <v>648</v>
      </c>
      <c r="E2261" s="13" t="s">
        <v>569</v>
      </c>
      <c r="F2261" s="13" t="s">
        <v>649</v>
      </c>
      <c r="G2261" s="13" t="s">
        <v>3427</v>
      </c>
      <c r="H2261" s="13" t="s">
        <v>105</v>
      </c>
      <c r="I2261" s="13">
        <v>57</v>
      </c>
      <c r="J2261" s="13" t="s">
        <v>200</v>
      </c>
      <c r="K2261" s="13" t="s">
        <v>107</v>
      </c>
      <c r="L2261" s="13" t="s">
        <v>108</v>
      </c>
      <c r="M2261" s="13" t="s">
        <v>122</v>
      </c>
      <c r="N2261" s="13" t="s">
        <v>2830</v>
      </c>
      <c r="O2261" s="39"/>
      <c r="P2261" s="39"/>
      <c r="Q2261" s="39"/>
      <c r="R2261" s="39">
        <v>83</v>
      </c>
      <c r="S2261" s="39">
        <v>0</v>
      </c>
      <c r="T2261" s="39">
        <v>0</v>
      </c>
      <c r="U2261" s="39"/>
      <c r="V2261" s="39">
        <v>15</v>
      </c>
      <c r="W2261" s="39"/>
      <c r="X2261" s="39"/>
      <c r="Y2261" s="39"/>
      <c r="Z2261" s="39"/>
      <c r="AA2261" s="39"/>
      <c r="AB2261" s="39"/>
      <c r="AC2261" s="39"/>
      <c r="AD2261" s="39"/>
      <c r="AE2261" s="39"/>
      <c r="AF2261" s="39"/>
      <c r="AG2261" s="39"/>
      <c r="AH2261" s="39"/>
      <c r="AI2261" s="39"/>
      <c r="AJ2261" s="39"/>
      <c r="AK2261" s="39"/>
      <c r="AL2261" s="39"/>
      <c r="AM2261" s="39"/>
      <c r="AN2261" s="39"/>
      <c r="AO2261" s="39"/>
      <c r="AP2261" s="39">
        <v>38392.85</v>
      </c>
      <c r="AQ2261" s="27">
        <v>0</v>
      </c>
      <c r="AR2261" s="27">
        <f t="shared" si="46"/>
        <v>0</v>
      </c>
      <c r="AS2261" s="13" t="s">
        <v>111</v>
      </c>
      <c r="AT2261" s="13">
        <v>2014</v>
      </c>
      <c r="AU2261" s="13" t="s">
        <v>7180</v>
      </c>
    </row>
    <row r="2262" spans="2:47" x14ac:dyDescent="0.2">
      <c r="B2262" s="13" t="s">
        <v>7132</v>
      </c>
      <c r="C2262" s="13" t="s">
        <v>100</v>
      </c>
      <c r="D2262" s="13" t="s">
        <v>648</v>
      </c>
      <c r="E2262" s="13" t="s">
        <v>569</v>
      </c>
      <c r="F2262" s="13" t="s">
        <v>649</v>
      </c>
      <c r="G2262" s="13" t="s">
        <v>3427</v>
      </c>
      <c r="H2262" s="13" t="s">
        <v>105</v>
      </c>
      <c r="I2262" s="13">
        <v>57</v>
      </c>
      <c r="J2262" s="13" t="s">
        <v>200</v>
      </c>
      <c r="K2262" s="13" t="s">
        <v>107</v>
      </c>
      <c r="L2262" s="13" t="s">
        <v>108</v>
      </c>
      <c r="M2262" s="13" t="s">
        <v>122</v>
      </c>
      <c r="N2262" s="13" t="s">
        <v>2830</v>
      </c>
      <c r="O2262" s="39"/>
      <c r="P2262" s="39"/>
      <c r="Q2262" s="39"/>
      <c r="R2262" s="39">
        <v>83</v>
      </c>
      <c r="S2262" s="39">
        <v>0</v>
      </c>
      <c r="T2262" s="39">
        <v>0</v>
      </c>
      <c r="U2262" s="39"/>
      <c r="V2262" s="39">
        <v>15</v>
      </c>
      <c r="W2262" s="39"/>
      <c r="X2262" s="39"/>
      <c r="Y2262" s="39"/>
      <c r="Z2262" s="39"/>
      <c r="AA2262" s="39"/>
      <c r="AB2262" s="39"/>
      <c r="AC2262" s="39"/>
      <c r="AD2262" s="39"/>
      <c r="AE2262" s="39"/>
      <c r="AF2262" s="39"/>
      <c r="AG2262" s="39"/>
      <c r="AH2262" s="39"/>
      <c r="AI2262" s="39"/>
      <c r="AJ2262" s="39"/>
      <c r="AK2262" s="39"/>
      <c r="AL2262" s="39"/>
      <c r="AM2262" s="39"/>
      <c r="AN2262" s="39"/>
      <c r="AO2262" s="39"/>
      <c r="AP2262" s="39">
        <v>66983.509999999995</v>
      </c>
      <c r="AQ2262" s="39">
        <f>(O2262+P2262+Q2262+R2262+S2262+T2262+U2262+V2262+W2262)*AP2262</f>
        <v>6564383.9799999995</v>
      </c>
      <c r="AR2262" s="27">
        <f t="shared" si="46"/>
        <v>7352110.0575999999</v>
      </c>
      <c r="AS2262" s="13" t="s">
        <v>111</v>
      </c>
      <c r="AT2262" s="13">
        <v>2014</v>
      </c>
      <c r="AU2262" s="13"/>
    </row>
    <row r="2263" spans="2:47" x14ac:dyDescent="0.2">
      <c r="B2263" s="7" t="s">
        <v>3428</v>
      </c>
      <c r="C2263" s="7" t="s">
        <v>100</v>
      </c>
      <c r="D2263" s="13" t="s">
        <v>638</v>
      </c>
      <c r="E2263" s="7" t="s">
        <v>582</v>
      </c>
      <c r="F2263" s="7" t="s">
        <v>639</v>
      </c>
      <c r="G2263" s="7" t="s">
        <v>3429</v>
      </c>
      <c r="H2263" s="8" t="s">
        <v>197</v>
      </c>
      <c r="I2263" s="9">
        <v>57</v>
      </c>
      <c r="J2263" s="10" t="s">
        <v>238</v>
      </c>
      <c r="K2263" s="8" t="s">
        <v>107</v>
      </c>
      <c r="L2263" s="10" t="s">
        <v>108</v>
      </c>
      <c r="M2263" s="10" t="s">
        <v>109</v>
      </c>
      <c r="N2263" s="29" t="s">
        <v>2830</v>
      </c>
      <c r="O2263" s="27"/>
      <c r="P2263" s="27"/>
      <c r="Q2263" s="74"/>
      <c r="R2263" s="27">
        <v>38</v>
      </c>
      <c r="S2263" s="27">
        <v>0</v>
      </c>
      <c r="T2263" s="27">
        <v>0</v>
      </c>
      <c r="U2263" s="27">
        <v>0</v>
      </c>
      <c r="V2263" s="27">
        <v>38</v>
      </c>
      <c r="W2263" s="27"/>
      <c r="X2263" s="27"/>
      <c r="Y2263" s="27"/>
      <c r="Z2263" s="27"/>
      <c r="AA2263" s="27"/>
      <c r="AB2263" s="27"/>
      <c r="AC2263" s="27"/>
      <c r="AD2263" s="27"/>
      <c r="AE2263" s="27"/>
      <c r="AF2263" s="27"/>
      <c r="AG2263" s="27"/>
      <c r="AH2263" s="27"/>
      <c r="AI2263" s="27"/>
      <c r="AJ2263" s="27"/>
      <c r="AK2263" s="27"/>
      <c r="AL2263" s="27"/>
      <c r="AM2263" s="27"/>
      <c r="AN2263" s="27"/>
      <c r="AO2263" s="27"/>
      <c r="AP2263" s="27">
        <v>37197.58</v>
      </c>
      <c r="AQ2263" s="27">
        <v>0</v>
      </c>
      <c r="AR2263" s="27">
        <f t="shared" si="46"/>
        <v>0</v>
      </c>
      <c r="AS2263" s="10" t="s">
        <v>111</v>
      </c>
      <c r="AT2263" s="43" t="s">
        <v>241</v>
      </c>
      <c r="AU2263" s="88" t="s">
        <v>242</v>
      </c>
    </row>
    <row r="2264" spans="2:47" x14ac:dyDescent="0.2">
      <c r="B2264" s="12" t="s">
        <v>3430</v>
      </c>
      <c r="C2264" s="7" t="s">
        <v>100</v>
      </c>
      <c r="D2264" s="13" t="s">
        <v>638</v>
      </c>
      <c r="E2264" s="7" t="s">
        <v>582</v>
      </c>
      <c r="F2264" s="7" t="s">
        <v>639</v>
      </c>
      <c r="G2264" s="7" t="s">
        <v>3429</v>
      </c>
      <c r="H2264" s="8" t="s">
        <v>105</v>
      </c>
      <c r="I2264" s="9">
        <v>57</v>
      </c>
      <c r="J2264" s="10" t="s">
        <v>106</v>
      </c>
      <c r="K2264" s="8" t="s">
        <v>107</v>
      </c>
      <c r="L2264" s="10" t="s">
        <v>108</v>
      </c>
      <c r="M2264" s="10" t="s">
        <v>109</v>
      </c>
      <c r="N2264" s="10" t="s">
        <v>2830</v>
      </c>
      <c r="O2264" s="74"/>
      <c r="P2264" s="27"/>
      <c r="Q2264" s="27"/>
      <c r="R2264" s="27">
        <v>38</v>
      </c>
      <c r="S2264" s="27"/>
      <c r="T2264" s="27"/>
      <c r="U2264" s="27"/>
      <c r="V2264" s="27">
        <v>38</v>
      </c>
      <c r="W2264" s="27"/>
      <c r="X2264" s="27"/>
      <c r="Y2264" s="27"/>
      <c r="Z2264" s="27"/>
      <c r="AA2264" s="27"/>
      <c r="AB2264" s="27"/>
      <c r="AC2264" s="27"/>
      <c r="AD2264" s="27"/>
      <c r="AE2264" s="27"/>
      <c r="AF2264" s="27"/>
      <c r="AG2264" s="27"/>
      <c r="AH2264" s="27"/>
      <c r="AI2264" s="27"/>
      <c r="AJ2264" s="27"/>
      <c r="AK2264" s="27"/>
      <c r="AL2264" s="27"/>
      <c r="AM2264" s="27"/>
      <c r="AN2264" s="27"/>
      <c r="AO2264" s="27"/>
      <c r="AP2264" s="27">
        <v>37197.58</v>
      </c>
      <c r="AQ2264" s="27">
        <v>0</v>
      </c>
      <c r="AR2264" s="27">
        <f t="shared" si="46"/>
        <v>0</v>
      </c>
      <c r="AS2264" s="10" t="s">
        <v>111</v>
      </c>
      <c r="AT2264" s="43" t="s">
        <v>241</v>
      </c>
      <c r="AU2264" s="89" t="s">
        <v>242</v>
      </c>
    </row>
    <row r="2265" spans="2:47" x14ac:dyDescent="0.2">
      <c r="B2265" s="12" t="s">
        <v>3431</v>
      </c>
      <c r="C2265" s="10" t="s">
        <v>100</v>
      </c>
      <c r="D2265" s="13" t="s">
        <v>638</v>
      </c>
      <c r="E2265" s="7" t="s">
        <v>582</v>
      </c>
      <c r="F2265" s="7" t="s">
        <v>639</v>
      </c>
      <c r="G2265" s="7" t="s">
        <v>3429</v>
      </c>
      <c r="H2265" s="8" t="s">
        <v>105</v>
      </c>
      <c r="I2265" s="7">
        <v>57</v>
      </c>
      <c r="J2265" s="10" t="s">
        <v>200</v>
      </c>
      <c r="K2265" s="7" t="s">
        <v>107</v>
      </c>
      <c r="L2265" s="7" t="s">
        <v>108</v>
      </c>
      <c r="M2265" s="7" t="s">
        <v>109</v>
      </c>
      <c r="N2265" s="7" t="s">
        <v>2830</v>
      </c>
      <c r="O2265" s="39"/>
      <c r="P2265" s="39"/>
      <c r="Q2265" s="39"/>
      <c r="R2265" s="39">
        <v>38</v>
      </c>
      <c r="S2265" s="39"/>
      <c r="T2265" s="39"/>
      <c r="U2265" s="39"/>
      <c r="V2265" s="39">
        <v>38</v>
      </c>
      <c r="W2265" s="39"/>
      <c r="X2265" s="39"/>
      <c r="Y2265" s="39"/>
      <c r="Z2265" s="39"/>
      <c r="AA2265" s="39"/>
      <c r="AB2265" s="39"/>
      <c r="AC2265" s="39"/>
      <c r="AD2265" s="39"/>
      <c r="AE2265" s="39"/>
      <c r="AF2265" s="39"/>
      <c r="AG2265" s="39"/>
      <c r="AH2265" s="39"/>
      <c r="AI2265" s="39"/>
      <c r="AJ2265" s="39"/>
      <c r="AK2265" s="39"/>
      <c r="AL2265" s="39"/>
      <c r="AM2265" s="39"/>
      <c r="AN2265" s="39"/>
      <c r="AO2265" s="39"/>
      <c r="AP2265" s="27">
        <v>37197.58</v>
      </c>
      <c r="AQ2265" s="27">
        <v>0</v>
      </c>
      <c r="AR2265" s="27">
        <f t="shared" si="46"/>
        <v>0</v>
      </c>
      <c r="AS2265" s="7" t="s">
        <v>111</v>
      </c>
      <c r="AT2265" s="7" t="s">
        <v>375</v>
      </c>
      <c r="AU2265" s="13" t="s">
        <v>156</v>
      </c>
    </row>
    <row r="2266" spans="2:47" x14ac:dyDescent="0.2">
      <c r="B2266" s="13" t="s">
        <v>3432</v>
      </c>
      <c r="C2266" s="13" t="s">
        <v>100</v>
      </c>
      <c r="D2266" s="13" t="s">
        <v>648</v>
      </c>
      <c r="E2266" s="13" t="s">
        <v>569</v>
      </c>
      <c r="F2266" s="13" t="s">
        <v>649</v>
      </c>
      <c r="G2266" s="13" t="s">
        <v>3433</v>
      </c>
      <c r="H2266" s="13" t="s">
        <v>105</v>
      </c>
      <c r="I2266" s="13">
        <v>57</v>
      </c>
      <c r="J2266" s="13" t="s">
        <v>200</v>
      </c>
      <c r="K2266" s="13" t="s">
        <v>107</v>
      </c>
      <c r="L2266" s="13" t="s">
        <v>108</v>
      </c>
      <c r="M2266" s="13" t="s">
        <v>109</v>
      </c>
      <c r="N2266" s="13" t="s">
        <v>2830</v>
      </c>
      <c r="O2266" s="39"/>
      <c r="P2266" s="39"/>
      <c r="Q2266" s="39"/>
      <c r="R2266" s="39">
        <v>38</v>
      </c>
      <c r="S2266" s="39">
        <v>0</v>
      </c>
      <c r="T2266" s="39"/>
      <c r="U2266" s="39"/>
      <c r="V2266" s="39">
        <v>5</v>
      </c>
      <c r="W2266" s="39"/>
      <c r="X2266" s="39"/>
      <c r="Y2266" s="39"/>
      <c r="Z2266" s="39"/>
      <c r="AA2266" s="39"/>
      <c r="AB2266" s="39"/>
      <c r="AC2266" s="39"/>
      <c r="AD2266" s="39"/>
      <c r="AE2266" s="39"/>
      <c r="AF2266" s="39"/>
      <c r="AG2266" s="39"/>
      <c r="AH2266" s="39"/>
      <c r="AI2266" s="39"/>
      <c r="AJ2266" s="39"/>
      <c r="AK2266" s="39"/>
      <c r="AL2266" s="39"/>
      <c r="AM2266" s="39"/>
      <c r="AN2266" s="39"/>
      <c r="AO2266" s="39"/>
      <c r="AP2266" s="39">
        <v>38392.85</v>
      </c>
      <c r="AQ2266" s="39">
        <v>0</v>
      </c>
      <c r="AR2266" s="27">
        <f t="shared" si="46"/>
        <v>0</v>
      </c>
      <c r="AS2266" s="13" t="s">
        <v>111</v>
      </c>
      <c r="AT2266" s="13">
        <v>2014</v>
      </c>
      <c r="AU2266" s="13">
        <v>15</v>
      </c>
    </row>
    <row r="2267" spans="2:47" x14ac:dyDescent="0.2">
      <c r="B2267" s="13" t="s">
        <v>3434</v>
      </c>
      <c r="C2267" s="13" t="s">
        <v>100</v>
      </c>
      <c r="D2267" s="13" t="s">
        <v>648</v>
      </c>
      <c r="E2267" s="13" t="s">
        <v>569</v>
      </c>
      <c r="F2267" s="13" t="s">
        <v>649</v>
      </c>
      <c r="G2267" s="13" t="s">
        <v>3433</v>
      </c>
      <c r="H2267" s="13" t="s">
        <v>105</v>
      </c>
      <c r="I2267" s="13">
        <v>57</v>
      </c>
      <c r="J2267" s="13" t="s">
        <v>200</v>
      </c>
      <c r="K2267" s="13" t="s">
        <v>107</v>
      </c>
      <c r="L2267" s="13" t="s">
        <v>108</v>
      </c>
      <c r="M2267" s="13" t="s">
        <v>122</v>
      </c>
      <c r="N2267" s="13" t="s">
        <v>2830</v>
      </c>
      <c r="O2267" s="39"/>
      <c r="P2267" s="39"/>
      <c r="Q2267" s="39"/>
      <c r="R2267" s="39">
        <v>38</v>
      </c>
      <c r="S2267" s="39">
        <v>0</v>
      </c>
      <c r="T2267" s="39"/>
      <c r="U2267" s="39"/>
      <c r="V2267" s="39">
        <v>5</v>
      </c>
      <c r="W2267" s="39"/>
      <c r="X2267" s="39"/>
      <c r="Y2267" s="39"/>
      <c r="Z2267" s="39"/>
      <c r="AA2267" s="39"/>
      <c r="AB2267" s="39"/>
      <c r="AC2267" s="39"/>
      <c r="AD2267" s="39"/>
      <c r="AE2267" s="39"/>
      <c r="AF2267" s="39"/>
      <c r="AG2267" s="39"/>
      <c r="AH2267" s="39"/>
      <c r="AI2267" s="39"/>
      <c r="AJ2267" s="39"/>
      <c r="AK2267" s="39"/>
      <c r="AL2267" s="39"/>
      <c r="AM2267" s="39"/>
      <c r="AN2267" s="39"/>
      <c r="AO2267" s="39"/>
      <c r="AP2267" s="39">
        <v>34285.714285714283</v>
      </c>
      <c r="AQ2267" s="39">
        <v>0</v>
      </c>
      <c r="AR2267" s="27">
        <f t="shared" si="46"/>
        <v>0</v>
      </c>
      <c r="AS2267" s="13" t="s">
        <v>111</v>
      </c>
      <c r="AT2267" s="13">
        <v>2014</v>
      </c>
      <c r="AU2267" s="13" t="s">
        <v>6997</v>
      </c>
    </row>
    <row r="2268" spans="2:47" x14ac:dyDescent="0.2">
      <c r="B2268" s="13" t="s">
        <v>7079</v>
      </c>
      <c r="C2268" s="13" t="s">
        <v>100</v>
      </c>
      <c r="D2268" s="13" t="s">
        <v>648</v>
      </c>
      <c r="E2268" s="13" t="s">
        <v>569</v>
      </c>
      <c r="F2268" s="13" t="s">
        <v>649</v>
      </c>
      <c r="G2268" s="13" t="s">
        <v>3433</v>
      </c>
      <c r="H2268" s="13" t="s">
        <v>105</v>
      </c>
      <c r="I2268" s="13">
        <v>57</v>
      </c>
      <c r="J2268" s="13" t="s">
        <v>200</v>
      </c>
      <c r="K2268" s="13" t="s">
        <v>107</v>
      </c>
      <c r="L2268" s="13" t="s">
        <v>108</v>
      </c>
      <c r="M2268" s="13" t="s">
        <v>122</v>
      </c>
      <c r="N2268" s="13" t="s">
        <v>2830</v>
      </c>
      <c r="O2268" s="39"/>
      <c r="P2268" s="39"/>
      <c r="Q2268" s="39"/>
      <c r="R2268" s="39">
        <v>38</v>
      </c>
      <c r="S2268" s="39">
        <v>0</v>
      </c>
      <c r="T2268" s="39">
        <v>0</v>
      </c>
      <c r="U2268" s="39"/>
      <c r="V2268" s="39">
        <v>5</v>
      </c>
      <c r="W2268" s="39"/>
      <c r="X2268" s="39"/>
      <c r="Y2268" s="39"/>
      <c r="Z2268" s="39"/>
      <c r="AA2268" s="39"/>
      <c r="AB2268" s="39"/>
      <c r="AC2268" s="39"/>
      <c r="AD2268" s="39"/>
      <c r="AE2268" s="39"/>
      <c r="AF2268" s="39"/>
      <c r="AG2268" s="39"/>
      <c r="AH2268" s="39"/>
      <c r="AI2268" s="39"/>
      <c r="AJ2268" s="39"/>
      <c r="AK2268" s="39"/>
      <c r="AL2268" s="39"/>
      <c r="AM2268" s="39"/>
      <c r="AN2268" s="39"/>
      <c r="AO2268" s="39"/>
      <c r="AP2268" s="39">
        <v>34285.714285714283</v>
      </c>
      <c r="AQ2268" s="27">
        <v>0</v>
      </c>
      <c r="AR2268" s="27">
        <f t="shared" si="46"/>
        <v>0</v>
      </c>
      <c r="AS2268" s="13" t="s">
        <v>111</v>
      </c>
      <c r="AT2268" s="13">
        <v>2014</v>
      </c>
      <c r="AU2268" s="13" t="s">
        <v>7180</v>
      </c>
    </row>
    <row r="2269" spans="2:47" x14ac:dyDescent="0.2">
      <c r="B2269" s="13" t="s">
        <v>7133</v>
      </c>
      <c r="C2269" s="13" t="s">
        <v>100</v>
      </c>
      <c r="D2269" s="13" t="s">
        <v>648</v>
      </c>
      <c r="E2269" s="13" t="s">
        <v>569</v>
      </c>
      <c r="F2269" s="13" t="s">
        <v>649</v>
      </c>
      <c r="G2269" s="13" t="s">
        <v>3433</v>
      </c>
      <c r="H2269" s="13" t="s">
        <v>105</v>
      </c>
      <c r="I2269" s="13">
        <v>57</v>
      </c>
      <c r="J2269" s="13" t="s">
        <v>200</v>
      </c>
      <c r="K2269" s="13" t="s">
        <v>107</v>
      </c>
      <c r="L2269" s="13" t="s">
        <v>108</v>
      </c>
      <c r="M2269" s="13" t="s">
        <v>122</v>
      </c>
      <c r="N2269" s="13" t="s">
        <v>2830</v>
      </c>
      <c r="O2269" s="39"/>
      <c r="P2269" s="39"/>
      <c r="Q2269" s="39"/>
      <c r="R2269" s="39">
        <v>38</v>
      </c>
      <c r="S2269" s="39">
        <v>0</v>
      </c>
      <c r="T2269" s="39">
        <v>0</v>
      </c>
      <c r="U2269" s="39"/>
      <c r="V2269" s="39">
        <v>5</v>
      </c>
      <c r="W2269" s="39"/>
      <c r="X2269" s="39"/>
      <c r="Y2269" s="39"/>
      <c r="Z2269" s="39"/>
      <c r="AA2269" s="39"/>
      <c r="AB2269" s="39"/>
      <c r="AC2269" s="39"/>
      <c r="AD2269" s="39"/>
      <c r="AE2269" s="39"/>
      <c r="AF2269" s="39"/>
      <c r="AG2269" s="39"/>
      <c r="AH2269" s="39"/>
      <c r="AI2269" s="39"/>
      <c r="AJ2269" s="39"/>
      <c r="AK2269" s="39"/>
      <c r="AL2269" s="39"/>
      <c r="AM2269" s="39"/>
      <c r="AN2269" s="39"/>
      <c r="AO2269" s="39"/>
      <c r="AP2269" s="39">
        <v>66983.509999999995</v>
      </c>
      <c r="AQ2269" s="39">
        <f>(O2269+P2269+Q2269+R2269+S2269+T2269+U2269+V2269+W2269)*AP2269</f>
        <v>2880290.9299999997</v>
      </c>
      <c r="AR2269" s="27">
        <f t="shared" si="46"/>
        <v>3225925.8415999999</v>
      </c>
      <c r="AS2269" s="13" t="s">
        <v>111</v>
      </c>
      <c r="AT2269" s="13">
        <v>2014</v>
      </c>
      <c r="AU2269" s="13"/>
    </row>
    <row r="2270" spans="2:47" x14ac:dyDescent="0.2">
      <c r="B2270" s="7" t="s">
        <v>3435</v>
      </c>
      <c r="C2270" s="7" t="s">
        <v>100</v>
      </c>
      <c r="D2270" s="13" t="s">
        <v>638</v>
      </c>
      <c r="E2270" s="7" t="s">
        <v>582</v>
      </c>
      <c r="F2270" s="7" t="s">
        <v>639</v>
      </c>
      <c r="G2270" s="7" t="s">
        <v>3436</v>
      </c>
      <c r="H2270" s="8" t="s">
        <v>197</v>
      </c>
      <c r="I2270" s="9">
        <v>57</v>
      </c>
      <c r="J2270" s="10" t="s">
        <v>238</v>
      </c>
      <c r="K2270" s="8" t="s">
        <v>107</v>
      </c>
      <c r="L2270" s="10" t="s">
        <v>108</v>
      </c>
      <c r="M2270" s="10" t="s">
        <v>109</v>
      </c>
      <c r="N2270" s="29" t="s">
        <v>2830</v>
      </c>
      <c r="O2270" s="27"/>
      <c r="P2270" s="27"/>
      <c r="Q2270" s="74"/>
      <c r="R2270" s="27">
        <v>49</v>
      </c>
      <c r="S2270" s="27">
        <v>0</v>
      </c>
      <c r="T2270" s="27">
        <v>0</v>
      </c>
      <c r="U2270" s="27">
        <v>0</v>
      </c>
      <c r="V2270" s="27">
        <v>49</v>
      </c>
      <c r="W2270" s="27"/>
      <c r="X2270" s="27"/>
      <c r="Y2270" s="27"/>
      <c r="Z2270" s="27"/>
      <c r="AA2270" s="27"/>
      <c r="AB2270" s="27"/>
      <c r="AC2270" s="27"/>
      <c r="AD2270" s="27"/>
      <c r="AE2270" s="27"/>
      <c r="AF2270" s="27"/>
      <c r="AG2270" s="27"/>
      <c r="AH2270" s="27"/>
      <c r="AI2270" s="27"/>
      <c r="AJ2270" s="27"/>
      <c r="AK2270" s="27"/>
      <c r="AL2270" s="27"/>
      <c r="AM2270" s="27"/>
      <c r="AN2270" s="27"/>
      <c r="AO2270" s="27"/>
      <c r="AP2270" s="27">
        <v>37197.58</v>
      </c>
      <c r="AQ2270" s="27">
        <v>0</v>
      </c>
      <c r="AR2270" s="27">
        <f t="shared" si="46"/>
        <v>0</v>
      </c>
      <c r="AS2270" s="10" t="s">
        <v>111</v>
      </c>
      <c r="AT2270" s="43" t="s">
        <v>241</v>
      </c>
      <c r="AU2270" s="88" t="s">
        <v>242</v>
      </c>
    </row>
    <row r="2271" spans="2:47" x14ac:dyDescent="0.2">
      <c r="B2271" s="12" t="s">
        <v>3437</v>
      </c>
      <c r="C2271" s="7" t="s">
        <v>100</v>
      </c>
      <c r="D2271" s="13" t="s">
        <v>638</v>
      </c>
      <c r="E2271" s="7" t="s">
        <v>582</v>
      </c>
      <c r="F2271" s="7" t="s">
        <v>639</v>
      </c>
      <c r="G2271" s="7" t="s">
        <v>3436</v>
      </c>
      <c r="H2271" s="8" t="s">
        <v>105</v>
      </c>
      <c r="I2271" s="9">
        <v>57</v>
      </c>
      <c r="J2271" s="10" t="s">
        <v>106</v>
      </c>
      <c r="K2271" s="8" t="s">
        <v>107</v>
      </c>
      <c r="L2271" s="10" t="s">
        <v>108</v>
      </c>
      <c r="M2271" s="10" t="s">
        <v>109</v>
      </c>
      <c r="N2271" s="10" t="s">
        <v>2830</v>
      </c>
      <c r="O2271" s="74"/>
      <c r="P2271" s="27"/>
      <c r="Q2271" s="27"/>
      <c r="R2271" s="27">
        <v>49</v>
      </c>
      <c r="S2271" s="27"/>
      <c r="T2271" s="27"/>
      <c r="U2271" s="27"/>
      <c r="V2271" s="27">
        <v>49</v>
      </c>
      <c r="W2271" s="27"/>
      <c r="X2271" s="27"/>
      <c r="Y2271" s="27"/>
      <c r="Z2271" s="27"/>
      <c r="AA2271" s="27"/>
      <c r="AB2271" s="27"/>
      <c r="AC2271" s="27"/>
      <c r="AD2271" s="27"/>
      <c r="AE2271" s="27"/>
      <c r="AF2271" s="27"/>
      <c r="AG2271" s="27"/>
      <c r="AH2271" s="27"/>
      <c r="AI2271" s="27"/>
      <c r="AJ2271" s="27"/>
      <c r="AK2271" s="27"/>
      <c r="AL2271" s="27"/>
      <c r="AM2271" s="27"/>
      <c r="AN2271" s="27"/>
      <c r="AO2271" s="27"/>
      <c r="AP2271" s="27">
        <v>37197.58</v>
      </c>
      <c r="AQ2271" s="27">
        <v>0</v>
      </c>
      <c r="AR2271" s="27">
        <f t="shared" si="46"/>
        <v>0</v>
      </c>
      <c r="AS2271" s="10" t="s">
        <v>111</v>
      </c>
      <c r="AT2271" s="43" t="s">
        <v>241</v>
      </c>
      <c r="AU2271" s="89" t="s">
        <v>242</v>
      </c>
    </row>
    <row r="2272" spans="2:47" x14ac:dyDescent="0.2">
      <c r="B2272" s="12" t="s">
        <v>3438</v>
      </c>
      <c r="C2272" s="10" t="s">
        <v>100</v>
      </c>
      <c r="D2272" s="13" t="s">
        <v>638</v>
      </c>
      <c r="E2272" s="7" t="s">
        <v>582</v>
      </c>
      <c r="F2272" s="7" t="s">
        <v>639</v>
      </c>
      <c r="G2272" s="7" t="s">
        <v>3436</v>
      </c>
      <c r="H2272" s="8" t="s">
        <v>105</v>
      </c>
      <c r="I2272" s="7">
        <v>57</v>
      </c>
      <c r="J2272" s="10" t="s">
        <v>200</v>
      </c>
      <c r="K2272" s="7" t="s">
        <v>107</v>
      </c>
      <c r="L2272" s="7" t="s">
        <v>108</v>
      </c>
      <c r="M2272" s="7" t="s">
        <v>109</v>
      </c>
      <c r="N2272" s="7" t="s">
        <v>2830</v>
      </c>
      <c r="O2272" s="39"/>
      <c r="P2272" s="39"/>
      <c r="Q2272" s="39"/>
      <c r="R2272" s="39">
        <v>49</v>
      </c>
      <c r="S2272" s="39"/>
      <c r="T2272" s="39"/>
      <c r="U2272" s="39"/>
      <c r="V2272" s="39">
        <v>49</v>
      </c>
      <c r="W2272" s="39"/>
      <c r="X2272" s="39"/>
      <c r="Y2272" s="39"/>
      <c r="Z2272" s="39"/>
      <c r="AA2272" s="39"/>
      <c r="AB2272" s="39"/>
      <c r="AC2272" s="39"/>
      <c r="AD2272" s="39"/>
      <c r="AE2272" s="39"/>
      <c r="AF2272" s="39"/>
      <c r="AG2272" s="39"/>
      <c r="AH2272" s="39"/>
      <c r="AI2272" s="39"/>
      <c r="AJ2272" s="39"/>
      <c r="AK2272" s="39"/>
      <c r="AL2272" s="39"/>
      <c r="AM2272" s="39"/>
      <c r="AN2272" s="39"/>
      <c r="AO2272" s="39"/>
      <c r="AP2272" s="27">
        <v>37197.58</v>
      </c>
      <c r="AQ2272" s="27">
        <v>0</v>
      </c>
      <c r="AR2272" s="27">
        <f t="shared" si="46"/>
        <v>0</v>
      </c>
      <c r="AS2272" s="7" t="s">
        <v>111</v>
      </c>
      <c r="AT2272" s="7" t="s">
        <v>375</v>
      </c>
      <c r="AU2272" s="13" t="s">
        <v>156</v>
      </c>
    </row>
    <row r="2273" spans="2:47" x14ac:dyDescent="0.2">
      <c r="B2273" s="13" t="s">
        <v>3439</v>
      </c>
      <c r="C2273" s="13" t="s">
        <v>100</v>
      </c>
      <c r="D2273" s="13" t="s">
        <v>648</v>
      </c>
      <c r="E2273" s="13" t="s">
        <v>569</v>
      </c>
      <c r="F2273" s="13" t="s">
        <v>649</v>
      </c>
      <c r="G2273" s="13" t="s">
        <v>3440</v>
      </c>
      <c r="H2273" s="13" t="s">
        <v>105</v>
      </c>
      <c r="I2273" s="13">
        <v>57</v>
      </c>
      <c r="J2273" s="13" t="s">
        <v>200</v>
      </c>
      <c r="K2273" s="13" t="s">
        <v>107</v>
      </c>
      <c r="L2273" s="13" t="s">
        <v>108</v>
      </c>
      <c r="M2273" s="13" t="s">
        <v>122</v>
      </c>
      <c r="N2273" s="13" t="s">
        <v>2830</v>
      </c>
      <c r="O2273" s="39"/>
      <c r="P2273" s="39"/>
      <c r="Q2273" s="39"/>
      <c r="R2273" s="39">
        <v>49</v>
      </c>
      <c r="S2273" s="39">
        <v>0</v>
      </c>
      <c r="T2273" s="39"/>
      <c r="U2273" s="39"/>
      <c r="V2273" s="39">
        <v>7</v>
      </c>
      <c r="W2273" s="39"/>
      <c r="X2273" s="39"/>
      <c r="Y2273" s="39"/>
      <c r="Z2273" s="39"/>
      <c r="AA2273" s="39"/>
      <c r="AB2273" s="39"/>
      <c r="AC2273" s="39"/>
      <c r="AD2273" s="39"/>
      <c r="AE2273" s="39"/>
      <c r="AF2273" s="39"/>
      <c r="AG2273" s="39"/>
      <c r="AH2273" s="39"/>
      <c r="AI2273" s="39"/>
      <c r="AJ2273" s="39"/>
      <c r="AK2273" s="39"/>
      <c r="AL2273" s="39"/>
      <c r="AM2273" s="39"/>
      <c r="AN2273" s="39"/>
      <c r="AO2273" s="39"/>
      <c r="AP2273" s="39">
        <v>38392.85</v>
      </c>
      <c r="AQ2273" s="39">
        <f>(O2273+P2273+Q2273+R2273+S2273+T2273+U2273+V2273+W2273)*AP2273</f>
        <v>2149999.6</v>
      </c>
      <c r="AR2273" s="27">
        <f t="shared" si="46"/>
        <v>2407999.5520000001</v>
      </c>
      <c r="AS2273" s="13" t="s">
        <v>111</v>
      </c>
      <c r="AT2273" s="13">
        <v>2014</v>
      </c>
      <c r="AU2273" s="13"/>
    </row>
    <row r="2274" spans="2:47" x14ac:dyDescent="0.2">
      <c r="B2274" s="7" t="s">
        <v>3441</v>
      </c>
      <c r="C2274" s="7" t="s">
        <v>100</v>
      </c>
      <c r="D2274" s="13" t="s">
        <v>638</v>
      </c>
      <c r="E2274" s="7" t="s">
        <v>582</v>
      </c>
      <c r="F2274" s="7" t="s">
        <v>639</v>
      </c>
      <c r="G2274" s="7" t="s">
        <v>3442</v>
      </c>
      <c r="H2274" s="8" t="s">
        <v>197</v>
      </c>
      <c r="I2274" s="9">
        <v>57</v>
      </c>
      <c r="J2274" s="10" t="s">
        <v>238</v>
      </c>
      <c r="K2274" s="8" t="s">
        <v>107</v>
      </c>
      <c r="L2274" s="10" t="s">
        <v>108</v>
      </c>
      <c r="M2274" s="10" t="s">
        <v>109</v>
      </c>
      <c r="N2274" s="29" t="s">
        <v>2830</v>
      </c>
      <c r="O2274" s="27"/>
      <c r="P2274" s="27"/>
      <c r="Q2274" s="74"/>
      <c r="R2274" s="27">
        <v>9</v>
      </c>
      <c r="S2274" s="27">
        <v>0</v>
      </c>
      <c r="T2274" s="27">
        <v>0</v>
      </c>
      <c r="U2274" s="27">
        <v>0</v>
      </c>
      <c r="V2274" s="27">
        <v>9</v>
      </c>
      <c r="W2274" s="27"/>
      <c r="X2274" s="27"/>
      <c r="Y2274" s="27"/>
      <c r="Z2274" s="27"/>
      <c r="AA2274" s="27"/>
      <c r="AB2274" s="27"/>
      <c r="AC2274" s="27"/>
      <c r="AD2274" s="27"/>
      <c r="AE2274" s="27"/>
      <c r="AF2274" s="27"/>
      <c r="AG2274" s="27"/>
      <c r="AH2274" s="27"/>
      <c r="AI2274" s="27"/>
      <c r="AJ2274" s="27"/>
      <c r="AK2274" s="27"/>
      <c r="AL2274" s="27"/>
      <c r="AM2274" s="27"/>
      <c r="AN2274" s="27"/>
      <c r="AO2274" s="27"/>
      <c r="AP2274" s="27">
        <v>37197.58</v>
      </c>
      <c r="AQ2274" s="27">
        <v>0</v>
      </c>
      <c r="AR2274" s="27">
        <f t="shared" si="46"/>
        <v>0</v>
      </c>
      <c r="AS2274" s="10" t="s">
        <v>111</v>
      </c>
      <c r="AT2274" s="43" t="s">
        <v>241</v>
      </c>
      <c r="AU2274" s="88" t="s">
        <v>242</v>
      </c>
    </row>
    <row r="2275" spans="2:47" x14ac:dyDescent="0.2">
      <c r="B2275" s="12" t="s">
        <v>3443</v>
      </c>
      <c r="C2275" s="7" t="s">
        <v>100</v>
      </c>
      <c r="D2275" s="13" t="s">
        <v>638</v>
      </c>
      <c r="E2275" s="7" t="s">
        <v>582</v>
      </c>
      <c r="F2275" s="7" t="s">
        <v>639</v>
      </c>
      <c r="G2275" s="7" t="s">
        <v>3442</v>
      </c>
      <c r="H2275" s="8" t="s">
        <v>105</v>
      </c>
      <c r="I2275" s="9">
        <v>57</v>
      </c>
      <c r="J2275" s="10" t="s">
        <v>106</v>
      </c>
      <c r="K2275" s="8" t="s">
        <v>107</v>
      </c>
      <c r="L2275" s="10" t="s">
        <v>108</v>
      </c>
      <c r="M2275" s="10" t="s">
        <v>109</v>
      </c>
      <c r="N2275" s="10" t="s">
        <v>2830</v>
      </c>
      <c r="O2275" s="74"/>
      <c r="P2275" s="27"/>
      <c r="Q2275" s="27"/>
      <c r="R2275" s="27">
        <v>9</v>
      </c>
      <c r="S2275" s="27"/>
      <c r="T2275" s="27"/>
      <c r="U2275" s="27"/>
      <c r="V2275" s="27">
        <v>9</v>
      </c>
      <c r="W2275" s="27"/>
      <c r="X2275" s="27"/>
      <c r="Y2275" s="27"/>
      <c r="Z2275" s="27"/>
      <c r="AA2275" s="27"/>
      <c r="AB2275" s="27"/>
      <c r="AC2275" s="27"/>
      <c r="AD2275" s="27"/>
      <c r="AE2275" s="27"/>
      <c r="AF2275" s="27"/>
      <c r="AG2275" s="27"/>
      <c r="AH2275" s="27"/>
      <c r="AI2275" s="27"/>
      <c r="AJ2275" s="27"/>
      <c r="AK2275" s="27"/>
      <c r="AL2275" s="27"/>
      <c r="AM2275" s="27"/>
      <c r="AN2275" s="27"/>
      <c r="AO2275" s="27"/>
      <c r="AP2275" s="27">
        <v>37197.58</v>
      </c>
      <c r="AQ2275" s="27">
        <v>0</v>
      </c>
      <c r="AR2275" s="27">
        <f t="shared" si="46"/>
        <v>0</v>
      </c>
      <c r="AS2275" s="10" t="s">
        <v>111</v>
      </c>
      <c r="AT2275" s="43" t="s">
        <v>241</v>
      </c>
      <c r="AU2275" s="89" t="s">
        <v>242</v>
      </c>
    </row>
    <row r="2276" spans="2:47" x14ac:dyDescent="0.2">
      <c r="B2276" s="12" t="s">
        <v>3444</v>
      </c>
      <c r="C2276" s="10" t="s">
        <v>100</v>
      </c>
      <c r="D2276" s="13" t="s">
        <v>638</v>
      </c>
      <c r="E2276" s="7" t="s">
        <v>582</v>
      </c>
      <c r="F2276" s="7" t="s">
        <v>639</v>
      </c>
      <c r="G2276" s="7" t="s">
        <v>3442</v>
      </c>
      <c r="H2276" s="8" t="s">
        <v>105</v>
      </c>
      <c r="I2276" s="7">
        <v>57</v>
      </c>
      <c r="J2276" s="10" t="s">
        <v>200</v>
      </c>
      <c r="K2276" s="7" t="s">
        <v>107</v>
      </c>
      <c r="L2276" s="7" t="s">
        <v>108</v>
      </c>
      <c r="M2276" s="7" t="s">
        <v>109</v>
      </c>
      <c r="N2276" s="7" t="s">
        <v>2830</v>
      </c>
      <c r="O2276" s="39"/>
      <c r="P2276" s="39"/>
      <c r="Q2276" s="39"/>
      <c r="R2276" s="39">
        <v>9</v>
      </c>
      <c r="S2276" s="39"/>
      <c r="T2276" s="39"/>
      <c r="U2276" s="39"/>
      <c r="V2276" s="39">
        <v>9</v>
      </c>
      <c r="W2276" s="39"/>
      <c r="X2276" s="39"/>
      <c r="Y2276" s="39"/>
      <c r="Z2276" s="39"/>
      <c r="AA2276" s="39"/>
      <c r="AB2276" s="39"/>
      <c r="AC2276" s="39"/>
      <c r="AD2276" s="39"/>
      <c r="AE2276" s="39"/>
      <c r="AF2276" s="39"/>
      <c r="AG2276" s="39"/>
      <c r="AH2276" s="39"/>
      <c r="AI2276" s="39"/>
      <c r="AJ2276" s="39"/>
      <c r="AK2276" s="39"/>
      <c r="AL2276" s="39"/>
      <c r="AM2276" s="39"/>
      <c r="AN2276" s="39"/>
      <c r="AO2276" s="39"/>
      <c r="AP2276" s="27">
        <v>37197.58</v>
      </c>
      <c r="AQ2276" s="27">
        <v>0</v>
      </c>
      <c r="AR2276" s="27">
        <f t="shared" si="46"/>
        <v>0</v>
      </c>
      <c r="AS2276" s="7" t="s">
        <v>111</v>
      </c>
      <c r="AT2276" s="7" t="s">
        <v>375</v>
      </c>
      <c r="AU2276" s="13" t="s">
        <v>156</v>
      </c>
    </row>
    <row r="2277" spans="2:47" x14ac:dyDescent="0.2">
      <c r="B2277" s="13" t="s">
        <v>3445</v>
      </c>
      <c r="C2277" s="13" t="s">
        <v>100</v>
      </c>
      <c r="D2277" s="13" t="s">
        <v>648</v>
      </c>
      <c r="E2277" s="13" t="s">
        <v>569</v>
      </c>
      <c r="F2277" s="13" t="s">
        <v>649</v>
      </c>
      <c r="G2277" s="13" t="s">
        <v>3446</v>
      </c>
      <c r="H2277" s="13" t="s">
        <v>105</v>
      </c>
      <c r="I2277" s="13">
        <v>57</v>
      </c>
      <c r="J2277" s="13" t="s">
        <v>200</v>
      </c>
      <c r="K2277" s="13" t="s">
        <v>107</v>
      </c>
      <c r="L2277" s="13" t="s">
        <v>108</v>
      </c>
      <c r="M2277" s="13" t="s">
        <v>122</v>
      </c>
      <c r="N2277" s="13" t="s">
        <v>2830</v>
      </c>
      <c r="O2277" s="39"/>
      <c r="P2277" s="39"/>
      <c r="Q2277" s="39"/>
      <c r="R2277" s="39">
        <v>9</v>
      </c>
      <c r="S2277" s="39">
        <v>0</v>
      </c>
      <c r="T2277" s="39"/>
      <c r="U2277" s="39"/>
      <c r="V2277" s="39">
        <v>1</v>
      </c>
      <c r="W2277" s="39"/>
      <c r="X2277" s="39"/>
      <c r="Y2277" s="39"/>
      <c r="Z2277" s="39"/>
      <c r="AA2277" s="39"/>
      <c r="AB2277" s="39"/>
      <c r="AC2277" s="39"/>
      <c r="AD2277" s="39"/>
      <c r="AE2277" s="39"/>
      <c r="AF2277" s="39"/>
      <c r="AG2277" s="39"/>
      <c r="AH2277" s="39"/>
      <c r="AI2277" s="39"/>
      <c r="AJ2277" s="39"/>
      <c r="AK2277" s="39"/>
      <c r="AL2277" s="39"/>
      <c r="AM2277" s="39"/>
      <c r="AN2277" s="39"/>
      <c r="AO2277" s="39"/>
      <c r="AP2277" s="39">
        <v>38392.85</v>
      </c>
      <c r="AQ2277" s="39">
        <v>0</v>
      </c>
      <c r="AR2277" s="27">
        <f t="shared" si="46"/>
        <v>0</v>
      </c>
      <c r="AS2277" s="13" t="s">
        <v>111</v>
      </c>
      <c r="AT2277" s="13">
        <v>2014</v>
      </c>
      <c r="AU2277" s="13" t="s">
        <v>6997</v>
      </c>
    </row>
    <row r="2278" spans="2:47" x14ac:dyDescent="0.2">
      <c r="B2278" s="13" t="s">
        <v>7080</v>
      </c>
      <c r="C2278" s="13" t="s">
        <v>100</v>
      </c>
      <c r="D2278" s="13" t="s">
        <v>648</v>
      </c>
      <c r="E2278" s="13" t="s">
        <v>569</v>
      </c>
      <c r="F2278" s="13" t="s">
        <v>649</v>
      </c>
      <c r="G2278" s="13" t="s">
        <v>3446</v>
      </c>
      <c r="H2278" s="13" t="s">
        <v>105</v>
      </c>
      <c r="I2278" s="13">
        <v>57</v>
      </c>
      <c r="J2278" s="13" t="s">
        <v>200</v>
      </c>
      <c r="K2278" s="13" t="s">
        <v>107</v>
      </c>
      <c r="L2278" s="13" t="s">
        <v>108</v>
      </c>
      <c r="M2278" s="13" t="s">
        <v>122</v>
      </c>
      <c r="N2278" s="13" t="s">
        <v>2830</v>
      </c>
      <c r="O2278" s="39"/>
      <c r="P2278" s="39"/>
      <c r="Q2278" s="39"/>
      <c r="R2278" s="39">
        <v>9</v>
      </c>
      <c r="S2278" s="39">
        <v>0</v>
      </c>
      <c r="T2278" s="39">
        <v>0</v>
      </c>
      <c r="U2278" s="39"/>
      <c r="V2278" s="39">
        <v>1</v>
      </c>
      <c r="W2278" s="39"/>
      <c r="X2278" s="39"/>
      <c r="Y2278" s="39"/>
      <c r="Z2278" s="39"/>
      <c r="AA2278" s="39"/>
      <c r="AB2278" s="39"/>
      <c r="AC2278" s="39"/>
      <c r="AD2278" s="39"/>
      <c r="AE2278" s="39"/>
      <c r="AF2278" s="39"/>
      <c r="AG2278" s="39"/>
      <c r="AH2278" s="39"/>
      <c r="AI2278" s="39"/>
      <c r="AJ2278" s="39"/>
      <c r="AK2278" s="39"/>
      <c r="AL2278" s="39"/>
      <c r="AM2278" s="39"/>
      <c r="AN2278" s="39"/>
      <c r="AO2278" s="39"/>
      <c r="AP2278" s="39">
        <v>38392.85</v>
      </c>
      <c r="AQ2278" s="27">
        <v>0</v>
      </c>
      <c r="AR2278" s="27">
        <f t="shared" si="46"/>
        <v>0</v>
      </c>
      <c r="AS2278" s="13" t="s">
        <v>111</v>
      </c>
      <c r="AT2278" s="13">
        <v>2014</v>
      </c>
      <c r="AU2278" s="13" t="s">
        <v>7180</v>
      </c>
    </row>
    <row r="2279" spans="2:47" x14ac:dyDescent="0.2">
      <c r="B2279" s="13" t="s">
        <v>7134</v>
      </c>
      <c r="C2279" s="13" t="s">
        <v>100</v>
      </c>
      <c r="D2279" s="13" t="s">
        <v>648</v>
      </c>
      <c r="E2279" s="13" t="s">
        <v>569</v>
      </c>
      <c r="F2279" s="13" t="s">
        <v>649</v>
      </c>
      <c r="G2279" s="13" t="s">
        <v>3446</v>
      </c>
      <c r="H2279" s="13" t="s">
        <v>105</v>
      </c>
      <c r="I2279" s="13">
        <v>57</v>
      </c>
      <c r="J2279" s="13" t="s">
        <v>200</v>
      </c>
      <c r="K2279" s="13" t="s">
        <v>107</v>
      </c>
      <c r="L2279" s="13" t="s">
        <v>108</v>
      </c>
      <c r="M2279" s="13" t="s">
        <v>122</v>
      </c>
      <c r="N2279" s="13" t="s">
        <v>2830</v>
      </c>
      <c r="O2279" s="39"/>
      <c r="P2279" s="39"/>
      <c r="Q2279" s="39"/>
      <c r="R2279" s="39">
        <v>9</v>
      </c>
      <c r="S2279" s="39">
        <v>0</v>
      </c>
      <c r="T2279" s="39">
        <v>0</v>
      </c>
      <c r="U2279" s="39"/>
      <c r="V2279" s="39">
        <v>1</v>
      </c>
      <c r="W2279" s="39"/>
      <c r="X2279" s="39"/>
      <c r="Y2279" s="39"/>
      <c r="Z2279" s="39"/>
      <c r="AA2279" s="39"/>
      <c r="AB2279" s="39"/>
      <c r="AC2279" s="39"/>
      <c r="AD2279" s="39"/>
      <c r="AE2279" s="39"/>
      <c r="AF2279" s="39"/>
      <c r="AG2279" s="39"/>
      <c r="AH2279" s="39"/>
      <c r="AI2279" s="39"/>
      <c r="AJ2279" s="39"/>
      <c r="AK2279" s="39"/>
      <c r="AL2279" s="39"/>
      <c r="AM2279" s="39"/>
      <c r="AN2279" s="39"/>
      <c r="AO2279" s="39"/>
      <c r="AP2279" s="39">
        <v>66983.509999999995</v>
      </c>
      <c r="AQ2279" s="39">
        <f>(O2279+P2279+Q2279+R2279+S2279+T2279+U2279+V2279+W2279)*AP2279</f>
        <v>669835.1</v>
      </c>
      <c r="AR2279" s="27">
        <f t="shared" si="46"/>
        <v>750215.31200000003</v>
      </c>
      <c r="AS2279" s="13" t="s">
        <v>111</v>
      </c>
      <c r="AT2279" s="13">
        <v>2014</v>
      </c>
      <c r="AU2279" s="13"/>
    </row>
    <row r="2280" spans="2:47" x14ac:dyDescent="0.2">
      <c r="B2280" s="7" t="s">
        <v>3447</v>
      </c>
      <c r="C2280" s="7" t="s">
        <v>100</v>
      </c>
      <c r="D2280" s="13" t="s">
        <v>638</v>
      </c>
      <c r="E2280" s="7" t="s">
        <v>582</v>
      </c>
      <c r="F2280" s="7" t="s">
        <v>639</v>
      </c>
      <c r="G2280" s="7" t="s">
        <v>3448</v>
      </c>
      <c r="H2280" s="8" t="s">
        <v>197</v>
      </c>
      <c r="I2280" s="9">
        <v>57</v>
      </c>
      <c r="J2280" s="10" t="s">
        <v>238</v>
      </c>
      <c r="K2280" s="8" t="s">
        <v>107</v>
      </c>
      <c r="L2280" s="10" t="s">
        <v>108</v>
      </c>
      <c r="M2280" s="10" t="s">
        <v>109</v>
      </c>
      <c r="N2280" s="29" t="s">
        <v>2830</v>
      </c>
      <c r="O2280" s="27"/>
      <c r="P2280" s="27"/>
      <c r="Q2280" s="74"/>
      <c r="R2280" s="27">
        <v>5</v>
      </c>
      <c r="S2280" s="27">
        <v>0</v>
      </c>
      <c r="T2280" s="27">
        <v>0</v>
      </c>
      <c r="U2280" s="27">
        <v>0</v>
      </c>
      <c r="V2280" s="27">
        <v>5</v>
      </c>
      <c r="W2280" s="27"/>
      <c r="X2280" s="27"/>
      <c r="Y2280" s="27"/>
      <c r="Z2280" s="27"/>
      <c r="AA2280" s="27"/>
      <c r="AB2280" s="27"/>
      <c r="AC2280" s="27"/>
      <c r="AD2280" s="27"/>
      <c r="AE2280" s="27"/>
      <c r="AF2280" s="27"/>
      <c r="AG2280" s="27"/>
      <c r="AH2280" s="27"/>
      <c r="AI2280" s="27"/>
      <c r="AJ2280" s="27"/>
      <c r="AK2280" s="27"/>
      <c r="AL2280" s="27"/>
      <c r="AM2280" s="27"/>
      <c r="AN2280" s="27"/>
      <c r="AO2280" s="27"/>
      <c r="AP2280" s="27">
        <v>37197.58</v>
      </c>
      <c r="AQ2280" s="27">
        <v>0</v>
      </c>
      <c r="AR2280" s="27">
        <f t="shared" si="46"/>
        <v>0</v>
      </c>
      <c r="AS2280" s="10" t="s">
        <v>111</v>
      </c>
      <c r="AT2280" s="43" t="s">
        <v>241</v>
      </c>
      <c r="AU2280" s="88" t="s">
        <v>242</v>
      </c>
    </row>
    <row r="2281" spans="2:47" x14ac:dyDescent="0.2">
      <c r="B2281" s="12" t="s">
        <v>3449</v>
      </c>
      <c r="C2281" s="7" t="s">
        <v>100</v>
      </c>
      <c r="D2281" s="13" t="s">
        <v>638</v>
      </c>
      <c r="E2281" s="7" t="s">
        <v>582</v>
      </c>
      <c r="F2281" s="7" t="s">
        <v>639</v>
      </c>
      <c r="G2281" s="7" t="s">
        <v>3448</v>
      </c>
      <c r="H2281" s="8" t="s">
        <v>105</v>
      </c>
      <c r="I2281" s="9">
        <v>57</v>
      </c>
      <c r="J2281" s="10" t="s">
        <v>106</v>
      </c>
      <c r="K2281" s="8" t="s">
        <v>107</v>
      </c>
      <c r="L2281" s="10" t="s">
        <v>108</v>
      </c>
      <c r="M2281" s="10" t="s">
        <v>109</v>
      </c>
      <c r="N2281" s="10" t="s">
        <v>2830</v>
      </c>
      <c r="O2281" s="74"/>
      <c r="P2281" s="27"/>
      <c r="Q2281" s="27"/>
      <c r="R2281" s="27">
        <v>5</v>
      </c>
      <c r="S2281" s="27"/>
      <c r="T2281" s="27"/>
      <c r="U2281" s="27"/>
      <c r="V2281" s="27">
        <v>5</v>
      </c>
      <c r="W2281" s="27"/>
      <c r="X2281" s="27"/>
      <c r="Y2281" s="27"/>
      <c r="Z2281" s="27"/>
      <c r="AA2281" s="27"/>
      <c r="AB2281" s="27"/>
      <c r="AC2281" s="27"/>
      <c r="AD2281" s="27"/>
      <c r="AE2281" s="27"/>
      <c r="AF2281" s="27"/>
      <c r="AG2281" s="27"/>
      <c r="AH2281" s="27"/>
      <c r="AI2281" s="27"/>
      <c r="AJ2281" s="27"/>
      <c r="AK2281" s="27"/>
      <c r="AL2281" s="27"/>
      <c r="AM2281" s="27"/>
      <c r="AN2281" s="27"/>
      <c r="AO2281" s="27"/>
      <c r="AP2281" s="27">
        <v>37197.58</v>
      </c>
      <c r="AQ2281" s="27">
        <v>0</v>
      </c>
      <c r="AR2281" s="27">
        <f t="shared" si="46"/>
        <v>0</v>
      </c>
      <c r="AS2281" s="10" t="s">
        <v>111</v>
      </c>
      <c r="AT2281" s="43" t="s">
        <v>241</v>
      </c>
      <c r="AU2281" s="89" t="s">
        <v>242</v>
      </c>
    </row>
    <row r="2282" spans="2:47" x14ac:dyDescent="0.2">
      <c r="B2282" s="12" t="s">
        <v>3450</v>
      </c>
      <c r="C2282" s="10" t="s">
        <v>100</v>
      </c>
      <c r="D2282" s="13" t="s">
        <v>638</v>
      </c>
      <c r="E2282" s="7" t="s">
        <v>582</v>
      </c>
      <c r="F2282" s="7" t="s">
        <v>639</v>
      </c>
      <c r="G2282" s="7" t="s">
        <v>3448</v>
      </c>
      <c r="H2282" s="8" t="s">
        <v>105</v>
      </c>
      <c r="I2282" s="7">
        <v>57</v>
      </c>
      <c r="J2282" s="10" t="s">
        <v>200</v>
      </c>
      <c r="K2282" s="7" t="s">
        <v>107</v>
      </c>
      <c r="L2282" s="7" t="s">
        <v>108</v>
      </c>
      <c r="M2282" s="7" t="s">
        <v>109</v>
      </c>
      <c r="N2282" s="7" t="s">
        <v>2830</v>
      </c>
      <c r="O2282" s="39"/>
      <c r="P2282" s="39"/>
      <c r="Q2282" s="39"/>
      <c r="R2282" s="39">
        <v>5</v>
      </c>
      <c r="S2282" s="39"/>
      <c r="T2282" s="39"/>
      <c r="U2282" s="39"/>
      <c r="V2282" s="39">
        <v>5</v>
      </c>
      <c r="W2282" s="39"/>
      <c r="X2282" s="39"/>
      <c r="Y2282" s="39"/>
      <c r="Z2282" s="39"/>
      <c r="AA2282" s="39"/>
      <c r="AB2282" s="39"/>
      <c r="AC2282" s="39"/>
      <c r="AD2282" s="39"/>
      <c r="AE2282" s="39"/>
      <c r="AF2282" s="39"/>
      <c r="AG2282" s="39"/>
      <c r="AH2282" s="39"/>
      <c r="AI2282" s="39"/>
      <c r="AJ2282" s="39"/>
      <c r="AK2282" s="39"/>
      <c r="AL2282" s="39"/>
      <c r="AM2282" s="39"/>
      <c r="AN2282" s="39"/>
      <c r="AO2282" s="39"/>
      <c r="AP2282" s="27">
        <v>37197.58</v>
      </c>
      <c r="AQ2282" s="27">
        <v>0</v>
      </c>
      <c r="AR2282" s="27">
        <f t="shared" si="46"/>
        <v>0</v>
      </c>
      <c r="AS2282" s="7" t="s">
        <v>111</v>
      </c>
      <c r="AT2282" s="7" t="s">
        <v>375</v>
      </c>
      <c r="AU2282" s="13" t="s">
        <v>156</v>
      </c>
    </row>
    <row r="2283" spans="2:47" x14ac:dyDescent="0.2">
      <c r="B2283" s="13" t="s">
        <v>3451</v>
      </c>
      <c r="C2283" s="13" t="s">
        <v>100</v>
      </c>
      <c r="D2283" s="13" t="s">
        <v>648</v>
      </c>
      <c r="E2283" s="13" t="s">
        <v>569</v>
      </c>
      <c r="F2283" s="13" t="s">
        <v>649</v>
      </c>
      <c r="G2283" s="13" t="s">
        <v>3452</v>
      </c>
      <c r="H2283" s="13" t="s">
        <v>105</v>
      </c>
      <c r="I2283" s="13">
        <v>57</v>
      </c>
      <c r="J2283" s="13" t="s">
        <v>200</v>
      </c>
      <c r="K2283" s="13" t="s">
        <v>107</v>
      </c>
      <c r="L2283" s="13" t="s">
        <v>108</v>
      </c>
      <c r="M2283" s="13" t="s">
        <v>122</v>
      </c>
      <c r="N2283" s="13" t="s">
        <v>2830</v>
      </c>
      <c r="O2283" s="39"/>
      <c r="P2283" s="39"/>
      <c r="Q2283" s="39"/>
      <c r="R2283" s="39">
        <v>5</v>
      </c>
      <c r="S2283" s="39">
        <v>0</v>
      </c>
      <c r="T2283" s="39"/>
      <c r="U2283" s="39"/>
      <c r="V2283" s="39">
        <v>2</v>
      </c>
      <c r="W2283" s="39"/>
      <c r="X2283" s="39"/>
      <c r="Y2283" s="39"/>
      <c r="Z2283" s="39"/>
      <c r="AA2283" s="39"/>
      <c r="AB2283" s="39"/>
      <c r="AC2283" s="39"/>
      <c r="AD2283" s="39"/>
      <c r="AE2283" s="39"/>
      <c r="AF2283" s="39"/>
      <c r="AG2283" s="39"/>
      <c r="AH2283" s="39"/>
      <c r="AI2283" s="39"/>
      <c r="AJ2283" s="39"/>
      <c r="AK2283" s="39"/>
      <c r="AL2283" s="39"/>
      <c r="AM2283" s="39"/>
      <c r="AN2283" s="39"/>
      <c r="AO2283" s="39"/>
      <c r="AP2283" s="39">
        <v>38392.85</v>
      </c>
      <c r="AQ2283" s="39">
        <v>0</v>
      </c>
      <c r="AR2283" s="27">
        <f t="shared" si="46"/>
        <v>0</v>
      </c>
      <c r="AS2283" s="13" t="s">
        <v>111</v>
      </c>
      <c r="AT2283" s="13">
        <v>2014</v>
      </c>
      <c r="AU2283" s="13" t="s">
        <v>6997</v>
      </c>
    </row>
    <row r="2284" spans="2:47" x14ac:dyDescent="0.2">
      <c r="B2284" s="13" t="s">
        <v>7081</v>
      </c>
      <c r="C2284" s="13" t="s">
        <v>100</v>
      </c>
      <c r="D2284" s="13" t="s">
        <v>648</v>
      </c>
      <c r="E2284" s="13" t="s">
        <v>569</v>
      </c>
      <c r="F2284" s="13" t="s">
        <v>649</v>
      </c>
      <c r="G2284" s="13" t="s">
        <v>3452</v>
      </c>
      <c r="H2284" s="13" t="s">
        <v>105</v>
      </c>
      <c r="I2284" s="13">
        <v>57</v>
      </c>
      <c r="J2284" s="13" t="s">
        <v>200</v>
      </c>
      <c r="K2284" s="13" t="s">
        <v>107</v>
      </c>
      <c r="L2284" s="13" t="s">
        <v>108</v>
      </c>
      <c r="M2284" s="13" t="s">
        <v>122</v>
      </c>
      <c r="N2284" s="13" t="s">
        <v>2830</v>
      </c>
      <c r="O2284" s="39"/>
      <c r="P2284" s="39"/>
      <c r="Q2284" s="39"/>
      <c r="R2284" s="39">
        <v>5</v>
      </c>
      <c r="S2284" s="39">
        <v>0</v>
      </c>
      <c r="T2284" s="39">
        <v>0</v>
      </c>
      <c r="U2284" s="39"/>
      <c r="V2284" s="39">
        <v>2</v>
      </c>
      <c r="W2284" s="39"/>
      <c r="X2284" s="39"/>
      <c r="Y2284" s="39"/>
      <c r="Z2284" s="39"/>
      <c r="AA2284" s="39"/>
      <c r="AB2284" s="39"/>
      <c r="AC2284" s="39"/>
      <c r="AD2284" s="39"/>
      <c r="AE2284" s="39"/>
      <c r="AF2284" s="39"/>
      <c r="AG2284" s="39"/>
      <c r="AH2284" s="39"/>
      <c r="AI2284" s="39"/>
      <c r="AJ2284" s="39"/>
      <c r="AK2284" s="39"/>
      <c r="AL2284" s="39"/>
      <c r="AM2284" s="39"/>
      <c r="AN2284" s="39"/>
      <c r="AO2284" s="39"/>
      <c r="AP2284" s="39">
        <v>38392.85</v>
      </c>
      <c r="AQ2284" s="27">
        <v>0</v>
      </c>
      <c r="AR2284" s="27">
        <f t="shared" si="46"/>
        <v>0</v>
      </c>
      <c r="AS2284" s="13" t="s">
        <v>111</v>
      </c>
      <c r="AT2284" s="13">
        <v>2014</v>
      </c>
      <c r="AU2284" s="13" t="s">
        <v>7180</v>
      </c>
    </row>
    <row r="2285" spans="2:47" x14ac:dyDescent="0.2">
      <c r="B2285" s="13" t="s">
        <v>7135</v>
      </c>
      <c r="C2285" s="13" t="s">
        <v>100</v>
      </c>
      <c r="D2285" s="13" t="s">
        <v>648</v>
      </c>
      <c r="E2285" s="13" t="s">
        <v>569</v>
      </c>
      <c r="F2285" s="13" t="s">
        <v>649</v>
      </c>
      <c r="G2285" s="13" t="s">
        <v>3452</v>
      </c>
      <c r="H2285" s="13" t="s">
        <v>105</v>
      </c>
      <c r="I2285" s="13">
        <v>57</v>
      </c>
      <c r="J2285" s="13" t="s">
        <v>200</v>
      </c>
      <c r="K2285" s="13" t="s">
        <v>107</v>
      </c>
      <c r="L2285" s="13" t="s">
        <v>108</v>
      </c>
      <c r="M2285" s="13" t="s">
        <v>122</v>
      </c>
      <c r="N2285" s="13" t="s">
        <v>2830</v>
      </c>
      <c r="O2285" s="39"/>
      <c r="P2285" s="39"/>
      <c r="Q2285" s="39"/>
      <c r="R2285" s="39">
        <v>5</v>
      </c>
      <c r="S2285" s="39">
        <v>0</v>
      </c>
      <c r="T2285" s="39">
        <v>0</v>
      </c>
      <c r="U2285" s="39"/>
      <c r="V2285" s="39">
        <v>2</v>
      </c>
      <c r="W2285" s="39"/>
      <c r="X2285" s="39"/>
      <c r="Y2285" s="39"/>
      <c r="Z2285" s="39"/>
      <c r="AA2285" s="39"/>
      <c r="AB2285" s="39"/>
      <c r="AC2285" s="39"/>
      <c r="AD2285" s="39"/>
      <c r="AE2285" s="39"/>
      <c r="AF2285" s="39"/>
      <c r="AG2285" s="39"/>
      <c r="AH2285" s="39"/>
      <c r="AI2285" s="39"/>
      <c r="AJ2285" s="39"/>
      <c r="AK2285" s="39"/>
      <c r="AL2285" s="39"/>
      <c r="AM2285" s="39"/>
      <c r="AN2285" s="39"/>
      <c r="AO2285" s="39"/>
      <c r="AP2285" s="39">
        <v>66983.509999999995</v>
      </c>
      <c r="AQ2285" s="39">
        <f>(O2285+P2285+Q2285+R2285+S2285+T2285+U2285+V2285+W2285)*AP2285</f>
        <v>468884.56999999995</v>
      </c>
      <c r="AR2285" s="27">
        <f t="shared" si="46"/>
        <v>525150.71840000001</v>
      </c>
      <c r="AS2285" s="13" t="s">
        <v>111</v>
      </c>
      <c r="AT2285" s="13">
        <v>2014</v>
      </c>
      <c r="AU2285" s="13"/>
    </row>
    <row r="2286" spans="2:47" x14ac:dyDescent="0.2">
      <c r="B2286" s="7" t="s">
        <v>3453</v>
      </c>
      <c r="C2286" s="7" t="s">
        <v>100</v>
      </c>
      <c r="D2286" s="13" t="s">
        <v>638</v>
      </c>
      <c r="E2286" s="7" t="s">
        <v>582</v>
      </c>
      <c r="F2286" s="7" t="s">
        <v>639</v>
      </c>
      <c r="G2286" s="7" t="s">
        <v>3454</v>
      </c>
      <c r="H2286" s="8" t="s">
        <v>197</v>
      </c>
      <c r="I2286" s="9">
        <v>57</v>
      </c>
      <c r="J2286" s="10" t="s">
        <v>238</v>
      </c>
      <c r="K2286" s="8" t="s">
        <v>107</v>
      </c>
      <c r="L2286" s="10" t="s">
        <v>108</v>
      </c>
      <c r="M2286" s="10" t="s">
        <v>109</v>
      </c>
      <c r="N2286" s="29" t="s">
        <v>2830</v>
      </c>
      <c r="O2286" s="27"/>
      <c r="P2286" s="27"/>
      <c r="Q2286" s="74"/>
      <c r="R2286" s="27">
        <v>1</v>
      </c>
      <c r="S2286" s="27">
        <v>1</v>
      </c>
      <c r="T2286" s="27">
        <v>1</v>
      </c>
      <c r="U2286" s="27">
        <v>1</v>
      </c>
      <c r="V2286" s="27">
        <v>1</v>
      </c>
      <c r="W2286" s="27"/>
      <c r="X2286" s="27"/>
      <c r="Y2286" s="27"/>
      <c r="Z2286" s="27"/>
      <c r="AA2286" s="27"/>
      <c r="AB2286" s="27"/>
      <c r="AC2286" s="27"/>
      <c r="AD2286" s="27"/>
      <c r="AE2286" s="27"/>
      <c r="AF2286" s="27"/>
      <c r="AG2286" s="27"/>
      <c r="AH2286" s="27"/>
      <c r="AI2286" s="27"/>
      <c r="AJ2286" s="27"/>
      <c r="AK2286" s="27"/>
      <c r="AL2286" s="27"/>
      <c r="AM2286" s="27"/>
      <c r="AN2286" s="27"/>
      <c r="AO2286" s="27"/>
      <c r="AP2286" s="27">
        <v>39000.42</v>
      </c>
      <c r="AQ2286" s="27">
        <v>0</v>
      </c>
      <c r="AR2286" s="27">
        <f t="shared" si="46"/>
        <v>0</v>
      </c>
      <c r="AS2286" s="10" t="s">
        <v>111</v>
      </c>
      <c r="AT2286" s="43" t="s">
        <v>241</v>
      </c>
      <c r="AU2286" s="88" t="s">
        <v>242</v>
      </c>
    </row>
    <row r="2287" spans="2:47" x14ac:dyDescent="0.2">
      <c r="B2287" s="12" t="s">
        <v>3455</v>
      </c>
      <c r="C2287" s="7" t="s">
        <v>100</v>
      </c>
      <c r="D2287" s="13" t="s">
        <v>638</v>
      </c>
      <c r="E2287" s="7" t="s">
        <v>582</v>
      </c>
      <c r="F2287" s="7" t="s">
        <v>639</v>
      </c>
      <c r="G2287" s="7" t="s">
        <v>3454</v>
      </c>
      <c r="H2287" s="8" t="s">
        <v>105</v>
      </c>
      <c r="I2287" s="9">
        <v>57</v>
      </c>
      <c r="J2287" s="10" t="s">
        <v>106</v>
      </c>
      <c r="K2287" s="8" t="s">
        <v>107</v>
      </c>
      <c r="L2287" s="10" t="s">
        <v>108</v>
      </c>
      <c r="M2287" s="10" t="s">
        <v>109</v>
      </c>
      <c r="N2287" s="10" t="s">
        <v>2830</v>
      </c>
      <c r="O2287" s="74"/>
      <c r="P2287" s="27"/>
      <c r="Q2287" s="27"/>
      <c r="R2287" s="27">
        <v>1</v>
      </c>
      <c r="S2287" s="27">
        <v>1</v>
      </c>
      <c r="T2287" s="27">
        <v>1</v>
      </c>
      <c r="U2287" s="27">
        <v>1</v>
      </c>
      <c r="V2287" s="27">
        <v>1</v>
      </c>
      <c r="W2287" s="27"/>
      <c r="X2287" s="27"/>
      <c r="Y2287" s="27"/>
      <c r="Z2287" s="27"/>
      <c r="AA2287" s="27"/>
      <c r="AB2287" s="27"/>
      <c r="AC2287" s="27"/>
      <c r="AD2287" s="27"/>
      <c r="AE2287" s="27"/>
      <c r="AF2287" s="27"/>
      <c r="AG2287" s="27"/>
      <c r="AH2287" s="27"/>
      <c r="AI2287" s="27"/>
      <c r="AJ2287" s="27"/>
      <c r="AK2287" s="27"/>
      <c r="AL2287" s="27"/>
      <c r="AM2287" s="27"/>
      <c r="AN2287" s="27"/>
      <c r="AO2287" s="27"/>
      <c r="AP2287" s="27">
        <v>39000.42</v>
      </c>
      <c r="AQ2287" s="27">
        <v>0</v>
      </c>
      <c r="AR2287" s="27">
        <f t="shared" si="46"/>
        <v>0</v>
      </c>
      <c r="AS2287" s="10" t="s">
        <v>111</v>
      </c>
      <c r="AT2287" s="43" t="s">
        <v>241</v>
      </c>
      <c r="AU2287" s="89" t="s">
        <v>242</v>
      </c>
    </row>
    <row r="2288" spans="2:47" x14ac:dyDescent="0.2">
      <c r="B2288" s="12" t="s">
        <v>3456</v>
      </c>
      <c r="C2288" s="7" t="s">
        <v>100</v>
      </c>
      <c r="D2288" s="13" t="s">
        <v>638</v>
      </c>
      <c r="E2288" s="7" t="s">
        <v>582</v>
      </c>
      <c r="F2288" s="7" t="s">
        <v>639</v>
      </c>
      <c r="G2288" s="7" t="s">
        <v>3454</v>
      </c>
      <c r="H2288" s="8" t="s">
        <v>105</v>
      </c>
      <c r="I2288" s="8">
        <v>57</v>
      </c>
      <c r="J2288" s="10" t="s">
        <v>200</v>
      </c>
      <c r="K2288" s="8" t="s">
        <v>107</v>
      </c>
      <c r="L2288" s="10" t="s">
        <v>108</v>
      </c>
      <c r="M2288" s="10" t="s">
        <v>109</v>
      </c>
      <c r="N2288" s="10" t="s">
        <v>2830</v>
      </c>
      <c r="O2288" s="74"/>
      <c r="P2288" s="27"/>
      <c r="Q2288" s="27"/>
      <c r="R2288" s="27">
        <v>1</v>
      </c>
      <c r="S2288" s="27">
        <v>1</v>
      </c>
      <c r="T2288" s="27">
        <v>1</v>
      </c>
      <c r="U2288" s="27">
        <v>1</v>
      </c>
      <c r="V2288" s="27">
        <v>1</v>
      </c>
      <c r="W2288" s="27"/>
      <c r="X2288" s="27"/>
      <c r="Y2288" s="27"/>
      <c r="Z2288" s="27"/>
      <c r="AA2288" s="27"/>
      <c r="AB2288" s="27"/>
      <c r="AC2288" s="27"/>
      <c r="AD2288" s="27"/>
      <c r="AE2288" s="27"/>
      <c r="AF2288" s="27"/>
      <c r="AG2288" s="27"/>
      <c r="AH2288" s="27"/>
      <c r="AI2288" s="27"/>
      <c r="AJ2288" s="27"/>
      <c r="AK2288" s="27"/>
      <c r="AL2288" s="27"/>
      <c r="AM2288" s="27"/>
      <c r="AN2288" s="27"/>
      <c r="AO2288" s="27"/>
      <c r="AP2288" s="27">
        <v>36002.68</v>
      </c>
      <c r="AQ2288" s="27">
        <v>0</v>
      </c>
      <c r="AR2288" s="27">
        <f t="shared" si="46"/>
        <v>0</v>
      </c>
      <c r="AS2288" s="10" t="s">
        <v>111</v>
      </c>
      <c r="AT2288" s="7" t="s">
        <v>375</v>
      </c>
      <c r="AU2288" s="89" t="s">
        <v>212</v>
      </c>
    </row>
    <row r="2289" spans="2:47" x14ac:dyDescent="0.2">
      <c r="B2289" s="7" t="s">
        <v>3457</v>
      </c>
      <c r="C2289" s="7" t="s">
        <v>100</v>
      </c>
      <c r="D2289" s="13" t="s">
        <v>638</v>
      </c>
      <c r="E2289" s="7" t="s">
        <v>582</v>
      </c>
      <c r="F2289" s="7" t="s">
        <v>639</v>
      </c>
      <c r="G2289" s="7" t="s">
        <v>3458</v>
      </c>
      <c r="H2289" s="8" t="s">
        <v>197</v>
      </c>
      <c r="I2289" s="9">
        <v>57</v>
      </c>
      <c r="J2289" s="10" t="s">
        <v>238</v>
      </c>
      <c r="K2289" s="8" t="s">
        <v>107</v>
      </c>
      <c r="L2289" s="10" t="s">
        <v>108</v>
      </c>
      <c r="M2289" s="10" t="s">
        <v>109</v>
      </c>
      <c r="N2289" s="29" t="s">
        <v>2830</v>
      </c>
      <c r="O2289" s="27"/>
      <c r="P2289" s="27"/>
      <c r="Q2289" s="74"/>
      <c r="R2289" s="27">
        <v>9</v>
      </c>
      <c r="S2289" s="27">
        <v>9</v>
      </c>
      <c r="T2289" s="27">
        <v>9</v>
      </c>
      <c r="U2289" s="27">
        <v>9</v>
      </c>
      <c r="V2289" s="27">
        <v>9</v>
      </c>
      <c r="W2289" s="27"/>
      <c r="X2289" s="27"/>
      <c r="Y2289" s="27"/>
      <c r="Z2289" s="27"/>
      <c r="AA2289" s="27"/>
      <c r="AB2289" s="27"/>
      <c r="AC2289" s="27"/>
      <c r="AD2289" s="27"/>
      <c r="AE2289" s="27"/>
      <c r="AF2289" s="27"/>
      <c r="AG2289" s="27"/>
      <c r="AH2289" s="27"/>
      <c r="AI2289" s="27"/>
      <c r="AJ2289" s="27"/>
      <c r="AK2289" s="27"/>
      <c r="AL2289" s="27"/>
      <c r="AM2289" s="27"/>
      <c r="AN2289" s="27"/>
      <c r="AO2289" s="27"/>
      <c r="AP2289" s="27">
        <v>39000.42</v>
      </c>
      <c r="AQ2289" s="27">
        <v>0</v>
      </c>
      <c r="AR2289" s="27">
        <f t="shared" si="46"/>
        <v>0</v>
      </c>
      <c r="AS2289" s="10" t="s">
        <v>111</v>
      </c>
      <c r="AT2289" s="43" t="s">
        <v>241</v>
      </c>
      <c r="AU2289" s="88" t="s">
        <v>242</v>
      </c>
    </row>
    <row r="2290" spans="2:47" x14ac:dyDescent="0.2">
      <c r="B2290" s="12" t="s">
        <v>3459</v>
      </c>
      <c r="C2290" s="7" t="s">
        <v>100</v>
      </c>
      <c r="D2290" s="13" t="s">
        <v>638</v>
      </c>
      <c r="E2290" s="7" t="s">
        <v>582</v>
      </c>
      <c r="F2290" s="7" t="s">
        <v>639</v>
      </c>
      <c r="G2290" s="7" t="s">
        <v>3458</v>
      </c>
      <c r="H2290" s="8" t="s">
        <v>105</v>
      </c>
      <c r="I2290" s="9">
        <v>57</v>
      </c>
      <c r="J2290" s="10" t="s">
        <v>106</v>
      </c>
      <c r="K2290" s="8" t="s">
        <v>107</v>
      </c>
      <c r="L2290" s="10" t="s">
        <v>108</v>
      </c>
      <c r="M2290" s="10" t="s">
        <v>109</v>
      </c>
      <c r="N2290" s="10" t="s">
        <v>2830</v>
      </c>
      <c r="O2290" s="74"/>
      <c r="P2290" s="27"/>
      <c r="Q2290" s="27"/>
      <c r="R2290" s="27">
        <v>9</v>
      </c>
      <c r="S2290" s="27">
        <v>9</v>
      </c>
      <c r="T2290" s="27">
        <v>9</v>
      </c>
      <c r="U2290" s="27">
        <v>9</v>
      </c>
      <c r="V2290" s="27">
        <v>9</v>
      </c>
      <c r="W2290" s="27"/>
      <c r="X2290" s="27"/>
      <c r="Y2290" s="27"/>
      <c r="Z2290" s="27"/>
      <c r="AA2290" s="27"/>
      <c r="AB2290" s="27"/>
      <c r="AC2290" s="27"/>
      <c r="AD2290" s="27"/>
      <c r="AE2290" s="27"/>
      <c r="AF2290" s="27"/>
      <c r="AG2290" s="27"/>
      <c r="AH2290" s="27"/>
      <c r="AI2290" s="27"/>
      <c r="AJ2290" s="27"/>
      <c r="AK2290" s="27"/>
      <c r="AL2290" s="27"/>
      <c r="AM2290" s="27"/>
      <c r="AN2290" s="27"/>
      <c r="AO2290" s="27"/>
      <c r="AP2290" s="27">
        <v>39000.42</v>
      </c>
      <c r="AQ2290" s="27">
        <v>0</v>
      </c>
      <c r="AR2290" s="27">
        <f t="shared" si="46"/>
        <v>0</v>
      </c>
      <c r="AS2290" s="10" t="s">
        <v>111</v>
      </c>
      <c r="AT2290" s="43" t="s">
        <v>241</v>
      </c>
      <c r="AU2290" s="89" t="s">
        <v>242</v>
      </c>
    </row>
    <row r="2291" spans="2:47" x14ac:dyDescent="0.2">
      <c r="B2291" s="12" t="s">
        <v>3460</v>
      </c>
      <c r="C2291" s="7" t="s">
        <v>100</v>
      </c>
      <c r="D2291" s="13" t="s">
        <v>638</v>
      </c>
      <c r="E2291" s="7" t="s">
        <v>582</v>
      </c>
      <c r="F2291" s="7" t="s">
        <v>639</v>
      </c>
      <c r="G2291" s="7" t="s">
        <v>3458</v>
      </c>
      <c r="H2291" s="8" t="s">
        <v>105</v>
      </c>
      <c r="I2291" s="8">
        <v>57</v>
      </c>
      <c r="J2291" s="10" t="s">
        <v>200</v>
      </c>
      <c r="K2291" s="8" t="s">
        <v>107</v>
      </c>
      <c r="L2291" s="10" t="s">
        <v>108</v>
      </c>
      <c r="M2291" s="10" t="s">
        <v>109</v>
      </c>
      <c r="N2291" s="10" t="s">
        <v>2830</v>
      </c>
      <c r="O2291" s="74"/>
      <c r="P2291" s="27"/>
      <c r="Q2291" s="27"/>
      <c r="R2291" s="27">
        <v>9</v>
      </c>
      <c r="S2291" s="27">
        <v>9</v>
      </c>
      <c r="T2291" s="27">
        <v>9</v>
      </c>
      <c r="U2291" s="27">
        <v>9</v>
      </c>
      <c r="V2291" s="27">
        <v>9</v>
      </c>
      <c r="W2291" s="27"/>
      <c r="X2291" s="27"/>
      <c r="Y2291" s="27"/>
      <c r="Z2291" s="27"/>
      <c r="AA2291" s="27"/>
      <c r="AB2291" s="27"/>
      <c r="AC2291" s="27"/>
      <c r="AD2291" s="27"/>
      <c r="AE2291" s="27"/>
      <c r="AF2291" s="27"/>
      <c r="AG2291" s="27"/>
      <c r="AH2291" s="27"/>
      <c r="AI2291" s="27"/>
      <c r="AJ2291" s="27"/>
      <c r="AK2291" s="27"/>
      <c r="AL2291" s="27"/>
      <c r="AM2291" s="27"/>
      <c r="AN2291" s="27"/>
      <c r="AO2291" s="27"/>
      <c r="AP2291" s="27">
        <v>36002.68</v>
      </c>
      <c r="AQ2291" s="27">
        <v>0</v>
      </c>
      <c r="AR2291" s="27">
        <f t="shared" si="46"/>
        <v>0</v>
      </c>
      <c r="AS2291" s="10" t="s">
        <v>111</v>
      </c>
      <c r="AT2291" s="7" t="s">
        <v>375</v>
      </c>
      <c r="AU2291" s="89" t="s">
        <v>212</v>
      </c>
    </row>
    <row r="2292" spans="2:47" x14ac:dyDescent="0.2">
      <c r="B2292" s="7" t="s">
        <v>3461</v>
      </c>
      <c r="C2292" s="7" t="s">
        <v>100</v>
      </c>
      <c r="D2292" s="13" t="s">
        <v>638</v>
      </c>
      <c r="E2292" s="7" t="s">
        <v>582</v>
      </c>
      <c r="F2292" s="7" t="s">
        <v>639</v>
      </c>
      <c r="G2292" s="7" t="s">
        <v>3462</v>
      </c>
      <c r="H2292" s="8" t="s">
        <v>197</v>
      </c>
      <c r="I2292" s="9">
        <v>57</v>
      </c>
      <c r="J2292" s="10" t="s">
        <v>238</v>
      </c>
      <c r="K2292" s="8" t="s">
        <v>107</v>
      </c>
      <c r="L2292" s="10" t="s">
        <v>108</v>
      </c>
      <c r="M2292" s="10" t="s">
        <v>109</v>
      </c>
      <c r="N2292" s="29" t="s">
        <v>2830</v>
      </c>
      <c r="O2292" s="27"/>
      <c r="P2292" s="27"/>
      <c r="Q2292" s="74"/>
      <c r="R2292" s="27">
        <v>29</v>
      </c>
      <c r="S2292" s="27">
        <v>29</v>
      </c>
      <c r="T2292" s="27">
        <v>29</v>
      </c>
      <c r="U2292" s="27">
        <v>29</v>
      </c>
      <c r="V2292" s="27">
        <v>29</v>
      </c>
      <c r="W2292" s="27"/>
      <c r="X2292" s="27"/>
      <c r="Y2292" s="27"/>
      <c r="Z2292" s="27"/>
      <c r="AA2292" s="27"/>
      <c r="AB2292" s="27"/>
      <c r="AC2292" s="27"/>
      <c r="AD2292" s="27"/>
      <c r="AE2292" s="27"/>
      <c r="AF2292" s="27"/>
      <c r="AG2292" s="27"/>
      <c r="AH2292" s="27"/>
      <c r="AI2292" s="27"/>
      <c r="AJ2292" s="27"/>
      <c r="AK2292" s="27"/>
      <c r="AL2292" s="27"/>
      <c r="AM2292" s="27"/>
      <c r="AN2292" s="27"/>
      <c r="AO2292" s="27"/>
      <c r="AP2292" s="27">
        <v>39000.42</v>
      </c>
      <c r="AQ2292" s="27">
        <v>0</v>
      </c>
      <c r="AR2292" s="27">
        <f t="shared" si="46"/>
        <v>0</v>
      </c>
      <c r="AS2292" s="10" t="s">
        <v>111</v>
      </c>
      <c r="AT2292" s="43" t="s">
        <v>241</v>
      </c>
      <c r="AU2292" s="88" t="s">
        <v>242</v>
      </c>
    </row>
    <row r="2293" spans="2:47" x14ac:dyDescent="0.2">
      <c r="B2293" s="12" t="s">
        <v>3463</v>
      </c>
      <c r="C2293" s="7" t="s">
        <v>100</v>
      </c>
      <c r="D2293" s="13" t="s">
        <v>638</v>
      </c>
      <c r="E2293" s="7" t="s">
        <v>582</v>
      </c>
      <c r="F2293" s="7" t="s">
        <v>639</v>
      </c>
      <c r="G2293" s="7" t="s">
        <v>3462</v>
      </c>
      <c r="H2293" s="8" t="s">
        <v>105</v>
      </c>
      <c r="I2293" s="9">
        <v>57</v>
      </c>
      <c r="J2293" s="10" t="s">
        <v>106</v>
      </c>
      <c r="K2293" s="8" t="s">
        <v>107</v>
      </c>
      <c r="L2293" s="10" t="s">
        <v>108</v>
      </c>
      <c r="M2293" s="10" t="s">
        <v>109</v>
      </c>
      <c r="N2293" s="10" t="s">
        <v>2830</v>
      </c>
      <c r="O2293" s="74"/>
      <c r="P2293" s="27"/>
      <c r="Q2293" s="27"/>
      <c r="R2293" s="27">
        <v>29</v>
      </c>
      <c r="S2293" s="27">
        <v>29</v>
      </c>
      <c r="T2293" s="27">
        <v>29</v>
      </c>
      <c r="U2293" s="27">
        <v>29</v>
      </c>
      <c r="V2293" s="27">
        <v>29</v>
      </c>
      <c r="W2293" s="27"/>
      <c r="X2293" s="27"/>
      <c r="Y2293" s="27"/>
      <c r="Z2293" s="27"/>
      <c r="AA2293" s="27"/>
      <c r="AB2293" s="27"/>
      <c r="AC2293" s="27"/>
      <c r="AD2293" s="27"/>
      <c r="AE2293" s="27"/>
      <c r="AF2293" s="27"/>
      <c r="AG2293" s="27"/>
      <c r="AH2293" s="27"/>
      <c r="AI2293" s="27"/>
      <c r="AJ2293" s="27"/>
      <c r="AK2293" s="27"/>
      <c r="AL2293" s="27"/>
      <c r="AM2293" s="27"/>
      <c r="AN2293" s="27"/>
      <c r="AO2293" s="27"/>
      <c r="AP2293" s="27">
        <v>39000.42</v>
      </c>
      <c r="AQ2293" s="27">
        <v>0</v>
      </c>
      <c r="AR2293" s="27">
        <f t="shared" si="46"/>
        <v>0</v>
      </c>
      <c r="AS2293" s="10" t="s">
        <v>111</v>
      </c>
      <c r="AT2293" s="43" t="s">
        <v>241</v>
      </c>
      <c r="AU2293" s="89" t="s">
        <v>242</v>
      </c>
    </row>
    <row r="2294" spans="2:47" x14ac:dyDescent="0.2">
      <c r="B2294" s="12" t="s">
        <v>3464</v>
      </c>
      <c r="C2294" s="7" t="s">
        <v>100</v>
      </c>
      <c r="D2294" s="13" t="s">
        <v>638</v>
      </c>
      <c r="E2294" s="7" t="s">
        <v>582</v>
      </c>
      <c r="F2294" s="7" t="s">
        <v>639</v>
      </c>
      <c r="G2294" s="7" t="s">
        <v>3462</v>
      </c>
      <c r="H2294" s="8" t="s">
        <v>105</v>
      </c>
      <c r="I2294" s="8">
        <v>57</v>
      </c>
      <c r="J2294" s="10" t="s">
        <v>200</v>
      </c>
      <c r="K2294" s="8" t="s">
        <v>107</v>
      </c>
      <c r="L2294" s="10" t="s">
        <v>108</v>
      </c>
      <c r="M2294" s="10" t="s">
        <v>109</v>
      </c>
      <c r="N2294" s="10" t="s">
        <v>2830</v>
      </c>
      <c r="O2294" s="74"/>
      <c r="P2294" s="27"/>
      <c r="Q2294" s="27"/>
      <c r="R2294" s="27">
        <v>29</v>
      </c>
      <c r="S2294" s="27">
        <v>29</v>
      </c>
      <c r="T2294" s="27">
        <v>29</v>
      </c>
      <c r="U2294" s="27">
        <v>29</v>
      </c>
      <c r="V2294" s="27">
        <v>29</v>
      </c>
      <c r="W2294" s="27"/>
      <c r="X2294" s="27"/>
      <c r="Y2294" s="27"/>
      <c r="Z2294" s="27"/>
      <c r="AA2294" s="27"/>
      <c r="AB2294" s="27"/>
      <c r="AC2294" s="27"/>
      <c r="AD2294" s="27"/>
      <c r="AE2294" s="27"/>
      <c r="AF2294" s="27"/>
      <c r="AG2294" s="27"/>
      <c r="AH2294" s="27"/>
      <c r="AI2294" s="27"/>
      <c r="AJ2294" s="27"/>
      <c r="AK2294" s="27"/>
      <c r="AL2294" s="27"/>
      <c r="AM2294" s="27"/>
      <c r="AN2294" s="27"/>
      <c r="AO2294" s="27"/>
      <c r="AP2294" s="27">
        <v>36002.68</v>
      </c>
      <c r="AQ2294" s="27">
        <v>0</v>
      </c>
      <c r="AR2294" s="27">
        <f t="shared" si="46"/>
        <v>0</v>
      </c>
      <c r="AS2294" s="10" t="s">
        <v>111</v>
      </c>
      <c r="AT2294" s="7" t="s">
        <v>375</v>
      </c>
      <c r="AU2294" s="89" t="s">
        <v>212</v>
      </c>
    </row>
    <row r="2295" spans="2:47" x14ac:dyDescent="0.2">
      <c r="B2295" s="7" t="s">
        <v>3465</v>
      </c>
      <c r="C2295" s="7" t="s">
        <v>100</v>
      </c>
      <c r="D2295" s="13" t="s">
        <v>638</v>
      </c>
      <c r="E2295" s="7" t="s">
        <v>582</v>
      </c>
      <c r="F2295" s="7" t="s">
        <v>639</v>
      </c>
      <c r="G2295" s="7" t="s">
        <v>3466</v>
      </c>
      <c r="H2295" s="8" t="s">
        <v>197</v>
      </c>
      <c r="I2295" s="9">
        <v>57</v>
      </c>
      <c r="J2295" s="10" t="s">
        <v>238</v>
      </c>
      <c r="K2295" s="8" t="s">
        <v>107</v>
      </c>
      <c r="L2295" s="10" t="s">
        <v>108</v>
      </c>
      <c r="M2295" s="10" t="s">
        <v>109</v>
      </c>
      <c r="N2295" s="29" t="s">
        <v>2830</v>
      </c>
      <c r="O2295" s="27"/>
      <c r="P2295" s="27"/>
      <c r="Q2295" s="74"/>
      <c r="R2295" s="27">
        <v>28</v>
      </c>
      <c r="S2295" s="27">
        <v>28</v>
      </c>
      <c r="T2295" s="27">
        <v>28</v>
      </c>
      <c r="U2295" s="27">
        <v>28</v>
      </c>
      <c r="V2295" s="27">
        <v>28</v>
      </c>
      <c r="W2295" s="27"/>
      <c r="X2295" s="27"/>
      <c r="Y2295" s="27"/>
      <c r="Z2295" s="27"/>
      <c r="AA2295" s="27"/>
      <c r="AB2295" s="27"/>
      <c r="AC2295" s="27"/>
      <c r="AD2295" s="27"/>
      <c r="AE2295" s="27"/>
      <c r="AF2295" s="27"/>
      <c r="AG2295" s="27"/>
      <c r="AH2295" s="27"/>
      <c r="AI2295" s="27"/>
      <c r="AJ2295" s="27"/>
      <c r="AK2295" s="27"/>
      <c r="AL2295" s="27"/>
      <c r="AM2295" s="27"/>
      <c r="AN2295" s="27"/>
      <c r="AO2295" s="27"/>
      <c r="AP2295" s="27">
        <v>39000.42</v>
      </c>
      <c r="AQ2295" s="27">
        <v>0</v>
      </c>
      <c r="AR2295" s="27">
        <f t="shared" si="46"/>
        <v>0</v>
      </c>
      <c r="AS2295" s="10" t="s">
        <v>111</v>
      </c>
      <c r="AT2295" s="43" t="s">
        <v>241</v>
      </c>
      <c r="AU2295" s="88" t="s">
        <v>242</v>
      </c>
    </row>
    <row r="2296" spans="2:47" x14ac:dyDescent="0.2">
      <c r="B2296" s="12" t="s">
        <v>3467</v>
      </c>
      <c r="C2296" s="7" t="s">
        <v>100</v>
      </c>
      <c r="D2296" s="13" t="s">
        <v>638</v>
      </c>
      <c r="E2296" s="7" t="s">
        <v>582</v>
      </c>
      <c r="F2296" s="7" t="s">
        <v>639</v>
      </c>
      <c r="G2296" s="7" t="s">
        <v>3466</v>
      </c>
      <c r="H2296" s="8" t="s">
        <v>105</v>
      </c>
      <c r="I2296" s="9">
        <v>57</v>
      </c>
      <c r="J2296" s="10" t="s">
        <v>106</v>
      </c>
      <c r="K2296" s="8" t="s">
        <v>107</v>
      </c>
      <c r="L2296" s="10" t="s">
        <v>108</v>
      </c>
      <c r="M2296" s="10" t="s">
        <v>109</v>
      </c>
      <c r="N2296" s="10" t="s">
        <v>2830</v>
      </c>
      <c r="O2296" s="74"/>
      <c r="P2296" s="27"/>
      <c r="Q2296" s="27"/>
      <c r="R2296" s="27">
        <v>28</v>
      </c>
      <c r="S2296" s="27">
        <v>28</v>
      </c>
      <c r="T2296" s="27">
        <v>28</v>
      </c>
      <c r="U2296" s="27">
        <v>28</v>
      </c>
      <c r="V2296" s="27">
        <v>28</v>
      </c>
      <c r="W2296" s="27"/>
      <c r="X2296" s="27"/>
      <c r="Y2296" s="27"/>
      <c r="Z2296" s="27"/>
      <c r="AA2296" s="27"/>
      <c r="AB2296" s="27"/>
      <c r="AC2296" s="27"/>
      <c r="AD2296" s="27"/>
      <c r="AE2296" s="27"/>
      <c r="AF2296" s="27"/>
      <c r="AG2296" s="27"/>
      <c r="AH2296" s="27"/>
      <c r="AI2296" s="27"/>
      <c r="AJ2296" s="27"/>
      <c r="AK2296" s="27"/>
      <c r="AL2296" s="27"/>
      <c r="AM2296" s="27"/>
      <c r="AN2296" s="27"/>
      <c r="AO2296" s="27"/>
      <c r="AP2296" s="27">
        <v>39000.42</v>
      </c>
      <c r="AQ2296" s="27">
        <v>0</v>
      </c>
      <c r="AR2296" s="27">
        <f t="shared" si="46"/>
        <v>0</v>
      </c>
      <c r="AS2296" s="10" t="s">
        <v>111</v>
      </c>
      <c r="AT2296" s="43" t="s">
        <v>241</v>
      </c>
      <c r="AU2296" s="89" t="s">
        <v>242</v>
      </c>
    </row>
    <row r="2297" spans="2:47" x14ac:dyDescent="0.2">
      <c r="B2297" s="12" t="s">
        <v>3468</v>
      </c>
      <c r="C2297" s="7" t="s">
        <v>100</v>
      </c>
      <c r="D2297" s="13" t="s">
        <v>638</v>
      </c>
      <c r="E2297" s="7" t="s">
        <v>582</v>
      </c>
      <c r="F2297" s="7" t="s">
        <v>639</v>
      </c>
      <c r="G2297" s="7" t="s">
        <v>3466</v>
      </c>
      <c r="H2297" s="8" t="s">
        <v>105</v>
      </c>
      <c r="I2297" s="8">
        <v>57</v>
      </c>
      <c r="J2297" s="10" t="s">
        <v>200</v>
      </c>
      <c r="K2297" s="8" t="s">
        <v>107</v>
      </c>
      <c r="L2297" s="10" t="s">
        <v>108</v>
      </c>
      <c r="M2297" s="10" t="s">
        <v>109</v>
      </c>
      <c r="N2297" s="10" t="s">
        <v>2830</v>
      </c>
      <c r="O2297" s="74"/>
      <c r="P2297" s="27"/>
      <c r="Q2297" s="27"/>
      <c r="R2297" s="27">
        <v>28</v>
      </c>
      <c r="S2297" s="27">
        <v>28</v>
      </c>
      <c r="T2297" s="27">
        <v>28</v>
      </c>
      <c r="U2297" s="27">
        <v>28</v>
      </c>
      <c r="V2297" s="27">
        <v>28</v>
      </c>
      <c r="W2297" s="27"/>
      <c r="X2297" s="27"/>
      <c r="Y2297" s="27"/>
      <c r="Z2297" s="27"/>
      <c r="AA2297" s="27"/>
      <c r="AB2297" s="27"/>
      <c r="AC2297" s="27"/>
      <c r="AD2297" s="27"/>
      <c r="AE2297" s="27"/>
      <c r="AF2297" s="27"/>
      <c r="AG2297" s="27"/>
      <c r="AH2297" s="27"/>
      <c r="AI2297" s="27"/>
      <c r="AJ2297" s="27"/>
      <c r="AK2297" s="27"/>
      <c r="AL2297" s="27"/>
      <c r="AM2297" s="27"/>
      <c r="AN2297" s="27"/>
      <c r="AO2297" s="27"/>
      <c r="AP2297" s="27">
        <v>36002.68</v>
      </c>
      <c r="AQ2297" s="27">
        <v>0</v>
      </c>
      <c r="AR2297" s="27">
        <f t="shared" si="46"/>
        <v>0</v>
      </c>
      <c r="AS2297" s="10" t="s">
        <v>111</v>
      </c>
      <c r="AT2297" s="7" t="s">
        <v>375</v>
      </c>
      <c r="AU2297" s="89" t="s">
        <v>212</v>
      </c>
    </row>
    <row r="2298" spans="2:47" x14ac:dyDescent="0.2">
      <c r="B2298" s="7" t="s">
        <v>3469</v>
      </c>
      <c r="C2298" s="7" t="s">
        <v>100</v>
      </c>
      <c r="D2298" s="13" t="s">
        <v>638</v>
      </c>
      <c r="E2298" s="7" t="s">
        <v>582</v>
      </c>
      <c r="F2298" s="7" t="s">
        <v>639</v>
      </c>
      <c r="G2298" s="7" t="s">
        <v>3470</v>
      </c>
      <c r="H2298" s="8" t="s">
        <v>197</v>
      </c>
      <c r="I2298" s="9">
        <v>57</v>
      </c>
      <c r="J2298" s="10" t="s">
        <v>238</v>
      </c>
      <c r="K2298" s="8" t="s">
        <v>107</v>
      </c>
      <c r="L2298" s="10" t="s">
        <v>108</v>
      </c>
      <c r="M2298" s="10" t="s">
        <v>109</v>
      </c>
      <c r="N2298" s="29" t="s">
        <v>2830</v>
      </c>
      <c r="O2298" s="27"/>
      <c r="P2298" s="27"/>
      <c r="Q2298" s="74"/>
      <c r="R2298" s="27">
        <v>14</v>
      </c>
      <c r="S2298" s="27">
        <v>14</v>
      </c>
      <c r="T2298" s="27">
        <v>14</v>
      </c>
      <c r="U2298" s="27">
        <v>14</v>
      </c>
      <c r="V2298" s="27">
        <v>14</v>
      </c>
      <c r="W2298" s="27"/>
      <c r="X2298" s="27"/>
      <c r="Y2298" s="27"/>
      <c r="Z2298" s="27"/>
      <c r="AA2298" s="27"/>
      <c r="AB2298" s="27"/>
      <c r="AC2298" s="27"/>
      <c r="AD2298" s="27"/>
      <c r="AE2298" s="27"/>
      <c r="AF2298" s="27"/>
      <c r="AG2298" s="27"/>
      <c r="AH2298" s="27"/>
      <c r="AI2298" s="27"/>
      <c r="AJ2298" s="27"/>
      <c r="AK2298" s="27"/>
      <c r="AL2298" s="27"/>
      <c r="AM2298" s="27"/>
      <c r="AN2298" s="27"/>
      <c r="AO2298" s="27"/>
      <c r="AP2298" s="27">
        <v>39000.42</v>
      </c>
      <c r="AQ2298" s="27">
        <v>0</v>
      </c>
      <c r="AR2298" s="27">
        <f t="shared" si="46"/>
        <v>0</v>
      </c>
      <c r="AS2298" s="10" t="s">
        <v>111</v>
      </c>
      <c r="AT2298" s="43" t="s">
        <v>241</v>
      </c>
      <c r="AU2298" s="88" t="s">
        <v>242</v>
      </c>
    </row>
    <row r="2299" spans="2:47" x14ac:dyDescent="0.2">
      <c r="B2299" s="12" t="s">
        <v>3471</v>
      </c>
      <c r="C2299" s="7" t="s">
        <v>100</v>
      </c>
      <c r="D2299" s="13" t="s">
        <v>638</v>
      </c>
      <c r="E2299" s="7" t="s">
        <v>582</v>
      </c>
      <c r="F2299" s="7" t="s">
        <v>639</v>
      </c>
      <c r="G2299" s="7" t="s">
        <v>3470</v>
      </c>
      <c r="H2299" s="8" t="s">
        <v>105</v>
      </c>
      <c r="I2299" s="9">
        <v>57</v>
      </c>
      <c r="J2299" s="10" t="s">
        <v>106</v>
      </c>
      <c r="K2299" s="8" t="s">
        <v>107</v>
      </c>
      <c r="L2299" s="10" t="s">
        <v>108</v>
      </c>
      <c r="M2299" s="10" t="s">
        <v>109</v>
      </c>
      <c r="N2299" s="10" t="s">
        <v>2830</v>
      </c>
      <c r="O2299" s="74"/>
      <c r="P2299" s="27"/>
      <c r="Q2299" s="27"/>
      <c r="R2299" s="27">
        <v>14</v>
      </c>
      <c r="S2299" s="27">
        <v>14</v>
      </c>
      <c r="T2299" s="27">
        <v>14</v>
      </c>
      <c r="U2299" s="27">
        <v>14</v>
      </c>
      <c r="V2299" s="27">
        <v>14</v>
      </c>
      <c r="W2299" s="27"/>
      <c r="X2299" s="27"/>
      <c r="Y2299" s="27"/>
      <c r="Z2299" s="27"/>
      <c r="AA2299" s="27"/>
      <c r="AB2299" s="27"/>
      <c r="AC2299" s="27"/>
      <c r="AD2299" s="27"/>
      <c r="AE2299" s="27"/>
      <c r="AF2299" s="27"/>
      <c r="AG2299" s="27"/>
      <c r="AH2299" s="27"/>
      <c r="AI2299" s="27"/>
      <c r="AJ2299" s="27"/>
      <c r="AK2299" s="27"/>
      <c r="AL2299" s="27"/>
      <c r="AM2299" s="27"/>
      <c r="AN2299" s="27"/>
      <c r="AO2299" s="27"/>
      <c r="AP2299" s="27">
        <v>39000.42</v>
      </c>
      <c r="AQ2299" s="27">
        <v>0</v>
      </c>
      <c r="AR2299" s="27">
        <f t="shared" si="46"/>
        <v>0</v>
      </c>
      <c r="AS2299" s="10" t="s">
        <v>111</v>
      </c>
      <c r="AT2299" s="43" t="s">
        <v>241</v>
      </c>
      <c r="AU2299" s="89" t="s">
        <v>242</v>
      </c>
    </row>
    <row r="2300" spans="2:47" x14ac:dyDescent="0.2">
      <c r="B2300" s="12" t="s">
        <v>3472</v>
      </c>
      <c r="C2300" s="7" t="s">
        <v>100</v>
      </c>
      <c r="D2300" s="13" t="s">
        <v>638</v>
      </c>
      <c r="E2300" s="7" t="s">
        <v>582</v>
      </c>
      <c r="F2300" s="7" t="s">
        <v>639</v>
      </c>
      <c r="G2300" s="7" t="s">
        <v>3470</v>
      </c>
      <c r="H2300" s="8" t="s">
        <v>105</v>
      </c>
      <c r="I2300" s="8">
        <v>57</v>
      </c>
      <c r="J2300" s="10" t="s">
        <v>200</v>
      </c>
      <c r="K2300" s="8" t="s">
        <v>107</v>
      </c>
      <c r="L2300" s="10" t="s">
        <v>108</v>
      </c>
      <c r="M2300" s="10" t="s">
        <v>109</v>
      </c>
      <c r="N2300" s="10" t="s">
        <v>2830</v>
      </c>
      <c r="O2300" s="74"/>
      <c r="P2300" s="27"/>
      <c r="Q2300" s="27"/>
      <c r="R2300" s="27">
        <v>14</v>
      </c>
      <c r="S2300" s="27">
        <v>14</v>
      </c>
      <c r="T2300" s="27">
        <v>14</v>
      </c>
      <c r="U2300" s="27">
        <v>14</v>
      </c>
      <c r="V2300" s="27">
        <v>14</v>
      </c>
      <c r="W2300" s="27"/>
      <c r="X2300" s="27"/>
      <c r="Y2300" s="27"/>
      <c r="Z2300" s="27"/>
      <c r="AA2300" s="27"/>
      <c r="AB2300" s="27"/>
      <c r="AC2300" s="27"/>
      <c r="AD2300" s="27"/>
      <c r="AE2300" s="27"/>
      <c r="AF2300" s="27"/>
      <c r="AG2300" s="27"/>
      <c r="AH2300" s="27"/>
      <c r="AI2300" s="27"/>
      <c r="AJ2300" s="27"/>
      <c r="AK2300" s="27"/>
      <c r="AL2300" s="27"/>
      <c r="AM2300" s="27"/>
      <c r="AN2300" s="27"/>
      <c r="AO2300" s="27"/>
      <c r="AP2300" s="27">
        <v>36002.68</v>
      </c>
      <c r="AQ2300" s="27">
        <v>0</v>
      </c>
      <c r="AR2300" s="27">
        <f t="shared" si="46"/>
        <v>0</v>
      </c>
      <c r="AS2300" s="10" t="s">
        <v>111</v>
      </c>
      <c r="AT2300" s="7" t="s">
        <v>375</v>
      </c>
      <c r="AU2300" s="89" t="s">
        <v>212</v>
      </c>
    </row>
    <row r="2301" spans="2:47" x14ac:dyDescent="0.2">
      <c r="B2301" s="7" t="s">
        <v>3473</v>
      </c>
      <c r="C2301" s="7" t="s">
        <v>100</v>
      </c>
      <c r="D2301" s="13" t="s">
        <v>638</v>
      </c>
      <c r="E2301" s="7" t="s">
        <v>582</v>
      </c>
      <c r="F2301" s="7" t="s">
        <v>639</v>
      </c>
      <c r="G2301" s="7" t="s">
        <v>3474</v>
      </c>
      <c r="H2301" s="8" t="s">
        <v>197</v>
      </c>
      <c r="I2301" s="9">
        <v>57</v>
      </c>
      <c r="J2301" s="10" t="s">
        <v>238</v>
      </c>
      <c r="K2301" s="8" t="s">
        <v>107</v>
      </c>
      <c r="L2301" s="10" t="s">
        <v>108</v>
      </c>
      <c r="M2301" s="10" t="s">
        <v>109</v>
      </c>
      <c r="N2301" s="29" t="s">
        <v>2830</v>
      </c>
      <c r="O2301" s="27"/>
      <c r="P2301" s="27"/>
      <c r="Q2301" s="74"/>
      <c r="R2301" s="27">
        <v>3</v>
      </c>
      <c r="S2301" s="27">
        <v>3</v>
      </c>
      <c r="T2301" s="27">
        <v>3</v>
      </c>
      <c r="U2301" s="27">
        <v>3</v>
      </c>
      <c r="V2301" s="27">
        <v>3</v>
      </c>
      <c r="W2301" s="27"/>
      <c r="X2301" s="27"/>
      <c r="Y2301" s="27"/>
      <c r="Z2301" s="27"/>
      <c r="AA2301" s="27"/>
      <c r="AB2301" s="27"/>
      <c r="AC2301" s="27"/>
      <c r="AD2301" s="27"/>
      <c r="AE2301" s="27"/>
      <c r="AF2301" s="27"/>
      <c r="AG2301" s="27"/>
      <c r="AH2301" s="27"/>
      <c r="AI2301" s="27"/>
      <c r="AJ2301" s="27"/>
      <c r="AK2301" s="27"/>
      <c r="AL2301" s="27"/>
      <c r="AM2301" s="27"/>
      <c r="AN2301" s="27"/>
      <c r="AO2301" s="27"/>
      <c r="AP2301" s="27">
        <v>39000.42</v>
      </c>
      <c r="AQ2301" s="27">
        <v>0</v>
      </c>
      <c r="AR2301" s="27">
        <f t="shared" si="46"/>
        <v>0</v>
      </c>
      <c r="AS2301" s="10" t="s">
        <v>111</v>
      </c>
      <c r="AT2301" s="43" t="s">
        <v>241</v>
      </c>
      <c r="AU2301" s="88" t="s">
        <v>242</v>
      </c>
    </row>
    <row r="2302" spans="2:47" x14ac:dyDescent="0.2">
      <c r="B2302" s="12" t="s">
        <v>3475</v>
      </c>
      <c r="C2302" s="7" t="s">
        <v>100</v>
      </c>
      <c r="D2302" s="13" t="s">
        <v>638</v>
      </c>
      <c r="E2302" s="7" t="s">
        <v>582</v>
      </c>
      <c r="F2302" s="7" t="s">
        <v>639</v>
      </c>
      <c r="G2302" s="7" t="s">
        <v>3474</v>
      </c>
      <c r="H2302" s="8" t="s">
        <v>105</v>
      </c>
      <c r="I2302" s="9">
        <v>57</v>
      </c>
      <c r="J2302" s="10" t="s">
        <v>106</v>
      </c>
      <c r="K2302" s="8" t="s">
        <v>107</v>
      </c>
      <c r="L2302" s="10" t="s">
        <v>108</v>
      </c>
      <c r="M2302" s="10" t="s">
        <v>109</v>
      </c>
      <c r="N2302" s="10" t="s">
        <v>2830</v>
      </c>
      <c r="O2302" s="74"/>
      <c r="P2302" s="27"/>
      <c r="Q2302" s="27"/>
      <c r="R2302" s="27">
        <v>3</v>
      </c>
      <c r="S2302" s="27">
        <v>3</v>
      </c>
      <c r="T2302" s="27">
        <v>3</v>
      </c>
      <c r="U2302" s="27">
        <v>3</v>
      </c>
      <c r="V2302" s="27">
        <v>3</v>
      </c>
      <c r="W2302" s="27"/>
      <c r="X2302" s="27"/>
      <c r="Y2302" s="27"/>
      <c r="Z2302" s="27"/>
      <c r="AA2302" s="27"/>
      <c r="AB2302" s="27"/>
      <c r="AC2302" s="27"/>
      <c r="AD2302" s="27"/>
      <c r="AE2302" s="27"/>
      <c r="AF2302" s="27"/>
      <c r="AG2302" s="27"/>
      <c r="AH2302" s="27"/>
      <c r="AI2302" s="27"/>
      <c r="AJ2302" s="27"/>
      <c r="AK2302" s="27"/>
      <c r="AL2302" s="27"/>
      <c r="AM2302" s="27"/>
      <c r="AN2302" s="27"/>
      <c r="AO2302" s="27"/>
      <c r="AP2302" s="27">
        <v>39000.42</v>
      </c>
      <c r="AQ2302" s="27">
        <v>0</v>
      </c>
      <c r="AR2302" s="27">
        <f t="shared" si="46"/>
        <v>0</v>
      </c>
      <c r="AS2302" s="10" t="s">
        <v>111</v>
      </c>
      <c r="AT2302" s="43" t="s">
        <v>241</v>
      </c>
      <c r="AU2302" s="89" t="s">
        <v>242</v>
      </c>
    </row>
    <row r="2303" spans="2:47" x14ac:dyDescent="0.2">
      <c r="B2303" s="12" t="s">
        <v>3476</v>
      </c>
      <c r="C2303" s="7" t="s">
        <v>100</v>
      </c>
      <c r="D2303" s="13" t="s">
        <v>638</v>
      </c>
      <c r="E2303" s="7" t="s">
        <v>582</v>
      </c>
      <c r="F2303" s="7" t="s">
        <v>639</v>
      </c>
      <c r="G2303" s="7" t="s">
        <v>3474</v>
      </c>
      <c r="H2303" s="8" t="s">
        <v>105</v>
      </c>
      <c r="I2303" s="8">
        <v>57</v>
      </c>
      <c r="J2303" s="10" t="s">
        <v>200</v>
      </c>
      <c r="K2303" s="8" t="s">
        <v>107</v>
      </c>
      <c r="L2303" s="10" t="s">
        <v>108</v>
      </c>
      <c r="M2303" s="10" t="s">
        <v>109</v>
      </c>
      <c r="N2303" s="10" t="s">
        <v>2830</v>
      </c>
      <c r="O2303" s="74"/>
      <c r="P2303" s="27"/>
      <c r="Q2303" s="27"/>
      <c r="R2303" s="27">
        <v>3</v>
      </c>
      <c r="S2303" s="27">
        <v>3</v>
      </c>
      <c r="T2303" s="27">
        <v>3</v>
      </c>
      <c r="U2303" s="27">
        <v>3</v>
      </c>
      <c r="V2303" s="27">
        <v>3</v>
      </c>
      <c r="W2303" s="27"/>
      <c r="X2303" s="27"/>
      <c r="Y2303" s="27"/>
      <c r="Z2303" s="27"/>
      <c r="AA2303" s="27"/>
      <c r="AB2303" s="27"/>
      <c r="AC2303" s="27"/>
      <c r="AD2303" s="27"/>
      <c r="AE2303" s="27"/>
      <c r="AF2303" s="27"/>
      <c r="AG2303" s="27"/>
      <c r="AH2303" s="27"/>
      <c r="AI2303" s="27"/>
      <c r="AJ2303" s="27"/>
      <c r="AK2303" s="27"/>
      <c r="AL2303" s="27"/>
      <c r="AM2303" s="27"/>
      <c r="AN2303" s="27"/>
      <c r="AO2303" s="27"/>
      <c r="AP2303" s="27">
        <v>36002.68</v>
      </c>
      <c r="AQ2303" s="27">
        <v>0</v>
      </c>
      <c r="AR2303" s="27">
        <f t="shared" si="46"/>
        <v>0</v>
      </c>
      <c r="AS2303" s="10" t="s">
        <v>111</v>
      </c>
      <c r="AT2303" s="7" t="s">
        <v>375</v>
      </c>
      <c r="AU2303" s="89" t="s">
        <v>212</v>
      </c>
    </row>
    <row r="2304" spans="2:47" x14ac:dyDescent="0.2">
      <c r="B2304" s="7" t="s">
        <v>3477</v>
      </c>
      <c r="C2304" s="7" t="s">
        <v>100</v>
      </c>
      <c r="D2304" s="13" t="s">
        <v>594</v>
      </c>
      <c r="E2304" s="7" t="s">
        <v>582</v>
      </c>
      <c r="F2304" s="7" t="s">
        <v>595</v>
      </c>
      <c r="G2304" s="7" t="s">
        <v>3478</v>
      </c>
      <c r="H2304" s="8" t="s">
        <v>197</v>
      </c>
      <c r="I2304" s="9">
        <v>57</v>
      </c>
      <c r="J2304" s="10" t="s">
        <v>238</v>
      </c>
      <c r="K2304" s="8" t="s">
        <v>107</v>
      </c>
      <c r="L2304" s="10" t="s">
        <v>108</v>
      </c>
      <c r="M2304" s="10" t="s">
        <v>109</v>
      </c>
      <c r="N2304" s="29" t="s">
        <v>2830</v>
      </c>
      <c r="O2304" s="27"/>
      <c r="P2304" s="27"/>
      <c r="Q2304" s="74"/>
      <c r="R2304" s="27">
        <v>2</v>
      </c>
      <c r="S2304" s="27">
        <v>0</v>
      </c>
      <c r="T2304" s="27">
        <v>0</v>
      </c>
      <c r="U2304" s="27">
        <v>0</v>
      </c>
      <c r="V2304" s="27">
        <v>0</v>
      </c>
      <c r="W2304" s="27"/>
      <c r="X2304" s="27"/>
      <c r="Y2304" s="27"/>
      <c r="Z2304" s="27"/>
      <c r="AA2304" s="27"/>
      <c r="AB2304" s="27"/>
      <c r="AC2304" s="27"/>
      <c r="AD2304" s="27"/>
      <c r="AE2304" s="27"/>
      <c r="AF2304" s="27"/>
      <c r="AG2304" s="27"/>
      <c r="AH2304" s="27"/>
      <c r="AI2304" s="27"/>
      <c r="AJ2304" s="27"/>
      <c r="AK2304" s="27"/>
      <c r="AL2304" s="27"/>
      <c r="AM2304" s="27"/>
      <c r="AN2304" s="27"/>
      <c r="AO2304" s="27"/>
      <c r="AP2304" s="27">
        <v>36002.68</v>
      </c>
      <c r="AQ2304" s="27">
        <v>0</v>
      </c>
      <c r="AR2304" s="27">
        <f t="shared" si="46"/>
        <v>0</v>
      </c>
      <c r="AS2304" s="10" t="s">
        <v>111</v>
      </c>
      <c r="AT2304" s="43" t="s">
        <v>241</v>
      </c>
      <c r="AU2304" s="88" t="s">
        <v>242</v>
      </c>
    </row>
    <row r="2305" spans="2:47" x14ac:dyDescent="0.2">
      <c r="B2305" s="12" t="s">
        <v>3479</v>
      </c>
      <c r="C2305" s="7" t="s">
        <v>100</v>
      </c>
      <c r="D2305" s="13" t="s">
        <v>594</v>
      </c>
      <c r="E2305" s="7" t="s">
        <v>582</v>
      </c>
      <c r="F2305" s="7" t="s">
        <v>595</v>
      </c>
      <c r="G2305" s="7" t="s">
        <v>3478</v>
      </c>
      <c r="H2305" s="8" t="s">
        <v>105</v>
      </c>
      <c r="I2305" s="9">
        <v>57</v>
      </c>
      <c r="J2305" s="10" t="s">
        <v>106</v>
      </c>
      <c r="K2305" s="8" t="s">
        <v>107</v>
      </c>
      <c r="L2305" s="10" t="s">
        <v>108</v>
      </c>
      <c r="M2305" s="10" t="s">
        <v>109</v>
      </c>
      <c r="N2305" s="10" t="s">
        <v>2830</v>
      </c>
      <c r="O2305" s="74"/>
      <c r="P2305" s="27"/>
      <c r="Q2305" s="27"/>
      <c r="R2305" s="27">
        <v>2</v>
      </c>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v>36002.68</v>
      </c>
      <c r="AQ2305" s="27">
        <v>0</v>
      </c>
      <c r="AR2305" s="27">
        <f t="shared" si="46"/>
        <v>0</v>
      </c>
      <c r="AS2305" s="10" t="s">
        <v>111</v>
      </c>
      <c r="AT2305" s="43" t="s">
        <v>241</v>
      </c>
      <c r="AU2305" s="89" t="s">
        <v>242</v>
      </c>
    </row>
    <row r="2306" spans="2:47" x14ac:dyDescent="0.2">
      <c r="B2306" s="12" t="s">
        <v>3480</v>
      </c>
      <c r="C2306" s="7" t="s">
        <v>100</v>
      </c>
      <c r="D2306" s="13" t="s">
        <v>594</v>
      </c>
      <c r="E2306" s="7" t="s">
        <v>582</v>
      </c>
      <c r="F2306" s="7" t="s">
        <v>595</v>
      </c>
      <c r="G2306" s="7" t="s">
        <v>3478</v>
      </c>
      <c r="H2306" s="8" t="s">
        <v>105</v>
      </c>
      <c r="I2306" s="8">
        <v>57</v>
      </c>
      <c r="J2306" s="10" t="s">
        <v>200</v>
      </c>
      <c r="K2306" s="8" t="s">
        <v>107</v>
      </c>
      <c r="L2306" s="10" t="s">
        <v>108</v>
      </c>
      <c r="M2306" s="10" t="s">
        <v>109</v>
      </c>
      <c r="N2306" s="10" t="s">
        <v>2830</v>
      </c>
      <c r="O2306" s="74"/>
      <c r="P2306" s="27"/>
      <c r="Q2306" s="27"/>
      <c r="R2306" s="27">
        <v>2</v>
      </c>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v>36002.68</v>
      </c>
      <c r="AQ2306" s="27">
        <v>0</v>
      </c>
      <c r="AR2306" s="27">
        <f t="shared" si="46"/>
        <v>0</v>
      </c>
      <c r="AS2306" s="10" t="s">
        <v>111</v>
      </c>
      <c r="AT2306" s="7" t="s">
        <v>375</v>
      </c>
      <c r="AU2306" s="89" t="s">
        <v>212</v>
      </c>
    </row>
    <row r="2307" spans="2:47" x14ac:dyDescent="0.2">
      <c r="B2307" s="7" t="s">
        <v>3481</v>
      </c>
      <c r="C2307" s="7" t="s">
        <v>100</v>
      </c>
      <c r="D2307" s="13" t="s">
        <v>594</v>
      </c>
      <c r="E2307" s="7" t="s">
        <v>582</v>
      </c>
      <c r="F2307" s="7" t="s">
        <v>595</v>
      </c>
      <c r="G2307" s="7" t="s">
        <v>3482</v>
      </c>
      <c r="H2307" s="8" t="s">
        <v>197</v>
      </c>
      <c r="I2307" s="9">
        <v>57</v>
      </c>
      <c r="J2307" s="10" t="s">
        <v>238</v>
      </c>
      <c r="K2307" s="8" t="s">
        <v>107</v>
      </c>
      <c r="L2307" s="10" t="s">
        <v>108</v>
      </c>
      <c r="M2307" s="10" t="s">
        <v>109</v>
      </c>
      <c r="N2307" s="29" t="s">
        <v>2830</v>
      </c>
      <c r="O2307" s="27"/>
      <c r="P2307" s="27"/>
      <c r="Q2307" s="74"/>
      <c r="R2307" s="27">
        <v>3</v>
      </c>
      <c r="S2307" s="27">
        <v>0</v>
      </c>
      <c r="T2307" s="27">
        <v>3</v>
      </c>
      <c r="U2307" s="27">
        <v>0</v>
      </c>
      <c r="V2307" s="27">
        <v>3</v>
      </c>
      <c r="W2307" s="27"/>
      <c r="X2307" s="27"/>
      <c r="Y2307" s="27"/>
      <c r="Z2307" s="27"/>
      <c r="AA2307" s="27"/>
      <c r="AB2307" s="27"/>
      <c r="AC2307" s="27"/>
      <c r="AD2307" s="27"/>
      <c r="AE2307" s="27"/>
      <c r="AF2307" s="27"/>
      <c r="AG2307" s="27"/>
      <c r="AH2307" s="27"/>
      <c r="AI2307" s="27"/>
      <c r="AJ2307" s="27"/>
      <c r="AK2307" s="27"/>
      <c r="AL2307" s="27"/>
      <c r="AM2307" s="27"/>
      <c r="AN2307" s="27"/>
      <c r="AO2307" s="27"/>
      <c r="AP2307" s="27">
        <v>39020.410000000003</v>
      </c>
      <c r="AQ2307" s="27">
        <v>0</v>
      </c>
      <c r="AR2307" s="27">
        <f t="shared" si="46"/>
        <v>0</v>
      </c>
      <c r="AS2307" s="10" t="s">
        <v>111</v>
      </c>
      <c r="AT2307" s="43" t="s">
        <v>241</v>
      </c>
      <c r="AU2307" s="88" t="s">
        <v>242</v>
      </c>
    </row>
    <row r="2308" spans="2:47" x14ac:dyDescent="0.2">
      <c r="B2308" s="12" t="s">
        <v>3483</v>
      </c>
      <c r="C2308" s="7" t="s">
        <v>100</v>
      </c>
      <c r="D2308" s="13" t="s">
        <v>594</v>
      </c>
      <c r="E2308" s="7" t="s">
        <v>582</v>
      </c>
      <c r="F2308" s="7" t="s">
        <v>595</v>
      </c>
      <c r="G2308" s="7" t="s">
        <v>3482</v>
      </c>
      <c r="H2308" s="8" t="s">
        <v>105</v>
      </c>
      <c r="I2308" s="9">
        <v>57</v>
      </c>
      <c r="J2308" s="10" t="s">
        <v>106</v>
      </c>
      <c r="K2308" s="8" t="s">
        <v>107</v>
      </c>
      <c r="L2308" s="10" t="s">
        <v>108</v>
      </c>
      <c r="M2308" s="10" t="s">
        <v>109</v>
      </c>
      <c r="N2308" s="10" t="s">
        <v>2830</v>
      </c>
      <c r="O2308" s="74"/>
      <c r="P2308" s="27"/>
      <c r="Q2308" s="27"/>
      <c r="R2308" s="27">
        <v>3</v>
      </c>
      <c r="S2308" s="27"/>
      <c r="T2308" s="27">
        <v>3</v>
      </c>
      <c r="U2308" s="27"/>
      <c r="V2308" s="27">
        <v>3</v>
      </c>
      <c r="W2308" s="27"/>
      <c r="X2308" s="27"/>
      <c r="Y2308" s="27"/>
      <c r="Z2308" s="27"/>
      <c r="AA2308" s="27"/>
      <c r="AB2308" s="27"/>
      <c r="AC2308" s="27"/>
      <c r="AD2308" s="27"/>
      <c r="AE2308" s="27"/>
      <c r="AF2308" s="27"/>
      <c r="AG2308" s="27"/>
      <c r="AH2308" s="27"/>
      <c r="AI2308" s="27"/>
      <c r="AJ2308" s="27"/>
      <c r="AK2308" s="27"/>
      <c r="AL2308" s="27"/>
      <c r="AM2308" s="27"/>
      <c r="AN2308" s="27"/>
      <c r="AO2308" s="27"/>
      <c r="AP2308" s="27">
        <v>39020.410000000003</v>
      </c>
      <c r="AQ2308" s="27">
        <v>0</v>
      </c>
      <c r="AR2308" s="27">
        <f t="shared" si="46"/>
        <v>0</v>
      </c>
      <c r="AS2308" s="10" t="s">
        <v>111</v>
      </c>
      <c r="AT2308" s="43" t="s">
        <v>241</v>
      </c>
      <c r="AU2308" s="89" t="s">
        <v>242</v>
      </c>
    </row>
    <row r="2309" spans="2:47" x14ac:dyDescent="0.2">
      <c r="B2309" s="12" t="s">
        <v>3484</v>
      </c>
      <c r="C2309" s="7" t="s">
        <v>100</v>
      </c>
      <c r="D2309" s="13" t="s">
        <v>594</v>
      </c>
      <c r="E2309" s="7" t="s">
        <v>582</v>
      </c>
      <c r="F2309" s="7" t="s">
        <v>595</v>
      </c>
      <c r="G2309" s="7" t="s">
        <v>3482</v>
      </c>
      <c r="H2309" s="8" t="s">
        <v>105</v>
      </c>
      <c r="I2309" s="8">
        <v>57</v>
      </c>
      <c r="J2309" s="10" t="s">
        <v>200</v>
      </c>
      <c r="K2309" s="8" t="s">
        <v>107</v>
      </c>
      <c r="L2309" s="10" t="s">
        <v>108</v>
      </c>
      <c r="M2309" s="10" t="s">
        <v>109</v>
      </c>
      <c r="N2309" s="10" t="s">
        <v>2830</v>
      </c>
      <c r="O2309" s="74"/>
      <c r="P2309" s="27"/>
      <c r="Q2309" s="27"/>
      <c r="R2309" s="27">
        <v>3</v>
      </c>
      <c r="S2309" s="27"/>
      <c r="T2309" s="27">
        <v>3</v>
      </c>
      <c r="U2309" s="27"/>
      <c r="V2309" s="27">
        <v>3</v>
      </c>
      <c r="W2309" s="27"/>
      <c r="X2309" s="27"/>
      <c r="Y2309" s="27"/>
      <c r="Z2309" s="27"/>
      <c r="AA2309" s="27"/>
      <c r="AB2309" s="27"/>
      <c r="AC2309" s="27"/>
      <c r="AD2309" s="27"/>
      <c r="AE2309" s="27"/>
      <c r="AF2309" s="27"/>
      <c r="AG2309" s="27"/>
      <c r="AH2309" s="27"/>
      <c r="AI2309" s="27"/>
      <c r="AJ2309" s="27"/>
      <c r="AK2309" s="27"/>
      <c r="AL2309" s="27"/>
      <c r="AM2309" s="27"/>
      <c r="AN2309" s="27"/>
      <c r="AO2309" s="27"/>
      <c r="AP2309" s="27">
        <v>36002.68</v>
      </c>
      <c r="AQ2309" s="27">
        <v>0</v>
      </c>
      <c r="AR2309" s="27">
        <f t="shared" ref="AR2309:AR2372" si="47">AQ2309*1.12</f>
        <v>0</v>
      </c>
      <c r="AS2309" s="10" t="s">
        <v>111</v>
      </c>
      <c r="AT2309" s="7" t="s">
        <v>375</v>
      </c>
      <c r="AU2309" s="89" t="s">
        <v>212</v>
      </c>
    </row>
    <row r="2310" spans="2:47" x14ac:dyDescent="0.2">
      <c r="B2310" s="7" t="s">
        <v>3485</v>
      </c>
      <c r="C2310" s="7" t="s">
        <v>100</v>
      </c>
      <c r="D2310" s="13" t="s">
        <v>594</v>
      </c>
      <c r="E2310" s="7" t="s">
        <v>582</v>
      </c>
      <c r="F2310" s="7" t="s">
        <v>595</v>
      </c>
      <c r="G2310" s="7" t="s">
        <v>3486</v>
      </c>
      <c r="H2310" s="8" t="s">
        <v>197</v>
      </c>
      <c r="I2310" s="9">
        <v>57</v>
      </c>
      <c r="J2310" s="10" t="s">
        <v>238</v>
      </c>
      <c r="K2310" s="8" t="s">
        <v>107</v>
      </c>
      <c r="L2310" s="10" t="s">
        <v>108</v>
      </c>
      <c r="M2310" s="10" t="s">
        <v>109</v>
      </c>
      <c r="N2310" s="29" t="s">
        <v>2830</v>
      </c>
      <c r="O2310" s="27"/>
      <c r="P2310" s="27"/>
      <c r="Q2310" s="74"/>
      <c r="R2310" s="27">
        <v>117</v>
      </c>
      <c r="S2310" s="27">
        <v>0</v>
      </c>
      <c r="T2310" s="27">
        <v>0</v>
      </c>
      <c r="U2310" s="27">
        <v>0</v>
      </c>
      <c r="V2310" s="27">
        <v>117</v>
      </c>
      <c r="W2310" s="27"/>
      <c r="X2310" s="27"/>
      <c r="Y2310" s="27"/>
      <c r="Z2310" s="27"/>
      <c r="AA2310" s="27"/>
      <c r="AB2310" s="27"/>
      <c r="AC2310" s="27"/>
      <c r="AD2310" s="27"/>
      <c r="AE2310" s="27"/>
      <c r="AF2310" s="27"/>
      <c r="AG2310" s="27"/>
      <c r="AH2310" s="27"/>
      <c r="AI2310" s="27"/>
      <c r="AJ2310" s="27"/>
      <c r="AK2310" s="27"/>
      <c r="AL2310" s="27"/>
      <c r="AM2310" s="27"/>
      <c r="AN2310" s="27"/>
      <c r="AO2310" s="27"/>
      <c r="AP2310" s="27">
        <v>37197.58</v>
      </c>
      <c r="AQ2310" s="27">
        <v>0</v>
      </c>
      <c r="AR2310" s="27">
        <f t="shared" si="47"/>
        <v>0</v>
      </c>
      <c r="AS2310" s="10" t="s">
        <v>111</v>
      </c>
      <c r="AT2310" s="43" t="s">
        <v>241</v>
      </c>
      <c r="AU2310" s="88" t="s">
        <v>242</v>
      </c>
    </row>
    <row r="2311" spans="2:47" x14ac:dyDescent="0.2">
      <c r="B2311" s="12" t="s">
        <v>3487</v>
      </c>
      <c r="C2311" s="7" t="s">
        <v>100</v>
      </c>
      <c r="D2311" s="13" t="s">
        <v>594</v>
      </c>
      <c r="E2311" s="7" t="s">
        <v>582</v>
      </c>
      <c r="F2311" s="7" t="s">
        <v>595</v>
      </c>
      <c r="G2311" s="7" t="s">
        <v>3486</v>
      </c>
      <c r="H2311" s="8" t="s">
        <v>105</v>
      </c>
      <c r="I2311" s="9">
        <v>57</v>
      </c>
      <c r="J2311" s="10" t="s">
        <v>106</v>
      </c>
      <c r="K2311" s="8" t="s">
        <v>107</v>
      </c>
      <c r="L2311" s="10" t="s">
        <v>108</v>
      </c>
      <c r="M2311" s="10" t="s">
        <v>109</v>
      </c>
      <c r="N2311" s="10" t="s">
        <v>2830</v>
      </c>
      <c r="O2311" s="74"/>
      <c r="P2311" s="27"/>
      <c r="Q2311" s="27"/>
      <c r="R2311" s="27">
        <v>117</v>
      </c>
      <c r="S2311" s="27"/>
      <c r="T2311" s="27"/>
      <c r="U2311" s="27"/>
      <c r="V2311" s="27">
        <v>117</v>
      </c>
      <c r="W2311" s="27"/>
      <c r="X2311" s="27"/>
      <c r="Y2311" s="27"/>
      <c r="Z2311" s="27"/>
      <c r="AA2311" s="27"/>
      <c r="AB2311" s="27"/>
      <c r="AC2311" s="27"/>
      <c r="AD2311" s="27"/>
      <c r="AE2311" s="27"/>
      <c r="AF2311" s="27"/>
      <c r="AG2311" s="27"/>
      <c r="AH2311" s="27"/>
      <c r="AI2311" s="27"/>
      <c r="AJ2311" s="27"/>
      <c r="AK2311" s="27"/>
      <c r="AL2311" s="27"/>
      <c r="AM2311" s="27"/>
      <c r="AN2311" s="27"/>
      <c r="AO2311" s="27"/>
      <c r="AP2311" s="27">
        <v>37197.58</v>
      </c>
      <c r="AQ2311" s="27">
        <v>0</v>
      </c>
      <c r="AR2311" s="27">
        <f t="shared" si="47"/>
        <v>0</v>
      </c>
      <c r="AS2311" s="10" t="s">
        <v>111</v>
      </c>
      <c r="AT2311" s="43" t="s">
        <v>241</v>
      </c>
      <c r="AU2311" s="89" t="s">
        <v>242</v>
      </c>
    </row>
    <row r="2312" spans="2:47" x14ac:dyDescent="0.2">
      <c r="B2312" s="12" t="s">
        <v>3488</v>
      </c>
      <c r="C2312" s="10" t="s">
        <v>100</v>
      </c>
      <c r="D2312" s="13" t="s">
        <v>594</v>
      </c>
      <c r="E2312" s="7" t="s">
        <v>582</v>
      </c>
      <c r="F2312" s="7" t="s">
        <v>595</v>
      </c>
      <c r="G2312" s="7" t="s">
        <v>3486</v>
      </c>
      <c r="H2312" s="8" t="s">
        <v>105</v>
      </c>
      <c r="I2312" s="7">
        <v>57</v>
      </c>
      <c r="J2312" s="10" t="s">
        <v>200</v>
      </c>
      <c r="K2312" s="7" t="s">
        <v>107</v>
      </c>
      <c r="L2312" s="7" t="s">
        <v>108</v>
      </c>
      <c r="M2312" s="7" t="s">
        <v>109</v>
      </c>
      <c r="N2312" s="7" t="s">
        <v>2830</v>
      </c>
      <c r="O2312" s="39"/>
      <c r="P2312" s="39"/>
      <c r="Q2312" s="39"/>
      <c r="R2312" s="39">
        <v>117</v>
      </c>
      <c r="S2312" s="39"/>
      <c r="T2312" s="39"/>
      <c r="U2312" s="39"/>
      <c r="V2312" s="39">
        <v>117</v>
      </c>
      <c r="W2312" s="39"/>
      <c r="X2312" s="39"/>
      <c r="Y2312" s="39"/>
      <c r="Z2312" s="39"/>
      <c r="AA2312" s="39"/>
      <c r="AB2312" s="39"/>
      <c r="AC2312" s="39"/>
      <c r="AD2312" s="39"/>
      <c r="AE2312" s="39"/>
      <c r="AF2312" s="39"/>
      <c r="AG2312" s="39"/>
      <c r="AH2312" s="39"/>
      <c r="AI2312" s="39"/>
      <c r="AJ2312" s="39"/>
      <c r="AK2312" s="39"/>
      <c r="AL2312" s="39"/>
      <c r="AM2312" s="39"/>
      <c r="AN2312" s="39"/>
      <c r="AO2312" s="39"/>
      <c r="AP2312" s="27">
        <v>37197.58</v>
      </c>
      <c r="AQ2312" s="27">
        <v>0</v>
      </c>
      <c r="AR2312" s="27">
        <f t="shared" si="47"/>
        <v>0</v>
      </c>
      <c r="AS2312" s="7" t="s">
        <v>111</v>
      </c>
      <c r="AT2312" s="7" t="s">
        <v>375</v>
      </c>
      <c r="AU2312" s="13" t="s">
        <v>156</v>
      </c>
    </row>
    <row r="2313" spans="2:47" x14ac:dyDescent="0.2">
      <c r="B2313" s="13" t="s">
        <v>3489</v>
      </c>
      <c r="C2313" s="13" t="s">
        <v>100</v>
      </c>
      <c r="D2313" s="13" t="s">
        <v>3490</v>
      </c>
      <c r="E2313" s="13" t="s">
        <v>569</v>
      </c>
      <c r="F2313" s="13" t="s">
        <v>3491</v>
      </c>
      <c r="G2313" s="13" t="s">
        <v>3492</v>
      </c>
      <c r="H2313" s="13" t="s">
        <v>105</v>
      </c>
      <c r="I2313" s="13">
        <v>57</v>
      </c>
      <c r="J2313" s="13" t="s">
        <v>200</v>
      </c>
      <c r="K2313" s="13" t="s">
        <v>107</v>
      </c>
      <c r="L2313" s="13" t="s">
        <v>108</v>
      </c>
      <c r="M2313" s="13" t="s">
        <v>109</v>
      </c>
      <c r="N2313" s="13" t="s">
        <v>2830</v>
      </c>
      <c r="O2313" s="39"/>
      <c r="P2313" s="39"/>
      <c r="Q2313" s="39"/>
      <c r="R2313" s="39">
        <v>117</v>
      </c>
      <c r="S2313" s="39">
        <v>0</v>
      </c>
      <c r="T2313" s="39"/>
      <c r="U2313" s="39"/>
      <c r="V2313" s="39">
        <v>147</v>
      </c>
      <c r="W2313" s="39"/>
      <c r="X2313" s="39"/>
      <c r="Y2313" s="39"/>
      <c r="Z2313" s="39"/>
      <c r="AA2313" s="39"/>
      <c r="AB2313" s="39"/>
      <c r="AC2313" s="39"/>
      <c r="AD2313" s="39"/>
      <c r="AE2313" s="39"/>
      <c r="AF2313" s="39"/>
      <c r="AG2313" s="39"/>
      <c r="AH2313" s="39"/>
      <c r="AI2313" s="39"/>
      <c r="AJ2313" s="39"/>
      <c r="AK2313" s="39"/>
      <c r="AL2313" s="39"/>
      <c r="AM2313" s="39"/>
      <c r="AN2313" s="39"/>
      <c r="AO2313" s="39"/>
      <c r="AP2313" s="39">
        <v>38392.85</v>
      </c>
      <c r="AQ2313" s="39">
        <v>0</v>
      </c>
      <c r="AR2313" s="27">
        <f t="shared" si="47"/>
        <v>0</v>
      </c>
      <c r="AS2313" s="13" t="s">
        <v>111</v>
      </c>
      <c r="AT2313" s="13">
        <v>2014</v>
      </c>
      <c r="AU2313" s="13">
        <v>14.15</v>
      </c>
    </row>
    <row r="2314" spans="2:47" x14ac:dyDescent="0.2">
      <c r="B2314" s="13" t="s">
        <v>3493</v>
      </c>
      <c r="C2314" s="13" t="s">
        <v>100</v>
      </c>
      <c r="D2314" s="13" t="s">
        <v>3490</v>
      </c>
      <c r="E2314" s="13" t="s">
        <v>569</v>
      </c>
      <c r="F2314" s="13" t="s">
        <v>3491</v>
      </c>
      <c r="G2314" s="13" t="s">
        <v>3492</v>
      </c>
      <c r="H2314" s="13" t="s">
        <v>105</v>
      </c>
      <c r="I2314" s="13">
        <v>57</v>
      </c>
      <c r="J2314" s="13" t="s">
        <v>200</v>
      </c>
      <c r="K2314" s="13" t="s">
        <v>107</v>
      </c>
      <c r="L2314" s="13" t="s">
        <v>108</v>
      </c>
      <c r="M2314" s="13" t="s">
        <v>122</v>
      </c>
      <c r="N2314" s="13" t="s">
        <v>2830</v>
      </c>
      <c r="O2314" s="39"/>
      <c r="P2314" s="39"/>
      <c r="Q2314" s="39"/>
      <c r="R2314" s="39">
        <v>117</v>
      </c>
      <c r="S2314" s="39">
        <v>0</v>
      </c>
      <c r="T2314" s="39"/>
      <c r="U2314" s="39"/>
      <c r="V2314" s="39">
        <v>117</v>
      </c>
      <c r="W2314" s="39"/>
      <c r="X2314" s="39"/>
      <c r="Y2314" s="39"/>
      <c r="Z2314" s="39"/>
      <c r="AA2314" s="39"/>
      <c r="AB2314" s="39"/>
      <c r="AC2314" s="39"/>
      <c r="AD2314" s="39"/>
      <c r="AE2314" s="39"/>
      <c r="AF2314" s="39"/>
      <c r="AG2314" s="39"/>
      <c r="AH2314" s="39"/>
      <c r="AI2314" s="39"/>
      <c r="AJ2314" s="39"/>
      <c r="AK2314" s="39"/>
      <c r="AL2314" s="39"/>
      <c r="AM2314" s="39"/>
      <c r="AN2314" s="39"/>
      <c r="AO2314" s="39"/>
      <c r="AP2314" s="39">
        <v>34285.714285714283</v>
      </c>
      <c r="AQ2314" s="39">
        <v>0</v>
      </c>
      <c r="AR2314" s="27">
        <f t="shared" si="47"/>
        <v>0</v>
      </c>
      <c r="AS2314" s="13" t="s">
        <v>111</v>
      </c>
      <c r="AT2314" s="13">
        <v>2014</v>
      </c>
      <c r="AU2314" s="13" t="s">
        <v>6997</v>
      </c>
    </row>
    <row r="2315" spans="2:47" x14ac:dyDescent="0.2">
      <c r="B2315" s="13" t="s">
        <v>7082</v>
      </c>
      <c r="C2315" s="13" t="s">
        <v>100</v>
      </c>
      <c r="D2315" s="13" t="s">
        <v>3490</v>
      </c>
      <c r="E2315" s="13" t="s">
        <v>569</v>
      </c>
      <c r="F2315" s="13" t="s">
        <v>3491</v>
      </c>
      <c r="G2315" s="13" t="s">
        <v>3492</v>
      </c>
      <c r="H2315" s="13" t="s">
        <v>105</v>
      </c>
      <c r="I2315" s="13">
        <v>57</v>
      </c>
      <c r="J2315" s="13" t="s">
        <v>200</v>
      </c>
      <c r="K2315" s="13" t="s">
        <v>107</v>
      </c>
      <c r="L2315" s="13" t="s">
        <v>108</v>
      </c>
      <c r="M2315" s="13" t="s">
        <v>122</v>
      </c>
      <c r="N2315" s="13" t="s">
        <v>2830</v>
      </c>
      <c r="O2315" s="39"/>
      <c r="P2315" s="39"/>
      <c r="Q2315" s="39"/>
      <c r="R2315" s="39">
        <v>117</v>
      </c>
      <c r="S2315" s="39">
        <v>0</v>
      </c>
      <c r="T2315" s="39">
        <v>0</v>
      </c>
      <c r="U2315" s="39"/>
      <c r="V2315" s="39">
        <v>117</v>
      </c>
      <c r="W2315" s="39"/>
      <c r="X2315" s="39"/>
      <c r="Y2315" s="39"/>
      <c r="Z2315" s="39"/>
      <c r="AA2315" s="39"/>
      <c r="AB2315" s="39"/>
      <c r="AC2315" s="39"/>
      <c r="AD2315" s="39"/>
      <c r="AE2315" s="39"/>
      <c r="AF2315" s="39"/>
      <c r="AG2315" s="39"/>
      <c r="AH2315" s="39"/>
      <c r="AI2315" s="39"/>
      <c r="AJ2315" s="39"/>
      <c r="AK2315" s="39"/>
      <c r="AL2315" s="39"/>
      <c r="AM2315" s="39"/>
      <c r="AN2315" s="39"/>
      <c r="AO2315" s="39"/>
      <c r="AP2315" s="39">
        <v>34285.714285714283</v>
      </c>
      <c r="AQ2315" s="27">
        <v>0</v>
      </c>
      <c r="AR2315" s="27">
        <f t="shared" si="47"/>
        <v>0</v>
      </c>
      <c r="AS2315" s="13" t="s">
        <v>111</v>
      </c>
      <c r="AT2315" s="13">
        <v>2014</v>
      </c>
      <c r="AU2315" s="13" t="s">
        <v>7180</v>
      </c>
    </row>
    <row r="2316" spans="2:47" x14ac:dyDescent="0.2">
      <c r="B2316" s="13" t="s">
        <v>7136</v>
      </c>
      <c r="C2316" s="13" t="s">
        <v>100</v>
      </c>
      <c r="D2316" s="13" t="s">
        <v>3490</v>
      </c>
      <c r="E2316" s="13" t="s">
        <v>569</v>
      </c>
      <c r="F2316" s="13" t="s">
        <v>3491</v>
      </c>
      <c r="G2316" s="13" t="s">
        <v>3492</v>
      </c>
      <c r="H2316" s="13" t="s">
        <v>105</v>
      </c>
      <c r="I2316" s="13">
        <v>57</v>
      </c>
      <c r="J2316" s="13" t="s">
        <v>200</v>
      </c>
      <c r="K2316" s="13" t="s">
        <v>107</v>
      </c>
      <c r="L2316" s="13" t="s">
        <v>108</v>
      </c>
      <c r="M2316" s="13" t="s">
        <v>122</v>
      </c>
      <c r="N2316" s="13" t="s">
        <v>2830</v>
      </c>
      <c r="O2316" s="39"/>
      <c r="P2316" s="39"/>
      <c r="Q2316" s="39"/>
      <c r="R2316" s="39">
        <v>117</v>
      </c>
      <c r="S2316" s="39">
        <v>0</v>
      </c>
      <c r="T2316" s="39">
        <v>0</v>
      </c>
      <c r="U2316" s="39"/>
      <c r="V2316" s="39">
        <v>117</v>
      </c>
      <c r="W2316" s="39"/>
      <c r="X2316" s="39"/>
      <c r="Y2316" s="39"/>
      <c r="Z2316" s="39"/>
      <c r="AA2316" s="39"/>
      <c r="AB2316" s="39"/>
      <c r="AC2316" s="39"/>
      <c r="AD2316" s="39"/>
      <c r="AE2316" s="39"/>
      <c r="AF2316" s="39"/>
      <c r="AG2316" s="39"/>
      <c r="AH2316" s="39"/>
      <c r="AI2316" s="39"/>
      <c r="AJ2316" s="39"/>
      <c r="AK2316" s="39"/>
      <c r="AL2316" s="39"/>
      <c r="AM2316" s="39"/>
      <c r="AN2316" s="39"/>
      <c r="AO2316" s="39"/>
      <c r="AP2316" s="39">
        <v>66983.509999999995</v>
      </c>
      <c r="AQ2316" s="39">
        <f>(O2316+P2316+Q2316+R2316+S2316+T2316+U2316+V2316+W2316)*AP2316</f>
        <v>15674141.339999998</v>
      </c>
      <c r="AR2316" s="27">
        <f t="shared" si="47"/>
        <v>17555038.300799999</v>
      </c>
      <c r="AS2316" s="13" t="s">
        <v>111</v>
      </c>
      <c r="AT2316" s="13">
        <v>2014</v>
      </c>
      <c r="AU2316" s="13"/>
    </row>
    <row r="2317" spans="2:47" x14ac:dyDescent="0.2">
      <c r="B2317" s="7" t="s">
        <v>3494</v>
      </c>
      <c r="C2317" s="7" t="s">
        <v>100</v>
      </c>
      <c r="D2317" s="13" t="s">
        <v>594</v>
      </c>
      <c r="E2317" s="7" t="s">
        <v>582</v>
      </c>
      <c r="F2317" s="7" t="s">
        <v>595</v>
      </c>
      <c r="G2317" s="7" t="s">
        <v>3495</v>
      </c>
      <c r="H2317" s="8" t="s">
        <v>197</v>
      </c>
      <c r="I2317" s="9">
        <v>57</v>
      </c>
      <c r="J2317" s="10" t="s">
        <v>238</v>
      </c>
      <c r="K2317" s="8" t="s">
        <v>107</v>
      </c>
      <c r="L2317" s="10" t="s">
        <v>108</v>
      </c>
      <c r="M2317" s="10" t="s">
        <v>109</v>
      </c>
      <c r="N2317" s="29" t="s">
        <v>2830</v>
      </c>
      <c r="O2317" s="27"/>
      <c r="P2317" s="27"/>
      <c r="Q2317" s="74"/>
      <c r="R2317" s="27">
        <v>2</v>
      </c>
      <c r="S2317" s="27">
        <v>0</v>
      </c>
      <c r="T2317" s="27">
        <v>2</v>
      </c>
      <c r="U2317" s="27">
        <v>0</v>
      </c>
      <c r="V2317" s="27">
        <v>2</v>
      </c>
      <c r="W2317" s="27"/>
      <c r="X2317" s="27"/>
      <c r="Y2317" s="27"/>
      <c r="Z2317" s="27"/>
      <c r="AA2317" s="27"/>
      <c r="AB2317" s="27"/>
      <c r="AC2317" s="27"/>
      <c r="AD2317" s="27"/>
      <c r="AE2317" s="27"/>
      <c r="AF2317" s="27"/>
      <c r="AG2317" s="27"/>
      <c r="AH2317" s="27"/>
      <c r="AI2317" s="27"/>
      <c r="AJ2317" s="27"/>
      <c r="AK2317" s="27"/>
      <c r="AL2317" s="27"/>
      <c r="AM2317" s="27"/>
      <c r="AN2317" s="27"/>
      <c r="AO2317" s="27"/>
      <c r="AP2317" s="27">
        <v>37159.53</v>
      </c>
      <c r="AQ2317" s="27">
        <v>0</v>
      </c>
      <c r="AR2317" s="27">
        <f t="shared" si="47"/>
        <v>0</v>
      </c>
      <c r="AS2317" s="10" t="s">
        <v>111</v>
      </c>
      <c r="AT2317" s="43" t="s">
        <v>241</v>
      </c>
      <c r="AU2317" s="88" t="s">
        <v>242</v>
      </c>
    </row>
    <row r="2318" spans="2:47" x14ac:dyDescent="0.2">
      <c r="B2318" s="12" t="s">
        <v>3496</v>
      </c>
      <c r="C2318" s="7" t="s">
        <v>100</v>
      </c>
      <c r="D2318" s="13" t="s">
        <v>594</v>
      </c>
      <c r="E2318" s="7" t="s">
        <v>582</v>
      </c>
      <c r="F2318" s="7" t="s">
        <v>595</v>
      </c>
      <c r="G2318" s="7" t="s">
        <v>3495</v>
      </c>
      <c r="H2318" s="8" t="s">
        <v>105</v>
      </c>
      <c r="I2318" s="9">
        <v>57</v>
      </c>
      <c r="J2318" s="10" t="s">
        <v>106</v>
      </c>
      <c r="K2318" s="8" t="s">
        <v>107</v>
      </c>
      <c r="L2318" s="10" t="s">
        <v>108</v>
      </c>
      <c r="M2318" s="10" t="s">
        <v>109</v>
      </c>
      <c r="N2318" s="10" t="s">
        <v>2830</v>
      </c>
      <c r="O2318" s="74"/>
      <c r="P2318" s="27"/>
      <c r="Q2318" s="27"/>
      <c r="R2318" s="27">
        <v>2</v>
      </c>
      <c r="S2318" s="27"/>
      <c r="T2318" s="27">
        <v>2</v>
      </c>
      <c r="U2318" s="27"/>
      <c r="V2318" s="27">
        <v>2</v>
      </c>
      <c r="W2318" s="27"/>
      <c r="X2318" s="27"/>
      <c r="Y2318" s="27"/>
      <c r="Z2318" s="27"/>
      <c r="AA2318" s="27"/>
      <c r="AB2318" s="27"/>
      <c r="AC2318" s="27"/>
      <c r="AD2318" s="27"/>
      <c r="AE2318" s="27"/>
      <c r="AF2318" s="27"/>
      <c r="AG2318" s="27"/>
      <c r="AH2318" s="27"/>
      <c r="AI2318" s="27"/>
      <c r="AJ2318" s="27"/>
      <c r="AK2318" s="27"/>
      <c r="AL2318" s="27"/>
      <c r="AM2318" s="27"/>
      <c r="AN2318" s="27"/>
      <c r="AO2318" s="27"/>
      <c r="AP2318" s="27">
        <v>37159.53</v>
      </c>
      <c r="AQ2318" s="27">
        <v>0</v>
      </c>
      <c r="AR2318" s="27">
        <f t="shared" si="47"/>
        <v>0</v>
      </c>
      <c r="AS2318" s="10" t="s">
        <v>111</v>
      </c>
      <c r="AT2318" s="43" t="s">
        <v>241</v>
      </c>
      <c r="AU2318" s="89" t="s">
        <v>242</v>
      </c>
    </row>
    <row r="2319" spans="2:47" x14ac:dyDescent="0.2">
      <c r="B2319" s="12" t="s">
        <v>3497</v>
      </c>
      <c r="C2319" s="10" t="s">
        <v>100</v>
      </c>
      <c r="D2319" s="13" t="s">
        <v>594</v>
      </c>
      <c r="E2319" s="7" t="s">
        <v>582</v>
      </c>
      <c r="F2319" s="7" t="s">
        <v>595</v>
      </c>
      <c r="G2319" s="7" t="s">
        <v>3495</v>
      </c>
      <c r="H2319" s="8" t="s">
        <v>105</v>
      </c>
      <c r="I2319" s="7">
        <v>57</v>
      </c>
      <c r="J2319" s="10" t="s">
        <v>200</v>
      </c>
      <c r="K2319" s="7" t="s">
        <v>107</v>
      </c>
      <c r="L2319" s="7" t="s">
        <v>108</v>
      </c>
      <c r="M2319" s="7" t="s">
        <v>109</v>
      </c>
      <c r="N2319" s="7" t="s">
        <v>2830</v>
      </c>
      <c r="O2319" s="39"/>
      <c r="P2319" s="39"/>
      <c r="Q2319" s="39"/>
      <c r="R2319" s="39">
        <v>2</v>
      </c>
      <c r="S2319" s="39"/>
      <c r="T2319" s="39">
        <v>2</v>
      </c>
      <c r="U2319" s="39"/>
      <c r="V2319" s="39">
        <v>2</v>
      </c>
      <c r="W2319" s="39"/>
      <c r="X2319" s="39"/>
      <c r="Y2319" s="39"/>
      <c r="Z2319" s="39"/>
      <c r="AA2319" s="39"/>
      <c r="AB2319" s="39"/>
      <c r="AC2319" s="39"/>
      <c r="AD2319" s="39"/>
      <c r="AE2319" s="39"/>
      <c r="AF2319" s="39"/>
      <c r="AG2319" s="39"/>
      <c r="AH2319" s="39"/>
      <c r="AI2319" s="39"/>
      <c r="AJ2319" s="39"/>
      <c r="AK2319" s="39"/>
      <c r="AL2319" s="39"/>
      <c r="AM2319" s="39"/>
      <c r="AN2319" s="39"/>
      <c r="AO2319" s="39"/>
      <c r="AP2319" s="27">
        <v>37159.53</v>
      </c>
      <c r="AQ2319" s="27">
        <v>0</v>
      </c>
      <c r="AR2319" s="27">
        <f t="shared" si="47"/>
        <v>0</v>
      </c>
      <c r="AS2319" s="7" t="s">
        <v>111</v>
      </c>
      <c r="AT2319" s="7" t="s">
        <v>375</v>
      </c>
      <c r="AU2319" s="13" t="s">
        <v>156</v>
      </c>
    </row>
    <row r="2320" spans="2:47" x14ac:dyDescent="0.2">
      <c r="B2320" s="13" t="s">
        <v>3498</v>
      </c>
      <c r="C2320" s="13" t="s">
        <v>100</v>
      </c>
      <c r="D2320" s="13" t="s">
        <v>3490</v>
      </c>
      <c r="E2320" s="13" t="s">
        <v>569</v>
      </c>
      <c r="F2320" s="13" t="s">
        <v>3491</v>
      </c>
      <c r="G2320" s="13" t="s">
        <v>3499</v>
      </c>
      <c r="H2320" s="13" t="s">
        <v>105</v>
      </c>
      <c r="I2320" s="13">
        <v>57</v>
      </c>
      <c r="J2320" s="13" t="s">
        <v>200</v>
      </c>
      <c r="K2320" s="13" t="s">
        <v>107</v>
      </c>
      <c r="L2320" s="13" t="s">
        <v>108</v>
      </c>
      <c r="M2320" s="13" t="s">
        <v>122</v>
      </c>
      <c r="N2320" s="13" t="s">
        <v>2830</v>
      </c>
      <c r="O2320" s="39"/>
      <c r="P2320" s="39"/>
      <c r="Q2320" s="39"/>
      <c r="R2320" s="39">
        <v>2</v>
      </c>
      <c r="S2320" s="39">
        <v>0</v>
      </c>
      <c r="T2320" s="39">
        <v>1</v>
      </c>
      <c r="U2320" s="39"/>
      <c r="V2320" s="39">
        <v>1</v>
      </c>
      <c r="W2320" s="39"/>
      <c r="X2320" s="39"/>
      <c r="Y2320" s="39"/>
      <c r="Z2320" s="39"/>
      <c r="AA2320" s="39"/>
      <c r="AB2320" s="39"/>
      <c r="AC2320" s="39"/>
      <c r="AD2320" s="39"/>
      <c r="AE2320" s="39"/>
      <c r="AF2320" s="39"/>
      <c r="AG2320" s="39"/>
      <c r="AH2320" s="39"/>
      <c r="AI2320" s="39"/>
      <c r="AJ2320" s="39"/>
      <c r="AK2320" s="39"/>
      <c r="AL2320" s="39"/>
      <c r="AM2320" s="39"/>
      <c r="AN2320" s="39"/>
      <c r="AO2320" s="39"/>
      <c r="AP2320" s="39">
        <v>38392.85</v>
      </c>
      <c r="AQ2320" s="39">
        <v>0</v>
      </c>
      <c r="AR2320" s="27">
        <f t="shared" si="47"/>
        <v>0</v>
      </c>
      <c r="AS2320" s="13" t="s">
        <v>111</v>
      </c>
      <c r="AT2320" s="13">
        <v>2014</v>
      </c>
      <c r="AU2320" s="13" t="s">
        <v>115</v>
      </c>
    </row>
    <row r="2321" spans="2:47" x14ac:dyDescent="0.2">
      <c r="B2321" s="13" t="s">
        <v>3500</v>
      </c>
      <c r="C2321" s="13" t="s">
        <v>100</v>
      </c>
      <c r="D2321" s="13" t="s">
        <v>3490</v>
      </c>
      <c r="E2321" s="13" t="s">
        <v>569</v>
      </c>
      <c r="F2321" s="13" t="s">
        <v>3491</v>
      </c>
      <c r="G2321" s="13" t="s">
        <v>3499</v>
      </c>
      <c r="H2321" s="13" t="s">
        <v>105</v>
      </c>
      <c r="I2321" s="13">
        <v>57</v>
      </c>
      <c r="J2321" s="13" t="s">
        <v>200</v>
      </c>
      <c r="K2321" s="13" t="s">
        <v>107</v>
      </c>
      <c r="L2321" s="13" t="s">
        <v>108</v>
      </c>
      <c r="M2321" s="13" t="s">
        <v>122</v>
      </c>
      <c r="N2321" s="13" t="s">
        <v>2830</v>
      </c>
      <c r="O2321" s="39"/>
      <c r="P2321" s="39"/>
      <c r="Q2321" s="39"/>
      <c r="R2321" s="39">
        <v>2</v>
      </c>
      <c r="S2321" s="39">
        <v>0</v>
      </c>
      <c r="T2321" s="39">
        <v>0</v>
      </c>
      <c r="U2321" s="39"/>
      <c r="V2321" s="39">
        <v>1</v>
      </c>
      <c r="W2321" s="39"/>
      <c r="X2321" s="39"/>
      <c r="Y2321" s="39"/>
      <c r="Z2321" s="39"/>
      <c r="AA2321" s="39"/>
      <c r="AB2321" s="39"/>
      <c r="AC2321" s="39"/>
      <c r="AD2321" s="39"/>
      <c r="AE2321" s="39"/>
      <c r="AF2321" s="39"/>
      <c r="AG2321" s="39"/>
      <c r="AH2321" s="39"/>
      <c r="AI2321" s="39"/>
      <c r="AJ2321" s="39"/>
      <c r="AK2321" s="39"/>
      <c r="AL2321" s="39"/>
      <c r="AM2321" s="39"/>
      <c r="AN2321" s="39"/>
      <c r="AO2321" s="39"/>
      <c r="AP2321" s="39">
        <v>38392.85</v>
      </c>
      <c r="AQ2321" s="39">
        <f>(O2321+P2321+Q2321+R2321+S2321+T2321+U2321+V2321+W2321)*AP2321</f>
        <v>115178.54999999999</v>
      </c>
      <c r="AR2321" s="27">
        <f t="shared" si="47"/>
        <v>128999.976</v>
      </c>
      <c r="AS2321" s="13" t="s">
        <v>111</v>
      </c>
      <c r="AT2321" s="13">
        <v>2014</v>
      </c>
      <c r="AU2321" s="13"/>
    </row>
    <row r="2322" spans="2:47" x14ac:dyDescent="0.2">
      <c r="B2322" s="7" t="s">
        <v>3501</v>
      </c>
      <c r="C2322" s="7" t="s">
        <v>100</v>
      </c>
      <c r="D2322" s="13" t="s">
        <v>760</v>
      </c>
      <c r="E2322" s="7" t="s">
        <v>732</v>
      </c>
      <c r="F2322" s="7" t="s">
        <v>761</v>
      </c>
      <c r="G2322" s="7" t="s">
        <v>3502</v>
      </c>
      <c r="H2322" s="8" t="s">
        <v>197</v>
      </c>
      <c r="I2322" s="9">
        <v>45</v>
      </c>
      <c r="J2322" s="10" t="s">
        <v>238</v>
      </c>
      <c r="K2322" s="8" t="s">
        <v>107</v>
      </c>
      <c r="L2322" s="10" t="s">
        <v>108</v>
      </c>
      <c r="M2322" s="10" t="s">
        <v>109</v>
      </c>
      <c r="N2322" s="10" t="s">
        <v>3503</v>
      </c>
      <c r="O2322" s="27"/>
      <c r="P2322" s="27"/>
      <c r="Q2322" s="74"/>
      <c r="R2322" s="27">
        <v>6</v>
      </c>
      <c r="S2322" s="27">
        <v>6</v>
      </c>
      <c r="T2322" s="27">
        <v>6</v>
      </c>
      <c r="U2322" s="27">
        <v>6</v>
      </c>
      <c r="V2322" s="27">
        <v>6</v>
      </c>
      <c r="W2322" s="27"/>
      <c r="X2322" s="27"/>
      <c r="Y2322" s="27"/>
      <c r="Z2322" s="27"/>
      <c r="AA2322" s="27"/>
      <c r="AB2322" s="27"/>
      <c r="AC2322" s="27"/>
      <c r="AD2322" s="27"/>
      <c r="AE2322" s="27"/>
      <c r="AF2322" s="27"/>
      <c r="AG2322" s="27"/>
      <c r="AH2322" s="27"/>
      <c r="AI2322" s="27"/>
      <c r="AJ2322" s="27"/>
      <c r="AK2322" s="27"/>
      <c r="AL2322" s="27"/>
      <c r="AM2322" s="27"/>
      <c r="AN2322" s="27"/>
      <c r="AO2322" s="27"/>
      <c r="AP2322" s="27">
        <v>2986.56</v>
      </c>
      <c r="AQ2322" s="27">
        <v>0</v>
      </c>
      <c r="AR2322" s="27">
        <f t="shared" si="47"/>
        <v>0</v>
      </c>
      <c r="AS2322" s="10" t="s">
        <v>111</v>
      </c>
      <c r="AT2322" s="43" t="s">
        <v>241</v>
      </c>
      <c r="AU2322" s="88" t="s">
        <v>242</v>
      </c>
    </row>
    <row r="2323" spans="2:47" x14ac:dyDescent="0.2">
      <c r="B2323" s="12" t="s">
        <v>3504</v>
      </c>
      <c r="C2323" s="7" t="s">
        <v>100</v>
      </c>
      <c r="D2323" s="13" t="s">
        <v>760</v>
      </c>
      <c r="E2323" s="7" t="s">
        <v>732</v>
      </c>
      <c r="F2323" s="7" t="s">
        <v>761</v>
      </c>
      <c r="G2323" s="7" t="s">
        <v>3502</v>
      </c>
      <c r="H2323" s="8" t="s">
        <v>105</v>
      </c>
      <c r="I2323" s="9">
        <v>45</v>
      </c>
      <c r="J2323" s="10" t="s">
        <v>106</v>
      </c>
      <c r="K2323" s="8" t="s">
        <v>107</v>
      </c>
      <c r="L2323" s="10" t="s">
        <v>108</v>
      </c>
      <c r="M2323" s="10" t="s">
        <v>109</v>
      </c>
      <c r="N2323" s="10" t="s">
        <v>3503</v>
      </c>
      <c r="O2323" s="74"/>
      <c r="P2323" s="27"/>
      <c r="Q2323" s="27"/>
      <c r="R2323" s="27">
        <v>6</v>
      </c>
      <c r="S2323" s="27">
        <v>6</v>
      </c>
      <c r="T2323" s="27">
        <v>6</v>
      </c>
      <c r="U2323" s="27">
        <v>6</v>
      </c>
      <c r="V2323" s="27">
        <v>6</v>
      </c>
      <c r="W2323" s="27"/>
      <c r="X2323" s="27"/>
      <c r="Y2323" s="27"/>
      <c r="Z2323" s="27"/>
      <c r="AA2323" s="27"/>
      <c r="AB2323" s="27"/>
      <c r="AC2323" s="27"/>
      <c r="AD2323" s="27"/>
      <c r="AE2323" s="27"/>
      <c r="AF2323" s="27"/>
      <c r="AG2323" s="27"/>
      <c r="AH2323" s="27"/>
      <c r="AI2323" s="27"/>
      <c r="AJ2323" s="27"/>
      <c r="AK2323" s="27"/>
      <c r="AL2323" s="27"/>
      <c r="AM2323" s="27"/>
      <c r="AN2323" s="27"/>
      <c r="AO2323" s="27"/>
      <c r="AP2323" s="27">
        <v>2986.56</v>
      </c>
      <c r="AQ2323" s="27">
        <v>0</v>
      </c>
      <c r="AR2323" s="27">
        <f t="shared" si="47"/>
        <v>0</v>
      </c>
      <c r="AS2323" s="10" t="s">
        <v>111</v>
      </c>
      <c r="AT2323" s="43" t="s">
        <v>241</v>
      </c>
      <c r="AU2323" s="89" t="s">
        <v>242</v>
      </c>
    </row>
    <row r="2324" spans="2:47" x14ac:dyDescent="0.2">
      <c r="B2324" s="12" t="s">
        <v>3505</v>
      </c>
      <c r="C2324" s="7" t="s">
        <v>100</v>
      </c>
      <c r="D2324" s="13" t="s">
        <v>760</v>
      </c>
      <c r="E2324" s="7" t="s">
        <v>732</v>
      </c>
      <c r="F2324" s="7" t="s">
        <v>761</v>
      </c>
      <c r="G2324" s="7" t="s">
        <v>3502</v>
      </c>
      <c r="H2324" s="8" t="s">
        <v>105</v>
      </c>
      <c r="I2324" s="8">
        <v>45</v>
      </c>
      <c r="J2324" s="10" t="s">
        <v>200</v>
      </c>
      <c r="K2324" s="8" t="s">
        <v>107</v>
      </c>
      <c r="L2324" s="10" t="s">
        <v>108</v>
      </c>
      <c r="M2324" s="10" t="s">
        <v>109</v>
      </c>
      <c r="N2324" s="10" t="s">
        <v>3503</v>
      </c>
      <c r="O2324" s="74"/>
      <c r="P2324" s="27"/>
      <c r="Q2324" s="27"/>
      <c r="R2324" s="27">
        <v>6</v>
      </c>
      <c r="S2324" s="27">
        <v>6</v>
      </c>
      <c r="T2324" s="27">
        <v>6</v>
      </c>
      <c r="U2324" s="27">
        <v>6</v>
      </c>
      <c r="V2324" s="27">
        <v>6</v>
      </c>
      <c r="W2324" s="27"/>
      <c r="X2324" s="27"/>
      <c r="Y2324" s="27"/>
      <c r="Z2324" s="27"/>
      <c r="AA2324" s="27"/>
      <c r="AB2324" s="27"/>
      <c r="AC2324" s="27"/>
      <c r="AD2324" s="27"/>
      <c r="AE2324" s="27"/>
      <c r="AF2324" s="27"/>
      <c r="AG2324" s="27"/>
      <c r="AH2324" s="27"/>
      <c r="AI2324" s="27"/>
      <c r="AJ2324" s="27"/>
      <c r="AK2324" s="27"/>
      <c r="AL2324" s="27"/>
      <c r="AM2324" s="27"/>
      <c r="AN2324" s="27"/>
      <c r="AO2324" s="27"/>
      <c r="AP2324" s="27">
        <v>2757</v>
      </c>
      <c r="AQ2324" s="27">
        <v>0</v>
      </c>
      <c r="AR2324" s="27">
        <f t="shared" si="47"/>
        <v>0</v>
      </c>
      <c r="AS2324" s="10" t="s">
        <v>111</v>
      </c>
      <c r="AT2324" s="7" t="s">
        <v>375</v>
      </c>
      <c r="AU2324" s="13" t="s">
        <v>1163</v>
      </c>
    </row>
    <row r="2325" spans="2:47" x14ac:dyDescent="0.2">
      <c r="B2325" s="13" t="s">
        <v>3506</v>
      </c>
      <c r="C2325" s="13" t="s">
        <v>100</v>
      </c>
      <c r="D2325" s="13" t="s">
        <v>767</v>
      </c>
      <c r="E2325" s="13" t="s">
        <v>741</v>
      </c>
      <c r="F2325" s="13" t="s">
        <v>768</v>
      </c>
      <c r="G2325" s="13" t="s">
        <v>3502</v>
      </c>
      <c r="H2325" s="13" t="s">
        <v>105</v>
      </c>
      <c r="I2325" s="13">
        <v>45</v>
      </c>
      <c r="J2325" s="13" t="s">
        <v>614</v>
      </c>
      <c r="K2325" s="13" t="s">
        <v>107</v>
      </c>
      <c r="L2325" s="13" t="s">
        <v>108</v>
      </c>
      <c r="M2325" s="13" t="s">
        <v>109</v>
      </c>
      <c r="N2325" s="13" t="s">
        <v>3503</v>
      </c>
      <c r="O2325" s="39"/>
      <c r="P2325" s="39"/>
      <c r="Q2325" s="39"/>
      <c r="R2325" s="39"/>
      <c r="S2325" s="39">
        <v>6</v>
      </c>
      <c r="T2325" s="39">
        <v>6</v>
      </c>
      <c r="U2325" s="39">
        <v>6</v>
      </c>
      <c r="V2325" s="39">
        <v>6</v>
      </c>
      <c r="W2325" s="39">
        <v>6</v>
      </c>
      <c r="X2325" s="39"/>
      <c r="Y2325" s="39"/>
      <c r="Z2325" s="39"/>
      <c r="AA2325" s="39"/>
      <c r="AB2325" s="39"/>
      <c r="AC2325" s="39"/>
      <c r="AD2325" s="39"/>
      <c r="AE2325" s="39"/>
      <c r="AF2325" s="39"/>
      <c r="AG2325" s="39"/>
      <c r="AH2325" s="39"/>
      <c r="AI2325" s="39"/>
      <c r="AJ2325" s="39"/>
      <c r="AK2325" s="39"/>
      <c r="AL2325" s="39"/>
      <c r="AM2325" s="39"/>
      <c r="AN2325" s="39"/>
      <c r="AO2325" s="39"/>
      <c r="AP2325" s="39">
        <v>2757</v>
      </c>
      <c r="AQ2325" s="39">
        <v>0</v>
      </c>
      <c r="AR2325" s="27">
        <f t="shared" si="47"/>
        <v>0</v>
      </c>
      <c r="AS2325" s="13" t="s">
        <v>111</v>
      </c>
      <c r="AT2325" s="13">
        <v>2016</v>
      </c>
      <c r="AU2325" s="13">
        <v>7.9</v>
      </c>
    </row>
    <row r="2326" spans="2:47" x14ac:dyDescent="0.2">
      <c r="B2326" s="13" t="s">
        <v>3507</v>
      </c>
      <c r="C2326" s="13" t="s">
        <v>100</v>
      </c>
      <c r="D2326" s="13" t="s">
        <v>767</v>
      </c>
      <c r="E2326" s="13" t="s">
        <v>741</v>
      </c>
      <c r="F2326" s="13" t="s">
        <v>768</v>
      </c>
      <c r="G2326" s="13" t="s">
        <v>3502</v>
      </c>
      <c r="H2326" s="13" t="s">
        <v>744</v>
      </c>
      <c r="I2326" s="13">
        <v>45</v>
      </c>
      <c r="J2326" s="13" t="s">
        <v>745</v>
      </c>
      <c r="K2326" s="13" t="s">
        <v>107</v>
      </c>
      <c r="L2326" s="13" t="s">
        <v>108</v>
      </c>
      <c r="M2326" s="13" t="s">
        <v>109</v>
      </c>
      <c r="N2326" s="13" t="s">
        <v>3503</v>
      </c>
      <c r="O2326" s="39"/>
      <c r="P2326" s="39"/>
      <c r="Q2326" s="39"/>
      <c r="R2326" s="39"/>
      <c r="S2326" s="39">
        <v>6</v>
      </c>
      <c r="T2326" s="39">
        <v>6</v>
      </c>
      <c r="U2326" s="39">
        <v>6</v>
      </c>
      <c r="V2326" s="39">
        <v>6</v>
      </c>
      <c r="W2326" s="39">
        <v>6</v>
      </c>
      <c r="X2326" s="39"/>
      <c r="Y2326" s="39"/>
      <c r="Z2326" s="39"/>
      <c r="AA2326" s="39"/>
      <c r="AB2326" s="39"/>
      <c r="AC2326" s="39"/>
      <c r="AD2326" s="39"/>
      <c r="AE2326" s="39"/>
      <c r="AF2326" s="39"/>
      <c r="AG2326" s="39"/>
      <c r="AH2326" s="39"/>
      <c r="AI2326" s="39"/>
      <c r="AJ2326" s="39"/>
      <c r="AK2326" s="39"/>
      <c r="AL2326" s="39"/>
      <c r="AM2326" s="39"/>
      <c r="AN2326" s="39"/>
      <c r="AO2326" s="39"/>
      <c r="AP2326" s="39">
        <v>2757</v>
      </c>
      <c r="AQ2326" s="39">
        <v>0</v>
      </c>
      <c r="AR2326" s="27">
        <f t="shared" si="47"/>
        <v>0</v>
      </c>
      <c r="AS2326" s="13" t="s">
        <v>111</v>
      </c>
      <c r="AT2326" s="13">
        <v>2016</v>
      </c>
      <c r="AU2326" s="13" t="s">
        <v>2367</v>
      </c>
    </row>
    <row r="2327" spans="2:47" x14ac:dyDescent="0.2">
      <c r="B2327" s="13" t="s">
        <v>3508</v>
      </c>
      <c r="C2327" s="13" t="s">
        <v>100</v>
      </c>
      <c r="D2327" s="13" t="s">
        <v>767</v>
      </c>
      <c r="E2327" s="13" t="s">
        <v>741</v>
      </c>
      <c r="F2327" s="13" t="s">
        <v>768</v>
      </c>
      <c r="G2327" s="13" t="s">
        <v>3502</v>
      </c>
      <c r="H2327" s="13" t="s">
        <v>744</v>
      </c>
      <c r="I2327" s="13">
        <v>45</v>
      </c>
      <c r="J2327" s="13" t="s">
        <v>747</v>
      </c>
      <c r="K2327" s="13" t="s">
        <v>107</v>
      </c>
      <c r="L2327" s="13" t="s">
        <v>108</v>
      </c>
      <c r="M2327" s="13" t="s">
        <v>109</v>
      </c>
      <c r="N2327" s="13" t="s">
        <v>3503</v>
      </c>
      <c r="O2327" s="39"/>
      <c r="P2327" s="39"/>
      <c r="Q2327" s="39"/>
      <c r="R2327" s="39"/>
      <c r="S2327" s="39">
        <v>6</v>
      </c>
      <c r="T2327" s="39">
        <v>6</v>
      </c>
      <c r="U2327" s="39">
        <v>6</v>
      </c>
      <c r="V2327" s="39">
        <v>6</v>
      </c>
      <c r="W2327" s="39">
        <v>6</v>
      </c>
      <c r="X2327" s="39"/>
      <c r="Y2327" s="39"/>
      <c r="Z2327" s="39"/>
      <c r="AA2327" s="39"/>
      <c r="AB2327" s="39"/>
      <c r="AC2327" s="39"/>
      <c r="AD2327" s="39"/>
      <c r="AE2327" s="39"/>
      <c r="AF2327" s="39"/>
      <c r="AG2327" s="39"/>
      <c r="AH2327" s="39"/>
      <c r="AI2327" s="39"/>
      <c r="AJ2327" s="39"/>
      <c r="AK2327" s="39"/>
      <c r="AL2327" s="39"/>
      <c r="AM2327" s="39"/>
      <c r="AN2327" s="39"/>
      <c r="AO2327" s="39"/>
      <c r="AP2327" s="39">
        <v>2500</v>
      </c>
      <c r="AQ2327" s="39">
        <v>0</v>
      </c>
      <c r="AR2327" s="27">
        <f t="shared" si="47"/>
        <v>0</v>
      </c>
      <c r="AS2327" s="13" t="s">
        <v>748</v>
      </c>
      <c r="AT2327" s="13">
        <v>2016</v>
      </c>
      <c r="AU2327" s="13" t="s">
        <v>749</v>
      </c>
    </row>
    <row r="2328" spans="2:47" x14ac:dyDescent="0.2">
      <c r="B2328" s="13" t="s">
        <v>3509</v>
      </c>
      <c r="C2328" s="13" t="s">
        <v>100</v>
      </c>
      <c r="D2328" s="13" t="s">
        <v>767</v>
      </c>
      <c r="E2328" s="13" t="s">
        <v>741</v>
      </c>
      <c r="F2328" s="13" t="s">
        <v>768</v>
      </c>
      <c r="G2328" s="13" t="s">
        <v>3502</v>
      </c>
      <c r="H2328" s="13" t="s">
        <v>744</v>
      </c>
      <c r="I2328" s="13">
        <v>45</v>
      </c>
      <c r="J2328" s="13" t="s">
        <v>751</v>
      </c>
      <c r="K2328" s="13" t="s">
        <v>107</v>
      </c>
      <c r="L2328" s="13" t="s">
        <v>108</v>
      </c>
      <c r="M2328" s="13" t="s">
        <v>337</v>
      </c>
      <c r="N2328" s="13" t="s">
        <v>3503</v>
      </c>
      <c r="O2328" s="39"/>
      <c r="P2328" s="39"/>
      <c r="Q2328" s="39"/>
      <c r="R2328" s="39"/>
      <c r="S2328" s="39">
        <v>6</v>
      </c>
      <c r="T2328" s="39">
        <v>6</v>
      </c>
      <c r="U2328" s="39">
        <v>6</v>
      </c>
      <c r="V2328" s="39">
        <v>6</v>
      </c>
      <c r="W2328" s="39">
        <v>6</v>
      </c>
      <c r="X2328" s="39"/>
      <c r="Y2328" s="39"/>
      <c r="Z2328" s="39"/>
      <c r="AA2328" s="39"/>
      <c r="AB2328" s="39"/>
      <c r="AC2328" s="39"/>
      <c r="AD2328" s="39"/>
      <c r="AE2328" s="39"/>
      <c r="AF2328" s="39"/>
      <c r="AG2328" s="39"/>
      <c r="AH2328" s="39"/>
      <c r="AI2328" s="39"/>
      <c r="AJ2328" s="39"/>
      <c r="AK2328" s="39"/>
      <c r="AL2328" s="39"/>
      <c r="AM2328" s="39"/>
      <c r="AN2328" s="39"/>
      <c r="AO2328" s="39"/>
      <c r="AP2328" s="39">
        <v>2757</v>
      </c>
      <c r="AQ2328" s="39">
        <v>0</v>
      </c>
      <c r="AR2328" s="27">
        <f t="shared" si="47"/>
        <v>0</v>
      </c>
      <c r="AS2328" s="13" t="s">
        <v>748</v>
      </c>
      <c r="AT2328" s="13">
        <v>2016</v>
      </c>
      <c r="AU2328" s="13" t="s">
        <v>212</v>
      </c>
    </row>
    <row r="2329" spans="2:47" x14ac:dyDescent="0.2">
      <c r="B2329" s="7" t="s">
        <v>3510</v>
      </c>
      <c r="C2329" s="7" t="s">
        <v>100</v>
      </c>
      <c r="D2329" s="13" t="s">
        <v>760</v>
      </c>
      <c r="E2329" s="7" t="s">
        <v>732</v>
      </c>
      <c r="F2329" s="7" t="s">
        <v>761</v>
      </c>
      <c r="G2329" s="7" t="s">
        <v>3511</v>
      </c>
      <c r="H2329" s="8" t="s">
        <v>197</v>
      </c>
      <c r="I2329" s="9">
        <v>45</v>
      </c>
      <c r="J2329" s="10" t="s">
        <v>238</v>
      </c>
      <c r="K2329" s="8" t="s">
        <v>107</v>
      </c>
      <c r="L2329" s="10" t="s">
        <v>108</v>
      </c>
      <c r="M2329" s="10" t="s">
        <v>109</v>
      </c>
      <c r="N2329" s="10" t="s">
        <v>3503</v>
      </c>
      <c r="O2329" s="27"/>
      <c r="P2329" s="27"/>
      <c r="Q2329" s="74"/>
      <c r="R2329" s="27">
        <v>41</v>
      </c>
      <c r="S2329" s="27">
        <v>41</v>
      </c>
      <c r="T2329" s="27">
        <v>41</v>
      </c>
      <c r="U2329" s="27">
        <v>41</v>
      </c>
      <c r="V2329" s="27">
        <v>41</v>
      </c>
      <c r="W2329" s="27"/>
      <c r="X2329" s="27"/>
      <c r="Y2329" s="27"/>
      <c r="Z2329" s="27"/>
      <c r="AA2329" s="27"/>
      <c r="AB2329" s="27"/>
      <c r="AC2329" s="27"/>
      <c r="AD2329" s="27"/>
      <c r="AE2329" s="27"/>
      <c r="AF2329" s="27"/>
      <c r="AG2329" s="27"/>
      <c r="AH2329" s="27"/>
      <c r="AI2329" s="27"/>
      <c r="AJ2329" s="27"/>
      <c r="AK2329" s="27"/>
      <c r="AL2329" s="27"/>
      <c r="AM2329" s="27"/>
      <c r="AN2329" s="27"/>
      <c r="AO2329" s="27"/>
      <c r="AP2329" s="27">
        <v>2986.56</v>
      </c>
      <c r="AQ2329" s="27">
        <v>0</v>
      </c>
      <c r="AR2329" s="27">
        <f t="shared" si="47"/>
        <v>0</v>
      </c>
      <c r="AS2329" s="10" t="s">
        <v>111</v>
      </c>
      <c r="AT2329" s="43" t="s">
        <v>241</v>
      </c>
      <c r="AU2329" s="88" t="s">
        <v>242</v>
      </c>
    </row>
    <row r="2330" spans="2:47" x14ac:dyDescent="0.2">
      <c r="B2330" s="12" t="s">
        <v>3512</v>
      </c>
      <c r="C2330" s="7" t="s">
        <v>100</v>
      </c>
      <c r="D2330" s="13" t="s">
        <v>760</v>
      </c>
      <c r="E2330" s="7" t="s">
        <v>732</v>
      </c>
      <c r="F2330" s="7" t="s">
        <v>761</v>
      </c>
      <c r="G2330" s="7" t="s">
        <v>3511</v>
      </c>
      <c r="H2330" s="8" t="s">
        <v>105</v>
      </c>
      <c r="I2330" s="9">
        <v>45</v>
      </c>
      <c r="J2330" s="10" t="s">
        <v>106</v>
      </c>
      <c r="K2330" s="8" t="s">
        <v>107</v>
      </c>
      <c r="L2330" s="10" t="s">
        <v>108</v>
      </c>
      <c r="M2330" s="10" t="s">
        <v>109</v>
      </c>
      <c r="N2330" s="10" t="s">
        <v>3503</v>
      </c>
      <c r="O2330" s="74"/>
      <c r="P2330" s="27"/>
      <c r="Q2330" s="27"/>
      <c r="R2330" s="27">
        <v>41</v>
      </c>
      <c r="S2330" s="27">
        <v>41</v>
      </c>
      <c r="T2330" s="27">
        <v>41</v>
      </c>
      <c r="U2330" s="27">
        <v>41</v>
      </c>
      <c r="V2330" s="27">
        <v>41</v>
      </c>
      <c r="W2330" s="27"/>
      <c r="X2330" s="27"/>
      <c r="Y2330" s="27"/>
      <c r="Z2330" s="27"/>
      <c r="AA2330" s="27"/>
      <c r="AB2330" s="27"/>
      <c r="AC2330" s="27"/>
      <c r="AD2330" s="27"/>
      <c r="AE2330" s="27"/>
      <c r="AF2330" s="27"/>
      <c r="AG2330" s="27"/>
      <c r="AH2330" s="27"/>
      <c r="AI2330" s="27"/>
      <c r="AJ2330" s="27"/>
      <c r="AK2330" s="27"/>
      <c r="AL2330" s="27"/>
      <c r="AM2330" s="27"/>
      <c r="AN2330" s="27"/>
      <c r="AO2330" s="27"/>
      <c r="AP2330" s="27">
        <v>2986.56</v>
      </c>
      <c r="AQ2330" s="27">
        <v>0</v>
      </c>
      <c r="AR2330" s="27">
        <f t="shared" si="47"/>
        <v>0</v>
      </c>
      <c r="AS2330" s="10" t="s">
        <v>111</v>
      </c>
      <c r="AT2330" s="43" t="s">
        <v>241</v>
      </c>
      <c r="AU2330" s="89" t="s">
        <v>242</v>
      </c>
    </row>
    <row r="2331" spans="2:47" x14ac:dyDescent="0.2">
      <c r="B2331" s="12" t="s">
        <v>3513</v>
      </c>
      <c r="C2331" s="7" t="s">
        <v>100</v>
      </c>
      <c r="D2331" s="13" t="s">
        <v>760</v>
      </c>
      <c r="E2331" s="7" t="s">
        <v>732</v>
      </c>
      <c r="F2331" s="7" t="s">
        <v>761</v>
      </c>
      <c r="G2331" s="7" t="s">
        <v>3511</v>
      </c>
      <c r="H2331" s="8" t="s">
        <v>105</v>
      </c>
      <c r="I2331" s="8">
        <v>45</v>
      </c>
      <c r="J2331" s="10" t="s">
        <v>200</v>
      </c>
      <c r="K2331" s="8" t="s">
        <v>107</v>
      </c>
      <c r="L2331" s="10" t="s">
        <v>108</v>
      </c>
      <c r="M2331" s="10" t="s">
        <v>109</v>
      </c>
      <c r="N2331" s="10" t="s">
        <v>3503</v>
      </c>
      <c r="O2331" s="74"/>
      <c r="P2331" s="27"/>
      <c r="Q2331" s="27"/>
      <c r="R2331" s="27">
        <v>41</v>
      </c>
      <c r="S2331" s="27">
        <v>41</v>
      </c>
      <c r="T2331" s="27">
        <v>41</v>
      </c>
      <c r="U2331" s="27">
        <v>41</v>
      </c>
      <c r="V2331" s="27">
        <v>41</v>
      </c>
      <c r="W2331" s="27"/>
      <c r="X2331" s="27"/>
      <c r="Y2331" s="27"/>
      <c r="Z2331" s="27"/>
      <c r="AA2331" s="27"/>
      <c r="AB2331" s="27"/>
      <c r="AC2331" s="27"/>
      <c r="AD2331" s="27"/>
      <c r="AE2331" s="27"/>
      <c r="AF2331" s="27"/>
      <c r="AG2331" s="27"/>
      <c r="AH2331" s="27"/>
      <c r="AI2331" s="27"/>
      <c r="AJ2331" s="27"/>
      <c r="AK2331" s="27"/>
      <c r="AL2331" s="27"/>
      <c r="AM2331" s="27"/>
      <c r="AN2331" s="27"/>
      <c r="AO2331" s="27"/>
      <c r="AP2331" s="27">
        <v>2757</v>
      </c>
      <c r="AQ2331" s="27">
        <v>0</v>
      </c>
      <c r="AR2331" s="27">
        <f t="shared" si="47"/>
        <v>0</v>
      </c>
      <c r="AS2331" s="10" t="s">
        <v>111</v>
      </c>
      <c r="AT2331" s="7" t="s">
        <v>375</v>
      </c>
      <c r="AU2331" s="13" t="s">
        <v>1163</v>
      </c>
    </row>
    <row r="2332" spans="2:47" x14ac:dyDescent="0.2">
      <c r="B2332" s="13" t="s">
        <v>3514</v>
      </c>
      <c r="C2332" s="13" t="s">
        <v>100</v>
      </c>
      <c r="D2332" s="13" t="s">
        <v>767</v>
      </c>
      <c r="E2332" s="13" t="s">
        <v>741</v>
      </c>
      <c r="F2332" s="13" t="s">
        <v>768</v>
      </c>
      <c r="G2332" s="13" t="s">
        <v>3511</v>
      </c>
      <c r="H2332" s="13" t="s">
        <v>1026</v>
      </c>
      <c r="I2332" s="13">
        <v>45</v>
      </c>
      <c r="J2332" s="13" t="s">
        <v>614</v>
      </c>
      <c r="K2332" s="13" t="s">
        <v>107</v>
      </c>
      <c r="L2332" s="13" t="s">
        <v>108</v>
      </c>
      <c r="M2332" s="13" t="s">
        <v>109</v>
      </c>
      <c r="N2332" s="13" t="s">
        <v>3503</v>
      </c>
      <c r="O2332" s="39"/>
      <c r="P2332" s="39"/>
      <c r="Q2332" s="39"/>
      <c r="R2332" s="39"/>
      <c r="S2332" s="39">
        <v>42</v>
      </c>
      <c r="T2332" s="39">
        <v>42</v>
      </c>
      <c r="U2332" s="39">
        <v>42</v>
      </c>
      <c r="V2332" s="39">
        <v>42</v>
      </c>
      <c r="W2332" s="39">
        <v>42</v>
      </c>
      <c r="X2332" s="39"/>
      <c r="Y2332" s="39"/>
      <c r="Z2332" s="39"/>
      <c r="AA2332" s="39"/>
      <c r="AB2332" s="39"/>
      <c r="AC2332" s="39"/>
      <c r="AD2332" s="39"/>
      <c r="AE2332" s="39"/>
      <c r="AF2332" s="39"/>
      <c r="AG2332" s="39"/>
      <c r="AH2332" s="39"/>
      <c r="AI2332" s="39"/>
      <c r="AJ2332" s="39"/>
      <c r="AK2332" s="39"/>
      <c r="AL2332" s="39"/>
      <c r="AM2332" s="39"/>
      <c r="AN2332" s="39"/>
      <c r="AO2332" s="39"/>
      <c r="AP2332" s="39">
        <v>2757</v>
      </c>
      <c r="AQ2332" s="39">
        <v>0</v>
      </c>
      <c r="AR2332" s="27">
        <f t="shared" si="47"/>
        <v>0</v>
      </c>
      <c r="AS2332" s="13" t="s">
        <v>111</v>
      </c>
      <c r="AT2332" s="13">
        <v>2016</v>
      </c>
      <c r="AU2332" s="13">
        <v>7.9</v>
      </c>
    </row>
    <row r="2333" spans="2:47" x14ac:dyDescent="0.2">
      <c r="B2333" s="13" t="s">
        <v>3515</v>
      </c>
      <c r="C2333" s="13" t="s">
        <v>100</v>
      </c>
      <c r="D2333" s="13" t="s">
        <v>767</v>
      </c>
      <c r="E2333" s="13" t="s">
        <v>741</v>
      </c>
      <c r="F2333" s="13" t="s">
        <v>768</v>
      </c>
      <c r="G2333" s="13" t="s">
        <v>3511</v>
      </c>
      <c r="H2333" s="13" t="s">
        <v>744</v>
      </c>
      <c r="I2333" s="13">
        <v>45</v>
      </c>
      <c r="J2333" s="13" t="s">
        <v>745</v>
      </c>
      <c r="K2333" s="13" t="s">
        <v>107</v>
      </c>
      <c r="L2333" s="13" t="s">
        <v>108</v>
      </c>
      <c r="M2333" s="13" t="s">
        <v>109</v>
      </c>
      <c r="N2333" s="13" t="s">
        <v>3503</v>
      </c>
      <c r="O2333" s="39"/>
      <c r="P2333" s="39"/>
      <c r="Q2333" s="39"/>
      <c r="R2333" s="39"/>
      <c r="S2333" s="39">
        <v>42</v>
      </c>
      <c r="T2333" s="39">
        <v>42</v>
      </c>
      <c r="U2333" s="39">
        <v>42</v>
      </c>
      <c r="V2333" s="39">
        <v>42</v>
      </c>
      <c r="W2333" s="39">
        <v>42</v>
      </c>
      <c r="X2333" s="39"/>
      <c r="Y2333" s="39"/>
      <c r="Z2333" s="39"/>
      <c r="AA2333" s="39"/>
      <c r="AB2333" s="39"/>
      <c r="AC2333" s="39"/>
      <c r="AD2333" s="39"/>
      <c r="AE2333" s="39"/>
      <c r="AF2333" s="39"/>
      <c r="AG2333" s="39"/>
      <c r="AH2333" s="39"/>
      <c r="AI2333" s="39"/>
      <c r="AJ2333" s="39"/>
      <c r="AK2333" s="39"/>
      <c r="AL2333" s="39"/>
      <c r="AM2333" s="39"/>
      <c r="AN2333" s="39"/>
      <c r="AO2333" s="39"/>
      <c r="AP2333" s="39">
        <v>2757</v>
      </c>
      <c r="AQ2333" s="39">
        <v>0</v>
      </c>
      <c r="AR2333" s="27">
        <f t="shared" si="47"/>
        <v>0</v>
      </c>
      <c r="AS2333" s="13" t="s">
        <v>111</v>
      </c>
      <c r="AT2333" s="13">
        <v>2016</v>
      </c>
      <c r="AU2333" s="13" t="s">
        <v>2367</v>
      </c>
    </row>
    <row r="2334" spans="2:47" x14ac:dyDescent="0.2">
      <c r="B2334" s="13" t="s">
        <v>3516</v>
      </c>
      <c r="C2334" s="13" t="s">
        <v>100</v>
      </c>
      <c r="D2334" s="13" t="s">
        <v>767</v>
      </c>
      <c r="E2334" s="13" t="s">
        <v>741</v>
      </c>
      <c r="F2334" s="13" t="s">
        <v>768</v>
      </c>
      <c r="G2334" s="13" t="s">
        <v>3511</v>
      </c>
      <c r="H2334" s="13" t="s">
        <v>744</v>
      </c>
      <c r="I2334" s="13">
        <v>45</v>
      </c>
      <c r="J2334" s="13" t="s">
        <v>747</v>
      </c>
      <c r="K2334" s="13" t="s">
        <v>107</v>
      </c>
      <c r="L2334" s="13" t="s">
        <v>108</v>
      </c>
      <c r="M2334" s="13" t="s">
        <v>109</v>
      </c>
      <c r="N2334" s="13" t="s">
        <v>3503</v>
      </c>
      <c r="O2334" s="39"/>
      <c r="P2334" s="39"/>
      <c r="Q2334" s="39"/>
      <c r="R2334" s="39"/>
      <c r="S2334" s="39">
        <v>42</v>
      </c>
      <c r="T2334" s="39">
        <v>42</v>
      </c>
      <c r="U2334" s="39">
        <v>42</v>
      </c>
      <c r="V2334" s="39">
        <v>42</v>
      </c>
      <c r="W2334" s="39">
        <v>42</v>
      </c>
      <c r="X2334" s="39"/>
      <c r="Y2334" s="39"/>
      <c r="Z2334" s="39"/>
      <c r="AA2334" s="39"/>
      <c r="AB2334" s="39"/>
      <c r="AC2334" s="39"/>
      <c r="AD2334" s="39"/>
      <c r="AE2334" s="39"/>
      <c r="AF2334" s="39"/>
      <c r="AG2334" s="39"/>
      <c r="AH2334" s="39"/>
      <c r="AI2334" s="39"/>
      <c r="AJ2334" s="39"/>
      <c r="AK2334" s="39"/>
      <c r="AL2334" s="39"/>
      <c r="AM2334" s="39"/>
      <c r="AN2334" s="39"/>
      <c r="AO2334" s="39"/>
      <c r="AP2334" s="39">
        <v>2500</v>
      </c>
      <c r="AQ2334" s="39">
        <v>0</v>
      </c>
      <c r="AR2334" s="27">
        <f t="shared" si="47"/>
        <v>0</v>
      </c>
      <c r="AS2334" s="13" t="s">
        <v>748</v>
      </c>
      <c r="AT2334" s="13">
        <v>2016</v>
      </c>
      <c r="AU2334" s="13" t="s">
        <v>749</v>
      </c>
    </row>
    <row r="2335" spans="2:47" x14ac:dyDescent="0.2">
      <c r="B2335" s="13" t="s">
        <v>3517</v>
      </c>
      <c r="C2335" s="13" t="s">
        <v>100</v>
      </c>
      <c r="D2335" s="13" t="s">
        <v>767</v>
      </c>
      <c r="E2335" s="13" t="s">
        <v>741</v>
      </c>
      <c r="F2335" s="13" t="s">
        <v>768</v>
      </c>
      <c r="G2335" s="13" t="s">
        <v>3511</v>
      </c>
      <c r="H2335" s="13" t="s">
        <v>744</v>
      </c>
      <c r="I2335" s="13">
        <v>45</v>
      </c>
      <c r="J2335" s="13" t="s">
        <v>751</v>
      </c>
      <c r="K2335" s="13" t="s">
        <v>107</v>
      </c>
      <c r="L2335" s="13" t="s">
        <v>108</v>
      </c>
      <c r="M2335" s="13" t="s">
        <v>337</v>
      </c>
      <c r="N2335" s="13" t="s">
        <v>3503</v>
      </c>
      <c r="O2335" s="39"/>
      <c r="P2335" s="39"/>
      <c r="Q2335" s="39"/>
      <c r="R2335" s="39"/>
      <c r="S2335" s="39">
        <v>42</v>
      </c>
      <c r="T2335" s="39">
        <v>42</v>
      </c>
      <c r="U2335" s="39">
        <v>42</v>
      </c>
      <c r="V2335" s="39">
        <v>42</v>
      </c>
      <c r="W2335" s="39">
        <v>42</v>
      </c>
      <c r="X2335" s="39"/>
      <c r="Y2335" s="39"/>
      <c r="Z2335" s="39"/>
      <c r="AA2335" s="39"/>
      <c r="AB2335" s="39"/>
      <c r="AC2335" s="39"/>
      <c r="AD2335" s="39"/>
      <c r="AE2335" s="39"/>
      <c r="AF2335" s="39"/>
      <c r="AG2335" s="39"/>
      <c r="AH2335" s="39"/>
      <c r="AI2335" s="39"/>
      <c r="AJ2335" s="39"/>
      <c r="AK2335" s="39"/>
      <c r="AL2335" s="39"/>
      <c r="AM2335" s="39"/>
      <c r="AN2335" s="39"/>
      <c r="AO2335" s="39"/>
      <c r="AP2335" s="39">
        <v>2757</v>
      </c>
      <c r="AQ2335" s="39">
        <v>0</v>
      </c>
      <c r="AR2335" s="27">
        <f t="shared" si="47"/>
        <v>0</v>
      </c>
      <c r="AS2335" s="13" t="s">
        <v>748</v>
      </c>
      <c r="AT2335" s="13">
        <v>2016</v>
      </c>
      <c r="AU2335" s="13" t="s">
        <v>212</v>
      </c>
    </row>
    <row r="2336" spans="2:47" x14ac:dyDescent="0.2">
      <c r="B2336" s="7" t="s">
        <v>3518</v>
      </c>
      <c r="C2336" s="7" t="s">
        <v>100</v>
      </c>
      <c r="D2336" s="13" t="s">
        <v>760</v>
      </c>
      <c r="E2336" s="7" t="s">
        <v>732</v>
      </c>
      <c r="F2336" s="7" t="s">
        <v>761</v>
      </c>
      <c r="G2336" s="7" t="s">
        <v>3519</v>
      </c>
      <c r="H2336" s="8" t="s">
        <v>197</v>
      </c>
      <c r="I2336" s="9">
        <v>45</v>
      </c>
      <c r="J2336" s="10" t="s">
        <v>238</v>
      </c>
      <c r="K2336" s="8" t="s">
        <v>107</v>
      </c>
      <c r="L2336" s="10" t="s">
        <v>108</v>
      </c>
      <c r="M2336" s="10" t="s">
        <v>109</v>
      </c>
      <c r="N2336" s="10" t="s">
        <v>3503</v>
      </c>
      <c r="O2336" s="27"/>
      <c r="P2336" s="27"/>
      <c r="Q2336" s="74"/>
      <c r="R2336" s="27">
        <v>68</v>
      </c>
      <c r="S2336" s="27">
        <v>68</v>
      </c>
      <c r="T2336" s="27">
        <v>68</v>
      </c>
      <c r="U2336" s="27">
        <v>68</v>
      </c>
      <c r="V2336" s="27">
        <v>68</v>
      </c>
      <c r="W2336" s="27"/>
      <c r="X2336" s="27"/>
      <c r="Y2336" s="27"/>
      <c r="Z2336" s="27"/>
      <c r="AA2336" s="27"/>
      <c r="AB2336" s="27"/>
      <c r="AC2336" s="27"/>
      <c r="AD2336" s="27"/>
      <c r="AE2336" s="27"/>
      <c r="AF2336" s="27"/>
      <c r="AG2336" s="27"/>
      <c r="AH2336" s="27"/>
      <c r="AI2336" s="27"/>
      <c r="AJ2336" s="27"/>
      <c r="AK2336" s="27"/>
      <c r="AL2336" s="27"/>
      <c r="AM2336" s="27"/>
      <c r="AN2336" s="27"/>
      <c r="AO2336" s="27"/>
      <c r="AP2336" s="27">
        <v>2986.56</v>
      </c>
      <c r="AQ2336" s="27">
        <v>0</v>
      </c>
      <c r="AR2336" s="27">
        <f t="shared" si="47"/>
        <v>0</v>
      </c>
      <c r="AS2336" s="10" t="s">
        <v>111</v>
      </c>
      <c r="AT2336" s="43" t="s">
        <v>241</v>
      </c>
      <c r="AU2336" s="88" t="s">
        <v>242</v>
      </c>
    </row>
    <row r="2337" spans="2:47" x14ac:dyDescent="0.2">
      <c r="B2337" s="12" t="s">
        <v>3520</v>
      </c>
      <c r="C2337" s="7" t="s">
        <v>100</v>
      </c>
      <c r="D2337" s="13" t="s">
        <v>760</v>
      </c>
      <c r="E2337" s="7" t="s">
        <v>732</v>
      </c>
      <c r="F2337" s="7" t="s">
        <v>761</v>
      </c>
      <c r="G2337" s="7" t="s">
        <v>3519</v>
      </c>
      <c r="H2337" s="8" t="s">
        <v>105</v>
      </c>
      <c r="I2337" s="9">
        <v>45</v>
      </c>
      <c r="J2337" s="10" t="s">
        <v>106</v>
      </c>
      <c r="K2337" s="8" t="s">
        <v>107</v>
      </c>
      <c r="L2337" s="10" t="s">
        <v>108</v>
      </c>
      <c r="M2337" s="10" t="s">
        <v>109</v>
      </c>
      <c r="N2337" s="10" t="s">
        <v>3503</v>
      </c>
      <c r="O2337" s="74"/>
      <c r="P2337" s="27"/>
      <c r="Q2337" s="27"/>
      <c r="R2337" s="27">
        <v>68</v>
      </c>
      <c r="S2337" s="27">
        <v>68</v>
      </c>
      <c r="T2337" s="27">
        <v>68</v>
      </c>
      <c r="U2337" s="27">
        <v>68</v>
      </c>
      <c r="V2337" s="27">
        <v>68</v>
      </c>
      <c r="W2337" s="27"/>
      <c r="X2337" s="27"/>
      <c r="Y2337" s="27"/>
      <c r="Z2337" s="27"/>
      <c r="AA2337" s="27"/>
      <c r="AB2337" s="27"/>
      <c r="AC2337" s="27"/>
      <c r="AD2337" s="27"/>
      <c r="AE2337" s="27"/>
      <c r="AF2337" s="27"/>
      <c r="AG2337" s="27"/>
      <c r="AH2337" s="27"/>
      <c r="AI2337" s="27"/>
      <c r="AJ2337" s="27"/>
      <c r="AK2337" s="27"/>
      <c r="AL2337" s="27"/>
      <c r="AM2337" s="27"/>
      <c r="AN2337" s="27"/>
      <c r="AO2337" s="27"/>
      <c r="AP2337" s="27">
        <v>2986.56</v>
      </c>
      <c r="AQ2337" s="27">
        <v>0</v>
      </c>
      <c r="AR2337" s="27">
        <f t="shared" si="47"/>
        <v>0</v>
      </c>
      <c r="AS2337" s="10" t="s">
        <v>111</v>
      </c>
      <c r="AT2337" s="43" t="s">
        <v>241</v>
      </c>
      <c r="AU2337" s="89" t="s">
        <v>242</v>
      </c>
    </row>
    <row r="2338" spans="2:47" x14ac:dyDescent="0.2">
      <c r="B2338" s="12" t="s">
        <v>3521</v>
      </c>
      <c r="C2338" s="7" t="s">
        <v>100</v>
      </c>
      <c r="D2338" s="13" t="s">
        <v>760</v>
      </c>
      <c r="E2338" s="7" t="s">
        <v>732</v>
      </c>
      <c r="F2338" s="7" t="s">
        <v>761</v>
      </c>
      <c r="G2338" s="7" t="s">
        <v>3519</v>
      </c>
      <c r="H2338" s="8" t="s">
        <v>105</v>
      </c>
      <c r="I2338" s="8">
        <v>45</v>
      </c>
      <c r="J2338" s="10" t="s">
        <v>200</v>
      </c>
      <c r="K2338" s="8" t="s">
        <v>107</v>
      </c>
      <c r="L2338" s="10" t="s">
        <v>108</v>
      </c>
      <c r="M2338" s="10" t="s">
        <v>109</v>
      </c>
      <c r="N2338" s="10" t="s">
        <v>3503</v>
      </c>
      <c r="O2338" s="74"/>
      <c r="P2338" s="27"/>
      <c r="Q2338" s="27"/>
      <c r="R2338" s="27">
        <v>68</v>
      </c>
      <c r="S2338" s="27">
        <v>68</v>
      </c>
      <c r="T2338" s="27">
        <v>68</v>
      </c>
      <c r="U2338" s="27">
        <v>68</v>
      </c>
      <c r="V2338" s="27">
        <v>68</v>
      </c>
      <c r="W2338" s="27"/>
      <c r="X2338" s="27"/>
      <c r="Y2338" s="27"/>
      <c r="Z2338" s="27"/>
      <c r="AA2338" s="27"/>
      <c r="AB2338" s="27"/>
      <c r="AC2338" s="27"/>
      <c r="AD2338" s="27"/>
      <c r="AE2338" s="27"/>
      <c r="AF2338" s="27"/>
      <c r="AG2338" s="27"/>
      <c r="AH2338" s="27"/>
      <c r="AI2338" s="27"/>
      <c r="AJ2338" s="27"/>
      <c r="AK2338" s="27"/>
      <c r="AL2338" s="27"/>
      <c r="AM2338" s="27"/>
      <c r="AN2338" s="27"/>
      <c r="AO2338" s="27"/>
      <c r="AP2338" s="27">
        <v>2757</v>
      </c>
      <c r="AQ2338" s="27">
        <v>0</v>
      </c>
      <c r="AR2338" s="27">
        <f t="shared" si="47"/>
        <v>0</v>
      </c>
      <c r="AS2338" s="10" t="s">
        <v>111</v>
      </c>
      <c r="AT2338" s="7" t="s">
        <v>375</v>
      </c>
      <c r="AU2338" s="13" t="s">
        <v>130</v>
      </c>
    </row>
    <row r="2339" spans="2:47" x14ac:dyDescent="0.2">
      <c r="B2339" s="13" t="s">
        <v>3522</v>
      </c>
      <c r="C2339" s="13" t="s">
        <v>100</v>
      </c>
      <c r="D2339" s="13" t="s">
        <v>767</v>
      </c>
      <c r="E2339" s="13" t="s">
        <v>741</v>
      </c>
      <c r="F2339" s="13" t="s">
        <v>768</v>
      </c>
      <c r="G2339" s="13" t="s">
        <v>3519</v>
      </c>
      <c r="H2339" s="13" t="s">
        <v>1026</v>
      </c>
      <c r="I2339" s="13">
        <v>45</v>
      </c>
      <c r="J2339" s="13" t="s">
        <v>614</v>
      </c>
      <c r="K2339" s="13" t="s">
        <v>107</v>
      </c>
      <c r="L2339" s="13" t="s">
        <v>108</v>
      </c>
      <c r="M2339" s="13" t="s">
        <v>109</v>
      </c>
      <c r="N2339" s="13" t="s">
        <v>3503</v>
      </c>
      <c r="O2339" s="39"/>
      <c r="P2339" s="39"/>
      <c r="Q2339" s="39"/>
      <c r="R2339" s="39"/>
      <c r="S2339" s="39">
        <v>25</v>
      </c>
      <c r="T2339" s="39">
        <v>25</v>
      </c>
      <c r="U2339" s="39">
        <v>25</v>
      </c>
      <c r="V2339" s="39">
        <v>25</v>
      </c>
      <c r="W2339" s="39">
        <v>25</v>
      </c>
      <c r="X2339" s="39"/>
      <c r="Y2339" s="39"/>
      <c r="Z2339" s="39"/>
      <c r="AA2339" s="39"/>
      <c r="AB2339" s="39"/>
      <c r="AC2339" s="39"/>
      <c r="AD2339" s="39"/>
      <c r="AE2339" s="39"/>
      <c r="AF2339" s="39"/>
      <c r="AG2339" s="39"/>
      <c r="AH2339" s="39"/>
      <c r="AI2339" s="39"/>
      <c r="AJ2339" s="39"/>
      <c r="AK2339" s="39"/>
      <c r="AL2339" s="39"/>
      <c r="AM2339" s="39"/>
      <c r="AN2339" s="39"/>
      <c r="AO2339" s="39"/>
      <c r="AP2339" s="39">
        <v>2757</v>
      </c>
      <c r="AQ2339" s="39">
        <v>0</v>
      </c>
      <c r="AR2339" s="27">
        <f t="shared" si="47"/>
        <v>0</v>
      </c>
      <c r="AS2339" s="13" t="s">
        <v>111</v>
      </c>
      <c r="AT2339" s="13">
        <v>2016</v>
      </c>
      <c r="AU2339" s="13">
        <v>7.9</v>
      </c>
    </row>
    <row r="2340" spans="2:47" x14ac:dyDescent="0.2">
      <c r="B2340" s="13" t="s">
        <v>3523</v>
      </c>
      <c r="C2340" s="13" t="s">
        <v>100</v>
      </c>
      <c r="D2340" s="13" t="s">
        <v>767</v>
      </c>
      <c r="E2340" s="13" t="s">
        <v>741</v>
      </c>
      <c r="F2340" s="13" t="s">
        <v>768</v>
      </c>
      <c r="G2340" s="13" t="s">
        <v>3519</v>
      </c>
      <c r="H2340" s="13" t="s">
        <v>744</v>
      </c>
      <c r="I2340" s="13">
        <v>45</v>
      </c>
      <c r="J2340" s="13" t="s">
        <v>745</v>
      </c>
      <c r="K2340" s="13" t="s">
        <v>107</v>
      </c>
      <c r="L2340" s="13" t="s">
        <v>108</v>
      </c>
      <c r="M2340" s="13" t="s">
        <v>109</v>
      </c>
      <c r="N2340" s="13" t="s">
        <v>3503</v>
      </c>
      <c r="O2340" s="39"/>
      <c r="P2340" s="39"/>
      <c r="Q2340" s="39"/>
      <c r="R2340" s="39"/>
      <c r="S2340" s="39">
        <v>25</v>
      </c>
      <c r="T2340" s="39">
        <v>25</v>
      </c>
      <c r="U2340" s="39">
        <v>25</v>
      </c>
      <c r="V2340" s="39">
        <v>25</v>
      </c>
      <c r="W2340" s="39">
        <v>25</v>
      </c>
      <c r="X2340" s="39"/>
      <c r="Y2340" s="39"/>
      <c r="Z2340" s="39"/>
      <c r="AA2340" s="39"/>
      <c r="AB2340" s="39"/>
      <c r="AC2340" s="39"/>
      <c r="AD2340" s="39"/>
      <c r="AE2340" s="39"/>
      <c r="AF2340" s="39"/>
      <c r="AG2340" s="39"/>
      <c r="AH2340" s="39"/>
      <c r="AI2340" s="39"/>
      <c r="AJ2340" s="39"/>
      <c r="AK2340" s="39"/>
      <c r="AL2340" s="39"/>
      <c r="AM2340" s="39"/>
      <c r="AN2340" s="39"/>
      <c r="AO2340" s="39"/>
      <c r="AP2340" s="39">
        <v>2757</v>
      </c>
      <c r="AQ2340" s="39">
        <v>0</v>
      </c>
      <c r="AR2340" s="27">
        <f t="shared" si="47"/>
        <v>0</v>
      </c>
      <c r="AS2340" s="13" t="s">
        <v>111</v>
      </c>
      <c r="AT2340" s="13">
        <v>2016</v>
      </c>
      <c r="AU2340" s="13" t="s">
        <v>2367</v>
      </c>
    </row>
    <row r="2341" spans="2:47" x14ac:dyDescent="0.2">
      <c r="B2341" s="13" t="s">
        <v>3524</v>
      </c>
      <c r="C2341" s="13" t="s">
        <v>100</v>
      </c>
      <c r="D2341" s="13" t="s">
        <v>767</v>
      </c>
      <c r="E2341" s="13" t="s">
        <v>741</v>
      </c>
      <c r="F2341" s="13" t="s">
        <v>768</v>
      </c>
      <c r="G2341" s="13" t="s">
        <v>3519</v>
      </c>
      <c r="H2341" s="13" t="s">
        <v>744</v>
      </c>
      <c r="I2341" s="13">
        <v>45</v>
      </c>
      <c r="J2341" s="13" t="s">
        <v>747</v>
      </c>
      <c r="K2341" s="13" t="s">
        <v>107</v>
      </c>
      <c r="L2341" s="13" t="s">
        <v>108</v>
      </c>
      <c r="M2341" s="13" t="s">
        <v>109</v>
      </c>
      <c r="N2341" s="13" t="s">
        <v>3503</v>
      </c>
      <c r="O2341" s="39"/>
      <c r="P2341" s="39"/>
      <c r="Q2341" s="39"/>
      <c r="R2341" s="39"/>
      <c r="S2341" s="39">
        <v>25</v>
      </c>
      <c r="T2341" s="39">
        <v>25</v>
      </c>
      <c r="U2341" s="39">
        <v>25</v>
      </c>
      <c r="V2341" s="39">
        <v>25</v>
      </c>
      <c r="W2341" s="39">
        <v>25</v>
      </c>
      <c r="X2341" s="39"/>
      <c r="Y2341" s="39"/>
      <c r="Z2341" s="39"/>
      <c r="AA2341" s="39"/>
      <c r="AB2341" s="39"/>
      <c r="AC2341" s="39"/>
      <c r="AD2341" s="39"/>
      <c r="AE2341" s="39"/>
      <c r="AF2341" s="39"/>
      <c r="AG2341" s="39"/>
      <c r="AH2341" s="39"/>
      <c r="AI2341" s="39"/>
      <c r="AJ2341" s="39"/>
      <c r="AK2341" s="39"/>
      <c r="AL2341" s="39"/>
      <c r="AM2341" s="39"/>
      <c r="AN2341" s="39"/>
      <c r="AO2341" s="39"/>
      <c r="AP2341" s="39">
        <v>2500</v>
      </c>
      <c r="AQ2341" s="39">
        <v>0</v>
      </c>
      <c r="AR2341" s="27">
        <f t="shared" si="47"/>
        <v>0</v>
      </c>
      <c r="AS2341" s="13" t="s">
        <v>748</v>
      </c>
      <c r="AT2341" s="13">
        <v>2016</v>
      </c>
      <c r="AU2341" s="13" t="s">
        <v>749</v>
      </c>
    </row>
    <row r="2342" spans="2:47" x14ac:dyDescent="0.2">
      <c r="B2342" s="13" t="s">
        <v>3525</v>
      </c>
      <c r="C2342" s="13" t="s">
        <v>100</v>
      </c>
      <c r="D2342" s="13" t="s">
        <v>767</v>
      </c>
      <c r="E2342" s="13" t="s">
        <v>741</v>
      </c>
      <c r="F2342" s="13" t="s">
        <v>768</v>
      </c>
      <c r="G2342" s="13" t="s">
        <v>3519</v>
      </c>
      <c r="H2342" s="13" t="s">
        <v>744</v>
      </c>
      <c r="I2342" s="13">
        <v>45</v>
      </c>
      <c r="J2342" s="13" t="s">
        <v>751</v>
      </c>
      <c r="K2342" s="13" t="s">
        <v>107</v>
      </c>
      <c r="L2342" s="13" t="s">
        <v>108</v>
      </c>
      <c r="M2342" s="13" t="s">
        <v>337</v>
      </c>
      <c r="N2342" s="13" t="s">
        <v>3503</v>
      </c>
      <c r="O2342" s="39"/>
      <c r="P2342" s="39"/>
      <c r="Q2342" s="39"/>
      <c r="R2342" s="39"/>
      <c r="S2342" s="39">
        <v>25</v>
      </c>
      <c r="T2342" s="39">
        <v>25</v>
      </c>
      <c r="U2342" s="39">
        <v>25</v>
      </c>
      <c r="V2342" s="39">
        <v>25</v>
      </c>
      <c r="W2342" s="39">
        <v>25</v>
      </c>
      <c r="X2342" s="39"/>
      <c r="Y2342" s="39"/>
      <c r="Z2342" s="39"/>
      <c r="AA2342" s="39"/>
      <c r="AB2342" s="39"/>
      <c r="AC2342" s="39"/>
      <c r="AD2342" s="39"/>
      <c r="AE2342" s="39"/>
      <c r="AF2342" s="39"/>
      <c r="AG2342" s="39"/>
      <c r="AH2342" s="39"/>
      <c r="AI2342" s="39"/>
      <c r="AJ2342" s="39"/>
      <c r="AK2342" s="39"/>
      <c r="AL2342" s="39"/>
      <c r="AM2342" s="39"/>
      <c r="AN2342" s="39"/>
      <c r="AO2342" s="39"/>
      <c r="AP2342" s="39">
        <v>2757</v>
      </c>
      <c r="AQ2342" s="39">
        <v>0</v>
      </c>
      <c r="AR2342" s="27">
        <f t="shared" si="47"/>
        <v>0</v>
      </c>
      <c r="AS2342" s="13" t="s">
        <v>748</v>
      </c>
      <c r="AT2342" s="13">
        <v>2016</v>
      </c>
      <c r="AU2342" s="13" t="s">
        <v>212</v>
      </c>
    </row>
    <row r="2343" spans="2:47" x14ac:dyDescent="0.2">
      <c r="B2343" s="7" t="s">
        <v>3526</v>
      </c>
      <c r="C2343" s="7" t="s">
        <v>100</v>
      </c>
      <c r="D2343" s="13" t="s">
        <v>760</v>
      </c>
      <c r="E2343" s="7" t="s">
        <v>732</v>
      </c>
      <c r="F2343" s="7" t="s">
        <v>761</v>
      </c>
      <c r="G2343" s="7" t="s">
        <v>3527</v>
      </c>
      <c r="H2343" s="8" t="s">
        <v>197</v>
      </c>
      <c r="I2343" s="9">
        <v>45</v>
      </c>
      <c r="J2343" s="10" t="s">
        <v>238</v>
      </c>
      <c r="K2343" s="8" t="s">
        <v>107</v>
      </c>
      <c r="L2343" s="10" t="s">
        <v>108</v>
      </c>
      <c r="M2343" s="10" t="s">
        <v>109</v>
      </c>
      <c r="N2343" s="10" t="s">
        <v>3503</v>
      </c>
      <c r="O2343" s="27"/>
      <c r="P2343" s="27"/>
      <c r="Q2343" s="74"/>
      <c r="R2343" s="27">
        <v>182</v>
      </c>
      <c r="S2343" s="27">
        <v>182</v>
      </c>
      <c r="T2343" s="27">
        <v>182</v>
      </c>
      <c r="U2343" s="27">
        <v>182</v>
      </c>
      <c r="V2343" s="27">
        <v>182</v>
      </c>
      <c r="W2343" s="27"/>
      <c r="X2343" s="27"/>
      <c r="Y2343" s="27"/>
      <c r="Z2343" s="27"/>
      <c r="AA2343" s="27"/>
      <c r="AB2343" s="27"/>
      <c r="AC2343" s="27"/>
      <c r="AD2343" s="27"/>
      <c r="AE2343" s="27"/>
      <c r="AF2343" s="27"/>
      <c r="AG2343" s="27"/>
      <c r="AH2343" s="27"/>
      <c r="AI2343" s="27"/>
      <c r="AJ2343" s="27"/>
      <c r="AK2343" s="27"/>
      <c r="AL2343" s="27"/>
      <c r="AM2343" s="27"/>
      <c r="AN2343" s="27"/>
      <c r="AO2343" s="27"/>
      <c r="AP2343" s="27">
        <v>2986.56</v>
      </c>
      <c r="AQ2343" s="27">
        <v>0</v>
      </c>
      <c r="AR2343" s="27">
        <f t="shared" si="47"/>
        <v>0</v>
      </c>
      <c r="AS2343" s="10" t="s">
        <v>111</v>
      </c>
      <c r="AT2343" s="43" t="s">
        <v>241</v>
      </c>
      <c r="AU2343" s="88" t="s">
        <v>242</v>
      </c>
    </row>
    <row r="2344" spans="2:47" x14ac:dyDescent="0.2">
      <c r="B2344" s="12" t="s">
        <v>3528</v>
      </c>
      <c r="C2344" s="7" t="s">
        <v>100</v>
      </c>
      <c r="D2344" s="13" t="s">
        <v>760</v>
      </c>
      <c r="E2344" s="7" t="s">
        <v>732</v>
      </c>
      <c r="F2344" s="7" t="s">
        <v>761</v>
      </c>
      <c r="G2344" s="7" t="s">
        <v>3527</v>
      </c>
      <c r="H2344" s="8" t="s">
        <v>105</v>
      </c>
      <c r="I2344" s="9">
        <v>45</v>
      </c>
      <c r="J2344" s="10" t="s">
        <v>106</v>
      </c>
      <c r="K2344" s="8" t="s">
        <v>107</v>
      </c>
      <c r="L2344" s="10" t="s">
        <v>108</v>
      </c>
      <c r="M2344" s="10" t="s">
        <v>109</v>
      </c>
      <c r="N2344" s="10" t="s">
        <v>3503</v>
      </c>
      <c r="O2344" s="74"/>
      <c r="P2344" s="27"/>
      <c r="Q2344" s="27"/>
      <c r="R2344" s="27">
        <v>182</v>
      </c>
      <c r="S2344" s="27">
        <v>182</v>
      </c>
      <c r="T2344" s="27">
        <v>182</v>
      </c>
      <c r="U2344" s="27">
        <v>182</v>
      </c>
      <c r="V2344" s="27">
        <v>182</v>
      </c>
      <c r="W2344" s="27"/>
      <c r="X2344" s="27"/>
      <c r="Y2344" s="27"/>
      <c r="Z2344" s="27"/>
      <c r="AA2344" s="27"/>
      <c r="AB2344" s="27"/>
      <c r="AC2344" s="27"/>
      <c r="AD2344" s="27"/>
      <c r="AE2344" s="27"/>
      <c r="AF2344" s="27"/>
      <c r="AG2344" s="27"/>
      <c r="AH2344" s="27"/>
      <c r="AI2344" s="27"/>
      <c r="AJ2344" s="27"/>
      <c r="AK2344" s="27"/>
      <c r="AL2344" s="27"/>
      <c r="AM2344" s="27"/>
      <c r="AN2344" s="27"/>
      <c r="AO2344" s="27"/>
      <c r="AP2344" s="27">
        <v>2986.56</v>
      </c>
      <c r="AQ2344" s="27">
        <v>0</v>
      </c>
      <c r="AR2344" s="27">
        <f t="shared" si="47"/>
        <v>0</v>
      </c>
      <c r="AS2344" s="10" t="s">
        <v>111</v>
      </c>
      <c r="AT2344" s="43" t="s">
        <v>241</v>
      </c>
      <c r="AU2344" s="89" t="s">
        <v>242</v>
      </c>
    </row>
    <row r="2345" spans="2:47" x14ac:dyDescent="0.2">
      <c r="B2345" s="12" t="s">
        <v>3529</v>
      </c>
      <c r="C2345" s="7" t="s">
        <v>100</v>
      </c>
      <c r="D2345" s="13" t="s">
        <v>760</v>
      </c>
      <c r="E2345" s="7" t="s">
        <v>732</v>
      </c>
      <c r="F2345" s="7" t="s">
        <v>761</v>
      </c>
      <c r="G2345" s="7" t="s">
        <v>3527</v>
      </c>
      <c r="H2345" s="8" t="s">
        <v>105</v>
      </c>
      <c r="I2345" s="8">
        <v>45</v>
      </c>
      <c r="J2345" s="10" t="s">
        <v>200</v>
      </c>
      <c r="K2345" s="8" t="s">
        <v>107</v>
      </c>
      <c r="L2345" s="10" t="s">
        <v>108</v>
      </c>
      <c r="M2345" s="10" t="s">
        <v>109</v>
      </c>
      <c r="N2345" s="10" t="s">
        <v>3503</v>
      </c>
      <c r="O2345" s="74"/>
      <c r="P2345" s="27"/>
      <c r="Q2345" s="27"/>
      <c r="R2345" s="27">
        <v>182</v>
      </c>
      <c r="S2345" s="27">
        <v>182</v>
      </c>
      <c r="T2345" s="27">
        <v>182</v>
      </c>
      <c r="U2345" s="27">
        <v>182</v>
      </c>
      <c r="V2345" s="27">
        <v>182</v>
      </c>
      <c r="W2345" s="27"/>
      <c r="X2345" s="27"/>
      <c r="Y2345" s="27"/>
      <c r="Z2345" s="27"/>
      <c r="AA2345" s="27"/>
      <c r="AB2345" s="27"/>
      <c r="AC2345" s="27"/>
      <c r="AD2345" s="27"/>
      <c r="AE2345" s="27"/>
      <c r="AF2345" s="27"/>
      <c r="AG2345" s="27"/>
      <c r="AH2345" s="27"/>
      <c r="AI2345" s="27"/>
      <c r="AJ2345" s="27"/>
      <c r="AK2345" s="27"/>
      <c r="AL2345" s="27"/>
      <c r="AM2345" s="27"/>
      <c r="AN2345" s="27"/>
      <c r="AO2345" s="27"/>
      <c r="AP2345" s="27">
        <v>2220</v>
      </c>
      <c r="AQ2345" s="27">
        <v>0</v>
      </c>
      <c r="AR2345" s="27">
        <f t="shared" si="47"/>
        <v>0</v>
      </c>
      <c r="AS2345" s="10" t="s">
        <v>111</v>
      </c>
      <c r="AT2345" s="7" t="s">
        <v>375</v>
      </c>
      <c r="AU2345" s="13" t="s">
        <v>1163</v>
      </c>
    </row>
    <row r="2346" spans="2:47" x14ac:dyDescent="0.2">
      <c r="B2346" s="13" t="s">
        <v>3530</v>
      </c>
      <c r="C2346" s="13" t="s">
        <v>100</v>
      </c>
      <c r="D2346" s="13" t="s">
        <v>767</v>
      </c>
      <c r="E2346" s="13" t="s">
        <v>741</v>
      </c>
      <c r="F2346" s="13" t="s">
        <v>768</v>
      </c>
      <c r="G2346" s="13" t="s">
        <v>3527</v>
      </c>
      <c r="H2346" s="13" t="s">
        <v>1026</v>
      </c>
      <c r="I2346" s="13">
        <v>45</v>
      </c>
      <c r="J2346" s="13" t="s">
        <v>614</v>
      </c>
      <c r="K2346" s="13" t="s">
        <v>107</v>
      </c>
      <c r="L2346" s="13" t="s">
        <v>108</v>
      </c>
      <c r="M2346" s="13" t="s">
        <v>109</v>
      </c>
      <c r="N2346" s="13" t="s">
        <v>3503</v>
      </c>
      <c r="O2346" s="39"/>
      <c r="P2346" s="39"/>
      <c r="Q2346" s="39"/>
      <c r="R2346" s="39"/>
      <c r="S2346" s="39">
        <v>117</v>
      </c>
      <c r="T2346" s="39">
        <v>117</v>
      </c>
      <c r="U2346" s="39">
        <v>117</v>
      </c>
      <c r="V2346" s="39">
        <v>117</v>
      </c>
      <c r="W2346" s="39">
        <v>117</v>
      </c>
      <c r="X2346" s="39"/>
      <c r="Y2346" s="39"/>
      <c r="Z2346" s="39"/>
      <c r="AA2346" s="39"/>
      <c r="AB2346" s="39"/>
      <c r="AC2346" s="39"/>
      <c r="AD2346" s="39"/>
      <c r="AE2346" s="39"/>
      <c r="AF2346" s="39"/>
      <c r="AG2346" s="39"/>
      <c r="AH2346" s="39"/>
      <c r="AI2346" s="39"/>
      <c r="AJ2346" s="39"/>
      <c r="AK2346" s="39"/>
      <c r="AL2346" s="39"/>
      <c r="AM2346" s="39"/>
      <c r="AN2346" s="39"/>
      <c r="AO2346" s="39"/>
      <c r="AP2346" s="39">
        <v>2220</v>
      </c>
      <c r="AQ2346" s="39">
        <v>0</v>
      </c>
      <c r="AR2346" s="27">
        <f t="shared" si="47"/>
        <v>0</v>
      </c>
      <c r="AS2346" s="13" t="s">
        <v>111</v>
      </c>
      <c r="AT2346" s="13">
        <v>2016</v>
      </c>
      <c r="AU2346" s="13">
        <v>7.9</v>
      </c>
    </row>
    <row r="2347" spans="2:47" x14ac:dyDescent="0.2">
      <c r="B2347" s="13" t="s">
        <v>3531</v>
      </c>
      <c r="C2347" s="13" t="s">
        <v>100</v>
      </c>
      <c r="D2347" s="13" t="s">
        <v>767</v>
      </c>
      <c r="E2347" s="13" t="s">
        <v>741</v>
      </c>
      <c r="F2347" s="13" t="s">
        <v>768</v>
      </c>
      <c r="G2347" s="13" t="s">
        <v>3527</v>
      </c>
      <c r="H2347" s="13" t="s">
        <v>744</v>
      </c>
      <c r="I2347" s="13">
        <v>45</v>
      </c>
      <c r="J2347" s="13" t="s">
        <v>745</v>
      </c>
      <c r="K2347" s="13" t="s">
        <v>107</v>
      </c>
      <c r="L2347" s="13" t="s">
        <v>108</v>
      </c>
      <c r="M2347" s="13" t="s">
        <v>109</v>
      </c>
      <c r="N2347" s="13" t="s">
        <v>3503</v>
      </c>
      <c r="O2347" s="39"/>
      <c r="P2347" s="39"/>
      <c r="Q2347" s="39"/>
      <c r="R2347" s="39"/>
      <c r="S2347" s="39">
        <v>117</v>
      </c>
      <c r="T2347" s="39">
        <v>117</v>
      </c>
      <c r="U2347" s="39">
        <v>117</v>
      </c>
      <c r="V2347" s="39">
        <v>117</v>
      </c>
      <c r="W2347" s="39">
        <v>117</v>
      </c>
      <c r="X2347" s="39"/>
      <c r="Y2347" s="39"/>
      <c r="Z2347" s="39"/>
      <c r="AA2347" s="39"/>
      <c r="AB2347" s="39"/>
      <c r="AC2347" s="39"/>
      <c r="AD2347" s="39"/>
      <c r="AE2347" s="39"/>
      <c r="AF2347" s="39"/>
      <c r="AG2347" s="39"/>
      <c r="AH2347" s="39"/>
      <c r="AI2347" s="39"/>
      <c r="AJ2347" s="39"/>
      <c r="AK2347" s="39"/>
      <c r="AL2347" s="39"/>
      <c r="AM2347" s="39"/>
      <c r="AN2347" s="39"/>
      <c r="AO2347" s="39"/>
      <c r="AP2347" s="39">
        <v>2220</v>
      </c>
      <c r="AQ2347" s="39">
        <v>0</v>
      </c>
      <c r="AR2347" s="27">
        <f t="shared" si="47"/>
        <v>0</v>
      </c>
      <c r="AS2347" s="13" t="s">
        <v>111</v>
      </c>
      <c r="AT2347" s="13">
        <v>2016</v>
      </c>
      <c r="AU2347" s="13">
        <v>9.18</v>
      </c>
    </row>
    <row r="2348" spans="2:47" x14ac:dyDescent="0.2">
      <c r="B2348" s="13" t="s">
        <v>3532</v>
      </c>
      <c r="C2348" s="13" t="s">
        <v>100</v>
      </c>
      <c r="D2348" s="13" t="s">
        <v>767</v>
      </c>
      <c r="E2348" s="13" t="s">
        <v>741</v>
      </c>
      <c r="F2348" s="13" t="s">
        <v>768</v>
      </c>
      <c r="G2348" s="13" t="s">
        <v>3527</v>
      </c>
      <c r="H2348" s="13" t="s">
        <v>744</v>
      </c>
      <c r="I2348" s="13">
        <v>45</v>
      </c>
      <c r="J2348" s="13" t="s">
        <v>747</v>
      </c>
      <c r="K2348" s="13" t="s">
        <v>107</v>
      </c>
      <c r="L2348" s="13" t="s">
        <v>108</v>
      </c>
      <c r="M2348" s="13" t="s">
        <v>109</v>
      </c>
      <c r="N2348" s="13" t="s">
        <v>3503</v>
      </c>
      <c r="O2348" s="39"/>
      <c r="P2348" s="39"/>
      <c r="Q2348" s="39"/>
      <c r="R2348" s="39"/>
      <c r="S2348" s="39">
        <v>117</v>
      </c>
      <c r="T2348" s="39">
        <v>117</v>
      </c>
      <c r="U2348" s="39">
        <v>117</v>
      </c>
      <c r="V2348" s="39">
        <v>117</v>
      </c>
      <c r="W2348" s="39">
        <v>117</v>
      </c>
      <c r="X2348" s="39"/>
      <c r="Y2348" s="39"/>
      <c r="Z2348" s="39"/>
      <c r="AA2348" s="39"/>
      <c r="AB2348" s="39"/>
      <c r="AC2348" s="39"/>
      <c r="AD2348" s="39"/>
      <c r="AE2348" s="39"/>
      <c r="AF2348" s="39"/>
      <c r="AG2348" s="39"/>
      <c r="AH2348" s="39"/>
      <c r="AI2348" s="39"/>
      <c r="AJ2348" s="39"/>
      <c r="AK2348" s="39"/>
      <c r="AL2348" s="39"/>
      <c r="AM2348" s="39"/>
      <c r="AN2348" s="39"/>
      <c r="AO2348" s="39"/>
      <c r="AP2348" s="39">
        <v>2220</v>
      </c>
      <c r="AQ2348" s="39">
        <v>0</v>
      </c>
      <c r="AR2348" s="27">
        <f t="shared" si="47"/>
        <v>0</v>
      </c>
      <c r="AS2348" s="13" t="s">
        <v>748</v>
      </c>
      <c r="AT2348" s="13">
        <v>2016</v>
      </c>
      <c r="AU2348" s="13" t="s">
        <v>749</v>
      </c>
    </row>
    <row r="2349" spans="2:47" x14ac:dyDescent="0.2">
      <c r="B2349" s="13" t="s">
        <v>3533</v>
      </c>
      <c r="C2349" s="13" t="s">
        <v>100</v>
      </c>
      <c r="D2349" s="13" t="s">
        <v>767</v>
      </c>
      <c r="E2349" s="13" t="s">
        <v>741</v>
      </c>
      <c r="F2349" s="13" t="s">
        <v>768</v>
      </c>
      <c r="G2349" s="13" t="s">
        <v>3527</v>
      </c>
      <c r="H2349" s="13" t="s">
        <v>744</v>
      </c>
      <c r="I2349" s="13">
        <v>45</v>
      </c>
      <c r="J2349" s="13" t="s">
        <v>751</v>
      </c>
      <c r="K2349" s="13" t="s">
        <v>107</v>
      </c>
      <c r="L2349" s="13" t="s">
        <v>108</v>
      </c>
      <c r="M2349" s="13" t="s">
        <v>337</v>
      </c>
      <c r="N2349" s="13" t="s">
        <v>3503</v>
      </c>
      <c r="O2349" s="39"/>
      <c r="P2349" s="39"/>
      <c r="Q2349" s="39"/>
      <c r="R2349" s="39"/>
      <c r="S2349" s="39">
        <v>117</v>
      </c>
      <c r="T2349" s="39">
        <v>117</v>
      </c>
      <c r="U2349" s="39">
        <v>117</v>
      </c>
      <c r="V2349" s="39">
        <v>117</v>
      </c>
      <c r="W2349" s="39">
        <v>117</v>
      </c>
      <c r="X2349" s="39"/>
      <c r="Y2349" s="39"/>
      <c r="Z2349" s="39"/>
      <c r="AA2349" s="39"/>
      <c r="AB2349" s="39"/>
      <c r="AC2349" s="39"/>
      <c r="AD2349" s="39"/>
      <c r="AE2349" s="39"/>
      <c r="AF2349" s="39"/>
      <c r="AG2349" s="39"/>
      <c r="AH2349" s="39"/>
      <c r="AI2349" s="39"/>
      <c r="AJ2349" s="39"/>
      <c r="AK2349" s="39"/>
      <c r="AL2349" s="39"/>
      <c r="AM2349" s="39"/>
      <c r="AN2349" s="39"/>
      <c r="AO2349" s="39"/>
      <c r="AP2349" s="39">
        <v>2500</v>
      </c>
      <c r="AQ2349" s="39">
        <v>0</v>
      </c>
      <c r="AR2349" s="27">
        <f t="shared" si="47"/>
        <v>0</v>
      </c>
      <c r="AS2349" s="13" t="s">
        <v>748</v>
      </c>
      <c r="AT2349" s="13">
        <v>2016</v>
      </c>
      <c r="AU2349" s="13" t="s">
        <v>212</v>
      </c>
    </row>
    <row r="2350" spans="2:47" x14ac:dyDescent="0.2">
      <c r="B2350" s="7" t="s">
        <v>3534</v>
      </c>
      <c r="C2350" s="7" t="s">
        <v>100</v>
      </c>
      <c r="D2350" s="13" t="s">
        <v>760</v>
      </c>
      <c r="E2350" s="7" t="s">
        <v>732</v>
      </c>
      <c r="F2350" s="7" t="s">
        <v>761</v>
      </c>
      <c r="G2350" s="7" t="s">
        <v>3535</v>
      </c>
      <c r="H2350" s="8" t="s">
        <v>197</v>
      </c>
      <c r="I2350" s="9">
        <v>45</v>
      </c>
      <c r="J2350" s="10" t="s">
        <v>238</v>
      </c>
      <c r="K2350" s="8" t="s">
        <v>107</v>
      </c>
      <c r="L2350" s="10" t="s">
        <v>108</v>
      </c>
      <c r="M2350" s="10" t="s">
        <v>109</v>
      </c>
      <c r="N2350" s="10" t="s">
        <v>3503</v>
      </c>
      <c r="O2350" s="27"/>
      <c r="P2350" s="27"/>
      <c r="Q2350" s="74"/>
      <c r="R2350" s="27">
        <v>258</v>
      </c>
      <c r="S2350" s="27">
        <v>258</v>
      </c>
      <c r="T2350" s="27">
        <v>258</v>
      </c>
      <c r="U2350" s="27">
        <v>258</v>
      </c>
      <c r="V2350" s="27">
        <v>258</v>
      </c>
      <c r="W2350" s="27"/>
      <c r="X2350" s="27"/>
      <c r="Y2350" s="27"/>
      <c r="Z2350" s="27"/>
      <c r="AA2350" s="27"/>
      <c r="AB2350" s="27"/>
      <c r="AC2350" s="27"/>
      <c r="AD2350" s="27"/>
      <c r="AE2350" s="27"/>
      <c r="AF2350" s="27"/>
      <c r="AG2350" s="27"/>
      <c r="AH2350" s="27"/>
      <c r="AI2350" s="27"/>
      <c r="AJ2350" s="27"/>
      <c r="AK2350" s="27"/>
      <c r="AL2350" s="27"/>
      <c r="AM2350" s="27"/>
      <c r="AN2350" s="27"/>
      <c r="AO2350" s="27"/>
      <c r="AP2350" s="27">
        <v>2986.56</v>
      </c>
      <c r="AQ2350" s="27">
        <v>0</v>
      </c>
      <c r="AR2350" s="27">
        <f t="shared" si="47"/>
        <v>0</v>
      </c>
      <c r="AS2350" s="10" t="s">
        <v>111</v>
      </c>
      <c r="AT2350" s="43" t="s">
        <v>241</v>
      </c>
      <c r="AU2350" s="88" t="s">
        <v>242</v>
      </c>
    </row>
    <row r="2351" spans="2:47" x14ac:dyDescent="0.2">
      <c r="B2351" s="12" t="s">
        <v>3536</v>
      </c>
      <c r="C2351" s="7" t="s">
        <v>100</v>
      </c>
      <c r="D2351" s="13" t="s">
        <v>760</v>
      </c>
      <c r="E2351" s="7" t="s">
        <v>732</v>
      </c>
      <c r="F2351" s="7" t="s">
        <v>761</v>
      </c>
      <c r="G2351" s="7" t="s">
        <v>3535</v>
      </c>
      <c r="H2351" s="8" t="s">
        <v>105</v>
      </c>
      <c r="I2351" s="9">
        <v>45</v>
      </c>
      <c r="J2351" s="10" t="s">
        <v>106</v>
      </c>
      <c r="K2351" s="8" t="s">
        <v>107</v>
      </c>
      <c r="L2351" s="10" t="s">
        <v>108</v>
      </c>
      <c r="M2351" s="10" t="s">
        <v>109</v>
      </c>
      <c r="N2351" s="10" t="s">
        <v>3503</v>
      </c>
      <c r="O2351" s="74"/>
      <c r="P2351" s="27"/>
      <c r="Q2351" s="27"/>
      <c r="R2351" s="27">
        <v>258</v>
      </c>
      <c r="S2351" s="27">
        <v>258</v>
      </c>
      <c r="T2351" s="27">
        <v>258</v>
      </c>
      <c r="U2351" s="27">
        <v>258</v>
      </c>
      <c r="V2351" s="27">
        <v>258</v>
      </c>
      <c r="W2351" s="27"/>
      <c r="X2351" s="27"/>
      <c r="Y2351" s="27"/>
      <c r="Z2351" s="27"/>
      <c r="AA2351" s="27"/>
      <c r="AB2351" s="27"/>
      <c r="AC2351" s="27"/>
      <c r="AD2351" s="27"/>
      <c r="AE2351" s="27"/>
      <c r="AF2351" s="27"/>
      <c r="AG2351" s="27"/>
      <c r="AH2351" s="27"/>
      <c r="AI2351" s="27"/>
      <c r="AJ2351" s="27"/>
      <c r="AK2351" s="27"/>
      <c r="AL2351" s="27"/>
      <c r="AM2351" s="27"/>
      <c r="AN2351" s="27"/>
      <c r="AO2351" s="27"/>
      <c r="AP2351" s="27">
        <v>2986.56</v>
      </c>
      <c r="AQ2351" s="27">
        <v>0</v>
      </c>
      <c r="AR2351" s="27">
        <f t="shared" si="47"/>
        <v>0</v>
      </c>
      <c r="AS2351" s="10" t="s">
        <v>111</v>
      </c>
      <c r="AT2351" s="43" t="s">
        <v>241</v>
      </c>
      <c r="AU2351" s="89" t="s">
        <v>242</v>
      </c>
    </row>
    <row r="2352" spans="2:47" x14ac:dyDescent="0.2">
      <c r="B2352" s="12" t="s">
        <v>3537</v>
      </c>
      <c r="C2352" s="7" t="s">
        <v>100</v>
      </c>
      <c r="D2352" s="13" t="s">
        <v>760</v>
      </c>
      <c r="E2352" s="7" t="s">
        <v>732</v>
      </c>
      <c r="F2352" s="7" t="s">
        <v>761</v>
      </c>
      <c r="G2352" s="7" t="s">
        <v>3535</v>
      </c>
      <c r="H2352" s="8" t="s">
        <v>105</v>
      </c>
      <c r="I2352" s="8">
        <v>45</v>
      </c>
      <c r="J2352" s="10" t="s">
        <v>200</v>
      </c>
      <c r="K2352" s="8" t="s">
        <v>107</v>
      </c>
      <c r="L2352" s="10" t="s">
        <v>108</v>
      </c>
      <c r="M2352" s="10" t="s">
        <v>109</v>
      </c>
      <c r="N2352" s="10" t="s">
        <v>3503</v>
      </c>
      <c r="O2352" s="74"/>
      <c r="P2352" s="27"/>
      <c r="Q2352" s="27"/>
      <c r="R2352" s="27">
        <v>240</v>
      </c>
      <c r="S2352" s="27">
        <v>258</v>
      </c>
      <c r="T2352" s="27">
        <v>258</v>
      </c>
      <c r="U2352" s="27">
        <v>258</v>
      </c>
      <c r="V2352" s="27">
        <v>258</v>
      </c>
      <c r="W2352" s="27"/>
      <c r="X2352" s="27"/>
      <c r="Y2352" s="27"/>
      <c r="Z2352" s="27"/>
      <c r="AA2352" s="27"/>
      <c r="AB2352" s="27"/>
      <c r="AC2352" s="27"/>
      <c r="AD2352" s="27"/>
      <c r="AE2352" s="27"/>
      <c r="AF2352" s="27"/>
      <c r="AG2352" s="27"/>
      <c r="AH2352" s="27"/>
      <c r="AI2352" s="27"/>
      <c r="AJ2352" s="27"/>
      <c r="AK2352" s="27"/>
      <c r="AL2352" s="27"/>
      <c r="AM2352" s="27"/>
      <c r="AN2352" s="27"/>
      <c r="AO2352" s="27"/>
      <c r="AP2352" s="27">
        <v>2220</v>
      </c>
      <c r="AQ2352" s="27">
        <v>0</v>
      </c>
      <c r="AR2352" s="27">
        <f t="shared" si="47"/>
        <v>0</v>
      </c>
      <c r="AS2352" s="10" t="s">
        <v>111</v>
      </c>
      <c r="AT2352" s="7" t="s">
        <v>375</v>
      </c>
      <c r="AU2352" s="13" t="s">
        <v>1163</v>
      </c>
    </row>
    <row r="2353" spans="2:47" x14ac:dyDescent="0.2">
      <c r="B2353" s="13" t="s">
        <v>3538</v>
      </c>
      <c r="C2353" s="13" t="s">
        <v>100</v>
      </c>
      <c r="D2353" s="13" t="s">
        <v>767</v>
      </c>
      <c r="E2353" s="13" t="s">
        <v>741</v>
      </c>
      <c r="F2353" s="13" t="s">
        <v>768</v>
      </c>
      <c r="G2353" s="13" t="s">
        <v>3535</v>
      </c>
      <c r="H2353" s="13" t="s">
        <v>1026</v>
      </c>
      <c r="I2353" s="13">
        <v>45</v>
      </c>
      <c r="J2353" s="13" t="s">
        <v>614</v>
      </c>
      <c r="K2353" s="13" t="s">
        <v>107</v>
      </c>
      <c r="L2353" s="13" t="s">
        <v>108</v>
      </c>
      <c r="M2353" s="13" t="s">
        <v>109</v>
      </c>
      <c r="N2353" s="13" t="s">
        <v>3503</v>
      </c>
      <c r="O2353" s="39"/>
      <c r="P2353" s="39"/>
      <c r="Q2353" s="39"/>
      <c r="R2353" s="39"/>
      <c r="S2353" s="39">
        <v>224</v>
      </c>
      <c r="T2353" s="39">
        <v>236</v>
      </c>
      <c r="U2353" s="39">
        <v>236</v>
      </c>
      <c r="V2353" s="39">
        <v>236</v>
      </c>
      <c r="W2353" s="39">
        <v>236</v>
      </c>
      <c r="X2353" s="39"/>
      <c r="Y2353" s="39"/>
      <c r="Z2353" s="39"/>
      <c r="AA2353" s="39"/>
      <c r="AB2353" s="39"/>
      <c r="AC2353" s="39"/>
      <c r="AD2353" s="39"/>
      <c r="AE2353" s="39"/>
      <c r="AF2353" s="39"/>
      <c r="AG2353" s="39"/>
      <c r="AH2353" s="39"/>
      <c r="AI2353" s="39"/>
      <c r="AJ2353" s="39"/>
      <c r="AK2353" s="39"/>
      <c r="AL2353" s="39"/>
      <c r="AM2353" s="39"/>
      <c r="AN2353" s="39"/>
      <c r="AO2353" s="39"/>
      <c r="AP2353" s="39">
        <v>2220</v>
      </c>
      <c r="AQ2353" s="39">
        <v>0</v>
      </c>
      <c r="AR2353" s="27">
        <f t="shared" si="47"/>
        <v>0</v>
      </c>
      <c r="AS2353" s="13" t="s">
        <v>111</v>
      </c>
      <c r="AT2353" s="13">
        <v>2016</v>
      </c>
      <c r="AU2353" s="13" t="s">
        <v>1027</v>
      </c>
    </row>
    <row r="2354" spans="2:47" x14ac:dyDescent="0.2">
      <c r="B2354" s="13" t="s">
        <v>3539</v>
      </c>
      <c r="C2354" s="13" t="s">
        <v>100</v>
      </c>
      <c r="D2354" s="13" t="s">
        <v>767</v>
      </c>
      <c r="E2354" s="13" t="s">
        <v>741</v>
      </c>
      <c r="F2354" s="13" t="s">
        <v>768</v>
      </c>
      <c r="G2354" s="13" t="s">
        <v>3535</v>
      </c>
      <c r="H2354" s="13" t="s">
        <v>744</v>
      </c>
      <c r="I2354" s="13">
        <v>45</v>
      </c>
      <c r="J2354" s="13" t="s">
        <v>745</v>
      </c>
      <c r="K2354" s="13" t="s">
        <v>107</v>
      </c>
      <c r="L2354" s="13" t="s">
        <v>108</v>
      </c>
      <c r="M2354" s="13" t="s">
        <v>109</v>
      </c>
      <c r="N2354" s="13" t="s">
        <v>3503</v>
      </c>
      <c r="O2354" s="39"/>
      <c r="P2354" s="39"/>
      <c r="Q2354" s="39"/>
      <c r="R2354" s="39"/>
      <c r="S2354" s="39">
        <v>212</v>
      </c>
      <c r="T2354" s="39">
        <v>236</v>
      </c>
      <c r="U2354" s="39">
        <v>236</v>
      </c>
      <c r="V2354" s="39">
        <v>236</v>
      </c>
      <c r="W2354" s="39">
        <v>236</v>
      </c>
      <c r="X2354" s="39"/>
      <c r="Y2354" s="39"/>
      <c r="Z2354" s="39"/>
      <c r="AA2354" s="39"/>
      <c r="AB2354" s="39"/>
      <c r="AC2354" s="39"/>
      <c r="AD2354" s="39"/>
      <c r="AE2354" s="39"/>
      <c r="AF2354" s="39"/>
      <c r="AG2354" s="39"/>
      <c r="AH2354" s="39"/>
      <c r="AI2354" s="39"/>
      <c r="AJ2354" s="39"/>
      <c r="AK2354" s="39"/>
      <c r="AL2354" s="39"/>
      <c r="AM2354" s="39"/>
      <c r="AN2354" s="39"/>
      <c r="AO2354" s="39"/>
      <c r="AP2354" s="39">
        <v>2220</v>
      </c>
      <c r="AQ2354" s="39">
        <v>0</v>
      </c>
      <c r="AR2354" s="27">
        <f t="shared" si="47"/>
        <v>0</v>
      </c>
      <c r="AS2354" s="13" t="s">
        <v>111</v>
      </c>
      <c r="AT2354" s="13">
        <v>2016</v>
      </c>
      <c r="AU2354" s="13">
        <v>7.9</v>
      </c>
    </row>
    <row r="2355" spans="2:47" x14ac:dyDescent="0.2">
      <c r="B2355" s="13" t="s">
        <v>3540</v>
      </c>
      <c r="C2355" s="13" t="s">
        <v>100</v>
      </c>
      <c r="D2355" s="13" t="s">
        <v>767</v>
      </c>
      <c r="E2355" s="13" t="s">
        <v>741</v>
      </c>
      <c r="F2355" s="13" t="s">
        <v>768</v>
      </c>
      <c r="G2355" s="13" t="s">
        <v>3535</v>
      </c>
      <c r="H2355" s="13" t="s">
        <v>744</v>
      </c>
      <c r="I2355" s="13">
        <v>45</v>
      </c>
      <c r="J2355" s="13" t="s">
        <v>745</v>
      </c>
      <c r="K2355" s="13" t="s">
        <v>107</v>
      </c>
      <c r="L2355" s="13" t="s">
        <v>108</v>
      </c>
      <c r="M2355" s="13" t="s">
        <v>109</v>
      </c>
      <c r="N2355" s="13" t="s">
        <v>3503</v>
      </c>
      <c r="O2355" s="39"/>
      <c r="P2355" s="39"/>
      <c r="Q2355" s="39"/>
      <c r="R2355" s="39"/>
      <c r="S2355" s="39">
        <v>212</v>
      </c>
      <c r="T2355" s="39">
        <v>236</v>
      </c>
      <c r="U2355" s="39">
        <v>236</v>
      </c>
      <c r="V2355" s="39">
        <v>236</v>
      </c>
      <c r="W2355" s="39">
        <v>236</v>
      </c>
      <c r="X2355" s="39"/>
      <c r="Y2355" s="39"/>
      <c r="Z2355" s="39"/>
      <c r="AA2355" s="39"/>
      <c r="AB2355" s="39"/>
      <c r="AC2355" s="39"/>
      <c r="AD2355" s="39"/>
      <c r="AE2355" s="39"/>
      <c r="AF2355" s="39"/>
      <c r="AG2355" s="39"/>
      <c r="AH2355" s="39"/>
      <c r="AI2355" s="39"/>
      <c r="AJ2355" s="39"/>
      <c r="AK2355" s="39"/>
      <c r="AL2355" s="39"/>
      <c r="AM2355" s="39"/>
      <c r="AN2355" s="39"/>
      <c r="AO2355" s="39"/>
      <c r="AP2355" s="39">
        <v>2220</v>
      </c>
      <c r="AQ2355" s="39">
        <v>0</v>
      </c>
      <c r="AR2355" s="27">
        <f t="shared" si="47"/>
        <v>0</v>
      </c>
      <c r="AS2355" s="13" t="s">
        <v>111</v>
      </c>
      <c r="AT2355" s="13">
        <v>2016</v>
      </c>
      <c r="AU2355" s="13">
        <v>9.18</v>
      </c>
    </row>
    <row r="2356" spans="2:47" x14ac:dyDescent="0.2">
      <c r="B2356" s="13" t="s">
        <v>3541</v>
      </c>
      <c r="C2356" s="13" t="s">
        <v>100</v>
      </c>
      <c r="D2356" s="13" t="s">
        <v>767</v>
      </c>
      <c r="E2356" s="13" t="s">
        <v>741</v>
      </c>
      <c r="F2356" s="13" t="s">
        <v>768</v>
      </c>
      <c r="G2356" s="13" t="s">
        <v>3535</v>
      </c>
      <c r="H2356" s="13" t="s">
        <v>744</v>
      </c>
      <c r="I2356" s="13">
        <v>45</v>
      </c>
      <c r="J2356" s="13" t="s">
        <v>747</v>
      </c>
      <c r="K2356" s="13" t="s">
        <v>107</v>
      </c>
      <c r="L2356" s="13" t="s">
        <v>108</v>
      </c>
      <c r="M2356" s="13" t="s">
        <v>109</v>
      </c>
      <c r="N2356" s="13" t="s">
        <v>3503</v>
      </c>
      <c r="O2356" s="39"/>
      <c r="P2356" s="39"/>
      <c r="Q2356" s="39"/>
      <c r="R2356" s="39"/>
      <c r="S2356" s="39">
        <v>212</v>
      </c>
      <c r="T2356" s="39">
        <v>236</v>
      </c>
      <c r="U2356" s="39">
        <v>236</v>
      </c>
      <c r="V2356" s="39">
        <v>236</v>
      </c>
      <c r="W2356" s="39">
        <v>236</v>
      </c>
      <c r="X2356" s="39"/>
      <c r="Y2356" s="39"/>
      <c r="Z2356" s="39"/>
      <c r="AA2356" s="39"/>
      <c r="AB2356" s="39"/>
      <c r="AC2356" s="39"/>
      <c r="AD2356" s="39"/>
      <c r="AE2356" s="39"/>
      <c r="AF2356" s="39"/>
      <c r="AG2356" s="39"/>
      <c r="AH2356" s="39"/>
      <c r="AI2356" s="39"/>
      <c r="AJ2356" s="39"/>
      <c r="AK2356" s="39"/>
      <c r="AL2356" s="39"/>
      <c r="AM2356" s="39"/>
      <c r="AN2356" s="39"/>
      <c r="AO2356" s="39"/>
      <c r="AP2356" s="39">
        <v>2220</v>
      </c>
      <c r="AQ2356" s="39">
        <v>0</v>
      </c>
      <c r="AR2356" s="27">
        <f t="shared" si="47"/>
        <v>0</v>
      </c>
      <c r="AS2356" s="13" t="s">
        <v>748</v>
      </c>
      <c r="AT2356" s="13">
        <v>2016</v>
      </c>
      <c r="AU2356" s="13" t="s">
        <v>749</v>
      </c>
    </row>
    <row r="2357" spans="2:47" x14ac:dyDescent="0.2">
      <c r="B2357" s="13" t="s">
        <v>3542</v>
      </c>
      <c r="C2357" s="13" t="s">
        <v>100</v>
      </c>
      <c r="D2357" s="13" t="s">
        <v>767</v>
      </c>
      <c r="E2357" s="13" t="s">
        <v>741</v>
      </c>
      <c r="F2357" s="13" t="s">
        <v>768</v>
      </c>
      <c r="G2357" s="13" t="s">
        <v>3535</v>
      </c>
      <c r="H2357" s="13" t="s">
        <v>744</v>
      </c>
      <c r="I2357" s="13">
        <v>45</v>
      </c>
      <c r="J2357" s="13" t="s">
        <v>751</v>
      </c>
      <c r="K2357" s="13" t="s">
        <v>107</v>
      </c>
      <c r="L2357" s="13" t="s">
        <v>108</v>
      </c>
      <c r="M2357" s="13" t="s">
        <v>337</v>
      </c>
      <c r="N2357" s="13" t="s">
        <v>3503</v>
      </c>
      <c r="O2357" s="39"/>
      <c r="P2357" s="39"/>
      <c r="Q2357" s="39"/>
      <c r="R2357" s="39"/>
      <c r="S2357" s="39">
        <v>212</v>
      </c>
      <c r="T2357" s="39">
        <v>236</v>
      </c>
      <c r="U2357" s="39">
        <v>236</v>
      </c>
      <c r="V2357" s="39">
        <v>236</v>
      </c>
      <c r="W2357" s="39">
        <v>236</v>
      </c>
      <c r="X2357" s="39"/>
      <c r="Y2357" s="39"/>
      <c r="Z2357" s="39"/>
      <c r="AA2357" s="39"/>
      <c r="AB2357" s="39"/>
      <c r="AC2357" s="39"/>
      <c r="AD2357" s="39"/>
      <c r="AE2357" s="39"/>
      <c r="AF2357" s="39"/>
      <c r="AG2357" s="39"/>
      <c r="AH2357" s="39"/>
      <c r="AI2357" s="39"/>
      <c r="AJ2357" s="39"/>
      <c r="AK2357" s="39"/>
      <c r="AL2357" s="39"/>
      <c r="AM2357" s="39"/>
      <c r="AN2357" s="39"/>
      <c r="AO2357" s="39"/>
      <c r="AP2357" s="39">
        <v>2500</v>
      </c>
      <c r="AQ2357" s="39">
        <v>0</v>
      </c>
      <c r="AR2357" s="27">
        <f t="shared" si="47"/>
        <v>0</v>
      </c>
      <c r="AS2357" s="13" t="s">
        <v>748</v>
      </c>
      <c r="AT2357" s="13">
        <v>2016</v>
      </c>
      <c r="AU2357" s="13">
        <v>14</v>
      </c>
    </row>
    <row r="2358" spans="2:47" x14ac:dyDescent="0.2">
      <c r="B2358" s="13" t="s">
        <v>3543</v>
      </c>
      <c r="C2358" s="13" t="s">
        <v>100</v>
      </c>
      <c r="D2358" s="13" t="s">
        <v>767</v>
      </c>
      <c r="E2358" s="13" t="s">
        <v>741</v>
      </c>
      <c r="F2358" s="13" t="s">
        <v>768</v>
      </c>
      <c r="G2358" s="13" t="s">
        <v>3535</v>
      </c>
      <c r="H2358" s="13" t="s">
        <v>744</v>
      </c>
      <c r="I2358" s="13">
        <v>45</v>
      </c>
      <c r="J2358" s="13" t="s">
        <v>751</v>
      </c>
      <c r="K2358" s="13" t="s">
        <v>107</v>
      </c>
      <c r="L2358" s="13" t="s">
        <v>108</v>
      </c>
      <c r="M2358" s="13" t="s">
        <v>337</v>
      </c>
      <c r="N2358" s="13" t="s">
        <v>3503</v>
      </c>
      <c r="O2358" s="39"/>
      <c r="P2358" s="39"/>
      <c r="Q2358" s="39"/>
      <c r="R2358" s="39"/>
      <c r="S2358" s="39">
        <v>236</v>
      </c>
      <c r="T2358" s="39">
        <v>236</v>
      </c>
      <c r="U2358" s="39">
        <v>236</v>
      </c>
      <c r="V2358" s="39">
        <v>236</v>
      </c>
      <c r="W2358" s="39">
        <v>236</v>
      </c>
      <c r="X2358" s="39"/>
      <c r="Y2358" s="39"/>
      <c r="Z2358" s="39"/>
      <c r="AA2358" s="39"/>
      <c r="AB2358" s="39"/>
      <c r="AC2358" s="39"/>
      <c r="AD2358" s="39"/>
      <c r="AE2358" s="39"/>
      <c r="AF2358" s="39"/>
      <c r="AG2358" s="39"/>
      <c r="AH2358" s="39"/>
      <c r="AI2358" s="39"/>
      <c r="AJ2358" s="39"/>
      <c r="AK2358" s="39"/>
      <c r="AL2358" s="39"/>
      <c r="AM2358" s="39"/>
      <c r="AN2358" s="39"/>
      <c r="AO2358" s="39"/>
      <c r="AP2358" s="39">
        <v>2500</v>
      </c>
      <c r="AQ2358" s="39">
        <v>0</v>
      </c>
      <c r="AR2358" s="27">
        <f t="shared" si="47"/>
        <v>0</v>
      </c>
      <c r="AS2358" s="13" t="s">
        <v>748</v>
      </c>
      <c r="AT2358" s="13">
        <v>2016</v>
      </c>
      <c r="AU2358" s="13" t="s">
        <v>212</v>
      </c>
    </row>
    <row r="2359" spans="2:47" x14ac:dyDescent="0.2">
      <c r="B2359" s="7" t="s">
        <v>3544</v>
      </c>
      <c r="C2359" s="7" t="s">
        <v>100</v>
      </c>
      <c r="D2359" s="13" t="s">
        <v>760</v>
      </c>
      <c r="E2359" s="7" t="s">
        <v>732</v>
      </c>
      <c r="F2359" s="7" t="s">
        <v>761</v>
      </c>
      <c r="G2359" s="7" t="s">
        <v>3545</v>
      </c>
      <c r="H2359" s="8" t="s">
        <v>197</v>
      </c>
      <c r="I2359" s="9">
        <v>45</v>
      </c>
      <c r="J2359" s="10" t="s">
        <v>238</v>
      </c>
      <c r="K2359" s="8" t="s">
        <v>107</v>
      </c>
      <c r="L2359" s="10" t="s">
        <v>108</v>
      </c>
      <c r="M2359" s="10" t="s">
        <v>109</v>
      </c>
      <c r="N2359" s="10" t="s">
        <v>3503</v>
      </c>
      <c r="O2359" s="27"/>
      <c r="P2359" s="27"/>
      <c r="Q2359" s="74"/>
      <c r="R2359" s="27">
        <v>568</v>
      </c>
      <c r="S2359" s="27">
        <v>568</v>
      </c>
      <c r="T2359" s="27">
        <v>568</v>
      </c>
      <c r="U2359" s="27">
        <v>568</v>
      </c>
      <c r="V2359" s="27">
        <v>568</v>
      </c>
      <c r="W2359" s="27"/>
      <c r="X2359" s="27"/>
      <c r="Y2359" s="27"/>
      <c r="Z2359" s="27"/>
      <c r="AA2359" s="27"/>
      <c r="AB2359" s="27"/>
      <c r="AC2359" s="27"/>
      <c r="AD2359" s="27"/>
      <c r="AE2359" s="27"/>
      <c r="AF2359" s="27"/>
      <c r="AG2359" s="27"/>
      <c r="AH2359" s="27"/>
      <c r="AI2359" s="27"/>
      <c r="AJ2359" s="27"/>
      <c r="AK2359" s="27"/>
      <c r="AL2359" s="27"/>
      <c r="AM2359" s="27"/>
      <c r="AN2359" s="27"/>
      <c r="AO2359" s="27"/>
      <c r="AP2359" s="27">
        <v>2986.56</v>
      </c>
      <c r="AQ2359" s="27">
        <v>0</v>
      </c>
      <c r="AR2359" s="27">
        <f t="shared" si="47"/>
        <v>0</v>
      </c>
      <c r="AS2359" s="10" t="s">
        <v>111</v>
      </c>
      <c r="AT2359" s="43" t="s">
        <v>241</v>
      </c>
      <c r="AU2359" s="88" t="s">
        <v>242</v>
      </c>
    </row>
    <row r="2360" spans="2:47" x14ac:dyDescent="0.2">
      <c r="B2360" s="12" t="s">
        <v>3546</v>
      </c>
      <c r="C2360" s="7" t="s">
        <v>100</v>
      </c>
      <c r="D2360" s="13" t="s">
        <v>760</v>
      </c>
      <c r="E2360" s="7" t="s">
        <v>732</v>
      </c>
      <c r="F2360" s="7" t="s">
        <v>761</v>
      </c>
      <c r="G2360" s="7" t="s">
        <v>3545</v>
      </c>
      <c r="H2360" s="8" t="s">
        <v>105</v>
      </c>
      <c r="I2360" s="9">
        <v>45</v>
      </c>
      <c r="J2360" s="10" t="s">
        <v>106</v>
      </c>
      <c r="K2360" s="8" t="s">
        <v>107</v>
      </c>
      <c r="L2360" s="10" t="s">
        <v>108</v>
      </c>
      <c r="M2360" s="10" t="s">
        <v>109</v>
      </c>
      <c r="N2360" s="10" t="s">
        <v>3503</v>
      </c>
      <c r="O2360" s="74"/>
      <c r="P2360" s="27"/>
      <c r="Q2360" s="27"/>
      <c r="R2360" s="27">
        <v>568</v>
      </c>
      <c r="S2360" s="27">
        <v>568</v>
      </c>
      <c r="T2360" s="27">
        <v>568</v>
      </c>
      <c r="U2360" s="27">
        <v>568</v>
      </c>
      <c r="V2360" s="27">
        <v>568</v>
      </c>
      <c r="W2360" s="27"/>
      <c r="X2360" s="27"/>
      <c r="Y2360" s="27"/>
      <c r="Z2360" s="27"/>
      <c r="AA2360" s="27"/>
      <c r="AB2360" s="27"/>
      <c r="AC2360" s="27"/>
      <c r="AD2360" s="27"/>
      <c r="AE2360" s="27"/>
      <c r="AF2360" s="27"/>
      <c r="AG2360" s="27"/>
      <c r="AH2360" s="27"/>
      <c r="AI2360" s="27"/>
      <c r="AJ2360" s="27"/>
      <c r="AK2360" s="27"/>
      <c r="AL2360" s="27"/>
      <c r="AM2360" s="27"/>
      <c r="AN2360" s="27"/>
      <c r="AO2360" s="27"/>
      <c r="AP2360" s="27">
        <v>2986.56</v>
      </c>
      <c r="AQ2360" s="27">
        <v>0</v>
      </c>
      <c r="AR2360" s="27">
        <f t="shared" si="47"/>
        <v>0</v>
      </c>
      <c r="AS2360" s="10" t="s">
        <v>111</v>
      </c>
      <c r="AT2360" s="43" t="s">
        <v>241</v>
      </c>
      <c r="AU2360" s="89" t="s">
        <v>242</v>
      </c>
    </row>
    <row r="2361" spans="2:47" x14ac:dyDescent="0.2">
      <c r="B2361" s="12" t="s">
        <v>3547</v>
      </c>
      <c r="C2361" s="7" t="s">
        <v>100</v>
      </c>
      <c r="D2361" s="13" t="s">
        <v>760</v>
      </c>
      <c r="E2361" s="7" t="s">
        <v>732</v>
      </c>
      <c r="F2361" s="7" t="s">
        <v>761</v>
      </c>
      <c r="G2361" s="7" t="s">
        <v>3545</v>
      </c>
      <c r="H2361" s="8" t="s">
        <v>105</v>
      </c>
      <c r="I2361" s="8">
        <v>45</v>
      </c>
      <c r="J2361" s="10" t="s">
        <v>200</v>
      </c>
      <c r="K2361" s="8" t="s">
        <v>107</v>
      </c>
      <c r="L2361" s="10" t="s">
        <v>108</v>
      </c>
      <c r="M2361" s="10" t="s">
        <v>109</v>
      </c>
      <c r="N2361" s="10" t="s">
        <v>3503</v>
      </c>
      <c r="O2361" s="74"/>
      <c r="P2361" s="27"/>
      <c r="Q2361" s="27"/>
      <c r="R2361" s="27">
        <v>568</v>
      </c>
      <c r="S2361" s="27">
        <v>568</v>
      </c>
      <c r="T2361" s="27">
        <v>568</v>
      </c>
      <c r="U2361" s="27">
        <v>568</v>
      </c>
      <c r="V2361" s="27">
        <v>568</v>
      </c>
      <c r="W2361" s="27"/>
      <c r="X2361" s="27"/>
      <c r="Y2361" s="27"/>
      <c r="Z2361" s="27"/>
      <c r="AA2361" s="27"/>
      <c r="AB2361" s="27"/>
      <c r="AC2361" s="27"/>
      <c r="AD2361" s="27"/>
      <c r="AE2361" s="27"/>
      <c r="AF2361" s="27"/>
      <c r="AG2361" s="27"/>
      <c r="AH2361" s="27"/>
      <c r="AI2361" s="27"/>
      <c r="AJ2361" s="27"/>
      <c r="AK2361" s="27"/>
      <c r="AL2361" s="27"/>
      <c r="AM2361" s="27"/>
      <c r="AN2361" s="27"/>
      <c r="AO2361" s="27"/>
      <c r="AP2361" s="27">
        <v>2220</v>
      </c>
      <c r="AQ2361" s="27">
        <v>0</v>
      </c>
      <c r="AR2361" s="27">
        <f t="shared" si="47"/>
        <v>0</v>
      </c>
      <c r="AS2361" s="10" t="s">
        <v>111</v>
      </c>
      <c r="AT2361" s="7" t="s">
        <v>375</v>
      </c>
      <c r="AU2361" s="13" t="s">
        <v>1163</v>
      </c>
    </row>
    <row r="2362" spans="2:47" x14ac:dyDescent="0.2">
      <c r="B2362" s="13" t="s">
        <v>3548</v>
      </c>
      <c r="C2362" s="13" t="s">
        <v>100</v>
      </c>
      <c r="D2362" s="13" t="s">
        <v>767</v>
      </c>
      <c r="E2362" s="13" t="s">
        <v>741</v>
      </c>
      <c r="F2362" s="13" t="s">
        <v>768</v>
      </c>
      <c r="G2362" s="13" t="s">
        <v>3545</v>
      </c>
      <c r="H2362" s="13" t="s">
        <v>1026</v>
      </c>
      <c r="I2362" s="13">
        <v>45</v>
      </c>
      <c r="J2362" s="13" t="s">
        <v>614</v>
      </c>
      <c r="K2362" s="13" t="s">
        <v>107</v>
      </c>
      <c r="L2362" s="13" t="s">
        <v>108</v>
      </c>
      <c r="M2362" s="13" t="s">
        <v>109</v>
      </c>
      <c r="N2362" s="13" t="s">
        <v>3503</v>
      </c>
      <c r="O2362" s="39"/>
      <c r="P2362" s="39"/>
      <c r="Q2362" s="39"/>
      <c r="R2362" s="39"/>
      <c r="S2362" s="39">
        <v>447</v>
      </c>
      <c r="T2362" s="39">
        <v>447</v>
      </c>
      <c r="U2362" s="39">
        <v>447</v>
      </c>
      <c r="V2362" s="39">
        <v>447</v>
      </c>
      <c r="W2362" s="39">
        <v>447</v>
      </c>
      <c r="X2362" s="39"/>
      <c r="Y2362" s="39"/>
      <c r="Z2362" s="39"/>
      <c r="AA2362" s="39"/>
      <c r="AB2362" s="39"/>
      <c r="AC2362" s="39"/>
      <c r="AD2362" s="39"/>
      <c r="AE2362" s="39"/>
      <c r="AF2362" s="39"/>
      <c r="AG2362" s="39"/>
      <c r="AH2362" s="39"/>
      <c r="AI2362" s="39"/>
      <c r="AJ2362" s="39"/>
      <c r="AK2362" s="39"/>
      <c r="AL2362" s="39"/>
      <c r="AM2362" s="39"/>
      <c r="AN2362" s="39"/>
      <c r="AO2362" s="39"/>
      <c r="AP2362" s="39">
        <v>2220</v>
      </c>
      <c r="AQ2362" s="39">
        <v>0</v>
      </c>
      <c r="AR2362" s="27">
        <f t="shared" si="47"/>
        <v>0</v>
      </c>
      <c r="AS2362" s="13" t="s">
        <v>111</v>
      </c>
      <c r="AT2362" s="13">
        <v>2016</v>
      </c>
      <c r="AU2362" s="13">
        <v>7.9</v>
      </c>
    </row>
    <row r="2363" spans="2:47" x14ac:dyDescent="0.2">
      <c r="B2363" s="13" t="s">
        <v>3549</v>
      </c>
      <c r="C2363" s="13" t="s">
        <v>100</v>
      </c>
      <c r="D2363" s="13" t="s">
        <v>767</v>
      </c>
      <c r="E2363" s="13" t="s">
        <v>741</v>
      </c>
      <c r="F2363" s="13" t="s">
        <v>768</v>
      </c>
      <c r="G2363" s="13" t="s">
        <v>3545</v>
      </c>
      <c r="H2363" s="13" t="s">
        <v>744</v>
      </c>
      <c r="I2363" s="13">
        <v>45</v>
      </c>
      <c r="J2363" s="13" t="s">
        <v>745</v>
      </c>
      <c r="K2363" s="13" t="s">
        <v>107</v>
      </c>
      <c r="L2363" s="13" t="s">
        <v>108</v>
      </c>
      <c r="M2363" s="13" t="s">
        <v>109</v>
      </c>
      <c r="N2363" s="13" t="s">
        <v>3503</v>
      </c>
      <c r="O2363" s="39"/>
      <c r="P2363" s="39"/>
      <c r="Q2363" s="39"/>
      <c r="R2363" s="39"/>
      <c r="S2363" s="39">
        <v>447</v>
      </c>
      <c r="T2363" s="39">
        <v>447</v>
      </c>
      <c r="U2363" s="39">
        <v>447</v>
      </c>
      <c r="V2363" s="39">
        <v>447</v>
      </c>
      <c r="W2363" s="39">
        <v>447</v>
      </c>
      <c r="X2363" s="39"/>
      <c r="Y2363" s="39"/>
      <c r="Z2363" s="39"/>
      <c r="AA2363" s="39"/>
      <c r="AB2363" s="39"/>
      <c r="AC2363" s="39"/>
      <c r="AD2363" s="39"/>
      <c r="AE2363" s="39"/>
      <c r="AF2363" s="39"/>
      <c r="AG2363" s="39"/>
      <c r="AH2363" s="39"/>
      <c r="AI2363" s="39"/>
      <c r="AJ2363" s="39"/>
      <c r="AK2363" s="39"/>
      <c r="AL2363" s="39"/>
      <c r="AM2363" s="39"/>
      <c r="AN2363" s="39"/>
      <c r="AO2363" s="39"/>
      <c r="AP2363" s="39">
        <v>2220</v>
      </c>
      <c r="AQ2363" s="39">
        <v>0</v>
      </c>
      <c r="AR2363" s="27">
        <f t="shared" si="47"/>
        <v>0</v>
      </c>
      <c r="AS2363" s="13" t="s">
        <v>111</v>
      </c>
      <c r="AT2363" s="13">
        <v>2016</v>
      </c>
      <c r="AU2363" s="13">
        <v>9.18</v>
      </c>
    </row>
    <row r="2364" spans="2:47" x14ac:dyDescent="0.2">
      <c r="B2364" s="13" t="s">
        <v>3550</v>
      </c>
      <c r="C2364" s="13" t="s">
        <v>100</v>
      </c>
      <c r="D2364" s="13" t="s">
        <v>767</v>
      </c>
      <c r="E2364" s="13" t="s">
        <v>741</v>
      </c>
      <c r="F2364" s="13" t="s">
        <v>768</v>
      </c>
      <c r="G2364" s="13" t="s">
        <v>3545</v>
      </c>
      <c r="H2364" s="13" t="s">
        <v>744</v>
      </c>
      <c r="I2364" s="13">
        <v>45</v>
      </c>
      <c r="J2364" s="13" t="s">
        <v>747</v>
      </c>
      <c r="K2364" s="13" t="s">
        <v>107</v>
      </c>
      <c r="L2364" s="13" t="s">
        <v>108</v>
      </c>
      <c r="M2364" s="13" t="s">
        <v>109</v>
      </c>
      <c r="N2364" s="13" t="s">
        <v>3503</v>
      </c>
      <c r="O2364" s="39"/>
      <c r="P2364" s="39"/>
      <c r="Q2364" s="39"/>
      <c r="R2364" s="39"/>
      <c r="S2364" s="39">
        <v>447</v>
      </c>
      <c r="T2364" s="39">
        <v>447</v>
      </c>
      <c r="U2364" s="39">
        <v>447</v>
      </c>
      <c r="V2364" s="39">
        <v>447</v>
      </c>
      <c r="W2364" s="39">
        <v>447</v>
      </c>
      <c r="X2364" s="39"/>
      <c r="Y2364" s="39"/>
      <c r="Z2364" s="39"/>
      <c r="AA2364" s="39"/>
      <c r="AB2364" s="39"/>
      <c r="AC2364" s="39"/>
      <c r="AD2364" s="39"/>
      <c r="AE2364" s="39"/>
      <c r="AF2364" s="39"/>
      <c r="AG2364" s="39"/>
      <c r="AH2364" s="39"/>
      <c r="AI2364" s="39"/>
      <c r="AJ2364" s="39"/>
      <c r="AK2364" s="39"/>
      <c r="AL2364" s="39"/>
      <c r="AM2364" s="39"/>
      <c r="AN2364" s="39"/>
      <c r="AO2364" s="39"/>
      <c r="AP2364" s="39">
        <v>2220</v>
      </c>
      <c r="AQ2364" s="39">
        <v>0</v>
      </c>
      <c r="AR2364" s="27">
        <f t="shared" si="47"/>
        <v>0</v>
      </c>
      <c r="AS2364" s="13" t="s">
        <v>748</v>
      </c>
      <c r="AT2364" s="13">
        <v>2016</v>
      </c>
      <c r="AU2364" s="13" t="s">
        <v>749</v>
      </c>
    </row>
    <row r="2365" spans="2:47" x14ac:dyDescent="0.2">
      <c r="B2365" s="13" t="s">
        <v>3551</v>
      </c>
      <c r="C2365" s="13" t="s">
        <v>100</v>
      </c>
      <c r="D2365" s="13" t="s">
        <v>767</v>
      </c>
      <c r="E2365" s="13" t="s">
        <v>741</v>
      </c>
      <c r="F2365" s="13" t="s">
        <v>768</v>
      </c>
      <c r="G2365" s="13" t="s">
        <v>3545</v>
      </c>
      <c r="H2365" s="13" t="s">
        <v>744</v>
      </c>
      <c r="I2365" s="13">
        <v>45</v>
      </c>
      <c r="J2365" s="13" t="s">
        <v>751</v>
      </c>
      <c r="K2365" s="13" t="s">
        <v>107</v>
      </c>
      <c r="L2365" s="13" t="s">
        <v>108</v>
      </c>
      <c r="M2365" s="13" t="s">
        <v>337</v>
      </c>
      <c r="N2365" s="13" t="s">
        <v>3503</v>
      </c>
      <c r="O2365" s="39"/>
      <c r="P2365" s="39"/>
      <c r="Q2365" s="39"/>
      <c r="R2365" s="39"/>
      <c r="S2365" s="39">
        <v>447</v>
      </c>
      <c r="T2365" s="39">
        <v>447</v>
      </c>
      <c r="U2365" s="39">
        <v>447</v>
      </c>
      <c r="V2365" s="39">
        <v>447</v>
      </c>
      <c r="W2365" s="39">
        <v>447</v>
      </c>
      <c r="X2365" s="39"/>
      <c r="Y2365" s="39"/>
      <c r="Z2365" s="39"/>
      <c r="AA2365" s="39"/>
      <c r="AB2365" s="39"/>
      <c r="AC2365" s="39"/>
      <c r="AD2365" s="39"/>
      <c r="AE2365" s="39"/>
      <c r="AF2365" s="39"/>
      <c r="AG2365" s="39"/>
      <c r="AH2365" s="39"/>
      <c r="AI2365" s="39"/>
      <c r="AJ2365" s="39"/>
      <c r="AK2365" s="39"/>
      <c r="AL2365" s="39"/>
      <c r="AM2365" s="39"/>
      <c r="AN2365" s="39"/>
      <c r="AO2365" s="39"/>
      <c r="AP2365" s="39">
        <v>2500</v>
      </c>
      <c r="AQ2365" s="39">
        <v>0</v>
      </c>
      <c r="AR2365" s="27">
        <f t="shared" si="47"/>
        <v>0</v>
      </c>
      <c r="AS2365" s="13" t="s">
        <v>748</v>
      </c>
      <c r="AT2365" s="13">
        <v>2016</v>
      </c>
      <c r="AU2365" s="13" t="s">
        <v>212</v>
      </c>
    </row>
    <row r="2366" spans="2:47" x14ac:dyDescent="0.2">
      <c r="B2366" s="7" t="s">
        <v>3552</v>
      </c>
      <c r="C2366" s="7" t="s">
        <v>100</v>
      </c>
      <c r="D2366" s="13" t="s">
        <v>760</v>
      </c>
      <c r="E2366" s="7" t="s">
        <v>732</v>
      </c>
      <c r="F2366" s="7" t="s">
        <v>761</v>
      </c>
      <c r="G2366" s="7" t="s">
        <v>3553</v>
      </c>
      <c r="H2366" s="8" t="s">
        <v>197</v>
      </c>
      <c r="I2366" s="9">
        <v>45</v>
      </c>
      <c r="J2366" s="10" t="s">
        <v>238</v>
      </c>
      <c r="K2366" s="8" t="s">
        <v>107</v>
      </c>
      <c r="L2366" s="10" t="s">
        <v>108</v>
      </c>
      <c r="M2366" s="10" t="s">
        <v>109</v>
      </c>
      <c r="N2366" s="10" t="s">
        <v>3503</v>
      </c>
      <c r="O2366" s="27"/>
      <c r="P2366" s="27"/>
      <c r="Q2366" s="74"/>
      <c r="R2366" s="27">
        <v>943</v>
      </c>
      <c r="S2366" s="27">
        <v>943</v>
      </c>
      <c r="T2366" s="27">
        <v>943</v>
      </c>
      <c r="U2366" s="27">
        <v>943</v>
      </c>
      <c r="V2366" s="27">
        <v>943</v>
      </c>
      <c r="W2366" s="27"/>
      <c r="X2366" s="27"/>
      <c r="Y2366" s="27"/>
      <c r="Z2366" s="27"/>
      <c r="AA2366" s="27"/>
      <c r="AB2366" s="27"/>
      <c r="AC2366" s="27"/>
      <c r="AD2366" s="27"/>
      <c r="AE2366" s="27"/>
      <c r="AF2366" s="27"/>
      <c r="AG2366" s="27"/>
      <c r="AH2366" s="27"/>
      <c r="AI2366" s="27"/>
      <c r="AJ2366" s="27"/>
      <c r="AK2366" s="27"/>
      <c r="AL2366" s="27"/>
      <c r="AM2366" s="27"/>
      <c r="AN2366" s="27"/>
      <c r="AO2366" s="27"/>
      <c r="AP2366" s="27">
        <v>2986.56</v>
      </c>
      <c r="AQ2366" s="27">
        <v>0</v>
      </c>
      <c r="AR2366" s="27">
        <f t="shared" si="47"/>
        <v>0</v>
      </c>
      <c r="AS2366" s="10" t="s">
        <v>111</v>
      </c>
      <c r="AT2366" s="43" t="s">
        <v>241</v>
      </c>
      <c r="AU2366" s="88" t="s">
        <v>242</v>
      </c>
    </row>
    <row r="2367" spans="2:47" x14ac:dyDescent="0.2">
      <c r="B2367" s="12" t="s">
        <v>3554</v>
      </c>
      <c r="C2367" s="7" t="s">
        <v>100</v>
      </c>
      <c r="D2367" s="13" t="s">
        <v>760</v>
      </c>
      <c r="E2367" s="7" t="s">
        <v>732</v>
      </c>
      <c r="F2367" s="7" t="s">
        <v>761</v>
      </c>
      <c r="G2367" s="7" t="s">
        <v>3553</v>
      </c>
      <c r="H2367" s="8" t="s">
        <v>105</v>
      </c>
      <c r="I2367" s="9">
        <v>45</v>
      </c>
      <c r="J2367" s="10" t="s">
        <v>106</v>
      </c>
      <c r="K2367" s="8" t="s">
        <v>107</v>
      </c>
      <c r="L2367" s="10" t="s">
        <v>108</v>
      </c>
      <c r="M2367" s="10" t="s">
        <v>109</v>
      </c>
      <c r="N2367" s="10" t="s">
        <v>3503</v>
      </c>
      <c r="O2367" s="74"/>
      <c r="P2367" s="27"/>
      <c r="Q2367" s="27"/>
      <c r="R2367" s="27">
        <v>943</v>
      </c>
      <c r="S2367" s="27">
        <v>943</v>
      </c>
      <c r="T2367" s="27">
        <v>943</v>
      </c>
      <c r="U2367" s="27">
        <v>943</v>
      </c>
      <c r="V2367" s="27">
        <v>943</v>
      </c>
      <c r="W2367" s="27"/>
      <c r="X2367" s="27"/>
      <c r="Y2367" s="27"/>
      <c r="Z2367" s="27"/>
      <c r="AA2367" s="27"/>
      <c r="AB2367" s="27"/>
      <c r="AC2367" s="27"/>
      <c r="AD2367" s="27"/>
      <c r="AE2367" s="27"/>
      <c r="AF2367" s="27"/>
      <c r="AG2367" s="27"/>
      <c r="AH2367" s="27"/>
      <c r="AI2367" s="27"/>
      <c r="AJ2367" s="27"/>
      <c r="AK2367" s="27"/>
      <c r="AL2367" s="27"/>
      <c r="AM2367" s="27"/>
      <c r="AN2367" s="27"/>
      <c r="AO2367" s="27"/>
      <c r="AP2367" s="27">
        <v>2986.56</v>
      </c>
      <c r="AQ2367" s="27">
        <v>0</v>
      </c>
      <c r="AR2367" s="27">
        <f t="shared" si="47"/>
        <v>0</v>
      </c>
      <c r="AS2367" s="10" t="s">
        <v>111</v>
      </c>
      <c r="AT2367" s="43" t="s">
        <v>241</v>
      </c>
      <c r="AU2367" s="89" t="s">
        <v>242</v>
      </c>
    </row>
    <row r="2368" spans="2:47" x14ac:dyDescent="0.2">
      <c r="B2368" s="12" t="s">
        <v>3555</v>
      </c>
      <c r="C2368" s="7" t="s">
        <v>100</v>
      </c>
      <c r="D2368" s="13" t="s">
        <v>760</v>
      </c>
      <c r="E2368" s="7" t="s">
        <v>732</v>
      </c>
      <c r="F2368" s="7" t="s">
        <v>761</v>
      </c>
      <c r="G2368" s="7" t="s">
        <v>3553</v>
      </c>
      <c r="H2368" s="8" t="s">
        <v>105</v>
      </c>
      <c r="I2368" s="8">
        <v>45</v>
      </c>
      <c r="J2368" s="10" t="s">
        <v>200</v>
      </c>
      <c r="K2368" s="8" t="s">
        <v>107</v>
      </c>
      <c r="L2368" s="10" t="s">
        <v>108</v>
      </c>
      <c r="M2368" s="10" t="s">
        <v>109</v>
      </c>
      <c r="N2368" s="10" t="s">
        <v>3503</v>
      </c>
      <c r="O2368" s="74"/>
      <c r="P2368" s="27"/>
      <c r="Q2368" s="27"/>
      <c r="R2368" s="27">
        <v>943</v>
      </c>
      <c r="S2368" s="27">
        <v>943</v>
      </c>
      <c r="T2368" s="27">
        <v>943</v>
      </c>
      <c r="U2368" s="27">
        <v>943</v>
      </c>
      <c r="V2368" s="27">
        <v>943</v>
      </c>
      <c r="W2368" s="27"/>
      <c r="X2368" s="27"/>
      <c r="Y2368" s="27"/>
      <c r="Z2368" s="27"/>
      <c r="AA2368" s="27"/>
      <c r="AB2368" s="27"/>
      <c r="AC2368" s="27"/>
      <c r="AD2368" s="27"/>
      <c r="AE2368" s="27"/>
      <c r="AF2368" s="27"/>
      <c r="AG2368" s="27"/>
      <c r="AH2368" s="27"/>
      <c r="AI2368" s="27"/>
      <c r="AJ2368" s="27"/>
      <c r="AK2368" s="27"/>
      <c r="AL2368" s="27"/>
      <c r="AM2368" s="27"/>
      <c r="AN2368" s="27"/>
      <c r="AO2368" s="27"/>
      <c r="AP2368" s="27">
        <v>2220</v>
      </c>
      <c r="AQ2368" s="27">
        <v>0</v>
      </c>
      <c r="AR2368" s="27">
        <f t="shared" si="47"/>
        <v>0</v>
      </c>
      <c r="AS2368" s="10" t="s">
        <v>111</v>
      </c>
      <c r="AT2368" s="7" t="s">
        <v>375</v>
      </c>
      <c r="AU2368" s="13" t="s">
        <v>1163</v>
      </c>
    </row>
    <row r="2369" spans="2:47" x14ac:dyDescent="0.2">
      <c r="B2369" s="13" t="s">
        <v>3556</v>
      </c>
      <c r="C2369" s="13" t="s">
        <v>100</v>
      </c>
      <c r="D2369" s="13" t="s">
        <v>767</v>
      </c>
      <c r="E2369" s="13" t="s">
        <v>741</v>
      </c>
      <c r="F2369" s="13" t="s">
        <v>768</v>
      </c>
      <c r="G2369" s="13" t="s">
        <v>3553</v>
      </c>
      <c r="H2369" s="13" t="s">
        <v>1026</v>
      </c>
      <c r="I2369" s="13">
        <v>45</v>
      </c>
      <c r="J2369" s="13" t="s">
        <v>614</v>
      </c>
      <c r="K2369" s="13" t="s">
        <v>107</v>
      </c>
      <c r="L2369" s="13" t="s">
        <v>108</v>
      </c>
      <c r="M2369" s="13" t="s">
        <v>109</v>
      </c>
      <c r="N2369" s="13" t="s">
        <v>3503</v>
      </c>
      <c r="O2369" s="39"/>
      <c r="P2369" s="39"/>
      <c r="Q2369" s="39"/>
      <c r="R2369" s="39"/>
      <c r="S2369" s="39">
        <v>816</v>
      </c>
      <c r="T2369" s="39">
        <v>816</v>
      </c>
      <c r="U2369" s="39">
        <v>816</v>
      </c>
      <c r="V2369" s="39">
        <v>816</v>
      </c>
      <c r="W2369" s="39">
        <v>816</v>
      </c>
      <c r="X2369" s="39"/>
      <c r="Y2369" s="39"/>
      <c r="Z2369" s="39"/>
      <c r="AA2369" s="39"/>
      <c r="AB2369" s="39"/>
      <c r="AC2369" s="39"/>
      <c r="AD2369" s="39"/>
      <c r="AE2369" s="39"/>
      <c r="AF2369" s="39"/>
      <c r="AG2369" s="39"/>
      <c r="AH2369" s="39"/>
      <c r="AI2369" s="39"/>
      <c r="AJ2369" s="39"/>
      <c r="AK2369" s="39"/>
      <c r="AL2369" s="39"/>
      <c r="AM2369" s="39"/>
      <c r="AN2369" s="39"/>
      <c r="AO2369" s="39"/>
      <c r="AP2369" s="39">
        <v>2220</v>
      </c>
      <c r="AQ2369" s="39">
        <v>0</v>
      </c>
      <c r="AR2369" s="27">
        <f t="shared" si="47"/>
        <v>0</v>
      </c>
      <c r="AS2369" s="13" t="s">
        <v>111</v>
      </c>
      <c r="AT2369" s="13">
        <v>2016</v>
      </c>
      <c r="AU2369" s="13">
        <v>7.9</v>
      </c>
    </row>
    <row r="2370" spans="2:47" x14ac:dyDescent="0.2">
      <c r="B2370" s="13" t="s">
        <v>3557</v>
      </c>
      <c r="C2370" s="13" t="s">
        <v>100</v>
      </c>
      <c r="D2370" s="13" t="s">
        <v>767</v>
      </c>
      <c r="E2370" s="13" t="s">
        <v>741</v>
      </c>
      <c r="F2370" s="13" t="s">
        <v>768</v>
      </c>
      <c r="G2370" s="13" t="s">
        <v>3553</v>
      </c>
      <c r="H2370" s="13" t="s">
        <v>744</v>
      </c>
      <c r="I2370" s="13">
        <v>45</v>
      </c>
      <c r="J2370" s="13" t="s">
        <v>745</v>
      </c>
      <c r="K2370" s="13" t="s">
        <v>107</v>
      </c>
      <c r="L2370" s="13" t="s">
        <v>108</v>
      </c>
      <c r="M2370" s="13" t="s">
        <v>109</v>
      </c>
      <c r="N2370" s="13" t="s">
        <v>3503</v>
      </c>
      <c r="O2370" s="39"/>
      <c r="P2370" s="39"/>
      <c r="Q2370" s="39"/>
      <c r="R2370" s="39"/>
      <c r="S2370" s="39">
        <v>816</v>
      </c>
      <c r="T2370" s="39">
        <v>816</v>
      </c>
      <c r="U2370" s="39">
        <v>816</v>
      </c>
      <c r="V2370" s="39">
        <v>816</v>
      </c>
      <c r="W2370" s="39">
        <v>816</v>
      </c>
      <c r="X2370" s="39"/>
      <c r="Y2370" s="39"/>
      <c r="Z2370" s="39"/>
      <c r="AA2370" s="39"/>
      <c r="AB2370" s="39"/>
      <c r="AC2370" s="39"/>
      <c r="AD2370" s="39"/>
      <c r="AE2370" s="39"/>
      <c r="AF2370" s="39"/>
      <c r="AG2370" s="39"/>
      <c r="AH2370" s="39"/>
      <c r="AI2370" s="39"/>
      <c r="AJ2370" s="39"/>
      <c r="AK2370" s="39"/>
      <c r="AL2370" s="39"/>
      <c r="AM2370" s="39"/>
      <c r="AN2370" s="39"/>
      <c r="AO2370" s="39"/>
      <c r="AP2370" s="39">
        <v>2220</v>
      </c>
      <c r="AQ2370" s="39">
        <v>0</v>
      </c>
      <c r="AR2370" s="27">
        <f t="shared" si="47"/>
        <v>0</v>
      </c>
      <c r="AS2370" s="13" t="s">
        <v>111</v>
      </c>
      <c r="AT2370" s="13">
        <v>2016</v>
      </c>
      <c r="AU2370" s="13">
        <v>9.18</v>
      </c>
    </row>
    <row r="2371" spans="2:47" x14ac:dyDescent="0.2">
      <c r="B2371" s="13" t="s">
        <v>3558</v>
      </c>
      <c r="C2371" s="13" t="s">
        <v>100</v>
      </c>
      <c r="D2371" s="13" t="s">
        <v>767</v>
      </c>
      <c r="E2371" s="13" t="s">
        <v>741</v>
      </c>
      <c r="F2371" s="13" t="s">
        <v>768</v>
      </c>
      <c r="G2371" s="13" t="s">
        <v>3553</v>
      </c>
      <c r="H2371" s="13" t="s">
        <v>744</v>
      </c>
      <c r="I2371" s="13">
        <v>45</v>
      </c>
      <c r="J2371" s="13" t="s">
        <v>747</v>
      </c>
      <c r="K2371" s="13" t="s">
        <v>107</v>
      </c>
      <c r="L2371" s="13" t="s">
        <v>108</v>
      </c>
      <c r="M2371" s="13" t="s">
        <v>109</v>
      </c>
      <c r="N2371" s="13" t="s">
        <v>3503</v>
      </c>
      <c r="O2371" s="39"/>
      <c r="P2371" s="39"/>
      <c r="Q2371" s="39"/>
      <c r="R2371" s="39"/>
      <c r="S2371" s="39">
        <v>816</v>
      </c>
      <c r="T2371" s="39">
        <v>816</v>
      </c>
      <c r="U2371" s="39">
        <v>816</v>
      </c>
      <c r="V2371" s="39">
        <v>816</v>
      </c>
      <c r="W2371" s="39">
        <v>816</v>
      </c>
      <c r="X2371" s="39"/>
      <c r="Y2371" s="39"/>
      <c r="Z2371" s="39"/>
      <c r="AA2371" s="39"/>
      <c r="AB2371" s="39"/>
      <c r="AC2371" s="39"/>
      <c r="AD2371" s="39"/>
      <c r="AE2371" s="39"/>
      <c r="AF2371" s="39"/>
      <c r="AG2371" s="39"/>
      <c r="AH2371" s="39"/>
      <c r="AI2371" s="39"/>
      <c r="AJ2371" s="39"/>
      <c r="AK2371" s="39"/>
      <c r="AL2371" s="39"/>
      <c r="AM2371" s="39"/>
      <c r="AN2371" s="39"/>
      <c r="AO2371" s="39"/>
      <c r="AP2371" s="39">
        <v>2220</v>
      </c>
      <c r="AQ2371" s="39">
        <v>0</v>
      </c>
      <c r="AR2371" s="27">
        <f t="shared" si="47"/>
        <v>0</v>
      </c>
      <c r="AS2371" s="13" t="s">
        <v>748</v>
      </c>
      <c r="AT2371" s="13">
        <v>2016</v>
      </c>
      <c r="AU2371" s="13" t="s">
        <v>749</v>
      </c>
    </row>
    <row r="2372" spans="2:47" x14ac:dyDescent="0.2">
      <c r="B2372" s="13" t="s">
        <v>3559</v>
      </c>
      <c r="C2372" s="13" t="s">
        <v>100</v>
      </c>
      <c r="D2372" s="13" t="s">
        <v>767</v>
      </c>
      <c r="E2372" s="13" t="s">
        <v>741</v>
      </c>
      <c r="F2372" s="13" t="s">
        <v>768</v>
      </c>
      <c r="G2372" s="13" t="s">
        <v>3553</v>
      </c>
      <c r="H2372" s="13" t="s">
        <v>744</v>
      </c>
      <c r="I2372" s="13">
        <v>45</v>
      </c>
      <c r="J2372" s="13" t="s">
        <v>751</v>
      </c>
      <c r="K2372" s="13" t="s">
        <v>107</v>
      </c>
      <c r="L2372" s="13" t="s">
        <v>108</v>
      </c>
      <c r="M2372" s="13" t="s">
        <v>337</v>
      </c>
      <c r="N2372" s="13" t="s">
        <v>3503</v>
      </c>
      <c r="O2372" s="39"/>
      <c r="P2372" s="39"/>
      <c r="Q2372" s="39"/>
      <c r="R2372" s="39"/>
      <c r="S2372" s="39">
        <v>816</v>
      </c>
      <c r="T2372" s="39">
        <v>816</v>
      </c>
      <c r="U2372" s="39">
        <v>816</v>
      </c>
      <c r="V2372" s="39">
        <v>816</v>
      </c>
      <c r="W2372" s="39">
        <v>816</v>
      </c>
      <c r="X2372" s="39"/>
      <c r="Y2372" s="39"/>
      <c r="Z2372" s="39"/>
      <c r="AA2372" s="39"/>
      <c r="AB2372" s="39"/>
      <c r="AC2372" s="39"/>
      <c r="AD2372" s="39"/>
      <c r="AE2372" s="39"/>
      <c r="AF2372" s="39"/>
      <c r="AG2372" s="39"/>
      <c r="AH2372" s="39"/>
      <c r="AI2372" s="39"/>
      <c r="AJ2372" s="39"/>
      <c r="AK2372" s="39"/>
      <c r="AL2372" s="39"/>
      <c r="AM2372" s="39"/>
      <c r="AN2372" s="39"/>
      <c r="AO2372" s="39"/>
      <c r="AP2372" s="39">
        <v>2500</v>
      </c>
      <c r="AQ2372" s="39">
        <v>0</v>
      </c>
      <c r="AR2372" s="27">
        <f t="shared" si="47"/>
        <v>0</v>
      </c>
      <c r="AS2372" s="13" t="s">
        <v>748</v>
      </c>
      <c r="AT2372" s="13">
        <v>2016</v>
      </c>
      <c r="AU2372" s="13" t="s">
        <v>212</v>
      </c>
    </row>
    <row r="2373" spans="2:47" x14ac:dyDescent="0.2">
      <c r="B2373" s="7" t="s">
        <v>3560</v>
      </c>
      <c r="C2373" s="7" t="s">
        <v>100</v>
      </c>
      <c r="D2373" s="13" t="s">
        <v>760</v>
      </c>
      <c r="E2373" s="7" t="s">
        <v>732</v>
      </c>
      <c r="F2373" s="7" t="s">
        <v>761</v>
      </c>
      <c r="G2373" s="7" t="s">
        <v>3561</v>
      </c>
      <c r="H2373" s="8" t="s">
        <v>197</v>
      </c>
      <c r="I2373" s="9">
        <v>45</v>
      </c>
      <c r="J2373" s="10" t="s">
        <v>238</v>
      </c>
      <c r="K2373" s="8" t="s">
        <v>107</v>
      </c>
      <c r="L2373" s="10" t="s">
        <v>108</v>
      </c>
      <c r="M2373" s="10" t="s">
        <v>109</v>
      </c>
      <c r="N2373" s="10" t="s">
        <v>3503</v>
      </c>
      <c r="O2373" s="27"/>
      <c r="P2373" s="27"/>
      <c r="Q2373" s="74"/>
      <c r="R2373" s="27">
        <v>848</v>
      </c>
      <c r="S2373" s="27">
        <v>848</v>
      </c>
      <c r="T2373" s="27">
        <v>848</v>
      </c>
      <c r="U2373" s="27">
        <v>848</v>
      </c>
      <c r="V2373" s="27">
        <v>848</v>
      </c>
      <c r="W2373" s="27"/>
      <c r="X2373" s="27"/>
      <c r="Y2373" s="27"/>
      <c r="Z2373" s="27"/>
      <c r="AA2373" s="27"/>
      <c r="AB2373" s="27"/>
      <c r="AC2373" s="27"/>
      <c r="AD2373" s="27"/>
      <c r="AE2373" s="27"/>
      <c r="AF2373" s="27"/>
      <c r="AG2373" s="27"/>
      <c r="AH2373" s="27"/>
      <c r="AI2373" s="27"/>
      <c r="AJ2373" s="27"/>
      <c r="AK2373" s="27"/>
      <c r="AL2373" s="27"/>
      <c r="AM2373" s="27"/>
      <c r="AN2373" s="27"/>
      <c r="AO2373" s="27"/>
      <c r="AP2373" s="27">
        <v>2986.56</v>
      </c>
      <c r="AQ2373" s="27">
        <v>0</v>
      </c>
      <c r="AR2373" s="27">
        <f t="shared" ref="AR2373:AR2436" si="48">AQ2373*1.12</f>
        <v>0</v>
      </c>
      <c r="AS2373" s="10" t="s">
        <v>111</v>
      </c>
      <c r="AT2373" s="43" t="s">
        <v>241</v>
      </c>
      <c r="AU2373" s="88" t="s">
        <v>242</v>
      </c>
    </row>
    <row r="2374" spans="2:47" x14ac:dyDescent="0.2">
      <c r="B2374" s="12" t="s">
        <v>3562</v>
      </c>
      <c r="C2374" s="7" t="s">
        <v>100</v>
      </c>
      <c r="D2374" s="13" t="s">
        <v>760</v>
      </c>
      <c r="E2374" s="7" t="s">
        <v>732</v>
      </c>
      <c r="F2374" s="7" t="s">
        <v>761</v>
      </c>
      <c r="G2374" s="7" t="s">
        <v>3561</v>
      </c>
      <c r="H2374" s="8" t="s">
        <v>105</v>
      </c>
      <c r="I2374" s="9">
        <v>45</v>
      </c>
      <c r="J2374" s="10" t="s">
        <v>106</v>
      </c>
      <c r="K2374" s="8" t="s">
        <v>107</v>
      </c>
      <c r="L2374" s="10" t="s">
        <v>108</v>
      </c>
      <c r="M2374" s="10" t="s">
        <v>109</v>
      </c>
      <c r="N2374" s="10" t="s">
        <v>3503</v>
      </c>
      <c r="O2374" s="74"/>
      <c r="P2374" s="27"/>
      <c r="Q2374" s="27"/>
      <c r="R2374" s="27">
        <v>848</v>
      </c>
      <c r="S2374" s="27">
        <v>848</v>
      </c>
      <c r="T2374" s="27">
        <v>848</v>
      </c>
      <c r="U2374" s="27">
        <v>848</v>
      </c>
      <c r="V2374" s="27">
        <v>848</v>
      </c>
      <c r="W2374" s="27"/>
      <c r="X2374" s="27"/>
      <c r="Y2374" s="27"/>
      <c r="Z2374" s="27"/>
      <c r="AA2374" s="27"/>
      <c r="AB2374" s="27"/>
      <c r="AC2374" s="27"/>
      <c r="AD2374" s="27"/>
      <c r="AE2374" s="27"/>
      <c r="AF2374" s="27"/>
      <c r="AG2374" s="27"/>
      <c r="AH2374" s="27"/>
      <c r="AI2374" s="27"/>
      <c r="AJ2374" s="27"/>
      <c r="AK2374" s="27"/>
      <c r="AL2374" s="27"/>
      <c r="AM2374" s="27"/>
      <c r="AN2374" s="27"/>
      <c r="AO2374" s="27"/>
      <c r="AP2374" s="27">
        <v>2986.56</v>
      </c>
      <c r="AQ2374" s="27">
        <v>0</v>
      </c>
      <c r="AR2374" s="27">
        <f t="shared" si="48"/>
        <v>0</v>
      </c>
      <c r="AS2374" s="10" t="s">
        <v>111</v>
      </c>
      <c r="AT2374" s="43" t="s">
        <v>241</v>
      </c>
      <c r="AU2374" s="89" t="s">
        <v>242</v>
      </c>
    </row>
    <row r="2375" spans="2:47" x14ac:dyDescent="0.2">
      <c r="B2375" s="12" t="s">
        <v>3563</v>
      </c>
      <c r="C2375" s="7" t="s">
        <v>100</v>
      </c>
      <c r="D2375" s="13" t="s">
        <v>760</v>
      </c>
      <c r="E2375" s="7" t="s">
        <v>732</v>
      </c>
      <c r="F2375" s="7" t="s">
        <v>761</v>
      </c>
      <c r="G2375" s="7" t="s">
        <v>3561</v>
      </c>
      <c r="H2375" s="8" t="s">
        <v>105</v>
      </c>
      <c r="I2375" s="8">
        <v>45</v>
      </c>
      <c r="J2375" s="10" t="s">
        <v>200</v>
      </c>
      <c r="K2375" s="8" t="s">
        <v>107</v>
      </c>
      <c r="L2375" s="10" t="s">
        <v>108</v>
      </c>
      <c r="M2375" s="10" t="s">
        <v>109</v>
      </c>
      <c r="N2375" s="10" t="s">
        <v>3503</v>
      </c>
      <c r="O2375" s="74"/>
      <c r="P2375" s="27"/>
      <c r="Q2375" s="27"/>
      <c r="R2375" s="27">
        <v>848</v>
      </c>
      <c r="S2375" s="27">
        <v>848</v>
      </c>
      <c r="T2375" s="27">
        <v>848</v>
      </c>
      <c r="U2375" s="27">
        <v>848</v>
      </c>
      <c r="V2375" s="27">
        <v>848</v>
      </c>
      <c r="W2375" s="27"/>
      <c r="X2375" s="27"/>
      <c r="Y2375" s="27"/>
      <c r="Z2375" s="27"/>
      <c r="AA2375" s="27"/>
      <c r="AB2375" s="27"/>
      <c r="AC2375" s="27"/>
      <c r="AD2375" s="27"/>
      <c r="AE2375" s="27"/>
      <c r="AF2375" s="27"/>
      <c r="AG2375" s="27"/>
      <c r="AH2375" s="27"/>
      <c r="AI2375" s="27"/>
      <c r="AJ2375" s="27"/>
      <c r="AK2375" s="27"/>
      <c r="AL2375" s="27"/>
      <c r="AM2375" s="27"/>
      <c r="AN2375" s="27"/>
      <c r="AO2375" s="27"/>
      <c r="AP2375" s="27">
        <v>2220</v>
      </c>
      <c r="AQ2375" s="27">
        <v>0</v>
      </c>
      <c r="AR2375" s="27">
        <f t="shared" si="48"/>
        <v>0</v>
      </c>
      <c r="AS2375" s="10" t="s">
        <v>111</v>
      </c>
      <c r="AT2375" s="7" t="s">
        <v>375</v>
      </c>
      <c r="AU2375" s="13" t="s">
        <v>1163</v>
      </c>
    </row>
    <row r="2376" spans="2:47" x14ac:dyDescent="0.2">
      <c r="B2376" s="13" t="s">
        <v>3564</v>
      </c>
      <c r="C2376" s="13" t="s">
        <v>100</v>
      </c>
      <c r="D2376" s="13" t="s">
        <v>767</v>
      </c>
      <c r="E2376" s="13" t="s">
        <v>741</v>
      </c>
      <c r="F2376" s="13" t="s">
        <v>768</v>
      </c>
      <c r="G2376" s="13" t="s">
        <v>3561</v>
      </c>
      <c r="H2376" s="13" t="s">
        <v>1026</v>
      </c>
      <c r="I2376" s="13">
        <v>45</v>
      </c>
      <c r="J2376" s="13" t="s">
        <v>614</v>
      </c>
      <c r="K2376" s="13" t="s">
        <v>107</v>
      </c>
      <c r="L2376" s="13" t="s">
        <v>108</v>
      </c>
      <c r="M2376" s="13" t="s">
        <v>109</v>
      </c>
      <c r="N2376" s="13" t="s">
        <v>3503</v>
      </c>
      <c r="O2376" s="39"/>
      <c r="P2376" s="39"/>
      <c r="Q2376" s="39"/>
      <c r="R2376" s="39"/>
      <c r="S2376" s="39">
        <v>679</v>
      </c>
      <c r="T2376" s="39">
        <v>679</v>
      </c>
      <c r="U2376" s="39">
        <v>679</v>
      </c>
      <c r="V2376" s="39">
        <v>679</v>
      </c>
      <c r="W2376" s="39">
        <v>679</v>
      </c>
      <c r="X2376" s="39"/>
      <c r="Y2376" s="39"/>
      <c r="Z2376" s="39"/>
      <c r="AA2376" s="39"/>
      <c r="AB2376" s="39"/>
      <c r="AC2376" s="39"/>
      <c r="AD2376" s="39"/>
      <c r="AE2376" s="39"/>
      <c r="AF2376" s="39"/>
      <c r="AG2376" s="39"/>
      <c r="AH2376" s="39"/>
      <c r="AI2376" s="39"/>
      <c r="AJ2376" s="39"/>
      <c r="AK2376" s="39"/>
      <c r="AL2376" s="39"/>
      <c r="AM2376" s="39"/>
      <c r="AN2376" s="39"/>
      <c r="AO2376" s="39"/>
      <c r="AP2376" s="39">
        <v>2220</v>
      </c>
      <c r="AQ2376" s="39">
        <v>0</v>
      </c>
      <c r="AR2376" s="27">
        <f t="shared" si="48"/>
        <v>0</v>
      </c>
      <c r="AS2376" s="13" t="s">
        <v>111</v>
      </c>
      <c r="AT2376" s="13">
        <v>2016</v>
      </c>
      <c r="AU2376" s="13">
        <v>7.9</v>
      </c>
    </row>
    <row r="2377" spans="2:47" x14ac:dyDescent="0.2">
      <c r="B2377" s="13" t="s">
        <v>3565</v>
      </c>
      <c r="C2377" s="13" t="s">
        <v>100</v>
      </c>
      <c r="D2377" s="13" t="s">
        <v>767</v>
      </c>
      <c r="E2377" s="13" t="s">
        <v>741</v>
      </c>
      <c r="F2377" s="13" t="s">
        <v>768</v>
      </c>
      <c r="G2377" s="13" t="s">
        <v>3561</v>
      </c>
      <c r="H2377" s="13" t="s">
        <v>744</v>
      </c>
      <c r="I2377" s="13">
        <v>45</v>
      </c>
      <c r="J2377" s="13" t="s">
        <v>745</v>
      </c>
      <c r="K2377" s="13" t="s">
        <v>107</v>
      </c>
      <c r="L2377" s="13" t="s">
        <v>108</v>
      </c>
      <c r="M2377" s="13" t="s">
        <v>109</v>
      </c>
      <c r="N2377" s="13" t="s">
        <v>3503</v>
      </c>
      <c r="O2377" s="39"/>
      <c r="P2377" s="39"/>
      <c r="Q2377" s="39"/>
      <c r="R2377" s="39"/>
      <c r="S2377" s="39">
        <v>679</v>
      </c>
      <c r="T2377" s="39">
        <v>679</v>
      </c>
      <c r="U2377" s="39">
        <v>679</v>
      </c>
      <c r="V2377" s="39">
        <v>679</v>
      </c>
      <c r="W2377" s="39">
        <v>679</v>
      </c>
      <c r="X2377" s="39"/>
      <c r="Y2377" s="39"/>
      <c r="Z2377" s="39"/>
      <c r="AA2377" s="39"/>
      <c r="AB2377" s="39"/>
      <c r="AC2377" s="39"/>
      <c r="AD2377" s="39"/>
      <c r="AE2377" s="39"/>
      <c r="AF2377" s="39"/>
      <c r="AG2377" s="39"/>
      <c r="AH2377" s="39"/>
      <c r="AI2377" s="39"/>
      <c r="AJ2377" s="39"/>
      <c r="AK2377" s="39"/>
      <c r="AL2377" s="39"/>
      <c r="AM2377" s="39"/>
      <c r="AN2377" s="39"/>
      <c r="AO2377" s="39"/>
      <c r="AP2377" s="39">
        <v>2220</v>
      </c>
      <c r="AQ2377" s="39">
        <v>0</v>
      </c>
      <c r="AR2377" s="27">
        <f t="shared" si="48"/>
        <v>0</v>
      </c>
      <c r="AS2377" s="13" t="s">
        <v>111</v>
      </c>
      <c r="AT2377" s="13">
        <v>2016</v>
      </c>
      <c r="AU2377" s="13">
        <v>9.18</v>
      </c>
    </row>
    <row r="2378" spans="2:47" x14ac:dyDescent="0.2">
      <c r="B2378" s="13" t="s">
        <v>3566</v>
      </c>
      <c r="C2378" s="13" t="s">
        <v>100</v>
      </c>
      <c r="D2378" s="13" t="s">
        <v>767</v>
      </c>
      <c r="E2378" s="13" t="s">
        <v>741</v>
      </c>
      <c r="F2378" s="13" t="s">
        <v>768</v>
      </c>
      <c r="G2378" s="13" t="s">
        <v>3561</v>
      </c>
      <c r="H2378" s="13" t="s">
        <v>744</v>
      </c>
      <c r="I2378" s="13">
        <v>45</v>
      </c>
      <c r="J2378" s="13" t="s">
        <v>747</v>
      </c>
      <c r="K2378" s="13" t="s">
        <v>107</v>
      </c>
      <c r="L2378" s="13" t="s">
        <v>108</v>
      </c>
      <c r="M2378" s="13" t="s">
        <v>109</v>
      </c>
      <c r="N2378" s="13" t="s">
        <v>3503</v>
      </c>
      <c r="O2378" s="39"/>
      <c r="P2378" s="39"/>
      <c r="Q2378" s="39"/>
      <c r="R2378" s="39"/>
      <c r="S2378" s="39">
        <v>679</v>
      </c>
      <c r="T2378" s="39">
        <v>679</v>
      </c>
      <c r="U2378" s="39">
        <v>679</v>
      </c>
      <c r="V2378" s="39">
        <v>679</v>
      </c>
      <c r="W2378" s="39">
        <v>679</v>
      </c>
      <c r="X2378" s="39"/>
      <c r="Y2378" s="39"/>
      <c r="Z2378" s="39"/>
      <c r="AA2378" s="39"/>
      <c r="AB2378" s="39"/>
      <c r="AC2378" s="39"/>
      <c r="AD2378" s="39"/>
      <c r="AE2378" s="39"/>
      <c r="AF2378" s="39"/>
      <c r="AG2378" s="39"/>
      <c r="AH2378" s="39"/>
      <c r="AI2378" s="39"/>
      <c r="AJ2378" s="39"/>
      <c r="AK2378" s="39"/>
      <c r="AL2378" s="39"/>
      <c r="AM2378" s="39"/>
      <c r="AN2378" s="39"/>
      <c r="AO2378" s="39"/>
      <c r="AP2378" s="39">
        <v>2220</v>
      </c>
      <c r="AQ2378" s="39">
        <v>0</v>
      </c>
      <c r="AR2378" s="27">
        <f t="shared" si="48"/>
        <v>0</v>
      </c>
      <c r="AS2378" s="13" t="s">
        <v>748</v>
      </c>
      <c r="AT2378" s="13">
        <v>2016</v>
      </c>
      <c r="AU2378" s="13" t="s">
        <v>749</v>
      </c>
    </row>
    <row r="2379" spans="2:47" x14ac:dyDescent="0.2">
      <c r="B2379" s="13" t="s">
        <v>3567</v>
      </c>
      <c r="C2379" s="13" t="s">
        <v>100</v>
      </c>
      <c r="D2379" s="13" t="s">
        <v>767</v>
      </c>
      <c r="E2379" s="13" t="s">
        <v>741</v>
      </c>
      <c r="F2379" s="13" t="s">
        <v>768</v>
      </c>
      <c r="G2379" s="13" t="s">
        <v>3561</v>
      </c>
      <c r="H2379" s="13" t="s">
        <v>744</v>
      </c>
      <c r="I2379" s="13">
        <v>45</v>
      </c>
      <c r="J2379" s="13" t="s">
        <v>751</v>
      </c>
      <c r="K2379" s="13" t="s">
        <v>107</v>
      </c>
      <c r="L2379" s="13" t="s">
        <v>108</v>
      </c>
      <c r="M2379" s="13" t="s">
        <v>337</v>
      </c>
      <c r="N2379" s="13" t="s">
        <v>3503</v>
      </c>
      <c r="O2379" s="39"/>
      <c r="P2379" s="39"/>
      <c r="Q2379" s="39"/>
      <c r="R2379" s="39"/>
      <c r="S2379" s="39">
        <v>679</v>
      </c>
      <c r="T2379" s="39">
        <v>679</v>
      </c>
      <c r="U2379" s="39">
        <v>679</v>
      </c>
      <c r="V2379" s="39">
        <v>679</v>
      </c>
      <c r="W2379" s="39">
        <v>679</v>
      </c>
      <c r="X2379" s="39"/>
      <c r="Y2379" s="39"/>
      <c r="Z2379" s="39"/>
      <c r="AA2379" s="39"/>
      <c r="AB2379" s="39"/>
      <c r="AC2379" s="39"/>
      <c r="AD2379" s="39"/>
      <c r="AE2379" s="39"/>
      <c r="AF2379" s="39"/>
      <c r="AG2379" s="39"/>
      <c r="AH2379" s="39"/>
      <c r="AI2379" s="39"/>
      <c r="AJ2379" s="39"/>
      <c r="AK2379" s="39"/>
      <c r="AL2379" s="39"/>
      <c r="AM2379" s="39"/>
      <c r="AN2379" s="39"/>
      <c r="AO2379" s="39"/>
      <c r="AP2379" s="39">
        <v>2500</v>
      </c>
      <c r="AQ2379" s="39">
        <v>0</v>
      </c>
      <c r="AR2379" s="27">
        <f t="shared" si="48"/>
        <v>0</v>
      </c>
      <c r="AS2379" s="13" t="s">
        <v>748</v>
      </c>
      <c r="AT2379" s="13">
        <v>2016</v>
      </c>
      <c r="AU2379" s="13" t="s">
        <v>212</v>
      </c>
    </row>
    <row r="2380" spans="2:47" x14ac:dyDescent="0.2">
      <c r="B2380" s="7" t="s">
        <v>3568</v>
      </c>
      <c r="C2380" s="7" t="s">
        <v>100</v>
      </c>
      <c r="D2380" s="13" t="s">
        <v>760</v>
      </c>
      <c r="E2380" s="7" t="s">
        <v>732</v>
      </c>
      <c r="F2380" s="7" t="s">
        <v>761</v>
      </c>
      <c r="G2380" s="7" t="s">
        <v>3569</v>
      </c>
      <c r="H2380" s="8" t="s">
        <v>197</v>
      </c>
      <c r="I2380" s="9">
        <v>45</v>
      </c>
      <c r="J2380" s="10" t="s">
        <v>238</v>
      </c>
      <c r="K2380" s="8" t="s">
        <v>107</v>
      </c>
      <c r="L2380" s="10" t="s">
        <v>108</v>
      </c>
      <c r="M2380" s="10" t="s">
        <v>109</v>
      </c>
      <c r="N2380" s="10" t="s">
        <v>3503</v>
      </c>
      <c r="O2380" s="27"/>
      <c r="P2380" s="27"/>
      <c r="Q2380" s="74"/>
      <c r="R2380" s="27">
        <v>563</v>
      </c>
      <c r="S2380" s="27">
        <v>563</v>
      </c>
      <c r="T2380" s="27">
        <v>563</v>
      </c>
      <c r="U2380" s="27">
        <v>563</v>
      </c>
      <c r="V2380" s="27">
        <v>563</v>
      </c>
      <c r="W2380" s="27"/>
      <c r="X2380" s="27"/>
      <c r="Y2380" s="27"/>
      <c r="Z2380" s="27"/>
      <c r="AA2380" s="27"/>
      <c r="AB2380" s="27"/>
      <c r="AC2380" s="27"/>
      <c r="AD2380" s="27"/>
      <c r="AE2380" s="27"/>
      <c r="AF2380" s="27"/>
      <c r="AG2380" s="27"/>
      <c r="AH2380" s="27"/>
      <c r="AI2380" s="27"/>
      <c r="AJ2380" s="27"/>
      <c r="AK2380" s="27"/>
      <c r="AL2380" s="27"/>
      <c r="AM2380" s="27"/>
      <c r="AN2380" s="27"/>
      <c r="AO2380" s="27"/>
      <c r="AP2380" s="27">
        <v>2986.56</v>
      </c>
      <c r="AQ2380" s="27">
        <v>0</v>
      </c>
      <c r="AR2380" s="27">
        <f t="shared" si="48"/>
        <v>0</v>
      </c>
      <c r="AS2380" s="10" t="s">
        <v>111</v>
      </c>
      <c r="AT2380" s="43" t="s">
        <v>241</v>
      </c>
      <c r="AU2380" s="88" t="s">
        <v>242</v>
      </c>
    </row>
    <row r="2381" spans="2:47" x14ac:dyDescent="0.2">
      <c r="B2381" s="12" t="s">
        <v>3570</v>
      </c>
      <c r="C2381" s="7" t="s">
        <v>100</v>
      </c>
      <c r="D2381" s="13" t="s">
        <v>760</v>
      </c>
      <c r="E2381" s="7" t="s">
        <v>732</v>
      </c>
      <c r="F2381" s="7" t="s">
        <v>761</v>
      </c>
      <c r="G2381" s="7" t="s">
        <v>3569</v>
      </c>
      <c r="H2381" s="8" t="s">
        <v>105</v>
      </c>
      <c r="I2381" s="9">
        <v>45</v>
      </c>
      <c r="J2381" s="10" t="s">
        <v>106</v>
      </c>
      <c r="K2381" s="8" t="s">
        <v>107</v>
      </c>
      <c r="L2381" s="10" t="s">
        <v>108</v>
      </c>
      <c r="M2381" s="10" t="s">
        <v>109</v>
      </c>
      <c r="N2381" s="10" t="s">
        <v>3503</v>
      </c>
      <c r="O2381" s="74"/>
      <c r="P2381" s="27"/>
      <c r="Q2381" s="27"/>
      <c r="R2381" s="27">
        <v>563</v>
      </c>
      <c r="S2381" s="27">
        <v>563</v>
      </c>
      <c r="T2381" s="27">
        <v>563</v>
      </c>
      <c r="U2381" s="27">
        <v>563</v>
      </c>
      <c r="V2381" s="27">
        <v>563</v>
      </c>
      <c r="W2381" s="27"/>
      <c r="X2381" s="27"/>
      <c r="Y2381" s="27"/>
      <c r="Z2381" s="27"/>
      <c r="AA2381" s="27"/>
      <c r="AB2381" s="27"/>
      <c r="AC2381" s="27"/>
      <c r="AD2381" s="27"/>
      <c r="AE2381" s="27"/>
      <c r="AF2381" s="27"/>
      <c r="AG2381" s="27"/>
      <c r="AH2381" s="27"/>
      <c r="AI2381" s="27"/>
      <c r="AJ2381" s="27"/>
      <c r="AK2381" s="27"/>
      <c r="AL2381" s="27"/>
      <c r="AM2381" s="27"/>
      <c r="AN2381" s="27"/>
      <c r="AO2381" s="27"/>
      <c r="AP2381" s="27">
        <v>2986.56</v>
      </c>
      <c r="AQ2381" s="27">
        <v>0</v>
      </c>
      <c r="AR2381" s="27">
        <f t="shared" si="48"/>
        <v>0</v>
      </c>
      <c r="AS2381" s="10" t="s">
        <v>111</v>
      </c>
      <c r="AT2381" s="43" t="s">
        <v>241</v>
      </c>
      <c r="AU2381" s="89" t="s">
        <v>242</v>
      </c>
    </row>
    <row r="2382" spans="2:47" x14ac:dyDescent="0.2">
      <c r="B2382" s="12" t="s">
        <v>3571</v>
      </c>
      <c r="C2382" s="7" t="s">
        <v>100</v>
      </c>
      <c r="D2382" s="13" t="s">
        <v>760</v>
      </c>
      <c r="E2382" s="7" t="s">
        <v>732</v>
      </c>
      <c r="F2382" s="7" t="s">
        <v>761</v>
      </c>
      <c r="G2382" s="7" t="s">
        <v>3569</v>
      </c>
      <c r="H2382" s="8" t="s">
        <v>105</v>
      </c>
      <c r="I2382" s="8">
        <v>45</v>
      </c>
      <c r="J2382" s="10" t="s">
        <v>200</v>
      </c>
      <c r="K2382" s="8" t="s">
        <v>107</v>
      </c>
      <c r="L2382" s="10" t="s">
        <v>108</v>
      </c>
      <c r="M2382" s="10" t="s">
        <v>109</v>
      </c>
      <c r="N2382" s="10" t="s">
        <v>3503</v>
      </c>
      <c r="O2382" s="74"/>
      <c r="P2382" s="27"/>
      <c r="Q2382" s="27"/>
      <c r="R2382" s="27">
        <v>563</v>
      </c>
      <c r="S2382" s="27">
        <v>563</v>
      </c>
      <c r="T2382" s="27">
        <v>563</v>
      </c>
      <c r="U2382" s="27">
        <v>563</v>
      </c>
      <c r="V2382" s="27">
        <v>563</v>
      </c>
      <c r="W2382" s="27"/>
      <c r="X2382" s="27"/>
      <c r="Y2382" s="27"/>
      <c r="Z2382" s="27"/>
      <c r="AA2382" s="27"/>
      <c r="AB2382" s="27"/>
      <c r="AC2382" s="27"/>
      <c r="AD2382" s="27"/>
      <c r="AE2382" s="27"/>
      <c r="AF2382" s="27"/>
      <c r="AG2382" s="27"/>
      <c r="AH2382" s="27"/>
      <c r="AI2382" s="27"/>
      <c r="AJ2382" s="27"/>
      <c r="AK2382" s="27"/>
      <c r="AL2382" s="27"/>
      <c r="AM2382" s="27"/>
      <c r="AN2382" s="27"/>
      <c r="AO2382" s="27"/>
      <c r="AP2382" s="27">
        <v>2757</v>
      </c>
      <c r="AQ2382" s="27">
        <v>0</v>
      </c>
      <c r="AR2382" s="27">
        <f t="shared" si="48"/>
        <v>0</v>
      </c>
      <c r="AS2382" s="10" t="s">
        <v>111</v>
      </c>
      <c r="AT2382" s="7" t="s">
        <v>375</v>
      </c>
      <c r="AU2382" s="13" t="s">
        <v>1163</v>
      </c>
    </row>
    <row r="2383" spans="2:47" x14ac:dyDescent="0.2">
      <c r="B2383" s="13" t="s">
        <v>3572</v>
      </c>
      <c r="C2383" s="13" t="s">
        <v>100</v>
      </c>
      <c r="D2383" s="13" t="s">
        <v>767</v>
      </c>
      <c r="E2383" s="13" t="s">
        <v>741</v>
      </c>
      <c r="F2383" s="13" t="s">
        <v>768</v>
      </c>
      <c r="G2383" s="13" t="s">
        <v>3569</v>
      </c>
      <c r="H2383" s="13" t="s">
        <v>1026</v>
      </c>
      <c r="I2383" s="13">
        <v>45</v>
      </c>
      <c r="J2383" s="13" t="s">
        <v>614</v>
      </c>
      <c r="K2383" s="13" t="s">
        <v>107</v>
      </c>
      <c r="L2383" s="13" t="s">
        <v>108</v>
      </c>
      <c r="M2383" s="13" t="s">
        <v>109</v>
      </c>
      <c r="N2383" s="13" t="s">
        <v>3503</v>
      </c>
      <c r="O2383" s="39"/>
      <c r="P2383" s="39"/>
      <c r="Q2383" s="39"/>
      <c r="R2383" s="39"/>
      <c r="S2383" s="39">
        <v>393</v>
      </c>
      <c r="T2383" s="39">
        <v>393</v>
      </c>
      <c r="U2383" s="39">
        <v>393</v>
      </c>
      <c r="V2383" s="39">
        <v>393</v>
      </c>
      <c r="W2383" s="39">
        <v>393</v>
      </c>
      <c r="X2383" s="39"/>
      <c r="Y2383" s="39"/>
      <c r="Z2383" s="39"/>
      <c r="AA2383" s="39"/>
      <c r="AB2383" s="39"/>
      <c r="AC2383" s="39"/>
      <c r="AD2383" s="39"/>
      <c r="AE2383" s="39"/>
      <c r="AF2383" s="39"/>
      <c r="AG2383" s="39"/>
      <c r="AH2383" s="39"/>
      <c r="AI2383" s="39"/>
      <c r="AJ2383" s="39"/>
      <c r="AK2383" s="39"/>
      <c r="AL2383" s="39"/>
      <c r="AM2383" s="39"/>
      <c r="AN2383" s="39"/>
      <c r="AO2383" s="39"/>
      <c r="AP2383" s="39">
        <v>2757</v>
      </c>
      <c r="AQ2383" s="39">
        <v>0</v>
      </c>
      <c r="AR2383" s="27">
        <f t="shared" si="48"/>
        <v>0</v>
      </c>
      <c r="AS2383" s="13" t="s">
        <v>111</v>
      </c>
      <c r="AT2383" s="13">
        <v>2016</v>
      </c>
      <c r="AU2383" s="13">
        <v>7.9</v>
      </c>
    </row>
    <row r="2384" spans="2:47" x14ac:dyDescent="0.2">
      <c r="B2384" s="13" t="s">
        <v>3573</v>
      </c>
      <c r="C2384" s="13" t="s">
        <v>100</v>
      </c>
      <c r="D2384" s="13" t="s">
        <v>767</v>
      </c>
      <c r="E2384" s="13" t="s">
        <v>741</v>
      </c>
      <c r="F2384" s="13" t="s">
        <v>768</v>
      </c>
      <c r="G2384" s="13" t="s">
        <v>3569</v>
      </c>
      <c r="H2384" s="13" t="s">
        <v>744</v>
      </c>
      <c r="I2384" s="13">
        <v>45</v>
      </c>
      <c r="J2384" s="13" t="s">
        <v>745</v>
      </c>
      <c r="K2384" s="13" t="s">
        <v>107</v>
      </c>
      <c r="L2384" s="13" t="s">
        <v>108</v>
      </c>
      <c r="M2384" s="13" t="s">
        <v>109</v>
      </c>
      <c r="N2384" s="13" t="s">
        <v>3503</v>
      </c>
      <c r="O2384" s="39"/>
      <c r="P2384" s="39"/>
      <c r="Q2384" s="39"/>
      <c r="R2384" s="39"/>
      <c r="S2384" s="39">
        <v>393</v>
      </c>
      <c r="T2384" s="39">
        <v>393</v>
      </c>
      <c r="U2384" s="39">
        <v>393</v>
      </c>
      <c r="V2384" s="39">
        <v>393</v>
      </c>
      <c r="W2384" s="39">
        <v>393</v>
      </c>
      <c r="X2384" s="39"/>
      <c r="Y2384" s="39"/>
      <c r="Z2384" s="39"/>
      <c r="AA2384" s="39"/>
      <c r="AB2384" s="39"/>
      <c r="AC2384" s="39"/>
      <c r="AD2384" s="39"/>
      <c r="AE2384" s="39"/>
      <c r="AF2384" s="39"/>
      <c r="AG2384" s="39"/>
      <c r="AH2384" s="39"/>
      <c r="AI2384" s="39"/>
      <c r="AJ2384" s="39"/>
      <c r="AK2384" s="39"/>
      <c r="AL2384" s="39"/>
      <c r="AM2384" s="39"/>
      <c r="AN2384" s="39"/>
      <c r="AO2384" s="39"/>
      <c r="AP2384" s="39">
        <v>2757</v>
      </c>
      <c r="AQ2384" s="39">
        <v>0</v>
      </c>
      <c r="AR2384" s="27">
        <f t="shared" si="48"/>
        <v>0</v>
      </c>
      <c r="AS2384" s="13" t="s">
        <v>111</v>
      </c>
      <c r="AT2384" s="13">
        <v>2016</v>
      </c>
      <c r="AU2384" s="13" t="s">
        <v>2367</v>
      </c>
    </row>
    <row r="2385" spans="2:47" x14ac:dyDescent="0.2">
      <c r="B2385" s="13" t="s">
        <v>3574</v>
      </c>
      <c r="C2385" s="13" t="s">
        <v>100</v>
      </c>
      <c r="D2385" s="13" t="s">
        <v>767</v>
      </c>
      <c r="E2385" s="13" t="s">
        <v>741</v>
      </c>
      <c r="F2385" s="13" t="s">
        <v>768</v>
      </c>
      <c r="G2385" s="13" t="s">
        <v>3569</v>
      </c>
      <c r="H2385" s="13" t="s">
        <v>744</v>
      </c>
      <c r="I2385" s="13">
        <v>45</v>
      </c>
      <c r="J2385" s="13" t="s">
        <v>747</v>
      </c>
      <c r="K2385" s="13" t="s">
        <v>107</v>
      </c>
      <c r="L2385" s="13" t="s">
        <v>108</v>
      </c>
      <c r="M2385" s="13" t="s">
        <v>109</v>
      </c>
      <c r="N2385" s="13" t="s">
        <v>3503</v>
      </c>
      <c r="O2385" s="39"/>
      <c r="P2385" s="39"/>
      <c r="Q2385" s="39"/>
      <c r="R2385" s="39"/>
      <c r="S2385" s="39">
        <v>393</v>
      </c>
      <c r="T2385" s="39">
        <v>393</v>
      </c>
      <c r="U2385" s="39">
        <v>393</v>
      </c>
      <c r="V2385" s="39">
        <v>393</v>
      </c>
      <c r="W2385" s="39">
        <v>393</v>
      </c>
      <c r="X2385" s="39"/>
      <c r="Y2385" s="39"/>
      <c r="Z2385" s="39"/>
      <c r="AA2385" s="39"/>
      <c r="AB2385" s="39"/>
      <c r="AC2385" s="39"/>
      <c r="AD2385" s="39"/>
      <c r="AE2385" s="39"/>
      <c r="AF2385" s="39"/>
      <c r="AG2385" s="39"/>
      <c r="AH2385" s="39"/>
      <c r="AI2385" s="39"/>
      <c r="AJ2385" s="39"/>
      <c r="AK2385" s="39"/>
      <c r="AL2385" s="39"/>
      <c r="AM2385" s="39"/>
      <c r="AN2385" s="39"/>
      <c r="AO2385" s="39"/>
      <c r="AP2385" s="39">
        <v>2500</v>
      </c>
      <c r="AQ2385" s="39">
        <v>0</v>
      </c>
      <c r="AR2385" s="27">
        <f t="shared" si="48"/>
        <v>0</v>
      </c>
      <c r="AS2385" s="13" t="s">
        <v>748</v>
      </c>
      <c r="AT2385" s="13">
        <v>2016</v>
      </c>
      <c r="AU2385" s="13" t="s">
        <v>749</v>
      </c>
    </row>
    <row r="2386" spans="2:47" x14ac:dyDescent="0.2">
      <c r="B2386" s="13" t="s">
        <v>3575</v>
      </c>
      <c r="C2386" s="13" t="s">
        <v>100</v>
      </c>
      <c r="D2386" s="13" t="s">
        <v>767</v>
      </c>
      <c r="E2386" s="13" t="s">
        <v>741</v>
      </c>
      <c r="F2386" s="13" t="s">
        <v>768</v>
      </c>
      <c r="G2386" s="13" t="s">
        <v>3569</v>
      </c>
      <c r="H2386" s="13" t="s">
        <v>744</v>
      </c>
      <c r="I2386" s="13">
        <v>45</v>
      </c>
      <c r="J2386" s="13" t="s">
        <v>751</v>
      </c>
      <c r="K2386" s="13" t="s">
        <v>107</v>
      </c>
      <c r="L2386" s="13" t="s">
        <v>108</v>
      </c>
      <c r="M2386" s="13" t="s">
        <v>337</v>
      </c>
      <c r="N2386" s="13" t="s">
        <v>3503</v>
      </c>
      <c r="O2386" s="39"/>
      <c r="P2386" s="39"/>
      <c r="Q2386" s="39"/>
      <c r="R2386" s="39"/>
      <c r="S2386" s="39">
        <v>393</v>
      </c>
      <c r="T2386" s="39">
        <v>393</v>
      </c>
      <c r="U2386" s="39">
        <v>393</v>
      </c>
      <c r="V2386" s="39">
        <v>393</v>
      </c>
      <c r="W2386" s="39">
        <v>393</v>
      </c>
      <c r="X2386" s="39"/>
      <c r="Y2386" s="39"/>
      <c r="Z2386" s="39"/>
      <c r="AA2386" s="39"/>
      <c r="AB2386" s="39"/>
      <c r="AC2386" s="39"/>
      <c r="AD2386" s="39"/>
      <c r="AE2386" s="39"/>
      <c r="AF2386" s="39"/>
      <c r="AG2386" s="39"/>
      <c r="AH2386" s="39"/>
      <c r="AI2386" s="39"/>
      <c r="AJ2386" s="39"/>
      <c r="AK2386" s="39"/>
      <c r="AL2386" s="39"/>
      <c r="AM2386" s="39"/>
      <c r="AN2386" s="39"/>
      <c r="AO2386" s="39"/>
      <c r="AP2386" s="39">
        <v>2757</v>
      </c>
      <c r="AQ2386" s="39">
        <v>0</v>
      </c>
      <c r="AR2386" s="27">
        <f t="shared" si="48"/>
        <v>0</v>
      </c>
      <c r="AS2386" s="13" t="s">
        <v>748</v>
      </c>
      <c r="AT2386" s="13">
        <v>2016</v>
      </c>
      <c r="AU2386" s="13" t="s">
        <v>212</v>
      </c>
    </row>
    <row r="2387" spans="2:47" x14ac:dyDescent="0.2">
      <c r="B2387" s="7" t="s">
        <v>3576</v>
      </c>
      <c r="C2387" s="7" t="s">
        <v>100</v>
      </c>
      <c r="D2387" s="13" t="s">
        <v>760</v>
      </c>
      <c r="E2387" s="7" t="s">
        <v>732</v>
      </c>
      <c r="F2387" s="7" t="s">
        <v>761</v>
      </c>
      <c r="G2387" s="7" t="s">
        <v>3577</v>
      </c>
      <c r="H2387" s="8" t="s">
        <v>197</v>
      </c>
      <c r="I2387" s="9">
        <v>45</v>
      </c>
      <c r="J2387" s="10" t="s">
        <v>238</v>
      </c>
      <c r="K2387" s="8" t="s">
        <v>107</v>
      </c>
      <c r="L2387" s="10" t="s">
        <v>108</v>
      </c>
      <c r="M2387" s="10" t="s">
        <v>109</v>
      </c>
      <c r="N2387" s="10" t="s">
        <v>3503</v>
      </c>
      <c r="O2387" s="27"/>
      <c r="P2387" s="27"/>
      <c r="Q2387" s="74"/>
      <c r="R2387" s="27">
        <v>258</v>
      </c>
      <c r="S2387" s="27">
        <v>258</v>
      </c>
      <c r="T2387" s="27">
        <v>258</v>
      </c>
      <c r="U2387" s="27">
        <v>258</v>
      </c>
      <c r="V2387" s="27">
        <v>258</v>
      </c>
      <c r="W2387" s="27"/>
      <c r="X2387" s="27"/>
      <c r="Y2387" s="27"/>
      <c r="Z2387" s="27"/>
      <c r="AA2387" s="27"/>
      <c r="AB2387" s="27"/>
      <c r="AC2387" s="27"/>
      <c r="AD2387" s="27"/>
      <c r="AE2387" s="27"/>
      <c r="AF2387" s="27"/>
      <c r="AG2387" s="27"/>
      <c r="AH2387" s="27"/>
      <c r="AI2387" s="27"/>
      <c r="AJ2387" s="27"/>
      <c r="AK2387" s="27"/>
      <c r="AL2387" s="27"/>
      <c r="AM2387" s="27"/>
      <c r="AN2387" s="27"/>
      <c r="AO2387" s="27"/>
      <c r="AP2387" s="27">
        <v>2986.56</v>
      </c>
      <c r="AQ2387" s="27">
        <v>0</v>
      </c>
      <c r="AR2387" s="27">
        <f t="shared" si="48"/>
        <v>0</v>
      </c>
      <c r="AS2387" s="10" t="s">
        <v>111</v>
      </c>
      <c r="AT2387" s="43" t="s">
        <v>241</v>
      </c>
      <c r="AU2387" s="88" t="s">
        <v>242</v>
      </c>
    </row>
    <row r="2388" spans="2:47" x14ac:dyDescent="0.2">
      <c r="B2388" s="12" t="s">
        <v>3578</v>
      </c>
      <c r="C2388" s="7" t="s">
        <v>100</v>
      </c>
      <c r="D2388" s="13" t="s">
        <v>760</v>
      </c>
      <c r="E2388" s="7" t="s">
        <v>732</v>
      </c>
      <c r="F2388" s="7" t="s">
        <v>761</v>
      </c>
      <c r="G2388" s="7" t="s">
        <v>3577</v>
      </c>
      <c r="H2388" s="8" t="s">
        <v>105</v>
      </c>
      <c r="I2388" s="9">
        <v>45</v>
      </c>
      <c r="J2388" s="10" t="s">
        <v>106</v>
      </c>
      <c r="K2388" s="8" t="s">
        <v>107</v>
      </c>
      <c r="L2388" s="10" t="s">
        <v>108</v>
      </c>
      <c r="M2388" s="10" t="s">
        <v>109</v>
      </c>
      <c r="N2388" s="10" t="s">
        <v>3503</v>
      </c>
      <c r="O2388" s="74"/>
      <c r="P2388" s="27"/>
      <c r="Q2388" s="27"/>
      <c r="R2388" s="27">
        <v>258</v>
      </c>
      <c r="S2388" s="27">
        <v>258</v>
      </c>
      <c r="T2388" s="27">
        <v>258</v>
      </c>
      <c r="U2388" s="27">
        <v>258</v>
      </c>
      <c r="V2388" s="27">
        <v>258</v>
      </c>
      <c r="W2388" s="27"/>
      <c r="X2388" s="27"/>
      <c r="Y2388" s="27"/>
      <c r="Z2388" s="27"/>
      <c r="AA2388" s="27"/>
      <c r="AB2388" s="27"/>
      <c r="AC2388" s="27"/>
      <c r="AD2388" s="27"/>
      <c r="AE2388" s="27"/>
      <c r="AF2388" s="27"/>
      <c r="AG2388" s="27"/>
      <c r="AH2388" s="27"/>
      <c r="AI2388" s="27"/>
      <c r="AJ2388" s="27"/>
      <c r="AK2388" s="27"/>
      <c r="AL2388" s="27"/>
      <c r="AM2388" s="27"/>
      <c r="AN2388" s="27"/>
      <c r="AO2388" s="27"/>
      <c r="AP2388" s="27">
        <v>2986.56</v>
      </c>
      <c r="AQ2388" s="27">
        <v>0</v>
      </c>
      <c r="AR2388" s="27">
        <f t="shared" si="48"/>
        <v>0</v>
      </c>
      <c r="AS2388" s="10" t="s">
        <v>111</v>
      </c>
      <c r="AT2388" s="43" t="s">
        <v>241</v>
      </c>
      <c r="AU2388" s="89" t="s">
        <v>242</v>
      </c>
    </row>
    <row r="2389" spans="2:47" x14ac:dyDescent="0.2">
      <c r="B2389" s="12" t="s">
        <v>3579</v>
      </c>
      <c r="C2389" s="7" t="s">
        <v>100</v>
      </c>
      <c r="D2389" s="13" t="s">
        <v>760</v>
      </c>
      <c r="E2389" s="7" t="s">
        <v>732</v>
      </c>
      <c r="F2389" s="7" t="s">
        <v>761</v>
      </c>
      <c r="G2389" s="7" t="s">
        <v>3577</v>
      </c>
      <c r="H2389" s="8" t="s">
        <v>105</v>
      </c>
      <c r="I2389" s="8">
        <v>45</v>
      </c>
      <c r="J2389" s="10" t="s">
        <v>200</v>
      </c>
      <c r="K2389" s="8" t="s">
        <v>107</v>
      </c>
      <c r="L2389" s="10" t="s">
        <v>108</v>
      </c>
      <c r="M2389" s="10" t="s">
        <v>109</v>
      </c>
      <c r="N2389" s="10" t="s">
        <v>3503</v>
      </c>
      <c r="O2389" s="74"/>
      <c r="P2389" s="27"/>
      <c r="Q2389" s="27"/>
      <c r="R2389" s="27">
        <v>258</v>
      </c>
      <c r="S2389" s="27">
        <v>258</v>
      </c>
      <c r="T2389" s="27">
        <v>258</v>
      </c>
      <c r="U2389" s="27">
        <v>258</v>
      </c>
      <c r="V2389" s="27">
        <v>258</v>
      </c>
      <c r="W2389" s="27"/>
      <c r="X2389" s="27"/>
      <c r="Y2389" s="27"/>
      <c r="Z2389" s="27"/>
      <c r="AA2389" s="27"/>
      <c r="AB2389" s="27"/>
      <c r="AC2389" s="27"/>
      <c r="AD2389" s="27"/>
      <c r="AE2389" s="27"/>
      <c r="AF2389" s="27"/>
      <c r="AG2389" s="27"/>
      <c r="AH2389" s="27"/>
      <c r="AI2389" s="27"/>
      <c r="AJ2389" s="27"/>
      <c r="AK2389" s="27"/>
      <c r="AL2389" s="27"/>
      <c r="AM2389" s="27"/>
      <c r="AN2389" s="27"/>
      <c r="AO2389" s="27"/>
      <c r="AP2389" s="27">
        <v>2757</v>
      </c>
      <c r="AQ2389" s="27">
        <v>0</v>
      </c>
      <c r="AR2389" s="27">
        <f t="shared" si="48"/>
        <v>0</v>
      </c>
      <c r="AS2389" s="10" t="s">
        <v>111</v>
      </c>
      <c r="AT2389" s="7" t="s">
        <v>375</v>
      </c>
      <c r="AU2389" s="13" t="s">
        <v>1163</v>
      </c>
    </row>
    <row r="2390" spans="2:47" x14ac:dyDescent="0.2">
      <c r="B2390" s="13" t="s">
        <v>3580</v>
      </c>
      <c r="C2390" s="13" t="s">
        <v>100</v>
      </c>
      <c r="D2390" s="13" t="s">
        <v>767</v>
      </c>
      <c r="E2390" s="13" t="s">
        <v>741</v>
      </c>
      <c r="F2390" s="13" t="s">
        <v>768</v>
      </c>
      <c r="G2390" s="13" t="s">
        <v>3577</v>
      </c>
      <c r="H2390" s="13" t="s">
        <v>1026</v>
      </c>
      <c r="I2390" s="13">
        <v>45</v>
      </c>
      <c r="J2390" s="13" t="s">
        <v>614</v>
      </c>
      <c r="K2390" s="13" t="s">
        <v>107</v>
      </c>
      <c r="L2390" s="13" t="s">
        <v>108</v>
      </c>
      <c r="M2390" s="13" t="s">
        <v>109</v>
      </c>
      <c r="N2390" s="13" t="s">
        <v>3503</v>
      </c>
      <c r="O2390" s="39"/>
      <c r="P2390" s="39"/>
      <c r="Q2390" s="39"/>
      <c r="R2390" s="39"/>
      <c r="S2390" s="39">
        <v>181</v>
      </c>
      <c r="T2390" s="39">
        <v>181</v>
      </c>
      <c r="U2390" s="39">
        <v>181</v>
      </c>
      <c r="V2390" s="39">
        <v>181</v>
      </c>
      <c r="W2390" s="39">
        <v>181</v>
      </c>
      <c r="X2390" s="39"/>
      <c r="Y2390" s="39"/>
      <c r="Z2390" s="39"/>
      <c r="AA2390" s="39"/>
      <c r="AB2390" s="39"/>
      <c r="AC2390" s="39"/>
      <c r="AD2390" s="39"/>
      <c r="AE2390" s="39"/>
      <c r="AF2390" s="39"/>
      <c r="AG2390" s="39"/>
      <c r="AH2390" s="39"/>
      <c r="AI2390" s="39"/>
      <c r="AJ2390" s="39"/>
      <c r="AK2390" s="39"/>
      <c r="AL2390" s="39"/>
      <c r="AM2390" s="39"/>
      <c r="AN2390" s="39"/>
      <c r="AO2390" s="39"/>
      <c r="AP2390" s="39">
        <v>2757</v>
      </c>
      <c r="AQ2390" s="39">
        <v>0</v>
      </c>
      <c r="AR2390" s="27">
        <f t="shared" si="48"/>
        <v>0</v>
      </c>
      <c r="AS2390" s="13" t="s">
        <v>111</v>
      </c>
      <c r="AT2390" s="13">
        <v>2016</v>
      </c>
      <c r="AU2390" s="13">
        <v>7.9</v>
      </c>
    </row>
    <row r="2391" spans="2:47" x14ac:dyDescent="0.2">
      <c r="B2391" s="13" t="s">
        <v>3581</v>
      </c>
      <c r="C2391" s="13" t="s">
        <v>100</v>
      </c>
      <c r="D2391" s="13" t="s">
        <v>767</v>
      </c>
      <c r="E2391" s="13" t="s">
        <v>741</v>
      </c>
      <c r="F2391" s="13" t="s">
        <v>768</v>
      </c>
      <c r="G2391" s="13" t="s">
        <v>3577</v>
      </c>
      <c r="H2391" s="13" t="s">
        <v>744</v>
      </c>
      <c r="I2391" s="13">
        <v>45</v>
      </c>
      <c r="J2391" s="13" t="s">
        <v>745</v>
      </c>
      <c r="K2391" s="13" t="s">
        <v>107</v>
      </c>
      <c r="L2391" s="13" t="s">
        <v>108</v>
      </c>
      <c r="M2391" s="13" t="s">
        <v>109</v>
      </c>
      <c r="N2391" s="13" t="s">
        <v>3503</v>
      </c>
      <c r="O2391" s="39"/>
      <c r="P2391" s="39"/>
      <c r="Q2391" s="39"/>
      <c r="R2391" s="39"/>
      <c r="S2391" s="39">
        <v>181</v>
      </c>
      <c r="T2391" s="39">
        <v>181</v>
      </c>
      <c r="U2391" s="39">
        <v>181</v>
      </c>
      <c r="V2391" s="39">
        <v>181</v>
      </c>
      <c r="W2391" s="39">
        <v>181</v>
      </c>
      <c r="X2391" s="39"/>
      <c r="Y2391" s="39"/>
      <c r="Z2391" s="39"/>
      <c r="AA2391" s="39"/>
      <c r="AB2391" s="39"/>
      <c r="AC2391" s="39"/>
      <c r="AD2391" s="39"/>
      <c r="AE2391" s="39"/>
      <c r="AF2391" s="39"/>
      <c r="AG2391" s="39"/>
      <c r="AH2391" s="39"/>
      <c r="AI2391" s="39"/>
      <c r="AJ2391" s="39"/>
      <c r="AK2391" s="39"/>
      <c r="AL2391" s="39"/>
      <c r="AM2391" s="39"/>
      <c r="AN2391" s="39"/>
      <c r="AO2391" s="39"/>
      <c r="AP2391" s="39">
        <v>2757</v>
      </c>
      <c r="AQ2391" s="39">
        <v>0</v>
      </c>
      <c r="AR2391" s="27">
        <f t="shared" si="48"/>
        <v>0</v>
      </c>
      <c r="AS2391" s="13" t="s">
        <v>111</v>
      </c>
      <c r="AT2391" s="13">
        <v>2016</v>
      </c>
      <c r="AU2391" s="13" t="s">
        <v>2367</v>
      </c>
    </row>
    <row r="2392" spans="2:47" x14ac:dyDescent="0.2">
      <c r="B2392" s="13" t="s">
        <v>3582</v>
      </c>
      <c r="C2392" s="13" t="s">
        <v>100</v>
      </c>
      <c r="D2392" s="13" t="s">
        <v>767</v>
      </c>
      <c r="E2392" s="13" t="s">
        <v>741</v>
      </c>
      <c r="F2392" s="13" t="s">
        <v>768</v>
      </c>
      <c r="G2392" s="13" t="s">
        <v>3577</v>
      </c>
      <c r="H2392" s="13" t="s">
        <v>744</v>
      </c>
      <c r="I2392" s="13">
        <v>45</v>
      </c>
      <c r="J2392" s="13" t="s">
        <v>747</v>
      </c>
      <c r="K2392" s="13" t="s">
        <v>107</v>
      </c>
      <c r="L2392" s="13" t="s">
        <v>108</v>
      </c>
      <c r="M2392" s="13" t="s">
        <v>109</v>
      </c>
      <c r="N2392" s="13" t="s">
        <v>3503</v>
      </c>
      <c r="O2392" s="39"/>
      <c r="P2392" s="39"/>
      <c r="Q2392" s="39"/>
      <c r="R2392" s="39"/>
      <c r="S2392" s="39">
        <v>181</v>
      </c>
      <c r="T2392" s="39">
        <v>181</v>
      </c>
      <c r="U2392" s="39">
        <v>181</v>
      </c>
      <c r="V2392" s="39">
        <v>181</v>
      </c>
      <c r="W2392" s="39">
        <v>181</v>
      </c>
      <c r="X2392" s="39"/>
      <c r="Y2392" s="39"/>
      <c r="Z2392" s="39"/>
      <c r="AA2392" s="39"/>
      <c r="AB2392" s="39"/>
      <c r="AC2392" s="39"/>
      <c r="AD2392" s="39"/>
      <c r="AE2392" s="39"/>
      <c r="AF2392" s="39"/>
      <c r="AG2392" s="39"/>
      <c r="AH2392" s="39"/>
      <c r="AI2392" s="39"/>
      <c r="AJ2392" s="39"/>
      <c r="AK2392" s="39"/>
      <c r="AL2392" s="39"/>
      <c r="AM2392" s="39"/>
      <c r="AN2392" s="39"/>
      <c r="AO2392" s="39"/>
      <c r="AP2392" s="39">
        <v>2500</v>
      </c>
      <c r="AQ2392" s="39">
        <v>0</v>
      </c>
      <c r="AR2392" s="27">
        <f t="shared" si="48"/>
        <v>0</v>
      </c>
      <c r="AS2392" s="13" t="s">
        <v>748</v>
      </c>
      <c r="AT2392" s="13">
        <v>2016</v>
      </c>
      <c r="AU2392" s="13" t="s">
        <v>749</v>
      </c>
    </row>
    <row r="2393" spans="2:47" x14ac:dyDescent="0.2">
      <c r="B2393" s="13" t="s">
        <v>3583</v>
      </c>
      <c r="C2393" s="13" t="s">
        <v>100</v>
      </c>
      <c r="D2393" s="13" t="s">
        <v>767</v>
      </c>
      <c r="E2393" s="13" t="s">
        <v>741</v>
      </c>
      <c r="F2393" s="13" t="s">
        <v>768</v>
      </c>
      <c r="G2393" s="13" t="s">
        <v>3577</v>
      </c>
      <c r="H2393" s="13" t="s">
        <v>744</v>
      </c>
      <c r="I2393" s="13">
        <v>45</v>
      </c>
      <c r="J2393" s="13" t="s">
        <v>751</v>
      </c>
      <c r="K2393" s="13" t="s">
        <v>107</v>
      </c>
      <c r="L2393" s="13" t="s">
        <v>108</v>
      </c>
      <c r="M2393" s="13" t="s">
        <v>337</v>
      </c>
      <c r="N2393" s="13" t="s">
        <v>3503</v>
      </c>
      <c r="O2393" s="39"/>
      <c r="P2393" s="39"/>
      <c r="Q2393" s="39"/>
      <c r="R2393" s="39"/>
      <c r="S2393" s="39">
        <v>181</v>
      </c>
      <c r="T2393" s="39">
        <v>181</v>
      </c>
      <c r="U2393" s="39">
        <v>181</v>
      </c>
      <c r="V2393" s="39">
        <v>181</v>
      </c>
      <c r="W2393" s="39">
        <v>181</v>
      </c>
      <c r="X2393" s="39"/>
      <c r="Y2393" s="39"/>
      <c r="Z2393" s="39"/>
      <c r="AA2393" s="39"/>
      <c r="AB2393" s="39"/>
      <c r="AC2393" s="39"/>
      <c r="AD2393" s="39"/>
      <c r="AE2393" s="39"/>
      <c r="AF2393" s="39"/>
      <c r="AG2393" s="39"/>
      <c r="AH2393" s="39"/>
      <c r="AI2393" s="39"/>
      <c r="AJ2393" s="39"/>
      <c r="AK2393" s="39"/>
      <c r="AL2393" s="39"/>
      <c r="AM2393" s="39"/>
      <c r="AN2393" s="39"/>
      <c r="AO2393" s="39"/>
      <c r="AP2393" s="39">
        <v>2757</v>
      </c>
      <c r="AQ2393" s="39">
        <v>0</v>
      </c>
      <c r="AR2393" s="27">
        <f t="shared" si="48"/>
        <v>0</v>
      </c>
      <c r="AS2393" s="13" t="s">
        <v>748</v>
      </c>
      <c r="AT2393" s="13">
        <v>2016</v>
      </c>
      <c r="AU2393" s="13" t="s">
        <v>212</v>
      </c>
    </row>
    <row r="2394" spans="2:47" x14ac:dyDescent="0.2">
      <c r="B2394" s="7" t="s">
        <v>3584</v>
      </c>
      <c r="C2394" s="7" t="s">
        <v>100</v>
      </c>
      <c r="D2394" s="13" t="s">
        <v>760</v>
      </c>
      <c r="E2394" s="7" t="s">
        <v>732</v>
      </c>
      <c r="F2394" s="7" t="s">
        <v>761</v>
      </c>
      <c r="G2394" s="7" t="s">
        <v>3585</v>
      </c>
      <c r="H2394" s="8" t="s">
        <v>197</v>
      </c>
      <c r="I2394" s="9">
        <v>45</v>
      </c>
      <c r="J2394" s="10" t="s">
        <v>238</v>
      </c>
      <c r="K2394" s="8" t="s">
        <v>107</v>
      </c>
      <c r="L2394" s="10" t="s">
        <v>108</v>
      </c>
      <c r="M2394" s="10" t="s">
        <v>109</v>
      </c>
      <c r="N2394" s="10" t="s">
        <v>3503</v>
      </c>
      <c r="O2394" s="27"/>
      <c r="P2394" s="27"/>
      <c r="Q2394" s="74"/>
      <c r="R2394" s="27">
        <v>65</v>
      </c>
      <c r="S2394" s="27">
        <v>65</v>
      </c>
      <c r="T2394" s="27">
        <v>65</v>
      </c>
      <c r="U2394" s="27">
        <v>65</v>
      </c>
      <c r="V2394" s="27">
        <v>65</v>
      </c>
      <c r="W2394" s="27"/>
      <c r="X2394" s="27"/>
      <c r="Y2394" s="27"/>
      <c r="Z2394" s="27"/>
      <c r="AA2394" s="27"/>
      <c r="AB2394" s="27"/>
      <c r="AC2394" s="27"/>
      <c r="AD2394" s="27"/>
      <c r="AE2394" s="27"/>
      <c r="AF2394" s="27"/>
      <c r="AG2394" s="27"/>
      <c r="AH2394" s="27"/>
      <c r="AI2394" s="27"/>
      <c r="AJ2394" s="27"/>
      <c r="AK2394" s="27"/>
      <c r="AL2394" s="27"/>
      <c r="AM2394" s="27"/>
      <c r="AN2394" s="27"/>
      <c r="AO2394" s="27"/>
      <c r="AP2394" s="27">
        <v>2986.56</v>
      </c>
      <c r="AQ2394" s="27">
        <v>0</v>
      </c>
      <c r="AR2394" s="27">
        <f t="shared" si="48"/>
        <v>0</v>
      </c>
      <c r="AS2394" s="10" t="s">
        <v>111</v>
      </c>
      <c r="AT2394" s="43" t="s">
        <v>241</v>
      </c>
      <c r="AU2394" s="88" t="s">
        <v>242</v>
      </c>
    </row>
    <row r="2395" spans="2:47" x14ac:dyDescent="0.2">
      <c r="B2395" s="12" t="s">
        <v>3586</v>
      </c>
      <c r="C2395" s="7" t="s">
        <v>100</v>
      </c>
      <c r="D2395" s="13" t="s">
        <v>760</v>
      </c>
      <c r="E2395" s="7" t="s">
        <v>732</v>
      </c>
      <c r="F2395" s="7" t="s">
        <v>761</v>
      </c>
      <c r="G2395" s="7" t="s">
        <v>3585</v>
      </c>
      <c r="H2395" s="8" t="s">
        <v>105</v>
      </c>
      <c r="I2395" s="9">
        <v>45</v>
      </c>
      <c r="J2395" s="10" t="s">
        <v>106</v>
      </c>
      <c r="K2395" s="8" t="s">
        <v>107</v>
      </c>
      <c r="L2395" s="10" t="s">
        <v>108</v>
      </c>
      <c r="M2395" s="10" t="s">
        <v>109</v>
      </c>
      <c r="N2395" s="10" t="s">
        <v>3503</v>
      </c>
      <c r="O2395" s="74"/>
      <c r="P2395" s="27"/>
      <c r="Q2395" s="27"/>
      <c r="R2395" s="27">
        <v>65</v>
      </c>
      <c r="S2395" s="27">
        <v>65</v>
      </c>
      <c r="T2395" s="27">
        <v>65</v>
      </c>
      <c r="U2395" s="27">
        <v>65</v>
      </c>
      <c r="V2395" s="27">
        <v>65</v>
      </c>
      <c r="W2395" s="27"/>
      <c r="X2395" s="27"/>
      <c r="Y2395" s="27"/>
      <c r="Z2395" s="27"/>
      <c r="AA2395" s="27"/>
      <c r="AB2395" s="27"/>
      <c r="AC2395" s="27"/>
      <c r="AD2395" s="27"/>
      <c r="AE2395" s="27"/>
      <c r="AF2395" s="27"/>
      <c r="AG2395" s="27"/>
      <c r="AH2395" s="27"/>
      <c r="AI2395" s="27"/>
      <c r="AJ2395" s="27"/>
      <c r="AK2395" s="27"/>
      <c r="AL2395" s="27"/>
      <c r="AM2395" s="27"/>
      <c r="AN2395" s="27"/>
      <c r="AO2395" s="27"/>
      <c r="AP2395" s="27">
        <v>2986.56</v>
      </c>
      <c r="AQ2395" s="27">
        <v>0</v>
      </c>
      <c r="AR2395" s="27">
        <f t="shared" si="48"/>
        <v>0</v>
      </c>
      <c r="AS2395" s="10" t="s">
        <v>111</v>
      </c>
      <c r="AT2395" s="43" t="s">
        <v>241</v>
      </c>
      <c r="AU2395" s="89" t="s">
        <v>242</v>
      </c>
    </row>
    <row r="2396" spans="2:47" x14ac:dyDescent="0.2">
      <c r="B2396" s="12" t="s">
        <v>3587</v>
      </c>
      <c r="C2396" s="7" t="s">
        <v>100</v>
      </c>
      <c r="D2396" s="13" t="s">
        <v>760</v>
      </c>
      <c r="E2396" s="7" t="s">
        <v>732</v>
      </c>
      <c r="F2396" s="7" t="s">
        <v>761</v>
      </c>
      <c r="G2396" s="7" t="s">
        <v>3585</v>
      </c>
      <c r="H2396" s="8" t="s">
        <v>105</v>
      </c>
      <c r="I2396" s="8">
        <v>45</v>
      </c>
      <c r="J2396" s="10" t="s">
        <v>200</v>
      </c>
      <c r="K2396" s="8" t="s">
        <v>107</v>
      </c>
      <c r="L2396" s="10" t="s">
        <v>108</v>
      </c>
      <c r="M2396" s="10" t="s">
        <v>109</v>
      </c>
      <c r="N2396" s="10" t="s">
        <v>3503</v>
      </c>
      <c r="O2396" s="74"/>
      <c r="P2396" s="27"/>
      <c r="Q2396" s="27"/>
      <c r="R2396" s="27">
        <v>65</v>
      </c>
      <c r="S2396" s="27">
        <v>65</v>
      </c>
      <c r="T2396" s="27">
        <v>65</v>
      </c>
      <c r="U2396" s="27">
        <v>65</v>
      </c>
      <c r="V2396" s="27">
        <v>65</v>
      </c>
      <c r="W2396" s="27"/>
      <c r="X2396" s="27"/>
      <c r="Y2396" s="27"/>
      <c r="Z2396" s="27"/>
      <c r="AA2396" s="27"/>
      <c r="AB2396" s="27"/>
      <c r="AC2396" s="27"/>
      <c r="AD2396" s="27"/>
      <c r="AE2396" s="27"/>
      <c r="AF2396" s="27"/>
      <c r="AG2396" s="27"/>
      <c r="AH2396" s="27"/>
      <c r="AI2396" s="27"/>
      <c r="AJ2396" s="27"/>
      <c r="AK2396" s="27"/>
      <c r="AL2396" s="27"/>
      <c r="AM2396" s="27"/>
      <c r="AN2396" s="27"/>
      <c r="AO2396" s="27"/>
      <c r="AP2396" s="27">
        <v>2757</v>
      </c>
      <c r="AQ2396" s="27">
        <v>0</v>
      </c>
      <c r="AR2396" s="27">
        <f t="shared" si="48"/>
        <v>0</v>
      </c>
      <c r="AS2396" s="10" t="s">
        <v>111</v>
      </c>
      <c r="AT2396" s="7" t="s">
        <v>375</v>
      </c>
      <c r="AU2396" s="13" t="s">
        <v>1163</v>
      </c>
    </row>
    <row r="2397" spans="2:47" x14ac:dyDescent="0.2">
      <c r="B2397" s="13" t="s">
        <v>3588</v>
      </c>
      <c r="C2397" s="13" t="s">
        <v>100</v>
      </c>
      <c r="D2397" s="13" t="s">
        <v>767</v>
      </c>
      <c r="E2397" s="13" t="s">
        <v>741</v>
      </c>
      <c r="F2397" s="13" t="s">
        <v>768</v>
      </c>
      <c r="G2397" s="13" t="s">
        <v>3585</v>
      </c>
      <c r="H2397" s="13" t="s">
        <v>1026</v>
      </c>
      <c r="I2397" s="13">
        <v>45</v>
      </c>
      <c r="J2397" s="13" t="s">
        <v>614</v>
      </c>
      <c r="K2397" s="13" t="s">
        <v>107</v>
      </c>
      <c r="L2397" s="13" t="s">
        <v>108</v>
      </c>
      <c r="M2397" s="13" t="s">
        <v>109</v>
      </c>
      <c r="N2397" s="13" t="s">
        <v>3503</v>
      </c>
      <c r="O2397" s="39"/>
      <c r="P2397" s="39"/>
      <c r="Q2397" s="39"/>
      <c r="R2397" s="39"/>
      <c r="S2397" s="39">
        <v>38</v>
      </c>
      <c r="T2397" s="39">
        <v>38</v>
      </c>
      <c r="U2397" s="39">
        <v>38</v>
      </c>
      <c r="V2397" s="39">
        <v>38</v>
      </c>
      <c r="W2397" s="39">
        <v>38</v>
      </c>
      <c r="X2397" s="39"/>
      <c r="Y2397" s="39"/>
      <c r="Z2397" s="39"/>
      <c r="AA2397" s="39"/>
      <c r="AB2397" s="39"/>
      <c r="AC2397" s="39"/>
      <c r="AD2397" s="39"/>
      <c r="AE2397" s="39"/>
      <c r="AF2397" s="39"/>
      <c r="AG2397" s="39"/>
      <c r="AH2397" s="39"/>
      <c r="AI2397" s="39"/>
      <c r="AJ2397" s="39"/>
      <c r="AK2397" s="39"/>
      <c r="AL2397" s="39"/>
      <c r="AM2397" s="39"/>
      <c r="AN2397" s="39"/>
      <c r="AO2397" s="39"/>
      <c r="AP2397" s="39">
        <v>2757</v>
      </c>
      <c r="AQ2397" s="39">
        <v>0</v>
      </c>
      <c r="AR2397" s="27">
        <f t="shared" si="48"/>
        <v>0</v>
      </c>
      <c r="AS2397" s="13" t="s">
        <v>111</v>
      </c>
      <c r="AT2397" s="13">
        <v>2016</v>
      </c>
      <c r="AU2397" s="13">
        <v>7.9</v>
      </c>
    </row>
    <row r="2398" spans="2:47" x14ac:dyDescent="0.2">
      <c r="B2398" s="13" t="s">
        <v>3589</v>
      </c>
      <c r="C2398" s="13" t="s">
        <v>100</v>
      </c>
      <c r="D2398" s="13" t="s">
        <v>767</v>
      </c>
      <c r="E2398" s="13" t="s">
        <v>741</v>
      </c>
      <c r="F2398" s="13" t="s">
        <v>768</v>
      </c>
      <c r="G2398" s="13" t="s">
        <v>3585</v>
      </c>
      <c r="H2398" s="13" t="s">
        <v>744</v>
      </c>
      <c r="I2398" s="13">
        <v>45</v>
      </c>
      <c r="J2398" s="13" t="s">
        <v>745</v>
      </c>
      <c r="K2398" s="13" t="s">
        <v>107</v>
      </c>
      <c r="L2398" s="13" t="s">
        <v>108</v>
      </c>
      <c r="M2398" s="13" t="s">
        <v>109</v>
      </c>
      <c r="N2398" s="13" t="s">
        <v>3503</v>
      </c>
      <c r="O2398" s="39"/>
      <c r="P2398" s="39"/>
      <c r="Q2398" s="39"/>
      <c r="R2398" s="39"/>
      <c r="S2398" s="39">
        <v>38</v>
      </c>
      <c r="T2398" s="39">
        <v>38</v>
      </c>
      <c r="U2398" s="39">
        <v>38</v>
      </c>
      <c r="V2398" s="39">
        <v>38</v>
      </c>
      <c r="W2398" s="39">
        <v>38</v>
      </c>
      <c r="X2398" s="39"/>
      <c r="Y2398" s="39"/>
      <c r="Z2398" s="39"/>
      <c r="AA2398" s="39"/>
      <c r="AB2398" s="39"/>
      <c r="AC2398" s="39"/>
      <c r="AD2398" s="39"/>
      <c r="AE2398" s="39"/>
      <c r="AF2398" s="39"/>
      <c r="AG2398" s="39"/>
      <c r="AH2398" s="39"/>
      <c r="AI2398" s="39"/>
      <c r="AJ2398" s="39"/>
      <c r="AK2398" s="39"/>
      <c r="AL2398" s="39"/>
      <c r="AM2398" s="39"/>
      <c r="AN2398" s="39"/>
      <c r="AO2398" s="39"/>
      <c r="AP2398" s="39">
        <v>2757</v>
      </c>
      <c r="AQ2398" s="39">
        <v>0</v>
      </c>
      <c r="AR2398" s="27">
        <f t="shared" si="48"/>
        <v>0</v>
      </c>
      <c r="AS2398" s="13" t="s">
        <v>111</v>
      </c>
      <c r="AT2398" s="13">
        <v>2016</v>
      </c>
      <c r="AU2398" s="13" t="s">
        <v>2367</v>
      </c>
    </row>
    <row r="2399" spans="2:47" x14ac:dyDescent="0.2">
      <c r="B2399" s="13" t="s">
        <v>3590</v>
      </c>
      <c r="C2399" s="13" t="s">
        <v>100</v>
      </c>
      <c r="D2399" s="13" t="s">
        <v>767</v>
      </c>
      <c r="E2399" s="13" t="s">
        <v>741</v>
      </c>
      <c r="F2399" s="13" t="s">
        <v>768</v>
      </c>
      <c r="G2399" s="13" t="s">
        <v>3585</v>
      </c>
      <c r="H2399" s="13" t="s">
        <v>744</v>
      </c>
      <c r="I2399" s="13">
        <v>45</v>
      </c>
      <c r="J2399" s="13" t="s">
        <v>747</v>
      </c>
      <c r="K2399" s="13" t="s">
        <v>107</v>
      </c>
      <c r="L2399" s="13" t="s">
        <v>108</v>
      </c>
      <c r="M2399" s="13" t="s">
        <v>109</v>
      </c>
      <c r="N2399" s="13" t="s">
        <v>3503</v>
      </c>
      <c r="O2399" s="39"/>
      <c r="P2399" s="39"/>
      <c r="Q2399" s="39"/>
      <c r="R2399" s="39"/>
      <c r="S2399" s="39">
        <v>38</v>
      </c>
      <c r="T2399" s="39">
        <v>38</v>
      </c>
      <c r="U2399" s="39">
        <v>38</v>
      </c>
      <c r="V2399" s="39">
        <v>38</v>
      </c>
      <c r="W2399" s="39">
        <v>38</v>
      </c>
      <c r="X2399" s="39"/>
      <c r="Y2399" s="39"/>
      <c r="Z2399" s="39"/>
      <c r="AA2399" s="39"/>
      <c r="AB2399" s="39"/>
      <c r="AC2399" s="39"/>
      <c r="AD2399" s="39"/>
      <c r="AE2399" s="39"/>
      <c r="AF2399" s="39"/>
      <c r="AG2399" s="39"/>
      <c r="AH2399" s="39"/>
      <c r="AI2399" s="39"/>
      <c r="AJ2399" s="39"/>
      <c r="AK2399" s="39"/>
      <c r="AL2399" s="39"/>
      <c r="AM2399" s="39"/>
      <c r="AN2399" s="39"/>
      <c r="AO2399" s="39"/>
      <c r="AP2399" s="39">
        <v>2500</v>
      </c>
      <c r="AQ2399" s="39">
        <v>0</v>
      </c>
      <c r="AR2399" s="27">
        <f t="shared" si="48"/>
        <v>0</v>
      </c>
      <c r="AS2399" s="13" t="s">
        <v>748</v>
      </c>
      <c r="AT2399" s="13">
        <v>2016</v>
      </c>
      <c r="AU2399" s="13" t="s">
        <v>749</v>
      </c>
    </row>
    <row r="2400" spans="2:47" x14ac:dyDescent="0.2">
      <c r="B2400" s="13" t="s">
        <v>3591</v>
      </c>
      <c r="C2400" s="13" t="s">
        <v>100</v>
      </c>
      <c r="D2400" s="13" t="s">
        <v>767</v>
      </c>
      <c r="E2400" s="13" t="s">
        <v>741</v>
      </c>
      <c r="F2400" s="13" t="s">
        <v>768</v>
      </c>
      <c r="G2400" s="13" t="s">
        <v>3585</v>
      </c>
      <c r="H2400" s="13" t="s">
        <v>744</v>
      </c>
      <c r="I2400" s="13">
        <v>45</v>
      </c>
      <c r="J2400" s="13" t="s">
        <v>751</v>
      </c>
      <c r="K2400" s="13" t="s">
        <v>107</v>
      </c>
      <c r="L2400" s="13" t="s">
        <v>108</v>
      </c>
      <c r="M2400" s="13" t="s">
        <v>337</v>
      </c>
      <c r="N2400" s="13" t="s">
        <v>3503</v>
      </c>
      <c r="O2400" s="39"/>
      <c r="P2400" s="39"/>
      <c r="Q2400" s="39"/>
      <c r="R2400" s="39"/>
      <c r="S2400" s="39">
        <v>38</v>
      </c>
      <c r="T2400" s="39">
        <v>38</v>
      </c>
      <c r="U2400" s="39">
        <v>38</v>
      </c>
      <c r="V2400" s="39">
        <v>38</v>
      </c>
      <c r="W2400" s="39">
        <v>38</v>
      </c>
      <c r="X2400" s="39"/>
      <c r="Y2400" s="39"/>
      <c r="Z2400" s="39"/>
      <c r="AA2400" s="39"/>
      <c r="AB2400" s="39"/>
      <c r="AC2400" s="39"/>
      <c r="AD2400" s="39"/>
      <c r="AE2400" s="39"/>
      <c r="AF2400" s="39"/>
      <c r="AG2400" s="39"/>
      <c r="AH2400" s="39"/>
      <c r="AI2400" s="39"/>
      <c r="AJ2400" s="39"/>
      <c r="AK2400" s="39"/>
      <c r="AL2400" s="39"/>
      <c r="AM2400" s="39"/>
      <c r="AN2400" s="39"/>
      <c r="AO2400" s="39"/>
      <c r="AP2400" s="39">
        <v>2757</v>
      </c>
      <c r="AQ2400" s="39">
        <v>0</v>
      </c>
      <c r="AR2400" s="27">
        <f t="shared" si="48"/>
        <v>0</v>
      </c>
      <c r="AS2400" s="13" t="s">
        <v>748</v>
      </c>
      <c r="AT2400" s="13">
        <v>2016</v>
      </c>
      <c r="AU2400" s="13" t="s">
        <v>212</v>
      </c>
    </row>
    <row r="2401" spans="2:47" x14ac:dyDescent="0.2">
      <c r="B2401" s="7" t="s">
        <v>3592</v>
      </c>
      <c r="C2401" s="7" t="s">
        <v>100</v>
      </c>
      <c r="D2401" s="13" t="s">
        <v>760</v>
      </c>
      <c r="E2401" s="7" t="s">
        <v>732</v>
      </c>
      <c r="F2401" s="7" t="s">
        <v>761</v>
      </c>
      <c r="G2401" s="7" t="s">
        <v>3593</v>
      </c>
      <c r="H2401" s="8" t="s">
        <v>197</v>
      </c>
      <c r="I2401" s="9">
        <v>45</v>
      </c>
      <c r="J2401" s="10" t="s">
        <v>238</v>
      </c>
      <c r="K2401" s="8" t="s">
        <v>107</v>
      </c>
      <c r="L2401" s="10" t="s">
        <v>108</v>
      </c>
      <c r="M2401" s="10" t="s">
        <v>109</v>
      </c>
      <c r="N2401" s="10" t="s">
        <v>3503</v>
      </c>
      <c r="O2401" s="27"/>
      <c r="P2401" s="27"/>
      <c r="Q2401" s="74"/>
      <c r="R2401" s="27">
        <v>1</v>
      </c>
      <c r="S2401" s="27">
        <v>1</v>
      </c>
      <c r="T2401" s="27">
        <v>1</v>
      </c>
      <c r="U2401" s="27">
        <v>1</v>
      </c>
      <c r="V2401" s="27">
        <v>1</v>
      </c>
      <c r="W2401" s="27"/>
      <c r="X2401" s="27"/>
      <c r="Y2401" s="27"/>
      <c r="Z2401" s="27"/>
      <c r="AA2401" s="27"/>
      <c r="AB2401" s="27"/>
      <c r="AC2401" s="27"/>
      <c r="AD2401" s="27"/>
      <c r="AE2401" s="27"/>
      <c r="AF2401" s="27"/>
      <c r="AG2401" s="27"/>
      <c r="AH2401" s="27"/>
      <c r="AI2401" s="27"/>
      <c r="AJ2401" s="27"/>
      <c r="AK2401" s="27"/>
      <c r="AL2401" s="27"/>
      <c r="AM2401" s="27"/>
      <c r="AN2401" s="27"/>
      <c r="AO2401" s="27"/>
      <c r="AP2401" s="27">
        <v>2986.56</v>
      </c>
      <c r="AQ2401" s="27">
        <v>0</v>
      </c>
      <c r="AR2401" s="27">
        <f t="shared" si="48"/>
        <v>0</v>
      </c>
      <c r="AS2401" s="10" t="s">
        <v>111</v>
      </c>
      <c r="AT2401" s="43" t="s">
        <v>241</v>
      </c>
      <c r="AU2401" s="88" t="s">
        <v>242</v>
      </c>
    </row>
    <row r="2402" spans="2:47" x14ac:dyDescent="0.2">
      <c r="B2402" s="12" t="s">
        <v>3594</v>
      </c>
      <c r="C2402" s="7" t="s">
        <v>100</v>
      </c>
      <c r="D2402" s="13" t="s">
        <v>760</v>
      </c>
      <c r="E2402" s="7" t="s">
        <v>732</v>
      </c>
      <c r="F2402" s="7" t="s">
        <v>761</v>
      </c>
      <c r="G2402" s="7" t="s">
        <v>3593</v>
      </c>
      <c r="H2402" s="8" t="s">
        <v>105</v>
      </c>
      <c r="I2402" s="9">
        <v>45</v>
      </c>
      <c r="J2402" s="10" t="s">
        <v>106</v>
      </c>
      <c r="K2402" s="8" t="s">
        <v>107</v>
      </c>
      <c r="L2402" s="10" t="s">
        <v>108</v>
      </c>
      <c r="M2402" s="10" t="s">
        <v>109</v>
      </c>
      <c r="N2402" s="10" t="s">
        <v>3503</v>
      </c>
      <c r="O2402" s="74"/>
      <c r="P2402" s="27"/>
      <c r="Q2402" s="27"/>
      <c r="R2402" s="27">
        <v>1</v>
      </c>
      <c r="S2402" s="27">
        <v>1</v>
      </c>
      <c r="T2402" s="27">
        <v>1</v>
      </c>
      <c r="U2402" s="27">
        <v>1</v>
      </c>
      <c r="V2402" s="27">
        <v>1</v>
      </c>
      <c r="W2402" s="27"/>
      <c r="X2402" s="27"/>
      <c r="Y2402" s="27"/>
      <c r="Z2402" s="27"/>
      <c r="AA2402" s="27"/>
      <c r="AB2402" s="27"/>
      <c r="AC2402" s="27"/>
      <c r="AD2402" s="27"/>
      <c r="AE2402" s="27"/>
      <c r="AF2402" s="27"/>
      <c r="AG2402" s="27"/>
      <c r="AH2402" s="27"/>
      <c r="AI2402" s="27"/>
      <c r="AJ2402" s="27"/>
      <c r="AK2402" s="27"/>
      <c r="AL2402" s="27"/>
      <c r="AM2402" s="27"/>
      <c r="AN2402" s="27"/>
      <c r="AO2402" s="27"/>
      <c r="AP2402" s="27">
        <v>2986.56</v>
      </c>
      <c r="AQ2402" s="27">
        <v>0</v>
      </c>
      <c r="AR2402" s="27">
        <f t="shared" si="48"/>
        <v>0</v>
      </c>
      <c r="AS2402" s="10" t="s">
        <v>111</v>
      </c>
      <c r="AT2402" s="43" t="s">
        <v>241</v>
      </c>
      <c r="AU2402" s="89" t="s">
        <v>242</v>
      </c>
    </row>
    <row r="2403" spans="2:47" x14ac:dyDescent="0.2">
      <c r="B2403" s="12" t="s">
        <v>3595</v>
      </c>
      <c r="C2403" s="7" t="s">
        <v>100</v>
      </c>
      <c r="D2403" s="13" t="s">
        <v>760</v>
      </c>
      <c r="E2403" s="7" t="s">
        <v>732</v>
      </c>
      <c r="F2403" s="7" t="s">
        <v>761</v>
      </c>
      <c r="G2403" s="7" t="s">
        <v>3593</v>
      </c>
      <c r="H2403" s="8" t="s">
        <v>105</v>
      </c>
      <c r="I2403" s="8">
        <v>45</v>
      </c>
      <c r="J2403" s="10" t="s">
        <v>200</v>
      </c>
      <c r="K2403" s="8" t="s">
        <v>107</v>
      </c>
      <c r="L2403" s="10" t="s">
        <v>108</v>
      </c>
      <c r="M2403" s="10" t="s">
        <v>109</v>
      </c>
      <c r="N2403" s="10" t="s">
        <v>3503</v>
      </c>
      <c r="O2403" s="74"/>
      <c r="P2403" s="27"/>
      <c r="Q2403" s="27"/>
      <c r="R2403" s="27">
        <v>1</v>
      </c>
      <c r="S2403" s="27">
        <v>1</v>
      </c>
      <c r="T2403" s="27">
        <v>1</v>
      </c>
      <c r="U2403" s="27">
        <v>1</v>
      </c>
      <c r="V2403" s="27">
        <v>1</v>
      </c>
      <c r="W2403" s="27"/>
      <c r="X2403" s="27"/>
      <c r="Y2403" s="27"/>
      <c r="Z2403" s="27"/>
      <c r="AA2403" s="27"/>
      <c r="AB2403" s="27"/>
      <c r="AC2403" s="27"/>
      <c r="AD2403" s="27"/>
      <c r="AE2403" s="27"/>
      <c r="AF2403" s="27"/>
      <c r="AG2403" s="27"/>
      <c r="AH2403" s="27"/>
      <c r="AI2403" s="27"/>
      <c r="AJ2403" s="27"/>
      <c r="AK2403" s="27"/>
      <c r="AL2403" s="27"/>
      <c r="AM2403" s="27"/>
      <c r="AN2403" s="27"/>
      <c r="AO2403" s="27"/>
      <c r="AP2403" s="27">
        <v>2757</v>
      </c>
      <c r="AQ2403" s="27">
        <v>0</v>
      </c>
      <c r="AR2403" s="27">
        <f t="shared" si="48"/>
        <v>0</v>
      </c>
      <c r="AS2403" s="10" t="s">
        <v>111</v>
      </c>
      <c r="AT2403" s="7" t="s">
        <v>375</v>
      </c>
      <c r="AU2403" s="13" t="s">
        <v>1163</v>
      </c>
    </row>
    <row r="2404" spans="2:47" x14ac:dyDescent="0.2">
      <c r="B2404" s="13" t="s">
        <v>3596</v>
      </c>
      <c r="C2404" s="13" t="s">
        <v>100</v>
      </c>
      <c r="D2404" s="13" t="s">
        <v>767</v>
      </c>
      <c r="E2404" s="13" t="s">
        <v>741</v>
      </c>
      <c r="F2404" s="13" t="s">
        <v>768</v>
      </c>
      <c r="G2404" s="13" t="s">
        <v>3593</v>
      </c>
      <c r="H2404" s="13" t="s">
        <v>1026</v>
      </c>
      <c r="I2404" s="13">
        <v>45</v>
      </c>
      <c r="J2404" s="13" t="s">
        <v>614</v>
      </c>
      <c r="K2404" s="13" t="s">
        <v>107</v>
      </c>
      <c r="L2404" s="13" t="s">
        <v>108</v>
      </c>
      <c r="M2404" s="13" t="s">
        <v>109</v>
      </c>
      <c r="N2404" s="13" t="s">
        <v>3503</v>
      </c>
      <c r="O2404" s="39"/>
      <c r="P2404" s="39"/>
      <c r="Q2404" s="39"/>
      <c r="R2404" s="39"/>
      <c r="S2404" s="39">
        <v>1</v>
      </c>
      <c r="T2404" s="39">
        <v>1</v>
      </c>
      <c r="U2404" s="39">
        <v>1</v>
      </c>
      <c r="V2404" s="39">
        <v>1</v>
      </c>
      <c r="W2404" s="39">
        <v>1</v>
      </c>
      <c r="X2404" s="39"/>
      <c r="Y2404" s="39"/>
      <c r="Z2404" s="39"/>
      <c r="AA2404" s="39"/>
      <c r="AB2404" s="39"/>
      <c r="AC2404" s="39"/>
      <c r="AD2404" s="39"/>
      <c r="AE2404" s="39"/>
      <c r="AF2404" s="39"/>
      <c r="AG2404" s="39"/>
      <c r="AH2404" s="39"/>
      <c r="AI2404" s="39"/>
      <c r="AJ2404" s="39"/>
      <c r="AK2404" s="39"/>
      <c r="AL2404" s="39"/>
      <c r="AM2404" s="39"/>
      <c r="AN2404" s="39"/>
      <c r="AO2404" s="39"/>
      <c r="AP2404" s="39">
        <v>2757</v>
      </c>
      <c r="AQ2404" s="39">
        <v>0</v>
      </c>
      <c r="AR2404" s="27">
        <f t="shared" si="48"/>
        <v>0</v>
      </c>
      <c r="AS2404" s="13" t="s">
        <v>111</v>
      </c>
      <c r="AT2404" s="13">
        <v>2016</v>
      </c>
      <c r="AU2404" s="13">
        <v>7.9</v>
      </c>
    </row>
    <row r="2405" spans="2:47" x14ac:dyDescent="0.2">
      <c r="B2405" s="13" t="s">
        <v>3597</v>
      </c>
      <c r="C2405" s="13" t="s">
        <v>100</v>
      </c>
      <c r="D2405" s="13" t="s">
        <v>767</v>
      </c>
      <c r="E2405" s="13" t="s">
        <v>741</v>
      </c>
      <c r="F2405" s="13" t="s">
        <v>768</v>
      </c>
      <c r="G2405" s="13" t="s">
        <v>3593</v>
      </c>
      <c r="H2405" s="13" t="s">
        <v>744</v>
      </c>
      <c r="I2405" s="13">
        <v>45</v>
      </c>
      <c r="J2405" s="13" t="s">
        <v>745</v>
      </c>
      <c r="K2405" s="13" t="s">
        <v>107</v>
      </c>
      <c r="L2405" s="13" t="s">
        <v>108</v>
      </c>
      <c r="M2405" s="13" t="s">
        <v>109</v>
      </c>
      <c r="N2405" s="13" t="s">
        <v>3503</v>
      </c>
      <c r="O2405" s="39"/>
      <c r="P2405" s="39"/>
      <c r="Q2405" s="39"/>
      <c r="R2405" s="39"/>
      <c r="S2405" s="39">
        <v>1</v>
      </c>
      <c r="T2405" s="39">
        <v>1</v>
      </c>
      <c r="U2405" s="39">
        <v>1</v>
      </c>
      <c r="V2405" s="39">
        <v>1</v>
      </c>
      <c r="W2405" s="39">
        <v>1</v>
      </c>
      <c r="X2405" s="39"/>
      <c r="Y2405" s="39"/>
      <c r="Z2405" s="39"/>
      <c r="AA2405" s="39"/>
      <c r="AB2405" s="39"/>
      <c r="AC2405" s="39"/>
      <c r="AD2405" s="39"/>
      <c r="AE2405" s="39"/>
      <c r="AF2405" s="39"/>
      <c r="AG2405" s="39"/>
      <c r="AH2405" s="39"/>
      <c r="AI2405" s="39"/>
      <c r="AJ2405" s="39"/>
      <c r="AK2405" s="39"/>
      <c r="AL2405" s="39"/>
      <c r="AM2405" s="39"/>
      <c r="AN2405" s="39"/>
      <c r="AO2405" s="39"/>
      <c r="AP2405" s="39">
        <v>2757</v>
      </c>
      <c r="AQ2405" s="39">
        <v>0</v>
      </c>
      <c r="AR2405" s="27">
        <f t="shared" si="48"/>
        <v>0</v>
      </c>
      <c r="AS2405" s="13" t="s">
        <v>111</v>
      </c>
      <c r="AT2405" s="13">
        <v>2016</v>
      </c>
      <c r="AU2405" s="13" t="s">
        <v>2367</v>
      </c>
    </row>
    <row r="2406" spans="2:47" x14ac:dyDescent="0.2">
      <c r="B2406" s="13" t="s">
        <v>3598</v>
      </c>
      <c r="C2406" s="13" t="s">
        <v>100</v>
      </c>
      <c r="D2406" s="13" t="s">
        <v>767</v>
      </c>
      <c r="E2406" s="13" t="s">
        <v>741</v>
      </c>
      <c r="F2406" s="13" t="s">
        <v>768</v>
      </c>
      <c r="G2406" s="13" t="s">
        <v>3593</v>
      </c>
      <c r="H2406" s="13" t="s">
        <v>744</v>
      </c>
      <c r="I2406" s="13">
        <v>45</v>
      </c>
      <c r="J2406" s="13" t="s">
        <v>747</v>
      </c>
      <c r="K2406" s="13" t="s">
        <v>107</v>
      </c>
      <c r="L2406" s="13" t="s">
        <v>108</v>
      </c>
      <c r="M2406" s="13" t="s">
        <v>109</v>
      </c>
      <c r="N2406" s="13" t="s">
        <v>3503</v>
      </c>
      <c r="O2406" s="39"/>
      <c r="P2406" s="39"/>
      <c r="Q2406" s="39"/>
      <c r="R2406" s="39"/>
      <c r="S2406" s="39">
        <v>1</v>
      </c>
      <c r="T2406" s="39">
        <v>1</v>
      </c>
      <c r="U2406" s="39">
        <v>1</v>
      </c>
      <c r="V2406" s="39">
        <v>1</v>
      </c>
      <c r="W2406" s="39">
        <v>1</v>
      </c>
      <c r="X2406" s="39"/>
      <c r="Y2406" s="39"/>
      <c r="Z2406" s="39"/>
      <c r="AA2406" s="39"/>
      <c r="AB2406" s="39"/>
      <c r="AC2406" s="39"/>
      <c r="AD2406" s="39"/>
      <c r="AE2406" s="39"/>
      <c r="AF2406" s="39"/>
      <c r="AG2406" s="39"/>
      <c r="AH2406" s="39"/>
      <c r="AI2406" s="39"/>
      <c r="AJ2406" s="39"/>
      <c r="AK2406" s="39"/>
      <c r="AL2406" s="39"/>
      <c r="AM2406" s="39"/>
      <c r="AN2406" s="39"/>
      <c r="AO2406" s="39"/>
      <c r="AP2406" s="39">
        <v>2500</v>
      </c>
      <c r="AQ2406" s="39">
        <v>0</v>
      </c>
      <c r="AR2406" s="27">
        <f t="shared" si="48"/>
        <v>0</v>
      </c>
      <c r="AS2406" s="13" t="s">
        <v>748</v>
      </c>
      <c r="AT2406" s="13">
        <v>2016</v>
      </c>
      <c r="AU2406" s="13" t="s">
        <v>749</v>
      </c>
    </row>
    <row r="2407" spans="2:47" x14ac:dyDescent="0.2">
      <c r="B2407" s="13" t="s">
        <v>3599</v>
      </c>
      <c r="C2407" s="13" t="s">
        <v>100</v>
      </c>
      <c r="D2407" s="13" t="s">
        <v>767</v>
      </c>
      <c r="E2407" s="13" t="s">
        <v>741</v>
      </c>
      <c r="F2407" s="13" t="s">
        <v>768</v>
      </c>
      <c r="G2407" s="13" t="s">
        <v>3593</v>
      </c>
      <c r="H2407" s="13" t="s">
        <v>744</v>
      </c>
      <c r="I2407" s="13">
        <v>45</v>
      </c>
      <c r="J2407" s="13" t="s">
        <v>751</v>
      </c>
      <c r="K2407" s="13" t="s">
        <v>107</v>
      </c>
      <c r="L2407" s="13" t="s">
        <v>108</v>
      </c>
      <c r="M2407" s="13" t="s">
        <v>337</v>
      </c>
      <c r="N2407" s="13" t="s">
        <v>3503</v>
      </c>
      <c r="O2407" s="39"/>
      <c r="P2407" s="39"/>
      <c r="Q2407" s="39"/>
      <c r="R2407" s="39"/>
      <c r="S2407" s="39">
        <v>1</v>
      </c>
      <c r="T2407" s="39">
        <v>1</v>
      </c>
      <c r="U2407" s="39">
        <v>1</v>
      </c>
      <c r="V2407" s="39">
        <v>1</v>
      </c>
      <c r="W2407" s="39">
        <v>1</v>
      </c>
      <c r="X2407" s="39"/>
      <c r="Y2407" s="39"/>
      <c r="Z2407" s="39"/>
      <c r="AA2407" s="39"/>
      <c r="AB2407" s="39"/>
      <c r="AC2407" s="39"/>
      <c r="AD2407" s="39"/>
      <c r="AE2407" s="39"/>
      <c r="AF2407" s="39"/>
      <c r="AG2407" s="39"/>
      <c r="AH2407" s="39"/>
      <c r="AI2407" s="39"/>
      <c r="AJ2407" s="39"/>
      <c r="AK2407" s="39"/>
      <c r="AL2407" s="39"/>
      <c r="AM2407" s="39"/>
      <c r="AN2407" s="39"/>
      <c r="AO2407" s="39"/>
      <c r="AP2407" s="39">
        <v>2757</v>
      </c>
      <c r="AQ2407" s="39">
        <v>0</v>
      </c>
      <c r="AR2407" s="27">
        <f t="shared" si="48"/>
        <v>0</v>
      </c>
      <c r="AS2407" s="13" t="s">
        <v>748</v>
      </c>
      <c r="AT2407" s="13">
        <v>2016</v>
      </c>
      <c r="AU2407" s="13" t="s">
        <v>212</v>
      </c>
    </row>
    <row r="2408" spans="2:47" x14ac:dyDescent="0.2">
      <c r="B2408" s="7" t="s">
        <v>3600</v>
      </c>
      <c r="C2408" s="7" t="s">
        <v>100</v>
      </c>
      <c r="D2408" s="13" t="s">
        <v>731</v>
      </c>
      <c r="E2408" s="7" t="s">
        <v>732</v>
      </c>
      <c r="F2408" s="7" t="s">
        <v>733</v>
      </c>
      <c r="G2408" s="7" t="s">
        <v>3601</v>
      </c>
      <c r="H2408" s="8" t="s">
        <v>197</v>
      </c>
      <c r="I2408" s="9">
        <v>45</v>
      </c>
      <c r="J2408" s="10" t="s">
        <v>238</v>
      </c>
      <c r="K2408" s="8" t="s">
        <v>107</v>
      </c>
      <c r="L2408" s="10" t="s">
        <v>108</v>
      </c>
      <c r="M2408" s="10" t="s">
        <v>109</v>
      </c>
      <c r="N2408" s="10" t="s">
        <v>3503</v>
      </c>
      <c r="O2408" s="27"/>
      <c r="P2408" s="27"/>
      <c r="Q2408" s="74"/>
      <c r="R2408" s="27">
        <v>5</v>
      </c>
      <c r="S2408" s="27">
        <v>5</v>
      </c>
      <c r="T2408" s="27">
        <v>5</v>
      </c>
      <c r="U2408" s="27">
        <v>5</v>
      </c>
      <c r="V2408" s="27">
        <v>5</v>
      </c>
      <c r="W2408" s="27"/>
      <c r="X2408" s="27"/>
      <c r="Y2408" s="27"/>
      <c r="Z2408" s="27"/>
      <c r="AA2408" s="27"/>
      <c r="AB2408" s="27"/>
      <c r="AC2408" s="27"/>
      <c r="AD2408" s="27"/>
      <c r="AE2408" s="27"/>
      <c r="AF2408" s="27"/>
      <c r="AG2408" s="27"/>
      <c r="AH2408" s="27"/>
      <c r="AI2408" s="27"/>
      <c r="AJ2408" s="27"/>
      <c r="AK2408" s="27"/>
      <c r="AL2408" s="27"/>
      <c r="AM2408" s="27"/>
      <c r="AN2408" s="27"/>
      <c r="AO2408" s="27"/>
      <c r="AP2408" s="27">
        <v>3917.16</v>
      </c>
      <c r="AQ2408" s="27">
        <v>0</v>
      </c>
      <c r="AR2408" s="27">
        <f t="shared" si="48"/>
        <v>0</v>
      </c>
      <c r="AS2408" s="10" t="s">
        <v>111</v>
      </c>
      <c r="AT2408" s="43" t="s">
        <v>241</v>
      </c>
      <c r="AU2408" s="88" t="s">
        <v>242</v>
      </c>
    </row>
    <row r="2409" spans="2:47" x14ac:dyDescent="0.2">
      <c r="B2409" s="12" t="s">
        <v>3602</v>
      </c>
      <c r="C2409" s="7" t="s">
        <v>100</v>
      </c>
      <c r="D2409" s="13" t="s">
        <v>731</v>
      </c>
      <c r="E2409" s="7" t="s">
        <v>732</v>
      </c>
      <c r="F2409" s="7" t="s">
        <v>733</v>
      </c>
      <c r="G2409" s="7" t="s">
        <v>3601</v>
      </c>
      <c r="H2409" s="8" t="s">
        <v>105</v>
      </c>
      <c r="I2409" s="9">
        <v>45</v>
      </c>
      <c r="J2409" s="10" t="s">
        <v>106</v>
      </c>
      <c r="K2409" s="8" t="s">
        <v>107</v>
      </c>
      <c r="L2409" s="10" t="s">
        <v>108</v>
      </c>
      <c r="M2409" s="10" t="s">
        <v>109</v>
      </c>
      <c r="N2409" s="10" t="s">
        <v>3503</v>
      </c>
      <c r="O2409" s="74"/>
      <c r="P2409" s="27"/>
      <c r="Q2409" s="27"/>
      <c r="R2409" s="27">
        <v>5</v>
      </c>
      <c r="S2409" s="27">
        <v>5</v>
      </c>
      <c r="T2409" s="27">
        <v>5</v>
      </c>
      <c r="U2409" s="27">
        <v>5</v>
      </c>
      <c r="V2409" s="27">
        <v>5</v>
      </c>
      <c r="W2409" s="27"/>
      <c r="X2409" s="27"/>
      <c r="Y2409" s="27"/>
      <c r="Z2409" s="27"/>
      <c r="AA2409" s="27"/>
      <c r="AB2409" s="27"/>
      <c r="AC2409" s="27"/>
      <c r="AD2409" s="27"/>
      <c r="AE2409" s="27"/>
      <c r="AF2409" s="27"/>
      <c r="AG2409" s="27"/>
      <c r="AH2409" s="27"/>
      <c r="AI2409" s="27"/>
      <c r="AJ2409" s="27"/>
      <c r="AK2409" s="27"/>
      <c r="AL2409" s="27"/>
      <c r="AM2409" s="27"/>
      <c r="AN2409" s="27"/>
      <c r="AO2409" s="27"/>
      <c r="AP2409" s="27">
        <v>3917.16</v>
      </c>
      <c r="AQ2409" s="27">
        <v>0</v>
      </c>
      <c r="AR2409" s="27">
        <f t="shared" si="48"/>
        <v>0</v>
      </c>
      <c r="AS2409" s="10" t="s">
        <v>111</v>
      </c>
      <c r="AT2409" s="43" t="s">
        <v>241</v>
      </c>
      <c r="AU2409" s="89" t="s">
        <v>242</v>
      </c>
    </row>
    <row r="2410" spans="2:47" x14ac:dyDescent="0.2">
      <c r="B2410" s="12" t="s">
        <v>3603</v>
      </c>
      <c r="C2410" s="7" t="s">
        <v>100</v>
      </c>
      <c r="D2410" s="13" t="s">
        <v>731</v>
      </c>
      <c r="E2410" s="7" t="s">
        <v>732</v>
      </c>
      <c r="F2410" s="7" t="s">
        <v>733</v>
      </c>
      <c r="G2410" s="7" t="s">
        <v>3601</v>
      </c>
      <c r="H2410" s="8" t="s">
        <v>105</v>
      </c>
      <c r="I2410" s="8">
        <v>45</v>
      </c>
      <c r="J2410" s="10" t="s">
        <v>244</v>
      </c>
      <c r="K2410" s="8" t="s">
        <v>107</v>
      </c>
      <c r="L2410" s="10" t="s">
        <v>108</v>
      </c>
      <c r="M2410" s="10" t="s">
        <v>109</v>
      </c>
      <c r="N2410" s="10" t="s">
        <v>3503</v>
      </c>
      <c r="O2410" s="74"/>
      <c r="P2410" s="27"/>
      <c r="Q2410" s="27"/>
      <c r="R2410" s="27">
        <v>5</v>
      </c>
      <c r="S2410" s="27">
        <v>5</v>
      </c>
      <c r="T2410" s="27">
        <v>5</v>
      </c>
      <c r="U2410" s="27">
        <v>5</v>
      </c>
      <c r="V2410" s="27">
        <v>5</v>
      </c>
      <c r="W2410" s="27"/>
      <c r="X2410" s="27"/>
      <c r="Y2410" s="27"/>
      <c r="Z2410" s="27"/>
      <c r="AA2410" s="27"/>
      <c r="AB2410" s="27"/>
      <c r="AC2410" s="27"/>
      <c r="AD2410" s="27"/>
      <c r="AE2410" s="27"/>
      <c r="AF2410" s="27"/>
      <c r="AG2410" s="27"/>
      <c r="AH2410" s="27"/>
      <c r="AI2410" s="27"/>
      <c r="AJ2410" s="27"/>
      <c r="AK2410" s="27"/>
      <c r="AL2410" s="27"/>
      <c r="AM2410" s="27"/>
      <c r="AN2410" s="27"/>
      <c r="AO2410" s="27"/>
      <c r="AP2410" s="27">
        <v>3616.07</v>
      </c>
      <c r="AQ2410" s="27">
        <v>0</v>
      </c>
      <c r="AR2410" s="27">
        <f t="shared" si="48"/>
        <v>0</v>
      </c>
      <c r="AS2410" s="10" t="s">
        <v>111</v>
      </c>
      <c r="AT2410" s="7" t="s">
        <v>375</v>
      </c>
      <c r="AU2410" s="89" t="s">
        <v>212</v>
      </c>
    </row>
    <row r="2411" spans="2:47" x14ac:dyDescent="0.2">
      <c r="B2411" s="7" t="s">
        <v>3604</v>
      </c>
      <c r="C2411" s="7" t="s">
        <v>100</v>
      </c>
      <c r="D2411" s="13" t="s">
        <v>731</v>
      </c>
      <c r="E2411" s="7" t="s">
        <v>732</v>
      </c>
      <c r="F2411" s="7" t="s">
        <v>733</v>
      </c>
      <c r="G2411" s="7" t="s">
        <v>734</v>
      </c>
      <c r="H2411" s="8" t="s">
        <v>197</v>
      </c>
      <c r="I2411" s="9">
        <v>45</v>
      </c>
      <c r="J2411" s="10" t="s">
        <v>238</v>
      </c>
      <c r="K2411" s="8" t="s">
        <v>107</v>
      </c>
      <c r="L2411" s="10" t="s">
        <v>108</v>
      </c>
      <c r="M2411" s="10" t="s">
        <v>109</v>
      </c>
      <c r="N2411" s="10" t="s">
        <v>3503</v>
      </c>
      <c r="O2411" s="27"/>
      <c r="P2411" s="27"/>
      <c r="Q2411" s="74"/>
      <c r="R2411" s="27">
        <v>40</v>
      </c>
      <c r="S2411" s="27">
        <v>40</v>
      </c>
      <c r="T2411" s="27">
        <v>40</v>
      </c>
      <c r="U2411" s="27">
        <v>40</v>
      </c>
      <c r="V2411" s="27">
        <v>40</v>
      </c>
      <c r="W2411" s="27"/>
      <c r="X2411" s="27"/>
      <c r="Y2411" s="27"/>
      <c r="Z2411" s="27"/>
      <c r="AA2411" s="27"/>
      <c r="AB2411" s="27"/>
      <c r="AC2411" s="27"/>
      <c r="AD2411" s="27"/>
      <c r="AE2411" s="27"/>
      <c r="AF2411" s="27"/>
      <c r="AG2411" s="27"/>
      <c r="AH2411" s="27"/>
      <c r="AI2411" s="27"/>
      <c r="AJ2411" s="27"/>
      <c r="AK2411" s="27"/>
      <c r="AL2411" s="27"/>
      <c r="AM2411" s="27"/>
      <c r="AN2411" s="27"/>
      <c r="AO2411" s="27"/>
      <c r="AP2411" s="27">
        <v>3917.16</v>
      </c>
      <c r="AQ2411" s="27">
        <v>0</v>
      </c>
      <c r="AR2411" s="27">
        <f t="shared" si="48"/>
        <v>0</v>
      </c>
      <c r="AS2411" s="10" t="s">
        <v>111</v>
      </c>
      <c r="AT2411" s="43" t="s">
        <v>241</v>
      </c>
      <c r="AU2411" s="88" t="s">
        <v>212</v>
      </c>
    </row>
    <row r="2412" spans="2:47" x14ac:dyDescent="0.2">
      <c r="B2412" s="12" t="s">
        <v>3605</v>
      </c>
      <c r="C2412" s="7" t="s">
        <v>100</v>
      </c>
      <c r="D2412" s="13" t="s">
        <v>731</v>
      </c>
      <c r="E2412" s="7" t="s">
        <v>732</v>
      </c>
      <c r="F2412" s="7" t="s">
        <v>733</v>
      </c>
      <c r="G2412" s="7" t="s">
        <v>734</v>
      </c>
      <c r="H2412" s="8" t="s">
        <v>197</v>
      </c>
      <c r="I2412" s="9">
        <v>45</v>
      </c>
      <c r="J2412" s="10" t="s">
        <v>579</v>
      </c>
      <c r="K2412" s="8" t="s">
        <v>107</v>
      </c>
      <c r="L2412" s="10" t="s">
        <v>108</v>
      </c>
      <c r="M2412" s="10" t="s">
        <v>109</v>
      </c>
      <c r="N2412" s="10" t="s">
        <v>3503</v>
      </c>
      <c r="O2412" s="74"/>
      <c r="P2412" s="27"/>
      <c r="Q2412" s="27"/>
      <c r="R2412" s="27">
        <v>40</v>
      </c>
      <c r="S2412" s="27">
        <v>40</v>
      </c>
      <c r="T2412" s="27">
        <v>40</v>
      </c>
      <c r="U2412" s="27">
        <v>40</v>
      </c>
      <c r="V2412" s="27">
        <v>40</v>
      </c>
      <c r="W2412" s="27"/>
      <c r="X2412" s="27"/>
      <c r="Y2412" s="27"/>
      <c r="Z2412" s="27"/>
      <c r="AA2412" s="27"/>
      <c r="AB2412" s="27"/>
      <c r="AC2412" s="27"/>
      <c r="AD2412" s="27"/>
      <c r="AE2412" s="27"/>
      <c r="AF2412" s="27"/>
      <c r="AG2412" s="27"/>
      <c r="AH2412" s="27"/>
      <c r="AI2412" s="27"/>
      <c r="AJ2412" s="27"/>
      <c r="AK2412" s="27"/>
      <c r="AL2412" s="27"/>
      <c r="AM2412" s="27"/>
      <c r="AN2412" s="27"/>
      <c r="AO2412" s="27"/>
      <c r="AP2412" s="27">
        <v>3917.16</v>
      </c>
      <c r="AQ2412" s="27">
        <v>0</v>
      </c>
      <c r="AR2412" s="27">
        <f t="shared" si="48"/>
        <v>0</v>
      </c>
      <c r="AS2412" s="10" t="s">
        <v>111</v>
      </c>
      <c r="AT2412" s="7" t="s">
        <v>375</v>
      </c>
      <c r="AU2412" s="88" t="s">
        <v>212</v>
      </c>
    </row>
    <row r="2413" spans="2:47" x14ac:dyDescent="0.2">
      <c r="B2413" s="7" t="s">
        <v>3606</v>
      </c>
      <c r="C2413" s="7" t="s">
        <v>100</v>
      </c>
      <c r="D2413" s="13" t="s">
        <v>731</v>
      </c>
      <c r="E2413" s="7" t="s">
        <v>732</v>
      </c>
      <c r="F2413" s="7" t="s">
        <v>733</v>
      </c>
      <c r="G2413" s="7" t="s">
        <v>3607</v>
      </c>
      <c r="H2413" s="8" t="s">
        <v>197</v>
      </c>
      <c r="I2413" s="9">
        <v>45</v>
      </c>
      <c r="J2413" s="10" t="s">
        <v>238</v>
      </c>
      <c r="K2413" s="8" t="s">
        <v>107</v>
      </c>
      <c r="L2413" s="10" t="s">
        <v>108</v>
      </c>
      <c r="M2413" s="10" t="s">
        <v>109</v>
      </c>
      <c r="N2413" s="10" t="s">
        <v>3503</v>
      </c>
      <c r="O2413" s="27"/>
      <c r="P2413" s="27"/>
      <c r="Q2413" s="74"/>
      <c r="R2413" s="27">
        <v>35</v>
      </c>
      <c r="S2413" s="27">
        <v>35</v>
      </c>
      <c r="T2413" s="27">
        <v>35</v>
      </c>
      <c r="U2413" s="27">
        <v>35</v>
      </c>
      <c r="V2413" s="27">
        <v>35</v>
      </c>
      <c r="W2413" s="27"/>
      <c r="X2413" s="27"/>
      <c r="Y2413" s="27"/>
      <c r="Z2413" s="27"/>
      <c r="AA2413" s="27"/>
      <c r="AB2413" s="27"/>
      <c r="AC2413" s="27"/>
      <c r="AD2413" s="27"/>
      <c r="AE2413" s="27"/>
      <c r="AF2413" s="27"/>
      <c r="AG2413" s="27"/>
      <c r="AH2413" s="27"/>
      <c r="AI2413" s="27"/>
      <c r="AJ2413" s="27"/>
      <c r="AK2413" s="27"/>
      <c r="AL2413" s="27"/>
      <c r="AM2413" s="27"/>
      <c r="AN2413" s="27"/>
      <c r="AO2413" s="27"/>
      <c r="AP2413" s="27">
        <v>3917.16</v>
      </c>
      <c r="AQ2413" s="27">
        <v>0</v>
      </c>
      <c r="AR2413" s="27">
        <f t="shared" si="48"/>
        <v>0</v>
      </c>
      <c r="AS2413" s="10" t="s">
        <v>111</v>
      </c>
      <c r="AT2413" s="43" t="s">
        <v>241</v>
      </c>
      <c r="AU2413" s="88" t="s">
        <v>242</v>
      </c>
    </row>
    <row r="2414" spans="2:47" x14ac:dyDescent="0.2">
      <c r="B2414" s="12" t="s">
        <v>3608</v>
      </c>
      <c r="C2414" s="7" t="s">
        <v>100</v>
      </c>
      <c r="D2414" s="13" t="s">
        <v>731</v>
      </c>
      <c r="E2414" s="7" t="s">
        <v>732</v>
      </c>
      <c r="F2414" s="7" t="s">
        <v>733</v>
      </c>
      <c r="G2414" s="7" t="s">
        <v>3607</v>
      </c>
      <c r="H2414" s="8" t="s">
        <v>105</v>
      </c>
      <c r="I2414" s="9">
        <v>45</v>
      </c>
      <c r="J2414" s="10" t="s">
        <v>106</v>
      </c>
      <c r="K2414" s="8" t="s">
        <v>107</v>
      </c>
      <c r="L2414" s="10" t="s">
        <v>108</v>
      </c>
      <c r="M2414" s="10" t="s">
        <v>109</v>
      </c>
      <c r="N2414" s="10" t="s">
        <v>3503</v>
      </c>
      <c r="O2414" s="74"/>
      <c r="P2414" s="27"/>
      <c r="Q2414" s="27"/>
      <c r="R2414" s="27">
        <v>35</v>
      </c>
      <c r="S2414" s="27">
        <v>35</v>
      </c>
      <c r="T2414" s="27">
        <v>35</v>
      </c>
      <c r="U2414" s="27">
        <v>35</v>
      </c>
      <c r="V2414" s="27">
        <v>35</v>
      </c>
      <c r="W2414" s="27"/>
      <c r="X2414" s="27"/>
      <c r="Y2414" s="27"/>
      <c r="Z2414" s="27"/>
      <c r="AA2414" s="27"/>
      <c r="AB2414" s="27"/>
      <c r="AC2414" s="27"/>
      <c r="AD2414" s="27"/>
      <c r="AE2414" s="27"/>
      <c r="AF2414" s="27"/>
      <c r="AG2414" s="27"/>
      <c r="AH2414" s="27"/>
      <c r="AI2414" s="27"/>
      <c r="AJ2414" s="27"/>
      <c r="AK2414" s="27"/>
      <c r="AL2414" s="27"/>
      <c r="AM2414" s="27"/>
      <c r="AN2414" s="27"/>
      <c r="AO2414" s="27"/>
      <c r="AP2414" s="27">
        <v>3917.16</v>
      </c>
      <c r="AQ2414" s="27">
        <v>0</v>
      </c>
      <c r="AR2414" s="27">
        <f t="shared" si="48"/>
        <v>0</v>
      </c>
      <c r="AS2414" s="10" t="s">
        <v>111</v>
      </c>
      <c r="AT2414" s="43" t="s">
        <v>241</v>
      </c>
      <c r="AU2414" s="89" t="s">
        <v>242</v>
      </c>
    </row>
    <row r="2415" spans="2:47" x14ac:dyDescent="0.2">
      <c r="B2415" s="12" t="s">
        <v>3609</v>
      </c>
      <c r="C2415" s="7" t="s">
        <v>100</v>
      </c>
      <c r="D2415" s="13" t="s">
        <v>731</v>
      </c>
      <c r="E2415" s="7" t="s">
        <v>732</v>
      </c>
      <c r="F2415" s="7" t="s">
        <v>733</v>
      </c>
      <c r="G2415" s="7" t="s">
        <v>3607</v>
      </c>
      <c r="H2415" s="8" t="s">
        <v>105</v>
      </c>
      <c r="I2415" s="8">
        <v>45</v>
      </c>
      <c r="J2415" s="10" t="s">
        <v>244</v>
      </c>
      <c r="K2415" s="8" t="s">
        <v>107</v>
      </c>
      <c r="L2415" s="10" t="s">
        <v>108</v>
      </c>
      <c r="M2415" s="10" t="s">
        <v>109</v>
      </c>
      <c r="N2415" s="10" t="s">
        <v>3503</v>
      </c>
      <c r="O2415" s="74"/>
      <c r="P2415" s="27"/>
      <c r="Q2415" s="27"/>
      <c r="R2415" s="27">
        <v>35</v>
      </c>
      <c r="S2415" s="27">
        <v>35</v>
      </c>
      <c r="T2415" s="27">
        <v>35</v>
      </c>
      <c r="U2415" s="27">
        <v>35</v>
      </c>
      <c r="V2415" s="27">
        <v>35</v>
      </c>
      <c r="W2415" s="27"/>
      <c r="X2415" s="27"/>
      <c r="Y2415" s="27"/>
      <c r="Z2415" s="27"/>
      <c r="AA2415" s="27"/>
      <c r="AB2415" s="27"/>
      <c r="AC2415" s="27"/>
      <c r="AD2415" s="27"/>
      <c r="AE2415" s="27"/>
      <c r="AF2415" s="27"/>
      <c r="AG2415" s="27"/>
      <c r="AH2415" s="27"/>
      <c r="AI2415" s="27"/>
      <c r="AJ2415" s="27"/>
      <c r="AK2415" s="27"/>
      <c r="AL2415" s="27"/>
      <c r="AM2415" s="27"/>
      <c r="AN2415" s="27"/>
      <c r="AO2415" s="27"/>
      <c r="AP2415" s="27">
        <v>3616.07</v>
      </c>
      <c r="AQ2415" s="27">
        <v>0</v>
      </c>
      <c r="AR2415" s="27">
        <f t="shared" si="48"/>
        <v>0</v>
      </c>
      <c r="AS2415" s="10" t="s">
        <v>111</v>
      </c>
      <c r="AT2415" s="7" t="s">
        <v>375</v>
      </c>
      <c r="AU2415" s="13" t="s">
        <v>1163</v>
      </c>
    </row>
    <row r="2416" spans="2:47" x14ac:dyDescent="0.2">
      <c r="B2416" s="13" t="s">
        <v>3610</v>
      </c>
      <c r="C2416" s="13" t="s">
        <v>100</v>
      </c>
      <c r="D2416" s="13" t="s">
        <v>740</v>
      </c>
      <c r="E2416" s="13" t="s">
        <v>741</v>
      </c>
      <c r="F2416" s="13" t="s">
        <v>742</v>
      </c>
      <c r="G2416" s="13" t="s">
        <v>3607</v>
      </c>
      <c r="H2416" s="13" t="s">
        <v>1026</v>
      </c>
      <c r="I2416" s="13">
        <v>45</v>
      </c>
      <c r="J2416" s="13" t="s">
        <v>614</v>
      </c>
      <c r="K2416" s="13" t="s">
        <v>107</v>
      </c>
      <c r="L2416" s="13" t="s">
        <v>108</v>
      </c>
      <c r="M2416" s="13" t="s">
        <v>109</v>
      </c>
      <c r="N2416" s="13" t="s">
        <v>3503</v>
      </c>
      <c r="O2416" s="39"/>
      <c r="P2416" s="39"/>
      <c r="Q2416" s="39"/>
      <c r="R2416" s="39"/>
      <c r="S2416" s="39">
        <v>31</v>
      </c>
      <c r="T2416" s="39">
        <v>31</v>
      </c>
      <c r="U2416" s="39">
        <v>31</v>
      </c>
      <c r="V2416" s="39">
        <v>31</v>
      </c>
      <c r="W2416" s="39">
        <v>31</v>
      </c>
      <c r="X2416" s="39"/>
      <c r="Y2416" s="39"/>
      <c r="Z2416" s="39"/>
      <c r="AA2416" s="39"/>
      <c r="AB2416" s="39"/>
      <c r="AC2416" s="39"/>
      <c r="AD2416" s="39"/>
      <c r="AE2416" s="39"/>
      <c r="AF2416" s="39"/>
      <c r="AG2416" s="39"/>
      <c r="AH2416" s="39"/>
      <c r="AI2416" s="39"/>
      <c r="AJ2416" s="39"/>
      <c r="AK2416" s="39"/>
      <c r="AL2416" s="39"/>
      <c r="AM2416" s="39"/>
      <c r="AN2416" s="39"/>
      <c r="AO2416" s="39"/>
      <c r="AP2416" s="39">
        <v>3616.07</v>
      </c>
      <c r="AQ2416" s="39">
        <v>0</v>
      </c>
      <c r="AR2416" s="27">
        <f t="shared" si="48"/>
        <v>0</v>
      </c>
      <c r="AS2416" s="13" t="s">
        <v>111</v>
      </c>
      <c r="AT2416" s="13">
        <v>2016</v>
      </c>
      <c r="AU2416" s="13">
        <v>7.9</v>
      </c>
    </row>
    <row r="2417" spans="2:47" x14ac:dyDescent="0.2">
      <c r="B2417" s="13" t="s">
        <v>3611</v>
      </c>
      <c r="C2417" s="13" t="s">
        <v>100</v>
      </c>
      <c r="D2417" s="13" t="s">
        <v>740</v>
      </c>
      <c r="E2417" s="13" t="s">
        <v>741</v>
      </c>
      <c r="F2417" s="13" t="s">
        <v>742</v>
      </c>
      <c r="G2417" s="13" t="s">
        <v>3607</v>
      </c>
      <c r="H2417" s="13" t="s">
        <v>744</v>
      </c>
      <c r="I2417" s="13">
        <v>45</v>
      </c>
      <c r="J2417" s="13" t="s">
        <v>745</v>
      </c>
      <c r="K2417" s="13" t="s">
        <v>107</v>
      </c>
      <c r="L2417" s="13" t="s">
        <v>108</v>
      </c>
      <c r="M2417" s="13" t="s">
        <v>109</v>
      </c>
      <c r="N2417" s="13" t="s">
        <v>3503</v>
      </c>
      <c r="O2417" s="39"/>
      <c r="P2417" s="39"/>
      <c r="Q2417" s="39"/>
      <c r="R2417" s="39"/>
      <c r="S2417" s="39">
        <v>31</v>
      </c>
      <c r="T2417" s="39">
        <v>31</v>
      </c>
      <c r="U2417" s="39">
        <v>31</v>
      </c>
      <c r="V2417" s="39">
        <v>31</v>
      </c>
      <c r="W2417" s="39">
        <v>31</v>
      </c>
      <c r="X2417" s="39"/>
      <c r="Y2417" s="39"/>
      <c r="Z2417" s="39"/>
      <c r="AA2417" s="39"/>
      <c r="AB2417" s="39"/>
      <c r="AC2417" s="39"/>
      <c r="AD2417" s="39"/>
      <c r="AE2417" s="39"/>
      <c r="AF2417" s="39"/>
      <c r="AG2417" s="39"/>
      <c r="AH2417" s="39"/>
      <c r="AI2417" s="39"/>
      <c r="AJ2417" s="39"/>
      <c r="AK2417" s="39"/>
      <c r="AL2417" s="39"/>
      <c r="AM2417" s="39"/>
      <c r="AN2417" s="39"/>
      <c r="AO2417" s="39"/>
      <c r="AP2417" s="39">
        <v>3616.07</v>
      </c>
      <c r="AQ2417" s="39">
        <v>0</v>
      </c>
      <c r="AR2417" s="27">
        <f t="shared" si="48"/>
        <v>0</v>
      </c>
      <c r="AS2417" s="13" t="s">
        <v>111</v>
      </c>
      <c r="AT2417" s="13">
        <v>2016</v>
      </c>
      <c r="AU2417" s="13">
        <v>9.18</v>
      </c>
    </row>
    <row r="2418" spans="2:47" x14ac:dyDescent="0.2">
      <c r="B2418" s="13" t="s">
        <v>3612</v>
      </c>
      <c r="C2418" s="13" t="s">
        <v>100</v>
      </c>
      <c r="D2418" s="13" t="s">
        <v>740</v>
      </c>
      <c r="E2418" s="13" t="s">
        <v>741</v>
      </c>
      <c r="F2418" s="13" t="s">
        <v>742</v>
      </c>
      <c r="G2418" s="13" t="s">
        <v>3607</v>
      </c>
      <c r="H2418" s="13" t="s">
        <v>744</v>
      </c>
      <c r="I2418" s="13">
        <v>45</v>
      </c>
      <c r="J2418" s="13" t="s">
        <v>747</v>
      </c>
      <c r="K2418" s="13" t="s">
        <v>107</v>
      </c>
      <c r="L2418" s="13" t="s">
        <v>108</v>
      </c>
      <c r="M2418" s="13" t="s">
        <v>109</v>
      </c>
      <c r="N2418" s="13" t="s">
        <v>3503</v>
      </c>
      <c r="O2418" s="39"/>
      <c r="P2418" s="39"/>
      <c r="Q2418" s="39"/>
      <c r="R2418" s="39"/>
      <c r="S2418" s="39">
        <v>31</v>
      </c>
      <c r="T2418" s="39">
        <v>31</v>
      </c>
      <c r="U2418" s="39">
        <v>31</v>
      </c>
      <c r="V2418" s="39">
        <v>31</v>
      </c>
      <c r="W2418" s="39">
        <v>31</v>
      </c>
      <c r="X2418" s="39"/>
      <c r="Y2418" s="39"/>
      <c r="Z2418" s="39"/>
      <c r="AA2418" s="39"/>
      <c r="AB2418" s="39"/>
      <c r="AC2418" s="39"/>
      <c r="AD2418" s="39"/>
      <c r="AE2418" s="39"/>
      <c r="AF2418" s="39"/>
      <c r="AG2418" s="39"/>
      <c r="AH2418" s="39"/>
      <c r="AI2418" s="39"/>
      <c r="AJ2418" s="39"/>
      <c r="AK2418" s="39"/>
      <c r="AL2418" s="39"/>
      <c r="AM2418" s="39"/>
      <c r="AN2418" s="39"/>
      <c r="AO2418" s="39"/>
      <c r="AP2418" s="39">
        <v>3616.07</v>
      </c>
      <c r="AQ2418" s="39">
        <v>0</v>
      </c>
      <c r="AR2418" s="27">
        <f t="shared" si="48"/>
        <v>0</v>
      </c>
      <c r="AS2418" s="13" t="s">
        <v>748</v>
      </c>
      <c r="AT2418" s="13">
        <v>2016</v>
      </c>
      <c r="AU2418" s="13" t="s">
        <v>749</v>
      </c>
    </row>
    <row r="2419" spans="2:47" x14ac:dyDescent="0.2">
      <c r="B2419" s="13" t="s">
        <v>3613</v>
      </c>
      <c r="C2419" s="13" t="s">
        <v>100</v>
      </c>
      <c r="D2419" s="13" t="s">
        <v>740</v>
      </c>
      <c r="E2419" s="13" t="s">
        <v>741</v>
      </c>
      <c r="F2419" s="13" t="s">
        <v>742</v>
      </c>
      <c r="G2419" s="13" t="s">
        <v>3607</v>
      </c>
      <c r="H2419" s="13" t="s">
        <v>744</v>
      </c>
      <c r="I2419" s="13">
        <v>45</v>
      </c>
      <c r="J2419" s="13" t="s">
        <v>751</v>
      </c>
      <c r="K2419" s="13" t="s">
        <v>107</v>
      </c>
      <c r="L2419" s="13" t="s">
        <v>108</v>
      </c>
      <c r="M2419" s="13" t="s">
        <v>337</v>
      </c>
      <c r="N2419" s="13" t="s">
        <v>3503</v>
      </c>
      <c r="O2419" s="39"/>
      <c r="P2419" s="39"/>
      <c r="Q2419" s="39"/>
      <c r="R2419" s="39"/>
      <c r="S2419" s="39">
        <v>31</v>
      </c>
      <c r="T2419" s="39">
        <v>31</v>
      </c>
      <c r="U2419" s="39">
        <v>31</v>
      </c>
      <c r="V2419" s="39">
        <v>31</v>
      </c>
      <c r="W2419" s="39">
        <v>31</v>
      </c>
      <c r="X2419" s="39"/>
      <c r="Y2419" s="39"/>
      <c r="Z2419" s="39"/>
      <c r="AA2419" s="39"/>
      <c r="AB2419" s="39"/>
      <c r="AC2419" s="39"/>
      <c r="AD2419" s="39"/>
      <c r="AE2419" s="39"/>
      <c r="AF2419" s="39"/>
      <c r="AG2419" s="39"/>
      <c r="AH2419" s="39"/>
      <c r="AI2419" s="39"/>
      <c r="AJ2419" s="39"/>
      <c r="AK2419" s="39"/>
      <c r="AL2419" s="39"/>
      <c r="AM2419" s="39"/>
      <c r="AN2419" s="39"/>
      <c r="AO2419" s="39"/>
      <c r="AP2419" s="39">
        <v>4000</v>
      </c>
      <c r="AQ2419" s="39">
        <v>0</v>
      </c>
      <c r="AR2419" s="27">
        <f t="shared" si="48"/>
        <v>0</v>
      </c>
      <c r="AS2419" s="13" t="s">
        <v>748</v>
      </c>
      <c r="AT2419" s="13">
        <v>2016</v>
      </c>
      <c r="AU2419" s="13" t="s">
        <v>212</v>
      </c>
    </row>
    <row r="2420" spans="2:47" x14ac:dyDescent="0.2">
      <c r="B2420" s="7" t="s">
        <v>3614</v>
      </c>
      <c r="C2420" s="7" t="s">
        <v>100</v>
      </c>
      <c r="D2420" s="13" t="s">
        <v>731</v>
      </c>
      <c r="E2420" s="7" t="s">
        <v>732</v>
      </c>
      <c r="F2420" s="7" t="s">
        <v>733</v>
      </c>
      <c r="G2420" s="7" t="s">
        <v>3615</v>
      </c>
      <c r="H2420" s="8" t="s">
        <v>197</v>
      </c>
      <c r="I2420" s="9">
        <v>45</v>
      </c>
      <c r="J2420" s="10" t="s">
        <v>238</v>
      </c>
      <c r="K2420" s="8" t="s">
        <v>107</v>
      </c>
      <c r="L2420" s="10" t="s">
        <v>108</v>
      </c>
      <c r="M2420" s="10" t="s">
        <v>109</v>
      </c>
      <c r="N2420" s="10" t="s">
        <v>3503</v>
      </c>
      <c r="O2420" s="27"/>
      <c r="P2420" s="27"/>
      <c r="Q2420" s="74"/>
      <c r="R2420" s="27">
        <v>35</v>
      </c>
      <c r="S2420" s="27">
        <v>35</v>
      </c>
      <c r="T2420" s="27">
        <v>35</v>
      </c>
      <c r="U2420" s="27">
        <v>35</v>
      </c>
      <c r="V2420" s="27">
        <v>35</v>
      </c>
      <c r="W2420" s="27"/>
      <c r="X2420" s="27"/>
      <c r="Y2420" s="27"/>
      <c r="Z2420" s="27"/>
      <c r="AA2420" s="27"/>
      <c r="AB2420" s="27"/>
      <c r="AC2420" s="27"/>
      <c r="AD2420" s="27"/>
      <c r="AE2420" s="27"/>
      <c r="AF2420" s="27"/>
      <c r="AG2420" s="27"/>
      <c r="AH2420" s="27"/>
      <c r="AI2420" s="27"/>
      <c r="AJ2420" s="27"/>
      <c r="AK2420" s="27"/>
      <c r="AL2420" s="27"/>
      <c r="AM2420" s="27"/>
      <c r="AN2420" s="27"/>
      <c r="AO2420" s="27"/>
      <c r="AP2420" s="27">
        <v>3917.16</v>
      </c>
      <c r="AQ2420" s="27">
        <v>0</v>
      </c>
      <c r="AR2420" s="27">
        <f t="shared" si="48"/>
        <v>0</v>
      </c>
      <c r="AS2420" s="10" t="s">
        <v>111</v>
      </c>
      <c r="AT2420" s="43" t="s">
        <v>241</v>
      </c>
      <c r="AU2420" s="89" t="s">
        <v>661</v>
      </c>
    </row>
    <row r="2421" spans="2:47" x14ac:dyDescent="0.2">
      <c r="B2421" s="12" t="s">
        <v>3616</v>
      </c>
      <c r="C2421" s="7" t="s">
        <v>100</v>
      </c>
      <c r="D2421" s="13" t="s">
        <v>731</v>
      </c>
      <c r="E2421" s="7" t="s">
        <v>732</v>
      </c>
      <c r="F2421" s="7" t="s">
        <v>733</v>
      </c>
      <c r="G2421" s="7" t="s">
        <v>3615</v>
      </c>
      <c r="H2421" s="8" t="s">
        <v>105</v>
      </c>
      <c r="I2421" s="9">
        <v>45</v>
      </c>
      <c r="J2421" s="10" t="s">
        <v>106</v>
      </c>
      <c r="K2421" s="8" t="s">
        <v>107</v>
      </c>
      <c r="L2421" s="10" t="s">
        <v>108</v>
      </c>
      <c r="M2421" s="10" t="s">
        <v>109</v>
      </c>
      <c r="N2421" s="10" t="s">
        <v>3503</v>
      </c>
      <c r="O2421" s="74"/>
      <c r="P2421" s="27"/>
      <c r="Q2421" s="27"/>
      <c r="R2421" s="27">
        <v>35</v>
      </c>
      <c r="S2421" s="27">
        <v>35</v>
      </c>
      <c r="T2421" s="27">
        <v>35</v>
      </c>
      <c r="U2421" s="27">
        <v>35</v>
      </c>
      <c r="V2421" s="27">
        <v>35</v>
      </c>
      <c r="W2421" s="27"/>
      <c r="X2421" s="27"/>
      <c r="Y2421" s="27"/>
      <c r="Z2421" s="27"/>
      <c r="AA2421" s="27"/>
      <c r="AB2421" s="27"/>
      <c r="AC2421" s="27"/>
      <c r="AD2421" s="27"/>
      <c r="AE2421" s="27"/>
      <c r="AF2421" s="27"/>
      <c r="AG2421" s="27"/>
      <c r="AH2421" s="27"/>
      <c r="AI2421" s="27"/>
      <c r="AJ2421" s="27"/>
      <c r="AK2421" s="27"/>
      <c r="AL2421" s="27"/>
      <c r="AM2421" s="27"/>
      <c r="AN2421" s="27"/>
      <c r="AO2421" s="27"/>
      <c r="AP2421" s="27">
        <v>3917.16</v>
      </c>
      <c r="AQ2421" s="27">
        <v>0</v>
      </c>
      <c r="AR2421" s="27">
        <f t="shared" si="48"/>
        <v>0</v>
      </c>
      <c r="AS2421" s="10" t="s">
        <v>111</v>
      </c>
      <c r="AT2421" s="43" t="s">
        <v>241</v>
      </c>
      <c r="AU2421" s="89" t="s">
        <v>661</v>
      </c>
    </row>
    <row r="2422" spans="2:47" x14ac:dyDescent="0.2">
      <c r="B2422" s="12" t="s">
        <v>3617</v>
      </c>
      <c r="C2422" s="7" t="s">
        <v>100</v>
      </c>
      <c r="D2422" s="13" t="s">
        <v>731</v>
      </c>
      <c r="E2422" s="7" t="s">
        <v>732</v>
      </c>
      <c r="F2422" s="7" t="s">
        <v>733</v>
      </c>
      <c r="G2422" s="7" t="s">
        <v>3615</v>
      </c>
      <c r="H2422" s="8" t="s">
        <v>105</v>
      </c>
      <c r="I2422" s="8">
        <v>45</v>
      </c>
      <c r="J2422" s="10" t="s">
        <v>244</v>
      </c>
      <c r="K2422" s="8" t="s">
        <v>107</v>
      </c>
      <c r="L2422" s="10" t="s">
        <v>108</v>
      </c>
      <c r="M2422" s="10" t="s">
        <v>109</v>
      </c>
      <c r="N2422" s="10" t="s">
        <v>3503</v>
      </c>
      <c r="O2422" s="74"/>
      <c r="P2422" s="27"/>
      <c r="Q2422" s="27"/>
      <c r="R2422" s="27">
        <v>10</v>
      </c>
      <c r="S2422" s="27">
        <v>35</v>
      </c>
      <c r="T2422" s="27">
        <v>35</v>
      </c>
      <c r="U2422" s="27">
        <v>35</v>
      </c>
      <c r="V2422" s="27">
        <v>35</v>
      </c>
      <c r="W2422" s="27"/>
      <c r="X2422" s="27"/>
      <c r="Y2422" s="27"/>
      <c r="Z2422" s="27"/>
      <c r="AA2422" s="27"/>
      <c r="AB2422" s="27"/>
      <c r="AC2422" s="27"/>
      <c r="AD2422" s="27"/>
      <c r="AE2422" s="27"/>
      <c r="AF2422" s="27"/>
      <c r="AG2422" s="27"/>
      <c r="AH2422" s="27"/>
      <c r="AI2422" s="27"/>
      <c r="AJ2422" s="27"/>
      <c r="AK2422" s="27"/>
      <c r="AL2422" s="27"/>
      <c r="AM2422" s="27"/>
      <c r="AN2422" s="27"/>
      <c r="AO2422" s="27"/>
      <c r="AP2422" s="27">
        <v>3616.07</v>
      </c>
      <c r="AQ2422" s="27">
        <v>0</v>
      </c>
      <c r="AR2422" s="27">
        <f t="shared" si="48"/>
        <v>0</v>
      </c>
      <c r="AS2422" s="10" t="s">
        <v>111</v>
      </c>
      <c r="AT2422" s="7" t="s">
        <v>375</v>
      </c>
      <c r="AU2422" s="13" t="s">
        <v>1163</v>
      </c>
    </row>
    <row r="2423" spans="2:47" x14ac:dyDescent="0.2">
      <c r="B2423" s="13" t="s">
        <v>3618</v>
      </c>
      <c r="C2423" s="13" t="s">
        <v>100</v>
      </c>
      <c r="D2423" s="13" t="s">
        <v>740</v>
      </c>
      <c r="E2423" s="13" t="s">
        <v>741</v>
      </c>
      <c r="F2423" s="13" t="s">
        <v>742</v>
      </c>
      <c r="G2423" s="13" t="s">
        <v>3615</v>
      </c>
      <c r="H2423" s="13" t="s">
        <v>1026</v>
      </c>
      <c r="I2423" s="13">
        <v>45</v>
      </c>
      <c r="J2423" s="13" t="s">
        <v>614</v>
      </c>
      <c r="K2423" s="13" t="s">
        <v>107</v>
      </c>
      <c r="L2423" s="13" t="s">
        <v>108</v>
      </c>
      <c r="M2423" s="13" t="s">
        <v>109</v>
      </c>
      <c r="N2423" s="13" t="s">
        <v>3503</v>
      </c>
      <c r="O2423" s="39"/>
      <c r="P2423" s="39"/>
      <c r="Q2423" s="39"/>
      <c r="R2423" s="39"/>
      <c r="S2423" s="39">
        <v>0</v>
      </c>
      <c r="T2423" s="39">
        <v>25</v>
      </c>
      <c r="U2423" s="39">
        <v>25</v>
      </c>
      <c r="V2423" s="39">
        <v>25</v>
      </c>
      <c r="W2423" s="39">
        <v>25</v>
      </c>
      <c r="X2423" s="39"/>
      <c r="Y2423" s="39"/>
      <c r="Z2423" s="39"/>
      <c r="AA2423" s="39"/>
      <c r="AB2423" s="39"/>
      <c r="AC2423" s="39"/>
      <c r="AD2423" s="39"/>
      <c r="AE2423" s="39"/>
      <c r="AF2423" s="39"/>
      <c r="AG2423" s="39"/>
      <c r="AH2423" s="39"/>
      <c r="AI2423" s="39"/>
      <c r="AJ2423" s="39"/>
      <c r="AK2423" s="39"/>
      <c r="AL2423" s="39"/>
      <c r="AM2423" s="39"/>
      <c r="AN2423" s="39"/>
      <c r="AO2423" s="39"/>
      <c r="AP2423" s="39">
        <v>3616.07</v>
      </c>
      <c r="AQ2423" s="39">
        <v>0</v>
      </c>
      <c r="AR2423" s="27">
        <f t="shared" si="48"/>
        <v>0</v>
      </c>
      <c r="AS2423" s="13" t="s">
        <v>111</v>
      </c>
      <c r="AT2423" s="13">
        <v>2016</v>
      </c>
      <c r="AU2423" s="13">
        <v>7.9</v>
      </c>
    </row>
    <row r="2424" spans="2:47" x14ac:dyDescent="0.2">
      <c r="B2424" s="13" t="s">
        <v>3619</v>
      </c>
      <c r="C2424" s="13" t="s">
        <v>100</v>
      </c>
      <c r="D2424" s="13" t="s">
        <v>740</v>
      </c>
      <c r="E2424" s="13" t="s">
        <v>741</v>
      </c>
      <c r="F2424" s="13" t="s">
        <v>742</v>
      </c>
      <c r="G2424" s="13" t="s">
        <v>3615</v>
      </c>
      <c r="H2424" s="13" t="s">
        <v>744</v>
      </c>
      <c r="I2424" s="13">
        <v>45</v>
      </c>
      <c r="J2424" s="13" t="s">
        <v>745</v>
      </c>
      <c r="K2424" s="13" t="s">
        <v>107</v>
      </c>
      <c r="L2424" s="13" t="s">
        <v>108</v>
      </c>
      <c r="M2424" s="13" t="s">
        <v>109</v>
      </c>
      <c r="N2424" s="13" t="s">
        <v>3503</v>
      </c>
      <c r="O2424" s="39"/>
      <c r="P2424" s="39"/>
      <c r="Q2424" s="39"/>
      <c r="R2424" s="39"/>
      <c r="S2424" s="39"/>
      <c r="T2424" s="39">
        <v>25</v>
      </c>
      <c r="U2424" s="39">
        <v>25</v>
      </c>
      <c r="V2424" s="39">
        <v>25</v>
      </c>
      <c r="W2424" s="39">
        <v>25</v>
      </c>
      <c r="X2424" s="39"/>
      <c r="Y2424" s="39"/>
      <c r="Z2424" s="39"/>
      <c r="AA2424" s="39"/>
      <c r="AB2424" s="39"/>
      <c r="AC2424" s="39"/>
      <c r="AD2424" s="39"/>
      <c r="AE2424" s="39"/>
      <c r="AF2424" s="39"/>
      <c r="AG2424" s="39"/>
      <c r="AH2424" s="39"/>
      <c r="AI2424" s="39"/>
      <c r="AJ2424" s="39"/>
      <c r="AK2424" s="39"/>
      <c r="AL2424" s="39"/>
      <c r="AM2424" s="39"/>
      <c r="AN2424" s="39"/>
      <c r="AO2424" s="39"/>
      <c r="AP2424" s="39">
        <v>3616.07</v>
      </c>
      <c r="AQ2424" s="39">
        <v>0</v>
      </c>
      <c r="AR2424" s="27">
        <f t="shared" si="48"/>
        <v>0</v>
      </c>
      <c r="AS2424" s="13" t="s">
        <v>111</v>
      </c>
      <c r="AT2424" s="13">
        <v>2016</v>
      </c>
      <c r="AU2424" s="13">
        <v>9.18</v>
      </c>
    </row>
    <row r="2425" spans="2:47" x14ac:dyDescent="0.2">
      <c r="B2425" s="13" t="s">
        <v>3620</v>
      </c>
      <c r="C2425" s="13" t="s">
        <v>100</v>
      </c>
      <c r="D2425" s="13" t="s">
        <v>740</v>
      </c>
      <c r="E2425" s="13" t="s">
        <v>741</v>
      </c>
      <c r="F2425" s="13" t="s">
        <v>742</v>
      </c>
      <c r="G2425" s="13" t="s">
        <v>3615</v>
      </c>
      <c r="H2425" s="13" t="s">
        <v>744</v>
      </c>
      <c r="I2425" s="13">
        <v>45</v>
      </c>
      <c r="J2425" s="13" t="s">
        <v>747</v>
      </c>
      <c r="K2425" s="13" t="s">
        <v>107</v>
      </c>
      <c r="L2425" s="13" t="s">
        <v>108</v>
      </c>
      <c r="M2425" s="13" t="s">
        <v>109</v>
      </c>
      <c r="N2425" s="13" t="s">
        <v>3503</v>
      </c>
      <c r="O2425" s="39"/>
      <c r="P2425" s="39"/>
      <c r="Q2425" s="39"/>
      <c r="R2425" s="39"/>
      <c r="S2425" s="39"/>
      <c r="T2425" s="39">
        <v>25</v>
      </c>
      <c r="U2425" s="39">
        <v>25</v>
      </c>
      <c r="V2425" s="39">
        <v>25</v>
      </c>
      <c r="W2425" s="39">
        <v>25</v>
      </c>
      <c r="X2425" s="39"/>
      <c r="Y2425" s="39"/>
      <c r="Z2425" s="39"/>
      <c r="AA2425" s="39"/>
      <c r="AB2425" s="39"/>
      <c r="AC2425" s="39"/>
      <c r="AD2425" s="39"/>
      <c r="AE2425" s="39"/>
      <c r="AF2425" s="39"/>
      <c r="AG2425" s="39"/>
      <c r="AH2425" s="39"/>
      <c r="AI2425" s="39"/>
      <c r="AJ2425" s="39"/>
      <c r="AK2425" s="39"/>
      <c r="AL2425" s="39"/>
      <c r="AM2425" s="39"/>
      <c r="AN2425" s="39"/>
      <c r="AO2425" s="39"/>
      <c r="AP2425" s="39">
        <v>3616.07</v>
      </c>
      <c r="AQ2425" s="39">
        <v>0</v>
      </c>
      <c r="AR2425" s="27">
        <f t="shared" si="48"/>
        <v>0</v>
      </c>
      <c r="AS2425" s="13" t="s">
        <v>748</v>
      </c>
      <c r="AT2425" s="13">
        <v>2016</v>
      </c>
      <c r="AU2425" s="13">
        <v>9.1199999999999992</v>
      </c>
    </row>
    <row r="2426" spans="2:47" x14ac:dyDescent="0.2">
      <c r="B2426" s="13" t="s">
        <v>3621</v>
      </c>
      <c r="C2426" s="13" t="s">
        <v>100</v>
      </c>
      <c r="D2426" s="13" t="s">
        <v>740</v>
      </c>
      <c r="E2426" s="13" t="s">
        <v>741</v>
      </c>
      <c r="F2426" s="13" t="s">
        <v>742</v>
      </c>
      <c r="G2426" s="13" t="s">
        <v>3615</v>
      </c>
      <c r="H2426" s="13" t="s">
        <v>744</v>
      </c>
      <c r="I2426" s="13">
        <v>45</v>
      </c>
      <c r="J2426" s="13" t="s">
        <v>751</v>
      </c>
      <c r="K2426" s="13" t="s">
        <v>107</v>
      </c>
      <c r="L2426" s="13" t="s">
        <v>108</v>
      </c>
      <c r="M2426" s="13" t="s">
        <v>337</v>
      </c>
      <c r="N2426" s="13" t="s">
        <v>3503</v>
      </c>
      <c r="O2426" s="39"/>
      <c r="P2426" s="39"/>
      <c r="Q2426" s="39"/>
      <c r="R2426" s="39"/>
      <c r="S2426" s="39"/>
      <c r="T2426" s="39">
        <v>25</v>
      </c>
      <c r="U2426" s="39">
        <v>25</v>
      </c>
      <c r="V2426" s="39">
        <v>25</v>
      </c>
      <c r="W2426" s="39">
        <v>25</v>
      </c>
      <c r="X2426" s="39"/>
      <c r="Y2426" s="39"/>
      <c r="Z2426" s="39"/>
      <c r="AA2426" s="39"/>
      <c r="AB2426" s="39"/>
      <c r="AC2426" s="39"/>
      <c r="AD2426" s="39"/>
      <c r="AE2426" s="39"/>
      <c r="AF2426" s="39"/>
      <c r="AG2426" s="39"/>
      <c r="AH2426" s="39"/>
      <c r="AI2426" s="39"/>
      <c r="AJ2426" s="39"/>
      <c r="AK2426" s="39"/>
      <c r="AL2426" s="39"/>
      <c r="AM2426" s="39"/>
      <c r="AN2426" s="39"/>
      <c r="AO2426" s="39"/>
      <c r="AP2426" s="39">
        <v>3616.07</v>
      </c>
      <c r="AQ2426" s="39">
        <v>0</v>
      </c>
      <c r="AR2426" s="27">
        <f t="shared" si="48"/>
        <v>0</v>
      </c>
      <c r="AS2426" s="13" t="s">
        <v>748</v>
      </c>
      <c r="AT2426" s="13">
        <v>2016</v>
      </c>
      <c r="AU2426" s="13">
        <v>14</v>
      </c>
    </row>
    <row r="2427" spans="2:47" x14ac:dyDescent="0.2">
      <c r="B2427" s="13" t="s">
        <v>3622</v>
      </c>
      <c r="C2427" s="13" t="s">
        <v>100</v>
      </c>
      <c r="D2427" s="13" t="s">
        <v>740</v>
      </c>
      <c r="E2427" s="13" t="s">
        <v>741</v>
      </c>
      <c r="F2427" s="13" t="s">
        <v>742</v>
      </c>
      <c r="G2427" s="13" t="s">
        <v>3615</v>
      </c>
      <c r="H2427" s="13" t="s">
        <v>744</v>
      </c>
      <c r="I2427" s="13">
        <v>45</v>
      </c>
      <c r="J2427" s="13" t="s">
        <v>751</v>
      </c>
      <c r="K2427" s="13" t="s">
        <v>107</v>
      </c>
      <c r="L2427" s="13" t="s">
        <v>108</v>
      </c>
      <c r="M2427" s="13" t="s">
        <v>337</v>
      </c>
      <c r="N2427" s="13" t="s">
        <v>3503</v>
      </c>
      <c r="O2427" s="39"/>
      <c r="P2427" s="39"/>
      <c r="Q2427" s="39"/>
      <c r="R2427" s="39"/>
      <c r="S2427" s="39">
        <v>25</v>
      </c>
      <c r="T2427" s="39">
        <v>25</v>
      </c>
      <c r="U2427" s="39">
        <v>25</v>
      </c>
      <c r="V2427" s="39">
        <v>25</v>
      </c>
      <c r="W2427" s="39">
        <v>25</v>
      </c>
      <c r="X2427" s="39"/>
      <c r="Y2427" s="39"/>
      <c r="Z2427" s="39"/>
      <c r="AA2427" s="39"/>
      <c r="AB2427" s="39"/>
      <c r="AC2427" s="39"/>
      <c r="AD2427" s="39"/>
      <c r="AE2427" s="39"/>
      <c r="AF2427" s="39"/>
      <c r="AG2427" s="39"/>
      <c r="AH2427" s="39"/>
      <c r="AI2427" s="39"/>
      <c r="AJ2427" s="39"/>
      <c r="AK2427" s="39"/>
      <c r="AL2427" s="39"/>
      <c r="AM2427" s="39"/>
      <c r="AN2427" s="39"/>
      <c r="AO2427" s="39"/>
      <c r="AP2427" s="39">
        <v>3616.07</v>
      </c>
      <c r="AQ2427" s="39">
        <v>0</v>
      </c>
      <c r="AR2427" s="27">
        <f t="shared" si="48"/>
        <v>0</v>
      </c>
      <c r="AS2427" s="13" t="s">
        <v>748</v>
      </c>
      <c r="AT2427" s="13">
        <v>2016</v>
      </c>
      <c r="AU2427" s="13" t="s">
        <v>212</v>
      </c>
    </row>
    <row r="2428" spans="2:47" x14ac:dyDescent="0.2">
      <c r="B2428" s="7" t="s">
        <v>3623</v>
      </c>
      <c r="C2428" s="7" t="s">
        <v>100</v>
      </c>
      <c r="D2428" s="13" t="s">
        <v>731</v>
      </c>
      <c r="E2428" s="7" t="s">
        <v>732</v>
      </c>
      <c r="F2428" s="7" t="s">
        <v>733</v>
      </c>
      <c r="G2428" s="7" t="s">
        <v>3624</v>
      </c>
      <c r="H2428" s="8" t="s">
        <v>197</v>
      </c>
      <c r="I2428" s="9">
        <v>45</v>
      </c>
      <c r="J2428" s="10" t="s">
        <v>238</v>
      </c>
      <c r="K2428" s="8" t="s">
        <v>107</v>
      </c>
      <c r="L2428" s="10" t="s">
        <v>108</v>
      </c>
      <c r="M2428" s="10" t="s">
        <v>109</v>
      </c>
      <c r="N2428" s="10" t="s">
        <v>3503</v>
      </c>
      <c r="O2428" s="27"/>
      <c r="P2428" s="27"/>
      <c r="Q2428" s="74"/>
      <c r="R2428" s="27">
        <v>20</v>
      </c>
      <c r="S2428" s="27">
        <v>20</v>
      </c>
      <c r="T2428" s="27">
        <v>20</v>
      </c>
      <c r="U2428" s="27">
        <v>20</v>
      </c>
      <c r="V2428" s="27">
        <v>20</v>
      </c>
      <c r="W2428" s="27"/>
      <c r="X2428" s="27"/>
      <c r="Y2428" s="27"/>
      <c r="Z2428" s="27"/>
      <c r="AA2428" s="27"/>
      <c r="AB2428" s="27"/>
      <c r="AC2428" s="27"/>
      <c r="AD2428" s="27"/>
      <c r="AE2428" s="27"/>
      <c r="AF2428" s="27"/>
      <c r="AG2428" s="27"/>
      <c r="AH2428" s="27"/>
      <c r="AI2428" s="27"/>
      <c r="AJ2428" s="27"/>
      <c r="AK2428" s="27"/>
      <c r="AL2428" s="27"/>
      <c r="AM2428" s="27"/>
      <c r="AN2428" s="27"/>
      <c r="AO2428" s="27"/>
      <c r="AP2428" s="27">
        <v>3917.16</v>
      </c>
      <c r="AQ2428" s="27">
        <v>0</v>
      </c>
      <c r="AR2428" s="27">
        <f t="shared" si="48"/>
        <v>0</v>
      </c>
      <c r="AS2428" s="10" t="s">
        <v>111</v>
      </c>
      <c r="AT2428" s="43" t="s">
        <v>241</v>
      </c>
      <c r="AU2428" s="88" t="s">
        <v>242</v>
      </c>
    </row>
    <row r="2429" spans="2:47" x14ac:dyDescent="0.2">
      <c r="B2429" s="12" t="s">
        <v>3625</v>
      </c>
      <c r="C2429" s="7" t="s">
        <v>100</v>
      </c>
      <c r="D2429" s="13" t="s">
        <v>731</v>
      </c>
      <c r="E2429" s="7" t="s">
        <v>732</v>
      </c>
      <c r="F2429" s="7" t="s">
        <v>733</v>
      </c>
      <c r="G2429" s="7" t="s">
        <v>3624</v>
      </c>
      <c r="H2429" s="8" t="s">
        <v>105</v>
      </c>
      <c r="I2429" s="9">
        <v>45</v>
      </c>
      <c r="J2429" s="10" t="s">
        <v>106</v>
      </c>
      <c r="K2429" s="8" t="s">
        <v>107</v>
      </c>
      <c r="L2429" s="10" t="s">
        <v>108</v>
      </c>
      <c r="M2429" s="10" t="s">
        <v>109</v>
      </c>
      <c r="N2429" s="10" t="s">
        <v>3503</v>
      </c>
      <c r="O2429" s="74"/>
      <c r="P2429" s="27"/>
      <c r="Q2429" s="27"/>
      <c r="R2429" s="27">
        <v>20</v>
      </c>
      <c r="S2429" s="27">
        <v>20</v>
      </c>
      <c r="T2429" s="27">
        <v>20</v>
      </c>
      <c r="U2429" s="27">
        <v>20</v>
      </c>
      <c r="V2429" s="27">
        <v>20</v>
      </c>
      <c r="W2429" s="27"/>
      <c r="X2429" s="27"/>
      <c r="Y2429" s="27"/>
      <c r="Z2429" s="27"/>
      <c r="AA2429" s="27"/>
      <c r="AB2429" s="27"/>
      <c r="AC2429" s="27"/>
      <c r="AD2429" s="27"/>
      <c r="AE2429" s="27"/>
      <c r="AF2429" s="27"/>
      <c r="AG2429" s="27"/>
      <c r="AH2429" s="27"/>
      <c r="AI2429" s="27"/>
      <c r="AJ2429" s="27"/>
      <c r="AK2429" s="27"/>
      <c r="AL2429" s="27"/>
      <c r="AM2429" s="27"/>
      <c r="AN2429" s="27"/>
      <c r="AO2429" s="27"/>
      <c r="AP2429" s="27">
        <v>3917.16</v>
      </c>
      <c r="AQ2429" s="27">
        <v>0</v>
      </c>
      <c r="AR2429" s="27">
        <f t="shared" si="48"/>
        <v>0</v>
      </c>
      <c r="AS2429" s="10" t="s">
        <v>111</v>
      </c>
      <c r="AT2429" s="43" t="s">
        <v>241</v>
      </c>
      <c r="AU2429" s="89" t="s">
        <v>242</v>
      </c>
    </row>
    <row r="2430" spans="2:47" x14ac:dyDescent="0.2">
      <c r="B2430" s="12" t="s">
        <v>3626</v>
      </c>
      <c r="C2430" s="7" t="s">
        <v>100</v>
      </c>
      <c r="D2430" s="13" t="s">
        <v>731</v>
      </c>
      <c r="E2430" s="7" t="s">
        <v>732</v>
      </c>
      <c r="F2430" s="7" t="s">
        <v>733</v>
      </c>
      <c r="G2430" s="7" t="s">
        <v>3624</v>
      </c>
      <c r="H2430" s="8" t="s">
        <v>105</v>
      </c>
      <c r="I2430" s="8">
        <v>45</v>
      </c>
      <c r="J2430" s="10" t="s">
        <v>244</v>
      </c>
      <c r="K2430" s="8" t="s">
        <v>107</v>
      </c>
      <c r="L2430" s="10" t="s">
        <v>108</v>
      </c>
      <c r="M2430" s="10" t="s">
        <v>109</v>
      </c>
      <c r="N2430" s="10" t="s">
        <v>3503</v>
      </c>
      <c r="O2430" s="74"/>
      <c r="P2430" s="27"/>
      <c r="Q2430" s="27"/>
      <c r="R2430" s="27">
        <v>20</v>
      </c>
      <c r="S2430" s="27">
        <v>20</v>
      </c>
      <c r="T2430" s="27">
        <v>20</v>
      </c>
      <c r="U2430" s="27">
        <v>20</v>
      </c>
      <c r="V2430" s="27">
        <v>20</v>
      </c>
      <c r="W2430" s="27"/>
      <c r="X2430" s="27"/>
      <c r="Y2430" s="27"/>
      <c r="Z2430" s="27"/>
      <c r="AA2430" s="27"/>
      <c r="AB2430" s="27"/>
      <c r="AC2430" s="27"/>
      <c r="AD2430" s="27"/>
      <c r="AE2430" s="27"/>
      <c r="AF2430" s="27"/>
      <c r="AG2430" s="27"/>
      <c r="AH2430" s="27"/>
      <c r="AI2430" s="27"/>
      <c r="AJ2430" s="27"/>
      <c r="AK2430" s="27"/>
      <c r="AL2430" s="27"/>
      <c r="AM2430" s="27"/>
      <c r="AN2430" s="27"/>
      <c r="AO2430" s="27"/>
      <c r="AP2430" s="27">
        <v>3616.07</v>
      </c>
      <c r="AQ2430" s="27">
        <v>0</v>
      </c>
      <c r="AR2430" s="27">
        <f t="shared" si="48"/>
        <v>0</v>
      </c>
      <c r="AS2430" s="10" t="s">
        <v>111</v>
      </c>
      <c r="AT2430" s="7" t="s">
        <v>375</v>
      </c>
      <c r="AU2430" s="13" t="s">
        <v>1163</v>
      </c>
    </row>
    <row r="2431" spans="2:47" x14ac:dyDescent="0.2">
      <c r="B2431" s="13" t="s">
        <v>3627</v>
      </c>
      <c r="C2431" s="13" t="s">
        <v>100</v>
      </c>
      <c r="D2431" s="13" t="s">
        <v>740</v>
      </c>
      <c r="E2431" s="13" t="s">
        <v>741</v>
      </c>
      <c r="F2431" s="13" t="s">
        <v>742</v>
      </c>
      <c r="G2431" s="13" t="s">
        <v>3624</v>
      </c>
      <c r="H2431" s="13" t="s">
        <v>1026</v>
      </c>
      <c r="I2431" s="13">
        <v>45</v>
      </c>
      <c r="J2431" s="13" t="s">
        <v>614</v>
      </c>
      <c r="K2431" s="13" t="s">
        <v>107</v>
      </c>
      <c r="L2431" s="13" t="s">
        <v>108</v>
      </c>
      <c r="M2431" s="13" t="s">
        <v>109</v>
      </c>
      <c r="N2431" s="13" t="s">
        <v>3503</v>
      </c>
      <c r="O2431" s="39"/>
      <c r="P2431" s="39"/>
      <c r="Q2431" s="39"/>
      <c r="R2431" s="39"/>
      <c r="S2431" s="39">
        <v>16</v>
      </c>
      <c r="T2431" s="39">
        <v>17</v>
      </c>
      <c r="U2431" s="39">
        <v>17</v>
      </c>
      <c r="V2431" s="39">
        <v>17</v>
      </c>
      <c r="W2431" s="39">
        <v>17</v>
      </c>
      <c r="X2431" s="39"/>
      <c r="Y2431" s="39"/>
      <c r="Z2431" s="39"/>
      <c r="AA2431" s="39"/>
      <c r="AB2431" s="39"/>
      <c r="AC2431" s="39"/>
      <c r="AD2431" s="39"/>
      <c r="AE2431" s="39"/>
      <c r="AF2431" s="39"/>
      <c r="AG2431" s="39"/>
      <c r="AH2431" s="39"/>
      <c r="AI2431" s="39"/>
      <c r="AJ2431" s="39"/>
      <c r="AK2431" s="39"/>
      <c r="AL2431" s="39"/>
      <c r="AM2431" s="39"/>
      <c r="AN2431" s="39"/>
      <c r="AO2431" s="39"/>
      <c r="AP2431" s="39">
        <v>3616.07</v>
      </c>
      <c r="AQ2431" s="39">
        <v>0</v>
      </c>
      <c r="AR2431" s="27">
        <f t="shared" si="48"/>
        <v>0</v>
      </c>
      <c r="AS2431" s="13" t="s">
        <v>111</v>
      </c>
      <c r="AT2431" s="13">
        <v>2016</v>
      </c>
      <c r="AU2431" s="13" t="s">
        <v>1027</v>
      </c>
    </row>
    <row r="2432" spans="2:47" x14ac:dyDescent="0.2">
      <c r="B2432" s="13" t="s">
        <v>3628</v>
      </c>
      <c r="C2432" s="13" t="s">
        <v>100</v>
      </c>
      <c r="D2432" s="13" t="s">
        <v>740</v>
      </c>
      <c r="E2432" s="13" t="s">
        <v>741</v>
      </c>
      <c r="F2432" s="13" t="s">
        <v>742</v>
      </c>
      <c r="G2432" s="13" t="s">
        <v>3624</v>
      </c>
      <c r="H2432" s="13" t="s">
        <v>744</v>
      </c>
      <c r="I2432" s="13">
        <v>45</v>
      </c>
      <c r="J2432" s="13" t="s">
        <v>745</v>
      </c>
      <c r="K2432" s="13" t="s">
        <v>107</v>
      </c>
      <c r="L2432" s="13" t="s">
        <v>108</v>
      </c>
      <c r="M2432" s="13" t="s">
        <v>109</v>
      </c>
      <c r="N2432" s="13" t="s">
        <v>3503</v>
      </c>
      <c r="O2432" s="39"/>
      <c r="P2432" s="39"/>
      <c r="Q2432" s="39"/>
      <c r="R2432" s="39"/>
      <c r="S2432" s="39">
        <v>15</v>
      </c>
      <c r="T2432" s="39">
        <v>17</v>
      </c>
      <c r="U2432" s="39">
        <v>17</v>
      </c>
      <c r="V2432" s="39">
        <v>17</v>
      </c>
      <c r="W2432" s="39">
        <v>17</v>
      </c>
      <c r="X2432" s="39"/>
      <c r="Y2432" s="39"/>
      <c r="Z2432" s="39"/>
      <c r="AA2432" s="39"/>
      <c r="AB2432" s="39"/>
      <c r="AC2432" s="39"/>
      <c r="AD2432" s="39"/>
      <c r="AE2432" s="39"/>
      <c r="AF2432" s="39"/>
      <c r="AG2432" s="39"/>
      <c r="AH2432" s="39"/>
      <c r="AI2432" s="39"/>
      <c r="AJ2432" s="39"/>
      <c r="AK2432" s="39"/>
      <c r="AL2432" s="39"/>
      <c r="AM2432" s="39"/>
      <c r="AN2432" s="39"/>
      <c r="AO2432" s="39"/>
      <c r="AP2432" s="39">
        <v>3616.07</v>
      </c>
      <c r="AQ2432" s="39">
        <v>0</v>
      </c>
      <c r="AR2432" s="27">
        <f t="shared" si="48"/>
        <v>0</v>
      </c>
      <c r="AS2432" s="13" t="s">
        <v>111</v>
      </c>
      <c r="AT2432" s="13">
        <v>2016</v>
      </c>
      <c r="AU2432" s="13">
        <v>7.9</v>
      </c>
    </row>
    <row r="2433" spans="2:47" x14ac:dyDescent="0.2">
      <c r="B2433" s="13" t="s">
        <v>3629</v>
      </c>
      <c r="C2433" s="13" t="s">
        <v>100</v>
      </c>
      <c r="D2433" s="13" t="s">
        <v>740</v>
      </c>
      <c r="E2433" s="13" t="s">
        <v>741</v>
      </c>
      <c r="F2433" s="13" t="s">
        <v>742</v>
      </c>
      <c r="G2433" s="13" t="s">
        <v>3624</v>
      </c>
      <c r="H2433" s="13" t="s">
        <v>744</v>
      </c>
      <c r="I2433" s="13">
        <v>45</v>
      </c>
      <c r="J2433" s="13" t="s">
        <v>745</v>
      </c>
      <c r="K2433" s="13" t="s">
        <v>107</v>
      </c>
      <c r="L2433" s="13" t="s">
        <v>108</v>
      </c>
      <c r="M2433" s="13" t="s">
        <v>109</v>
      </c>
      <c r="N2433" s="13" t="s">
        <v>3503</v>
      </c>
      <c r="O2433" s="39"/>
      <c r="P2433" s="39"/>
      <c r="Q2433" s="39"/>
      <c r="R2433" s="39"/>
      <c r="S2433" s="39">
        <v>15</v>
      </c>
      <c r="T2433" s="39">
        <v>17</v>
      </c>
      <c r="U2433" s="39">
        <v>17</v>
      </c>
      <c r="V2433" s="39">
        <v>17</v>
      </c>
      <c r="W2433" s="39">
        <v>17</v>
      </c>
      <c r="X2433" s="39"/>
      <c r="Y2433" s="39"/>
      <c r="Z2433" s="39"/>
      <c r="AA2433" s="39"/>
      <c r="AB2433" s="39"/>
      <c r="AC2433" s="39"/>
      <c r="AD2433" s="39"/>
      <c r="AE2433" s="39"/>
      <c r="AF2433" s="39"/>
      <c r="AG2433" s="39"/>
      <c r="AH2433" s="39"/>
      <c r="AI2433" s="39"/>
      <c r="AJ2433" s="39"/>
      <c r="AK2433" s="39"/>
      <c r="AL2433" s="39"/>
      <c r="AM2433" s="39"/>
      <c r="AN2433" s="39"/>
      <c r="AO2433" s="39"/>
      <c r="AP2433" s="39">
        <v>3616.07</v>
      </c>
      <c r="AQ2433" s="39">
        <v>0</v>
      </c>
      <c r="AR2433" s="27">
        <f t="shared" si="48"/>
        <v>0</v>
      </c>
      <c r="AS2433" s="13" t="s">
        <v>111</v>
      </c>
      <c r="AT2433" s="13">
        <v>2016</v>
      </c>
      <c r="AU2433" s="13">
        <v>9.18</v>
      </c>
    </row>
    <row r="2434" spans="2:47" x14ac:dyDescent="0.2">
      <c r="B2434" s="13" t="s">
        <v>3630</v>
      </c>
      <c r="C2434" s="13" t="s">
        <v>100</v>
      </c>
      <c r="D2434" s="13" t="s">
        <v>740</v>
      </c>
      <c r="E2434" s="13" t="s">
        <v>741</v>
      </c>
      <c r="F2434" s="13" t="s">
        <v>742</v>
      </c>
      <c r="G2434" s="13" t="s">
        <v>3624</v>
      </c>
      <c r="H2434" s="13" t="s">
        <v>744</v>
      </c>
      <c r="I2434" s="13">
        <v>45</v>
      </c>
      <c r="J2434" s="13" t="s">
        <v>747</v>
      </c>
      <c r="K2434" s="13" t="s">
        <v>107</v>
      </c>
      <c r="L2434" s="13" t="s">
        <v>108</v>
      </c>
      <c r="M2434" s="13" t="s">
        <v>109</v>
      </c>
      <c r="N2434" s="13" t="s">
        <v>3503</v>
      </c>
      <c r="O2434" s="39"/>
      <c r="P2434" s="39"/>
      <c r="Q2434" s="39"/>
      <c r="R2434" s="39"/>
      <c r="S2434" s="39">
        <v>15</v>
      </c>
      <c r="T2434" s="39">
        <v>17</v>
      </c>
      <c r="U2434" s="39">
        <v>17</v>
      </c>
      <c r="V2434" s="39">
        <v>17</v>
      </c>
      <c r="W2434" s="39">
        <v>17</v>
      </c>
      <c r="X2434" s="39"/>
      <c r="Y2434" s="39"/>
      <c r="Z2434" s="39"/>
      <c r="AA2434" s="39"/>
      <c r="AB2434" s="39"/>
      <c r="AC2434" s="39"/>
      <c r="AD2434" s="39"/>
      <c r="AE2434" s="39"/>
      <c r="AF2434" s="39"/>
      <c r="AG2434" s="39"/>
      <c r="AH2434" s="39"/>
      <c r="AI2434" s="39"/>
      <c r="AJ2434" s="39"/>
      <c r="AK2434" s="39"/>
      <c r="AL2434" s="39"/>
      <c r="AM2434" s="39"/>
      <c r="AN2434" s="39"/>
      <c r="AO2434" s="39"/>
      <c r="AP2434" s="39">
        <v>3616.07</v>
      </c>
      <c r="AQ2434" s="39">
        <v>0</v>
      </c>
      <c r="AR2434" s="27">
        <f t="shared" si="48"/>
        <v>0</v>
      </c>
      <c r="AS2434" s="13" t="s">
        <v>748</v>
      </c>
      <c r="AT2434" s="13">
        <v>2016</v>
      </c>
      <c r="AU2434" s="13" t="s">
        <v>749</v>
      </c>
    </row>
    <row r="2435" spans="2:47" x14ac:dyDescent="0.2">
      <c r="B2435" s="13" t="s">
        <v>3631</v>
      </c>
      <c r="C2435" s="13" t="s">
        <v>100</v>
      </c>
      <c r="D2435" s="13" t="s">
        <v>740</v>
      </c>
      <c r="E2435" s="13" t="s">
        <v>741</v>
      </c>
      <c r="F2435" s="13" t="s">
        <v>742</v>
      </c>
      <c r="G2435" s="13" t="s">
        <v>3624</v>
      </c>
      <c r="H2435" s="13" t="s">
        <v>744</v>
      </c>
      <c r="I2435" s="13">
        <v>45</v>
      </c>
      <c r="J2435" s="13" t="s">
        <v>751</v>
      </c>
      <c r="K2435" s="13" t="s">
        <v>107</v>
      </c>
      <c r="L2435" s="13" t="s">
        <v>108</v>
      </c>
      <c r="M2435" s="13" t="s">
        <v>337</v>
      </c>
      <c r="N2435" s="13" t="s">
        <v>3503</v>
      </c>
      <c r="O2435" s="39"/>
      <c r="P2435" s="39"/>
      <c r="Q2435" s="39"/>
      <c r="R2435" s="39"/>
      <c r="S2435" s="39">
        <v>15</v>
      </c>
      <c r="T2435" s="39">
        <v>17</v>
      </c>
      <c r="U2435" s="39">
        <v>17</v>
      </c>
      <c r="V2435" s="39">
        <v>17</v>
      </c>
      <c r="W2435" s="39">
        <v>17</v>
      </c>
      <c r="X2435" s="39"/>
      <c r="Y2435" s="39"/>
      <c r="Z2435" s="39"/>
      <c r="AA2435" s="39"/>
      <c r="AB2435" s="39"/>
      <c r="AC2435" s="39"/>
      <c r="AD2435" s="39"/>
      <c r="AE2435" s="39"/>
      <c r="AF2435" s="39"/>
      <c r="AG2435" s="39"/>
      <c r="AH2435" s="39"/>
      <c r="AI2435" s="39"/>
      <c r="AJ2435" s="39"/>
      <c r="AK2435" s="39"/>
      <c r="AL2435" s="39"/>
      <c r="AM2435" s="39"/>
      <c r="AN2435" s="39"/>
      <c r="AO2435" s="39"/>
      <c r="AP2435" s="39">
        <v>4000</v>
      </c>
      <c r="AQ2435" s="39">
        <v>0</v>
      </c>
      <c r="AR2435" s="27">
        <f t="shared" si="48"/>
        <v>0</v>
      </c>
      <c r="AS2435" s="13" t="s">
        <v>748</v>
      </c>
      <c r="AT2435" s="13">
        <v>2016</v>
      </c>
      <c r="AU2435" s="13">
        <v>14</v>
      </c>
    </row>
    <row r="2436" spans="2:47" x14ac:dyDescent="0.2">
      <c r="B2436" s="13" t="s">
        <v>3632</v>
      </c>
      <c r="C2436" s="13" t="s">
        <v>100</v>
      </c>
      <c r="D2436" s="13" t="s">
        <v>740</v>
      </c>
      <c r="E2436" s="13" t="s">
        <v>741</v>
      </c>
      <c r="F2436" s="13" t="s">
        <v>742</v>
      </c>
      <c r="G2436" s="13" t="s">
        <v>3624</v>
      </c>
      <c r="H2436" s="13" t="s">
        <v>744</v>
      </c>
      <c r="I2436" s="13">
        <v>45</v>
      </c>
      <c r="J2436" s="13" t="s">
        <v>751</v>
      </c>
      <c r="K2436" s="13" t="s">
        <v>107</v>
      </c>
      <c r="L2436" s="13" t="s">
        <v>108</v>
      </c>
      <c r="M2436" s="13" t="s">
        <v>337</v>
      </c>
      <c r="N2436" s="13" t="s">
        <v>3503</v>
      </c>
      <c r="O2436" s="39"/>
      <c r="P2436" s="39"/>
      <c r="Q2436" s="39"/>
      <c r="R2436" s="39"/>
      <c r="S2436" s="39">
        <v>17</v>
      </c>
      <c r="T2436" s="39">
        <v>17</v>
      </c>
      <c r="U2436" s="39">
        <v>17</v>
      </c>
      <c r="V2436" s="39">
        <v>17</v>
      </c>
      <c r="W2436" s="39">
        <v>17</v>
      </c>
      <c r="X2436" s="39"/>
      <c r="Y2436" s="39"/>
      <c r="Z2436" s="39"/>
      <c r="AA2436" s="39"/>
      <c r="AB2436" s="39"/>
      <c r="AC2436" s="39"/>
      <c r="AD2436" s="39"/>
      <c r="AE2436" s="39"/>
      <c r="AF2436" s="39"/>
      <c r="AG2436" s="39"/>
      <c r="AH2436" s="39"/>
      <c r="AI2436" s="39"/>
      <c r="AJ2436" s="39"/>
      <c r="AK2436" s="39"/>
      <c r="AL2436" s="39"/>
      <c r="AM2436" s="39"/>
      <c r="AN2436" s="39"/>
      <c r="AO2436" s="39"/>
      <c r="AP2436" s="39">
        <v>4000</v>
      </c>
      <c r="AQ2436" s="39">
        <v>0</v>
      </c>
      <c r="AR2436" s="27">
        <f t="shared" si="48"/>
        <v>0</v>
      </c>
      <c r="AS2436" s="13" t="s">
        <v>748</v>
      </c>
      <c r="AT2436" s="13">
        <v>2016</v>
      </c>
      <c r="AU2436" s="13" t="s">
        <v>212</v>
      </c>
    </row>
    <row r="2437" spans="2:47" x14ac:dyDescent="0.2">
      <c r="B2437" s="7" t="s">
        <v>3633</v>
      </c>
      <c r="C2437" s="7" t="s">
        <v>100</v>
      </c>
      <c r="D2437" s="13" t="s">
        <v>731</v>
      </c>
      <c r="E2437" s="7" t="s">
        <v>732</v>
      </c>
      <c r="F2437" s="7" t="s">
        <v>733</v>
      </c>
      <c r="G2437" s="7" t="s">
        <v>3634</v>
      </c>
      <c r="H2437" s="8" t="s">
        <v>197</v>
      </c>
      <c r="I2437" s="9">
        <v>45</v>
      </c>
      <c r="J2437" s="10" t="s">
        <v>238</v>
      </c>
      <c r="K2437" s="8" t="s">
        <v>107</v>
      </c>
      <c r="L2437" s="10" t="s">
        <v>108</v>
      </c>
      <c r="M2437" s="10" t="s">
        <v>109</v>
      </c>
      <c r="N2437" s="10" t="s">
        <v>3503</v>
      </c>
      <c r="O2437" s="27"/>
      <c r="P2437" s="27"/>
      <c r="Q2437" s="74"/>
      <c r="R2437" s="27">
        <v>10</v>
      </c>
      <c r="S2437" s="27">
        <v>10</v>
      </c>
      <c r="T2437" s="27">
        <v>10</v>
      </c>
      <c r="U2437" s="27">
        <v>10</v>
      </c>
      <c r="V2437" s="27">
        <v>10</v>
      </c>
      <c r="W2437" s="27"/>
      <c r="X2437" s="27"/>
      <c r="Y2437" s="27"/>
      <c r="Z2437" s="27"/>
      <c r="AA2437" s="27"/>
      <c r="AB2437" s="27"/>
      <c r="AC2437" s="27"/>
      <c r="AD2437" s="27"/>
      <c r="AE2437" s="27"/>
      <c r="AF2437" s="27"/>
      <c r="AG2437" s="27"/>
      <c r="AH2437" s="27"/>
      <c r="AI2437" s="27"/>
      <c r="AJ2437" s="27"/>
      <c r="AK2437" s="27"/>
      <c r="AL2437" s="27"/>
      <c r="AM2437" s="27"/>
      <c r="AN2437" s="27"/>
      <c r="AO2437" s="27"/>
      <c r="AP2437" s="27">
        <v>3917.16</v>
      </c>
      <c r="AQ2437" s="27">
        <v>0</v>
      </c>
      <c r="AR2437" s="27">
        <f t="shared" ref="AR2437:AR2500" si="49">AQ2437*1.12</f>
        <v>0</v>
      </c>
      <c r="AS2437" s="10" t="s">
        <v>111</v>
      </c>
      <c r="AT2437" s="43" t="s">
        <v>241</v>
      </c>
      <c r="AU2437" s="88" t="s">
        <v>242</v>
      </c>
    </row>
    <row r="2438" spans="2:47" x14ac:dyDescent="0.2">
      <c r="B2438" s="12" t="s">
        <v>3635</v>
      </c>
      <c r="C2438" s="7" t="s">
        <v>100</v>
      </c>
      <c r="D2438" s="13" t="s">
        <v>731</v>
      </c>
      <c r="E2438" s="7" t="s">
        <v>732</v>
      </c>
      <c r="F2438" s="7" t="s">
        <v>733</v>
      </c>
      <c r="G2438" s="7" t="s">
        <v>3634</v>
      </c>
      <c r="H2438" s="8" t="s">
        <v>105</v>
      </c>
      <c r="I2438" s="9">
        <v>45</v>
      </c>
      <c r="J2438" s="10" t="s">
        <v>106</v>
      </c>
      <c r="K2438" s="8" t="s">
        <v>107</v>
      </c>
      <c r="L2438" s="10" t="s">
        <v>108</v>
      </c>
      <c r="M2438" s="10" t="s">
        <v>109</v>
      </c>
      <c r="N2438" s="10" t="s">
        <v>3503</v>
      </c>
      <c r="O2438" s="74"/>
      <c r="P2438" s="27"/>
      <c r="Q2438" s="27"/>
      <c r="R2438" s="27">
        <v>10</v>
      </c>
      <c r="S2438" s="27">
        <v>10</v>
      </c>
      <c r="T2438" s="27">
        <v>10</v>
      </c>
      <c r="U2438" s="27">
        <v>10</v>
      </c>
      <c r="V2438" s="27">
        <v>10</v>
      </c>
      <c r="W2438" s="27"/>
      <c r="X2438" s="27"/>
      <c r="Y2438" s="27"/>
      <c r="Z2438" s="27"/>
      <c r="AA2438" s="27"/>
      <c r="AB2438" s="27"/>
      <c r="AC2438" s="27"/>
      <c r="AD2438" s="27"/>
      <c r="AE2438" s="27"/>
      <c r="AF2438" s="27"/>
      <c r="AG2438" s="27"/>
      <c r="AH2438" s="27"/>
      <c r="AI2438" s="27"/>
      <c r="AJ2438" s="27"/>
      <c r="AK2438" s="27"/>
      <c r="AL2438" s="27"/>
      <c r="AM2438" s="27"/>
      <c r="AN2438" s="27"/>
      <c r="AO2438" s="27"/>
      <c r="AP2438" s="27">
        <v>3917.16</v>
      </c>
      <c r="AQ2438" s="27">
        <v>0</v>
      </c>
      <c r="AR2438" s="27">
        <f t="shared" si="49"/>
        <v>0</v>
      </c>
      <c r="AS2438" s="10" t="s">
        <v>111</v>
      </c>
      <c r="AT2438" s="43" t="s">
        <v>241</v>
      </c>
      <c r="AU2438" s="89" t="s">
        <v>242</v>
      </c>
    </row>
    <row r="2439" spans="2:47" x14ac:dyDescent="0.2">
      <c r="B2439" s="12" t="s">
        <v>3636</v>
      </c>
      <c r="C2439" s="7" t="s">
        <v>100</v>
      </c>
      <c r="D2439" s="13" t="s">
        <v>731</v>
      </c>
      <c r="E2439" s="7" t="s">
        <v>732</v>
      </c>
      <c r="F2439" s="7" t="s">
        <v>733</v>
      </c>
      <c r="G2439" s="7" t="s">
        <v>3634</v>
      </c>
      <c r="H2439" s="8" t="s">
        <v>105</v>
      </c>
      <c r="I2439" s="8">
        <v>45</v>
      </c>
      <c r="J2439" s="10" t="s">
        <v>244</v>
      </c>
      <c r="K2439" s="8" t="s">
        <v>107</v>
      </c>
      <c r="L2439" s="10" t="s">
        <v>108</v>
      </c>
      <c r="M2439" s="10" t="s">
        <v>109</v>
      </c>
      <c r="N2439" s="10" t="s">
        <v>3503</v>
      </c>
      <c r="O2439" s="74"/>
      <c r="P2439" s="27"/>
      <c r="Q2439" s="27"/>
      <c r="R2439" s="27">
        <v>10</v>
      </c>
      <c r="S2439" s="27">
        <v>10</v>
      </c>
      <c r="T2439" s="27">
        <v>10</v>
      </c>
      <c r="U2439" s="27">
        <v>10</v>
      </c>
      <c r="V2439" s="27">
        <v>10</v>
      </c>
      <c r="W2439" s="27"/>
      <c r="X2439" s="27"/>
      <c r="Y2439" s="27"/>
      <c r="Z2439" s="27"/>
      <c r="AA2439" s="27"/>
      <c r="AB2439" s="27"/>
      <c r="AC2439" s="27"/>
      <c r="AD2439" s="27"/>
      <c r="AE2439" s="27"/>
      <c r="AF2439" s="27"/>
      <c r="AG2439" s="27"/>
      <c r="AH2439" s="27"/>
      <c r="AI2439" s="27"/>
      <c r="AJ2439" s="27"/>
      <c r="AK2439" s="27"/>
      <c r="AL2439" s="27"/>
      <c r="AM2439" s="27"/>
      <c r="AN2439" s="27"/>
      <c r="AO2439" s="27"/>
      <c r="AP2439" s="27">
        <v>3616.07</v>
      </c>
      <c r="AQ2439" s="27">
        <v>0</v>
      </c>
      <c r="AR2439" s="27">
        <f t="shared" si="49"/>
        <v>0</v>
      </c>
      <c r="AS2439" s="10" t="s">
        <v>111</v>
      </c>
      <c r="AT2439" s="7" t="s">
        <v>375</v>
      </c>
      <c r="AU2439" s="89" t="s">
        <v>212</v>
      </c>
    </row>
    <row r="2440" spans="2:47" x14ac:dyDescent="0.2">
      <c r="B2440" s="7" t="s">
        <v>3637</v>
      </c>
      <c r="C2440" s="7" t="s">
        <v>100</v>
      </c>
      <c r="D2440" s="13" t="s">
        <v>3638</v>
      </c>
      <c r="E2440" s="7" t="s">
        <v>3639</v>
      </c>
      <c r="F2440" s="7" t="s">
        <v>3640</v>
      </c>
      <c r="G2440" s="7" t="s">
        <v>3641</v>
      </c>
      <c r="H2440" s="8" t="s">
        <v>197</v>
      </c>
      <c r="I2440" s="9">
        <v>45</v>
      </c>
      <c r="J2440" s="10" t="s">
        <v>238</v>
      </c>
      <c r="K2440" s="8" t="s">
        <v>107</v>
      </c>
      <c r="L2440" s="10" t="s">
        <v>108</v>
      </c>
      <c r="M2440" s="10" t="s">
        <v>109</v>
      </c>
      <c r="N2440" s="10" t="s">
        <v>3503</v>
      </c>
      <c r="O2440" s="27"/>
      <c r="P2440" s="27"/>
      <c r="Q2440" s="74"/>
      <c r="R2440" s="27">
        <v>15</v>
      </c>
      <c r="S2440" s="27">
        <v>15</v>
      </c>
      <c r="T2440" s="27">
        <v>15</v>
      </c>
      <c r="U2440" s="27">
        <v>15</v>
      </c>
      <c r="V2440" s="27">
        <v>15</v>
      </c>
      <c r="W2440" s="27"/>
      <c r="X2440" s="27"/>
      <c r="Y2440" s="27"/>
      <c r="Z2440" s="27"/>
      <c r="AA2440" s="27"/>
      <c r="AB2440" s="27"/>
      <c r="AC2440" s="27"/>
      <c r="AD2440" s="27"/>
      <c r="AE2440" s="27"/>
      <c r="AF2440" s="27"/>
      <c r="AG2440" s="27"/>
      <c r="AH2440" s="27"/>
      <c r="AI2440" s="27"/>
      <c r="AJ2440" s="27"/>
      <c r="AK2440" s="27"/>
      <c r="AL2440" s="27"/>
      <c r="AM2440" s="27"/>
      <c r="AN2440" s="27"/>
      <c r="AO2440" s="27"/>
      <c r="AP2440" s="27">
        <v>9304.4699999999993</v>
      </c>
      <c r="AQ2440" s="27">
        <v>0</v>
      </c>
      <c r="AR2440" s="27">
        <f t="shared" si="49"/>
        <v>0</v>
      </c>
      <c r="AS2440" s="10" t="s">
        <v>111</v>
      </c>
      <c r="AT2440" s="43" t="s">
        <v>241</v>
      </c>
      <c r="AU2440" s="89" t="s">
        <v>661</v>
      </c>
    </row>
    <row r="2441" spans="2:47" x14ac:dyDescent="0.2">
      <c r="B2441" s="12" t="s">
        <v>3642</v>
      </c>
      <c r="C2441" s="7" t="s">
        <v>100</v>
      </c>
      <c r="D2441" s="13" t="s">
        <v>3638</v>
      </c>
      <c r="E2441" s="7" t="s">
        <v>3639</v>
      </c>
      <c r="F2441" s="7" t="s">
        <v>3640</v>
      </c>
      <c r="G2441" s="7" t="s">
        <v>3641</v>
      </c>
      <c r="H2441" s="8" t="s">
        <v>105</v>
      </c>
      <c r="I2441" s="9">
        <v>45</v>
      </c>
      <c r="J2441" s="10" t="s">
        <v>106</v>
      </c>
      <c r="K2441" s="8" t="s">
        <v>107</v>
      </c>
      <c r="L2441" s="10" t="s">
        <v>108</v>
      </c>
      <c r="M2441" s="10" t="s">
        <v>109</v>
      </c>
      <c r="N2441" s="10" t="s">
        <v>3503</v>
      </c>
      <c r="O2441" s="74"/>
      <c r="P2441" s="27"/>
      <c r="Q2441" s="27"/>
      <c r="R2441" s="27">
        <v>15</v>
      </c>
      <c r="S2441" s="27">
        <v>15</v>
      </c>
      <c r="T2441" s="27">
        <v>15</v>
      </c>
      <c r="U2441" s="27">
        <v>15</v>
      </c>
      <c r="V2441" s="27">
        <v>15</v>
      </c>
      <c r="W2441" s="27"/>
      <c r="X2441" s="27"/>
      <c r="Y2441" s="27"/>
      <c r="Z2441" s="27"/>
      <c r="AA2441" s="27"/>
      <c r="AB2441" s="27"/>
      <c r="AC2441" s="27"/>
      <c r="AD2441" s="27"/>
      <c r="AE2441" s="27"/>
      <c r="AF2441" s="27"/>
      <c r="AG2441" s="27"/>
      <c r="AH2441" s="27"/>
      <c r="AI2441" s="27"/>
      <c r="AJ2441" s="27"/>
      <c r="AK2441" s="27"/>
      <c r="AL2441" s="27"/>
      <c r="AM2441" s="27"/>
      <c r="AN2441" s="27"/>
      <c r="AO2441" s="27"/>
      <c r="AP2441" s="27">
        <v>9304.4699999999993</v>
      </c>
      <c r="AQ2441" s="27">
        <v>0</v>
      </c>
      <c r="AR2441" s="27">
        <f t="shared" si="49"/>
        <v>0</v>
      </c>
      <c r="AS2441" s="10" t="s">
        <v>111</v>
      </c>
      <c r="AT2441" s="43" t="s">
        <v>241</v>
      </c>
      <c r="AU2441" s="89" t="s">
        <v>661</v>
      </c>
    </row>
    <row r="2442" spans="2:47" x14ac:dyDescent="0.2">
      <c r="B2442" s="12" t="s">
        <v>3643</v>
      </c>
      <c r="C2442" s="7" t="s">
        <v>100</v>
      </c>
      <c r="D2442" s="13" t="s">
        <v>3638</v>
      </c>
      <c r="E2442" s="7" t="s">
        <v>3639</v>
      </c>
      <c r="F2442" s="7" t="s">
        <v>3640</v>
      </c>
      <c r="G2442" s="7" t="s">
        <v>3641</v>
      </c>
      <c r="H2442" s="8" t="s">
        <v>105</v>
      </c>
      <c r="I2442" s="8">
        <v>45</v>
      </c>
      <c r="J2442" s="10" t="s">
        <v>200</v>
      </c>
      <c r="K2442" s="8" t="s">
        <v>107</v>
      </c>
      <c r="L2442" s="10" t="s">
        <v>108</v>
      </c>
      <c r="M2442" s="10" t="s">
        <v>109</v>
      </c>
      <c r="N2442" s="10" t="s">
        <v>3503</v>
      </c>
      <c r="O2442" s="74"/>
      <c r="P2442" s="27"/>
      <c r="Q2442" s="27"/>
      <c r="R2442" s="27"/>
      <c r="S2442" s="27">
        <v>7</v>
      </c>
      <c r="T2442" s="27">
        <v>15</v>
      </c>
      <c r="U2442" s="27">
        <v>15</v>
      </c>
      <c r="V2442" s="27">
        <v>15</v>
      </c>
      <c r="W2442" s="27"/>
      <c r="X2442" s="27"/>
      <c r="Y2442" s="27"/>
      <c r="Z2442" s="27"/>
      <c r="AA2442" s="27"/>
      <c r="AB2442" s="27"/>
      <c r="AC2442" s="27"/>
      <c r="AD2442" s="27"/>
      <c r="AE2442" s="27"/>
      <c r="AF2442" s="27"/>
      <c r="AG2442" s="27"/>
      <c r="AH2442" s="27"/>
      <c r="AI2442" s="27"/>
      <c r="AJ2442" s="27"/>
      <c r="AK2442" s="27"/>
      <c r="AL2442" s="27"/>
      <c r="AM2442" s="27"/>
      <c r="AN2442" s="27"/>
      <c r="AO2442" s="27"/>
      <c r="AP2442" s="27">
        <v>16071.43</v>
      </c>
      <c r="AQ2442" s="27">
        <v>0</v>
      </c>
      <c r="AR2442" s="27">
        <f t="shared" si="49"/>
        <v>0</v>
      </c>
      <c r="AS2442" s="10" t="s">
        <v>111</v>
      </c>
      <c r="AT2442" s="7" t="s">
        <v>375</v>
      </c>
      <c r="AU2442" s="89" t="s">
        <v>212</v>
      </c>
    </row>
    <row r="2443" spans="2:47" x14ac:dyDescent="0.2">
      <c r="B2443" s="7" t="s">
        <v>3644</v>
      </c>
      <c r="C2443" s="7" t="s">
        <v>100</v>
      </c>
      <c r="D2443" s="13" t="s">
        <v>3638</v>
      </c>
      <c r="E2443" s="7" t="s">
        <v>3639</v>
      </c>
      <c r="F2443" s="7" t="s">
        <v>3640</v>
      </c>
      <c r="G2443" s="7" t="s">
        <v>3645</v>
      </c>
      <c r="H2443" s="8" t="s">
        <v>197</v>
      </c>
      <c r="I2443" s="9">
        <v>45</v>
      </c>
      <c r="J2443" s="10" t="s">
        <v>238</v>
      </c>
      <c r="K2443" s="8" t="s">
        <v>107</v>
      </c>
      <c r="L2443" s="10" t="s">
        <v>108</v>
      </c>
      <c r="M2443" s="10" t="s">
        <v>109</v>
      </c>
      <c r="N2443" s="10" t="s">
        <v>3503</v>
      </c>
      <c r="O2443" s="27"/>
      <c r="P2443" s="27"/>
      <c r="Q2443" s="74"/>
      <c r="R2443" s="27">
        <v>24</v>
      </c>
      <c r="S2443" s="27">
        <v>24</v>
      </c>
      <c r="T2443" s="27">
        <v>24</v>
      </c>
      <c r="U2443" s="27">
        <v>24</v>
      </c>
      <c r="V2443" s="27">
        <v>24</v>
      </c>
      <c r="W2443" s="27"/>
      <c r="X2443" s="27"/>
      <c r="Y2443" s="27"/>
      <c r="Z2443" s="27"/>
      <c r="AA2443" s="27"/>
      <c r="AB2443" s="27"/>
      <c r="AC2443" s="27"/>
      <c r="AD2443" s="27"/>
      <c r="AE2443" s="27"/>
      <c r="AF2443" s="27"/>
      <c r="AG2443" s="27"/>
      <c r="AH2443" s="27"/>
      <c r="AI2443" s="27"/>
      <c r="AJ2443" s="27"/>
      <c r="AK2443" s="27"/>
      <c r="AL2443" s="27"/>
      <c r="AM2443" s="27"/>
      <c r="AN2443" s="27"/>
      <c r="AO2443" s="27"/>
      <c r="AP2443" s="27">
        <v>17409.61</v>
      </c>
      <c r="AQ2443" s="27">
        <v>0</v>
      </c>
      <c r="AR2443" s="27">
        <f t="shared" si="49"/>
        <v>0</v>
      </c>
      <c r="AS2443" s="10" t="s">
        <v>111</v>
      </c>
      <c r="AT2443" s="43" t="s">
        <v>241</v>
      </c>
      <c r="AU2443" s="89" t="s">
        <v>661</v>
      </c>
    </row>
    <row r="2444" spans="2:47" x14ac:dyDescent="0.2">
      <c r="B2444" s="12" t="s">
        <v>3646</v>
      </c>
      <c r="C2444" s="7" t="s">
        <v>100</v>
      </c>
      <c r="D2444" s="13" t="s">
        <v>3638</v>
      </c>
      <c r="E2444" s="7" t="s">
        <v>3639</v>
      </c>
      <c r="F2444" s="7" t="s">
        <v>3640</v>
      </c>
      <c r="G2444" s="7" t="s">
        <v>3645</v>
      </c>
      <c r="H2444" s="8" t="s">
        <v>105</v>
      </c>
      <c r="I2444" s="9">
        <v>45</v>
      </c>
      <c r="J2444" s="10" t="s">
        <v>106</v>
      </c>
      <c r="K2444" s="8" t="s">
        <v>107</v>
      </c>
      <c r="L2444" s="10" t="s">
        <v>108</v>
      </c>
      <c r="M2444" s="10" t="s">
        <v>109</v>
      </c>
      <c r="N2444" s="10" t="s">
        <v>3503</v>
      </c>
      <c r="O2444" s="74"/>
      <c r="P2444" s="27"/>
      <c r="Q2444" s="27"/>
      <c r="R2444" s="27">
        <v>24</v>
      </c>
      <c r="S2444" s="27">
        <v>24</v>
      </c>
      <c r="T2444" s="27">
        <v>24</v>
      </c>
      <c r="U2444" s="27">
        <v>24</v>
      </c>
      <c r="V2444" s="27">
        <v>24</v>
      </c>
      <c r="W2444" s="27"/>
      <c r="X2444" s="27"/>
      <c r="Y2444" s="27"/>
      <c r="Z2444" s="27"/>
      <c r="AA2444" s="27"/>
      <c r="AB2444" s="27"/>
      <c r="AC2444" s="27"/>
      <c r="AD2444" s="27"/>
      <c r="AE2444" s="27"/>
      <c r="AF2444" s="27"/>
      <c r="AG2444" s="27"/>
      <c r="AH2444" s="27"/>
      <c r="AI2444" s="27"/>
      <c r="AJ2444" s="27"/>
      <c r="AK2444" s="27"/>
      <c r="AL2444" s="27"/>
      <c r="AM2444" s="27"/>
      <c r="AN2444" s="27"/>
      <c r="AO2444" s="27"/>
      <c r="AP2444" s="27">
        <v>17409.61</v>
      </c>
      <c r="AQ2444" s="27">
        <v>0</v>
      </c>
      <c r="AR2444" s="27">
        <f t="shared" si="49"/>
        <v>0</v>
      </c>
      <c r="AS2444" s="10" t="s">
        <v>111</v>
      </c>
      <c r="AT2444" s="43" t="s">
        <v>241</v>
      </c>
      <c r="AU2444" s="89" t="s">
        <v>661</v>
      </c>
    </row>
    <row r="2445" spans="2:47" x14ac:dyDescent="0.2">
      <c r="B2445" s="12" t="s">
        <v>3647</v>
      </c>
      <c r="C2445" s="7" t="s">
        <v>100</v>
      </c>
      <c r="D2445" s="13" t="s">
        <v>3638</v>
      </c>
      <c r="E2445" s="7" t="s">
        <v>3639</v>
      </c>
      <c r="F2445" s="7" t="s">
        <v>3640</v>
      </c>
      <c r="G2445" s="7" t="s">
        <v>3645</v>
      </c>
      <c r="H2445" s="8" t="s">
        <v>105</v>
      </c>
      <c r="I2445" s="8">
        <v>45</v>
      </c>
      <c r="J2445" s="10" t="s">
        <v>200</v>
      </c>
      <c r="K2445" s="8" t="s">
        <v>107</v>
      </c>
      <c r="L2445" s="10" t="s">
        <v>108</v>
      </c>
      <c r="M2445" s="10" t="s">
        <v>109</v>
      </c>
      <c r="N2445" s="10" t="s">
        <v>3503</v>
      </c>
      <c r="O2445" s="74"/>
      <c r="P2445" s="27"/>
      <c r="Q2445" s="27"/>
      <c r="R2445" s="27"/>
      <c r="S2445" s="27"/>
      <c r="T2445" s="27">
        <v>16</v>
      </c>
      <c r="U2445" s="27">
        <v>24</v>
      </c>
      <c r="V2445" s="27">
        <v>24</v>
      </c>
      <c r="W2445" s="27"/>
      <c r="X2445" s="27"/>
      <c r="Y2445" s="27"/>
      <c r="Z2445" s="27"/>
      <c r="AA2445" s="27"/>
      <c r="AB2445" s="27"/>
      <c r="AC2445" s="27"/>
      <c r="AD2445" s="27"/>
      <c r="AE2445" s="27"/>
      <c r="AF2445" s="27"/>
      <c r="AG2445" s="27"/>
      <c r="AH2445" s="27"/>
      <c r="AI2445" s="27"/>
      <c r="AJ2445" s="27"/>
      <c r="AK2445" s="27"/>
      <c r="AL2445" s="27"/>
      <c r="AM2445" s="27"/>
      <c r="AN2445" s="27"/>
      <c r="AO2445" s="27"/>
      <c r="AP2445" s="27">
        <v>16071.43</v>
      </c>
      <c r="AQ2445" s="27">
        <v>0</v>
      </c>
      <c r="AR2445" s="27">
        <f t="shared" si="49"/>
        <v>0</v>
      </c>
      <c r="AS2445" s="10" t="s">
        <v>111</v>
      </c>
      <c r="AT2445" s="7" t="s">
        <v>375</v>
      </c>
      <c r="AU2445" s="13" t="s">
        <v>115</v>
      </c>
    </row>
    <row r="2446" spans="2:47" x14ac:dyDescent="0.2">
      <c r="B2446" s="13" t="s">
        <v>3648</v>
      </c>
      <c r="C2446" s="13" t="s">
        <v>100</v>
      </c>
      <c r="D2446" s="13" t="s">
        <v>3649</v>
      </c>
      <c r="E2446" s="13" t="s">
        <v>741</v>
      </c>
      <c r="F2446" s="13" t="s">
        <v>3650</v>
      </c>
      <c r="G2446" s="13" t="s">
        <v>3645</v>
      </c>
      <c r="H2446" s="13" t="s">
        <v>105</v>
      </c>
      <c r="I2446" s="13">
        <v>45</v>
      </c>
      <c r="J2446" s="13" t="s">
        <v>200</v>
      </c>
      <c r="K2446" s="13" t="s">
        <v>107</v>
      </c>
      <c r="L2446" s="13" t="s">
        <v>108</v>
      </c>
      <c r="M2446" s="13" t="s">
        <v>122</v>
      </c>
      <c r="N2446" s="13" t="s">
        <v>3503</v>
      </c>
      <c r="O2446" s="39"/>
      <c r="P2446" s="39"/>
      <c r="Q2446" s="39"/>
      <c r="R2446" s="39"/>
      <c r="S2446" s="39">
        <v>0</v>
      </c>
      <c r="T2446" s="39">
        <v>12</v>
      </c>
      <c r="U2446" s="39">
        <v>12</v>
      </c>
      <c r="V2446" s="39">
        <v>12</v>
      </c>
      <c r="W2446" s="39"/>
      <c r="X2446" s="39"/>
      <c r="Y2446" s="39"/>
      <c r="Z2446" s="39"/>
      <c r="AA2446" s="39"/>
      <c r="AB2446" s="39"/>
      <c r="AC2446" s="39"/>
      <c r="AD2446" s="39"/>
      <c r="AE2446" s="39"/>
      <c r="AF2446" s="39"/>
      <c r="AG2446" s="39"/>
      <c r="AH2446" s="39"/>
      <c r="AI2446" s="39"/>
      <c r="AJ2446" s="39"/>
      <c r="AK2446" s="39"/>
      <c r="AL2446" s="39"/>
      <c r="AM2446" s="39"/>
      <c r="AN2446" s="39"/>
      <c r="AO2446" s="39"/>
      <c r="AP2446" s="39">
        <v>16071.42</v>
      </c>
      <c r="AQ2446" s="39">
        <v>0</v>
      </c>
      <c r="AR2446" s="27">
        <f t="shared" si="49"/>
        <v>0</v>
      </c>
      <c r="AS2446" s="13" t="s">
        <v>111</v>
      </c>
      <c r="AT2446" s="13">
        <v>2014</v>
      </c>
      <c r="AU2446" s="13" t="s">
        <v>6997</v>
      </c>
    </row>
    <row r="2447" spans="2:47" x14ac:dyDescent="0.2">
      <c r="B2447" s="13" t="s">
        <v>7023</v>
      </c>
      <c r="C2447" s="13" t="s">
        <v>100</v>
      </c>
      <c r="D2447" s="13" t="s">
        <v>3649</v>
      </c>
      <c r="E2447" s="13" t="s">
        <v>741</v>
      </c>
      <c r="F2447" s="13" t="s">
        <v>3650</v>
      </c>
      <c r="G2447" s="13" t="s">
        <v>3645</v>
      </c>
      <c r="H2447" s="13" t="s">
        <v>105</v>
      </c>
      <c r="I2447" s="13">
        <v>45</v>
      </c>
      <c r="J2447" s="13" t="s">
        <v>200</v>
      </c>
      <c r="K2447" s="13" t="s">
        <v>107</v>
      </c>
      <c r="L2447" s="13" t="s">
        <v>108</v>
      </c>
      <c r="M2447" s="13" t="s">
        <v>122</v>
      </c>
      <c r="N2447" s="13" t="s">
        <v>3503</v>
      </c>
      <c r="O2447" s="39"/>
      <c r="P2447" s="39"/>
      <c r="Q2447" s="39"/>
      <c r="R2447" s="39"/>
      <c r="S2447" s="39">
        <v>0</v>
      </c>
      <c r="T2447" s="39">
        <v>0</v>
      </c>
      <c r="U2447" s="39">
        <v>12</v>
      </c>
      <c r="V2447" s="39">
        <v>12</v>
      </c>
      <c r="W2447" s="39"/>
      <c r="X2447" s="39"/>
      <c r="Y2447" s="39"/>
      <c r="Z2447" s="39"/>
      <c r="AA2447" s="39"/>
      <c r="AB2447" s="39"/>
      <c r="AC2447" s="39"/>
      <c r="AD2447" s="39"/>
      <c r="AE2447" s="39"/>
      <c r="AF2447" s="39"/>
      <c r="AG2447" s="39"/>
      <c r="AH2447" s="39"/>
      <c r="AI2447" s="39"/>
      <c r="AJ2447" s="39"/>
      <c r="AK2447" s="39"/>
      <c r="AL2447" s="39"/>
      <c r="AM2447" s="39"/>
      <c r="AN2447" s="39"/>
      <c r="AO2447" s="39"/>
      <c r="AP2447" s="39">
        <v>16071.42</v>
      </c>
      <c r="AQ2447" s="27">
        <v>0</v>
      </c>
      <c r="AR2447" s="27">
        <f t="shared" si="49"/>
        <v>0</v>
      </c>
      <c r="AS2447" s="13" t="s">
        <v>111</v>
      </c>
      <c r="AT2447" s="13">
        <v>2014</v>
      </c>
      <c r="AU2447" s="13" t="s">
        <v>7181</v>
      </c>
    </row>
    <row r="2448" spans="2:47" x14ac:dyDescent="0.2">
      <c r="B2448" s="13" t="s">
        <v>7137</v>
      </c>
      <c r="C2448" s="13" t="s">
        <v>100</v>
      </c>
      <c r="D2448" s="13" t="s">
        <v>3649</v>
      </c>
      <c r="E2448" s="13" t="s">
        <v>741</v>
      </c>
      <c r="F2448" s="13" t="s">
        <v>3650</v>
      </c>
      <c r="G2448" s="13" t="s">
        <v>3645</v>
      </c>
      <c r="H2448" s="13" t="s">
        <v>105</v>
      </c>
      <c r="I2448" s="13">
        <v>45</v>
      </c>
      <c r="J2448" s="13" t="s">
        <v>200</v>
      </c>
      <c r="K2448" s="13" t="s">
        <v>107</v>
      </c>
      <c r="L2448" s="13" t="s">
        <v>108</v>
      </c>
      <c r="M2448" s="13" t="s">
        <v>122</v>
      </c>
      <c r="N2448" s="13" t="s">
        <v>3503</v>
      </c>
      <c r="O2448" s="39"/>
      <c r="P2448" s="39"/>
      <c r="Q2448" s="39"/>
      <c r="R2448" s="39"/>
      <c r="S2448" s="39">
        <v>0</v>
      </c>
      <c r="T2448" s="39">
        <v>0</v>
      </c>
      <c r="U2448" s="39">
        <v>12</v>
      </c>
      <c r="V2448" s="39">
        <v>12</v>
      </c>
      <c r="W2448" s="39"/>
      <c r="X2448" s="39"/>
      <c r="Y2448" s="39"/>
      <c r="Z2448" s="39"/>
      <c r="AA2448" s="39"/>
      <c r="AB2448" s="39"/>
      <c r="AC2448" s="39"/>
      <c r="AD2448" s="39"/>
      <c r="AE2448" s="39"/>
      <c r="AF2448" s="39"/>
      <c r="AG2448" s="39"/>
      <c r="AH2448" s="39"/>
      <c r="AI2448" s="39"/>
      <c r="AJ2448" s="39"/>
      <c r="AK2448" s="39"/>
      <c r="AL2448" s="39"/>
      <c r="AM2448" s="39"/>
      <c r="AN2448" s="39"/>
      <c r="AO2448" s="39"/>
      <c r="AP2448" s="39">
        <v>18676.14</v>
      </c>
      <c r="AQ2448" s="39">
        <f>(O2448+P2448+Q2448+R2448+S2448+T2448+U2448+V2448+W2448)*AP2448</f>
        <v>448227.36</v>
      </c>
      <c r="AR2448" s="27">
        <f t="shared" si="49"/>
        <v>502014.64320000005</v>
      </c>
      <c r="AS2448" s="13" t="s">
        <v>111</v>
      </c>
      <c r="AT2448" s="13">
        <v>2014</v>
      </c>
      <c r="AU2448" s="13"/>
    </row>
    <row r="2449" spans="2:47" x14ac:dyDescent="0.2">
      <c r="B2449" s="7" t="s">
        <v>3651</v>
      </c>
      <c r="C2449" s="7" t="s">
        <v>100</v>
      </c>
      <c r="D2449" s="13" t="s">
        <v>3638</v>
      </c>
      <c r="E2449" s="7" t="s">
        <v>3639</v>
      </c>
      <c r="F2449" s="7" t="s">
        <v>3640</v>
      </c>
      <c r="G2449" s="7" t="s">
        <v>3652</v>
      </c>
      <c r="H2449" s="8" t="s">
        <v>197</v>
      </c>
      <c r="I2449" s="9">
        <v>45</v>
      </c>
      <c r="J2449" s="10" t="s">
        <v>238</v>
      </c>
      <c r="K2449" s="8" t="s">
        <v>107</v>
      </c>
      <c r="L2449" s="10" t="s">
        <v>108</v>
      </c>
      <c r="M2449" s="10" t="s">
        <v>109</v>
      </c>
      <c r="N2449" s="10" t="s">
        <v>3503</v>
      </c>
      <c r="O2449" s="27"/>
      <c r="P2449" s="27"/>
      <c r="Q2449" s="74"/>
      <c r="R2449" s="27">
        <v>115</v>
      </c>
      <c r="S2449" s="27">
        <v>115</v>
      </c>
      <c r="T2449" s="27">
        <v>115</v>
      </c>
      <c r="U2449" s="27">
        <v>115</v>
      </c>
      <c r="V2449" s="27">
        <v>115</v>
      </c>
      <c r="W2449" s="27"/>
      <c r="X2449" s="27"/>
      <c r="Y2449" s="27"/>
      <c r="Z2449" s="27"/>
      <c r="AA2449" s="27"/>
      <c r="AB2449" s="27"/>
      <c r="AC2449" s="27"/>
      <c r="AD2449" s="27"/>
      <c r="AE2449" s="27"/>
      <c r="AF2449" s="27"/>
      <c r="AG2449" s="27"/>
      <c r="AH2449" s="27"/>
      <c r="AI2449" s="27"/>
      <c r="AJ2449" s="27"/>
      <c r="AK2449" s="27"/>
      <c r="AL2449" s="27"/>
      <c r="AM2449" s="27"/>
      <c r="AN2449" s="27"/>
      <c r="AO2449" s="27"/>
      <c r="AP2449" s="27">
        <v>17409.61</v>
      </c>
      <c r="AQ2449" s="27">
        <v>0</v>
      </c>
      <c r="AR2449" s="27">
        <f t="shared" si="49"/>
        <v>0</v>
      </c>
      <c r="AS2449" s="10" t="s">
        <v>111</v>
      </c>
      <c r="AT2449" s="43" t="s">
        <v>241</v>
      </c>
      <c r="AU2449" s="89" t="s">
        <v>661</v>
      </c>
    </row>
    <row r="2450" spans="2:47" x14ac:dyDescent="0.2">
      <c r="B2450" s="12" t="s">
        <v>3653</v>
      </c>
      <c r="C2450" s="7" t="s">
        <v>100</v>
      </c>
      <c r="D2450" s="13" t="s">
        <v>3638</v>
      </c>
      <c r="E2450" s="7" t="s">
        <v>3639</v>
      </c>
      <c r="F2450" s="7" t="s">
        <v>3640</v>
      </c>
      <c r="G2450" s="7" t="s">
        <v>3652</v>
      </c>
      <c r="H2450" s="8" t="s">
        <v>105</v>
      </c>
      <c r="I2450" s="9">
        <v>45</v>
      </c>
      <c r="J2450" s="10" t="s">
        <v>106</v>
      </c>
      <c r="K2450" s="8" t="s">
        <v>107</v>
      </c>
      <c r="L2450" s="10" t="s">
        <v>108</v>
      </c>
      <c r="M2450" s="10" t="s">
        <v>109</v>
      </c>
      <c r="N2450" s="10" t="s">
        <v>3503</v>
      </c>
      <c r="O2450" s="74"/>
      <c r="P2450" s="27"/>
      <c r="Q2450" s="27"/>
      <c r="R2450" s="27">
        <v>115</v>
      </c>
      <c r="S2450" s="27">
        <v>115</v>
      </c>
      <c r="T2450" s="27">
        <v>115</v>
      </c>
      <c r="U2450" s="27">
        <v>115</v>
      </c>
      <c r="V2450" s="27">
        <v>115</v>
      </c>
      <c r="W2450" s="27"/>
      <c r="X2450" s="27"/>
      <c r="Y2450" s="27"/>
      <c r="Z2450" s="27"/>
      <c r="AA2450" s="27"/>
      <c r="AB2450" s="27"/>
      <c r="AC2450" s="27"/>
      <c r="AD2450" s="27"/>
      <c r="AE2450" s="27"/>
      <c r="AF2450" s="27"/>
      <c r="AG2450" s="27"/>
      <c r="AH2450" s="27"/>
      <c r="AI2450" s="27"/>
      <c r="AJ2450" s="27"/>
      <c r="AK2450" s="27"/>
      <c r="AL2450" s="27"/>
      <c r="AM2450" s="27"/>
      <c r="AN2450" s="27"/>
      <c r="AO2450" s="27"/>
      <c r="AP2450" s="27">
        <v>17409.61</v>
      </c>
      <c r="AQ2450" s="27">
        <v>0</v>
      </c>
      <c r="AR2450" s="27">
        <f t="shared" si="49"/>
        <v>0</v>
      </c>
      <c r="AS2450" s="10" t="s">
        <v>111</v>
      </c>
      <c r="AT2450" s="43" t="s">
        <v>241</v>
      </c>
      <c r="AU2450" s="89" t="s">
        <v>661</v>
      </c>
    </row>
    <row r="2451" spans="2:47" x14ac:dyDescent="0.2">
      <c r="B2451" s="12" t="s">
        <v>3654</v>
      </c>
      <c r="C2451" s="7" t="s">
        <v>100</v>
      </c>
      <c r="D2451" s="13" t="s">
        <v>3638</v>
      </c>
      <c r="E2451" s="7" t="s">
        <v>3639</v>
      </c>
      <c r="F2451" s="7" t="s">
        <v>3640</v>
      </c>
      <c r="G2451" s="7" t="s">
        <v>3652</v>
      </c>
      <c r="H2451" s="8" t="s">
        <v>105</v>
      </c>
      <c r="I2451" s="8">
        <v>45</v>
      </c>
      <c r="J2451" s="10" t="s">
        <v>200</v>
      </c>
      <c r="K2451" s="8" t="s">
        <v>107</v>
      </c>
      <c r="L2451" s="10" t="s">
        <v>108</v>
      </c>
      <c r="M2451" s="10" t="s">
        <v>109</v>
      </c>
      <c r="N2451" s="10" t="s">
        <v>3503</v>
      </c>
      <c r="O2451" s="74"/>
      <c r="P2451" s="27"/>
      <c r="Q2451" s="27"/>
      <c r="R2451" s="27"/>
      <c r="S2451" s="27">
        <v>27</v>
      </c>
      <c r="T2451" s="27">
        <v>115</v>
      </c>
      <c r="U2451" s="27">
        <v>115</v>
      </c>
      <c r="V2451" s="27">
        <v>115</v>
      </c>
      <c r="W2451" s="27"/>
      <c r="X2451" s="27"/>
      <c r="Y2451" s="27"/>
      <c r="Z2451" s="27"/>
      <c r="AA2451" s="27"/>
      <c r="AB2451" s="27"/>
      <c r="AC2451" s="27"/>
      <c r="AD2451" s="27"/>
      <c r="AE2451" s="27"/>
      <c r="AF2451" s="27"/>
      <c r="AG2451" s="27"/>
      <c r="AH2451" s="27"/>
      <c r="AI2451" s="27"/>
      <c r="AJ2451" s="27"/>
      <c r="AK2451" s="27"/>
      <c r="AL2451" s="27"/>
      <c r="AM2451" s="27"/>
      <c r="AN2451" s="27"/>
      <c r="AO2451" s="27"/>
      <c r="AP2451" s="27">
        <v>16071.43</v>
      </c>
      <c r="AQ2451" s="27">
        <v>0</v>
      </c>
      <c r="AR2451" s="27">
        <f t="shared" si="49"/>
        <v>0</v>
      </c>
      <c r="AS2451" s="10" t="s">
        <v>111</v>
      </c>
      <c r="AT2451" s="7" t="s">
        <v>375</v>
      </c>
      <c r="AU2451" s="13" t="s">
        <v>115</v>
      </c>
    </row>
    <row r="2452" spans="2:47" x14ac:dyDescent="0.2">
      <c r="B2452" s="13" t="s">
        <v>3655</v>
      </c>
      <c r="C2452" s="13" t="s">
        <v>100</v>
      </c>
      <c r="D2452" s="13" t="s">
        <v>3649</v>
      </c>
      <c r="E2452" s="13" t="s">
        <v>741</v>
      </c>
      <c r="F2452" s="13" t="s">
        <v>3650</v>
      </c>
      <c r="G2452" s="13" t="s">
        <v>3652</v>
      </c>
      <c r="H2452" s="13" t="s">
        <v>105</v>
      </c>
      <c r="I2452" s="13">
        <v>45</v>
      </c>
      <c r="J2452" s="13" t="s">
        <v>200</v>
      </c>
      <c r="K2452" s="13" t="s">
        <v>107</v>
      </c>
      <c r="L2452" s="13" t="s">
        <v>108</v>
      </c>
      <c r="M2452" s="13" t="s">
        <v>109</v>
      </c>
      <c r="N2452" s="13" t="s">
        <v>3503</v>
      </c>
      <c r="O2452" s="39"/>
      <c r="P2452" s="39"/>
      <c r="Q2452" s="39"/>
      <c r="R2452" s="39"/>
      <c r="S2452" s="39">
        <v>0</v>
      </c>
      <c r="T2452" s="39">
        <v>30</v>
      </c>
      <c r="U2452" s="39">
        <v>30</v>
      </c>
      <c r="V2452" s="39">
        <v>30</v>
      </c>
      <c r="W2452" s="39"/>
      <c r="X2452" s="39"/>
      <c r="Y2452" s="39"/>
      <c r="Z2452" s="39"/>
      <c r="AA2452" s="39"/>
      <c r="AB2452" s="39"/>
      <c r="AC2452" s="39"/>
      <c r="AD2452" s="39"/>
      <c r="AE2452" s="39"/>
      <c r="AF2452" s="39"/>
      <c r="AG2452" s="39"/>
      <c r="AH2452" s="39"/>
      <c r="AI2452" s="39"/>
      <c r="AJ2452" s="39"/>
      <c r="AK2452" s="39"/>
      <c r="AL2452" s="39"/>
      <c r="AM2452" s="39"/>
      <c r="AN2452" s="39"/>
      <c r="AO2452" s="39"/>
      <c r="AP2452" s="39">
        <v>16071.42</v>
      </c>
      <c r="AQ2452" s="39">
        <v>0</v>
      </c>
      <c r="AR2452" s="27">
        <f t="shared" si="49"/>
        <v>0</v>
      </c>
      <c r="AS2452" s="13" t="s">
        <v>111</v>
      </c>
      <c r="AT2452" s="13">
        <v>2014</v>
      </c>
      <c r="AU2452" s="13">
        <v>14</v>
      </c>
    </row>
    <row r="2453" spans="2:47" x14ac:dyDescent="0.2">
      <c r="B2453" s="13" t="s">
        <v>3656</v>
      </c>
      <c r="C2453" s="13" t="s">
        <v>100</v>
      </c>
      <c r="D2453" s="13" t="s">
        <v>3649</v>
      </c>
      <c r="E2453" s="13" t="s">
        <v>741</v>
      </c>
      <c r="F2453" s="13" t="s">
        <v>3650</v>
      </c>
      <c r="G2453" s="13" t="s">
        <v>3652</v>
      </c>
      <c r="H2453" s="13" t="s">
        <v>105</v>
      </c>
      <c r="I2453" s="13">
        <v>45</v>
      </c>
      <c r="J2453" s="13" t="s">
        <v>200</v>
      </c>
      <c r="K2453" s="13" t="s">
        <v>107</v>
      </c>
      <c r="L2453" s="13" t="s">
        <v>108</v>
      </c>
      <c r="M2453" s="13" t="s">
        <v>122</v>
      </c>
      <c r="N2453" s="13" t="s">
        <v>3503</v>
      </c>
      <c r="O2453" s="39"/>
      <c r="P2453" s="39"/>
      <c r="Q2453" s="39"/>
      <c r="R2453" s="39"/>
      <c r="S2453" s="39">
        <v>27</v>
      </c>
      <c r="T2453" s="39">
        <v>30</v>
      </c>
      <c r="U2453" s="39">
        <v>30</v>
      </c>
      <c r="V2453" s="39">
        <v>30</v>
      </c>
      <c r="W2453" s="39"/>
      <c r="X2453" s="39"/>
      <c r="Y2453" s="39"/>
      <c r="Z2453" s="39"/>
      <c r="AA2453" s="39"/>
      <c r="AB2453" s="39"/>
      <c r="AC2453" s="39"/>
      <c r="AD2453" s="39"/>
      <c r="AE2453" s="39"/>
      <c r="AF2453" s="39"/>
      <c r="AG2453" s="39"/>
      <c r="AH2453" s="39"/>
      <c r="AI2453" s="39"/>
      <c r="AJ2453" s="39"/>
      <c r="AK2453" s="39"/>
      <c r="AL2453" s="39"/>
      <c r="AM2453" s="39"/>
      <c r="AN2453" s="39"/>
      <c r="AO2453" s="39"/>
      <c r="AP2453" s="39">
        <v>16071.42</v>
      </c>
      <c r="AQ2453" s="39">
        <v>0</v>
      </c>
      <c r="AR2453" s="27">
        <f t="shared" si="49"/>
        <v>0</v>
      </c>
      <c r="AS2453" s="13" t="s">
        <v>111</v>
      </c>
      <c r="AT2453" s="13">
        <v>2014</v>
      </c>
      <c r="AU2453" s="13" t="s">
        <v>6997</v>
      </c>
    </row>
    <row r="2454" spans="2:47" x14ac:dyDescent="0.2">
      <c r="B2454" s="13" t="s">
        <v>7024</v>
      </c>
      <c r="C2454" s="13" t="s">
        <v>100</v>
      </c>
      <c r="D2454" s="13" t="s">
        <v>3649</v>
      </c>
      <c r="E2454" s="13" t="s">
        <v>741</v>
      </c>
      <c r="F2454" s="13" t="s">
        <v>3650</v>
      </c>
      <c r="G2454" s="13" t="s">
        <v>3652</v>
      </c>
      <c r="H2454" s="13" t="s">
        <v>105</v>
      </c>
      <c r="I2454" s="13">
        <v>45</v>
      </c>
      <c r="J2454" s="13" t="s">
        <v>200</v>
      </c>
      <c r="K2454" s="13" t="s">
        <v>107</v>
      </c>
      <c r="L2454" s="13" t="s">
        <v>108</v>
      </c>
      <c r="M2454" s="13" t="s">
        <v>122</v>
      </c>
      <c r="N2454" s="13" t="s">
        <v>3503</v>
      </c>
      <c r="O2454" s="39"/>
      <c r="P2454" s="39"/>
      <c r="Q2454" s="39"/>
      <c r="R2454" s="39"/>
      <c r="S2454" s="39">
        <v>27</v>
      </c>
      <c r="T2454" s="39">
        <v>0</v>
      </c>
      <c r="U2454" s="39">
        <v>30</v>
      </c>
      <c r="V2454" s="39">
        <v>30</v>
      </c>
      <c r="W2454" s="39"/>
      <c r="X2454" s="39"/>
      <c r="Y2454" s="39"/>
      <c r="Z2454" s="39"/>
      <c r="AA2454" s="39"/>
      <c r="AB2454" s="39"/>
      <c r="AC2454" s="39"/>
      <c r="AD2454" s="39"/>
      <c r="AE2454" s="39"/>
      <c r="AF2454" s="39"/>
      <c r="AG2454" s="39"/>
      <c r="AH2454" s="39"/>
      <c r="AI2454" s="39"/>
      <c r="AJ2454" s="39"/>
      <c r="AK2454" s="39"/>
      <c r="AL2454" s="39"/>
      <c r="AM2454" s="39"/>
      <c r="AN2454" s="39"/>
      <c r="AO2454" s="39"/>
      <c r="AP2454" s="39">
        <v>16071.42</v>
      </c>
      <c r="AQ2454" s="27">
        <v>0</v>
      </c>
      <c r="AR2454" s="27">
        <f t="shared" si="49"/>
        <v>0</v>
      </c>
      <c r="AS2454" s="13" t="s">
        <v>111</v>
      </c>
      <c r="AT2454" s="13">
        <v>2014</v>
      </c>
      <c r="AU2454" s="13" t="s">
        <v>7181</v>
      </c>
    </row>
    <row r="2455" spans="2:47" x14ac:dyDescent="0.2">
      <c r="B2455" s="13" t="s">
        <v>7138</v>
      </c>
      <c r="C2455" s="13" t="s">
        <v>100</v>
      </c>
      <c r="D2455" s="13" t="s">
        <v>3649</v>
      </c>
      <c r="E2455" s="13" t="s">
        <v>741</v>
      </c>
      <c r="F2455" s="13" t="s">
        <v>3650</v>
      </c>
      <c r="G2455" s="13" t="s">
        <v>3652</v>
      </c>
      <c r="H2455" s="13" t="s">
        <v>105</v>
      </c>
      <c r="I2455" s="13">
        <v>45</v>
      </c>
      <c r="J2455" s="13" t="s">
        <v>200</v>
      </c>
      <c r="K2455" s="13" t="s">
        <v>107</v>
      </c>
      <c r="L2455" s="13" t="s">
        <v>108</v>
      </c>
      <c r="M2455" s="13" t="s">
        <v>122</v>
      </c>
      <c r="N2455" s="13" t="s">
        <v>3503</v>
      </c>
      <c r="O2455" s="39"/>
      <c r="P2455" s="39"/>
      <c r="Q2455" s="39"/>
      <c r="R2455" s="39"/>
      <c r="S2455" s="39">
        <v>27</v>
      </c>
      <c r="T2455" s="39">
        <v>0</v>
      </c>
      <c r="U2455" s="39">
        <v>30</v>
      </c>
      <c r="V2455" s="39">
        <v>30</v>
      </c>
      <c r="W2455" s="39"/>
      <c r="X2455" s="39"/>
      <c r="Y2455" s="39"/>
      <c r="Z2455" s="39"/>
      <c r="AA2455" s="39"/>
      <c r="AB2455" s="39"/>
      <c r="AC2455" s="39"/>
      <c r="AD2455" s="39"/>
      <c r="AE2455" s="39"/>
      <c r="AF2455" s="39"/>
      <c r="AG2455" s="39"/>
      <c r="AH2455" s="39"/>
      <c r="AI2455" s="39"/>
      <c r="AJ2455" s="39"/>
      <c r="AK2455" s="39"/>
      <c r="AL2455" s="39"/>
      <c r="AM2455" s="39"/>
      <c r="AN2455" s="39"/>
      <c r="AO2455" s="39"/>
      <c r="AP2455" s="39">
        <v>18676.14</v>
      </c>
      <c r="AQ2455" s="39">
        <f>(O2455+P2455+Q2455+R2455+S2455+T2455+U2455+V2455+W2455)*AP2455</f>
        <v>1624824.18</v>
      </c>
      <c r="AR2455" s="27">
        <f t="shared" si="49"/>
        <v>1819803.0816000002</v>
      </c>
      <c r="AS2455" s="13" t="s">
        <v>111</v>
      </c>
      <c r="AT2455" s="13">
        <v>2014</v>
      </c>
      <c r="AU2455" s="13"/>
    </row>
    <row r="2456" spans="2:47" x14ac:dyDescent="0.2">
      <c r="B2456" s="7" t="s">
        <v>3657</v>
      </c>
      <c r="C2456" s="7" t="s">
        <v>100</v>
      </c>
      <c r="D2456" s="13" t="s">
        <v>3638</v>
      </c>
      <c r="E2456" s="7" t="s">
        <v>3639</v>
      </c>
      <c r="F2456" s="7" t="s">
        <v>3640</v>
      </c>
      <c r="G2456" s="7" t="s">
        <v>3658</v>
      </c>
      <c r="H2456" s="8" t="s">
        <v>197</v>
      </c>
      <c r="I2456" s="9">
        <v>45</v>
      </c>
      <c r="J2456" s="10" t="s">
        <v>238</v>
      </c>
      <c r="K2456" s="8" t="s">
        <v>107</v>
      </c>
      <c r="L2456" s="10" t="s">
        <v>108</v>
      </c>
      <c r="M2456" s="10" t="s">
        <v>109</v>
      </c>
      <c r="N2456" s="10" t="s">
        <v>3503</v>
      </c>
      <c r="O2456" s="27"/>
      <c r="P2456" s="27"/>
      <c r="Q2456" s="74"/>
      <c r="R2456" s="27">
        <v>111</v>
      </c>
      <c r="S2456" s="27">
        <v>111</v>
      </c>
      <c r="T2456" s="27">
        <v>111</v>
      </c>
      <c r="U2456" s="27">
        <v>111</v>
      </c>
      <c r="V2456" s="27">
        <v>111</v>
      </c>
      <c r="W2456" s="27"/>
      <c r="X2456" s="27"/>
      <c r="Y2456" s="27"/>
      <c r="Z2456" s="27"/>
      <c r="AA2456" s="27"/>
      <c r="AB2456" s="27"/>
      <c r="AC2456" s="27"/>
      <c r="AD2456" s="27"/>
      <c r="AE2456" s="27"/>
      <c r="AF2456" s="27"/>
      <c r="AG2456" s="27"/>
      <c r="AH2456" s="27"/>
      <c r="AI2456" s="27"/>
      <c r="AJ2456" s="27"/>
      <c r="AK2456" s="27"/>
      <c r="AL2456" s="27"/>
      <c r="AM2456" s="27"/>
      <c r="AN2456" s="27"/>
      <c r="AO2456" s="27"/>
      <c r="AP2456" s="27">
        <v>17409.61</v>
      </c>
      <c r="AQ2456" s="27">
        <v>0</v>
      </c>
      <c r="AR2456" s="27">
        <f t="shared" si="49"/>
        <v>0</v>
      </c>
      <c r="AS2456" s="10" t="s">
        <v>111</v>
      </c>
      <c r="AT2456" s="43" t="s">
        <v>241</v>
      </c>
      <c r="AU2456" s="89" t="s">
        <v>661</v>
      </c>
    </row>
    <row r="2457" spans="2:47" x14ac:dyDescent="0.2">
      <c r="B2457" s="12" t="s">
        <v>3659</v>
      </c>
      <c r="C2457" s="7" t="s">
        <v>100</v>
      </c>
      <c r="D2457" s="13" t="s">
        <v>3638</v>
      </c>
      <c r="E2457" s="7" t="s">
        <v>3639</v>
      </c>
      <c r="F2457" s="7" t="s">
        <v>3640</v>
      </c>
      <c r="G2457" s="7" t="s">
        <v>3658</v>
      </c>
      <c r="H2457" s="8" t="s">
        <v>105</v>
      </c>
      <c r="I2457" s="9">
        <v>45</v>
      </c>
      <c r="J2457" s="10" t="s">
        <v>106</v>
      </c>
      <c r="K2457" s="8" t="s">
        <v>107</v>
      </c>
      <c r="L2457" s="10" t="s">
        <v>108</v>
      </c>
      <c r="M2457" s="10" t="s">
        <v>109</v>
      </c>
      <c r="N2457" s="10" t="s">
        <v>3503</v>
      </c>
      <c r="O2457" s="74"/>
      <c r="P2457" s="27"/>
      <c r="Q2457" s="27"/>
      <c r="R2457" s="27">
        <v>111</v>
      </c>
      <c r="S2457" s="27">
        <v>111</v>
      </c>
      <c r="T2457" s="27">
        <v>111</v>
      </c>
      <c r="U2457" s="27">
        <v>111</v>
      </c>
      <c r="V2457" s="27">
        <v>111</v>
      </c>
      <c r="W2457" s="27"/>
      <c r="X2457" s="27"/>
      <c r="Y2457" s="27"/>
      <c r="Z2457" s="27"/>
      <c r="AA2457" s="27"/>
      <c r="AB2457" s="27"/>
      <c r="AC2457" s="27"/>
      <c r="AD2457" s="27"/>
      <c r="AE2457" s="27"/>
      <c r="AF2457" s="27"/>
      <c r="AG2457" s="27"/>
      <c r="AH2457" s="27"/>
      <c r="AI2457" s="27"/>
      <c r="AJ2457" s="27"/>
      <c r="AK2457" s="27"/>
      <c r="AL2457" s="27"/>
      <c r="AM2457" s="27"/>
      <c r="AN2457" s="27"/>
      <c r="AO2457" s="27"/>
      <c r="AP2457" s="27">
        <v>17409.61</v>
      </c>
      <c r="AQ2457" s="27">
        <v>0</v>
      </c>
      <c r="AR2457" s="27">
        <f t="shared" si="49"/>
        <v>0</v>
      </c>
      <c r="AS2457" s="10" t="s">
        <v>111</v>
      </c>
      <c r="AT2457" s="43" t="s">
        <v>241</v>
      </c>
      <c r="AU2457" s="89" t="s">
        <v>661</v>
      </c>
    </row>
    <row r="2458" spans="2:47" x14ac:dyDescent="0.2">
      <c r="B2458" s="12" t="s">
        <v>3660</v>
      </c>
      <c r="C2458" s="7" t="s">
        <v>100</v>
      </c>
      <c r="D2458" s="13" t="s">
        <v>3638</v>
      </c>
      <c r="E2458" s="7" t="s">
        <v>3639</v>
      </c>
      <c r="F2458" s="7" t="s">
        <v>3640</v>
      </c>
      <c r="G2458" s="7" t="s">
        <v>3658</v>
      </c>
      <c r="H2458" s="8" t="s">
        <v>105</v>
      </c>
      <c r="I2458" s="8">
        <v>45</v>
      </c>
      <c r="J2458" s="10" t="s">
        <v>200</v>
      </c>
      <c r="K2458" s="8" t="s">
        <v>107</v>
      </c>
      <c r="L2458" s="10" t="s">
        <v>108</v>
      </c>
      <c r="M2458" s="10" t="s">
        <v>109</v>
      </c>
      <c r="N2458" s="10" t="s">
        <v>3503</v>
      </c>
      <c r="O2458" s="74"/>
      <c r="P2458" s="27"/>
      <c r="Q2458" s="27"/>
      <c r="R2458" s="27">
        <v>49</v>
      </c>
      <c r="S2458" s="27">
        <v>111</v>
      </c>
      <c r="T2458" s="27">
        <v>111</v>
      </c>
      <c r="U2458" s="27">
        <v>111</v>
      </c>
      <c r="V2458" s="27">
        <v>111</v>
      </c>
      <c r="W2458" s="27"/>
      <c r="X2458" s="27"/>
      <c r="Y2458" s="27"/>
      <c r="Z2458" s="27"/>
      <c r="AA2458" s="27"/>
      <c r="AB2458" s="27"/>
      <c r="AC2458" s="27"/>
      <c r="AD2458" s="27"/>
      <c r="AE2458" s="27"/>
      <c r="AF2458" s="27"/>
      <c r="AG2458" s="27"/>
      <c r="AH2458" s="27"/>
      <c r="AI2458" s="27"/>
      <c r="AJ2458" s="27"/>
      <c r="AK2458" s="27"/>
      <c r="AL2458" s="27"/>
      <c r="AM2458" s="27"/>
      <c r="AN2458" s="27"/>
      <c r="AO2458" s="27"/>
      <c r="AP2458" s="27">
        <v>16071.43</v>
      </c>
      <c r="AQ2458" s="27">
        <v>0</v>
      </c>
      <c r="AR2458" s="27">
        <f t="shared" si="49"/>
        <v>0</v>
      </c>
      <c r="AS2458" s="10" t="s">
        <v>111</v>
      </c>
      <c r="AT2458" s="7" t="s">
        <v>375</v>
      </c>
      <c r="AU2458" s="13" t="s">
        <v>115</v>
      </c>
    </row>
    <row r="2459" spans="2:47" x14ac:dyDescent="0.2">
      <c r="B2459" s="13" t="s">
        <v>3661</v>
      </c>
      <c r="C2459" s="13" t="s">
        <v>100</v>
      </c>
      <c r="D2459" s="13" t="s">
        <v>3649</v>
      </c>
      <c r="E2459" s="13" t="s">
        <v>741</v>
      </c>
      <c r="F2459" s="13" t="s">
        <v>3650</v>
      </c>
      <c r="G2459" s="13" t="s">
        <v>3658</v>
      </c>
      <c r="H2459" s="13" t="s">
        <v>105</v>
      </c>
      <c r="I2459" s="13">
        <v>45</v>
      </c>
      <c r="J2459" s="13" t="s">
        <v>200</v>
      </c>
      <c r="K2459" s="13" t="s">
        <v>107</v>
      </c>
      <c r="L2459" s="13" t="s">
        <v>108</v>
      </c>
      <c r="M2459" s="13" t="s">
        <v>109</v>
      </c>
      <c r="N2459" s="13" t="s">
        <v>3503</v>
      </c>
      <c r="O2459" s="39"/>
      <c r="P2459" s="39"/>
      <c r="Q2459" s="39"/>
      <c r="R2459" s="39">
        <v>49</v>
      </c>
      <c r="S2459" s="39">
        <v>0</v>
      </c>
      <c r="T2459" s="39">
        <v>30</v>
      </c>
      <c r="U2459" s="39">
        <v>30</v>
      </c>
      <c r="V2459" s="39">
        <v>30</v>
      </c>
      <c r="W2459" s="39"/>
      <c r="X2459" s="39"/>
      <c r="Y2459" s="39"/>
      <c r="Z2459" s="39"/>
      <c r="AA2459" s="39"/>
      <c r="AB2459" s="39"/>
      <c r="AC2459" s="39"/>
      <c r="AD2459" s="39"/>
      <c r="AE2459" s="39"/>
      <c r="AF2459" s="39"/>
      <c r="AG2459" s="39"/>
      <c r="AH2459" s="39"/>
      <c r="AI2459" s="39"/>
      <c r="AJ2459" s="39"/>
      <c r="AK2459" s="39"/>
      <c r="AL2459" s="39"/>
      <c r="AM2459" s="39"/>
      <c r="AN2459" s="39"/>
      <c r="AO2459" s="39"/>
      <c r="AP2459" s="39">
        <v>16071.42</v>
      </c>
      <c r="AQ2459" s="39">
        <v>0</v>
      </c>
      <c r="AR2459" s="27">
        <f t="shared" si="49"/>
        <v>0</v>
      </c>
      <c r="AS2459" s="13" t="s">
        <v>111</v>
      </c>
      <c r="AT2459" s="13">
        <v>2014</v>
      </c>
      <c r="AU2459" s="13">
        <v>14</v>
      </c>
    </row>
    <row r="2460" spans="2:47" x14ac:dyDescent="0.2">
      <c r="B2460" s="13" t="s">
        <v>3662</v>
      </c>
      <c r="C2460" s="13" t="s">
        <v>100</v>
      </c>
      <c r="D2460" s="13" t="s">
        <v>3649</v>
      </c>
      <c r="E2460" s="13" t="s">
        <v>741</v>
      </c>
      <c r="F2460" s="13" t="s">
        <v>3650</v>
      </c>
      <c r="G2460" s="13" t="s">
        <v>3658</v>
      </c>
      <c r="H2460" s="13" t="s">
        <v>105</v>
      </c>
      <c r="I2460" s="13">
        <v>45</v>
      </c>
      <c r="J2460" s="13" t="s">
        <v>200</v>
      </c>
      <c r="K2460" s="13" t="s">
        <v>107</v>
      </c>
      <c r="L2460" s="13" t="s">
        <v>108</v>
      </c>
      <c r="M2460" s="13" t="s">
        <v>122</v>
      </c>
      <c r="N2460" s="13" t="s">
        <v>3503</v>
      </c>
      <c r="O2460" s="39"/>
      <c r="P2460" s="39"/>
      <c r="Q2460" s="39"/>
      <c r="R2460" s="39">
        <v>49</v>
      </c>
      <c r="S2460" s="39">
        <v>30</v>
      </c>
      <c r="T2460" s="39">
        <v>30</v>
      </c>
      <c r="U2460" s="39">
        <v>30</v>
      </c>
      <c r="V2460" s="39">
        <v>30</v>
      </c>
      <c r="W2460" s="39"/>
      <c r="X2460" s="39"/>
      <c r="Y2460" s="39"/>
      <c r="Z2460" s="39"/>
      <c r="AA2460" s="39"/>
      <c r="AB2460" s="39"/>
      <c r="AC2460" s="39"/>
      <c r="AD2460" s="39"/>
      <c r="AE2460" s="39"/>
      <c r="AF2460" s="39"/>
      <c r="AG2460" s="39"/>
      <c r="AH2460" s="39"/>
      <c r="AI2460" s="39"/>
      <c r="AJ2460" s="39"/>
      <c r="AK2460" s="39"/>
      <c r="AL2460" s="39"/>
      <c r="AM2460" s="39"/>
      <c r="AN2460" s="39"/>
      <c r="AO2460" s="39"/>
      <c r="AP2460" s="39">
        <v>16071.42</v>
      </c>
      <c r="AQ2460" s="39">
        <v>0</v>
      </c>
      <c r="AR2460" s="27">
        <f t="shared" si="49"/>
        <v>0</v>
      </c>
      <c r="AS2460" s="13" t="s">
        <v>111</v>
      </c>
      <c r="AT2460" s="13">
        <v>2014</v>
      </c>
      <c r="AU2460" s="13" t="s">
        <v>6997</v>
      </c>
    </row>
    <row r="2461" spans="2:47" x14ac:dyDescent="0.2">
      <c r="B2461" s="13" t="s">
        <v>7025</v>
      </c>
      <c r="C2461" s="13" t="s">
        <v>100</v>
      </c>
      <c r="D2461" s="13" t="s">
        <v>3649</v>
      </c>
      <c r="E2461" s="13" t="s">
        <v>741</v>
      </c>
      <c r="F2461" s="13" t="s">
        <v>3650</v>
      </c>
      <c r="G2461" s="13" t="s">
        <v>3658</v>
      </c>
      <c r="H2461" s="13" t="s">
        <v>105</v>
      </c>
      <c r="I2461" s="13">
        <v>45</v>
      </c>
      <c r="J2461" s="13" t="s">
        <v>200</v>
      </c>
      <c r="K2461" s="13" t="s">
        <v>107</v>
      </c>
      <c r="L2461" s="13" t="s">
        <v>108</v>
      </c>
      <c r="M2461" s="13" t="s">
        <v>122</v>
      </c>
      <c r="N2461" s="13" t="s">
        <v>3503</v>
      </c>
      <c r="O2461" s="39"/>
      <c r="P2461" s="39"/>
      <c r="Q2461" s="39"/>
      <c r="R2461" s="39">
        <v>49</v>
      </c>
      <c r="S2461" s="39">
        <v>30</v>
      </c>
      <c r="T2461" s="39">
        <v>0</v>
      </c>
      <c r="U2461" s="39">
        <v>30</v>
      </c>
      <c r="V2461" s="39">
        <v>30</v>
      </c>
      <c r="W2461" s="39"/>
      <c r="X2461" s="39"/>
      <c r="Y2461" s="39"/>
      <c r="Z2461" s="39"/>
      <c r="AA2461" s="39"/>
      <c r="AB2461" s="39"/>
      <c r="AC2461" s="39"/>
      <c r="AD2461" s="39"/>
      <c r="AE2461" s="39"/>
      <c r="AF2461" s="39"/>
      <c r="AG2461" s="39"/>
      <c r="AH2461" s="39"/>
      <c r="AI2461" s="39"/>
      <c r="AJ2461" s="39"/>
      <c r="AK2461" s="39"/>
      <c r="AL2461" s="39"/>
      <c r="AM2461" s="39"/>
      <c r="AN2461" s="39"/>
      <c r="AO2461" s="39"/>
      <c r="AP2461" s="39">
        <v>16071.42</v>
      </c>
      <c r="AQ2461" s="27">
        <v>0</v>
      </c>
      <c r="AR2461" s="27">
        <f t="shared" si="49"/>
        <v>0</v>
      </c>
      <c r="AS2461" s="13" t="s">
        <v>111</v>
      </c>
      <c r="AT2461" s="13">
        <v>2014</v>
      </c>
      <c r="AU2461" s="13" t="s">
        <v>7181</v>
      </c>
    </row>
    <row r="2462" spans="2:47" x14ac:dyDescent="0.2">
      <c r="B2462" s="13" t="s">
        <v>7139</v>
      </c>
      <c r="C2462" s="13" t="s">
        <v>100</v>
      </c>
      <c r="D2462" s="13" t="s">
        <v>3649</v>
      </c>
      <c r="E2462" s="13" t="s">
        <v>741</v>
      </c>
      <c r="F2462" s="13" t="s">
        <v>3650</v>
      </c>
      <c r="G2462" s="13" t="s">
        <v>3658</v>
      </c>
      <c r="H2462" s="13" t="s">
        <v>105</v>
      </c>
      <c r="I2462" s="13">
        <v>45</v>
      </c>
      <c r="J2462" s="13" t="s">
        <v>200</v>
      </c>
      <c r="K2462" s="13" t="s">
        <v>107</v>
      </c>
      <c r="L2462" s="13" t="s">
        <v>108</v>
      </c>
      <c r="M2462" s="13" t="s">
        <v>122</v>
      </c>
      <c r="N2462" s="13" t="s">
        <v>3503</v>
      </c>
      <c r="O2462" s="39"/>
      <c r="P2462" s="39"/>
      <c r="Q2462" s="39"/>
      <c r="R2462" s="39">
        <v>49</v>
      </c>
      <c r="S2462" s="39">
        <v>30</v>
      </c>
      <c r="T2462" s="39">
        <v>0</v>
      </c>
      <c r="U2462" s="39">
        <v>30</v>
      </c>
      <c r="V2462" s="39">
        <v>30</v>
      </c>
      <c r="W2462" s="39"/>
      <c r="X2462" s="39"/>
      <c r="Y2462" s="39"/>
      <c r="Z2462" s="39"/>
      <c r="AA2462" s="39"/>
      <c r="AB2462" s="39"/>
      <c r="AC2462" s="39"/>
      <c r="AD2462" s="39"/>
      <c r="AE2462" s="39"/>
      <c r="AF2462" s="39"/>
      <c r="AG2462" s="39"/>
      <c r="AH2462" s="39"/>
      <c r="AI2462" s="39"/>
      <c r="AJ2462" s="39"/>
      <c r="AK2462" s="39"/>
      <c r="AL2462" s="39"/>
      <c r="AM2462" s="39"/>
      <c r="AN2462" s="39"/>
      <c r="AO2462" s="39"/>
      <c r="AP2462" s="39">
        <v>18676.14</v>
      </c>
      <c r="AQ2462" s="39">
        <f>(O2462+P2462+Q2462+R2462+S2462+T2462+U2462+V2462+W2462)*AP2462</f>
        <v>2595983.46</v>
      </c>
      <c r="AR2462" s="27">
        <f t="shared" si="49"/>
        <v>2907501.4752000002</v>
      </c>
      <c r="AS2462" s="13" t="s">
        <v>111</v>
      </c>
      <c r="AT2462" s="13">
        <v>2014</v>
      </c>
      <c r="AU2462" s="13"/>
    </row>
    <row r="2463" spans="2:47" x14ac:dyDescent="0.2">
      <c r="B2463" s="7" t="s">
        <v>3663</v>
      </c>
      <c r="C2463" s="7" t="s">
        <v>100</v>
      </c>
      <c r="D2463" s="13" t="s">
        <v>3638</v>
      </c>
      <c r="E2463" s="7" t="s">
        <v>3639</v>
      </c>
      <c r="F2463" s="7" t="s">
        <v>3640</v>
      </c>
      <c r="G2463" s="7" t="s">
        <v>3664</v>
      </c>
      <c r="H2463" s="8" t="s">
        <v>197</v>
      </c>
      <c r="I2463" s="9">
        <v>45</v>
      </c>
      <c r="J2463" s="10" t="s">
        <v>238</v>
      </c>
      <c r="K2463" s="8" t="s">
        <v>107</v>
      </c>
      <c r="L2463" s="10" t="s">
        <v>108</v>
      </c>
      <c r="M2463" s="10" t="s">
        <v>109</v>
      </c>
      <c r="N2463" s="10" t="s">
        <v>3503</v>
      </c>
      <c r="O2463" s="27"/>
      <c r="P2463" s="27"/>
      <c r="Q2463" s="74"/>
      <c r="R2463" s="27">
        <v>113</v>
      </c>
      <c r="S2463" s="27">
        <v>113</v>
      </c>
      <c r="T2463" s="27">
        <v>113</v>
      </c>
      <c r="U2463" s="27">
        <v>113</v>
      </c>
      <c r="V2463" s="27">
        <v>113</v>
      </c>
      <c r="W2463" s="27"/>
      <c r="X2463" s="27"/>
      <c r="Y2463" s="27"/>
      <c r="Z2463" s="27"/>
      <c r="AA2463" s="27"/>
      <c r="AB2463" s="27"/>
      <c r="AC2463" s="27"/>
      <c r="AD2463" s="27"/>
      <c r="AE2463" s="27"/>
      <c r="AF2463" s="27"/>
      <c r="AG2463" s="27"/>
      <c r="AH2463" s="27"/>
      <c r="AI2463" s="27"/>
      <c r="AJ2463" s="27"/>
      <c r="AK2463" s="27"/>
      <c r="AL2463" s="27"/>
      <c r="AM2463" s="27"/>
      <c r="AN2463" s="27"/>
      <c r="AO2463" s="27"/>
      <c r="AP2463" s="27">
        <v>17409.61</v>
      </c>
      <c r="AQ2463" s="27">
        <v>0</v>
      </c>
      <c r="AR2463" s="27">
        <f t="shared" si="49"/>
        <v>0</v>
      </c>
      <c r="AS2463" s="10" t="s">
        <v>111</v>
      </c>
      <c r="AT2463" s="43" t="s">
        <v>241</v>
      </c>
      <c r="AU2463" s="89" t="s">
        <v>661</v>
      </c>
    </row>
    <row r="2464" spans="2:47" x14ac:dyDescent="0.2">
      <c r="B2464" s="12" t="s">
        <v>3665</v>
      </c>
      <c r="C2464" s="7" t="s">
        <v>100</v>
      </c>
      <c r="D2464" s="13" t="s">
        <v>3638</v>
      </c>
      <c r="E2464" s="7" t="s">
        <v>3639</v>
      </c>
      <c r="F2464" s="7" t="s">
        <v>3640</v>
      </c>
      <c r="G2464" s="7" t="s">
        <v>3664</v>
      </c>
      <c r="H2464" s="8" t="s">
        <v>105</v>
      </c>
      <c r="I2464" s="9">
        <v>45</v>
      </c>
      <c r="J2464" s="10" t="s">
        <v>106</v>
      </c>
      <c r="K2464" s="8" t="s">
        <v>107</v>
      </c>
      <c r="L2464" s="10" t="s">
        <v>108</v>
      </c>
      <c r="M2464" s="10" t="s">
        <v>109</v>
      </c>
      <c r="N2464" s="10" t="s">
        <v>3503</v>
      </c>
      <c r="O2464" s="74"/>
      <c r="P2464" s="27"/>
      <c r="Q2464" s="27"/>
      <c r="R2464" s="27">
        <v>113</v>
      </c>
      <c r="S2464" s="27">
        <v>113</v>
      </c>
      <c r="T2464" s="27">
        <v>113</v>
      </c>
      <c r="U2464" s="27">
        <v>113</v>
      </c>
      <c r="V2464" s="27">
        <v>113</v>
      </c>
      <c r="W2464" s="27"/>
      <c r="X2464" s="27"/>
      <c r="Y2464" s="27"/>
      <c r="Z2464" s="27"/>
      <c r="AA2464" s="27"/>
      <c r="AB2464" s="27"/>
      <c r="AC2464" s="27"/>
      <c r="AD2464" s="27"/>
      <c r="AE2464" s="27"/>
      <c r="AF2464" s="27"/>
      <c r="AG2464" s="27"/>
      <c r="AH2464" s="27"/>
      <c r="AI2464" s="27"/>
      <c r="AJ2464" s="27"/>
      <c r="AK2464" s="27"/>
      <c r="AL2464" s="27"/>
      <c r="AM2464" s="27"/>
      <c r="AN2464" s="27"/>
      <c r="AO2464" s="27"/>
      <c r="AP2464" s="27">
        <v>17409.61</v>
      </c>
      <c r="AQ2464" s="27">
        <v>0</v>
      </c>
      <c r="AR2464" s="27">
        <f t="shared" si="49"/>
        <v>0</v>
      </c>
      <c r="AS2464" s="10" t="s">
        <v>111</v>
      </c>
      <c r="AT2464" s="43" t="s">
        <v>241</v>
      </c>
      <c r="AU2464" s="89" t="s">
        <v>661</v>
      </c>
    </row>
    <row r="2465" spans="2:47" x14ac:dyDescent="0.2">
      <c r="B2465" s="12" t="s">
        <v>3666</v>
      </c>
      <c r="C2465" s="7" t="s">
        <v>100</v>
      </c>
      <c r="D2465" s="13" t="s">
        <v>3638</v>
      </c>
      <c r="E2465" s="7" t="s">
        <v>3639</v>
      </c>
      <c r="F2465" s="7" t="s">
        <v>3640</v>
      </c>
      <c r="G2465" s="7" t="s">
        <v>3664</v>
      </c>
      <c r="H2465" s="8" t="s">
        <v>105</v>
      </c>
      <c r="I2465" s="8">
        <v>45</v>
      </c>
      <c r="J2465" s="10" t="s">
        <v>200</v>
      </c>
      <c r="K2465" s="8" t="s">
        <v>107</v>
      </c>
      <c r="L2465" s="10" t="s">
        <v>108</v>
      </c>
      <c r="M2465" s="10" t="s">
        <v>109</v>
      </c>
      <c r="N2465" s="10" t="s">
        <v>3503</v>
      </c>
      <c r="O2465" s="74"/>
      <c r="P2465" s="27"/>
      <c r="Q2465" s="27"/>
      <c r="R2465" s="27">
        <v>92</v>
      </c>
      <c r="S2465" s="27">
        <v>113</v>
      </c>
      <c r="T2465" s="27">
        <v>113</v>
      </c>
      <c r="U2465" s="27">
        <v>113</v>
      </c>
      <c r="V2465" s="27">
        <v>113</v>
      </c>
      <c r="W2465" s="27"/>
      <c r="X2465" s="27"/>
      <c r="Y2465" s="27"/>
      <c r="Z2465" s="27"/>
      <c r="AA2465" s="27"/>
      <c r="AB2465" s="27"/>
      <c r="AC2465" s="27"/>
      <c r="AD2465" s="27"/>
      <c r="AE2465" s="27"/>
      <c r="AF2465" s="27"/>
      <c r="AG2465" s="27"/>
      <c r="AH2465" s="27"/>
      <c r="AI2465" s="27"/>
      <c r="AJ2465" s="27"/>
      <c r="AK2465" s="27"/>
      <c r="AL2465" s="27"/>
      <c r="AM2465" s="27"/>
      <c r="AN2465" s="27"/>
      <c r="AO2465" s="27"/>
      <c r="AP2465" s="27">
        <v>16071.43</v>
      </c>
      <c r="AQ2465" s="27">
        <v>0</v>
      </c>
      <c r="AR2465" s="27">
        <f t="shared" si="49"/>
        <v>0</v>
      </c>
      <c r="AS2465" s="10" t="s">
        <v>111</v>
      </c>
      <c r="AT2465" s="7" t="s">
        <v>375</v>
      </c>
      <c r="AU2465" s="13" t="s">
        <v>115</v>
      </c>
    </row>
    <row r="2466" spans="2:47" x14ac:dyDescent="0.2">
      <c r="B2466" s="13" t="s">
        <v>3667</v>
      </c>
      <c r="C2466" s="13" t="s">
        <v>100</v>
      </c>
      <c r="D2466" s="13" t="s">
        <v>3649</v>
      </c>
      <c r="E2466" s="13" t="s">
        <v>741</v>
      </c>
      <c r="F2466" s="13" t="s">
        <v>3650</v>
      </c>
      <c r="G2466" s="13" t="s">
        <v>3664</v>
      </c>
      <c r="H2466" s="13" t="s">
        <v>105</v>
      </c>
      <c r="I2466" s="13">
        <v>45</v>
      </c>
      <c r="J2466" s="13" t="s">
        <v>200</v>
      </c>
      <c r="K2466" s="13" t="s">
        <v>107</v>
      </c>
      <c r="L2466" s="13" t="s">
        <v>108</v>
      </c>
      <c r="M2466" s="13" t="s">
        <v>109</v>
      </c>
      <c r="N2466" s="13" t="s">
        <v>3503</v>
      </c>
      <c r="O2466" s="39"/>
      <c r="P2466" s="39"/>
      <c r="Q2466" s="39"/>
      <c r="R2466" s="39">
        <v>92</v>
      </c>
      <c r="S2466" s="39">
        <v>0</v>
      </c>
      <c r="T2466" s="39">
        <v>36</v>
      </c>
      <c r="U2466" s="39">
        <v>36</v>
      </c>
      <c r="V2466" s="39">
        <v>36</v>
      </c>
      <c r="W2466" s="39"/>
      <c r="X2466" s="39"/>
      <c r="Y2466" s="39"/>
      <c r="Z2466" s="39"/>
      <c r="AA2466" s="39"/>
      <c r="AB2466" s="39"/>
      <c r="AC2466" s="39"/>
      <c r="AD2466" s="39"/>
      <c r="AE2466" s="39"/>
      <c r="AF2466" s="39"/>
      <c r="AG2466" s="39"/>
      <c r="AH2466" s="39"/>
      <c r="AI2466" s="39"/>
      <c r="AJ2466" s="39"/>
      <c r="AK2466" s="39"/>
      <c r="AL2466" s="39"/>
      <c r="AM2466" s="39"/>
      <c r="AN2466" s="39"/>
      <c r="AO2466" s="39"/>
      <c r="AP2466" s="39">
        <v>16071.42</v>
      </c>
      <c r="AQ2466" s="39">
        <v>0</v>
      </c>
      <c r="AR2466" s="27">
        <f t="shared" si="49"/>
        <v>0</v>
      </c>
      <c r="AS2466" s="13" t="s">
        <v>111</v>
      </c>
      <c r="AT2466" s="13">
        <v>2014</v>
      </c>
      <c r="AU2466" s="13">
        <v>14</v>
      </c>
    </row>
    <row r="2467" spans="2:47" x14ac:dyDescent="0.2">
      <c r="B2467" s="13" t="s">
        <v>3668</v>
      </c>
      <c r="C2467" s="13" t="s">
        <v>100</v>
      </c>
      <c r="D2467" s="13" t="s">
        <v>3649</v>
      </c>
      <c r="E2467" s="13" t="s">
        <v>741</v>
      </c>
      <c r="F2467" s="13" t="s">
        <v>3650</v>
      </c>
      <c r="G2467" s="13" t="s">
        <v>3664</v>
      </c>
      <c r="H2467" s="13" t="s">
        <v>105</v>
      </c>
      <c r="I2467" s="13">
        <v>45</v>
      </c>
      <c r="J2467" s="13" t="s">
        <v>200</v>
      </c>
      <c r="K2467" s="13" t="s">
        <v>107</v>
      </c>
      <c r="L2467" s="13" t="s">
        <v>108</v>
      </c>
      <c r="M2467" s="13" t="s">
        <v>122</v>
      </c>
      <c r="N2467" s="13" t="s">
        <v>3503</v>
      </c>
      <c r="O2467" s="39"/>
      <c r="P2467" s="39"/>
      <c r="Q2467" s="39"/>
      <c r="R2467" s="39">
        <v>92</v>
      </c>
      <c r="S2467" s="39">
        <v>36</v>
      </c>
      <c r="T2467" s="39">
        <v>36</v>
      </c>
      <c r="U2467" s="39">
        <v>36</v>
      </c>
      <c r="V2467" s="39">
        <v>36</v>
      </c>
      <c r="W2467" s="39"/>
      <c r="X2467" s="39"/>
      <c r="Y2467" s="39"/>
      <c r="Z2467" s="39"/>
      <c r="AA2467" s="39"/>
      <c r="AB2467" s="39"/>
      <c r="AC2467" s="39"/>
      <c r="AD2467" s="39"/>
      <c r="AE2467" s="39"/>
      <c r="AF2467" s="39"/>
      <c r="AG2467" s="39"/>
      <c r="AH2467" s="39"/>
      <c r="AI2467" s="39"/>
      <c r="AJ2467" s="39"/>
      <c r="AK2467" s="39"/>
      <c r="AL2467" s="39"/>
      <c r="AM2467" s="39"/>
      <c r="AN2467" s="39"/>
      <c r="AO2467" s="39"/>
      <c r="AP2467" s="39">
        <v>16071.42</v>
      </c>
      <c r="AQ2467" s="39">
        <v>0</v>
      </c>
      <c r="AR2467" s="27">
        <f t="shared" si="49"/>
        <v>0</v>
      </c>
      <c r="AS2467" s="13" t="s">
        <v>111</v>
      </c>
      <c r="AT2467" s="13">
        <v>2014</v>
      </c>
      <c r="AU2467" s="13" t="s">
        <v>6997</v>
      </c>
    </row>
    <row r="2468" spans="2:47" x14ac:dyDescent="0.2">
      <c r="B2468" s="13" t="s">
        <v>7026</v>
      </c>
      <c r="C2468" s="13" t="s">
        <v>100</v>
      </c>
      <c r="D2468" s="13" t="s">
        <v>3649</v>
      </c>
      <c r="E2468" s="13" t="s">
        <v>741</v>
      </c>
      <c r="F2468" s="13" t="s">
        <v>3650</v>
      </c>
      <c r="G2468" s="13" t="s">
        <v>3664</v>
      </c>
      <c r="H2468" s="13" t="s">
        <v>105</v>
      </c>
      <c r="I2468" s="13">
        <v>45</v>
      </c>
      <c r="J2468" s="13" t="s">
        <v>200</v>
      </c>
      <c r="K2468" s="13" t="s">
        <v>107</v>
      </c>
      <c r="L2468" s="13" t="s">
        <v>108</v>
      </c>
      <c r="M2468" s="13" t="s">
        <v>122</v>
      </c>
      <c r="N2468" s="13" t="s">
        <v>3503</v>
      </c>
      <c r="O2468" s="39"/>
      <c r="P2468" s="39"/>
      <c r="Q2468" s="39"/>
      <c r="R2468" s="39">
        <v>92</v>
      </c>
      <c r="S2468" s="39">
        <v>36</v>
      </c>
      <c r="T2468" s="39">
        <v>0</v>
      </c>
      <c r="U2468" s="39">
        <v>36</v>
      </c>
      <c r="V2468" s="39">
        <v>36</v>
      </c>
      <c r="W2468" s="39"/>
      <c r="X2468" s="39"/>
      <c r="Y2468" s="39"/>
      <c r="Z2468" s="39"/>
      <c r="AA2468" s="39"/>
      <c r="AB2468" s="39"/>
      <c r="AC2468" s="39"/>
      <c r="AD2468" s="39"/>
      <c r="AE2468" s="39"/>
      <c r="AF2468" s="39"/>
      <c r="AG2468" s="39"/>
      <c r="AH2468" s="39"/>
      <c r="AI2468" s="39"/>
      <c r="AJ2468" s="39"/>
      <c r="AK2468" s="39"/>
      <c r="AL2468" s="39"/>
      <c r="AM2468" s="39"/>
      <c r="AN2468" s="39"/>
      <c r="AO2468" s="39"/>
      <c r="AP2468" s="39">
        <v>16071.42</v>
      </c>
      <c r="AQ2468" s="27">
        <v>0</v>
      </c>
      <c r="AR2468" s="27">
        <f t="shared" si="49"/>
        <v>0</v>
      </c>
      <c r="AS2468" s="13" t="s">
        <v>111</v>
      </c>
      <c r="AT2468" s="13">
        <v>2014</v>
      </c>
      <c r="AU2468" s="13" t="s">
        <v>7181</v>
      </c>
    </row>
    <row r="2469" spans="2:47" x14ac:dyDescent="0.2">
      <c r="B2469" s="13" t="s">
        <v>7140</v>
      </c>
      <c r="C2469" s="13" t="s">
        <v>100</v>
      </c>
      <c r="D2469" s="13" t="s">
        <v>3649</v>
      </c>
      <c r="E2469" s="13" t="s">
        <v>741</v>
      </c>
      <c r="F2469" s="13" t="s">
        <v>3650</v>
      </c>
      <c r="G2469" s="13" t="s">
        <v>3664</v>
      </c>
      <c r="H2469" s="13" t="s">
        <v>105</v>
      </c>
      <c r="I2469" s="13">
        <v>45</v>
      </c>
      <c r="J2469" s="13" t="s">
        <v>200</v>
      </c>
      <c r="K2469" s="13" t="s">
        <v>107</v>
      </c>
      <c r="L2469" s="13" t="s">
        <v>108</v>
      </c>
      <c r="M2469" s="13" t="s">
        <v>122</v>
      </c>
      <c r="N2469" s="13" t="s">
        <v>3503</v>
      </c>
      <c r="O2469" s="39"/>
      <c r="P2469" s="39"/>
      <c r="Q2469" s="39"/>
      <c r="R2469" s="39">
        <v>92</v>
      </c>
      <c r="S2469" s="39">
        <v>36</v>
      </c>
      <c r="T2469" s="39">
        <v>0</v>
      </c>
      <c r="U2469" s="39">
        <v>36</v>
      </c>
      <c r="V2469" s="39">
        <v>36</v>
      </c>
      <c r="W2469" s="39"/>
      <c r="X2469" s="39"/>
      <c r="Y2469" s="39"/>
      <c r="Z2469" s="39"/>
      <c r="AA2469" s="39"/>
      <c r="AB2469" s="39"/>
      <c r="AC2469" s="39"/>
      <c r="AD2469" s="39"/>
      <c r="AE2469" s="39"/>
      <c r="AF2469" s="39"/>
      <c r="AG2469" s="39"/>
      <c r="AH2469" s="39"/>
      <c r="AI2469" s="39"/>
      <c r="AJ2469" s="39"/>
      <c r="AK2469" s="39"/>
      <c r="AL2469" s="39"/>
      <c r="AM2469" s="39"/>
      <c r="AN2469" s="39"/>
      <c r="AO2469" s="39"/>
      <c r="AP2469" s="39">
        <v>18676.14</v>
      </c>
      <c r="AQ2469" s="39">
        <f>(O2469+P2469+Q2469+R2469+S2469+T2469+U2469+V2469+W2469)*AP2469</f>
        <v>3735228</v>
      </c>
      <c r="AR2469" s="27">
        <f t="shared" si="49"/>
        <v>4183455.3600000003</v>
      </c>
      <c r="AS2469" s="13" t="s">
        <v>111</v>
      </c>
      <c r="AT2469" s="13">
        <v>2014</v>
      </c>
      <c r="AU2469" s="13"/>
    </row>
    <row r="2470" spans="2:47" x14ac:dyDescent="0.2">
      <c r="B2470" s="7" t="s">
        <v>3669</v>
      </c>
      <c r="C2470" s="7" t="s">
        <v>100</v>
      </c>
      <c r="D2470" s="13" t="s">
        <v>753</v>
      </c>
      <c r="E2470" s="7" t="s">
        <v>732</v>
      </c>
      <c r="F2470" s="7" t="s">
        <v>754</v>
      </c>
      <c r="G2470" s="7" t="s">
        <v>3670</v>
      </c>
      <c r="H2470" s="8" t="s">
        <v>197</v>
      </c>
      <c r="I2470" s="9">
        <v>45</v>
      </c>
      <c r="J2470" s="10" t="s">
        <v>238</v>
      </c>
      <c r="K2470" s="8" t="s">
        <v>107</v>
      </c>
      <c r="L2470" s="10" t="s">
        <v>108</v>
      </c>
      <c r="M2470" s="10" t="s">
        <v>109</v>
      </c>
      <c r="N2470" s="10" t="s">
        <v>3503</v>
      </c>
      <c r="O2470" s="27"/>
      <c r="P2470" s="27"/>
      <c r="Q2470" s="74"/>
      <c r="R2470" s="27">
        <v>141</v>
      </c>
      <c r="S2470" s="27">
        <v>141</v>
      </c>
      <c r="T2470" s="27">
        <v>141</v>
      </c>
      <c r="U2470" s="27">
        <v>141</v>
      </c>
      <c r="V2470" s="27">
        <v>141</v>
      </c>
      <c r="W2470" s="27"/>
      <c r="X2470" s="27"/>
      <c r="Y2470" s="27"/>
      <c r="Z2470" s="27"/>
      <c r="AA2470" s="27"/>
      <c r="AB2470" s="27"/>
      <c r="AC2470" s="27"/>
      <c r="AD2470" s="27"/>
      <c r="AE2470" s="27"/>
      <c r="AF2470" s="27"/>
      <c r="AG2470" s="27"/>
      <c r="AH2470" s="27"/>
      <c r="AI2470" s="27"/>
      <c r="AJ2470" s="27"/>
      <c r="AK2470" s="27"/>
      <c r="AL2470" s="27"/>
      <c r="AM2470" s="27"/>
      <c r="AN2470" s="27"/>
      <c r="AO2470" s="27"/>
      <c r="AP2470" s="27">
        <v>13540.81</v>
      </c>
      <c r="AQ2470" s="27">
        <v>0</v>
      </c>
      <c r="AR2470" s="27">
        <f t="shared" si="49"/>
        <v>0</v>
      </c>
      <c r="AS2470" s="10" t="s">
        <v>111</v>
      </c>
      <c r="AT2470" s="43" t="s">
        <v>241</v>
      </c>
      <c r="AU2470" s="89" t="s">
        <v>661</v>
      </c>
    </row>
    <row r="2471" spans="2:47" x14ac:dyDescent="0.2">
      <c r="B2471" s="12" t="s">
        <v>3671</v>
      </c>
      <c r="C2471" s="7" t="s">
        <v>100</v>
      </c>
      <c r="D2471" s="13" t="s">
        <v>753</v>
      </c>
      <c r="E2471" s="7" t="s">
        <v>732</v>
      </c>
      <c r="F2471" s="7" t="s">
        <v>754</v>
      </c>
      <c r="G2471" s="7" t="s">
        <v>3670</v>
      </c>
      <c r="H2471" s="8" t="s">
        <v>105</v>
      </c>
      <c r="I2471" s="9">
        <v>45</v>
      </c>
      <c r="J2471" s="10" t="s">
        <v>106</v>
      </c>
      <c r="K2471" s="8" t="s">
        <v>107</v>
      </c>
      <c r="L2471" s="10" t="s">
        <v>108</v>
      </c>
      <c r="M2471" s="10" t="s">
        <v>109</v>
      </c>
      <c r="N2471" s="10" t="s">
        <v>3503</v>
      </c>
      <c r="O2471" s="74"/>
      <c r="P2471" s="27"/>
      <c r="Q2471" s="27"/>
      <c r="R2471" s="27">
        <v>141</v>
      </c>
      <c r="S2471" s="27">
        <v>141</v>
      </c>
      <c r="T2471" s="27">
        <v>141</v>
      </c>
      <c r="U2471" s="27">
        <v>141</v>
      </c>
      <c r="V2471" s="27">
        <v>141</v>
      </c>
      <c r="W2471" s="27"/>
      <c r="X2471" s="27"/>
      <c r="Y2471" s="27"/>
      <c r="Z2471" s="27"/>
      <c r="AA2471" s="27"/>
      <c r="AB2471" s="27"/>
      <c r="AC2471" s="27"/>
      <c r="AD2471" s="27"/>
      <c r="AE2471" s="27"/>
      <c r="AF2471" s="27"/>
      <c r="AG2471" s="27"/>
      <c r="AH2471" s="27"/>
      <c r="AI2471" s="27"/>
      <c r="AJ2471" s="27"/>
      <c r="AK2471" s="27"/>
      <c r="AL2471" s="27"/>
      <c r="AM2471" s="27"/>
      <c r="AN2471" s="27"/>
      <c r="AO2471" s="27"/>
      <c r="AP2471" s="27">
        <v>13540.81</v>
      </c>
      <c r="AQ2471" s="27">
        <v>0</v>
      </c>
      <c r="AR2471" s="27">
        <f t="shared" si="49"/>
        <v>0</v>
      </c>
      <c r="AS2471" s="10" t="s">
        <v>111</v>
      </c>
      <c r="AT2471" s="43" t="s">
        <v>241</v>
      </c>
      <c r="AU2471" s="89" t="s">
        <v>661</v>
      </c>
    </row>
    <row r="2472" spans="2:47" x14ac:dyDescent="0.2">
      <c r="B2472" s="12" t="s">
        <v>3672</v>
      </c>
      <c r="C2472" s="7" t="s">
        <v>100</v>
      </c>
      <c r="D2472" s="13" t="s">
        <v>753</v>
      </c>
      <c r="E2472" s="7" t="s">
        <v>732</v>
      </c>
      <c r="F2472" s="7" t="s">
        <v>754</v>
      </c>
      <c r="G2472" s="7" t="s">
        <v>3670</v>
      </c>
      <c r="H2472" s="8" t="s">
        <v>105</v>
      </c>
      <c r="I2472" s="8">
        <v>45</v>
      </c>
      <c r="J2472" s="10" t="s">
        <v>200</v>
      </c>
      <c r="K2472" s="8" t="s">
        <v>107</v>
      </c>
      <c r="L2472" s="10" t="s">
        <v>108</v>
      </c>
      <c r="M2472" s="10" t="s">
        <v>109</v>
      </c>
      <c r="N2472" s="10" t="s">
        <v>3503</v>
      </c>
      <c r="O2472" s="74"/>
      <c r="P2472" s="27"/>
      <c r="Q2472" s="27"/>
      <c r="R2472" s="27"/>
      <c r="S2472" s="27">
        <v>141</v>
      </c>
      <c r="T2472" s="27">
        <v>141</v>
      </c>
      <c r="U2472" s="27">
        <v>141</v>
      </c>
      <c r="V2472" s="27">
        <v>141</v>
      </c>
      <c r="W2472" s="27"/>
      <c r="X2472" s="27"/>
      <c r="Y2472" s="27"/>
      <c r="Z2472" s="27"/>
      <c r="AA2472" s="27"/>
      <c r="AB2472" s="27"/>
      <c r="AC2472" s="27"/>
      <c r="AD2472" s="27"/>
      <c r="AE2472" s="27"/>
      <c r="AF2472" s="27"/>
      <c r="AG2472" s="27"/>
      <c r="AH2472" s="27"/>
      <c r="AI2472" s="27"/>
      <c r="AJ2472" s="27"/>
      <c r="AK2472" s="27"/>
      <c r="AL2472" s="27"/>
      <c r="AM2472" s="27"/>
      <c r="AN2472" s="27"/>
      <c r="AO2472" s="27"/>
      <c r="AP2472" s="27">
        <v>12500</v>
      </c>
      <c r="AQ2472" s="27">
        <v>0</v>
      </c>
      <c r="AR2472" s="27">
        <f t="shared" si="49"/>
        <v>0</v>
      </c>
      <c r="AS2472" s="10" t="s">
        <v>111</v>
      </c>
      <c r="AT2472" s="7" t="s">
        <v>375</v>
      </c>
      <c r="AU2472" s="89" t="s">
        <v>212</v>
      </c>
    </row>
    <row r="2473" spans="2:47" x14ac:dyDescent="0.2">
      <c r="B2473" s="7" t="s">
        <v>3673</v>
      </c>
      <c r="C2473" s="7" t="s">
        <v>100</v>
      </c>
      <c r="D2473" s="13" t="s">
        <v>753</v>
      </c>
      <c r="E2473" s="7" t="s">
        <v>732</v>
      </c>
      <c r="F2473" s="7" t="s">
        <v>754</v>
      </c>
      <c r="G2473" s="7" t="s">
        <v>3674</v>
      </c>
      <c r="H2473" s="8" t="s">
        <v>197</v>
      </c>
      <c r="I2473" s="9">
        <v>45</v>
      </c>
      <c r="J2473" s="10" t="s">
        <v>238</v>
      </c>
      <c r="K2473" s="8" t="s">
        <v>107</v>
      </c>
      <c r="L2473" s="10" t="s">
        <v>108</v>
      </c>
      <c r="M2473" s="10" t="s">
        <v>109</v>
      </c>
      <c r="N2473" s="10" t="s">
        <v>3503</v>
      </c>
      <c r="O2473" s="27"/>
      <c r="P2473" s="27"/>
      <c r="Q2473" s="74"/>
      <c r="R2473" s="27">
        <v>5</v>
      </c>
      <c r="S2473" s="27">
        <v>5</v>
      </c>
      <c r="T2473" s="27">
        <v>5</v>
      </c>
      <c r="U2473" s="27">
        <v>5</v>
      </c>
      <c r="V2473" s="27">
        <v>5</v>
      </c>
      <c r="W2473" s="27"/>
      <c r="X2473" s="27"/>
      <c r="Y2473" s="27"/>
      <c r="Z2473" s="27"/>
      <c r="AA2473" s="27"/>
      <c r="AB2473" s="27"/>
      <c r="AC2473" s="27"/>
      <c r="AD2473" s="27"/>
      <c r="AE2473" s="27"/>
      <c r="AF2473" s="27"/>
      <c r="AG2473" s="27"/>
      <c r="AH2473" s="27"/>
      <c r="AI2473" s="27"/>
      <c r="AJ2473" s="27"/>
      <c r="AK2473" s="27"/>
      <c r="AL2473" s="27"/>
      <c r="AM2473" s="27"/>
      <c r="AN2473" s="27"/>
      <c r="AO2473" s="27"/>
      <c r="AP2473" s="27">
        <v>17893.21</v>
      </c>
      <c r="AQ2473" s="27">
        <v>0</v>
      </c>
      <c r="AR2473" s="27">
        <f t="shared" si="49"/>
        <v>0</v>
      </c>
      <c r="AS2473" s="10" t="s">
        <v>111</v>
      </c>
      <c r="AT2473" s="43" t="s">
        <v>241</v>
      </c>
      <c r="AU2473" s="89" t="s">
        <v>661</v>
      </c>
    </row>
    <row r="2474" spans="2:47" x14ac:dyDescent="0.2">
      <c r="B2474" s="12" t="s">
        <v>3675</v>
      </c>
      <c r="C2474" s="7" t="s">
        <v>100</v>
      </c>
      <c r="D2474" s="13" t="s">
        <v>753</v>
      </c>
      <c r="E2474" s="7" t="s">
        <v>732</v>
      </c>
      <c r="F2474" s="7" t="s">
        <v>754</v>
      </c>
      <c r="G2474" s="7" t="s">
        <v>3674</v>
      </c>
      <c r="H2474" s="8" t="s">
        <v>105</v>
      </c>
      <c r="I2474" s="9">
        <v>45</v>
      </c>
      <c r="J2474" s="10" t="s">
        <v>106</v>
      </c>
      <c r="K2474" s="8" t="s">
        <v>107</v>
      </c>
      <c r="L2474" s="10" t="s">
        <v>108</v>
      </c>
      <c r="M2474" s="10" t="s">
        <v>109</v>
      </c>
      <c r="N2474" s="10" t="s">
        <v>3503</v>
      </c>
      <c r="O2474" s="74"/>
      <c r="P2474" s="27"/>
      <c r="Q2474" s="27"/>
      <c r="R2474" s="27">
        <v>5</v>
      </c>
      <c r="S2474" s="27">
        <v>5</v>
      </c>
      <c r="T2474" s="27">
        <v>5</v>
      </c>
      <c r="U2474" s="27">
        <v>5</v>
      </c>
      <c r="V2474" s="27">
        <v>5</v>
      </c>
      <c r="W2474" s="27"/>
      <c r="X2474" s="27"/>
      <c r="Y2474" s="27"/>
      <c r="Z2474" s="27"/>
      <c r="AA2474" s="27"/>
      <c r="AB2474" s="27"/>
      <c r="AC2474" s="27"/>
      <c r="AD2474" s="27"/>
      <c r="AE2474" s="27"/>
      <c r="AF2474" s="27"/>
      <c r="AG2474" s="27"/>
      <c r="AH2474" s="27"/>
      <c r="AI2474" s="27"/>
      <c r="AJ2474" s="27"/>
      <c r="AK2474" s="27"/>
      <c r="AL2474" s="27"/>
      <c r="AM2474" s="27"/>
      <c r="AN2474" s="27"/>
      <c r="AO2474" s="27"/>
      <c r="AP2474" s="27">
        <v>17893.21</v>
      </c>
      <c r="AQ2474" s="27">
        <v>0</v>
      </c>
      <c r="AR2474" s="27">
        <f t="shared" si="49"/>
        <v>0</v>
      </c>
      <c r="AS2474" s="10" t="s">
        <v>111</v>
      </c>
      <c r="AT2474" s="43" t="s">
        <v>241</v>
      </c>
      <c r="AU2474" s="89" t="s">
        <v>661</v>
      </c>
    </row>
    <row r="2475" spans="2:47" x14ac:dyDescent="0.2">
      <c r="B2475" s="12" t="s">
        <v>3676</v>
      </c>
      <c r="C2475" s="7" t="s">
        <v>100</v>
      </c>
      <c r="D2475" s="13" t="s">
        <v>753</v>
      </c>
      <c r="E2475" s="7" t="s">
        <v>732</v>
      </c>
      <c r="F2475" s="7" t="s">
        <v>754</v>
      </c>
      <c r="G2475" s="7" t="s">
        <v>3674</v>
      </c>
      <c r="H2475" s="8" t="s">
        <v>105</v>
      </c>
      <c r="I2475" s="8">
        <v>45</v>
      </c>
      <c r="J2475" s="10" t="s">
        <v>200</v>
      </c>
      <c r="K2475" s="8" t="s">
        <v>107</v>
      </c>
      <c r="L2475" s="10" t="s">
        <v>108</v>
      </c>
      <c r="M2475" s="10" t="s">
        <v>109</v>
      </c>
      <c r="N2475" s="10" t="s">
        <v>3503</v>
      </c>
      <c r="O2475" s="74"/>
      <c r="P2475" s="27"/>
      <c r="Q2475" s="27"/>
      <c r="R2475" s="27"/>
      <c r="S2475" s="27">
        <v>5</v>
      </c>
      <c r="T2475" s="27">
        <v>5</v>
      </c>
      <c r="U2475" s="27">
        <v>5</v>
      </c>
      <c r="V2475" s="27">
        <v>5</v>
      </c>
      <c r="W2475" s="27"/>
      <c r="X2475" s="27"/>
      <c r="Y2475" s="27"/>
      <c r="Z2475" s="27"/>
      <c r="AA2475" s="27"/>
      <c r="AB2475" s="27"/>
      <c r="AC2475" s="27"/>
      <c r="AD2475" s="27"/>
      <c r="AE2475" s="27"/>
      <c r="AF2475" s="27"/>
      <c r="AG2475" s="27"/>
      <c r="AH2475" s="27"/>
      <c r="AI2475" s="27"/>
      <c r="AJ2475" s="27"/>
      <c r="AK2475" s="27"/>
      <c r="AL2475" s="27"/>
      <c r="AM2475" s="27"/>
      <c r="AN2475" s="27"/>
      <c r="AO2475" s="27"/>
      <c r="AP2475" s="27">
        <v>12500</v>
      </c>
      <c r="AQ2475" s="27">
        <v>0</v>
      </c>
      <c r="AR2475" s="27">
        <f t="shared" si="49"/>
        <v>0</v>
      </c>
      <c r="AS2475" s="10" t="s">
        <v>111</v>
      </c>
      <c r="AT2475" s="7" t="s">
        <v>375</v>
      </c>
      <c r="AU2475" s="89" t="s">
        <v>212</v>
      </c>
    </row>
    <row r="2476" spans="2:47" x14ac:dyDescent="0.2">
      <c r="B2476" s="7" t="s">
        <v>3677</v>
      </c>
      <c r="C2476" s="7" t="s">
        <v>100</v>
      </c>
      <c r="D2476" s="13" t="s">
        <v>753</v>
      </c>
      <c r="E2476" s="7" t="s">
        <v>732</v>
      </c>
      <c r="F2476" s="7" t="s">
        <v>754</v>
      </c>
      <c r="G2476" s="7" t="s">
        <v>3678</v>
      </c>
      <c r="H2476" s="8" t="s">
        <v>197</v>
      </c>
      <c r="I2476" s="9">
        <v>45</v>
      </c>
      <c r="J2476" s="10" t="s">
        <v>238</v>
      </c>
      <c r="K2476" s="8" t="s">
        <v>107</v>
      </c>
      <c r="L2476" s="10" t="s">
        <v>108</v>
      </c>
      <c r="M2476" s="10" t="s">
        <v>109</v>
      </c>
      <c r="N2476" s="10" t="s">
        <v>3503</v>
      </c>
      <c r="O2476" s="27"/>
      <c r="P2476" s="27"/>
      <c r="Q2476" s="74"/>
      <c r="R2476" s="27">
        <v>257</v>
      </c>
      <c r="S2476" s="27">
        <v>257</v>
      </c>
      <c r="T2476" s="27">
        <v>257</v>
      </c>
      <c r="U2476" s="27">
        <v>257</v>
      </c>
      <c r="V2476" s="27">
        <v>257</v>
      </c>
      <c r="W2476" s="27"/>
      <c r="X2476" s="27"/>
      <c r="Y2476" s="27"/>
      <c r="Z2476" s="27"/>
      <c r="AA2476" s="27"/>
      <c r="AB2476" s="27"/>
      <c r="AC2476" s="27"/>
      <c r="AD2476" s="27"/>
      <c r="AE2476" s="27"/>
      <c r="AF2476" s="27"/>
      <c r="AG2476" s="27"/>
      <c r="AH2476" s="27"/>
      <c r="AI2476" s="27"/>
      <c r="AJ2476" s="27"/>
      <c r="AK2476" s="27"/>
      <c r="AL2476" s="27"/>
      <c r="AM2476" s="27"/>
      <c r="AN2476" s="27"/>
      <c r="AO2476" s="27"/>
      <c r="AP2476" s="27">
        <v>13540.81</v>
      </c>
      <c r="AQ2476" s="27">
        <v>0</v>
      </c>
      <c r="AR2476" s="27">
        <f t="shared" si="49"/>
        <v>0</v>
      </c>
      <c r="AS2476" s="10" t="s">
        <v>111</v>
      </c>
      <c r="AT2476" s="43" t="s">
        <v>241</v>
      </c>
      <c r="AU2476" s="89" t="s">
        <v>661</v>
      </c>
    </row>
    <row r="2477" spans="2:47" x14ac:dyDescent="0.2">
      <c r="B2477" s="12" t="s">
        <v>3679</v>
      </c>
      <c r="C2477" s="7" t="s">
        <v>100</v>
      </c>
      <c r="D2477" s="13" t="s">
        <v>753</v>
      </c>
      <c r="E2477" s="7" t="s">
        <v>732</v>
      </c>
      <c r="F2477" s="7" t="s">
        <v>754</v>
      </c>
      <c r="G2477" s="7" t="s">
        <v>3678</v>
      </c>
      <c r="H2477" s="8" t="s">
        <v>105</v>
      </c>
      <c r="I2477" s="9">
        <v>45</v>
      </c>
      <c r="J2477" s="10" t="s">
        <v>106</v>
      </c>
      <c r="K2477" s="8" t="s">
        <v>107</v>
      </c>
      <c r="L2477" s="10" t="s">
        <v>108</v>
      </c>
      <c r="M2477" s="10" t="s">
        <v>109</v>
      </c>
      <c r="N2477" s="10" t="s">
        <v>3503</v>
      </c>
      <c r="O2477" s="74"/>
      <c r="P2477" s="27"/>
      <c r="Q2477" s="27"/>
      <c r="R2477" s="27">
        <v>257</v>
      </c>
      <c r="S2477" s="27">
        <v>257</v>
      </c>
      <c r="T2477" s="27">
        <v>257</v>
      </c>
      <c r="U2477" s="27">
        <v>257</v>
      </c>
      <c r="V2477" s="27">
        <v>257</v>
      </c>
      <c r="W2477" s="27"/>
      <c r="X2477" s="27"/>
      <c r="Y2477" s="27"/>
      <c r="Z2477" s="27"/>
      <c r="AA2477" s="27"/>
      <c r="AB2477" s="27"/>
      <c r="AC2477" s="27"/>
      <c r="AD2477" s="27"/>
      <c r="AE2477" s="27"/>
      <c r="AF2477" s="27"/>
      <c r="AG2477" s="27"/>
      <c r="AH2477" s="27"/>
      <c r="AI2477" s="27"/>
      <c r="AJ2477" s="27"/>
      <c r="AK2477" s="27"/>
      <c r="AL2477" s="27"/>
      <c r="AM2477" s="27"/>
      <c r="AN2477" s="27"/>
      <c r="AO2477" s="27"/>
      <c r="AP2477" s="27">
        <v>13540.81</v>
      </c>
      <c r="AQ2477" s="27">
        <v>0</v>
      </c>
      <c r="AR2477" s="27">
        <f t="shared" si="49"/>
        <v>0</v>
      </c>
      <c r="AS2477" s="10" t="s">
        <v>111</v>
      </c>
      <c r="AT2477" s="43" t="s">
        <v>241</v>
      </c>
      <c r="AU2477" s="89" t="s">
        <v>661</v>
      </c>
    </row>
    <row r="2478" spans="2:47" x14ac:dyDescent="0.2">
      <c r="B2478" s="12" t="s">
        <v>3680</v>
      </c>
      <c r="C2478" s="7" t="s">
        <v>100</v>
      </c>
      <c r="D2478" s="13" t="s">
        <v>753</v>
      </c>
      <c r="E2478" s="7" t="s">
        <v>732</v>
      </c>
      <c r="F2478" s="7" t="s">
        <v>754</v>
      </c>
      <c r="G2478" s="7" t="s">
        <v>3678</v>
      </c>
      <c r="H2478" s="8" t="s">
        <v>105</v>
      </c>
      <c r="I2478" s="8">
        <v>45</v>
      </c>
      <c r="J2478" s="10" t="s">
        <v>200</v>
      </c>
      <c r="K2478" s="8" t="s">
        <v>107</v>
      </c>
      <c r="L2478" s="10" t="s">
        <v>108</v>
      </c>
      <c r="M2478" s="10" t="s">
        <v>109</v>
      </c>
      <c r="N2478" s="10" t="s">
        <v>3503</v>
      </c>
      <c r="O2478" s="74"/>
      <c r="P2478" s="27"/>
      <c r="Q2478" s="27"/>
      <c r="R2478" s="27">
        <v>20</v>
      </c>
      <c r="S2478" s="27">
        <v>257</v>
      </c>
      <c r="T2478" s="27">
        <v>257</v>
      </c>
      <c r="U2478" s="27">
        <v>257</v>
      </c>
      <c r="V2478" s="27">
        <v>257</v>
      </c>
      <c r="W2478" s="27"/>
      <c r="X2478" s="27"/>
      <c r="Y2478" s="27"/>
      <c r="Z2478" s="27"/>
      <c r="AA2478" s="27"/>
      <c r="AB2478" s="27"/>
      <c r="AC2478" s="27"/>
      <c r="AD2478" s="27"/>
      <c r="AE2478" s="27"/>
      <c r="AF2478" s="27"/>
      <c r="AG2478" s="27"/>
      <c r="AH2478" s="27"/>
      <c r="AI2478" s="27"/>
      <c r="AJ2478" s="27"/>
      <c r="AK2478" s="27"/>
      <c r="AL2478" s="27"/>
      <c r="AM2478" s="27"/>
      <c r="AN2478" s="27"/>
      <c r="AO2478" s="27"/>
      <c r="AP2478" s="27">
        <v>12500</v>
      </c>
      <c r="AQ2478" s="27">
        <v>0</v>
      </c>
      <c r="AR2478" s="27">
        <f t="shared" si="49"/>
        <v>0</v>
      </c>
      <c r="AS2478" s="10" t="s">
        <v>111</v>
      </c>
      <c r="AT2478" s="7" t="s">
        <v>375</v>
      </c>
      <c r="AU2478" s="13" t="s">
        <v>115</v>
      </c>
    </row>
    <row r="2479" spans="2:47" x14ac:dyDescent="0.2">
      <c r="B2479" s="13" t="s">
        <v>3681</v>
      </c>
      <c r="C2479" s="13" t="s">
        <v>100</v>
      </c>
      <c r="D2479" s="13" t="s">
        <v>3682</v>
      </c>
      <c r="E2479" s="13" t="s">
        <v>741</v>
      </c>
      <c r="F2479" s="13" t="s">
        <v>3683</v>
      </c>
      <c r="G2479" s="13" t="s">
        <v>3678</v>
      </c>
      <c r="H2479" s="13" t="s">
        <v>105</v>
      </c>
      <c r="I2479" s="13">
        <v>45</v>
      </c>
      <c r="J2479" s="13" t="s">
        <v>200</v>
      </c>
      <c r="K2479" s="13" t="s">
        <v>107</v>
      </c>
      <c r="L2479" s="13" t="s">
        <v>108</v>
      </c>
      <c r="M2479" s="13" t="s">
        <v>122</v>
      </c>
      <c r="N2479" s="13" t="s">
        <v>3503</v>
      </c>
      <c r="O2479" s="39"/>
      <c r="P2479" s="39"/>
      <c r="Q2479" s="39"/>
      <c r="R2479" s="39">
        <v>20</v>
      </c>
      <c r="S2479" s="39">
        <v>0</v>
      </c>
      <c r="T2479" s="39">
        <v>0</v>
      </c>
      <c r="U2479" s="39">
        <v>0</v>
      </c>
      <c r="V2479" s="39">
        <v>0</v>
      </c>
      <c r="W2479" s="39"/>
      <c r="X2479" s="39"/>
      <c r="Y2479" s="39"/>
      <c r="Z2479" s="39"/>
      <c r="AA2479" s="39"/>
      <c r="AB2479" s="39"/>
      <c r="AC2479" s="39"/>
      <c r="AD2479" s="39"/>
      <c r="AE2479" s="39"/>
      <c r="AF2479" s="39"/>
      <c r="AG2479" s="39"/>
      <c r="AH2479" s="39"/>
      <c r="AI2479" s="39"/>
      <c r="AJ2479" s="39"/>
      <c r="AK2479" s="39"/>
      <c r="AL2479" s="39"/>
      <c r="AM2479" s="39"/>
      <c r="AN2479" s="39"/>
      <c r="AO2479" s="39"/>
      <c r="AP2479" s="39">
        <v>12500</v>
      </c>
      <c r="AQ2479" s="39">
        <f>(O2479+P2479+Q2479+R2479+S2479+T2479+U2479+V2479+W2479)*AP2479</f>
        <v>250000</v>
      </c>
      <c r="AR2479" s="27">
        <f t="shared" si="49"/>
        <v>280000</v>
      </c>
      <c r="AS2479" s="13" t="s">
        <v>111</v>
      </c>
      <c r="AT2479" s="13">
        <v>2014</v>
      </c>
      <c r="AU2479" s="13"/>
    </row>
    <row r="2480" spans="2:47" x14ac:dyDescent="0.2">
      <c r="B2480" s="7" t="s">
        <v>3684</v>
      </c>
      <c r="C2480" s="7" t="s">
        <v>100</v>
      </c>
      <c r="D2480" s="13" t="s">
        <v>753</v>
      </c>
      <c r="E2480" s="7" t="s">
        <v>732</v>
      </c>
      <c r="F2480" s="7" t="s">
        <v>754</v>
      </c>
      <c r="G2480" s="7" t="s">
        <v>3685</v>
      </c>
      <c r="H2480" s="8" t="s">
        <v>197</v>
      </c>
      <c r="I2480" s="9">
        <v>45</v>
      </c>
      <c r="J2480" s="10" t="s">
        <v>238</v>
      </c>
      <c r="K2480" s="8" t="s">
        <v>107</v>
      </c>
      <c r="L2480" s="10" t="s">
        <v>108</v>
      </c>
      <c r="M2480" s="10" t="s">
        <v>109</v>
      </c>
      <c r="N2480" s="10" t="s">
        <v>3503</v>
      </c>
      <c r="O2480" s="27"/>
      <c r="P2480" s="27"/>
      <c r="Q2480" s="74"/>
      <c r="R2480" s="27">
        <v>542</v>
      </c>
      <c r="S2480" s="27">
        <v>542</v>
      </c>
      <c r="T2480" s="27">
        <v>542</v>
      </c>
      <c r="U2480" s="27">
        <v>542</v>
      </c>
      <c r="V2480" s="27">
        <v>542</v>
      </c>
      <c r="W2480" s="27"/>
      <c r="X2480" s="27"/>
      <c r="Y2480" s="27"/>
      <c r="Z2480" s="27"/>
      <c r="AA2480" s="27"/>
      <c r="AB2480" s="27"/>
      <c r="AC2480" s="27"/>
      <c r="AD2480" s="27"/>
      <c r="AE2480" s="27"/>
      <c r="AF2480" s="27"/>
      <c r="AG2480" s="27"/>
      <c r="AH2480" s="27"/>
      <c r="AI2480" s="27"/>
      <c r="AJ2480" s="27"/>
      <c r="AK2480" s="27"/>
      <c r="AL2480" s="27"/>
      <c r="AM2480" s="27"/>
      <c r="AN2480" s="27"/>
      <c r="AO2480" s="27"/>
      <c r="AP2480" s="27">
        <v>13540.81</v>
      </c>
      <c r="AQ2480" s="27">
        <v>0</v>
      </c>
      <c r="AR2480" s="27">
        <f t="shared" si="49"/>
        <v>0</v>
      </c>
      <c r="AS2480" s="10" t="s">
        <v>111</v>
      </c>
      <c r="AT2480" s="43" t="s">
        <v>241</v>
      </c>
      <c r="AU2480" s="89" t="s">
        <v>661</v>
      </c>
    </row>
    <row r="2481" spans="2:47" x14ac:dyDescent="0.2">
      <c r="B2481" s="12" t="s">
        <v>3686</v>
      </c>
      <c r="C2481" s="7" t="s">
        <v>100</v>
      </c>
      <c r="D2481" s="13" t="s">
        <v>753</v>
      </c>
      <c r="E2481" s="7" t="s">
        <v>732</v>
      </c>
      <c r="F2481" s="7" t="s">
        <v>754</v>
      </c>
      <c r="G2481" s="7" t="s">
        <v>3685</v>
      </c>
      <c r="H2481" s="8" t="s">
        <v>105</v>
      </c>
      <c r="I2481" s="9">
        <v>45</v>
      </c>
      <c r="J2481" s="10" t="s">
        <v>106</v>
      </c>
      <c r="K2481" s="8" t="s">
        <v>107</v>
      </c>
      <c r="L2481" s="10" t="s">
        <v>108</v>
      </c>
      <c r="M2481" s="10" t="s">
        <v>109</v>
      </c>
      <c r="N2481" s="10" t="s">
        <v>3503</v>
      </c>
      <c r="O2481" s="74"/>
      <c r="P2481" s="27"/>
      <c r="Q2481" s="27"/>
      <c r="R2481" s="27">
        <v>542</v>
      </c>
      <c r="S2481" s="27">
        <v>542</v>
      </c>
      <c r="T2481" s="27">
        <v>542</v>
      </c>
      <c r="U2481" s="27">
        <v>542</v>
      </c>
      <c r="V2481" s="27">
        <v>542</v>
      </c>
      <c r="W2481" s="27"/>
      <c r="X2481" s="27"/>
      <c r="Y2481" s="27"/>
      <c r="Z2481" s="27"/>
      <c r="AA2481" s="27"/>
      <c r="AB2481" s="27"/>
      <c r="AC2481" s="27"/>
      <c r="AD2481" s="27"/>
      <c r="AE2481" s="27"/>
      <c r="AF2481" s="27"/>
      <c r="AG2481" s="27"/>
      <c r="AH2481" s="27"/>
      <c r="AI2481" s="27"/>
      <c r="AJ2481" s="27"/>
      <c r="AK2481" s="27"/>
      <c r="AL2481" s="27"/>
      <c r="AM2481" s="27"/>
      <c r="AN2481" s="27"/>
      <c r="AO2481" s="27"/>
      <c r="AP2481" s="27">
        <v>13540.81</v>
      </c>
      <c r="AQ2481" s="27">
        <v>0</v>
      </c>
      <c r="AR2481" s="27">
        <f t="shared" si="49"/>
        <v>0</v>
      </c>
      <c r="AS2481" s="10" t="s">
        <v>111</v>
      </c>
      <c r="AT2481" s="43" t="s">
        <v>241</v>
      </c>
      <c r="AU2481" s="89" t="s">
        <v>661</v>
      </c>
    </row>
    <row r="2482" spans="2:47" x14ac:dyDescent="0.2">
      <c r="B2482" s="12" t="s">
        <v>3687</v>
      </c>
      <c r="C2482" s="7" t="s">
        <v>100</v>
      </c>
      <c r="D2482" s="13" t="s">
        <v>753</v>
      </c>
      <c r="E2482" s="7" t="s">
        <v>732</v>
      </c>
      <c r="F2482" s="7" t="s">
        <v>754</v>
      </c>
      <c r="G2482" s="7" t="s">
        <v>3685</v>
      </c>
      <c r="H2482" s="8" t="s">
        <v>105</v>
      </c>
      <c r="I2482" s="8">
        <v>45</v>
      </c>
      <c r="J2482" s="10" t="s">
        <v>200</v>
      </c>
      <c r="K2482" s="8" t="s">
        <v>107</v>
      </c>
      <c r="L2482" s="10" t="s">
        <v>108</v>
      </c>
      <c r="M2482" s="10" t="s">
        <v>109</v>
      </c>
      <c r="N2482" s="10" t="s">
        <v>3503</v>
      </c>
      <c r="O2482" s="74"/>
      <c r="P2482" s="27"/>
      <c r="Q2482" s="27"/>
      <c r="R2482" s="27">
        <v>30</v>
      </c>
      <c r="S2482" s="27">
        <v>542</v>
      </c>
      <c r="T2482" s="27">
        <v>542</v>
      </c>
      <c r="U2482" s="27">
        <v>542</v>
      </c>
      <c r="V2482" s="27">
        <v>542</v>
      </c>
      <c r="W2482" s="27"/>
      <c r="X2482" s="27"/>
      <c r="Y2482" s="27"/>
      <c r="Z2482" s="27"/>
      <c r="AA2482" s="27"/>
      <c r="AB2482" s="27"/>
      <c r="AC2482" s="27"/>
      <c r="AD2482" s="27"/>
      <c r="AE2482" s="27"/>
      <c r="AF2482" s="27"/>
      <c r="AG2482" s="27"/>
      <c r="AH2482" s="27"/>
      <c r="AI2482" s="27"/>
      <c r="AJ2482" s="27"/>
      <c r="AK2482" s="27"/>
      <c r="AL2482" s="27"/>
      <c r="AM2482" s="27"/>
      <c r="AN2482" s="27"/>
      <c r="AO2482" s="27"/>
      <c r="AP2482" s="27">
        <v>12500</v>
      </c>
      <c r="AQ2482" s="27">
        <v>0</v>
      </c>
      <c r="AR2482" s="27">
        <f t="shared" si="49"/>
        <v>0</v>
      </c>
      <c r="AS2482" s="10" t="s">
        <v>111</v>
      </c>
      <c r="AT2482" s="7" t="s">
        <v>375</v>
      </c>
      <c r="AU2482" s="13" t="s">
        <v>115</v>
      </c>
    </row>
    <row r="2483" spans="2:47" x14ac:dyDescent="0.2">
      <c r="B2483" s="13" t="s">
        <v>3688</v>
      </c>
      <c r="C2483" s="13" t="s">
        <v>100</v>
      </c>
      <c r="D2483" s="13" t="s">
        <v>3682</v>
      </c>
      <c r="E2483" s="13" t="s">
        <v>741</v>
      </c>
      <c r="F2483" s="13" t="s">
        <v>3683</v>
      </c>
      <c r="G2483" s="13" t="s">
        <v>3685</v>
      </c>
      <c r="H2483" s="13" t="s">
        <v>105</v>
      </c>
      <c r="I2483" s="13">
        <v>45</v>
      </c>
      <c r="J2483" s="13" t="s">
        <v>200</v>
      </c>
      <c r="K2483" s="13" t="s">
        <v>107</v>
      </c>
      <c r="L2483" s="13" t="s">
        <v>108</v>
      </c>
      <c r="M2483" s="13" t="s">
        <v>122</v>
      </c>
      <c r="N2483" s="13" t="s">
        <v>3503</v>
      </c>
      <c r="O2483" s="39"/>
      <c r="P2483" s="39"/>
      <c r="Q2483" s="39"/>
      <c r="R2483" s="39">
        <v>30</v>
      </c>
      <c r="S2483" s="39">
        <v>0</v>
      </c>
      <c r="T2483" s="39">
        <v>0</v>
      </c>
      <c r="U2483" s="39">
        <v>0</v>
      </c>
      <c r="V2483" s="39">
        <v>0</v>
      </c>
      <c r="W2483" s="39"/>
      <c r="X2483" s="39"/>
      <c r="Y2483" s="39"/>
      <c r="Z2483" s="39"/>
      <c r="AA2483" s="39"/>
      <c r="AB2483" s="39"/>
      <c r="AC2483" s="39"/>
      <c r="AD2483" s="39"/>
      <c r="AE2483" s="39"/>
      <c r="AF2483" s="39"/>
      <c r="AG2483" s="39"/>
      <c r="AH2483" s="39"/>
      <c r="AI2483" s="39"/>
      <c r="AJ2483" s="39"/>
      <c r="AK2483" s="39"/>
      <c r="AL2483" s="39"/>
      <c r="AM2483" s="39"/>
      <c r="AN2483" s="39"/>
      <c r="AO2483" s="39"/>
      <c r="AP2483" s="39">
        <v>12500</v>
      </c>
      <c r="AQ2483" s="39">
        <f>(O2483+P2483+Q2483+R2483+S2483+T2483+U2483+V2483+W2483)*AP2483</f>
        <v>375000</v>
      </c>
      <c r="AR2483" s="27">
        <f t="shared" si="49"/>
        <v>420000.00000000006</v>
      </c>
      <c r="AS2483" s="13" t="s">
        <v>111</v>
      </c>
      <c r="AT2483" s="13">
        <v>2014</v>
      </c>
      <c r="AU2483" s="13"/>
    </row>
    <row r="2484" spans="2:47" x14ac:dyDescent="0.2">
      <c r="B2484" s="7" t="s">
        <v>3689</v>
      </c>
      <c r="C2484" s="7" t="s">
        <v>100</v>
      </c>
      <c r="D2484" s="13" t="s">
        <v>753</v>
      </c>
      <c r="E2484" s="7" t="s">
        <v>732</v>
      </c>
      <c r="F2484" s="7" t="s">
        <v>754</v>
      </c>
      <c r="G2484" s="7" t="s">
        <v>3690</v>
      </c>
      <c r="H2484" s="8" t="s">
        <v>197</v>
      </c>
      <c r="I2484" s="9">
        <v>45</v>
      </c>
      <c r="J2484" s="10" t="s">
        <v>238</v>
      </c>
      <c r="K2484" s="8" t="s">
        <v>107</v>
      </c>
      <c r="L2484" s="10" t="s">
        <v>108</v>
      </c>
      <c r="M2484" s="10" t="s">
        <v>109</v>
      </c>
      <c r="N2484" s="10" t="s">
        <v>3503</v>
      </c>
      <c r="O2484" s="27"/>
      <c r="P2484" s="27"/>
      <c r="Q2484" s="74"/>
      <c r="R2484" s="27">
        <v>1032</v>
      </c>
      <c r="S2484" s="27">
        <v>1032</v>
      </c>
      <c r="T2484" s="27">
        <v>1032</v>
      </c>
      <c r="U2484" s="27">
        <v>1032</v>
      </c>
      <c r="V2484" s="27">
        <v>1032</v>
      </c>
      <c r="W2484" s="27"/>
      <c r="X2484" s="27"/>
      <c r="Y2484" s="27"/>
      <c r="Z2484" s="27"/>
      <c r="AA2484" s="27"/>
      <c r="AB2484" s="27"/>
      <c r="AC2484" s="27"/>
      <c r="AD2484" s="27"/>
      <c r="AE2484" s="27"/>
      <c r="AF2484" s="27"/>
      <c r="AG2484" s="27"/>
      <c r="AH2484" s="27"/>
      <c r="AI2484" s="27"/>
      <c r="AJ2484" s="27"/>
      <c r="AK2484" s="27"/>
      <c r="AL2484" s="27"/>
      <c r="AM2484" s="27"/>
      <c r="AN2484" s="27"/>
      <c r="AO2484" s="27"/>
      <c r="AP2484" s="27">
        <v>13540.81</v>
      </c>
      <c r="AQ2484" s="39">
        <v>0</v>
      </c>
      <c r="AR2484" s="27">
        <f t="shared" si="49"/>
        <v>0</v>
      </c>
      <c r="AS2484" s="10" t="s">
        <v>111</v>
      </c>
      <c r="AT2484" s="43" t="s">
        <v>241</v>
      </c>
      <c r="AU2484" s="89" t="s">
        <v>661</v>
      </c>
    </row>
    <row r="2485" spans="2:47" x14ac:dyDescent="0.2">
      <c r="B2485" s="12" t="s">
        <v>3691</v>
      </c>
      <c r="C2485" s="7" t="s">
        <v>100</v>
      </c>
      <c r="D2485" s="13" t="s">
        <v>753</v>
      </c>
      <c r="E2485" s="7" t="s">
        <v>732</v>
      </c>
      <c r="F2485" s="7" t="s">
        <v>754</v>
      </c>
      <c r="G2485" s="7" t="s">
        <v>3690</v>
      </c>
      <c r="H2485" s="8" t="s">
        <v>105</v>
      </c>
      <c r="I2485" s="9">
        <v>45</v>
      </c>
      <c r="J2485" s="10" t="s">
        <v>106</v>
      </c>
      <c r="K2485" s="8" t="s">
        <v>107</v>
      </c>
      <c r="L2485" s="10" t="s">
        <v>108</v>
      </c>
      <c r="M2485" s="10" t="s">
        <v>109</v>
      </c>
      <c r="N2485" s="10" t="s">
        <v>3503</v>
      </c>
      <c r="O2485" s="74"/>
      <c r="P2485" s="27"/>
      <c r="Q2485" s="27"/>
      <c r="R2485" s="27">
        <v>1032</v>
      </c>
      <c r="S2485" s="27">
        <v>1032</v>
      </c>
      <c r="T2485" s="27">
        <v>1032</v>
      </c>
      <c r="U2485" s="27">
        <v>1032</v>
      </c>
      <c r="V2485" s="27">
        <v>1032</v>
      </c>
      <c r="W2485" s="27"/>
      <c r="X2485" s="27"/>
      <c r="Y2485" s="27"/>
      <c r="Z2485" s="27"/>
      <c r="AA2485" s="27"/>
      <c r="AB2485" s="27"/>
      <c r="AC2485" s="27"/>
      <c r="AD2485" s="27"/>
      <c r="AE2485" s="27"/>
      <c r="AF2485" s="27"/>
      <c r="AG2485" s="27"/>
      <c r="AH2485" s="27"/>
      <c r="AI2485" s="27"/>
      <c r="AJ2485" s="27"/>
      <c r="AK2485" s="27"/>
      <c r="AL2485" s="27"/>
      <c r="AM2485" s="27"/>
      <c r="AN2485" s="27"/>
      <c r="AO2485" s="27"/>
      <c r="AP2485" s="27">
        <v>13540.81</v>
      </c>
      <c r="AQ2485" s="39">
        <v>0</v>
      </c>
      <c r="AR2485" s="27">
        <f t="shared" si="49"/>
        <v>0</v>
      </c>
      <c r="AS2485" s="10" t="s">
        <v>111</v>
      </c>
      <c r="AT2485" s="43" t="s">
        <v>241</v>
      </c>
      <c r="AU2485" s="89" t="s">
        <v>661</v>
      </c>
    </row>
    <row r="2486" spans="2:47" x14ac:dyDescent="0.2">
      <c r="B2486" s="12" t="s">
        <v>3692</v>
      </c>
      <c r="C2486" s="7" t="s">
        <v>100</v>
      </c>
      <c r="D2486" s="13" t="s">
        <v>753</v>
      </c>
      <c r="E2486" s="7" t="s">
        <v>732</v>
      </c>
      <c r="F2486" s="7" t="s">
        <v>754</v>
      </c>
      <c r="G2486" s="7" t="s">
        <v>3690</v>
      </c>
      <c r="H2486" s="8" t="s">
        <v>105</v>
      </c>
      <c r="I2486" s="8">
        <v>45</v>
      </c>
      <c r="J2486" s="10" t="s">
        <v>200</v>
      </c>
      <c r="K2486" s="8" t="s">
        <v>107</v>
      </c>
      <c r="L2486" s="10" t="s">
        <v>108</v>
      </c>
      <c r="M2486" s="10" t="s">
        <v>109</v>
      </c>
      <c r="N2486" s="10" t="s">
        <v>3503</v>
      </c>
      <c r="O2486" s="74"/>
      <c r="P2486" s="27"/>
      <c r="Q2486" s="27"/>
      <c r="R2486" s="27">
        <v>100</v>
      </c>
      <c r="S2486" s="27">
        <v>1032</v>
      </c>
      <c r="T2486" s="27">
        <v>1032</v>
      </c>
      <c r="U2486" s="27">
        <v>1032</v>
      </c>
      <c r="V2486" s="27">
        <v>1032</v>
      </c>
      <c r="W2486" s="27"/>
      <c r="X2486" s="27"/>
      <c r="Y2486" s="27"/>
      <c r="Z2486" s="27"/>
      <c r="AA2486" s="27"/>
      <c r="AB2486" s="27"/>
      <c r="AC2486" s="27"/>
      <c r="AD2486" s="27"/>
      <c r="AE2486" s="27"/>
      <c r="AF2486" s="27"/>
      <c r="AG2486" s="27"/>
      <c r="AH2486" s="27"/>
      <c r="AI2486" s="27"/>
      <c r="AJ2486" s="27"/>
      <c r="AK2486" s="27"/>
      <c r="AL2486" s="27"/>
      <c r="AM2486" s="27"/>
      <c r="AN2486" s="27"/>
      <c r="AO2486" s="27"/>
      <c r="AP2486" s="27">
        <v>12500</v>
      </c>
      <c r="AQ2486" s="39">
        <v>0</v>
      </c>
      <c r="AR2486" s="27">
        <f t="shared" si="49"/>
        <v>0</v>
      </c>
      <c r="AS2486" s="10" t="s">
        <v>111</v>
      </c>
      <c r="AT2486" s="7" t="s">
        <v>375</v>
      </c>
      <c r="AU2486" s="13" t="s">
        <v>115</v>
      </c>
    </row>
    <row r="2487" spans="2:47" x14ac:dyDescent="0.2">
      <c r="B2487" s="13" t="s">
        <v>3693</v>
      </c>
      <c r="C2487" s="13" t="s">
        <v>100</v>
      </c>
      <c r="D2487" s="13" t="s">
        <v>3682</v>
      </c>
      <c r="E2487" s="13" t="s">
        <v>741</v>
      </c>
      <c r="F2487" s="13" t="s">
        <v>3683</v>
      </c>
      <c r="G2487" s="13" t="s">
        <v>3690</v>
      </c>
      <c r="H2487" s="13" t="s">
        <v>105</v>
      </c>
      <c r="I2487" s="13">
        <v>45</v>
      </c>
      <c r="J2487" s="13" t="s">
        <v>200</v>
      </c>
      <c r="K2487" s="13" t="s">
        <v>107</v>
      </c>
      <c r="L2487" s="13" t="s">
        <v>108</v>
      </c>
      <c r="M2487" s="13" t="s">
        <v>122</v>
      </c>
      <c r="N2487" s="13" t="s">
        <v>3503</v>
      </c>
      <c r="O2487" s="39"/>
      <c r="P2487" s="39"/>
      <c r="Q2487" s="39"/>
      <c r="R2487" s="39">
        <v>100</v>
      </c>
      <c r="S2487" s="39">
        <v>0</v>
      </c>
      <c r="T2487" s="39">
        <v>0</v>
      </c>
      <c r="U2487" s="39">
        <v>0</v>
      </c>
      <c r="V2487" s="39">
        <v>0</v>
      </c>
      <c r="W2487" s="39"/>
      <c r="X2487" s="39"/>
      <c r="Y2487" s="39"/>
      <c r="Z2487" s="39"/>
      <c r="AA2487" s="39"/>
      <c r="AB2487" s="39"/>
      <c r="AC2487" s="39"/>
      <c r="AD2487" s="39"/>
      <c r="AE2487" s="39"/>
      <c r="AF2487" s="39"/>
      <c r="AG2487" s="39"/>
      <c r="AH2487" s="39"/>
      <c r="AI2487" s="39"/>
      <c r="AJ2487" s="39"/>
      <c r="AK2487" s="39"/>
      <c r="AL2487" s="39"/>
      <c r="AM2487" s="39"/>
      <c r="AN2487" s="39"/>
      <c r="AO2487" s="39"/>
      <c r="AP2487" s="39">
        <v>12500</v>
      </c>
      <c r="AQ2487" s="39">
        <f>(O2487+P2487+Q2487+R2487+S2487+T2487+U2487+V2487+W2487)*AP2487</f>
        <v>1250000</v>
      </c>
      <c r="AR2487" s="27">
        <f t="shared" si="49"/>
        <v>1400000.0000000002</v>
      </c>
      <c r="AS2487" s="13" t="s">
        <v>111</v>
      </c>
      <c r="AT2487" s="13">
        <v>2014</v>
      </c>
      <c r="AU2487" s="13"/>
    </row>
    <row r="2488" spans="2:47" x14ac:dyDescent="0.2">
      <c r="B2488" s="7" t="s">
        <v>3694</v>
      </c>
      <c r="C2488" s="7" t="s">
        <v>100</v>
      </c>
      <c r="D2488" s="13" t="s">
        <v>753</v>
      </c>
      <c r="E2488" s="7" t="s">
        <v>732</v>
      </c>
      <c r="F2488" s="7" t="s">
        <v>754</v>
      </c>
      <c r="G2488" s="7" t="s">
        <v>3695</v>
      </c>
      <c r="H2488" s="8" t="s">
        <v>197</v>
      </c>
      <c r="I2488" s="9">
        <v>45</v>
      </c>
      <c r="J2488" s="10" t="s">
        <v>238</v>
      </c>
      <c r="K2488" s="8" t="s">
        <v>107</v>
      </c>
      <c r="L2488" s="10" t="s">
        <v>108</v>
      </c>
      <c r="M2488" s="10" t="s">
        <v>109</v>
      </c>
      <c r="N2488" s="10" t="s">
        <v>3503</v>
      </c>
      <c r="O2488" s="27"/>
      <c r="P2488" s="27"/>
      <c r="Q2488" s="74"/>
      <c r="R2488" s="27">
        <v>1058</v>
      </c>
      <c r="S2488" s="27">
        <v>1058</v>
      </c>
      <c r="T2488" s="27">
        <v>1058</v>
      </c>
      <c r="U2488" s="27">
        <v>1058</v>
      </c>
      <c r="V2488" s="27">
        <v>1058</v>
      </c>
      <c r="W2488" s="27"/>
      <c r="X2488" s="27"/>
      <c r="Y2488" s="27"/>
      <c r="Z2488" s="27"/>
      <c r="AA2488" s="27"/>
      <c r="AB2488" s="27"/>
      <c r="AC2488" s="27"/>
      <c r="AD2488" s="27"/>
      <c r="AE2488" s="27"/>
      <c r="AF2488" s="27"/>
      <c r="AG2488" s="27"/>
      <c r="AH2488" s="27"/>
      <c r="AI2488" s="27"/>
      <c r="AJ2488" s="27"/>
      <c r="AK2488" s="27"/>
      <c r="AL2488" s="27"/>
      <c r="AM2488" s="27"/>
      <c r="AN2488" s="27"/>
      <c r="AO2488" s="27"/>
      <c r="AP2488" s="27">
        <v>13540.81</v>
      </c>
      <c r="AQ2488" s="39">
        <v>0</v>
      </c>
      <c r="AR2488" s="27">
        <f t="shared" si="49"/>
        <v>0</v>
      </c>
      <c r="AS2488" s="10" t="s">
        <v>111</v>
      </c>
      <c r="AT2488" s="43" t="s">
        <v>241</v>
      </c>
      <c r="AU2488" s="89" t="s">
        <v>661</v>
      </c>
    </row>
    <row r="2489" spans="2:47" x14ac:dyDescent="0.2">
      <c r="B2489" s="12" t="s">
        <v>3696</v>
      </c>
      <c r="C2489" s="7" t="s">
        <v>100</v>
      </c>
      <c r="D2489" s="13" t="s">
        <v>753</v>
      </c>
      <c r="E2489" s="7" t="s">
        <v>732</v>
      </c>
      <c r="F2489" s="7" t="s">
        <v>754</v>
      </c>
      <c r="G2489" s="7" t="s">
        <v>3695</v>
      </c>
      <c r="H2489" s="8" t="s">
        <v>105</v>
      </c>
      <c r="I2489" s="9">
        <v>45</v>
      </c>
      <c r="J2489" s="10" t="s">
        <v>106</v>
      </c>
      <c r="K2489" s="8" t="s">
        <v>107</v>
      </c>
      <c r="L2489" s="10" t="s">
        <v>108</v>
      </c>
      <c r="M2489" s="10" t="s">
        <v>109</v>
      </c>
      <c r="N2489" s="10" t="s">
        <v>3503</v>
      </c>
      <c r="O2489" s="74"/>
      <c r="P2489" s="27"/>
      <c r="Q2489" s="27"/>
      <c r="R2489" s="27">
        <v>1058</v>
      </c>
      <c r="S2489" s="27">
        <v>1058</v>
      </c>
      <c r="T2489" s="27">
        <v>1058</v>
      </c>
      <c r="U2489" s="27">
        <v>1058</v>
      </c>
      <c r="V2489" s="27">
        <v>1058</v>
      </c>
      <c r="W2489" s="27"/>
      <c r="X2489" s="27"/>
      <c r="Y2489" s="27"/>
      <c r="Z2489" s="27"/>
      <c r="AA2489" s="27"/>
      <c r="AB2489" s="27"/>
      <c r="AC2489" s="27"/>
      <c r="AD2489" s="27"/>
      <c r="AE2489" s="27"/>
      <c r="AF2489" s="27"/>
      <c r="AG2489" s="27"/>
      <c r="AH2489" s="27"/>
      <c r="AI2489" s="27"/>
      <c r="AJ2489" s="27"/>
      <c r="AK2489" s="27"/>
      <c r="AL2489" s="27"/>
      <c r="AM2489" s="27"/>
      <c r="AN2489" s="27"/>
      <c r="AO2489" s="27"/>
      <c r="AP2489" s="27">
        <v>13540.81</v>
      </c>
      <c r="AQ2489" s="39">
        <v>0</v>
      </c>
      <c r="AR2489" s="27">
        <f t="shared" si="49"/>
        <v>0</v>
      </c>
      <c r="AS2489" s="10" t="s">
        <v>111</v>
      </c>
      <c r="AT2489" s="43" t="s">
        <v>241</v>
      </c>
      <c r="AU2489" s="89" t="s">
        <v>661</v>
      </c>
    </row>
    <row r="2490" spans="2:47" x14ac:dyDescent="0.2">
      <c r="B2490" s="12" t="s">
        <v>3697</v>
      </c>
      <c r="C2490" s="7" t="s">
        <v>100</v>
      </c>
      <c r="D2490" s="13" t="s">
        <v>753</v>
      </c>
      <c r="E2490" s="7" t="s">
        <v>732</v>
      </c>
      <c r="F2490" s="7" t="s">
        <v>754</v>
      </c>
      <c r="G2490" s="7" t="s">
        <v>3695</v>
      </c>
      <c r="H2490" s="8" t="s">
        <v>105</v>
      </c>
      <c r="I2490" s="8">
        <v>45</v>
      </c>
      <c r="J2490" s="10" t="s">
        <v>200</v>
      </c>
      <c r="K2490" s="8" t="s">
        <v>107</v>
      </c>
      <c r="L2490" s="10" t="s">
        <v>108</v>
      </c>
      <c r="M2490" s="10" t="s">
        <v>109</v>
      </c>
      <c r="N2490" s="10" t="s">
        <v>3503</v>
      </c>
      <c r="O2490" s="74"/>
      <c r="P2490" s="27"/>
      <c r="Q2490" s="27"/>
      <c r="R2490" s="27">
        <v>150</v>
      </c>
      <c r="S2490" s="27">
        <v>1058</v>
      </c>
      <c r="T2490" s="27">
        <v>1058</v>
      </c>
      <c r="U2490" s="27">
        <v>1058</v>
      </c>
      <c r="V2490" s="27">
        <v>1058</v>
      </c>
      <c r="W2490" s="27"/>
      <c r="X2490" s="27"/>
      <c r="Y2490" s="27"/>
      <c r="Z2490" s="27"/>
      <c r="AA2490" s="27"/>
      <c r="AB2490" s="27"/>
      <c r="AC2490" s="27"/>
      <c r="AD2490" s="27"/>
      <c r="AE2490" s="27"/>
      <c r="AF2490" s="27"/>
      <c r="AG2490" s="27"/>
      <c r="AH2490" s="27"/>
      <c r="AI2490" s="27"/>
      <c r="AJ2490" s="27"/>
      <c r="AK2490" s="27"/>
      <c r="AL2490" s="27"/>
      <c r="AM2490" s="27"/>
      <c r="AN2490" s="27"/>
      <c r="AO2490" s="27"/>
      <c r="AP2490" s="27">
        <v>12500</v>
      </c>
      <c r="AQ2490" s="39">
        <v>0</v>
      </c>
      <c r="AR2490" s="27">
        <f t="shared" si="49"/>
        <v>0</v>
      </c>
      <c r="AS2490" s="10" t="s">
        <v>111</v>
      </c>
      <c r="AT2490" s="7" t="s">
        <v>375</v>
      </c>
      <c r="AU2490" s="13" t="s">
        <v>115</v>
      </c>
    </row>
    <row r="2491" spans="2:47" x14ac:dyDescent="0.2">
      <c r="B2491" s="13" t="s">
        <v>3698</v>
      </c>
      <c r="C2491" s="13" t="s">
        <v>100</v>
      </c>
      <c r="D2491" s="13" t="s">
        <v>3682</v>
      </c>
      <c r="E2491" s="13" t="s">
        <v>741</v>
      </c>
      <c r="F2491" s="13" t="s">
        <v>3683</v>
      </c>
      <c r="G2491" s="13" t="s">
        <v>3695</v>
      </c>
      <c r="H2491" s="13" t="s">
        <v>105</v>
      </c>
      <c r="I2491" s="13">
        <v>45</v>
      </c>
      <c r="J2491" s="13" t="s">
        <v>200</v>
      </c>
      <c r="K2491" s="13" t="s">
        <v>107</v>
      </c>
      <c r="L2491" s="13" t="s">
        <v>108</v>
      </c>
      <c r="M2491" s="13" t="s">
        <v>122</v>
      </c>
      <c r="N2491" s="13" t="s">
        <v>3503</v>
      </c>
      <c r="O2491" s="39"/>
      <c r="P2491" s="39"/>
      <c r="Q2491" s="39"/>
      <c r="R2491" s="39">
        <v>150</v>
      </c>
      <c r="S2491" s="39">
        <v>0</v>
      </c>
      <c r="T2491" s="39">
        <v>0</v>
      </c>
      <c r="U2491" s="39">
        <v>0</v>
      </c>
      <c r="V2491" s="39">
        <v>0</v>
      </c>
      <c r="W2491" s="39"/>
      <c r="X2491" s="39"/>
      <c r="Y2491" s="39"/>
      <c r="Z2491" s="39"/>
      <c r="AA2491" s="39"/>
      <c r="AB2491" s="39"/>
      <c r="AC2491" s="39"/>
      <c r="AD2491" s="39"/>
      <c r="AE2491" s="39"/>
      <c r="AF2491" s="39"/>
      <c r="AG2491" s="39"/>
      <c r="AH2491" s="39"/>
      <c r="AI2491" s="39"/>
      <c r="AJ2491" s="39"/>
      <c r="AK2491" s="39"/>
      <c r="AL2491" s="39"/>
      <c r="AM2491" s="39"/>
      <c r="AN2491" s="39"/>
      <c r="AO2491" s="39"/>
      <c r="AP2491" s="39">
        <v>12500</v>
      </c>
      <c r="AQ2491" s="39">
        <f>(O2491+P2491+Q2491+R2491+S2491+T2491+U2491+V2491+W2491)*AP2491</f>
        <v>1875000</v>
      </c>
      <c r="AR2491" s="27">
        <f t="shared" si="49"/>
        <v>2100000</v>
      </c>
      <c r="AS2491" s="13" t="s">
        <v>111</v>
      </c>
      <c r="AT2491" s="13">
        <v>2014</v>
      </c>
      <c r="AU2491" s="13"/>
    </row>
    <row r="2492" spans="2:47" x14ac:dyDescent="0.2">
      <c r="B2492" s="7" t="s">
        <v>3699</v>
      </c>
      <c r="C2492" s="7" t="s">
        <v>100</v>
      </c>
      <c r="D2492" s="13" t="s">
        <v>753</v>
      </c>
      <c r="E2492" s="7" t="s">
        <v>732</v>
      </c>
      <c r="F2492" s="7" t="s">
        <v>754</v>
      </c>
      <c r="G2492" s="7" t="s">
        <v>3700</v>
      </c>
      <c r="H2492" s="8" t="s">
        <v>197</v>
      </c>
      <c r="I2492" s="9">
        <v>45</v>
      </c>
      <c r="J2492" s="10" t="s">
        <v>238</v>
      </c>
      <c r="K2492" s="8" t="s">
        <v>107</v>
      </c>
      <c r="L2492" s="10" t="s">
        <v>108</v>
      </c>
      <c r="M2492" s="10" t="s">
        <v>109</v>
      </c>
      <c r="N2492" s="10" t="s">
        <v>3503</v>
      </c>
      <c r="O2492" s="27"/>
      <c r="P2492" s="27"/>
      <c r="Q2492" s="74"/>
      <c r="R2492" s="27">
        <v>617</v>
      </c>
      <c r="S2492" s="27">
        <v>617</v>
      </c>
      <c r="T2492" s="27">
        <v>617</v>
      </c>
      <c r="U2492" s="27">
        <v>617</v>
      </c>
      <c r="V2492" s="27">
        <v>617</v>
      </c>
      <c r="W2492" s="27"/>
      <c r="X2492" s="27"/>
      <c r="Y2492" s="27"/>
      <c r="Z2492" s="27"/>
      <c r="AA2492" s="27"/>
      <c r="AB2492" s="27"/>
      <c r="AC2492" s="27"/>
      <c r="AD2492" s="27"/>
      <c r="AE2492" s="27"/>
      <c r="AF2492" s="27"/>
      <c r="AG2492" s="27"/>
      <c r="AH2492" s="27"/>
      <c r="AI2492" s="27"/>
      <c r="AJ2492" s="27"/>
      <c r="AK2492" s="27"/>
      <c r="AL2492" s="27"/>
      <c r="AM2492" s="27"/>
      <c r="AN2492" s="27"/>
      <c r="AO2492" s="27"/>
      <c r="AP2492" s="27">
        <v>13540.81</v>
      </c>
      <c r="AQ2492" s="39">
        <v>0</v>
      </c>
      <c r="AR2492" s="27">
        <f t="shared" si="49"/>
        <v>0</v>
      </c>
      <c r="AS2492" s="10" t="s">
        <v>111</v>
      </c>
      <c r="AT2492" s="43" t="s">
        <v>241</v>
      </c>
      <c r="AU2492" s="89" t="s">
        <v>661</v>
      </c>
    </row>
    <row r="2493" spans="2:47" x14ac:dyDescent="0.2">
      <c r="B2493" s="12" t="s">
        <v>3701</v>
      </c>
      <c r="C2493" s="7" t="s">
        <v>100</v>
      </c>
      <c r="D2493" s="13" t="s">
        <v>753</v>
      </c>
      <c r="E2493" s="7" t="s">
        <v>732</v>
      </c>
      <c r="F2493" s="7" t="s">
        <v>754</v>
      </c>
      <c r="G2493" s="7" t="s">
        <v>3700</v>
      </c>
      <c r="H2493" s="8" t="s">
        <v>105</v>
      </c>
      <c r="I2493" s="9">
        <v>45</v>
      </c>
      <c r="J2493" s="10" t="s">
        <v>106</v>
      </c>
      <c r="K2493" s="8" t="s">
        <v>107</v>
      </c>
      <c r="L2493" s="10" t="s">
        <v>108</v>
      </c>
      <c r="M2493" s="10" t="s">
        <v>109</v>
      </c>
      <c r="N2493" s="10" t="s">
        <v>3503</v>
      </c>
      <c r="O2493" s="74"/>
      <c r="P2493" s="27"/>
      <c r="Q2493" s="27"/>
      <c r="R2493" s="27">
        <v>617</v>
      </c>
      <c r="S2493" s="27">
        <v>617</v>
      </c>
      <c r="T2493" s="27">
        <v>617</v>
      </c>
      <c r="U2493" s="27">
        <v>617</v>
      </c>
      <c r="V2493" s="27">
        <v>617</v>
      </c>
      <c r="W2493" s="27"/>
      <c r="X2493" s="27"/>
      <c r="Y2493" s="27"/>
      <c r="Z2493" s="27"/>
      <c r="AA2493" s="27"/>
      <c r="AB2493" s="27"/>
      <c r="AC2493" s="27"/>
      <c r="AD2493" s="27"/>
      <c r="AE2493" s="27"/>
      <c r="AF2493" s="27"/>
      <c r="AG2493" s="27"/>
      <c r="AH2493" s="27"/>
      <c r="AI2493" s="27"/>
      <c r="AJ2493" s="27"/>
      <c r="AK2493" s="27"/>
      <c r="AL2493" s="27"/>
      <c r="AM2493" s="27"/>
      <c r="AN2493" s="27"/>
      <c r="AO2493" s="27"/>
      <c r="AP2493" s="27">
        <v>13540.81</v>
      </c>
      <c r="AQ2493" s="39">
        <v>0</v>
      </c>
      <c r="AR2493" s="27">
        <f t="shared" si="49"/>
        <v>0</v>
      </c>
      <c r="AS2493" s="10" t="s">
        <v>111</v>
      </c>
      <c r="AT2493" s="43" t="s">
        <v>241</v>
      </c>
      <c r="AU2493" s="89" t="s">
        <v>661</v>
      </c>
    </row>
    <row r="2494" spans="2:47" x14ac:dyDescent="0.2">
      <c r="B2494" s="12" t="s">
        <v>3702</v>
      </c>
      <c r="C2494" s="7" t="s">
        <v>100</v>
      </c>
      <c r="D2494" s="13" t="s">
        <v>753</v>
      </c>
      <c r="E2494" s="7" t="s">
        <v>732</v>
      </c>
      <c r="F2494" s="7" t="s">
        <v>754</v>
      </c>
      <c r="G2494" s="7" t="s">
        <v>3700</v>
      </c>
      <c r="H2494" s="8" t="s">
        <v>105</v>
      </c>
      <c r="I2494" s="8">
        <v>45</v>
      </c>
      <c r="J2494" s="10" t="s">
        <v>200</v>
      </c>
      <c r="K2494" s="8" t="s">
        <v>107</v>
      </c>
      <c r="L2494" s="10" t="s">
        <v>108</v>
      </c>
      <c r="M2494" s="10" t="s">
        <v>109</v>
      </c>
      <c r="N2494" s="10" t="s">
        <v>3503</v>
      </c>
      <c r="O2494" s="74"/>
      <c r="P2494" s="27"/>
      <c r="Q2494" s="27"/>
      <c r="R2494" s="27">
        <v>100</v>
      </c>
      <c r="S2494" s="27">
        <v>617</v>
      </c>
      <c r="T2494" s="27">
        <v>617</v>
      </c>
      <c r="U2494" s="27">
        <v>617</v>
      </c>
      <c r="V2494" s="27">
        <v>617</v>
      </c>
      <c r="W2494" s="27"/>
      <c r="X2494" s="27"/>
      <c r="Y2494" s="27"/>
      <c r="Z2494" s="27"/>
      <c r="AA2494" s="27"/>
      <c r="AB2494" s="27"/>
      <c r="AC2494" s="27"/>
      <c r="AD2494" s="27"/>
      <c r="AE2494" s="27"/>
      <c r="AF2494" s="27"/>
      <c r="AG2494" s="27"/>
      <c r="AH2494" s="27"/>
      <c r="AI2494" s="27"/>
      <c r="AJ2494" s="27"/>
      <c r="AK2494" s="27"/>
      <c r="AL2494" s="27"/>
      <c r="AM2494" s="27"/>
      <c r="AN2494" s="27"/>
      <c r="AO2494" s="27"/>
      <c r="AP2494" s="27">
        <v>12500</v>
      </c>
      <c r="AQ2494" s="39">
        <v>0</v>
      </c>
      <c r="AR2494" s="27">
        <f t="shared" si="49"/>
        <v>0</v>
      </c>
      <c r="AS2494" s="10" t="s">
        <v>111</v>
      </c>
      <c r="AT2494" s="7" t="s">
        <v>375</v>
      </c>
      <c r="AU2494" s="13" t="s">
        <v>115</v>
      </c>
    </row>
    <row r="2495" spans="2:47" x14ac:dyDescent="0.2">
      <c r="B2495" s="13" t="s">
        <v>3703</v>
      </c>
      <c r="C2495" s="13" t="s">
        <v>100</v>
      </c>
      <c r="D2495" s="13" t="s">
        <v>3682</v>
      </c>
      <c r="E2495" s="13" t="s">
        <v>741</v>
      </c>
      <c r="F2495" s="13" t="s">
        <v>3683</v>
      </c>
      <c r="G2495" s="13" t="s">
        <v>3700</v>
      </c>
      <c r="H2495" s="13" t="s">
        <v>105</v>
      </c>
      <c r="I2495" s="13">
        <v>45</v>
      </c>
      <c r="J2495" s="13" t="s">
        <v>200</v>
      </c>
      <c r="K2495" s="13" t="s">
        <v>107</v>
      </c>
      <c r="L2495" s="13" t="s">
        <v>108</v>
      </c>
      <c r="M2495" s="13" t="s">
        <v>122</v>
      </c>
      <c r="N2495" s="13" t="s">
        <v>3503</v>
      </c>
      <c r="O2495" s="39"/>
      <c r="P2495" s="39"/>
      <c r="Q2495" s="39"/>
      <c r="R2495" s="39">
        <v>100</v>
      </c>
      <c r="S2495" s="39">
        <v>0</v>
      </c>
      <c r="T2495" s="39">
        <v>0</v>
      </c>
      <c r="U2495" s="39">
        <v>0</v>
      </c>
      <c r="V2495" s="39">
        <v>0</v>
      </c>
      <c r="W2495" s="39"/>
      <c r="X2495" s="39"/>
      <c r="Y2495" s="39"/>
      <c r="Z2495" s="39"/>
      <c r="AA2495" s="39"/>
      <c r="AB2495" s="39"/>
      <c r="AC2495" s="39"/>
      <c r="AD2495" s="39"/>
      <c r="AE2495" s="39"/>
      <c r="AF2495" s="39"/>
      <c r="AG2495" s="39"/>
      <c r="AH2495" s="39"/>
      <c r="AI2495" s="39"/>
      <c r="AJ2495" s="39"/>
      <c r="AK2495" s="39"/>
      <c r="AL2495" s="39"/>
      <c r="AM2495" s="39"/>
      <c r="AN2495" s="39"/>
      <c r="AO2495" s="39"/>
      <c r="AP2495" s="39">
        <v>12500</v>
      </c>
      <c r="AQ2495" s="39">
        <f>(O2495+P2495+Q2495+R2495+S2495+T2495+U2495+V2495+W2495)*AP2495</f>
        <v>1250000</v>
      </c>
      <c r="AR2495" s="27">
        <f t="shared" si="49"/>
        <v>1400000.0000000002</v>
      </c>
      <c r="AS2495" s="13" t="s">
        <v>111</v>
      </c>
      <c r="AT2495" s="13">
        <v>2014</v>
      </c>
      <c r="AU2495" s="13"/>
    </row>
    <row r="2496" spans="2:47" x14ac:dyDescent="0.2">
      <c r="B2496" s="7" t="s">
        <v>3704</v>
      </c>
      <c r="C2496" s="7" t="s">
        <v>100</v>
      </c>
      <c r="D2496" s="13" t="s">
        <v>753</v>
      </c>
      <c r="E2496" s="7" t="s">
        <v>732</v>
      </c>
      <c r="F2496" s="7" t="s">
        <v>754</v>
      </c>
      <c r="G2496" s="7" t="s">
        <v>3705</v>
      </c>
      <c r="H2496" s="8" t="s">
        <v>197</v>
      </c>
      <c r="I2496" s="9">
        <v>45</v>
      </c>
      <c r="J2496" s="10" t="s">
        <v>238</v>
      </c>
      <c r="K2496" s="8" t="s">
        <v>107</v>
      </c>
      <c r="L2496" s="10" t="s">
        <v>108</v>
      </c>
      <c r="M2496" s="10" t="s">
        <v>109</v>
      </c>
      <c r="N2496" s="10" t="s">
        <v>3503</v>
      </c>
      <c r="O2496" s="27"/>
      <c r="P2496" s="27"/>
      <c r="Q2496" s="74"/>
      <c r="R2496" s="27">
        <v>317</v>
      </c>
      <c r="S2496" s="27">
        <v>317</v>
      </c>
      <c r="T2496" s="27">
        <v>317</v>
      </c>
      <c r="U2496" s="27">
        <v>317</v>
      </c>
      <c r="V2496" s="27">
        <v>317</v>
      </c>
      <c r="W2496" s="27"/>
      <c r="X2496" s="27"/>
      <c r="Y2496" s="27"/>
      <c r="Z2496" s="27"/>
      <c r="AA2496" s="27"/>
      <c r="AB2496" s="27"/>
      <c r="AC2496" s="27"/>
      <c r="AD2496" s="27"/>
      <c r="AE2496" s="27"/>
      <c r="AF2496" s="27"/>
      <c r="AG2496" s="27"/>
      <c r="AH2496" s="27"/>
      <c r="AI2496" s="27"/>
      <c r="AJ2496" s="27"/>
      <c r="AK2496" s="27"/>
      <c r="AL2496" s="27"/>
      <c r="AM2496" s="27"/>
      <c r="AN2496" s="27"/>
      <c r="AO2496" s="27"/>
      <c r="AP2496" s="27">
        <v>13540.81</v>
      </c>
      <c r="AQ2496" s="39">
        <v>0</v>
      </c>
      <c r="AR2496" s="27">
        <f t="shared" si="49"/>
        <v>0</v>
      </c>
      <c r="AS2496" s="10" t="s">
        <v>111</v>
      </c>
      <c r="AT2496" s="43" t="s">
        <v>241</v>
      </c>
      <c r="AU2496" s="89" t="s">
        <v>661</v>
      </c>
    </row>
    <row r="2497" spans="2:47" x14ac:dyDescent="0.2">
      <c r="B2497" s="12" t="s">
        <v>3706</v>
      </c>
      <c r="C2497" s="7" t="s">
        <v>100</v>
      </c>
      <c r="D2497" s="13" t="s">
        <v>753</v>
      </c>
      <c r="E2497" s="7" t="s">
        <v>732</v>
      </c>
      <c r="F2497" s="7" t="s">
        <v>754</v>
      </c>
      <c r="G2497" s="7" t="s">
        <v>3705</v>
      </c>
      <c r="H2497" s="8" t="s">
        <v>105</v>
      </c>
      <c r="I2497" s="9">
        <v>45</v>
      </c>
      <c r="J2497" s="10" t="s">
        <v>106</v>
      </c>
      <c r="K2497" s="8" t="s">
        <v>107</v>
      </c>
      <c r="L2497" s="10" t="s">
        <v>108</v>
      </c>
      <c r="M2497" s="10" t="s">
        <v>109</v>
      </c>
      <c r="N2497" s="10" t="s">
        <v>3503</v>
      </c>
      <c r="O2497" s="74"/>
      <c r="P2497" s="27"/>
      <c r="Q2497" s="27"/>
      <c r="R2497" s="27">
        <v>317</v>
      </c>
      <c r="S2497" s="27">
        <v>317</v>
      </c>
      <c r="T2497" s="27">
        <v>317</v>
      </c>
      <c r="U2497" s="27">
        <v>317</v>
      </c>
      <c r="V2497" s="27">
        <v>317</v>
      </c>
      <c r="W2497" s="27"/>
      <c r="X2497" s="27"/>
      <c r="Y2497" s="27"/>
      <c r="Z2497" s="27"/>
      <c r="AA2497" s="27"/>
      <c r="AB2497" s="27"/>
      <c r="AC2497" s="27"/>
      <c r="AD2497" s="27"/>
      <c r="AE2497" s="27"/>
      <c r="AF2497" s="27"/>
      <c r="AG2497" s="27"/>
      <c r="AH2497" s="27"/>
      <c r="AI2497" s="27"/>
      <c r="AJ2497" s="27"/>
      <c r="AK2497" s="27"/>
      <c r="AL2497" s="27"/>
      <c r="AM2497" s="27"/>
      <c r="AN2497" s="27"/>
      <c r="AO2497" s="27"/>
      <c r="AP2497" s="27">
        <v>13540.81</v>
      </c>
      <c r="AQ2497" s="39">
        <v>0</v>
      </c>
      <c r="AR2497" s="27">
        <f t="shared" si="49"/>
        <v>0</v>
      </c>
      <c r="AS2497" s="10" t="s">
        <v>111</v>
      </c>
      <c r="AT2497" s="43" t="s">
        <v>241</v>
      </c>
      <c r="AU2497" s="89" t="s">
        <v>661</v>
      </c>
    </row>
    <row r="2498" spans="2:47" x14ac:dyDescent="0.2">
      <c r="B2498" s="12" t="s">
        <v>3707</v>
      </c>
      <c r="C2498" s="7" t="s">
        <v>100</v>
      </c>
      <c r="D2498" s="13" t="s">
        <v>753</v>
      </c>
      <c r="E2498" s="7" t="s">
        <v>732</v>
      </c>
      <c r="F2498" s="7" t="s">
        <v>754</v>
      </c>
      <c r="G2498" s="7" t="s">
        <v>3705</v>
      </c>
      <c r="H2498" s="8" t="s">
        <v>105</v>
      </c>
      <c r="I2498" s="8">
        <v>45</v>
      </c>
      <c r="J2498" s="10" t="s">
        <v>200</v>
      </c>
      <c r="K2498" s="8" t="s">
        <v>107</v>
      </c>
      <c r="L2498" s="10" t="s">
        <v>108</v>
      </c>
      <c r="M2498" s="10" t="s">
        <v>109</v>
      </c>
      <c r="N2498" s="10" t="s">
        <v>3503</v>
      </c>
      <c r="O2498" s="74"/>
      <c r="P2498" s="27"/>
      <c r="Q2498" s="27"/>
      <c r="R2498" s="27">
        <v>100</v>
      </c>
      <c r="S2498" s="27">
        <v>317</v>
      </c>
      <c r="T2498" s="27">
        <v>317</v>
      </c>
      <c r="U2498" s="27">
        <v>317</v>
      </c>
      <c r="V2498" s="27">
        <v>317</v>
      </c>
      <c r="W2498" s="27"/>
      <c r="X2498" s="27"/>
      <c r="Y2498" s="27"/>
      <c r="Z2498" s="27"/>
      <c r="AA2498" s="27"/>
      <c r="AB2498" s="27"/>
      <c r="AC2498" s="27"/>
      <c r="AD2498" s="27"/>
      <c r="AE2498" s="27"/>
      <c r="AF2498" s="27"/>
      <c r="AG2498" s="27"/>
      <c r="AH2498" s="27"/>
      <c r="AI2498" s="27"/>
      <c r="AJ2498" s="27"/>
      <c r="AK2498" s="27"/>
      <c r="AL2498" s="27"/>
      <c r="AM2498" s="27"/>
      <c r="AN2498" s="27"/>
      <c r="AO2498" s="27"/>
      <c r="AP2498" s="27">
        <v>12500</v>
      </c>
      <c r="AQ2498" s="39">
        <v>0</v>
      </c>
      <c r="AR2498" s="27">
        <f t="shared" si="49"/>
        <v>0</v>
      </c>
      <c r="AS2498" s="10" t="s">
        <v>111</v>
      </c>
      <c r="AT2498" s="7" t="s">
        <v>375</v>
      </c>
      <c r="AU2498" s="13" t="s">
        <v>115</v>
      </c>
    </row>
    <row r="2499" spans="2:47" x14ac:dyDescent="0.2">
      <c r="B2499" s="13" t="s">
        <v>3708</v>
      </c>
      <c r="C2499" s="13" t="s">
        <v>100</v>
      </c>
      <c r="D2499" s="13" t="s">
        <v>3682</v>
      </c>
      <c r="E2499" s="13" t="s">
        <v>741</v>
      </c>
      <c r="F2499" s="13" t="s">
        <v>3683</v>
      </c>
      <c r="G2499" s="13" t="s">
        <v>3705</v>
      </c>
      <c r="H2499" s="13" t="s">
        <v>105</v>
      </c>
      <c r="I2499" s="13">
        <v>45</v>
      </c>
      <c r="J2499" s="13" t="s">
        <v>200</v>
      </c>
      <c r="K2499" s="13" t="s">
        <v>107</v>
      </c>
      <c r="L2499" s="13" t="s">
        <v>108</v>
      </c>
      <c r="M2499" s="13" t="s">
        <v>122</v>
      </c>
      <c r="N2499" s="13" t="s">
        <v>3503</v>
      </c>
      <c r="O2499" s="39"/>
      <c r="P2499" s="39"/>
      <c r="Q2499" s="39"/>
      <c r="R2499" s="39">
        <v>100</v>
      </c>
      <c r="S2499" s="39">
        <v>0</v>
      </c>
      <c r="T2499" s="39">
        <v>0</v>
      </c>
      <c r="U2499" s="39">
        <v>0</v>
      </c>
      <c r="V2499" s="39">
        <v>0</v>
      </c>
      <c r="W2499" s="39"/>
      <c r="X2499" s="39"/>
      <c r="Y2499" s="39"/>
      <c r="Z2499" s="39"/>
      <c r="AA2499" s="39"/>
      <c r="AB2499" s="39"/>
      <c r="AC2499" s="39"/>
      <c r="AD2499" s="39"/>
      <c r="AE2499" s="39"/>
      <c r="AF2499" s="39"/>
      <c r="AG2499" s="39"/>
      <c r="AH2499" s="39"/>
      <c r="AI2499" s="39"/>
      <c r="AJ2499" s="39"/>
      <c r="AK2499" s="39"/>
      <c r="AL2499" s="39"/>
      <c r="AM2499" s="39"/>
      <c r="AN2499" s="39"/>
      <c r="AO2499" s="39"/>
      <c r="AP2499" s="39">
        <v>12500</v>
      </c>
      <c r="AQ2499" s="39">
        <f>(O2499+P2499+Q2499+R2499+S2499+T2499+U2499+V2499+W2499)*AP2499</f>
        <v>1250000</v>
      </c>
      <c r="AR2499" s="27">
        <f t="shared" si="49"/>
        <v>1400000.0000000002</v>
      </c>
      <c r="AS2499" s="13" t="s">
        <v>111</v>
      </c>
      <c r="AT2499" s="13">
        <v>2014</v>
      </c>
      <c r="AU2499" s="13"/>
    </row>
    <row r="2500" spans="2:47" x14ac:dyDescent="0.2">
      <c r="B2500" s="7" t="s">
        <v>3709</v>
      </c>
      <c r="C2500" s="7" t="s">
        <v>100</v>
      </c>
      <c r="D2500" s="13" t="s">
        <v>3710</v>
      </c>
      <c r="E2500" s="7" t="s">
        <v>732</v>
      </c>
      <c r="F2500" s="7" t="s">
        <v>3640</v>
      </c>
      <c r="G2500" s="7" t="s">
        <v>3711</v>
      </c>
      <c r="H2500" s="8" t="s">
        <v>197</v>
      </c>
      <c r="I2500" s="9">
        <v>45</v>
      </c>
      <c r="J2500" s="10" t="s">
        <v>238</v>
      </c>
      <c r="K2500" s="8" t="s">
        <v>107</v>
      </c>
      <c r="L2500" s="10" t="s">
        <v>108</v>
      </c>
      <c r="M2500" s="10" t="s">
        <v>109</v>
      </c>
      <c r="N2500" s="10" t="s">
        <v>3503</v>
      </c>
      <c r="O2500" s="27"/>
      <c r="P2500" s="27"/>
      <c r="Q2500" s="74"/>
      <c r="R2500" s="27">
        <v>52</v>
      </c>
      <c r="S2500" s="27">
        <v>52</v>
      </c>
      <c r="T2500" s="27">
        <v>52</v>
      </c>
      <c r="U2500" s="27">
        <v>52</v>
      </c>
      <c r="V2500" s="27">
        <v>52</v>
      </c>
      <c r="W2500" s="27"/>
      <c r="X2500" s="27"/>
      <c r="Y2500" s="27"/>
      <c r="Z2500" s="27"/>
      <c r="AA2500" s="27"/>
      <c r="AB2500" s="27"/>
      <c r="AC2500" s="27"/>
      <c r="AD2500" s="27"/>
      <c r="AE2500" s="27"/>
      <c r="AF2500" s="27"/>
      <c r="AG2500" s="27"/>
      <c r="AH2500" s="27"/>
      <c r="AI2500" s="27"/>
      <c r="AJ2500" s="27"/>
      <c r="AK2500" s="27"/>
      <c r="AL2500" s="27"/>
      <c r="AM2500" s="27"/>
      <c r="AN2500" s="27"/>
      <c r="AO2500" s="27"/>
      <c r="AP2500" s="27">
        <v>17893.21</v>
      </c>
      <c r="AQ2500" s="39">
        <v>0</v>
      </c>
      <c r="AR2500" s="27">
        <f t="shared" si="49"/>
        <v>0</v>
      </c>
      <c r="AS2500" s="10" t="s">
        <v>111</v>
      </c>
      <c r="AT2500" s="43" t="s">
        <v>241</v>
      </c>
      <c r="AU2500" s="89" t="s">
        <v>661</v>
      </c>
    </row>
    <row r="2501" spans="2:47" x14ac:dyDescent="0.2">
      <c r="B2501" s="12" t="s">
        <v>3712</v>
      </c>
      <c r="C2501" s="7" t="s">
        <v>100</v>
      </c>
      <c r="D2501" s="13" t="s">
        <v>3710</v>
      </c>
      <c r="E2501" s="7" t="s">
        <v>732</v>
      </c>
      <c r="F2501" s="7" t="s">
        <v>3640</v>
      </c>
      <c r="G2501" s="7" t="s">
        <v>3711</v>
      </c>
      <c r="H2501" s="8" t="s">
        <v>105</v>
      </c>
      <c r="I2501" s="9">
        <v>45</v>
      </c>
      <c r="J2501" s="10" t="s">
        <v>106</v>
      </c>
      <c r="K2501" s="8" t="s">
        <v>107</v>
      </c>
      <c r="L2501" s="10" t="s">
        <v>108</v>
      </c>
      <c r="M2501" s="10" t="s">
        <v>109</v>
      </c>
      <c r="N2501" s="10" t="s">
        <v>3503</v>
      </c>
      <c r="O2501" s="74"/>
      <c r="P2501" s="27"/>
      <c r="Q2501" s="27"/>
      <c r="R2501" s="27">
        <v>52</v>
      </c>
      <c r="S2501" s="27">
        <v>52</v>
      </c>
      <c r="T2501" s="27">
        <v>52</v>
      </c>
      <c r="U2501" s="27">
        <v>52</v>
      </c>
      <c r="V2501" s="27">
        <v>52</v>
      </c>
      <c r="W2501" s="27"/>
      <c r="X2501" s="27"/>
      <c r="Y2501" s="27"/>
      <c r="Z2501" s="27"/>
      <c r="AA2501" s="27"/>
      <c r="AB2501" s="27"/>
      <c r="AC2501" s="27"/>
      <c r="AD2501" s="27"/>
      <c r="AE2501" s="27"/>
      <c r="AF2501" s="27"/>
      <c r="AG2501" s="27"/>
      <c r="AH2501" s="27"/>
      <c r="AI2501" s="27"/>
      <c r="AJ2501" s="27"/>
      <c r="AK2501" s="27"/>
      <c r="AL2501" s="27"/>
      <c r="AM2501" s="27"/>
      <c r="AN2501" s="27"/>
      <c r="AO2501" s="27"/>
      <c r="AP2501" s="27">
        <v>17893.21</v>
      </c>
      <c r="AQ2501" s="39">
        <v>0</v>
      </c>
      <c r="AR2501" s="27">
        <f t="shared" ref="AR2501:AR2564" si="50">AQ2501*1.12</f>
        <v>0</v>
      </c>
      <c r="AS2501" s="10" t="s">
        <v>111</v>
      </c>
      <c r="AT2501" s="43" t="s">
        <v>3113</v>
      </c>
      <c r="AU2501" s="89" t="s">
        <v>661</v>
      </c>
    </row>
    <row r="2502" spans="2:47" x14ac:dyDescent="0.2">
      <c r="B2502" s="12" t="s">
        <v>3713</v>
      </c>
      <c r="C2502" s="7" t="s">
        <v>100</v>
      </c>
      <c r="D2502" s="13" t="s">
        <v>3710</v>
      </c>
      <c r="E2502" s="7" t="s">
        <v>732</v>
      </c>
      <c r="F2502" s="7" t="s">
        <v>3640</v>
      </c>
      <c r="G2502" s="7" t="s">
        <v>3711</v>
      </c>
      <c r="H2502" s="8" t="s">
        <v>105</v>
      </c>
      <c r="I2502" s="8">
        <v>45</v>
      </c>
      <c r="J2502" s="10" t="s">
        <v>200</v>
      </c>
      <c r="K2502" s="8" t="s">
        <v>107</v>
      </c>
      <c r="L2502" s="10" t="s">
        <v>108</v>
      </c>
      <c r="M2502" s="10" t="s">
        <v>109</v>
      </c>
      <c r="N2502" s="10" t="s">
        <v>3503</v>
      </c>
      <c r="O2502" s="74"/>
      <c r="P2502" s="27"/>
      <c r="Q2502" s="27"/>
      <c r="R2502" s="27"/>
      <c r="S2502" s="27"/>
      <c r="T2502" s="27"/>
      <c r="U2502" s="27">
        <v>28</v>
      </c>
      <c r="V2502" s="27">
        <v>52</v>
      </c>
      <c r="W2502" s="27"/>
      <c r="X2502" s="27"/>
      <c r="Y2502" s="27"/>
      <c r="Z2502" s="27"/>
      <c r="AA2502" s="27"/>
      <c r="AB2502" s="27"/>
      <c r="AC2502" s="27"/>
      <c r="AD2502" s="27"/>
      <c r="AE2502" s="27"/>
      <c r="AF2502" s="27"/>
      <c r="AG2502" s="27"/>
      <c r="AH2502" s="27"/>
      <c r="AI2502" s="27"/>
      <c r="AJ2502" s="27"/>
      <c r="AK2502" s="27"/>
      <c r="AL2502" s="27"/>
      <c r="AM2502" s="27"/>
      <c r="AN2502" s="27"/>
      <c r="AO2502" s="27"/>
      <c r="AP2502" s="27">
        <v>16517.86</v>
      </c>
      <c r="AQ2502" s="39">
        <v>0</v>
      </c>
      <c r="AR2502" s="27">
        <f t="shared" si="50"/>
        <v>0</v>
      </c>
      <c r="AS2502" s="10" t="s">
        <v>111</v>
      </c>
      <c r="AT2502" s="7" t="s">
        <v>375</v>
      </c>
      <c r="AU2502" s="13" t="s">
        <v>115</v>
      </c>
    </row>
    <row r="2503" spans="2:47" x14ac:dyDescent="0.2">
      <c r="B2503" s="13" t="s">
        <v>3714</v>
      </c>
      <c r="C2503" s="13" t="s">
        <v>100</v>
      </c>
      <c r="D2503" s="13" t="s">
        <v>3715</v>
      </c>
      <c r="E2503" s="13" t="s">
        <v>741</v>
      </c>
      <c r="F2503" s="13" t="s">
        <v>3716</v>
      </c>
      <c r="G2503" s="13" t="s">
        <v>3711</v>
      </c>
      <c r="H2503" s="13" t="s">
        <v>105</v>
      </c>
      <c r="I2503" s="13">
        <v>45</v>
      </c>
      <c r="J2503" s="13" t="s">
        <v>200</v>
      </c>
      <c r="K2503" s="13" t="s">
        <v>107</v>
      </c>
      <c r="L2503" s="13" t="s">
        <v>108</v>
      </c>
      <c r="M2503" s="13" t="s">
        <v>122</v>
      </c>
      <c r="N2503" s="13" t="s">
        <v>3503</v>
      </c>
      <c r="O2503" s="39"/>
      <c r="P2503" s="39"/>
      <c r="Q2503" s="39"/>
      <c r="R2503" s="39"/>
      <c r="S2503" s="39">
        <v>0</v>
      </c>
      <c r="T2503" s="39"/>
      <c r="U2503" s="39">
        <v>28</v>
      </c>
      <c r="V2503" s="39">
        <v>28</v>
      </c>
      <c r="W2503" s="39"/>
      <c r="X2503" s="39"/>
      <c r="Y2503" s="39"/>
      <c r="Z2503" s="39"/>
      <c r="AA2503" s="39"/>
      <c r="AB2503" s="39"/>
      <c r="AC2503" s="39"/>
      <c r="AD2503" s="39"/>
      <c r="AE2503" s="39"/>
      <c r="AF2503" s="39"/>
      <c r="AG2503" s="39"/>
      <c r="AH2503" s="39"/>
      <c r="AI2503" s="39"/>
      <c r="AJ2503" s="39"/>
      <c r="AK2503" s="39"/>
      <c r="AL2503" s="39"/>
      <c r="AM2503" s="39"/>
      <c r="AN2503" s="39"/>
      <c r="AO2503" s="39"/>
      <c r="AP2503" s="39">
        <v>16517.849999999999</v>
      </c>
      <c r="AQ2503" s="39">
        <v>0</v>
      </c>
      <c r="AR2503" s="27">
        <f t="shared" si="50"/>
        <v>0</v>
      </c>
      <c r="AS2503" s="13" t="s">
        <v>111</v>
      </c>
      <c r="AT2503" s="13">
        <v>2014</v>
      </c>
      <c r="AU2503" s="13" t="s">
        <v>6997</v>
      </c>
    </row>
    <row r="2504" spans="2:47" x14ac:dyDescent="0.2">
      <c r="B2504" s="13" t="s">
        <v>7027</v>
      </c>
      <c r="C2504" s="13" t="s">
        <v>100</v>
      </c>
      <c r="D2504" s="13" t="s">
        <v>3715</v>
      </c>
      <c r="E2504" s="13" t="s">
        <v>741</v>
      </c>
      <c r="F2504" s="13" t="s">
        <v>3716</v>
      </c>
      <c r="G2504" s="13" t="s">
        <v>3711</v>
      </c>
      <c r="H2504" s="13" t="s">
        <v>105</v>
      </c>
      <c r="I2504" s="13">
        <v>45</v>
      </c>
      <c r="J2504" s="13" t="s">
        <v>200</v>
      </c>
      <c r="K2504" s="13" t="s">
        <v>107</v>
      </c>
      <c r="L2504" s="13" t="s">
        <v>108</v>
      </c>
      <c r="M2504" s="13" t="s">
        <v>122</v>
      </c>
      <c r="N2504" s="13" t="s">
        <v>3503</v>
      </c>
      <c r="O2504" s="39"/>
      <c r="P2504" s="39"/>
      <c r="Q2504" s="39"/>
      <c r="R2504" s="39"/>
      <c r="S2504" s="39">
        <v>0</v>
      </c>
      <c r="T2504" s="39">
        <v>0</v>
      </c>
      <c r="U2504" s="39">
        <v>28</v>
      </c>
      <c r="V2504" s="39">
        <v>28</v>
      </c>
      <c r="W2504" s="39"/>
      <c r="X2504" s="39"/>
      <c r="Y2504" s="39"/>
      <c r="Z2504" s="39"/>
      <c r="AA2504" s="39"/>
      <c r="AB2504" s="39"/>
      <c r="AC2504" s="39"/>
      <c r="AD2504" s="39"/>
      <c r="AE2504" s="39"/>
      <c r="AF2504" s="39"/>
      <c r="AG2504" s="39"/>
      <c r="AH2504" s="39"/>
      <c r="AI2504" s="39"/>
      <c r="AJ2504" s="39"/>
      <c r="AK2504" s="39"/>
      <c r="AL2504" s="39"/>
      <c r="AM2504" s="39"/>
      <c r="AN2504" s="39"/>
      <c r="AO2504" s="39"/>
      <c r="AP2504" s="39">
        <v>16517.849999999999</v>
      </c>
      <c r="AQ2504" s="39">
        <v>0</v>
      </c>
      <c r="AR2504" s="27">
        <f t="shared" si="50"/>
        <v>0</v>
      </c>
      <c r="AS2504" s="13" t="s">
        <v>111</v>
      </c>
      <c r="AT2504" s="13">
        <v>2014</v>
      </c>
      <c r="AU2504" s="13" t="s">
        <v>7181</v>
      </c>
    </row>
    <row r="2505" spans="2:47" x14ac:dyDescent="0.2">
      <c r="B2505" s="13" t="s">
        <v>7141</v>
      </c>
      <c r="C2505" s="13" t="s">
        <v>100</v>
      </c>
      <c r="D2505" s="13" t="s">
        <v>3715</v>
      </c>
      <c r="E2505" s="13" t="s">
        <v>741</v>
      </c>
      <c r="F2505" s="13" t="s">
        <v>3716</v>
      </c>
      <c r="G2505" s="13" t="s">
        <v>3711</v>
      </c>
      <c r="H2505" s="13" t="s">
        <v>105</v>
      </c>
      <c r="I2505" s="13">
        <v>45</v>
      </c>
      <c r="J2505" s="13" t="s">
        <v>200</v>
      </c>
      <c r="K2505" s="13" t="s">
        <v>107</v>
      </c>
      <c r="L2505" s="13" t="s">
        <v>108</v>
      </c>
      <c r="M2505" s="13" t="s">
        <v>122</v>
      </c>
      <c r="N2505" s="13" t="s">
        <v>3503</v>
      </c>
      <c r="O2505" s="39"/>
      <c r="P2505" s="39"/>
      <c r="Q2505" s="39"/>
      <c r="R2505" s="39"/>
      <c r="S2505" s="39">
        <v>0</v>
      </c>
      <c r="T2505" s="39">
        <v>0</v>
      </c>
      <c r="U2505" s="39">
        <v>28</v>
      </c>
      <c r="V2505" s="39">
        <v>28</v>
      </c>
      <c r="W2505" s="39"/>
      <c r="X2505" s="39"/>
      <c r="Y2505" s="39"/>
      <c r="Z2505" s="39"/>
      <c r="AA2505" s="39"/>
      <c r="AB2505" s="39"/>
      <c r="AC2505" s="39"/>
      <c r="AD2505" s="39"/>
      <c r="AE2505" s="39"/>
      <c r="AF2505" s="39"/>
      <c r="AG2505" s="39"/>
      <c r="AH2505" s="39"/>
      <c r="AI2505" s="39"/>
      <c r="AJ2505" s="39"/>
      <c r="AK2505" s="39"/>
      <c r="AL2505" s="39"/>
      <c r="AM2505" s="39"/>
      <c r="AN2505" s="39"/>
      <c r="AO2505" s="39"/>
      <c r="AP2505" s="39">
        <v>18676.14</v>
      </c>
      <c r="AQ2505" s="39">
        <f t="shared" ref="AQ2505" si="51">SUM(R2505:W2505)*AP2505</f>
        <v>1045863.84</v>
      </c>
      <c r="AR2505" s="27">
        <f t="shared" si="50"/>
        <v>1171367.5008</v>
      </c>
      <c r="AS2505" s="13" t="s">
        <v>111</v>
      </c>
      <c r="AT2505" s="13">
        <v>2014</v>
      </c>
      <c r="AU2505" s="13"/>
    </row>
    <row r="2506" spans="2:47" x14ac:dyDescent="0.2">
      <c r="B2506" s="7" t="s">
        <v>3717</v>
      </c>
      <c r="C2506" s="7" t="s">
        <v>100</v>
      </c>
      <c r="D2506" s="13" t="s">
        <v>3718</v>
      </c>
      <c r="E2506" s="7" t="s">
        <v>732</v>
      </c>
      <c r="F2506" s="7" t="s">
        <v>3719</v>
      </c>
      <c r="G2506" s="7" t="s">
        <v>3720</v>
      </c>
      <c r="H2506" s="8" t="s">
        <v>197</v>
      </c>
      <c r="I2506" s="9">
        <v>45</v>
      </c>
      <c r="J2506" s="10" t="s">
        <v>238</v>
      </c>
      <c r="K2506" s="8" t="s">
        <v>107</v>
      </c>
      <c r="L2506" s="10" t="s">
        <v>108</v>
      </c>
      <c r="M2506" s="10" t="s">
        <v>109</v>
      </c>
      <c r="N2506" s="10" t="s">
        <v>3503</v>
      </c>
      <c r="O2506" s="27"/>
      <c r="P2506" s="27"/>
      <c r="Q2506" s="74"/>
      <c r="R2506" s="27">
        <v>211</v>
      </c>
      <c r="S2506" s="27">
        <v>211</v>
      </c>
      <c r="T2506" s="27">
        <v>211</v>
      </c>
      <c r="U2506" s="27">
        <v>211</v>
      </c>
      <c r="V2506" s="27">
        <v>211</v>
      </c>
      <c r="W2506" s="27"/>
      <c r="X2506" s="27"/>
      <c r="Y2506" s="27"/>
      <c r="Z2506" s="27"/>
      <c r="AA2506" s="27"/>
      <c r="AB2506" s="27"/>
      <c r="AC2506" s="27"/>
      <c r="AD2506" s="27"/>
      <c r="AE2506" s="27"/>
      <c r="AF2506" s="27"/>
      <c r="AG2506" s="27"/>
      <c r="AH2506" s="27"/>
      <c r="AI2506" s="27"/>
      <c r="AJ2506" s="27"/>
      <c r="AK2506" s="27"/>
      <c r="AL2506" s="27"/>
      <c r="AM2506" s="27"/>
      <c r="AN2506" s="27"/>
      <c r="AO2506" s="27"/>
      <c r="AP2506" s="27">
        <v>17893.21</v>
      </c>
      <c r="AQ2506" s="39">
        <v>0</v>
      </c>
      <c r="AR2506" s="27">
        <f t="shared" si="50"/>
        <v>0</v>
      </c>
      <c r="AS2506" s="10" t="s">
        <v>111</v>
      </c>
      <c r="AT2506" s="43" t="s">
        <v>241</v>
      </c>
      <c r="AU2506" s="89" t="s">
        <v>661</v>
      </c>
    </row>
    <row r="2507" spans="2:47" x14ac:dyDescent="0.2">
      <c r="B2507" s="12" t="s">
        <v>3721</v>
      </c>
      <c r="C2507" s="7" t="s">
        <v>100</v>
      </c>
      <c r="D2507" s="13" t="s">
        <v>3718</v>
      </c>
      <c r="E2507" s="7" t="s">
        <v>732</v>
      </c>
      <c r="F2507" s="7" t="s">
        <v>3719</v>
      </c>
      <c r="G2507" s="7" t="s">
        <v>3720</v>
      </c>
      <c r="H2507" s="8" t="s">
        <v>105</v>
      </c>
      <c r="I2507" s="9">
        <v>45</v>
      </c>
      <c r="J2507" s="10" t="s">
        <v>106</v>
      </c>
      <c r="K2507" s="8" t="s">
        <v>107</v>
      </c>
      <c r="L2507" s="10" t="s">
        <v>108</v>
      </c>
      <c r="M2507" s="10" t="s">
        <v>109</v>
      </c>
      <c r="N2507" s="10" t="s">
        <v>3503</v>
      </c>
      <c r="O2507" s="74"/>
      <c r="P2507" s="27"/>
      <c r="Q2507" s="27"/>
      <c r="R2507" s="27">
        <v>211</v>
      </c>
      <c r="S2507" s="27">
        <v>211</v>
      </c>
      <c r="T2507" s="27">
        <v>211</v>
      </c>
      <c r="U2507" s="27">
        <v>211</v>
      </c>
      <c r="V2507" s="27">
        <v>211</v>
      </c>
      <c r="W2507" s="27"/>
      <c r="X2507" s="27"/>
      <c r="Y2507" s="27"/>
      <c r="Z2507" s="27"/>
      <c r="AA2507" s="27"/>
      <c r="AB2507" s="27"/>
      <c r="AC2507" s="27"/>
      <c r="AD2507" s="27"/>
      <c r="AE2507" s="27"/>
      <c r="AF2507" s="27"/>
      <c r="AG2507" s="27"/>
      <c r="AH2507" s="27"/>
      <c r="AI2507" s="27"/>
      <c r="AJ2507" s="27"/>
      <c r="AK2507" s="27"/>
      <c r="AL2507" s="27"/>
      <c r="AM2507" s="27"/>
      <c r="AN2507" s="27"/>
      <c r="AO2507" s="27"/>
      <c r="AP2507" s="27">
        <v>17893.21</v>
      </c>
      <c r="AQ2507" s="39">
        <v>0</v>
      </c>
      <c r="AR2507" s="27">
        <f t="shared" si="50"/>
        <v>0</v>
      </c>
      <c r="AS2507" s="10" t="s">
        <v>111</v>
      </c>
      <c r="AT2507" s="43" t="s">
        <v>241</v>
      </c>
      <c r="AU2507" s="89" t="s">
        <v>661</v>
      </c>
    </row>
    <row r="2508" spans="2:47" x14ac:dyDescent="0.2">
      <c r="B2508" s="12" t="s">
        <v>3722</v>
      </c>
      <c r="C2508" s="7" t="s">
        <v>100</v>
      </c>
      <c r="D2508" s="13" t="s">
        <v>3718</v>
      </c>
      <c r="E2508" s="7" t="s">
        <v>732</v>
      </c>
      <c r="F2508" s="7" t="s">
        <v>3719</v>
      </c>
      <c r="G2508" s="7" t="s">
        <v>3720</v>
      </c>
      <c r="H2508" s="8" t="s">
        <v>105</v>
      </c>
      <c r="I2508" s="8">
        <v>45</v>
      </c>
      <c r="J2508" s="10" t="s">
        <v>200</v>
      </c>
      <c r="K2508" s="8" t="s">
        <v>107</v>
      </c>
      <c r="L2508" s="10" t="s">
        <v>108</v>
      </c>
      <c r="M2508" s="10" t="s">
        <v>109</v>
      </c>
      <c r="N2508" s="10" t="s">
        <v>3503</v>
      </c>
      <c r="O2508" s="74"/>
      <c r="P2508" s="27"/>
      <c r="Q2508" s="27"/>
      <c r="R2508" s="27"/>
      <c r="S2508" s="27">
        <v>211</v>
      </c>
      <c r="T2508" s="27">
        <v>211</v>
      </c>
      <c r="U2508" s="27">
        <v>211</v>
      </c>
      <c r="V2508" s="27">
        <v>211</v>
      </c>
      <c r="W2508" s="27"/>
      <c r="X2508" s="27"/>
      <c r="Y2508" s="27"/>
      <c r="Z2508" s="27"/>
      <c r="AA2508" s="27"/>
      <c r="AB2508" s="27"/>
      <c r="AC2508" s="27"/>
      <c r="AD2508" s="27"/>
      <c r="AE2508" s="27"/>
      <c r="AF2508" s="27"/>
      <c r="AG2508" s="27"/>
      <c r="AH2508" s="27"/>
      <c r="AI2508" s="27"/>
      <c r="AJ2508" s="27"/>
      <c r="AK2508" s="27"/>
      <c r="AL2508" s="27"/>
      <c r="AM2508" s="27"/>
      <c r="AN2508" s="27"/>
      <c r="AO2508" s="27"/>
      <c r="AP2508" s="27">
        <v>16517.86</v>
      </c>
      <c r="AQ2508" s="39">
        <v>0</v>
      </c>
      <c r="AR2508" s="27">
        <f t="shared" si="50"/>
        <v>0</v>
      </c>
      <c r="AS2508" s="10" t="s">
        <v>111</v>
      </c>
      <c r="AT2508" s="7" t="s">
        <v>375</v>
      </c>
      <c r="AU2508" s="13" t="s">
        <v>115</v>
      </c>
    </row>
    <row r="2509" spans="2:47" x14ac:dyDescent="0.2">
      <c r="B2509" s="13" t="s">
        <v>3723</v>
      </c>
      <c r="C2509" s="13" t="s">
        <v>100</v>
      </c>
      <c r="D2509" s="13" t="s">
        <v>3724</v>
      </c>
      <c r="E2509" s="13" t="s">
        <v>741</v>
      </c>
      <c r="F2509" s="13" t="s">
        <v>3725</v>
      </c>
      <c r="G2509" s="13" t="s">
        <v>3720</v>
      </c>
      <c r="H2509" s="13" t="s">
        <v>105</v>
      </c>
      <c r="I2509" s="13">
        <v>45</v>
      </c>
      <c r="J2509" s="13" t="s">
        <v>200</v>
      </c>
      <c r="K2509" s="13" t="s">
        <v>107</v>
      </c>
      <c r="L2509" s="13" t="s">
        <v>108</v>
      </c>
      <c r="M2509" s="13" t="s">
        <v>109</v>
      </c>
      <c r="N2509" s="13" t="s">
        <v>3503</v>
      </c>
      <c r="O2509" s="39"/>
      <c r="P2509" s="39"/>
      <c r="Q2509" s="39"/>
      <c r="R2509" s="39"/>
      <c r="S2509" s="39">
        <v>0</v>
      </c>
      <c r="T2509" s="39">
        <v>74</v>
      </c>
      <c r="U2509" s="39">
        <v>74</v>
      </c>
      <c r="V2509" s="39">
        <v>74</v>
      </c>
      <c r="W2509" s="39"/>
      <c r="X2509" s="39"/>
      <c r="Y2509" s="39"/>
      <c r="Z2509" s="39"/>
      <c r="AA2509" s="39"/>
      <c r="AB2509" s="39"/>
      <c r="AC2509" s="39"/>
      <c r="AD2509" s="39"/>
      <c r="AE2509" s="39"/>
      <c r="AF2509" s="39"/>
      <c r="AG2509" s="39"/>
      <c r="AH2509" s="39"/>
      <c r="AI2509" s="39"/>
      <c r="AJ2509" s="39"/>
      <c r="AK2509" s="39"/>
      <c r="AL2509" s="39"/>
      <c r="AM2509" s="39"/>
      <c r="AN2509" s="39"/>
      <c r="AO2509" s="39"/>
      <c r="AP2509" s="39">
        <v>16517.849999999999</v>
      </c>
      <c r="AQ2509" s="39">
        <v>0</v>
      </c>
      <c r="AR2509" s="27">
        <f t="shared" si="50"/>
        <v>0</v>
      </c>
      <c r="AS2509" s="13" t="s">
        <v>111</v>
      </c>
      <c r="AT2509" s="13">
        <v>2014</v>
      </c>
      <c r="AU2509" s="13">
        <v>14</v>
      </c>
    </row>
    <row r="2510" spans="2:47" x14ac:dyDescent="0.2">
      <c r="B2510" s="13" t="s">
        <v>3726</v>
      </c>
      <c r="C2510" s="13" t="s">
        <v>100</v>
      </c>
      <c r="D2510" s="13" t="s">
        <v>3724</v>
      </c>
      <c r="E2510" s="13" t="s">
        <v>741</v>
      </c>
      <c r="F2510" s="13" t="s">
        <v>3725</v>
      </c>
      <c r="G2510" s="13" t="s">
        <v>3720</v>
      </c>
      <c r="H2510" s="13" t="s">
        <v>105</v>
      </c>
      <c r="I2510" s="13">
        <v>45</v>
      </c>
      <c r="J2510" s="13" t="s">
        <v>200</v>
      </c>
      <c r="K2510" s="13" t="s">
        <v>107</v>
      </c>
      <c r="L2510" s="13" t="s">
        <v>108</v>
      </c>
      <c r="M2510" s="13" t="s">
        <v>122</v>
      </c>
      <c r="N2510" s="13" t="s">
        <v>3503</v>
      </c>
      <c r="O2510" s="39"/>
      <c r="P2510" s="39"/>
      <c r="Q2510" s="39"/>
      <c r="R2510" s="39"/>
      <c r="S2510" s="39">
        <v>74</v>
      </c>
      <c r="T2510" s="39">
        <v>74</v>
      </c>
      <c r="U2510" s="39">
        <v>74</v>
      </c>
      <c r="V2510" s="39">
        <v>74</v>
      </c>
      <c r="W2510" s="39"/>
      <c r="X2510" s="39"/>
      <c r="Y2510" s="39"/>
      <c r="Z2510" s="39"/>
      <c r="AA2510" s="39"/>
      <c r="AB2510" s="39"/>
      <c r="AC2510" s="39"/>
      <c r="AD2510" s="39"/>
      <c r="AE2510" s="39"/>
      <c r="AF2510" s="39"/>
      <c r="AG2510" s="39"/>
      <c r="AH2510" s="39"/>
      <c r="AI2510" s="39"/>
      <c r="AJ2510" s="39"/>
      <c r="AK2510" s="39"/>
      <c r="AL2510" s="39"/>
      <c r="AM2510" s="39"/>
      <c r="AN2510" s="39"/>
      <c r="AO2510" s="39"/>
      <c r="AP2510" s="39">
        <v>16517.849999999999</v>
      </c>
      <c r="AQ2510" s="39">
        <v>0</v>
      </c>
      <c r="AR2510" s="27">
        <f t="shared" si="50"/>
        <v>0</v>
      </c>
      <c r="AS2510" s="13" t="s">
        <v>111</v>
      </c>
      <c r="AT2510" s="13">
        <v>2014</v>
      </c>
      <c r="AU2510" s="13" t="s">
        <v>6997</v>
      </c>
    </row>
    <row r="2511" spans="2:47" x14ac:dyDescent="0.2">
      <c r="B2511" s="13" t="s">
        <v>7028</v>
      </c>
      <c r="C2511" s="13" t="s">
        <v>100</v>
      </c>
      <c r="D2511" s="13" t="s">
        <v>3724</v>
      </c>
      <c r="E2511" s="13" t="s">
        <v>741</v>
      </c>
      <c r="F2511" s="13" t="s">
        <v>3725</v>
      </c>
      <c r="G2511" s="13" t="s">
        <v>3720</v>
      </c>
      <c r="H2511" s="13" t="s">
        <v>105</v>
      </c>
      <c r="I2511" s="13">
        <v>45</v>
      </c>
      <c r="J2511" s="13" t="s">
        <v>200</v>
      </c>
      <c r="K2511" s="13" t="s">
        <v>107</v>
      </c>
      <c r="L2511" s="13" t="s">
        <v>108</v>
      </c>
      <c r="M2511" s="13" t="s">
        <v>122</v>
      </c>
      <c r="N2511" s="13" t="s">
        <v>3503</v>
      </c>
      <c r="O2511" s="39"/>
      <c r="P2511" s="39"/>
      <c r="Q2511" s="39"/>
      <c r="R2511" s="39"/>
      <c r="S2511" s="39">
        <v>74</v>
      </c>
      <c r="T2511" s="39">
        <v>74</v>
      </c>
      <c r="U2511" s="39">
        <v>74</v>
      </c>
      <c r="V2511" s="39">
        <v>74</v>
      </c>
      <c r="W2511" s="39"/>
      <c r="X2511" s="39"/>
      <c r="Y2511" s="39"/>
      <c r="Z2511" s="39"/>
      <c r="AA2511" s="39"/>
      <c r="AB2511" s="39"/>
      <c r="AC2511" s="39"/>
      <c r="AD2511" s="39"/>
      <c r="AE2511" s="39"/>
      <c r="AF2511" s="39"/>
      <c r="AG2511" s="39"/>
      <c r="AH2511" s="39"/>
      <c r="AI2511" s="39"/>
      <c r="AJ2511" s="39"/>
      <c r="AK2511" s="39"/>
      <c r="AL2511" s="39"/>
      <c r="AM2511" s="39"/>
      <c r="AN2511" s="39"/>
      <c r="AO2511" s="39"/>
      <c r="AP2511" s="39">
        <v>16517.849999999999</v>
      </c>
      <c r="AQ2511" s="39">
        <v>0</v>
      </c>
      <c r="AR2511" s="27">
        <f t="shared" si="50"/>
        <v>0</v>
      </c>
      <c r="AS2511" s="13" t="s">
        <v>111</v>
      </c>
      <c r="AT2511" s="13">
        <v>2014</v>
      </c>
      <c r="AU2511" s="13" t="s">
        <v>7181</v>
      </c>
    </row>
    <row r="2512" spans="2:47" x14ac:dyDescent="0.2">
      <c r="B2512" s="13" t="s">
        <v>7142</v>
      </c>
      <c r="C2512" s="13" t="s">
        <v>100</v>
      </c>
      <c r="D2512" s="13" t="s">
        <v>3724</v>
      </c>
      <c r="E2512" s="13" t="s">
        <v>741</v>
      </c>
      <c r="F2512" s="13" t="s">
        <v>3725</v>
      </c>
      <c r="G2512" s="13" t="s">
        <v>3720</v>
      </c>
      <c r="H2512" s="13" t="s">
        <v>105</v>
      </c>
      <c r="I2512" s="13">
        <v>45</v>
      </c>
      <c r="J2512" s="13" t="s">
        <v>200</v>
      </c>
      <c r="K2512" s="13" t="s">
        <v>107</v>
      </c>
      <c r="L2512" s="13" t="s">
        <v>108</v>
      </c>
      <c r="M2512" s="13" t="s">
        <v>122</v>
      </c>
      <c r="N2512" s="13" t="s">
        <v>3503</v>
      </c>
      <c r="O2512" s="39"/>
      <c r="P2512" s="39"/>
      <c r="Q2512" s="39"/>
      <c r="R2512" s="39"/>
      <c r="S2512" s="39">
        <v>74</v>
      </c>
      <c r="T2512" s="39">
        <v>74</v>
      </c>
      <c r="U2512" s="39">
        <v>74</v>
      </c>
      <c r="V2512" s="39">
        <v>74</v>
      </c>
      <c r="W2512" s="39"/>
      <c r="X2512" s="39"/>
      <c r="Y2512" s="39"/>
      <c r="Z2512" s="39"/>
      <c r="AA2512" s="39"/>
      <c r="AB2512" s="39"/>
      <c r="AC2512" s="39"/>
      <c r="AD2512" s="39"/>
      <c r="AE2512" s="39"/>
      <c r="AF2512" s="39"/>
      <c r="AG2512" s="39"/>
      <c r="AH2512" s="39"/>
      <c r="AI2512" s="39"/>
      <c r="AJ2512" s="39"/>
      <c r="AK2512" s="39"/>
      <c r="AL2512" s="39"/>
      <c r="AM2512" s="39"/>
      <c r="AN2512" s="39"/>
      <c r="AO2512" s="39"/>
      <c r="AP2512" s="39">
        <v>18676.14</v>
      </c>
      <c r="AQ2512" s="39">
        <f t="shared" ref="AQ2512" si="52">SUM(R2512:W2512)*AP2512</f>
        <v>5528137.4399999995</v>
      </c>
      <c r="AR2512" s="27">
        <f t="shared" si="50"/>
        <v>6191513.9327999996</v>
      </c>
      <c r="AS2512" s="13" t="s">
        <v>111</v>
      </c>
      <c r="AT2512" s="13">
        <v>2014</v>
      </c>
      <c r="AU2512" s="13"/>
    </row>
    <row r="2513" spans="2:47" x14ac:dyDescent="0.2">
      <c r="B2513" s="7" t="s">
        <v>3727</v>
      </c>
      <c r="C2513" s="7" t="s">
        <v>100</v>
      </c>
      <c r="D2513" s="13" t="s">
        <v>3728</v>
      </c>
      <c r="E2513" s="7" t="s">
        <v>732</v>
      </c>
      <c r="F2513" s="7" t="s">
        <v>3729</v>
      </c>
      <c r="G2513" s="7" t="s">
        <v>3730</v>
      </c>
      <c r="H2513" s="8" t="s">
        <v>197</v>
      </c>
      <c r="I2513" s="9">
        <v>45</v>
      </c>
      <c r="J2513" s="10" t="s">
        <v>238</v>
      </c>
      <c r="K2513" s="8" t="s">
        <v>107</v>
      </c>
      <c r="L2513" s="10" t="s">
        <v>108</v>
      </c>
      <c r="M2513" s="10" t="s">
        <v>109</v>
      </c>
      <c r="N2513" s="10" t="s">
        <v>3503</v>
      </c>
      <c r="O2513" s="27"/>
      <c r="P2513" s="27"/>
      <c r="Q2513" s="74"/>
      <c r="R2513" s="27">
        <v>614</v>
      </c>
      <c r="S2513" s="27">
        <v>614</v>
      </c>
      <c r="T2513" s="27">
        <v>614</v>
      </c>
      <c r="U2513" s="27">
        <v>614</v>
      </c>
      <c r="V2513" s="27">
        <v>614</v>
      </c>
      <c r="W2513" s="27"/>
      <c r="X2513" s="27"/>
      <c r="Y2513" s="27"/>
      <c r="Z2513" s="27"/>
      <c r="AA2513" s="27"/>
      <c r="AB2513" s="27"/>
      <c r="AC2513" s="27"/>
      <c r="AD2513" s="27"/>
      <c r="AE2513" s="27"/>
      <c r="AF2513" s="27"/>
      <c r="AG2513" s="27"/>
      <c r="AH2513" s="27"/>
      <c r="AI2513" s="27"/>
      <c r="AJ2513" s="27"/>
      <c r="AK2513" s="27"/>
      <c r="AL2513" s="27"/>
      <c r="AM2513" s="27"/>
      <c r="AN2513" s="27"/>
      <c r="AO2513" s="27"/>
      <c r="AP2513" s="27">
        <v>17893.21</v>
      </c>
      <c r="AQ2513" s="39">
        <v>0</v>
      </c>
      <c r="AR2513" s="27">
        <f t="shared" si="50"/>
        <v>0</v>
      </c>
      <c r="AS2513" s="10" t="s">
        <v>111</v>
      </c>
      <c r="AT2513" s="43" t="s">
        <v>241</v>
      </c>
      <c r="AU2513" s="89" t="s">
        <v>661</v>
      </c>
    </row>
    <row r="2514" spans="2:47" x14ac:dyDescent="0.2">
      <c r="B2514" s="12" t="s">
        <v>3731</v>
      </c>
      <c r="C2514" s="7" t="s">
        <v>100</v>
      </c>
      <c r="D2514" s="13" t="s">
        <v>3728</v>
      </c>
      <c r="E2514" s="7" t="s">
        <v>732</v>
      </c>
      <c r="F2514" s="7" t="s">
        <v>3729</v>
      </c>
      <c r="G2514" s="7" t="s">
        <v>3730</v>
      </c>
      <c r="H2514" s="8" t="s">
        <v>105</v>
      </c>
      <c r="I2514" s="9">
        <v>45</v>
      </c>
      <c r="J2514" s="10" t="s">
        <v>106</v>
      </c>
      <c r="K2514" s="8" t="s">
        <v>107</v>
      </c>
      <c r="L2514" s="10" t="s">
        <v>108</v>
      </c>
      <c r="M2514" s="10" t="s">
        <v>109</v>
      </c>
      <c r="N2514" s="10" t="s">
        <v>3503</v>
      </c>
      <c r="O2514" s="74"/>
      <c r="P2514" s="27"/>
      <c r="Q2514" s="27"/>
      <c r="R2514" s="27">
        <v>614</v>
      </c>
      <c r="S2514" s="27">
        <v>614</v>
      </c>
      <c r="T2514" s="27">
        <v>614</v>
      </c>
      <c r="U2514" s="27">
        <v>614</v>
      </c>
      <c r="V2514" s="27">
        <v>614</v>
      </c>
      <c r="W2514" s="27"/>
      <c r="X2514" s="27"/>
      <c r="Y2514" s="27"/>
      <c r="Z2514" s="27"/>
      <c r="AA2514" s="27"/>
      <c r="AB2514" s="27"/>
      <c r="AC2514" s="27"/>
      <c r="AD2514" s="27"/>
      <c r="AE2514" s="27"/>
      <c r="AF2514" s="27"/>
      <c r="AG2514" s="27"/>
      <c r="AH2514" s="27"/>
      <c r="AI2514" s="27"/>
      <c r="AJ2514" s="27"/>
      <c r="AK2514" s="27"/>
      <c r="AL2514" s="27"/>
      <c r="AM2514" s="27"/>
      <c r="AN2514" s="27"/>
      <c r="AO2514" s="27"/>
      <c r="AP2514" s="27">
        <v>17893.21</v>
      </c>
      <c r="AQ2514" s="39">
        <v>0</v>
      </c>
      <c r="AR2514" s="27">
        <f t="shared" si="50"/>
        <v>0</v>
      </c>
      <c r="AS2514" s="10" t="s">
        <v>111</v>
      </c>
      <c r="AT2514" s="43" t="s">
        <v>241</v>
      </c>
      <c r="AU2514" s="89" t="s">
        <v>661</v>
      </c>
    </row>
    <row r="2515" spans="2:47" x14ac:dyDescent="0.2">
      <c r="B2515" s="12" t="s">
        <v>3732</v>
      </c>
      <c r="C2515" s="7" t="s">
        <v>100</v>
      </c>
      <c r="D2515" s="13" t="s">
        <v>3728</v>
      </c>
      <c r="E2515" s="7" t="s">
        <v>732</v>
      </c>
      <c r="F2515" s="7" t="s">
        <v>3729</v>
      </c>
      <c r="G2515" s="7" t="s">
        <v>3730</v>
      </c>
      <c r="H2515" s="8" t="s">
        <v>105</v>
      </c>
      <c r="I2515" s="8">
        <v>45</v>
      </c>
      <c r="J2515" s="10" t="s">
        <v>200</v>
      </c>
      <c r="K2515" s="8" t="s">
        <v>107</v>
      </c>
      <c r="L2515" s="10" t="s">
        <v>108</v>
      </c>
      <c r="M2515" s="10" t="s">
        <v>109</v>
      </c>
      <c r="N2515" s="10" t="s">
        <v>3503</v>
      </c>
      <c r="O2515" s="74"/>
      <c r="P2515" s="27"/>
      <c r="Q2515" s="27"/>
      <c r="R2515" s="27">
        <v>83</v>
      </c>
      <c r="S2515" s="27">
        <v>614</v>
      </c>
      <c r="T2515" s="27">
        <v>614</v>
      </c>
      <c r="U2515" s="27">
        <v>614</v>
      </c>
      <c r="V2515" s="27">
        <v>614</v>
      </c>
      <c r="W2515" s="27"/>
      <c r="X2515" s="27"/>
      <c r="Y2515" s="27"/>
      <c r="Z2515" s="27"/>
      <c r="AA2515" s="27"/>
      <c r="AB2515" s="27"/>
      <c r="AC2515" s="27"/>
      <c r="AD2515" s="27"/>
      <c r="AE2515" s="27"/>
      <c r="AF2515" s="27"/>
      <c r="AG2515" s="27"/>
      <c r="AH2515" s="27"/>
      <c r="AI2515" s="27"/>
      <c r="AJ2515" s="27"/>
      <c r="AK2515" s="27"/>
      <c r="AL2515" s="27"/>
      <c r="AM2515" s="27"/>
      <c r="AN2515" s="27"/>
      <c r="AO2515" s="27"/>
      <c r="AP2515" s="27">
        <v>16517.86</v>
      </c>
      <c r="AQ2515" s="39">
        <v>0</v>
      </c>
      <c r="AR2515" s="27">
        <f t="shared" si="50"/>
        <v>0</v>
      </c>
      <c r="AS2515" s="10" t="s">
        <v>111</v>
      </c>
      <c r="AT2515" s="7" t="s">
        <v>375</v>
      </c>
      <c r="AU2515" s="13" t="s">
        <v>115</v>
      </c>
    </row>
    <row r="2516" spans="2:47" x14ac:dyDescent="0.2">
      <c r="B2516" s="13" t="s">
        <v>3733</v>
      </c>
      <c r="C2516" s="13" t="s">
        <v>100</v>
      </c>
      <c r="D2516" s="13" t="s">
        <v>3734</v>
      </c>
      <c r="E2516" s="13" t="s">
        <v>741</v>
      </c>
      <c r="F2516" s="13" t="s">
        <v>3735</v>
      </c>
      <c r="G2516" s="13" t="s">
        <v>3730</v>
      </c>
      <c r="H2516" s="13" t="s">
        <v>105</v>
      </c>
      <c r="I2516" s="13">
        <v>45</v>
      </c>
      <c r="J2516" s="13" t="s">
        <v>200</v>
      </c>
      <c r="K2516" s="13" t="s">
        <v>107</v>
      </c>
      <c r="L2516" s="13" t="s">
        <v>108</v>
      </c>
      <c r="M2516" s="13" t="s">
        <v>109</v>
      </c>
      <c r="N2516" s="13" t="s">
        <v>3503</v>
      </c>
      <c r="O2516" s="39"/>
      <c r="P2516" s="39"/>
      <c r="Q2516" s="39"/>
      <c r="R2516" s="39">
        <v>83</v>
      </c>
      <c r="S2516" s="39">
        <v>0</v>
      </c>
      <c r="T2516" s="39">
        <v>291</v>
      </c>
      <c r="U2516" s="39">
        <v>291</v>
      </c>
      <c r="V2516" s="39">
        <v>291</v>
      </c>
      <c r="W2516" s="39"/>
      <c r="X2516" s="39"/>
      <c r="Y2516" s="39"/>
      <c r="Z2516" s="39"/>
      <c r="AA2516" s="39"/>
      <c r="AB2516" s="39"/>
      <c r="AC2516" s="39"/>
      <c r="AD2516" s="39"/>
      <c r="AE2516" s="39"/>
      <c r="AF2516" s="39"/>
      <c r="AG2516" s="39"/>
      <c r="AH2516" s="39"/>
      <c r="AI2516" s="39"/>
      <c r="AJ2516" s="39"/>
      <c r="AK2516" s="39"/>
      <c r="AL2516" s="39"/>
      <c r="AM2516" s="39"/>
      <c r="AN2516" s="39"/>
      <c r="AO2516" s="39"/>
      <c r="AP2516" s="39">
        <v>16517.849999999999</v>
      </c>
      <c r="AQ2516" s="39">
        <v>0</v>
      </c>
      <c r="AR2516" s="27">
        <f t="shared" si="50"/>
        <v>0</v>
      </c>
      <c r="AS2516" s="13" t="s">
        <v>111</v>
      </c>
      <c r="AT2516" s="13">
        <v>2014</v>
      </c>
      <c r="AU2516" s="13">
        <v>14</v>
      </c>
    </row>
    <row r="2517" spans="2:47" x14ac:dyDescent="0.2">
      <c r="B2517" s="13" t="s">
        <v>3736</v>
      </c>
      <c r="C2517" s="13" t="s">
        <v>100</v>
      </c>
      <c r="D2517" s="13" t="s">
        <v>3734</v>
      </c>
      <c r="E2517" s="13" t="s">
        <v>741</v>
      </c>
      <c r="F2517" s="13" t="s">
        <v>3735</v>
      </c>
      <c r="G2517" s="13" t="s">
        <v>3730</v>
      </c>
      <c r="H2517" s="13" t="s">
        <v>105</v>
      </c>
      <c r="I2517" s="13">
        <v>45</v>
      </c>
      <c r="J2517" s="13" t="s">
        <v>200</v>
      </c>
      <c r="K2517" s="13" t="s">
        <v>107</v>
      </c>
      <c r="L2517" s="13" t="s">
        <v>108</v>
      </c>
      <c r="M2517" s="13" t="s">
        <v>109</v>
      </c>
      <c r="N2517" s="13" t="s">
        <v>3503</v>
      </c>
      <c r="O2517" s="39"/>
      <c r="P2517" s="39"/>
      <c r="Q2517" s="39"/>
      <c r="R2517" s="39">
        <v>83</v>
      </c>
      <c r="S2517" s="39">
        <v>291</v>
      </c>
      <c r="T2517" s="39">
        <v>291</v>
      </c>
      <c r="U2517" s="39">
        <v>291</v>
      </c>
      <c r="V2517" s="39">
        <v>291</v>
      </c>
      <c r="W2517" s="39"/>
      <c r="X2517" s="39"/>
      <c r="Y2517" s="39"/>
      <c r="Z2517" s="39"/>
      <c r="AA2517" s="39"/>
      <c r="AB2517" s="39"/>
      <c r="AC2517" s="39"/>
      <c r="AD2517" s="39"/>
      <c r="AE2517" s="39"/>
      <c r="AF2517" s="39"/>
      <c r="AG2517" s="39"/>
      <c r="AH2517" s="39"/>
      <c r="AI2517" s="39"/>
      <c r="AJ2517" s="39"/>
      <c r="AK2517" s="39"/>
      <c r="AL2517" s="39"/>
      <c r="AM2517" s="39"/>
      <c r="AN2517" s="39"/>
      <c r="AO2517" s="39"/>
      <c r="AP2517" s="39">
        <v>16517.849999999999</v>
      </c>
      <c r="AQ2517" s="39">
        <v>0</v>
      </c>
      <c r="AR2517" s="27">
        <f t="shared" si="50"/>
        <v>0</v>
      </c>
      <c r="AS2517" s="13" t="s">
        <v>111</v>
      </c>
      <c r="AT2517" s="13">
        <v>2014</v>
      </c>
      <c r="AU2517" s="13">
        <v>14</v>
      </c>
    </row>
    <row r="2518" spans="2:47" x14ac:dyDescent="0.2">
      <c r="B2518" s="13" t="s">
        <v>3737</v>
      </c>
      <c r="C2518" s="13" t="s">
        <v>100</v>
      </c>
      <c r="D2518" s="13" t="s">
        <v>3734</v>
      </c>
      <c r="E2518" s="13" t="s">
        <v>741</v>
      </c>
      <c r="F2518" s="13" t="s">
        <v>3735</v>
      </c>
      <c r="G2518" s="13" t="s">
        <v>3730</v>
      </c>
      <c r="H2518" s="13" t="s">
        <v>105</v>
      </c>
      <c r="I2518" s="13">
        <v>45</v>
      </c>
      <c r="J2518" s="13" t="s">
        <v>200</v>
      </c>
      <c r="K2518" s="13" t="s">
        <v>107</v>
      </c>
      <c r="L2518" s="13" t="s">
        <v>108</v>
      </c>
      <c r="M2518" s="13" t="s">
        <v>122</v>
      </c>
      <c r="N2518" s="13" t="s">
        <v>3503</v>
      </c>
      <c r="O2518" s="39"/>
      <c r="P2518" s="39"/>
      <c r="Q2518" s="39"/>
      <c r="R2518" s="39">
        <v>83</v>
      </c>
      <c r="S2518" s="39">
        <v>287</v>
      </c>
      <c r="T2518" s="39">
        <v>291</v>
      </c>
      <c r="U2518" s="39">
        <v>291</v>
      </c>
      <c r="V2518" s="39">
        <v>291</v>
      </c>
      <c r="W2518" s="39"/>
      <c r="X2518" s="39"/>
      <c r="Y2518" s="39"/>
      <c r="Z2518" s="39"/>
      <c r="AA2518" s="39"/>
      <c r="AB2518" s="39"/>
      <c r="AC2518" s="39"/>
      <c r="AD2518" s="39"/>
      <c r="AE2518" s="39"/>
      <c r="AF2518" s="39"/>
      <c r="AG2518" s="39"/>
      <c r="AH2518" s="39"/>
      <c r="AI2518" s="39"/>
      <c r="AJ2518" s="39"/>
      <c r="AK2518" s="39"/>
      <c r="AL2518" s="39"/>
      <c r="AM2518" s="39"/>
      <c r="AN2518" s="39"/>
      <c r="AO2518" s="39"/>
      <c r="AP2518" s="39">
        <v>16517.849999999999</v>
      </c>
      <c r="AQ2518" s="39">
        <v>0</v>
      </c>
      <c r="AR2518" s="27">
        <f t="shared" si="50"/>
        <v>0</v>
      </c>
      <c r="AS2518" s="13" t="s">
        <v>111</v>
      </c>
      <c r="AT2518" s="13">
        <v>2014</v>
      </c>
      <c r="AU2518" s="13" t="s">
        <v>6997</v>
      </c>
    </row>
    <row r="2519" spans="2:47" x14ac:dyDescent="0.2">
      <c r="B2519" s="13" t="s">
        <v>7029</v>
      </c>
      <c r="C2519" s="13" t="s">
        <v>100</v>
      </c>
      <c r="D2519" s="13" t="s">
        <v>3734</v>
      </c>
      <c r="E2519" s="13" t="s">
        <v>741</v>
      </c>
      <c r="F2519" s="13" t="s">
        <v>3735</v>
      </c>
      <c r="G2519" s="13" t="s">
        <v>3730</v>
      </c>
      <c r="H2519" s="13" t="s">
        <v>105</v>
      </c>
      <c r="I2519" s="13">
        <v>45</v>
      </c>
      <c r="J2519" s="13" t="s">
        <v>200</v>
      </c>
      <c r="K2519" s="13" t="s">
        <v>107</v>
      </c>
      <c r="L2519" s="13" t="s">
        <v>108</v>
      </c>
      <c r="M2519" s="13" t="s">
        <v>122</v>
      </c>
      <c r="N2519" s="13" t="s">
        <v>3503</v>
      </c>
      <c r="O2519" s="39"/>
      <c r="P2519" s="39"/>
      <c r="Q2519" s="39"/>
      <c r="R2519" s="39">
        <v>83</v>
      </c>
      <c r="S2519" s="39">
        <v>287</v>
      </c>
      <c r="T2519" s="39">
        <v>291</v>
      </c>
      <c r="U2519" s="39">
        <v>291</v>
      </c>
      <c r="V2519" s="39">
        <v>291</v>
      </c>
      <c r="W2519" s="39"/>
      <c r="X2519" s="39"/>
      <c r="Y2519" s="39"/>
      <c r="Z2519" s="39"/>
      <c r="AA2519" s="39"/>
      <c r="AB2519" s="39"/>
      <c r="AC2519" s="39"/>
      <c r="AD2519" s="39"/>
      <c r="AE2519" s="39"/>
      <c r="AF2519" s="39"/>
      <c r="AG2519" s="39"/>
      <c r="AH2519" s="39"/>
      <c r="AI2519" s="39"/>
      <c r="AJ2519" s="39"/>
      <c r="AK2519" s="39"/>
      <c r="AL2519" s="39"/>
      <c r="AM2519" s="39"/>
      <c r="AN2519" s="39"/>
      <c r="AO2519" s="39"/>
      <c r="AP2519" s="39">
        <v>16517.849999999999</v>
      </c>
      <c r="AQ2519" s="39">
        <v>0</v>
      </c>
      <c r="AR2519" s="27">
        <f t="shared" si="50"/>
        <v>0</v>
      </c>
      <c r="AS2519" s="13" t="s">
        <v>111</v>
      </c>
      <c r="AT2519" s="13">
        <v>2014</v>
      </c>
      <c r="AU2519" s="13" t="s">
        <v>7181</v>
      </c>
    </row>
    <row r="2520" spans="2:47" x14ac:dyDescent="0.2">
      <c r="B2520" s="13" t="s">
        <v>7143</v>
      </c>
      <c r="C2520" s="13" t="s">
        <v>100</v>
      </c>
      <c r="D2520" s="13" t="s">
        <v>3734</v>
      </c>
      <c r="E2520" s="13" t="s">
        <v>741</v>
      </c>
      <c r="F2520" s="13" t="s">
        <v>3735</v>
      </c>
      <c r="G2520" s="13" t="s">
        <v>3730</v>
      </c>
      <c r="H2520" s="13" t="s">
        <v>105</v>
      </c>
      <c r="I2520" s="13">
        <v>45</v>
      </c>
      <c r="J2520" s="13" t="s">
        <v>200</v>
      </c>
      <c r="K2520" s="13" t="s">
        <v>107</v>
      </c>
      <c r="L2520" s="13" t="s">
        <v>108</v>
      </c>
      <c r="M2520" s="13" t="s">
        <v>122</v>
      </c>
      <c r="N2520" s="13" t="s">
        <v>3503</v>
      </c>
      <c r="O2520" s="39"/>
      <c r="P2520" s="39"/>
      <c r="Q2520" s="39"/>
      <c r="R2520" s="39">
        <v>83</v>
      </c>
      <c r="S2520" s="39">
        <v>287</v>
      </c>
      <c r="T2520" s="39">
        <v>291</v>
      </c>
      <c r="U2520" s="39">
        <v>291</v>
      </c>
      <c r="V2520" s="39">
        <v>291</v>
      </c>
      <c r="W2520" s="39"/>
      <c r="X2520" s="39"/>
      <c r="Y2520" s="39"/>
      <c r="Z2520" s="39"/>
      <c r="AA2520" s="39"/>
      <c r="AB2520" s="39"/>
      <c r="AC2520" s="39"/>
      <c r="AD2520" s="39"/>
      <c r="AE2520" s="39"/>
      <c r="AF2520" s="39"/>
      <c r="AG2520" s="39"/>
      <c r="AH2520" s="39"/>
      <c r="AI2520" s="39"/>
      <c r="AJ2520" s="39"/>
      <c r="AK2520" s="39"/>
      <c r="AL2520" s="39"/>
      <c r="AM2520" s="39"/>
      <c r="AN2520" s="39"/>
      <c r="AO2520" s="39"/>
      <c r="AP2520" s="39">
        <v>18676.14</v>
      </c>
      <c r="AQ2520" s="39">
        <f t="shared" ref="AQ2520" si="53">SUM(R2520:W2520)*AP2520</f>
        <v>23214442.02</v>
      </c>
      <c r="AR2520" s="27">
        <f t="shared" si="50"/>
        <v>26000175.062400002</v>
      </c>
      <c r="AS2520" s="13" t="s">
        <v>111</v>
      </c>
      <c r="AT2520" s="13">
        <v>2014</v>
      </c>
      <c r="AU2520" s="13"/>
    </row>
    <row r="2521" spans="2:47" x14ac:dyDescent="0.2">
      <c r="B2521" s="7" t="s">
        <v>3738</v>
      </c>
      <c r="C2521" s="7" t="s">
        <v>100</v>
      </c>
      <c r="D2521" s="13" t="s">
        <v>3739</v>
      </c>
      <c r="E2521" s="7" t="s">
        <v>732</v>
      </c>
      <c r="F2521" s="7" t="s">
        <v>3740</v>
      </c>
      <c r="G2521" s="7" t="s">
        <v>3741</v>
      </c>
      <c r="H2521" s="8" t="s">
        <v>197</v>
      </c>
      <c r="I2521" s="9">
        <v>45</v>
      </c>
      <c r="J2521" s="10" t="s">
        <v>238</v>
      </c>
      <c r="K2521" s="8" t="s">
        <v>107</v>
      </c>
      <c r="L2521" s="10" t="s">
        <v>108</v>
      </c>
      <c r="M2521" s="10" t="s">
        <v>109</v>
      </c>
      <c r="N2521" s="10" t="s">
        <v>3503</v>
      </c>
      <c r="O2521" s="27"/>
      <c r="P2521" s="27"/>
      <c r="Q2521" s="74"/>
      <c r="R2521" s="27">
        <v>786</v>
      </c>
      <c r="S2521" s="27">
        <v>786</v>
      </c>
      <c r="T2521" s="27">
        <v>786</v>
      </c>
      <c r="U2521" s="27">
        <v>786</v>
      </c>
      <c r="V2521" s="27">
        <v>786</v>
      </c>
      <c r="W2521" s="27"/>
      <c r="X2521" s="27"/>
      <c r="Y2521" s="27"/>
      <c r="Z2521" s="27"/>
      <c r="AA2521" s="27"/>
      <c r="AB2521" s="27"/>
      <c r="AC2521" s="27"/>
      <c r="AD2521" s="27"/>
      <c r="AE2521" s="27"/>
      <c r="AF2521" s="27"/>
      <c r="AG2521" s="27"/>
      <c r="AH2521" s="27"/>
      <c r="AI2521" s="27"/>
      <c r="AJ2521" s="27"/>
      <c r="AK2521" s="27"/>
      <c r="AL2521" s="27"/>
      <c r="AM2521" s="27"/>
      <c r="AN2521" s="27"/>
      <c r="AO2521" s="27"/>
      <c r="AP2521" s="27">
        <v>17893.21</v>
      </c>
      <c r="AQ2521" s="39">
        <v>0</v>
      </c>
      <c r="AR2521" s="27">
        <f t="shared" si="50"/>
        <v>0</v>
      </c>
      <c r="AS2521" s="10" t="s">
        <v>111</v>
      </c>
      <c r="AT2521" s="43" t="s">
        <v>241</v>
      </c>
      <c r="AU2521" s="89" t="s">
        <v>661</v>
      </c>
    </row>
    <row r="2522" spans="2:47" x14ac:dyDescent="0.2">
      <c r="B2522" s="12" t="s">
        <v>3742</v>
      </c>
      <c r="C2522" s="7" t="s">
        <v>100</v>
      </c>
      <c r="D2522" s="13" t="s">
        <v>3739</v>
      </c>
      <c r="E2522" s="7" t="s">
        <v>732</v>
      </c>
      <c r="F2522" s="7" t="s">
        <v>3740</v>
      </c>
      <c r="G2522" s="7" t="s">
        <v>3741</v>
      </c>
      <c r="H2522" s="8" t="s">
        <v>105</v>
      </c>
      <c r="I2522" s="9">
        <v>45</v>
      </c>
      <c r="J2522" s="10" t="s">
        <v>106</v>
      </c>
      <c r="K2522" s="8" t="s">
        <v>107</v>
      </c>
      <c r="L2522" s="10" t="s">
        <v>108</v>
      </c>
      <c r="M2522" s="10" t="s">
        <v>109</v>
      </c>
      <c r="N2522" s="10" t="s">
        <v>3503</v>
      </c>
      <c r="O2522" s="74"/>
      <c r="P2522" s="27"/>
      <c r="Q2522" s="27"/>
      <c r="R2522" s="27">
        <v>786</v>
      </c>
      <c r="S2522" s="27">
        <v>786</v>
      </c>
      <c r="T2522" s="27">
        <v>786</v>
      </c>
      <c r="U2522" s="27">
        <v>786</v>
      </c>
      <c r="V2522" s="27">
        <v>786</v>
      </c>
      <c r="W2522" s="27"/>
      <c r="X2522" s="27"/>
      <c r="Y2522" s="27"/>
      <c r="Z2522" s="27"/>
      <c r="AA2522" s="27"/>
      <c r="AB2522" s="27"/>
      <c r="AC2522" s="27"/>
      <c r="AD2522" s="27"/>
      <c r="AE2522" s="27"/>
      <c r="AF2522" s="27"/>
      <c r="AG2522" s="27"/>
      <c r="AH2522" s="27"/>
      <c r="AI2522" s="27"/>
      <c r="AJ2522" s="27"/>
      <c r="AK2522" s="27"/>
      <c r="AL2522" s="27"/>
      <c r="AM2522" s="27"/>
      <c r="AN2522" s="27"/>
      <c r="AO2522" s="27"/>
      <c r="AP2522" s="27">
        <v>17893.21</v>
      </c>
      <c r="AQ2522" s="39">
        <v>0</v>
      </c>
      <c r="AR2522" s="27">
        <f t="shared" si="50"/>
        <v>0</v>
      </c>
      <c r="AS2522" s="10" t="s">
        <v>111</v>
      </c>
      <c r="AT2522" s="43" t="s">
        <v>241</v>
      </c>
      <c r="AU2522" s="89" t="s">
        <v>661</v>
      </c>
    </row>
    <row r="2523" spans="2:47" x14ac:dyDescent="0.2">
      <c r="B2523" s="12" t="s">
        <v>3743</v>
      </c>
      <c r="C2523" s="7" t="s">
        <v>100</v>
      </c>
      <c r="D2523" s="13" t="s">
        <v>3739</v>
      </c>
      <c r="E2523" s="7" t="s">
        <v>732</v>
      </c>
      <c r="F2523" s="7" t="s">
        <v>3740</v>
      </c>
      <c r="G2523" s="7" t="s">
        <v>3741</v>
      </c>
      <c r="H2523" s="8" t="s">
        <v>105</v>
      </c>
      <c r="I2523" s="8">
        <v>45</v>
      </c>
      <c r="J2523" s="10" t="s">
        <v>200</v>
      </c>
      <c r="K2523" s="8" t="s">
        <v>107</v>
      </c>
      <c r="L2523" s="10" t="s">
        <v>108</v>
      </c>
      <c r="M2523" s="10" t="s">
        <v>109</v>
      </c>
      <c r="N2523" s="10" t="s">
        <v>3503</v>
      </c>
      <c r="O2523" s="74"/>
      <c r="P2523" s="27"/>
      <c r="Q2523" s="27"/>
      <c r="R2523" s="27">
        <v>495</v>
      </c>
      <c r="S2523" s="27">
        <v>786</v>
      </c>
      <c r="T2523" s="27">
        <v>786</v>
      </c>
      <c r="U2523" s="27">
        <v>786</v>
      </c>
      <c r="V2523" s="27">
        <v>786</v>
      </c>
      <c r="W2523" s="27"/>
      <c r="X2523" s="27"/>
      <c r="Y2523" s="27"/>
      <c r="Z2523" s="27"/>
      <c r="AA2523" s="27"/>
      <c r="AB2523" s="27"/>
      <c r="AC2523" s="27"/>
      <c r="AD2523" s="27"/>
      <c r="AE2523" s="27"/>
      <c r="AF2523" s="27"/>
      <c r="AG2523" s="27"/>
      <c r="AH2523" s="27"/>
      <c r="AI2523" s="27"/>
      <c r="AJ2523" s="27"/>
      <c r="AK2523" s="27"/>
      <c r="AL2523" s="27"/>
      <c r="AM2523" s="27"/>
      <c r="AN2523" s="27"/>
      <c r="AO2523" s="27"/>
      <c r="AP2523" s="27">
        <v>16517.86</v>
      </c>
      <c r="AQ2523" s="39">
        <v>0</v>
      </c>
      <c r="AR2523" s="27">
        <f t="shared" si="50"/>
        <v>0</v>
      </c>
      <c r="AS2523" s="10" t="s">
        <v>111</v>
      </c>
      <c r="AT2523" s="7" t="s">
        <v>375</v>
      </c>
      <c r="AU2523" s="13" t="s">
        <v>115</v>
      </c>
    </row>
    <row r="2524" spans="2:47" x14ac:dyDescent="0.2">
      <c r="B2524" s="13" t="s">
        <v>3744</v>
      </c>
      <c r="C2524" s="13" t="s">
        <v>100</v>
      </c>
      <c r="D2524" s="13" t="s">
        <v>3745</v>
      </c>
      <c r="E2524" s="13" t="s">
        <v>741</v>
      </c>
      <c r="F2524" s="13" t="s">
        <v>3746</v>
      </c>
      <c r="G2524" s="13" t="s">
        <v>3741</v>
      </c>
      <c r="H2524" s="13" t="s">
        <v>105</v>
      </c>
      <c r="I2524" s="13">
        <v>45</v>
      </c>
      <c r="J2524" s="13" t="s">
        <v>200</v>
      </c>
      <c r="K2524" s="13" t="s">
        <v>107</v>
      </c>
      <c r="L2524" s="13" t="s">
        <v>108</v>
      </c>
      <c r="M2524" s="13" t="s">
        <v>109</v>
      </c>
      <c r="N2524" s="13" t="s">
        <v>3503</v>
      </c>
      <c r="O2524" s="39"/>
      <c r="P2524" s="39"/>
      <c r="Q2524" s="39"/>
      <c r="R2524" s="39">
        <v>495</v>
      </c>
      <c r="S2524" s="39">
        <v>0</v>
      </c>
      <c r="T2524" s="39">
        <v>374</v>
      </c>
      <c r="U2524" s="39">
        <v>374</v>
      </c>
      <c r="V2524" s="39">
        <v>374</v>
      </c>
      <c r="W2524" s="39"/>
      <c r="X2524" s="39"/>
      <c r="Y2524" s="39"/>
      <c r="Z2524" s="39"/>
      <c r="AA2524" s="39"/>
      <c r="AB2524" s="39"/>
      <c r="AC2524" s="39"/>
      <c r="AD2524" s="39"/>
      <c r="AE2524" s="39"/>
      <c r="AF2524" s="39"/>
      <c r="AG2524" s="39"/>
      <c r="AH2524" s="39"/>
      <c r="AI2524" s="39"/>
      <c r="AJ2524" s="39"/>
      <c r="AK2524" s="39"/>
      <c r="AL2524" s="39"/>
      <c r="AM2524" s="39"/>
      <c r="AN2524" s="39"/>
      <c r="AO2524" s="39"/>
      <c r="AP2524" s="39">
        <v>16517.849999999999</v>
      </c>
      <c r="AQ2524" s="39">
        <v>0</v>
      </c>
      <c r="AR2524" s="27">
        <f t="shared" si="50"/>
        <v>0</v>
      </c>
      <c r="AS2524" s="13" t="s">
        <v>111</v>
      </c>
      <c r="AT2524" s="13">
        <v>2014</v>
      </c>
      <c r="AU2524" s="13">
        <v>14</v>
      </c>
    </row>
    <row r="2525" spans="2:47" x14ac:dyDescent="0.2">
      <c r="B2525" s="13" t="s">
        <v>3747</v>
      </c>
      <c r="C2525" s="13" t="s">
        <v>100</v>
      </c>
      <c r="D2525" s="13" t="s">
        <v>3745</v>
      </c>
      <c r="E2525" s="13" t="s">
        <v>741</v>
      </c>
      <c r="F2525" s="13" t="s">
        <v>3746</v>
      </c>
      <c r="G2525" s="13" t="s">
        <v>3741</v>
      </c>
      <c r="H2525" s="13" t="s">
        <v>105</v>
      </c>
      <c r="I2525" s="13">
        <v>45</v>
      </c>
      <c r="J2525" s="13" t="s">
        <v>200</v>
      </c>
      <c r="K2525" s="13" t="s">
        <v>107</v>
      </c>
      <c r="L2525" s="13" t="s">
        <v>108</v>
      </c>
      <c r="M2525" s="13" t="s">
        <v>109</v>
      </c>
      <c r="N2525" s="13" t="s">
        <v>3503</v>
      </c>
      <c r="O2525" s="39"/>
      <c r="P2525" s="39"/>
      <c r="Q2525" s="39"/>
      <c r="R2525" s="39">
        <v>495</v>
      </c>
      <c r="S2525" s="39">
        <v>374</v>
      </c>
      <c r="T2525" s="39">
        <v>374</v>
      </c>
      <c r="U2525" s="39">
        <v>374</v>
      </c>
      <c r="V2525" s="39">
        <v>374</v>
      </c>
      <c r="W2525" s="39"/>
      <c r="X2525" s="39"/>
      <c r="Y2525" s="39"/>
      <c r="Z2525" s="39"/>
      <c r="AA2525" s="39"/>
      <c r="AB2525" s="39"/>
      <c r="AC2525" s="39"/>
      <c r="AD2525" s="39"/>
      <c r="AE2525" s="39"/>
      <c r="AF2525" s="39"/>
      <c r="AG2525" s="39"/>
      <c r="AH2525" s="39"/>
      <c r="AI2525" s="39"/>
      <c r="AJ2525" s="39"/>
      <c r="AK2525" s="39"/>
      <c r="AL2525" s="39"/>
      <c r="AM2525" s="39"/>
      <c r="AN2525" s="39"/>
      <c r="AO2525" s="39"/>
      <c r="AP2525" s="39">
        <v>16517.849999999999</v>
      </c>
      <c r="AQ2525" s="39">
        <v>0</v>
      </c>
      <c r="AR2525" s="27">
        <f t="shared" si="50"/>
        <v>0</v>
      </c>
      <c r="AS2525" s="13" t="s">
        <v>111</v>
      </c>
      <c r="AT2525" s="13">
        <v>2014</v>
      </c>
      <c r="AU2525" s="13">
        <v>14</v>
      </c>
    </row>
    <row r="2526" spans="2:47" x14ac:dyDescent="0.2">
      <c r="B2526" s="13" t="s">
        <v>3748</v>
      </c>
      <c r="C2526" s="13" t="s">
        <v>100</v>
      </c>
      <c r="D2526" s="13" t="s">
        <v>3745</v>
      </c>
      <c r="E2526" s="13" t="s">
        <v>741</v>
      </c>
      <c r="F2526" s="13" t="s">
        <v>3746</v>
      </c>
      <c r="G2526" s="13" t="s">
        <v>3741</v>
      </c>
      <c r="H2526" s="13" t="s">
        <v>105</v>
      </c>
      <c r="I2526" s="13">
        <v>45</v>
      </c>
      <c r="J2526" s="13" t="s">
        <v>200</v>
      </c>
      <c r="K2526" s="13" t="s">
        <v>107</v>
      </c>
      <c r="L2526" s="13" t="s">
        <v>108</v>
      </c>
      <c r="M2526" s="13" t="s">
        <v>122</v>
      </c>
      <c r="N2526" s="13" t="s">
        <v>3503</v>
      </c>
      <c r="O2526" s="39"/>
      <c r="P2526" s="39"/>
      <c r="Q2526" s="39"/>
      <c r="R2526" s="39">
        <v>495</v>
      </c>
      <c r="S2526" s="39">
        <v>363</v>
      </c>
      <c r="T2526" s="39">
        <v>374</v>
      </c>
      <c r="U2526" s="39">
        <v>374</v>
      </c>
      <c r="V2526" s="39">
        <v>374</v>
      </c>
      <c r="W2526" s="39"/>
      <c r="X2526" s="39"/>
      <c r="Y2526" s="39"/>
      <c r="Z2526" s="39"/>
      <c r="AA2526" s="39"/>
      <c r="AB2526" s="39"/>
      <c r="AC2526" s="39"/>
      <c r="AD2526" s="39"/>
      <c r="AE2526" s="39"/>
      <c r="AF2526" s="39"/>
      <c r="AG2526" s="39"/>
      <c r="AH2526" s="39"/>
      <c r="AI2526" s="39"/>
      <c r="AJ2526" s="39"/>
      <c r="AK2526" s="39"/>
      <c r="AL2526" s="39"/>
      <c r="AM2526" s="39"/>
      <c r="AN2526" s="39"/>
      <c r="AO2526" s="39"/>
      <c r="AP2526" s="39">
        <v>16517.849999999999</v>
      </c>
      <c r="AQ2526" s="39">
        <v>0</v>
      </c>
      <c r="AR2526" s="27">
        <f t="shared" si="50"/>
        <v>0</v>
      </c>
      <c r="AS2526" s="13" t="s">
        <v>111</v>
      </c>
      <c r="AT2526" s="13">
        <v>2014</v>
      </c>
      <c r="AU2526" s="13" t="s">
        <v>6997</v>
      </c>
    </row>
    <row r="2527" spans="2:47" x14ac:dyDescent="0.2">
      <c r="B2527" s="13" t="s">
        <v>7030</v>
      </c>
      <c r="C2527" s="13" t="s">
        <v>100</v>
      </c>
      <c r="D2527" s="13" t="s">
        <v>3745</v>
      </c>
      <c r="E2527" s="13" t="s">
        <v>741</v>
      </c>
      <c r="F2527" s="13" t="s">
        <v>3746</v>
      </c>
      <c r="G2527" s="13" t="s">
        <v>3741</v>
      </c>
      <c r="H2527" s="13" t="s">
        <v>105</v>
      </c>
      <c r="I2527" s="13">
        <v>45</v>
      </c>
      <c r="J2527" s="13" t="s">
        <v>200</v>
      </c>
      <c r="K2527" s="13" t="s">
        <v>107</v>
      </c>
      <c r="L2527" s="13" t="s">
        <v>108</v>
      </c>
      <c r="M2527" s="13" t="s">
        <v>122</v>
      </c>
      <c r="N2527" s="13" t="s">
        <v>3503</v>
      </c>
      <c r="O2527" s="39"/>
      <c r="P2527" s="39"/>
      <c r="Q2527" s="39"/>
      <c r="R2527" s="39">
        <v>495</v>
      </c>
      <c r="S2527" s="39">
        <v>363</v>
      </c>
      <c r="T2527" s="39">
        <v>374</v>
      </c>
      <c r="U2527" s="39">
        <v>374</v>
      </c>
      <c r="V2527" s="39">
        <v>374</v>
      </c>
      <c r="W2527" s="39"/>
      <c r="X2527" s="39"/>
      <c r="Y2527" s="39"/>
      <c r="Z2527" s="39"/>
      <c r="AA2527" s="39"/>
      <c r="AB2527" s="39"/>
      <c r="AC2527" s="39"/>
      <c r="AD2527" s="39"/>
      <c r="AE2527" s="39"/>
      <c r="AF2527" s="39"/>
      <c r="AG2527" s="39"/>
      <c r="AH2527" s="39"/>
      <c r="AI2527" s="39"/>
      <c r="AJ2527" s="39"/>
      <c r="AK2527" s="39"/>
      <c r="AL2527" s="39"/>
      <c r="AM2527" s="39"/>
      <c r="AN2527" s="39"/>
      <c r="AO2527" s="39"/>
      <c r="AP2527" s="39">
        <v>16517.849999999999</v>
      </c>
      <c r="AQ2527" s="39">
        <v>0</v>
      </c>
      <c r="AR2527" s="27">
        <f t="shared" si="50"/>
        <v>0</v>
      </c>
      <c r="AS2527" s="13" t="s">
        <v>111</v>
      </c>
      <c r="AT2527" s="13">
        <v>2014</v>
      </c>
      <c r="AU2527" s="13" t="s">
        <v>7181</v>
      </c>
    </row>
    <row r="2528" spans="2:47" x14ac:dyDescent="0.2">
      <c r="B2528" s="13" t="s">
        <v>7144</v>
      </c>
      <c r="C2528" s="13" t="s">
        <v>100</v>
      </c>
      <c r="D2528" s="13" t="s">
        <v>3745</v>
      </c>
      <c r="E2528" s="13" t="s">
        <v>741</v>
      </c>
      <c r="F2528" s="13" t="s">
        <v>3746</v>
      </c>
      <c r="G2528" s="13" t="s">
        <v>3741</v>
      </c>
      <c r="H2528" s="13" t="s">
        <v>105</v>
      </c>
      <c r="I2528" s="13">
        <v>45</v>
      </c>
      <c r="J2528" s="13" t="s">
        <v>200</v>
      </c>
      <c r="K2528" s="13" t="s">
        <v>107</v>
      </c>
      <c r="L2528" s="13" t="s">
        <v>108</v>
      </c>
      <c r="M2528" s="13" t="s">
        <v>122</v>
      </c>
      <c r="N2528" s="13" t="s">
        <v>3503</v>
      </c>
      <c r="O2528" s="39"/>
      <c r="P2528" s="39"/>
      <c r="Q2528" s="39"/>
      <c r="R2528" s="39">
        <v>495</v>
      </c>
      <c r="S2528" s="39">
        <v>363</v>
      </c>
      <c r="T2528" s="39">
        <v>374</v>
      </c>
      <c r="U2528" s="39">
        <v>374</v>
      </c>
      <c r="V2528" s="39">
        <v>374</v>
      </c>
      <c r="W2528" s="39"/>
      <c r="X2528" s="39"/>
      <c r="Y2528" s="39"/>
      <c r="Z2528" s="39"/>
      <c r="AA2528" s="39"/>
      <c r="AB2528" s="39"/>
      <c r="AC2528" s="39"/>
      <c r="AD2528" s="39"/>
      <c r="AE2528" s="39"/>
      <c r="AF2528" s="39"/>
      <c r="AG2528" s="39"/>
      <c r="AH2528" s="39"/>
      <c r="AI2528" s="39"/>
      <c r="AJ2528" s="39"/>
      <c r="AK2528" s="39"/>
      <c r="AL2528" s="39"/>
      <c r="AM2528" s="39"/>
      <c r="AN2528" s="39"/>
      <c r="AO2528" s="39"/>
      <c r="AP2528" s="39">
        <v>18676.14</v>
      </c>
      <c r="AQ2528" s="39">
        <f t="shared" ref="AQ2528" si="54">SUM(R2528:W2528)*AP2528</f>
        <v>36978757.199999996</v>
      </c>
      <c r="AR2528" s="27">
        <f t="shared" si="50"/>
        <v>41416208.063999996</v>
      </c>
      <c r="AS2528" s="13" t="s">
        <v>111</v>
      </c>
      <c r="AT2528" s="13">
        <v>2014</v>
      </c>
      <c r="AU2528" s="13"/>
    </row>
    <row r="2529" spans="2:47" x14ac:dyDescent="0.2">
      <c r="B2529" s="7" t="s">
        <v>3749</v>
      </c>
      <c r="C2529" s="7" t="s">
        <v>100</v>
      </c>
      <c r="D2529" s="13" t="s">
        <v>3750</v>
      </c>
      <c r="E2529" s="7" t="s">
        <v>732</v>
      </c>
      <c r="F2529" s="7" t="s">
        <v>3751</v>
      </c>
      <c r="G2529" s="7" t="s">
        <v>3752</v>
      </c>
      <c r="H2529" s="8" t="s">
        <v>197</v>
      </c>
      <c r="I2529" s="9">
        <v>45</v>
      </c>
      <c r="J2529" s="10" t="s">
        <v>238</v>
      </c>
      <c r="K2529" s="8" t="s">
        <v>107</v>
      </c>
      <c r="L2529" s="10" t="s">
        <v>108</v>
      </c>
      <c r="M2529" s="10" t="s">
        <v>109</v>
      </c>
      <c r="N2529" s="10" t="s">
        <v>3503</v>
      </c>
      <c r="O2529" s="27"/>
      <c r="P2529" s="27"/>
      <c r="Q2529" s="74"/>
      <c r="R2529" s="27">
        <v>733</v>
      </c>
      <c r="S2529" s="27">
        <v>733</v>
      </c>
      <c r="T2529" s="27">
        <v>733</v>
      </c>
      <c r="U2529" s="27">
        <v>733</v>
      </c>
      <c r="V2529" s="27">
        <v>733</v>
      </c>
      <c r="W2529" s="27"/>
      <c r="X2529" s="27"/>
      <c r="Y2529" s="27"/>
      <c r="Z2529" s="27"/>
      <c r="AA2529" s="27"/>
      <c r="AB2529" s="27"/>
      <c r="AC2529" s="27"/>
      <c r="AD2529" s="27"/>
      <c r="AE2529" s="27"/>
      <c r="AF2529" s="27"/>
      <c r="AG2529" s="27"/>
      <c r="AH2529" s="27"/>
      <c r="AI2529" s="27"/>
      <c r="AJ2529" s="27"/>
      <c r="AK2529" s="27"/>
      <c r="AL2529" s="27"/>
      <c r="AM2529" s="27"/>
      <c r="AN2529" s="27"/>
      <c r="AO2529" s="27"/>
      <c r="AP2529" s="27">
        <v>17893.21</v>
      </c>
      <c r="AQ2529" s="39">
        <v>0</v>
      </c>
      <c r="AR2529" s="27">
        <f t="shared" si="50"/>
        <v>0</v>
      </c>
      <c r="AS2529" s="10" t="s">
        <v>111</v>
      </c>
      <c r="AT2529" s="43" t="s">
        <v>241</v>
      </c>
      <c r="AU2529" s="89" t="s">
        <v>661</v>
      </c>
    </row>
    <row r="2530" spans="2:47" x14ac:dyDescent="0.2">
      <c r="B2530" s="12" t="s">
        <v>3753</v>
      </c>
      <c r="C2530" s="7" t="s">
        <v>100</v>
      </c>
      <c r="D2530" s="13" t="s">
        <v>3750</v>
      </c>
      <c r="E2530" s="7" t="s">
        <v>732</v>
      </c>
      <c r="F2530" s="7" t="s">
        <v>3751</v>
      </c>
      <c r="G2530" s="7" t="s">
        <v>3752</v>
      </c>
      <c r="H2530" s="8" t="s">
        <v>105</v>
      </c>
      <c r="I2530" s="9">
        <v>45</v>
      </c>
      <c r="J2530" s="10" t="s">
        <v>106</v>
      </c>
      <c r="K2530" s="8" t="s">
        <v>107</v>
      </c>
      <c r="L2530" s="10" t="s">
        <v>108</v>
      </c>
      <c r="M2530" s="10" t="s">
        <v>109</v>
      </c>
      <c r="N2530" s="10" t="s">
        <v>3503</v>
      </c>
      <c r="O2530" s="74"/>
      <c r="P2530" s="27"/>
      <c r="Q2530" s="27"/>
      <c r="R2530" s="27">
        <v>733</v>
      </c>
      <c r="S2530" s="27">
        <v>733</v>
      </c>
      <c r="T2530" s="27">
        <v>733</v>
      </c>
      <c r="U2530" s="27">
        <v>733</v>
      </c>
      <c r="V2530" s="27">
        <v>733</v>
      </c>
      <c r="W2530" s="27"/>
      <c r="X2530" s="27"/>
      <c r="Y2530" s="27"/>
      <c r="Z2530" s="27"/>
      <c r="AA2530" s="27"/>
      <c r="AB2530" s="27"/>
      <c r="AC2530" s="27"/>
      <c r="AD2530" s="27"/>
      <c r="AE2530" s="27"/>
      <c r="AF2530" s="27"/>
      <c r="AG2530" s="27"/>
      <c r="AH2530" s="27"/>
      <c r="AI2530" s="27"/>
      <c r="AJ2530" s="27"/>
      <c r="AK2530" s="27"/>
      <c r="AL2530" s="27"/>
      <c r="AM2530" s="27"/>
      <c r="AN2530" s="27"/>
      <c r="AO2530" s="27"/>
      <c r="AP2530" s="27">
        <v>17893.21</v>
      </c>
      <c r="AQ2530" s="39">
        <v>0</v>
      </c>
      <c r="AR2530" s="27">
        <f t="shared" si="50"/>
        <v>0</v>
      </c>
      <c r="AS2530" s="10" t="s">
        <v>111</v>
      </c>
      <c r="AT2530" s="43" t="s">
        <v>241</v>
      </c>
      <c r="AU2530" s="89" t="s">
        <v>661</v>
      </c>
    </row>
    <row r="2531" spans="2:47" x14ac:dyDescent="0.2">
      <c r="B2531" s="12" t="s">
        <v>3754</v>
      </c>
      <c r="C2531" s="7" t="s">
        <v>100</v>
      </c>
      <c r="D2531" s="13" t="s">
        <v>3750</v>
      </c>
      <c r="E2531" s="7" t="s">
        <v>732</v>
      </c>
      <c r="F2531" s="7" t="s">
        <v>3751</v>
      </c>
      <c r="G2531" s="7" t="s">
        <v>3752</v>
      </c>
      <c r="H2531" s="8" t="s">
        <v>105</v>
      </c>
      <c r="I2531" s="8">
        <v>45</v>
      </c>
      <c r="J2531" s="10" t="s">
        <v>200</v>
      </c>
      <c r="K2531" s="8" t="s">
        <v>107</v>
      </c>
      <c r="L2531" s="10" t="s">
        <v>108</v>
      </c>
      <c r="M2531" s="10" t="s">
        <v>109</v>
      </c>
      <c r="N2531" s="10" t="s">
        <v>3503</v>
      </c>
      <c r="O2531" s="74"/>
      <c r="P2531" s="27"/>
      <c r="Q2531" s="27"/>
      <c r="R2531" s="27">
        <v>593</v>
      </c>
      <c r="S2531" s="27">
        <v>733</v>
      </c>
      <c r="T2531" s="27">
        <v>733</v>
      </c>
      <c r="U2531" s="27">
        <v>733</v>
      </c>
      <c r="V2531" s="27">
        <v>733</v>
      </c>
      <c r="W2531" s="27"/>
      <c r="X2531" s="27"/>
      <c r="Y2531" s="27"/>
      <c r="Z2531" s="27"/>
      <c r="AA2531" s="27"/>
      <c r="AB2531" s="27"/>
      <c r="AC2531" s="27"/>
      <c r="AD2531" s="27"/>
      <c r="AE2531" s="27"/>
      <c r="AF2531" s="27"/>
      <c r="AG2531" s="27"/>
      <c r="AH2531" s="27"/>
      <c r="AI2531" s="27"/>
      <c r="AJ2531" s="27"/>
      <c r="AK2531" s="27"/>
      <c r="AL2531" s="27"/>
      <c r="AM2531" s="27"/>
      <c r="AN2531" s="27"/>
      <c r="AO2531" s="27"/>
      <c r="AP2531" s="27">
        <v>16517.86</v>
      </c>
      <c r="AQ2531" s="39">
        <v>0</v>
      </c>
      <c r="AR2531" s="27">
        <f t="shared" si="50"/>
        <v>0</v>
      </c>
      <c r="AS2531" s="10" t="s">
        <v>111</v>
      </c>
      <c r="AT2531" s="7" t="s">
        <v>375</v>
      </c>
      <c r="AU2531" s="13" t="s">
        <v>115</v>
      </c>
    </row>
    <row r="2532" spans="2:47" x14ac:dyDescent="0.2">
      <c r="B2532" s="13" t="s">
        <v>3755</v>
      </c>
      <c r="C2532" s="13" t="s">
        <v>100</v>
      </c>
      <c r="D2532" s="13" t="s">
        <v>3756</v>
      </c>
      <c r="E2532" s="13" t="s">
        <v>741</v>
      </c>
      <c r="F2532" s="13" t="s">
        <v>3757</v>
      </c>
      <c r="G2532" s="13" t="s">
        <v>3752</v>
      </c>
      <c r="H2532" s="13" t="s">
        <v>105</v>
      </c>
      <c r="I2532" s="13">
        <v>45</v>
      </c>
      <c r="J2532" s="13" t="s">
        <v>200</v>
      </c>
      <c r="K2532" s="13" t="s">
        <v>107</v>
      </c>
      <c r="L2532" s="13" t="s">
        <v>108</v>
      </c>
      <c r="M2532" s="13" t="s">
        <v>109</v>
      </c>
      <c r="N2532" s="13" t="s">
        <v>3503</v>
      </c>
      <c r="O2532" s="39"/>
      <c r="P2532" s="39"/>
      <c r="Q2532" s="39"/>
      <c r="R2532" s="39">
        <v>593</v>
      </c>
      <c r="S2532" s="39">
        <v>0</v>
      </c>
      <c r="T2532" s="39">
        <v>336</v>
      </c>
      <c r="U2532" s="39">
        <v>336</v>
      </c>
      <c r="V2532" s="39">
        <v>336</v>
      </c>
      <c r="W2532" s="39"/>
      <c r="X2532" s="39"/>
      <c r="Y2532" s="39"/>
      <c r="Z2532" s="39"/>
      <c r="AA2532" s="39"/>
      <c r="AB2532" s="39"/>
      <c r="AC2532" s="39"/>
      <c r="AD2532" s="39"/>
      <c r="AE2532" s="39"/>
      <c r="AF2532" s="39"/>
      <c r="AG2532" s="39"/>
      <c r="AH2532" s="39"/>
      <c r="AI2532" s="39"/>
      <c r="AJ2532" s="39"/>
      <c r="AK2532" s="39"/>
      <c r="AL2532" s="39"/>
      <c r="AM2532" s="39"/>
      <c r="AN2532" s="39"/>
      <c r="AO2532" s="39"/>
      <c r="AP2532" s="39">
        <v>16517.849999999999</v>
      </c>
      <c r="AQ2532" s="39">
        <v>0</v>
      </c>
      <c r="AR2532" s="27">
        <f t="shared" si="50"/>
        <v>0</v>
      </c>
      <c r="AS2532" s="13" t="s">
        <v>111</v>
      </c>
      <c r="AT2532" s="13">
        <v>2014</v>
      </c>
      <c r="AU2532" s="13">
        <v>14</v>
      </c>
    </row>
    <row r="2533" spans="2:47" x14ac:dyDescent="0.2">
      <c r="B2533" s="13" t="s">
        <v>3758</v>
      </c>
      <c r="C2533" s="13" t="s">
        <v>100</v>
      </c>
      <c r="D2533" s="13" t="s">
        <v>3756</v>
      </c>
      <c r="E2533" s="13" t="s">
        <v>741</v>
      </c>
      <c r="F2533" s="13" t="s">
        <v>3757</v>
      </c>
      <c r="G2533" s="13" t="s">
        <v>3752</v>
      </c>
      <c r="H2533" s="13" t="s">
        <v>105</v>
      </c>
      <c r="I2533" s="13">
        <v>45</v>
      </c>
      <c r="J2533" s="13" t="s">
        <v>200</v>
      </c>
      <c r="K2533" s="13" t="s">
        <v>107</v>
      </c>
      <c r="L2533" s="13" t="s">
        <v>108</v>
      </c>
      <c r="M2533" s="13" t="s">
        <v>109</v>
      </c>
      <c r="N2533" s="13" t="s">
        <v>3503</v>
      </c>
      <c r="O2533" s="39"/>
      <c r="P2533" s="39"/>
      <c r="Q2533" s="39"/>
      <c r="R2533" s="39">
        <v>1186</v>
      </c>
      <c r="S2533" s="39">
        <v>336</v>
      </c>
      <c r="T2533" s="39">
        <v>336</v>
      </c>
      <c r="U2533" s="39">
        <v>336</v>
      </c>
      <c r="V2533" s="39">
        <v>336</v>
      </c>
      <c r="W2533" s="39"/>
      <c r="X2533" s="39"/>
      <c r="Y2533" s="39"/>
      <c r="Z2533" s="39"/>
      <c r="AA2533" s="39"/>
      <c r="AB2533" s="39"/>
      <c r="AC2533" s="39"/>
      <c r="AD2533" s="39"/>
      <c r="AE2533" s="39"/>
      <c r="AF2533" s="39"/>
      <c r="AG2533" s="39"/>
      <c r="AH2533" s="39"/>
      <c r="AI2533" s="39"/>
      <c r="AJ2533" s="39"/>
      <c r="AK2533" s="39"/>
      <c r="AL2533" s="39"/>
      <c r="AM2533" s="39"/>
      <c r="AN2533" s="39"/>
      <c r="AO2533" s="39"/>
      <c r="AP2533" s="39">
        <v>16517.849999999999</v>
      </c>
      <c r="AQ2533" s="39">
        <v>0</v>
      </c>
      <c r="AR2533" s="27">
        <f t="shared" si="50"/>
        <v>0</v>
      </c>
      <c r="AS2533" s="13" t="s">
        <v>111</v>
      </c>
      <c r="AT2533" s="13">
        <v>2014</v>
      </c>
      <c r="AU2533" s="13">
        <v>14</v>
      </c>
    </row>
    <row r="2534" spans="2:47" x14ac:dyDescent="0.2">
      <c r="B2534" s="13" t="s">
        <v>3759</v>
      </c>
      <c r="C2534" s="13" t="s">
        <v>100</v>
      </c>
      <c r="D2534" s="13" t="s">
        <v>3756</v>
      </c>
      <c r="E2534" s="13" t="s">
        <v>741</v>
      </c>
      <c r="F2534" s="13" t="s">
        <v>3757</v>
      </c>
      <c r="G2534" s="13" t="s">
        <v>3752</v>
      </c>
      <c r="H2534" s="15" t="s">
        <v>105</v>
      </c>
      <c r="I2534" s="13">
        <v>45</v>
      </c>
      <c r="J2534" s="13" t="s">
        <v>200</v>
      </c>
      <c r="K2534" s="13" t="s">
        <v>107</v>
      </c>
      <c r="L2534" s="13" t="s">
        <v>108</v>
      </c>
      <c r="M2534" s="13" t="s">
        <v>122</v>
      </c>
      <c r="N2534" s="13" t="s">
        <v>3503</v>
      </c>
      <c r="O2534" s="39"/>
      <c r="P2534" s="39"/>
      <c r="Q2534" s="39"/>
      <c r="R2534" s="39">
        <v>593</v>
      </c>
      <c r="S2534" s="39">
        <v>336</v>
      </c>
      <c r="T2534" s="39">
        <v>336</v>
      </c>
      <c r="U2534" s="39">
        <v>336</v>
      </c>
      <c r="V2534" s="39">
        <v>336</v>
      </c>
      <c r="W2534" s="39"/>
      <c r="X2534" s="39"/>
      <c r="Y2534" s="39"/>
      <c r="Z2534" s="39"/>
      <c r="AA2534" s="39"/>
      <c r="AB2534" s="39"/>
      <c r="AC2534" s="39"/>
      <c r="AD2534" s="39"/>
      <c r="AE2534" s="39"/>
      <c r="AF2534" s="39"/>
      <c r="AG2534" s="39"/>
      <c r="AH2534" s="39"/>
      <c r="AI2534" s="39"/>
      <c r="AJ2534" s="39"/>
      <c r="AK2534" s="39"/>
      <c r="AL2534" s="39"/>
      <c r="AM2534" s="39"/>
      <c r="AN2534" s="39"/>
      <c r="AO2534" s="39"/>
      <c r="AP2534" s="39">
        <v>16517.849999999999</v>
      </c>
      <c r="AQ2534" s="39">
        <v>0</v>
      </c>
      <c r="AR2534" s="27">
        <f t="shared" si="50"/>
        <v>0</v>
      </c>
      <c r="AS2534" s="13" t="s">
        <v>111</v>
      </c>
      <c r="AT2534" s="13">
        <v>2014</v>
      </c>
      <c r="AU2534" s="13" t="s">
        <v>6997</v>
      </c>
    </row>
    <row r="2535" spans="2:47" x14ac:dyDescent="0.2">
      <c r="B2535" s="13" t="s">
        <v>7031</v>
      </c>
      <c r="C2535" s="13" t="s">
        <v>100</v>
      </c>
      <c r="D2535" s="13" t="s">
        <v>3756</v>
      </c>
      <c r="E2535" s="13" t="s">
        <v>741</v>
      </c>
      <c r="F2535" s="13" t="s">
        <v>3757</v>
      </c>
      <c r="G2535" s="13" t="s">
        <v>3752</v>
      </c>
      <c r="H2535" s="15" t="s">
        <v>105</v>
      </c>
      <c r="I2535" s="13">
        <v>45</v>
      </c>
      <c r="J2535" s="13" t="s">
        <v>200</v>
      </c>
      <c r="K2535" s="13" t="s">
        <v>107</v>
      </c>
      <c r="L2535" s="13" t="s">
        <v>108</v>
      </c>
      <c r="M2535" s="13" t="s">
        <v>122</v>
      </c>
      <c r="N2535" s="13" t="s">
        <v>3503</v>
      </c>
      <c r="O2535" s="39"/>
      <c r="P2535" s="39"/>
      <c r="Q2535" s="39"/>
      <c r="R2535" s="39">
        <v>593</v>
      </c>
      <c r="S2535" s="39">
        <v>336</v>
      </c>
      <c r="T2535" s="39">
        <v>251</v>
      </c>
      <c r="U2535" s="39">
        <v>336</v>
      </c>
      <c r="V2535" s="39">
        <v>336</v>
      </c>
      <c r="W2535" s="39"/>
      <c r="X2535" s="39"/>
      <c r="Y2535" s="39"/>
      <c r="Z2535" s="39"/>
      <c r="AA2535" s="39"/>
      <c r="AB2535" s="39"/>
      <c r="AC2535" s="39"/>
      <c r="AD2535" s="39"/>
      <c r="AE2535" s="39"/>
      <c r="AF2535" s="39"/>
      <c r="AG2535" s="39"/>
      <c r="AH2535" s="39"/>
      <c r="AI2535" s="39"/>
      <c r="AJ2535" s="39"/>
      <c r="AK2535" s="39"/>
      <c r="AL2535" s="39"/>
      <c r="AM2535" s="39"/>
      <c r="AN2535" s="39"/>
      <c r="AO2535" s="39"/>
      <c r="AP2535" s="39">
        <v>16517.849999999999</v>
      </c>
      <c r="AQ2535" s="39">
        <v>0</v>
      </c>
      <c r="AR2535" s="27">
        <f t="shared" si="50"/>
        <v>0</v>
      </c>
      <c r="AS2535" s="13" t="s">
        <v>111</v>
      </c>
      <c r="AT2535" s="13">
        <v>2014</v>
      </c>
      <c r="AU2535" s="13" t="s">
        <v>7181</v>
      </c>
    </row>
    <row r="2536" spans="2:47" x14ac:dyDescent="0.2">
      <c r="B2536" s="13" t="s">
        <v>7145</v>
      </c>
      <c r="C2536" s="13" t="s">
        <v>100</v>
      </c>
      <c r="D2536" s="13" t="s">
        <v>3756</v>
      </c>
      <c r="E2536" s="13" t="s">
        <v>741</v>
      </c>
      <c r="F2536" s="13" t="s">
        <v>3757</v>
      </c>
      <c r="G2536" s="13" t="s">
        <v>3752</v>
      </c>
      <c r="H2536" s="15" t="s">
        <v>105</v>
      </c>
      <c r="I2536" s="13">
        <v>45</v>
      </c>
      <c r="J2536" s="13" t="s">
        <v>200</v>
      </c>
      <c r="K2536" s="13" t="s">
        <v>107</v>
      </c>
      <c r="L2536" s="13" t="s">
        <v>108</v>
      </c>
      <c r="M2536" s="13" t="s">
        <v>122</v>
      </c>
      <c r="N2536" s="13" t="s">
        <v>3503</v>
      </c>
      <c r="O2536" s="39"/>
      <c r="P2536" s="39"/>
      <c r="Q2536" s="39"/>
      <c r="R2536" s="39">
        <v>593</v>
      </c>
      <c r="S2536" s="39">
        <v>336</v>
      </c>
      <c r="T2536" s="39">
        <v>251</v>
      </c>
      <c r="U2536" s="39">
        <v>336</v>
      </c>
      <c r="V2536" s="39">
        <v>336</v>
      </c>
      <c r="W2536" s="39"/>
      <c r="X2536" s="39"/>
      <c r="Y2536" s="39"/>
      <c r="Z2536" s="39"/>
      <c r="AA2536" s="39"/>
      <c r="AB2536" s="39"/>
      <c r="AC2536" s="39"/>
      <c r="AD2536" s="39"/>
      <c r="AE2536" s="39"/>
      <c r="AF2536" s="39"/>
      <c r="AG2536" s="39"/>
      <c r="AH2536" s="39"/>
      <c r="AI2536" s="39"/>
      <c r="AJ2536" s="39"/>
      <c r="AK2536" s="39"/>
      <c r="AL2536" s="39"/>
      <c r="AM2536" s="39"/>
      <c r="AN2536" s="39"/>
      <c r="AO2536" s="39"/>
      <c r="AP2536" s="39">
        <v>18676.14</v>
      </c>
      <c r="AQ2536" s="39">
        <f t="shared" ref="AQ2536" si="55">SUM(R2536:W2536)*AP2536</f>
        <v>34588211.280000001</v>
      </c>
      <c r="AR2536" s="27">
        <f t="shared" si="50"/>
        <v>38738796.633600004</v>
      </c>
      <c r="AS2536" s="13" t="s">
        <v>111</v>
      </c>
      <c r="AT2536" s="13">
        <v>2014</v>
      </c>
      <c r="AU2536" s="13"/>
    </row>
    <row r="2537" spans="2:47" x14ac:dyDescent="0.2">
      <c r="B2537" s="7" t="s">
        <v>3760</v>
      </c>
      <c r="C2537" s="7" t="s">
        <v>100</v>
      </c>
      <c r="D2537" s="13" t="s">
        <v>3761</v>
      </c>
      <c r="E2537" s="7" t="s">
        <v>732</v>
      </c>
      <c r="F2537" s="7" t="s">
        <v>3762</v>
      </c>
      <c r="G2537" s="7" t="s">
        <v>3763</v>
      </c>
      <c r="H2537" s="8" t="s">
        <v>197</v>
      </c>
      <c r="I2537" s="9">
        <v>45</v>
      </c>
      <c r="J2537" s="10" t="s">
        <v>238</v>
      </c>
      <c r="K2537" s="8" t="s">
        <v>107</v>
      </c>
      <c r="L2537" s="10" t="s">
        <v>108</v>
      </c>
      <c r="M2537" s="10" t="s">
        <v>109</v>
      </c>
      <c r="N2537" s="10" t="s">
        <v>3503</v>
      </c>
      <c r="O2537" s="27"/>
      <c r="P2537" s="27"/>
      <c r="Q2537" s="74"/>
      <c r="R2537" s="27">
        <v>508</v>
      </c>
      <c r="S2537" s="27">
        <v>508</v>
      </c>
      <c r="T2537" s="27">
        <v>508</v>
      </c>
      <c r="U2537" s="27">
        <v>508</v>
      </c>
      <c r="V2537" s="27">
        <v>508</v>
      </c>
      <c r="W2537" s="27"/>
      <c r="X2537" s="27"/>
      <c r="Y2537" s="27"/>
      <c r="Z2537" s="27"/>
      <c r="AA2537" s="27"/>
      <c r="AB2537" s="27"/>
      <c r="AC2537" s="27"/>
      <c r="AD2537" s="27"/>
      <c r="AE2537" s="27"/>
      <c r="AF2537" s="27"/>
      <c r="AG2537" s="27"/>
      <c r="AH2537" s="27"/>
      <c r="AI2537" s="27"/>
      <c r="AJ2537" s="27"/>
      <c r="AK2537" s="27"/>
      <c r="AL2537" s="27"/>
      <c r="AM2537" s="27"/>
      <c r="AN2537" s="27"/>
      <c r="AO2537" s="27"/>
      <c r="AP2537" s="27">
        <v>17893.21</v>
      </c>
      <c r="AQ2537" s="39">
        <v>0</v>
      </c>
      <c r="AR2537" s="27">
        <f t="shared" si="50"/>
        <v>0</v>
      </c>
      <c r="AS2537" s="10" t="s">
        <v>111</v>
      </c>
      <c r="AT2537" s="43" t="s">
        <v>241</v>
      </c>
      <c r="AU2537" s="89" t="s">
        <v>661</v>
      </c>
    </row>
    <row r="2538" spans="2:47" x14ac:dyDescent="0.2">
      <c r="B2538" s="12" t="s">
        <v>3764</v>
      </c>
      <c r="C2538" s="7" t="s">
        <v>100</v>
      </c>
      <c r="D2538" s="13" t="s">
        <v>3761</v>
      </c>
      <c r="E2538" s="7" t="s">
        <v>732</v>
      </c>
      <c r="F2538" s="7" t="s">
        <v>3762</v>
      </c>
      <c r="G2538" s="7" t="s">
        <v>3763</v>
      </c>
      <c r="H2538" s="8" t="s">
        <v>105</v>
      </c>
      <c r="I2538" s="9">
        <v>45</v>
      </c>
      <c r="J2538" s="10" t="s">
        <v>106</v>
      </c>
      <c r="K2538" s="8" t="s">
        <v>107</v>
      </c>
      <c r="L2538" s="10" t="s">
        <v>108</v>
      </c>
      <c r="M2538" s="10" t="s">
        <v>109</v>
      </c>
      <c r="N2538" s="10" t="s">
        <v>3503</v>
      </c>
      <c r="O2538" s="74"/>
      <c r="P2538" s="27"/>
      <c r="Q2538" s="27"/>
      <c r="R2538" s="27">
        <v>508</v>
      </c>
      <c r="S2538" s="27">
        <v>508</v>
      </c>
      <c r="T2538" s="27">
        <v>508</v>
      </c>
      <c r="U2538" s="27">
        <v>508</v>
      </c>
      <c r="V2538" s="27">
        <v>508</v>
      </c>
      <c r="W2538" s="27"/>
      <c r="X2538" s="27"/>
      <c r="Y2538" s="27"/>
      <c r="Z2538" s="27"/>
      <c r="AA2538" s="27"/>
      <c r="AB2538" s="27"/>
      <c r="AC2538" s="27"/>
      <c r="AD2538" s="27"/>
      <c r="AE2538" s="27"/>
      <c r="AF2538" s="27"/>
      <c r="AG2538" s="27"/>
      <c r="AH2538" s="27"/>
      <c r="AI2538" s="27"/>
      <c r="AJ2538" s="27"/>
      <c r="AK2538" s="27"/>
      <c r="AL2538" s="27"/>
      <c r="AM2538" s="27"/>
      <c r="AN2538" s="27"/>
      <c r="AO2538" s="27"/>
      <c r="AP2538" s="27">
        <v>17893.21</v>
      </c>
      <c r="AQ2538" s="39">
        <v>0</v>
      </c>
      <c r="AR2538" s="27">
        <f t="shared" si="50"/>
        <v>0</v>
      </c>
      <c r="AS2538" s="10" t="s">
        <v>111</v>
      </c>
      <c r="AT2538" s="43" t="s">
        <v>241</v>
      </c>
      <c r="AU2538" s="89" t="s">
        <v>661</v>
      </c>
    </row>
    <row r="2539" spans="2:47" x14ac:dyDescent="0.2">
      <c r="B2539" s="12" t="s">
        <v>3765</v>
      </c>
      <c r="C2539" s="7" t="s">
        <v>100</v>
      </c>
      <c r="D2539" s="13" t="s">
        <v>3761</v>
      </c>
      <c r="E2539" s="7" t="s">
        <v>732</v>
      </c>
      <c r="F2539" s="7" t="s">
        <v>3762</v>
      </c>
      <c r="G2539" s="7" t="s">
        <v>3763</v>
      </c>
      <c r="H2539" s="8" t="s">
        <v>105</v>
      </c>
      <c r="I2539" s="8">
        <v>45</v>
      </c>
      <c r="J2539" s="10" t="s">
        <v>200</v>
      </c>
      <c r="K2539" s="8" t="s">
        <v>107</v>
      </c>
      <c r="L2539" s="10" t="s">
        <v>108</v>
      </c>
      <c r="M2539" s="10" t="s">
        <v>109</v>
      </c>
      <c r="N2539" s="10" t="s">
        <v>3503</v>
      </c>
      <c r="O2539" s="74"/>
      <c r="P2539" s="27"/>
      <c r="Q2539" s="27"/>
      <c r="R2539" s="27">
        <v>307</v>
      </c>
      <c r="S2539" s="27">
        <v>508</v>
      </c>
      <c r="T2539" s="27">
        <v>508</v>
      </c>
      <c r="U2539" s="27">
        <v>508</v>
      </c>
      <c r="V2539" s="27">
        <v>508</v>
      </c>
      <c r="W2539" s="27"/>
      <c r="X2539" s="27"/>
      <c r="Y2539" s="27"/>
      <c r="Z2539" s="27"/>
      <c r="AA2539" s="27"/>
      <c r="AB2539" s="27"/>
      <c r="AC2539" s="27"/>
      <c r="AD2539" s="27"/>
      <c r="AE2539" s="27"/>
      <c r="AF2539" s="27"/>
      <c r="AG2539" s="27"/>
      <c r="AH2539" s="27"/>
      <c r="AI2539" s="27"/>
      <c r="AJ2539" s="27"/>
      <c r="AK2539" s="27"/>
      <c r="AL2539" s="27"/>
      <c r="AM2539" s="27"/>
      <c r="AN2539" s="27"/>
      <c r="AO2539" s="27"/>
      <c r="AP2539" s="27">
        <v>16517.86</v>
      </c>
      <c r="AQ2539" s="39">
        <v>0</v>
      </c>
      <c r="AR2539" s="27">
        <f t="shared" si="50"/>
        <v>0</v>
      </c>
      <c r="AS2539" s="10" t="s">
        <v>111</v>
      </c>
      <c r="AT2539" s="7" t="s">
        <v>375</v>
      </c>
      <c r="AU2539" s="13" t="s">
        <v>115</v>
      </c>
    </row>
    <row r="2540" spans="2:47" x14ac:dyDescent="0.2">
      <c r="B2540" s="13" t="s">
        <v>3766</v>
      </c>
      <c r="C2540" s="13" t="s">
        <v>100</v>
      </c>
      <c r="D2540" s="13" t="s">
        <v>3767</v>
      </c>
      <c r="E2540" s="13" t="s">
        <v>741</v>
      </c>
      <c r="F2540" s="13" t="s">
        <v>3768</v>
      </c>
      <c r="G2540" s="13" t="s">
        <v>3763</v>
      </c>
      <c r="H2540" s="13" t="s">
        <v>105</v>
      </c>
      <c r="I2540" s="13">
        <v>45</v>
      </c>
      <c r="J2540" s="13" t="s">
        <v>200</v>
      </c>
      <c r="K2540" s="13" t="s">
        <v>107</v>
      </c>
      <c r="L2540" s="13" t="s">
        <v>108</v>
      </c>
      <c r="M2540" s="13" t="s">
        <v>109</v>
      </c>
      <c r="N2540" s="13" t="s">
        <v>3503</v>
      </c>
      <c r="O2540" s="39"/>
      <c r="P2540" s="39"/>
      <c r="Q2540" s="39"/>
      <c r="R2540" s="39">
        <v>307</v>
      </c>
      <c r="S2540" s="39">
        <v>0</v>
      </c>
      <c r="T2540" s="39">
        <v>276</v>
      </c>
      <c r="U2540" s="39">
        <v>276</v>
      </c>
      <c r="V2540" s="39">
        <v>276</v>
      </c>
      <c r="W2540" s="39"/>
      <c r="X2540" s="39"/>
      <c r="Y2540" s="39"/>
      <c r="Z2540" s="39"/>
      <c r="AA2540" s="39"/>
      <c r="AB2540" s="39"/>
      <c r="AC2540" s="39"/>
      <c r="AD2540" s="39"/>
      <c r="AE2540" s="39"/>
      <c r="AF2540" s="39"/>
      <c r="AG2540" s="39"/>
      <c r="AH2540" s="39"/>
      <c r="AI2540" s="39"/>
      <c r="AJ2540" s="39"/>
      <c r="AK2540" s="39"/>
      <c r="AL2540" s="39"/>
      <c r="AM2540" s="39"/>
      <c r="AN2540" s="39"/>
      <c r="AO2540" s="39"/>
      <c r="AP2540" s="39">
        <v>16517.849999999999</v>
      </c>
      <c r="AQ2540" s="39">
        <v>0</v>
      </c>
      <c r="AR2540" s="27">
        <f t="shared" si="50"/>
        <v>0</v>
      </c>
      <c r="AS2540" s="13" t="s">
        <v>111</v>
      </c>
      <c r="AT2540" s="13">
        <v>2014</v>
      </c>
      <c r="AU2540" s="13">
        <v>14</v>
      </c>
    </row>
    <row r="2541" spans="2:47" x14ac:dyDescent="0.2">
      <c r="B2541" s="13" t="s">
        <v>3769</v>
      </c>
      <c r="C2541" s="13" t="s">
        <v>100</v>
      </c>
      <c r="D2541" s="13" t="s">
        <v>3767</v>
      </c>
      <c r="E2541" s="13" t="s">
        <v>741</v>
      </c>
      <c r="F2541" s="13" t="s">
        <v>3768</v>
      </c>
      <c r="G2541" s="13" t="s">
        <v>3763</v>
      </c>
      <c r="H2541" s="13" t="s">
        <v>105</v>
      </c>
      <c r="I2541" s="13">
        <v>45</v>
      </c>
      <c r="J2541" s="13" t="s">
        <v>200</v>
      </c>
      <c r="K2541" s="13" t="s">
        <v>107</v>
      </c>
      <c r="L2541" s="13" t="s">
        <v>108</v>
      </c>
      <c r="M2541" s="13" t="s">
        <v>122</v>
      </c>
      <c r="N2541" s="13" t="s">
        <v>3503</v>
      </c>
      <c r="O2541" s="39"/>
      <c r="P2541" s="39"/>
      <c r="Q2541" s="39"/>
      <c r="R2541" s="39">
        <v>307</v>
      </c>
      <c r="S2541" s="39">
        <v>276</v>
      </c>
      <c r="T2541" s="39">
        <v>276</v>
      </c>
      <c r="U2541" s="39">
        <v>276</v>
      </c>
      <c r="V2541" s="39">
        <v>276</v>
      </c>
      <c r="W2541" s="39"/>
      <c r="X2541" s="39"/>
      <c r="Y2541" s="39"/>
      <c r="Z2541" s="39"/>
      <c r="AA2541" s="39"/>
      <c r="AB2541" s="39"/>
      <c r="AC2541" s="39"/>
      <c r="AD2541" s="39"/>
      <c r="AE2541" s="39"/>
      <c r="AF2541" s="39"/>
      <c r="AG2541" s="39"/>
      <c r="AH2541" s="39"/>
      <c r="AI2541" s="39"/>
      <c r="AJ2541" s="39"/>
      <c r="AK2541" s="39"/>
      <c r="AL2541" s="39"/>
      <c r="AM2541" s="39"/>
      <c r="AN2541" s="39"/>
      <c r="AO2541" s="39"/>
      <c r="AP2541" s="39">
        <v>16517.849999999999</v>
      </c>
      <c r="AQ2541" s="39">
        <v>0</v>
      </c>
      <c r="AR2541" s="27">
        <f t="shared" si="50"/>
        <v>0</v>
      </c>
      <c r="AS2541" s="13" t="s">
        <v>111</v>
      </c>
      <c r="AT2541" s="13">
        <v>2014</v>
      </c>
      <c r="AU2541" s="13" t="s">
        <v>6997</v>
      </c>
    </row>
    <row r="2542" spans="2:47" x14ac:dyDescent="0.2">
      <c r="B2542" s="13" t="s">
        <v>7032</v>
      </c>
      <c r="C2542" s="13" t="s">
        <v>100</v>
      </c>
      <c r="D2542" s="13" t="s">
        <v>3767</v>
      </c>
      <c r="E2542" s="13" t="s">
        <v>741</v>
      </c>
      <c r="F2542" s="13" t="s">
        <v>3768</v>
      </c>
      <c r="G2542" s="13" t="s">
        <v>3763</v>
      </c>
      <c r="H2542" s="13" t="s">
        <v>105</v>
      </c>
      <c r="I2542" s="13">
        <v>45</v>
      </c>
      <c r="J2542" s="13" t="s">
        <v>200</v>
      </c>
      <c r="K2542" s="13" t="s">
        <v>107</v>
      </c>
      <c r="L2542" s="13" t="s">
        <v>108</v>
      </c>
      <c r="M2542" s="13" t="s">
        <v>122</v>
      </c>
      <c r="N2542" s="13" t="s">
        <v>3503</v>
      </c>
      <c r="O2542" s="39"/>
      <c r="P2542" s="39"/>
      <c r="Q2542" s="39"/>
      <c r="R2542" s="39">
        <v>307</v>
      </c>
      <c r="S2542" s="39">
        <v>276</v>
      </c>
      <c r="T2542" s="39">
        <v>0</v>
      </c>
      <c r="U2542" s="39">
        <v>276</v>
      </c>
      <c r="V2542" s="39">
        <v>276</v>
      </c>
      <c r="W2542" s="39"/>
      <c r="X2542" s="39"/>
      <c r="Y2542" s="39"/>
      <c r="Z2542" s="39"/>
      <c r="AA2542" s="39"/>
      <c r="AB2542" s="39"/>
      <c r="AC2542" s="39"/>
      <c r="AD2542" s="39"/>
      <c r="AE2542" s="39"/>
      <c r="AF2542" s="39"/>
      <c r="AG2542" s="39"/>
      <c r="AH2542" s="39"/>
      <c r="AI2542" s="39"/>
      <c r="AJ2542" s="39"/>
      <c r="AK2542" s="39"/>
      <c r="AL2542" s="39"/>
      <c r="AM2542" s="39"/>
      <c r="AN2542" s="39"/>
      <c r="AO2542" s="39"/>
      <c r="AP2542" s="39">
        <v>16517.849999999999</v>
      </c>
      <c r="AQ2542" s="39">
        <v>0</v>
      </c>
      <c r="AR2542" s="27">
        <f t="shared" si="50"/>
        <v>0</v>
      </c>
      <c r="AS2542" s="13" t="s">
        <v>111</v>
      </c>
      <c r="AT2542" s="13">
        <v>2014</v>
      </c>
      <c r="AU2542" s="13" t="s">
        <v>7181</v>
      </c>
    </row>
    <row r="2543" spans="2:47" x14ac:dyDescent="0.2">
      <c r="B2543" s="13" t="s">
        <v>7146</v>
      </c>
      <c r="C2543" s="13" t="s">
        <v>100</v>
      </c>
      <c r="D2543" s="13" t="s">
        <v>3767</v>
      </c>
      <c r="E2543" s="13" t="s">
        <v>741</v>
      </c>
      <c r="F2543" s="13" t="s">
        <v>3768</v>
      </c>
      <c r="G2543" s="13" t="s">
        <v>3763</v>
      </c>
      <c r="H2543" s="13" t="s">
        <v>105</v>
      </c>
      <c r="I2543" s="13">
        <v>45</v>
      </c>
      <c r="J2543" s="13" t="s">
        <v>200</v>
      </c>
      <c r="K2543" s="13" t="s">
        <v>107</v>
      </c>
      <c r="L2543" s="13" t="s">
        <v>108</v>
      </c>
      <c r="M2543" s="13" t="s">
        <v>122</v>
      </c>
      <c r="N2543" s="13" t="s">
        <v>3503</v>
      </c>
      <c r="O2543" s="39"/>
      <c r="P2543" s="39"/>
      <c r="Q2543" s="39"/>
      <c r="R2543" s="39">
        <v>307</v>
      </c>
      <c r="S2543" s="39">
        <v>276</v>
      </c>
      <c r="T2543" s="39">
        <v>0</v>
      </c>
      <c r="U2543" s="39">
        <v>276</v>
      </c>
      <c r="V2543" s="39">
        <v>276</v>
      </c>
      <c r="W2543" s="39"/>
      <c r="X2543" s="39"/>
      <c r="Y2543" s="39"/>
      <c r="Z2543" s="39"/>
      <c r="AA2543" s="39"/>
      <c r="AB2543" s="39"/>
      <c r="AC2543" s="39"/>
      <c r="AD2543" s="39"/>
      <c r="AE2543" s="39"/>
      <c r="AF2543" s="39"/>
      <c r="AG2543" s="39"/>
      <c r="AH2543" s="39"/>
      <c r="AI2543" s="39"/>
      <c r="AJ2543" s="39"/>
      <c r="AK2543" s="39"/>
      <c r="AL2543" s="39"/>
      <c r="AM2543" s="39"/>
      <c r="AN2543" s="39"/>
      <c r="AO2543" s="39"/>
      <c r="AP2543" s="39">
        <v>18676.14</v>
      </c>
      <c r="AQ2543" s="39">
        <f t="shared" ref="AQ2543" si="56">SUM(R2543:W2543)*AP2543</f>
        <v>21197418.899999999</v>
      </c>
      <c r="AR2543" s="27">
        <f t="shared" si="50"/>
        <v>23741109.168000001</v>
      </c>
      <c r="AS2543" s="13" t="s">
        <v>111</v>
      </c>
      <c r="AT2543" s="13">
        <v>2014</v>
      </c>
      <c r="AU2543" s="13"/>
    </row>
    <row r="2544" spans="2:47" x14ac:dyDescent="0.2">
      <c r="B2544" s="7" t="s">
        <v>3770</v>
      </c>
      <c r="C2544" s="7" t="s">
        <v>100</v>
      </c>
      <c r="D2544" s="13" t="s">
        <v>753</v>
      </c>
      <c r="E2544" s="7" t="s">
        <v>732</v>
      </c>
      <c r="F2544" s="7" t="s">
        <v>754</v>
      </c>
      <c r="G2544" s="7" t="s">
        <v>3771</v>
      </c>
      <c r="H2544" s="8" t="s">
        <v>197</v>
      </c>
      <c r="I2544" s="9">
        <v>45</v>
      </c>
      <c r="J2544" s="10" t="s">
        <v>238</v>
      </c>
      <c r="K2544" s="8" t="s">
        <v>107</v>
      </c>
      <c r="L2544" s="10" t="s">
        <v>108</v>
      </c>
      <c r="M2544" s="10" t="s">
        <v>109</v>
      </c>
      <c r="N2544" s="10" t="s">
        <v>3503</v>
      </c>
      <c r="O2544" s="27"/>
      <c r="P2544" s="27"/>
      <c r="Q2544" s="74"/>
      <c r="R2544" s="27">
        <v>5</v>
      </c>
      <c r="S2544" s="27">
        <v>5</v>
      </c>
      <c r="T2544" s="27">
        <v>5</v>
      </c>
      <c r="U2544" s="27">
        <v>5</v>
      </c>
      <c r="V2544" s="27">
        <v>5</v>
      </c>
      <c r="W2544" s="27"/>
      <c r="X2544" s="27"/>
      <c r="Y2544" s="27"/>
      <c r="Z2544" s="27"/>
      <c r="AA2544" s="27"/>
      <c r="AB2544" s="27"/>
      <c r="AC2544" s="27"/>
      <c r="AD2544" s="27"/>
      <c r="AE2544" s="27"/>
      <c r="AF2544" s="27"/>
      <c r="AG2544" s="27"/>
      <c r="AH2544" s="27"/>
      <c r="AI2544" s="27"/>
      <c r="AJ2544" s="27"/>
      <c r="AK2544" s="27"/>
      <c r="AL2544" s="27"/>
      <c r="AM2544" s="27"/>
      <c r="AN2544" s="27"/>
      <c r="AO2544" s="27"/>
      <c r="AP2544" s="27">
        <v>17893.21</v>
      </c>
      <c r="AQ2544" s="39">
        <v>0</v>
      </c>
      <c r="AR2544" s="27">
        <f t="shared" si="50"/>
        <v>0</v>
      </c>
      <c r="AS2544" s="10" t="s">
        <v>111</v>
      </c>
      <c r="AT2544" s="43" t="s">
        <v>241</v>
      </c>
      <c r="AU2544" s="89" t="s">
        <v>661</v>
      </c>
    </row>
    <row r="2545" spans="2:47" x14ac:dyDescent="0.2">
      <c r="B2545" s="12" t="s">
        <v>3772</v>
      </c>
      <c r="C2545" s="7" t="s">
        <v>100</v>
      </c>
      <c r="D2545" s="13" t="s">
        <v>753</v>
      </c>
      <c r="E2545" s="7" t="s">
        <v>732</v>
      </c>
      <c r="F2545" s="7" t="s">
        <v>754</v>
      </c>
      <c r="G2545" s="7" t="s">
        <v>3771</v>
      </c>
      <c r="H2545" s="8" t="s">
        <v>105</v>
      </c>
      <c r="I2545" s="9">
        <v>45</v>
      </c>
      <c r="J2545" s="10" t="s">
        <v>106</v>
      </c>
      <c r="K2545" s="8" t="s">
        <v>107</v>
      </c>
      <c r="L2545" s="10" t="s">
        <v>108</v>
      </c>
      <c r="M2545" s="10" t="s">
        <v>109</v>
      </c>
      <c r="N2545" s="10" t="s">
        <v>3503</v>
      </c>
      <c r="O2545" s="74"/>
      <c r="P2545" s="27"/>
      <c r="Q2545" s="27"/>
      <c r="R2545" s="27">
        <v>5</v>
      </c>
      <c r="S2545" s="27">
        <v>5</v>
      </c>
      <c r="T2545" s="27">
        <v>5</v>
      </c>
      <c r="U2545" s="27">
        <v>5</v>
      </c>
      <c r="V2545" s="27">
        <v>5</v>
      </c>
      <c r="W2545" s="27"/>
      <c r="X2545" s="27"/>
      <c r="Y2545" s="27"/>
      <c r="Z2545" s="27"/>
      <c r="AA2545" s="27"/>
      <c r="AB2545" s="27"/>
      <c r="AC2545" s="27"/>
      <c r="AD2545" s="27"/>
      <c r="AE2545" s="27"/>
      <c r="AF2545" s="27"/>
      <c r="AG2545" s="27"/>
      <c r="AH2545" s="27"/>
      <c r="AI2545" s="27"/>
      <c r="AJ2545" s="27"/>
      <c r="AK2545" s="27"/>
      <c r="AL2545" s="27"/>
      <c r="AM2545" s="27"/>
      <c r="AN2545" s="27"/>
      <c r="AO2545" s="27"/>
      <c r="AP2545" s="27">
        <v>17893.21</v>
      </c>
      <c r="AQ2545" s="39">
        <v>0</v>
      </c>
      <c r="AR2545" s="27">
        <f t="shared" si="50"/>
        <v>0</v>
      </c>
      <c r="AS2545" s="10" t="s">
        <v>111</v>
      </c>
      <c r="AT2545" s="43" t="s">
        <v>241</v>
      </c>
      <c r="AU2545" s="89" t="s">
        <v>661</v>
      </c>
    </row>
    <row r="2546" spans="2:47" x14ac:dyDescent="0.2">
      <c r="B2546" s="12" t="s">
        <v>3773</v>
      </c>
      <c r="C2546" s="7" t="s">
        <v>100</v>
      </c>
      <c r="D2546" s="13" t="s">
        <v>753</v>
      </c>
      <c r="E2546" s="7" t="s">
        <v>732</v>
      </c>
      <c r="F2546" s="7" t="s">
        <v>754</v>
      </c>
      <c r="G2546" s="7" t="s">
        <v>3771</v>
      </c>
      <c r="H2546" s="8" t="s">
        <v>105</v>
      </c>
      <c r="I2546" s="8">
        <v>45</v>
      </c>
      <c r="J2546" s="10" t="s">
        <v>200</v>
      </c>
      <c r="K2546" s="8" t="s">
        <v>107</v>
      </c>
      <c r="L2546" s="10" t="s">
        <v>108</v>
      </c>
      <c r="M2546" s="10" t="s">
        <v>109</v>
      </c>
      <c r="N2546" s="10" t="s">
        <v>3503</v>
      </c>
      <c r="O2546" s="74"/>
      <c r="P2546" s="27"/>
      <c r="Q2546" s="27"/>
      <c r="R2546" s="27"/>
      <c r="S2546" s="27">
        <v>5</v>
      </c>
      <c r="T2546" s="27">
        <v>5</v>
      </c>
      <c r="U2546" s="27">
        <v>5</v>
      </c>
      <c r="V2546" s="27">
        <v>5</v>
      </c>
      <c r="W2546" s="27"/>
      <c r="X2546" s="27"/>
      <c r="Y2546" s="27"/>
      <c r="Z2546" s="27"/>
      <c r="AA2546" s="27"/>
      <c r="AB2546" s="27"/>
      <c r="AC2546" s="27"/>
      <c r="AD2546" s="27"/>
      <c r="AE2546" s="27"/>
      <c r="AF2546" s="27"/>
      <c r="AG2546" s="27"/>
      <c r="AH2546" s="27"/>
      <c r="AI2546" s="27"/>
      <c r="AJ2546" s="27"/>
      <c r="AK2546" s="27"/>
      <c r="AL2546" s="27"/>
      <c r="AM2546" s="27"/>
      <c r="AN2546" s="27"/>
      <c r="AO2546" s="27"/>
      <c r="AP2546" s="27">
        <v>12500</v>
      </c>
      <c r="AQ2546" s="39">
        <v>0</v>
      </c>
      <c r="AR2546" s="27">
        <f t="shared" si="50"/>
        <v>0</v>
      </c>
      <c r="AS2546" s="10" t="s">
        <v>111</v>
      </c>
      <c r="AT2546" s="7" t="s">
        <v>375</v>
      </c>
      <c r="AU2546" s="89" t="s">
        <v>212</v>
      </c>
    </row>
    <row r="2547" spans="2:47" x14ac:dyDescent="0.2">
      <c r="B2547" s="7" t="s">
        <v>3774</v>
      </c>
      <c r="C2547" s="7" t="s">
        <v>100</v>
      </c>
      <c r="D2547" s="13" t="s">
        <v>753</v>
      </c>
      <c r="E2547" s="7" t="s">
        <v>732</v>
      </c>
      <c r="F2547" s="7" t="s">
        <v>754</v>
      </c>
      <c r="G2547" s="7" t="s">
        <v>3775</v>
      </c>
      <c r="H2547" s="8" t="s">
        <v>197</v>
      </c>
      <c r="I2547" s="9">
        <v>45</v>
      </c>
      <c r="J2547" s="10" t="s">
        <v>238</v>
      </c>
      <c r="K2547" s="8" t="s">
        <v>107</v>
      </c>
      <c r="L2547" s="10" t="s">
        <v>108</v>
      </c>
      <c r="M2547" s="10" t="s">
        <v>109</v>
      </c>
      <c r="N2547" s="10" t="s">
        <v>3503</v>
      </c>
      <c r="O2547" s="27"/>
      <c r="P2547" s="27"/>
      <c r="Q2547" s="74"/>
      <c r="R2547" s="27">
        <v>2</v>
      </c>
      <c r="S2547" s="27">
        <v>2</v>
      </c>
      <c r="T2547" s="27">
        <v>2</v>
      </c>
      <c r="U2547" s="27">
        <v>2</v>
      </c>
      <c r="V2547" s="27">
        <v>2</v>
      </c>
      <c r="W2547" s="27"/>
      <c r="X2547" s="27"/>
      <c r="Y2547" s="27"/>
      <c r="Z2547" s="27"/>
      <c r="AA2547" s="27"/>
      <c r="AB2547" s="27"/>
      <c r="AC2547" s="27"/>
      <c r="AD2547" s="27"/>
      <c r="AE2547" s="27"/>
      <c r="AF2547" s="27"/>
      <c r="AG2547" s="27"/>
      <c r="AH2547" s="27"/>
      <c r="AI2547" s="27"/>
      <c r="AJ2547" s="27"/>
      <c r="AK2547" s="27"/>
      <c r="AL2547" s="27"/>
      <c r="AM2547" s="27"/>
      <c r="AN2547" s="27"/>
      <c r="AO2547" s="27"/>
      <c r="AP2547" s="27">
        <v>17893.21</v>
      </c>
      <c r="AQ2547" s="39">
        <v>0</v>
      </c>
      <c r="AR2547" s="27">
        <f t="shared" si="50"/>
        <v>0</v>
      </c>
      <c r="AS2547" s="10" t="s">
        <v>111</v>
      </c>
      <c r="AT2547" s="43" t="s">
        <v>241</v>
      </c>
      <c r="AU2547" s="89" t="s">
        <v>661</v>
      </c>
    </row>
    <row r="2548" spans="2:47" x14ac:dyDescent="0.2">
      <c r="B2548" s="12" t="s">
        <v>3776</v>
      </c>
      <c r="C2548" s="7" t="s">
        <v>100</v>
      </c>
      <c r="D2548" s="13" t="s">
        <v>753</v>
      </c>
      <c r="E2548" s="7" t="s">
        <v>732</v>
      </c>
      <c r="F2548" s="7" t="s">
        <v>754</v>
      </c>
      <c r="G2548" s="7" t="s">
        <v>3775</v>
      </c>
      <c r="H2548" s="8" t="s">
        <v>105</v>
      </c>
      <c r="I2548" s="9">
        <v>45</v>
      </c>
      <c r="J2548" s="10" t="s">
        <v>106</v>
      </c>
      <c r="K2548" s="8" t="s">
        <v>107</v>
      </c>
      <c r="L2548" s="10" t="s">
        <v>108</v>
      </c>
      <c r="M2548" s="10" t="s">
        <v>109</v>
      </c>
      <c r="N2548" s="10" t="s">
        <v>3503</v>
      </c>
      <c r="O2548" s="74"/>
      <c r="P2548" s="27"/>
      <c r="Q2548" s="27"/>
      <c r="R2548" s="27">
        <v>2</v>
      </c>
      <c r="S2548" s="27">
        <v>2</v>
      </c>
      <c r="T2548" s="27">
        <v>2</v>
      </c>
      <c r="U2548" s="27">
        <v>2</v>
      </c>
      <c r="V2548" s="27">
        <v>2</v>
      </c>
      <c r="W2548" s="27"/>
      <c r="X2548" s="27"/>
      <c r="Y2548" s="27"/>
      <c r="Z2548" s="27"/>
      <c r="AA2548" s="27"/>
      <c r="AB2548" s="27"/>
      <c r="AC2548" s="27"/>
      <c r="AD2548" s="27"/>
      <c r="AE2548" s="27"/>
      <c r="AF2548" s="27"/>
      <c r="AG2548" s="27"/>
      <c r="AH2548" s="27"/>
      <c r="AI2548" s="27"/>
      <c r="AJ2548" s="27"/>
      <c r="AK2548" s="27"/>
      <c r="AL2548" s="27"/>
      <c r="AM2548" s="27"/>
      <c r="AN2548" s="27"/>
      <c r="AO2548" s="27"/>
      <c r="AP2548" s="27">
        <v>17893.21</v>
      </c>
      <c r="AQ2548" s="39">
        <v>0</v>
      </c>
      <c r="AR2548" s="27">
        <f t="shared" si="50"/>
        <v>0</v>
      </c>
      <c r="AS2548" s="10" t="s">
        <v>111</v>
      </c>
      <c r="AT2548" s="43" t="s">
        <v>241</v>
      </c>
      <c r="AU2548" s="89" t="s">
        <v>661</v>
      </c>
    </row>
    <row r="2549" spans="2:47" x14ac:dyDescent="0.2">
      <c r="B2549" s="12" t="s">
        <v>3777</v>
      </c>
      <c r="C2549" s="7" t="s">
        <v>100</v>
      </c>
      <c r="D2549" s="13" t="s">
        <v>753</v>
      </c>
      <c r="E2549" s="7" t="s">
        <v>732</v>
      </c>
      <c r="F2549" s="7" t="s">
        <v>754</v>
      </c>
      <c r="G2549" s="7" t="s">
        <v>3775</v>
      </c>
      <c r="H2549" s="8" t="s">
        <v>105</v>
      </c>
      <c r="I2549" s="8">
        <v>45</v>
      </c>
      <c r="J2549" s="10" t="s">
        <v>200</v>
      </c>
      <c r="K2549" s="8" t="s">
        <v>107</v>
      </c>
      <c r="L2549" s="10" t="s">
        <v>108</v>
      </c>
      <c r="M2549" s="10" t="s">
        <v>109</v>
      </c>
      <c r="N2549" s="10" t="s">
        <v>3503</v>
      </c>
      <c r="O2549" s="74"/>
      <c r="P2549" s="27"/>
      <c r="Q2549" s="27"/>
      <c r="R2549" s="27"/>
      <c r="S2549" s="27">
        <v>2</v>
      </c>
      <c r="T2549" s="27">
        <v>2</v>
      </c>
      <c r="U2549" s="27">
        <v>2</v>
      </c>
      <c r="V2549" s="27">
        <v>2</v>
      </c>
      <c r="W2549" s="27"/>
      <c r="X2549" s="27"/>
      <c r="Y2549" s="27"/>
      <c r="Z2549" s="27"/>
      <c r="AA2549" s="27"/>
      <c r="AB2549" s="27"/>
      <c r="AC2549" s="27"/>
      <c r="AD2549" s="27"/>
      <c r="AE2549" s="27"/>
      <c r="AF2549" s="27"/>
      <c r="AG2549" s="27"/>
      <c r="AH2549" s="27"/>
      <c r="AI2549" s="27"/>
      <c r="AJ2549" s="27"/>
      <c r="AK2549" s="27"/>
      <c r="AL2549" s="27"/>
      <c r="AM2549" s="27"/>
      <c r="AN2549" s="27"/>
      <c r="AO2549" s="27"/>
      <c r="AP2549" s="27">
        <v>12500</v>
      </c>
      <c r="AQ2549" s="39">
        <v>0</v>
      </c>
      <c r="AR2549" s="27">
        <f t="shared" si="50"/>
        <v>0</v>
      </c>
      <c r="AS2549" s="10" t="s">
        <v>111</v>
      </c>
      <c r="AT2549" s="7" t="s">
        <v>375</v>
      </c>
      <c r="AU2549" s="89" t="s">
        <v>212</v>
      </c>
    </row>
    <row r="2550" spans="2:47" x14ac:dyDescent="0.2">
      <c r="B2550" s="7" t="s">
        <v>3778</v>
      </c>
      <c r="C2550" s="7" t="s">
        <v>100</v>
      </c>
      <c r="D2550" s="13" t="s">
        <v>3779</v>
      </c>
      <c r="E2550" s="7" t="s">
        <v>732</v>
      </c>
      <c r="F2550" s="7" t="s">
        <v>3780</v>
      </c>
      <c r="G2550" s="7" t="s">
        <v>3781</v>
      </c>
      <c r="H2550" s="8" t="s">
        <v>197</v>
      </c>
      <c r="I2550" s="9">
        <v>45</v>
      </c>
      <c r="J2550" s="10" t="s">
        <v>238</v>
      </c>
      <c r="K2550" s="8" t="s">
        <v>107</v>
      </c>
      <c r="L2550" s="10" t="s">
        <v>108</v>
      </c>
      <c r="M2550" s="10" t="s">
        <v>109</v>
      </c>
      <c r="N2550" s="10" t="s">
        <v>3503</v>
      </c>
      <c r="O2550" s="27"/>
      <c r="P2550" s="27"/>
      <c r="Q2550" s="74"/>
      <c r="R2550" s="27">
        <v>1</v>
      </c>
      <c r="S2550" s="27">
        <v>0</v>
      </c>
      <c r="T2550" s="27">
        <v>0</v>
      </c>
      <c r="U2550" s="27">
        <v>0</v>
      </c>
      <c r="V2550" s="27">
        <v>0</v>
      </c>
      <c r="W2550" s="27"/>
      <c r="X2550" s="27"/>
      <c r="Y2550" s="27"/>
      <c r="Z2550" s="27"/>
      <c r="AA2550" s="27"/>
      <c r="AB2550" s="27"/>
      <c r="AC2550" s="27"/>
      <c r="AD2550" s="27"/>
      <c r="AE2550" s="27"/>
      <c r="AF2550" s="27"/>
      <c r="AG2550" s="27"/>
      <c r="AH2550" s="27"/>
      <c r="AI2550" s="27"/>
      <c r="AJ2550" s="27"/>
      <c r="AK2550" s="27"/>
      <c r="AL2550" s="27"/>
      <c r="AM2550" s="27"/>
      <c r="AN2550" s="27"/>
      <c r="AO2550" s="27"/>
      <c r="AP2550" s="27">
        <v>16517.86</v>
      </c>
      <c r="AQ2550" s="39">
        <v>0</v>
      </c>
      <c r="AR2550" s="27">
        <f t="shared" si="50"/>
        <v>0</v>
      </c>
      <c r="AS2550" s="10" t="s">
        <v>111</v>
      </c>
      <c r="AT2550" s="43" t="s">
        <v>241</v>
      </c>
      <c r="AU2550" s="89" t="s">
        <v>242</v>
      </c>
    </row>
    <row r="2551" spans="2:47" x14ac:dyDescent="0.2">
      <c r="B2551" s="12" t="s">
        <v>3782</v>
      </c>
      <c r="C2551" s="7" t="s">
        <v>100</v>
      </c>
      <c r="D2551" s="13" t="s">
        <v>3779</v>
      </c>
      <c r="E2551" s="7" t="s">
        <v>732</v>
      </c>
      <c r="F2551" s="7" t="s">
        <v>3780</v>
      </c>
      <c r="G2551" s="7" t="s">
        <v>3781</v>
      </c>
      <c r="H2551" s="8" t="s">
        <v>105</v>
      </c>
      <c r="I2551" s="9">
        <v>45</v>
      </c>
      <c r="J2551" s="10" t="s">
        <v>106</v>
      </c>
      <c r="K2551" s="8" t="s">
        <v>107</v>
      </c>
      <c r="L2551" s="10" t="s">
        <v>108</v>
      </c>
      <c r="M2551" s="10" t="s">
        <v>109</v>
      </c>
      <c r="N2551" s="10" t="s">
        <v>3503</v>
      </c>
      <c r="O2551" s="74"/>
      <c r="P2551" s="27"/>
      <c r="Q2551" s="27"/>
      <c r="R2551" s="27">
        <v>1</v>
      </c>
      <c r="S2551" s="27"/>
      <c r="T2551" s="27"/>
      <c r="U2551" s="27"/>
      <c r="V2551" s="27"/>
      <c r="W2551" s="27"/>
      <c r="X2551" s="27"/>
      <c r="Y2551" s="27"/>
      <c r="Z2551" s="27"/>
      <c r="AA2551" s="27"/>
      <c r="AB2551" s="27"/>
      <c r="AC2551" s="27"/>
      <c r="AD2551" s="27"/>
      <c r="AE2551" s="27"/>
      <c r="AF2551" s="27"/>
      <c r="AG2551" s="27"/>
      <c r="AH2551" s="27"/>
      <c r="AI2551" s="27"/>
      <c r="AJ2551" s="27"/>
      <c r="AK2551" s="27"/>
      <c r="AL2551" s="27"/>
      <c r="AM2551" s="27"/>
      <c r="AN2551" s="27"/>
      <c r="AO2551" s="27"/>
      <c r="AP2551" s="27">
        <v>16517.86</v>
      </c>
      <c r="AQ2551" s="39">
        <v>0</v>
      </c>
      <c r="AR2551" s="27">
        <f t="shared" si="50"/>
        <v>0</v>
      </c>
      <c r="AS2551" s="10" t="s">
        <v>111</v>
      </c>
      <c r="AT2551" s="43" t="s">
        <v>241</v>
      </c>
      <c r="AU2551" s="89" t="s">
        <v>661</v>
      </c>
    </row>
    <row r="2552" spans="2:47" x14ac:dyDescent="0.2">
      <c r="B2552" s="12" t="s">
        <v>3783</v>
      </c>
      <c r="C2552" s="7" t="s">
        <v>100</v>
      </c>
      <c r="D2552" s="13" t="s">
        <v>3779</v>
      </c>
      <c r="E2552" s="7" t="s">
        <v>732</v>
      </c>
      <c r="F2552" s="7" t="s">
        <v>3780</v>
      </c>
      <c r="G2552" s="7" t="s">
        <v>3781</v>
      </c>
      <c r="H2552" s="8" t="s">
        <v>105</v>
      </c>
      <c r="I2552" s="8">
        <v>45</v>
      </c>
      <c r="J2552" s="10" t="s">
        <v>200</v>
      </c>
      <c r="K2552" s="8" t="s">
        <v>107</v>
      </c>
      <c r="L2552" s="10" t="s">
        <v>108</v>
      </c>
      <c r="M2552" s="10" t="s">
        <v>109</v>
      </c>
      <c r="N2552" s="10" t="s">
        <v>3503</v>
      </c>
      <c r="O2552" s="74"/>
      <c r="P2552" s="27"/>
      <c r="Q2552" s="27"/>
      <c r="R2552" s="27">
        <v>1</v>
      </c>
      <c r="S2552" s="27"/>
      <c r="T2552" s="27"/>
      <c r="U2552" s="27"/>
      <c r="V2552" s="27"/>
      <c r="W2552" s="27"/>
      <c r="X2552" s="27"/>
      <c r="Y2552" s="27"/>
      <c r="Z2552" s="27"/>
      <c r="AA2552" s="27"/>
      <c r="AB2552" s="27"/>
      <c r="AC2552" s="27"/>
      <c r="AD2552" s="27"/>
      <c r="AE2552" s="27"/>
      <c r="AF2552" s="27"/>
      <c r="AG2552" s="27"/>
      <c r="AH2552" s="27"/>
      <c r="AI2552" s="27"/>
      <c r="AJ2552" s="27"/>
      <c r="AK2552" s="27"/>
      <c r="AL2552" s="27"/>
      <c r="AM2552" s="27"/>
      <c r="AN2552" s="27"/>
      <c r="AO2552" s="27"/>
      <c r="AP2552" s="27">
        <v>16517.86</v>
      </c>
      <c r="AQ2552" s="39">
        <v>0</v>
      </c>
      <c r="AR2552" s="27">
        <f t="shared" si="50"/>
        <v>0</v>
      </c>
      <c r="AS2552" s="10" t="s">
        <v>111</v>
      </c>
      <c r="AT2552" s="7" t="s">
        <v>375</v>
      </c>
      <c r="AU2552" s="89" t="s">
        <v>212</v>
      </c>
    </row>
    <row r="2553" spans="2:47" x14ac:dyDescent="0.2">
      <c r="B2553" s="7" t="s">
        <v>3784</v>
      </c>
      <c r="C2553" s="7" t="s">
        <v>100</v>
      </c>
      <c r="D2553" s="13" t="s">
        <v>3779</v>
      </c>
      <c r="E2553" s="7" t="s">
        <v>732</v>
      </c>
      <c r="F2553" s="7" t="s">
        <v>3780</v>
      </c>
      <c r="G2553" s="7" t="s">
        <v>3785</v>
      </c>
      <c r="H2553" s="8" t="s">
        <v>197</v>
      </c>
      <c r="I2553" s="9">
        <v>45</v>
      </c>
      <c r="J2553" s="10" t="s">
        <v>238</v>
      </c>
      <c r="K2553" s="8" t="s">
        <v>107</v>
      </c>
      <c r="L2553" s="10" t="s">
        <v>108</v>
      </c>
      <c r="M2553" s="10" t="s">
        <v>109</v>
      </c>
      <c r="N2553" s="10" t="s">
        <v>3503</v>
      </c>
      <c r="O2553" s="27"/>
      <c r="P2553" s="27"/>
      <c r="Q2553" s="74"/>
      <c r="R2553" s="27">
        <v>1</v>
      </c>
      <c r="S2553" s="27">
        <v>1</v>
      </c>
      <c r="T2553" s="27">
        <v>1</v>
      </c>
      <c r="U2553" s="27">
        <v>1</v>
      </c>
      <c r="V2553" s="27">
        <v>1</v>
      </c>
      <c r="W2553" s="27"/>
      <c r="X2553" s="27"/>
      <c r="Y2553" s="27"/>
      <c r="Z2553" s="27"/>
      <c r="AA2553" s="27"/>
      <c r="AB2553" s="27"/>
      <c r="AC2553" s="27"/>
      <c r="AD2553" s="27"/>
      <c r="AE2553" s="27"/>
      <c r="AF2553" s="27"/>
      <c r="AG2553" s="27"/>
      <c r="AH2553" s="27"/>
      <c r="AI2553" s="27"/>
      <c r="AJ2553" s="27"/>
      <c r="AK2553" s="27"/>
      <c r="AL2553" s="27"/>
      <c r="AM2553" s="27"/>
      <c r="AN2553" s="27"/>
      <c r="AO2553" s="27"/>
      <c r="AP2553" s="27">
        <v>17893.21</v>
      </c>
      <c r="AQ2553" s="39">
        <v>0</v>
      </c>
      <c r="AR2553" s="27">
        <f t="shared" si="50"/>
        <v>0</v>
      </c>
      <c r="AS2553" s="10" t="s">
        <v>111</v>
      </c>
      <c r="AT2553" s="43" t="s">
        <v>241</v>
      </c>
      <c r="AU2553" s="89" t="s">
        <v>242</v>
      </c>
    </row>
    <row r="2554" spans="2:47" x14ac:dyDescent="0.2">
      <c r="B2554" s="12" t="s">
        <v>3786</v>
      </c>
      <c r="C2554" s="7" t="s">
        <v>100</v>
      </c>
      <c r="D2554" s="13" t="s">
        <v>3779</v>
      </c>
      <c r="E2554" s="7" t="s">
        <v>732</v>
      </c>
      <c r="F2554" s="7" t="s">
        <v>3780</v>
      </c>
      <c r="G2554" s="7" t="s">
        <v>3785</v>
      </c>
      <c r="H2554" s="8" t="s">
        <v>105</v>
      </c>
      <c r="I2554" s="9">
        <v>45</v>
      </c>
      <c r="J2554" s="10" t="s">
        <v>106</v>
      </c>
      <c r="K2554" s="8" t="s">
        <v>107</v>
      </c>
      <c r="L2554" s="10" t="s">
        <v>108</v>
      </c>
      <c r="M2554" s="10" t="s">
        <v>109</v>
      </c>
      <c r="N2554" s="10" t="s">
        <v>3503</v>
      </c>
      <c r="O2554" s="74"/>
      <c r="P2554" s="27"/>
      <c r="Q2554" s="27"/>
      <c r="R2554" s="27">
        <v>1</v>
      </c>
      <c r="S2554" s="27">
        <v>1</v>
      </c>
      <c r="T2554" s="27">
        <v>1</v>
      </c>
      <c r="U2554" s="27">
        <v>1</v>
      </c>
      <c r="V2554" s="27">
        <v>1</v>
      </c>
      <c r="W2554" s="27"/>
      <c r="X2554" s="27"/>
      <c r="Y2554" s="27"/>
      <c r="Z2554" s="27"/>
      <c r="AA2554" s="27"/>
      <c r="AB2554" s="27"/>
      <c r="AC2554" s="27"/>
      <c r="AD2554" s="27"/>
      <c r="AE2554" s="27"/>
      <c r="AF2554" s="27"/>
      <c r="AG2554" s="27"/>
      <c r="AH2554" s="27"/>
      <c r="AI2554" s="27"/>
      <c r="AJ2554" s="27"/>
      <c r="AK2554" s="27"/>
      <c r="AL2554" s="27"/>
      <c r="AM2554" s="27"/>
      <c r="AN2554" s="27"/>
      <c r="AO2554" s="27"/>
      <c r="AP2554" s="27">
        <v>17893.21</v>
      </c>
      <c r="AQ2554" s="39">
        <v>0</v>
      </c>
      <c r="AR2554" s="27">
        <f t="shared" si="50"/>
        <v>0</v>
      </c>
      <c r="AS2554" s="10" t="s">
        <v>111</v>
      </c>
      <c r="AT2554" s="43" t="s">
        <v>241</v>
      </c>
      <c r="AU2554" s="89" t="s">
        <v>661</v>
      </c>
    </row>
    <row r="2555" spans="2:47" x14ac:dyDescent="0.2">
      <c r="B2555" s="12" t="s">
        <v>3787</v>
      </c>
      <c r="C2555" s="7" t="s">
        <v>100</v>
      </c>
      <c r="D2555" s="13" t="s">
        <v>3779</v>
      </c>
      <c r="E2555" s="7" t="s">
        <v>732</v>
      </c>
      <c r="F2555" s="7" t="s">
        <v>3780</v>
      </c>
      <c r="G2555" s="7" t="s">
        <v>3785</v>
      </c>
      <c r="H2555" s="8" t="s">
        <v>105</v>
      </c>
      <c r="I2555" s="8">
        <v>45</v>
      </c>
      <c r="J2555" s="10" t="s">
        <v>200</v>
      </c>
      <c r="K2555" s="8" t="s">
        <v>107</v>
      </c>
      <c r="L2555" s="10" t="s">
        <v>108</v>
      </c>
      <c r="M2555" s="10" t="s">
        <v>109</v>
      </c>
      <c r="N2555" s="10" t="s">
        <v>3503</v>
      </c>
      <c r="O2555" s="74"/>
      <c r="P2555" s="27"/>
      <c r="Q2555" s="27"/>
      <c r="R2555" s="27">
        <v>1</v>
      </c>
      <c r="S2555" s="27">
        <v>1</v>
      </c>
      <c r="T2555" s="27">
        <v>1</v>
      </c>
      <c r="U2555" s="27">
        <v>1</v>
      </c>
      <c r="V2555" s="27">
        <v>1</v>
      </c>
      <c r="W2555" s="27"/>
      <c r="X2555" s="27"/>
      <c r="Y2555" s="27"/>
      <c r="Z2555" s="27"/>
      <c r="AA2555" s="27"/>
      <c r="AB2555" s="27"/>
      <c r="AC2555" s="27"/>
      <c r="AD2555" s="27"/>
      <c r="AE2555" s="27"/>
      <c r="AF2555" s="27"/>
      <c r="AG2555" s="27"/>
      <c r="AH2555" s="27"/>
      <c r="AI2555" s="27"/>
      <c r="AJ2555" s="27"/>
      <c r="AK2555" s="27"/>
      <c r="AL2555" s="27"/>
      <c r="AM2555" s="27"/>
      <c r="AN2555" s="27"/>
      <c r="AO2555" s="27"/>
      <c r="AP2555" s="27">
        <v>16517.86</v>
      </c>
      <c r="AQ2555" s="39">
        <v>0</v>
      </c>
      <c r="AR2555" s="27">
        <f t="shared" si="50"/>
        <v>0</v>
      </c>
      <c r="AS2555" s="10" t="s">
        <v>111</v>
      </c>
      <c r="AT2555" s="7" t="s">
        <v>375</v>
      </c>
      <c r="AU2555" s="13" t="s">
        <v>1163</v>
      </c>
    </row>
    <row r="2556" spans="2:47" x14ac:dyDescent="0.2">
      <c r="B2556" s="13" t="s">
        <v>3788</v>
      </c>
      <c r="C2556" s="13" t="s">
        <v>100</v>
      </c>
      <c r="D2556" s="13" t="s">
        <v>3789</v>
      </c>
      <c r="E2556" s="13" t="s">
        <v>3790</v>
      </c>
      <c r="F2556" s="13" t="s">
        <v>3791</v>
      </c>
      <c r="G2556" s="13" t="s">
        <v>3785</v>
      </c>
      <c r="H2556" s="13" t="s">
        <v>105</v>
      </c>
      <c r="I2556" s="13">
        <v>45</v>
      </c>
      <c r="J2556" s="13" t="s">
        <v>614</v>
      </c>
      <c r="K2556" s="13" t="s">
        <v>107</v>
      </c>
      <c r="L2556" s="13" t="s">
        <v>108</v>
      </c>
      <c r="M2556" s="13" t="s">
        <v>109</v>
      </c>
      <c r="N2556" s="13" t="s">
        <v>3503</v>
      </c>
      <c r="O2556" s="39"/>
      <c r="P2556" s="39"/>
      <c r="Q2556" s="39"/>
      <c r="R2556" s="39"/>
      <c r="S2556" s="39">
        <v>1</v>
      </c>
      <c r="T2556" s="39">
        <v>16</v>
      </c>
      <c r="U2556" s="39">
        <v>16</v>
      </c>
      <c r="V2556" s="39">
        <v>16</v>
      </c>
      <c r="W2556" s="39">
        <v>16</v>
      </c>
      <c r="X2556" s="39"/>
      <c r="Y2556" s="39"/>
      <c r="Z2556" s="39"/>
      <c r="AA2556" s="39"/>
      <c r="AB2556" s="39"/>
      <c r="AC2556" s="39"/>
      <c r="AD2556" s="39"/>
      <c r="AE2556" s="39"/>
      <c r="AF2556" s="39"/>
      <c r="AG2556" s="39"/>
      <c r="AH2556" s="39"/>
      <c r="AI2556" s="39"/>
      <c r="AJ2556" s="39"/>
      <c r="AK2556" s="39"/>
      <c r="AL2556" s="39"/>
      <c r="AM2556" s="39"/>
      <c r="AN2556" s="39"/>
      <c r="AO2556" s="39"/>
      <c r="AP2556" s="39">
        <v>16517.849999999999</v>
      </c>
      <c r="AQ2556" s="39">
        <v>0</v>
      </c>
      <c r="AR2556" s="27">
        <f t="shared" si="50"/>
        <v>0</v>
      </c>
      <c r="AS2556" s="13" t="s">
        <v>111</v>
      </c>
      <c r="AT2556" s="13">
        <v>2016</v>
      </c>
      <c r="AU2556" s="13" t="s">
        <v>212</v>
      </c>
    </row>
    <row r="2557" spans="2:47" x14ac:dyDescent="0.2">
      <c r="B2557" s="7" t="s">
        <v>3792</v>
      </c>
      <c r="C2557" s="7" t="s">
        <v>100</v>
      </c>
      <c r="D2557" s="13" t="s">
        <v>3638</v>
      </c>
      <c r="E2557" s="7" t="s">
        <v>3639</v>
      </c>
      <c r="F2557" s="7" t="s">
        <v>3640</v>
      </c>
      <c r="G2557" s="7" t="s">
        <v>3793</v>
      </c>
      <c r="H2557" s="8" t="s">
        <v>197</v>
      </c>
      <c r="I2557" s="9">
        <v>45</v>
      </c>
      <c r="J2557" s="10" t="s">
        <v>238</v>
      </c>
      <c r="K2557" s="8" t="s">
        <v>107</v>
      </c>
      <c r="L2557" s="10" t="s">
        <v>108</v>
      </c>
      <c r="M2557" s="10" t="s">
        <v>109</v>
      </c>
      <c r="N2557" s="10" t="s">
        <v>3503</v>
      </c>
      <c r="O2557" s="27"/>
      <c r="P2557" s="27"/>
      <c r="Q2557" s="74"/>
      <c r="R2557" s="27">
        <v>117</v>
      </c>
      <c r="S2557" s="27">
        <v>117</v>
      </c>
      <c r="T2557" s="27">
        <v>117</v>
      </c>
      <c r="U2557" s="27">
        <v>117</v>
      </c>
      <c r="V2557" s="27">
        <v>117</v>
      </c>
      <c r="W2557" s="27"/>
      <c r="X2557" s="27"/>
      <c r="Y2557" s="27"/>
      <c r="Z2557" s="27"/>
      <c r="AA2557" s="27"/>
      <c r="AB2557" s="27"/>
      <c r="AC2557" s="27"/>
      <c r="AD2557" s="27"/>
      <c r="AE2557" s="27"/>
      <c r="AF2557" s="27"/>
      <c r="AG2557" s="27"/>
      <c r="AH2557" s="27"/>
      <c r="AI2557" s="27"/>
      <c r="AJ2557" s="27"/>
      <c r="AK2557" s="27"/>
      <c r="AL2557" s="27"/>
      <c r="AM2557" s="27"/>
      <c r="AN2557" s="27"/>
      <c r="AO2557" s="27"/>
      <c r="AP2557" s="27">
        <v>17409.61</v>
      </c>
      <c r="AQ2557" s="39">
        <v>0</v>
      </c>
      <c r="AR2557" s="27">
        <f t="shared" si="50"/>
        <v>0</v>
      </c>
      <c r="AS2557" s="10" t="s">
        <v>111</v>
      </c>
      <c r="AT2557" s="43" t="s">
        <v>241</v>
      </c>
      <c r="AU2557" s="89" t="s">
        <v>661</v>
      </c>
    </row>
    <row r="2558" spans="2:47" x14ac:dyDescent="0.2">
      <c r="B2558" s="12" t="s">
        <v>3794</v>
      </c>
      <c r="C2558" s="7" t="s">
        <v>100</v>
      </c>
      <c r="D2558" s="13" t="s">
        <v>3638</v>
      </c>
      <c r="E2558" s="7" t="s">
        <v>3639</v>
      </c>
      <c r="F2558" s="7" t="s">
        <v>3640</v>
      </c>
      <c r="G2558" s="7" t="s">
        <v>3793</v>
      </c>
      <c r="H2558" s="8" t="s">
        <v>105</v>
      </c>
      <c r="I2558" s="9">
        <v>45</v>
      </c>
      <c r="J2558" s="10" t="s">
        <v>106</v>
      </c>
      <c r="K2558" s="8" t="s">
        <v>107</v>
      </c>
      <c r="L2558" s="10" t="s">
        <v>108</v>
      </c>
      <c r="M2558" s="10" t="s">
        <v>109</v>
      </c>
      <c r="N2558" s="10" t="s">
        <v>3503</v>
      </c>
      <c r="O2558" s="74"/>
      <c r="P2558" s="27"/>
      <c r="Q2558" s="27"/>
      <c r="R2558" s="27">
        <v>117</v>
      </c>
      <c r="S2558" s="27">
        <v>117</v>
      </c>
      <c r="T2558" s="27">
        <v>117</v>
      </c>
      <c r="U2558" s="27">
        <v>117</v>
      </c>
      <c r="V2558" s="27">
        <v>117</v>
      </c>
      <c r="W2558" s="27"/>
      <c r="X2558" s="27"/>
      <c r="Y2558" s="27"/>
      <c r="Z2558" s="27"/>
      <c r="AA2558" s="27"/>
      <c r="AB2558" s="27"/>
      <c r="AC2558" s="27"/>
      <c r="AD2558" s="27"/>
      <c r="AE2558" s="27"/>
      <c r="AF2558" s="27"/>
      <c r="AG2558" s="27"/>
      <c r="AH2558" s="27"/>
      <c r="AI2558" s="27"/>
      <c r="AJ2558" s="27"/>
      <c r="AK2558" s="27"/>
      <c r="AL2558" s="27"/>
      <c r="AM2558" s="27"/>
      <c r="AN2558" s="27"/>
      <c r="AO2558" s="27"/>
      <c r="AP2558" s="27">
        <v>17409.61</v>
      </c>
      <c r="AQ2558" s="39">
        <v>0</v>
      </c>
      <c r="AR2558" s="27">
        <f t="shared" si="50"/>
        <v>0</v>
      </c>
      <c r="AS2558" s="10" t="s">
        <v>111</v>
      </c>
      <c r="AT2558" s="43" t="s">
        <v>241</v>
      </c>
      <c r="AU2558" s="89" t="s">
        <v>661</v>
      </c>
    </row>
    <row r="2559" spans="2:47" x14ac:dyDescent="0.2">
      <c r="B2559" s="12" t="s">
        <v>3795</v>
      </c>
      <c r="C2559" s="7" t="s">
        <v>100</v>
      </c>
      <c r="D2559" s="13" t="s">
        <v>3638</v>
      </c>
      <c r="E2559" s="7" t="s">
        <v>3639</v>
      </c>
      <c r="F2559" s="7" t="s">
        <v>3640</v>
      </c>
      <c r="G2559" s="7" t="s">
        <v>3793</v>
      </c>
      <c r="H2559" s="8" t="s">
        <v>105</v>
      </c>
      <c r="I2559" s="8">
        <v>45</v>
      </c>
      <c r="J2559" s="10" t="s">
        <v>200</v>
      </c>
      <c r="K2559" s="8" t="s">
        <v>107</v>
      </c>
      <c r="L2559" s="10" t="s">
        <v>108</v>
      </c>
      <c r="M2559" s="10" t="s">
        <v>109</v>
      </c>
      <c r="N2559" s="10" t="s">
        <v>3503</v>
      </c>
      <c r="O2559" s="74"/>
      <c r="P2559" s="27"/>
      <c r="Q2559" s="27"/>
      <c r="R2559" s="27">
        <v>111</v>
      </c>
      <c r="S2559" s="27">
        <v>117</v>
      </c>
      <c r="T2559" s="27">
        <v>117</v>
      </c>
      <c r="U2559" s="27">
        <v>117</v>
      </c>
      <c r="V2559" s="27">
        <v>117</v>
      </c>
      <c r="W2559" s="27"/>
      <c r="X2559" s="27"/>
      <c r="Y2559" s="27"/>
      <c r="Z2559" s="27"/>
      <c r="AA2559" s="27"/>
      <c r="AB2559" s="27"/>
      <c r="AC2559" s="27"/>
      <c r="AD2559" s="27"/>
      <c r="AE2559" s="27"/>
      <c r="AF2559" s="27"/>
      <c r="AG2559" s="27"/>
      <c r="AH2559" s="27"/>
      <c r="AI2559" s="27"/>
      <c r="AJ2559" s="27"/>
      <c r="AK2559" s="27"/>
      <c r="AL2559" s="27"/>
      <c r="AM2559" s="27"/>
      <c r="AN2559" s="27"/>
      <c r="AO2559" s="27"/>
      <c r="AP2559" s="27">
        <v>16071.43</v>
      </c>
      <c r="AQ2559" s="39">
        <v>0</v>
      </c>
      <c r="AR2559" s="27">
        <f t="shared" si="50"/>
        <v>0</v>
      </c>
      <c r="AS2559" s="10" t="s">
        <v>111</v>
      </c>
      <c r="AT2559" s="7" t="s">
        <v>375</v>
      </c>
      <c r="AU2559" s="13" t="s">
        <v>115</v>
      </c>
    </row>
    <row r="2560" spans="2:47" x14ac:dyDescent="0.2">
      <c r="B2560" s="13" t="s">
        <v>3796</v>
      </c>
      <c r="C2560" s="13" t="s">
        <v>100</v>
      </c>
      <c r="D2560" s="13" t="s">
        <v>3649</v>
      </c>
      <c r="E2560" s="13" t="s">
        <v>741</v>
      </c>
      <c r="F2560" s="13" t="s">
        <v>3650</v>
      </c>
      <c r="G2560" s="13" t="s">
        <v>3793</v>
      </c>
      <c r="H2560" s="13" t="s">
        <v>105</v>
      </c>
      <c r="I2560" s="13">
        <v>45</v>
      </c>
      <c r="J2560" s="13" t="s">
        <v>200</v>
      </c>
      <c r="K2560" s="13" t="s">
        <v>107</v>
      </c>
      <c r="L2560" s="13" t="s">
        <v>108</v>
      </c>
      <c r="M2560" s="13" t="s">
        <v>109</v>
      </c>
      <c r="N2560" s="13" t="s">
        <v>3503</v>
      </c>
      <c r="O2560" s="39"/>
      <c r="P2560" s="39"/>
      <c r="Q2560" s="39"/>
      <c r="R2560" s="39">
        <v>111</v>
      </c>
      <c r="S2560" s="39">
        <v>0</v>
      </c>
      <c r="T2560" s="39">
        <v>30</v>
      </c>
      <c r="U2560" s="39">
        <v>30</v>
      </c>
      <c r="V2560" s="39">
        <v>30</v>
      </c>
      <c r="W2560" s="39"/>
      <c r="X2560" s="39"/>
      <c r="Y2560" s="39"/>
      <c r="Z2560" s="39"/>
      <c r="AA2560" s="39"/>
      <c r="AB2560" s="39"/>
      <c r="AC2560" s="39"/>
      <c r="AD2560" s="39"/>
      <c r="AE2560" s="39"/>
      <c r="AF2560" s="39"/>
      <c r="AG2560" s="39"/>
      <c r="AH2560" s="39"/>
      <c r="AI2560" s="39"/>
      <c r="AJ2560" s="39"/>
      <c r="AK2560" s="39"/>
      <c r="AL2560" s="39"/>
      <c r="AM2560" s="39"/>
      <c r="AN2560" s="39"/>
      <c r="AO2560" s="39"/>
      <c r="AP2560" s="39">
        <v>16071.42</v>
      </c>
      <c r="AQ2560" s="39">
        <v>0</v>
      </c>
      <c r="AR2560" s="27">
        <f t="shared" si="50"/>
        <v>0</v>
      </c>
      <c r="AS2560" s="13" t="s">
        <v>111</v>
      </c>
      <c r="AT2560" s="13">
        <v>2014</v>
      </c>
      <c r="AU2560" s="13">
        <v>14</v>
      </c>
    </row>
    <row r="2561" spans="2:47" x14ac:dyDescent="0.2">
      <c r="B2561" s="13" t="s">
        <v>3797</v>
      </c>
      <c r="C2561" s="13" t="s">
        <v>100</v>
      </c>
      <c r="D2561" s="13" t="s">
        <v>3649</v>
      </c>
      <c r="E2561" s="13" t="s">
        <v>741</v>
      </c>
      <c r="F2561" s="13" t="s">
        <v>3650</v>
      </c>
      <c r="G2561" s="13" t="s">
        <v>3793</v>
      </c>
      <c r="H2561" s="13" t="s">
        <v>105</v>
      </c>
      <c r="I2561" s="13">
        <v>45</v>
      </c>
      <c r="J2561" s="13" t="s">
        <v>200</v>
      </c>
      <c r="K2561" s="13" t="s">
        <v>107</v>
      </c>
      <c r="L2561" s="13" t="s">
        <v>108</v>
      </c>
      <c r="M2561" s="13" t="s">
        <v>122</v>
      </c>
      <c r="N2561" s="13" t="s">
        <v>3503</v>
      </c>
      <c r="O2561" s="39"/>
      <c r="P2561" s="39"/>
      <c r="Q2561" s="39"/>
      <c r="R2561" s="39">
        <v>111</v>
      </c>
      <c r="S2561" s="39">
        <v>30</v>
      </c>
      <c r="T2561" s="39">
        <v>30</v>
      </c>
      <c r="U2561" s="39">
        <v>30</v>
      </c>
      <c r="V2561" s="39">
        <v>30</v>
      </c>
      <c r="W2561" s="39"/>
      <c r="X2561" s="39"/>
      <c r="Y2561" s="39"/>
      <c r="Z2561" s="39"/>
      <c r="AA2561" s="39"/>
      <c r="AB2561" s="39"/>
      <c r="AC2561" s="39"/>
      <c r="AD2561" s="39"/>
      <c r="AE2561" s="39"/>
      <c r="AF2561" s="39"/>
      <c r="AG2561" s="39"/>
      <c r="AH2561" s="39"/>
      <c r="AI2561" s="39"/>
      <c r="AJ2561" s="39"/>
      <c r="AK2561" s="39"/>
      <c r="AL2561" s="39"/>
      <c r="AM2561" s="39"/>
      <c r="AN2561" s="39"/>
      <c r="AO2561" s="39"/>
      <c r="AP2561" s="39">
        <v>16071.42</v>
      </c>
      <c r="AQ2561" s="39">
        <v>0</v>
      </c>
      <c r="AR2561" s="27">
        <f t="shared" si="50"/>
        <v>0</v>
      </c>
      <c r="AS2561" s="13" t="s">
        <v>111</v>
      </c>
      <c r="AT2561" s="13">
        <v>2014</v>
      </c>
      <c r="AU2561" s="13" t="s">
        <v>6997</v>
      </c>
    </row>
    <row r="2562" spans="2:47" x14ac:dyDescent="0.2">
      <c r="B2562" s="13" t="s">
        <v>7033</v>
      </c>
      <c r="C2562" s="13" t="s">
        <v>100</v>
      </c>
      <c r="D2562" s="13" t="s">
        <v>3649</v>
      </c>
      <c r="E2562" s="13" t="s">
        <v>741</v>
      </c>
      <c r="F2562" s="13" t="s">
        <v>3650</v>
      </c>
      <c r="G2562" s="13" t="s">
        <v>3793</v>
      </c>
      <c r="H2562" s="13" t="s">
        <v>105</v>
      </c>
      <c r="I2562" s="13">
        <v>45</v>
      </c>
      <c r="J2562" s="13" t="s">
        <v>200</v>
      </c>
      <c r="K2562" s="13" t="s">
        <v>107</v>
      </c>
      <c r="L2562" s="13" t="s">
        <v>108</v>
      </c>
      <c r="M2562" s="13" t="s">
        <v>122</v>
      </c>
      <c r="N2562" s="13" t="s">
        <v>3503</v>
      </c>
      <c r="O2562" s="39"/>
      <c r="P2562" s="39"/>
      <c r="Q2562" s="39"/>
      <c r="R2562" s="39">
        <v>111</v>
      </c>
      <c r="S2562" s="39">
        <v>30</v>
      </c>
      <c r="T2562" s="39">
        <v>0</v>
      </c>
      <c r="U2562" s="39">
        <v>30</v>
      </c>
      <c r="V2562" s="39">
        <v>30</v>
      </c>
      <c r="W2562" s="39"/>
      <c r="X2562" s="39"/>
      <c r="Y2562" s="39"/>
      <c r="Z2562" s="39"/>
      <c r="AA2562" s="39"/>
      <c r="AB2562" s="39"/>
      <c r="AC2562" s="39"/>
      <c r="AD2562" s="39"/>
      <c r="AE2562" s="39"/>
      <c r="AF2562" s="39"/>
      <c r="AG2562" s="39"/>
      <c r="AH2562" s="39"/>
      <c r="AI2562" s="39"/>
      <c r="AJ2562" s="39"/>
      <c r="AK2562" s="39"/>
      <c r="AL2562" s="39"/>
      <c r="AM2562" s="39"/>
      <c r="AN2562" s="39"/>
      <c r="AO2562" s="39"/>
      <c r="AP2562" s="39">
        <v>16071.42</v>
      </c>
      <c r="AQ2562" s="39">
        <v>0</v>
      </c>
      <c r="AR2562" s="27">
        <f t="shared" si="50"/>
        <v>0</v>
      </c>
      <c r="AS2562" s="13" t="s">
        <v>111</v>
      </c>
      <c r="AT2562" s="13">
        <v>2014</v>
      </c>
      <c r="AU2562" s="13" t="s">
        <v>7181</v>
      </c>
    </row>
    <row r="2563" spans="2:47" x14ac:dyDescent="0.2">
      <c r="B2563" s="13" t="s">
        <v>7147</v>
      </c>
      <c r="C2563" s="13" t="s">
        <v>100</v>
      </c>
      <c r="D2563" s="13" t="s">
        <v>3649</v>
      </c>
      <c r="E2563" s="13" t="s">
        <v>741</v>
      </c>
      <c r="F2563" s="13" t="s">
        <v>3650</v>
      </c>
      <c r="G2563" s="13" t="s">
        <v>3793</v>
      </c>
      <c r="H2563" s="13" t="s">
        <v>105</v>
      </c>
      <c r="I2563" s="13">
        <v>45</v>
      </c>
      <c r="J2563" s="13" t="s">
        <v>200</v>
      </c>
      <c r="K2563" s="13" t="s">
        <v>107</v>
      </c>
      <c r="L2563" s="13" t="s">
        <v>108</v>
      </c>
      <c r="M2563" s="13" t="s">
        <v>122</v>
      </c>
      <c r="N2563" s="13" t="s">
        <v>3503</v>
      </c>
      <c r="O2563" s="39"/>
      <c r="P2563" s="39"/>
      <c r="Q2563" s="39"/>
      <c r="R2563" s="39">
        <v>111</v>
      </c>
      <c r="S2563" s="39">
        <v>30</v>
      </c>
      <c r="T2563" s="39">
        <v>0</v>
      </c>
      <c r="U2563" s="39">
        <v>30</v>
      </c>
      <c r="V2563" s="39">
        <v>30</v>
      </c>
      <c r="W2563" s="39"/>
      <c r="X2563" s="39"/>
      <c r="Y2563" s="39"/>
      <c r="Z2563" s="39"/>
      <c r="AA2563" s="39"/>
      <c r="AB2563" s="39"/>
      <c r="AC2563" s="39"/>
      <c r="AD2563" s="39"/>
      <c r="AE2563" s="39"/>
      <c r="AF2563" s="39"/>
      <c r="AG2563" s="39"/>
      <c r="AH2563" s="39"/>
      <c r="AI2563" s="39"/>
      <c r="AJ2563" s="39"/>
      <c r="AK2563" s="39"/>
      <c r="AL2563" s="39"/>
      <c r="AM2563" s="39"/>
      <c r="AN2563" s="39"/>
      <c r="AO2563" s="39"/>
      <c r="AP2563" s="39">
        <v>18676.14</v>
      </c>
      <c r="AQ2563" s="39">
        <f t="shared" ref="AQ2563" si="57">SUM(R2563:W2563)*AP2563</f>
        <v>3753904.1399999997</v>
      </c>
      <c r="AR2563" s="27">
        <f t="shared" si="50"/>
        <v>4204372.6368000004</v>
      </c>
      <c r="AS2563" s="13" t="s">
        <v>111</v>
      </c>
      <c r="AT2563" s="13">
        <v>2014</v>
      </c>
      <c r="AU2563" s="13"/>
    </row>
    <row r="2564" spans="2:47" x14ac:dyDescent="0.2">
      <c r="B2564" s="7" t="s">
        <v>3798</v>
      </c>
      <c r="C2564" s="7" t="s">
        <v>100</v>
      </c>
      <c r="D2564" s="13" t="s">
        <v>3638</v>
      </c>
      <c r="E2564" s="7" t="s">
        <v>3639</v>
      </c>
      <c r="F2564" s="7" t="s">
        <v>3640</v>
      </c>
      <c r="G2564" s="7" t="s">
        <v>3799</v>
      </c>
      <c r="H2564" s="8" t="s">
        <v>197</v>
      </c>
      <c r="I2564" s="9">
        <v>45</v>
      </c>
      <c r="J2564" s="10" t="s">
        <v>238</v>
      </c>
      <c r="K2564" s="8" t="s">
        <v>107</v>
      </c>
      <c r="L2564" s="10" t="s">
        <v>108</v>
      </c>
      <c r="M2564" s="10" t="s">
        <v>109</v>
      </c>
      <c r="N2564" s="10" t="s">
        <v>3503</v>
      </c>
      <c r="O2564" s="27"/>
      <c r="P2564" s="27"/>
      <c r="Q2564" s="74"/>
      <c r="R2564" s="27">
        <v>73</v>
      </c>
      <c r="S2564" s="27">
        <v>73</v>
      </c>
      <c r="T2564" s="27">
        <v>73</v>
      </c>
      <c r="U2564" s="27">
        <v>73</v>
      </c>
      <c r="V2564" s="27">
        <v>73</v>
      </c>
      <c r="W2564" s="27"/>
      <c r="X2564" s="27"/>
      <c r="Y2564" s="27"/>
      <c r="Z2564" s="27"/>
      <c r="AA2564" s="27"/>
      <c r="AB2564" s="27"/>
      <c r="AC2564" s="27"/>
      <c r="AD2564" s="27"/>
      <c r="AE2564" s="27"/>
      <c r="AF2564" s="27"/>
      <c r="AG2564" s="27"/>
      <c r="AH2564" s="27"/>
      <c r="AI2564" s="27"/>
      <c r="AJ2564" s="27"/>
      <c r="AK2564" s="27"/>
      <c r="AL2564" s="27"/>
      <c r="AM2564" s="27"/>
      <c r="AN2564" s="27"/>
      <c r="AO2564" s="27"/>
      <c r="AP2564" s="27">
        <v>17409.61</v>
      </c>
      <c r="AQ2564" s="39">
        <v>0</v>
      </c>
      <c r="AR2564" s="27">
        <f t="shared" si="50"/>
        <v>0</v>
      </c>
      <c r="AS2564" s="10" t="s">
        <v>111</v>
      </c>
      <c r="AT2564" s="43" t="s">
        <v>241</v>
      </c>
      <c r="AU2564" s="89" t="s">
        <v>661</v>
      </c>
    </row>
    <row r="2565" spans="2:47" x14ac:dyDescent="0.2">
      <c r="B2565" s="12" t="s">
        <v>3800</v>
      </c>
      <c r="C2565" s="7" t="s">
        <v>100</v>
      </c>
      <c r="D2565" s="13" t="s">
        <v>3638</v>
      </c>
      <c r="E2565" s="7" t="s">
        <v>3639</v>
      </c>
      <c r="F2565" s="7" t="s">
        <v>3640</v>
      </c>
      <c r="G2565" s="7" t="s">
        <v>3799</v>
      </c>
      <c r="H2565" s="8" t="s">
        <v>105</v>
      </c>
      <c r="I2565" s="9">
        <v>45</v>
      </c>
      <c r="J2565" s="10" t="s">
        <v>106</v>
      </c>
      <c r="K2565" s="8" t="s">
        <v>107</v>
      </c>
      <c r="L2565" s="10" t="s">
        <v>108</v>
      </c>
      <c r="M2565" s="10" t="s">
        <v>109</v>
      </c>
      <c r="N2565" s="10" t="s">
        <v>3503</v>
      </c>
      <c r="O2565" s="74"/>
      <c r="P2565" s="27"/>
      <c r="Q2565" s="27"/>
      <c r="R2565" s="27">
        <v>73</v>
      </c>
      <c r="S2565" s="27">
        <v>73</v>
      </c>
      <c r="T2565" s="27">
        <v>73</v>
      </c>
      <c r="U2565" s="27">
        <v>73</v>
      </c>
      <c r="V2565" s="27">
        <v>73</v>
      </c>
      <c r="W2565" s="27"/>
      <c r="X2565" s="27"/>
      <c r="Y2565" s="27"/>
      <c r="Z2565" s="27"/>
      <c r="AA2565" s="27"/>
      <c r="AB2565" s="27"/>
      <c r="AC2565" s="27"/>
      <c r="AD2565" s="27"/>
      <c r="AE2565" s="27"/>
      <c r="AF2565" s="27"/>
      <c r="AG2565" s="27"/>
      <c r="AH2565" s="27"/>
      <c r="AI2565" s="27"/>
      <c r="AJ2565" s="27"/>
      <c r="AK2565" s="27"/>
      <c r="AL2565" s="27"/>
      <c r="AM2565" s="27"/>
      <c r="AN2565" s="27"/>
      <c r="AO2565" s="27"/>
      <c r="AP2565" s="27">
        <v>17409.61</v>
      </c>
      <c r="AQ2565" s="39">
        <v>0</v>
      </c>
      <c r="AR2565" s="27">
        <f t="shared" ref="AR2565:AR2628" si="58">AQ2565*1.12</f>
        <v>0</v>
      </c>
      <c r="AS2565" s="10" t="s">
        <v>111</v>
      </c>
      <c r="AT2565" s="43" t="s">
        <v>241</v>
      </c>
      <c r="AU2565" s="89" t="s">
        <v>661</v>
      </c>
    </row>
    <row r="2566" spans="2:47" x14ac:dyDescent="0.2">
      <c r="B2566" s="12" t="s">
        <v>3801</v>
      </c>
      <c r="C2566" s="7" t="s">
        <v>100</v>
      </c>
      <c r="D2566" s="13" t="s">
        <v>3638</v>
      </c>
      <c r="E2566" s="7" t="s">
        <v>3639</v>
      </c>
      <c r="F2566" s="7" t="s">
        <v>3640</v>
      </c>
      <c r="G2566" s="7" t="s">
        <v>3799</v>
      </c>
      <c r="H2566" s="8" t="s">
        <v>105</v>
      </c>
      <c r="I2566" s="8">
        <v>45</v>
      </c>
      <c r="J2566" s="10" t="s">
        <v>200</v>
      </c>
      <c r="K2566" s="8" t="s">
        <v>107</v>
      </c>
      <c r="L2566" s="10" t="s">
        <v>108</v>
      </c>
      <c r="M2566" s="10" t="s">
        <v>109</v>
      </c>
      <c r="N2566" s="10" t="s">
        <v>3503</v>
      </c>
      <c r="O2566" s="74"/>
      <c r="P2566" s="27"/>
      <c r="Q2566" s="27"/>
      <c r="R2566" s="27">
        <v>66</v>
      </c>
      <c r="S2566" s="27">
        <v>73</v>
      </c>
      <c r="T2566" s="27">
        <v>73</v>
      </c>
      <c r="U2566" s="27">
        <v>73</v>
      </c>
      <c r="V2566" s="27">
        <v>73</v>
      </c>
      <c r="W2566" s="27"/>
      <c r="X2566" s="27"/>
      <c r="Y2566" s="27"/>
      <c r="Z2566" s="27"/>
      <c r="AA2566" s="27"/>
      <c r="AB2566" s="27"/>
      <c r="AC2566" s="27"/>
      <c r="AD2566" s="27"/>
      <c r="AE2566" s="27"/>
      <c r="AF2566" s="27"/>
      <c r="AG2566" s="27"/>
      <c r="AH2566" s="27"/>
      <c r="AI2566" s="27"/>
      <c r="AJ2566" s="27"/>
      <c r="AK2566" s="27"/>
      <c r="AL2566" s="27"/>
      <c r="AM2566" s="27"/>
      <c r="AN2566" s="27"/>
      <c r="AO2566" s="27"/>
      <c r="AP2566" s="27">
        <v>16071.43</v>
      </c>
      <c r="AQ2566" s="39">
        <v>0</v>
      </c>
      <c r="AR2566" s="27">
        <f t="shared" si="58"/>
        <v>0</v>
      </c>
      <c r="AS2566" s="10" t="s">
        <v>111</v>
      </c>
      <c r="AT2566" s="7" t="s">
        <v>375</v>
      </c>
      <c r="AU2566" s="13" t="s">
        <v>115</v>
      </c>
    </row>
    <row r="2567" spans="2:47" x14ac:dyDescent="0.2">
      <c r="B2567" s="13" t="s">
        <v>3802</v>
      </c>
      <c r="C2567" s="13" t="s">
        <v>100</v>
      </c>
      <c r="D2567" s="13" t="s">
        <v>3649</v>
      </c>
      <c r="E2567" s="13" t="s">
        <v>741</v>
      </c>
      <c r="F2567" s="13" t="s">
        <v>3650</v>
      </c>
      <c r="G2567" s="13" t="s">
        <v>3799</v>
      </c>
      <c r="H2567" s="13" t="s">
        <v>105</v>
      </c>
      <c r="I2567" s="13">
        <v>45</v>
      </c>
      <c r="J2567" s="13" t="s">
        <v>200</v>
      </c>
      <c r="K2567" s="13" t="s">
        <v>107</v>
      </c>
      <c r="L2567" s="13" t="s">
        <v>108</v>
      </c>
      <c r="M2567" s="13" t="s">
        <v>109</v>
      </c>
      <c r="N2567" s="13" t="s">
        <v>3503</v>
      </c>
      <c r="O2567" s="39"/>
      <c r="P2567" s="39"/>
      <c r="Q2567" s="39"/>
      <c r="R2567" s="39">
        <v>66</v>
      </c>
      <c r="S2567" s="39">
        <v>0</v>
      </c>
      <c r="T2567" s="39">
        <v>7</v>
      </c>
      <c r="U2567" s="39">
        <v>7</v>
      </c>
      <c r="V2567" s="39">
        <v>7</v>
      </c>
      <c r="W2567" s="39"/>
      <c r="X2567" s="39"/>
      <c r="Y2567" s="39"/>
      <c r="Z2567" s="39"/>
      <c r="AA2567" s="39"/>
      <c r="AB2567" s="39"/>
      <c r="AC2567" s="39"/>
      <c r="AD2567" s="39"/>
      <c r="AE2567" s="39"/>
      <c r="AF2567" s="39"/>
      <c r="AG2567" s="39"/>
      <c r="AH2567" s="39"/>
      <c r="AI2567" s="39"/>
      <c r="AJ2567" s="39"/>
      <c r="AK2567" s="39"/>
      <c r="AL2567" s="39"/>
      <c r="AM2567" s="39"/>
      <c r="AN2567" s="39"/>
      <c r="AO2567" s="39"/>
      <c r="AP2567" s="39">
        <v>16071.42</v>
      </c>
      <c r="AQ2567" s="39">
        <v>0</v>
      </c>
      <c r="AR2567" s="27">
        <f t="shared" si="58"/>
        <v>0</v>
      </c>
      <c r="AS2567" s="13" t="s">
        <v>111</v>
      </c>
      <c r="AT2567" s="13">
        <v>2014</v>
      </c>
      <c r="AU2567" s="13">
        <v>14</v>
      </c>
    </row>
    <row r="2568" spans="2:47" x14ac:dyDescent="0.2">
      <c r="B2568" s="13" t="s">
        <v>3803</v>
      </c>
      <c r="C2568" s="13" t="s">
        <v>100</v>
      </c>
      <c r="D2568" s="13" t="s">
        <v>3649</v>
      </c>
      <c r="E2568" s="13" t="s">
        <v>741</v>
      </c>
      <c r="F2568" s="13" t="s">
        <v>3650</v>
      </c>
      <c r="G2568" s="13" t="s">
        <v>3799</v>
      </c>
      <c r="H2568" s="13" t="s">
        <v>105</v>
      </c>
      <c r="I2568" s="13">
        <v>45</v>
      </c>
      <c r="J2568" s="13" t="s">
        <v>200</v>
      </c>
      <c r="K2568" s="13" t="s">
        <v>107</v>
      </c>
      <c r="L2568" s="13" t="s">
        <v>108</v>
      </c>
      <c r="M2568" s="13" t="s">
        <v>122</v>
      </c>
      <c r="N2568" s="13" t="s">
        <v>3503</v>
      </c>
      <c r="O2568" s="39"/>
      <c r="P2568" s="39"/>
      <c r="Q2568" s="39"/>
      <c r="R2568" s="39">
        <v>66</v>
      </c>
      <c r="S2568" s="39">
        <v>7</v>
      </c>
      <c r="T2568" s="39">
        <v>7</v>
      </c>
      <c r="U2568" s="39">
        <v>7</v>
      </c>
      <c r="V2568" s="39">
        <v>7</v>
      </c>
      <c r="W2568" s="39"/>
      <c r="X2568" s="39"/>
      <c r="Y2568" s="39"/>
      <c r="Z2568" s="39"/>
      <c r="AA2568" s="39"/>
      <c r="AB2568" s="39"/>
      <c r="AC2568" s="39"/>
      <c r="AD2568" s="39"/>
      <c r="AE2568" s="39"/>
      <c r="AF2568" s="39"/>
      <c r="AG2568" s="39"/>
      <c r="AH2568" s="39"/>
      <c r="AI2568" s="39"/>
      <c r="AJ2568" s="39"/>
      <c r="AK2568" s="39"/>
      <c r="AL2568" s="39"/>
      <c r="AM2568" s="39"/>
      <c r="AN2568" s="39"/>
      <c r="AO2568" s="39"/>
      <c r="AP2568" s="39">
        <v>16071.42</v>
      </c>
      <c r="AQ2568" s="39">
        <v>0</v>
      </c>
      <c r="AR2568" s="27">
        <f t="shared" si="58"/>
        <v>0</v>
      </c>
      <c r="AS2568" s="13" t="s">
        <v>111</v>
      </c>
      <c r="AT2568" s="13">
        <v>2014</v>
      </c>
      <c r="AU2568" s="13" t="s">
        <v>6997</v>
      </c>
    </row>
    <row r="2569" spans="2:47" x14ac:dyDescent="0.2">
      <c r="B2569" s="13" t="s">
        <v>7034</v>
      </c>
      <c r="C2569" s="13" t="s">
        <v>100</v>
      </c>
      <c r="D2569" s="13" t="s">
        <v>3649</v>
      </c>
      <c r="E2569" s="13" t="s">
        <v>741</v>
      </c>
      <c r="F2569" s="13" t="s">
        <v>3650</v>
      </c>
      <c r="G2569" s="13" t="s">
        <v>3799</v>
      </c>
      <c r="H2569" s="13" t="s">
        <v>105</v>
      </c>
      <c r="I2569" s="13">
        <v>45</v>
      </c>
      <c r="J2569" s="13" t="s">
        <v>200</v>
      </c>
      <c r="K2569" s="13" t="s">
        <v>107</v>
      </c>
      <c r="L2569" s="13" t="s">
        <v>108</v>
      </c>
      <c r="M2569" s="13" t="s">
        <v>122</v>
      </c>
      <c r="N2569" s="13" t="s">
        <v>3503</v>
      </c>
      <c r="O2569" s="39"/>
      <c r="P2569" s="39"/>
      <c r="Q2569" s="39"/>
      <c r="R2569" s="39">
        <v>66</v>
      </c>
      <c r="S2569" s="39">
        <v>7</v>
      </c>
      <c r="T2569" s="39">
        <v>0</v>
      </c>
      <c r="U2569" s="39">
        <v>7</v>
      </c>
      <c r="V2569" s="39">
        <v>7</v>
      </c>
      <c r="W2569" s="39"/>
      <c r="X2569" s="39"/>
      <c r="Y2569" s="39"/>
      <c r="Z2569" s="39"/>
      <c r="AA2569" s="39"/>
      <c r="AB2569" s="39"/>
      <c r="AC2569" s="39"/>
      <c r="AD2569" s="39"/>
      <c r="AE2569" s="39"/>
      <c r="AF2569" s="39"/>
      <c r="AG2569" s="39"/>
      <c r="AH2569" s="39"/>
      <c r="AI2569" s="39"/>
      <c r="AJ2569" s="39"/>
      <c r="AK2569" s="39"/>
      <c r="AL2569" s="39"/>
      <c r="AM2569" s="39"/>
      <c r="AN2569" s="39"/>
      <c r="AO2569" s="39"/>
      <c r="AP2569" s="39">
        <v>16071.42</v>
      </c>
      <c r="AQ2569" s="39">
        <v>0</v>
      </c>
      <c r="AR2569" s="27">
        <f t="shared" si="58"/>
        <v>0</v>
      </c>
      <c r="AS2569" s="13" t="s">
        <v>111</v>
      </c>
      <c r="AT2569" s="13">
        <v>2014</v>
      </c>
      <c r="AU2569" s="13" t="s">
        <v>7181</v>
      </c>
    </row>
    <row r="2570" spans="2:47" x14ac:dyDescent="0.2">
      <c r="B2570" s="13" t="s">
        <v>7148</v>
      </c>
      <c r="C2570" s="13" t="s">
        <v>100</v>
      </c>
      <c r="D2570" s="13" t="s">
        <v>3649</v>
      </c>
      <c r="E2570" s="13" t="s">
        <v>741</v>
      </c>
      <c r="F2570" s="13" t="s">
        <v>3650</v>
      </c>
      <c r="G2570" s="13" t="s">
        <v>3799</v>
      </c>
      <c r="H2570" s="13" t="s">
        <v>105</v>
      </c>
      <c r="I2570" s="13">
        <v>45</v>
      </c>
      <c r="J2570" s="13" t="s">
        <v>200</v>
      </c>
      <c r="K2570" s="13" t="s">
        <v>107</v>
      </c>
      <c r="L2570" s="13" t="s">
        <v>108</v>
      </c>
      <c r="M2570" s="13" t="s">
        <v>122</v>
      </c>
      <c r="N2570" s="13" t="s">
        <v>3503</v>
      </c>
      <c r="O2570" s="39"/>
      <c r="P2570" s="39"/>
      <c r="Q2570" s="39"/>
      <c r="R2570" s="39">
        <v>66</v>
      </c>
      <c r="S2570" s="39">
        <v>7</v>
      </c>
      <c r="T2570" s="39">
        <v>0</v>
      </c>
      <c r="U2570" s="39">
        <v>7</v>
      </c>
      <c r="V2570" s="39">
        <v>7</v>
      </c>
      <c r="W2570" s="39"/>
      <c r="X2570" s="39"/>
      <c r="Y2570" s="39"/>
      <c r="Z2570" s="39"/>
      <c r="AA2570" s="39"/>
      <c r="AB2570" s="39"/>
      <c r="AC2570" s="39"/>
      <c r="AD2570" s="39"/>
      <c r="AE2570" s="39"/>
      <c r="AF2570" s="39"/>
      <c r="AG2570" s="39"/>
      <c r="AH2570" s="39"/>
      <c r="AI2570" s="39"/>
      <c r="AJ2570" s="39"/>
      <c r="AK2570" s="39"/>
      <c r="AL2570" s="39"/>
      <c r="AM2570" s="39"/>
      <c r="AN2570" s="39"/>
      <c r="AO2570" s="39"/>
      <c r="AP2570" s="39">
        <v>18676.14</v>
      </c>
      <c r="AQ2570" s="39">
        <f t="shared" ref="AQ2570" si="59">SUM(R2570:W2570)*AP2570</f>
        <v>1624824.18</v>
      </c>
      <c r="AR2570" s="27">
        <f t="shared" si="58"/>
        <v>1819803.0816000002</v>
      </c>
      <c r="AS2570" s="13" t="s">
        <v>111</v>
      </c>
      <c r="AT2570" s="13">
        <v>2014</v>
      </c>
      <c r="AU2570" s="13"/>
    </row>
    <row r="2571" spans="2:47" x14ac:dyDescent="0.2">
      <c r="B2571" s="7" t="s">
        <v>3804</v>
      </c>
      <c r="C2571" s="7" t="s">
        <v>100</v>
      </c>
      <c r="D2571" s="13" t="s">
        <v>3805</v>
      </c>
      <c r="E2571" s="7" t="s">
        <v>732</v>
      </c>
      <c r="F2571" s="7" t="s">
        <v>3806</v>
      </c>
      <c r="G2571" s="7" t="s">
        <v>3807</v>
      </c>
      <c r="H2571" s="8" t="s">
        <v>197</v>
      </c>
      <c r="I2571" s="9">
        <v>45</v>
      </c>
      <c r="J2571" s="10" t="s">
        <v>238</v>
      </c>
      <c r="K2571" s="8" t="s">
        <v>107</v>
      </c>
      <c r="L2571" s="10" t="s">
        <v>108</v>
      </c>
      <c r="M2571" s="10" t="s">
        <v>109</v>
      </c>
      <c r="N2571" s="10" t="s">
        <v>3503</v>
      </c>
      <c r="O2571" s="27"/>
      <c r="P2571" s="27"/>
      <c r="Q2571" s="74"/>
      <c r="R2571" s="27">
        <v>32</v>
      </c>
      <c r="S2571" s="27">
        <v>32</v>
      </c>
      <c r="T2571" s="27">
        <v>32</v>
      </c>
      <c r="U2571" s="27">
        <v>32</v>
      </c>
      <c r="V2571" s="27">
        <v>32</v>
      </c>
      <c r="W2571" s="27"/>
      <c r="X2571" s="27"/>
      <c r="Y2571" s="27"/>
      <c r="Z2571" s="27"/>
      <c r="AA2571" s="27"/>
      <c r="AB2571" s="27"/>
      <c r="AC2571" s="27"/>
      <c r="AD2571" s="27"/>
      <c r="AE2571" s="27"/>
      <c r="AF2571" s="27"/>
      <c r="AG2571" s="27"/>
      <c r="AH2571" s="27"/>
      <c r="AI2571" s="27"/>
      <c r="AJ2571" s="27"/>
      <c r="AK2571" s="27"/>
      <c r="AL2571" s="27"/>
      <c r="AM2571" s="27"/>
      <c r="AN2571" s="27"/>
      <c r="AO2571" s="27"/>
      <c r="AP2571" s="27">
        <v>17893.21</v>
      </c>
      <c r="AQ2571" s="39">
        <v>0</v>
      </c>
      <c r="AR2571" s="27">
        <f t="shared" si="58"/>
        <v>0</v>
      </c>
      <c r="AS2571" s="10" t="s">
        <v>111</v>
      </c>
      <c r="AT2571" s="43" t="s">
        <v>241</v>
      </c>
      <c r="AU2571" s="89" t="s">
        <v>661</v>
      </c>
    </row>
    <row r="2572" spans="2:47" x14ac:dyDescent="0.2">
      <c r="B2572" s="12" t="s">
        <v>3808</v>
      </c>
      <c r="C2572" s="7" t="s">
        <v>100</v>
      </c>
      <c r="D2572" s="13" t="s">
        <v>3805</v>
      </c>
      <c r="E2572" s="7" t="s">
        <v>732</v>
      </c>
      <c r="F2572" s="7" t="s">
        <v>3806</v>
      </c>
      <c r="G2572" s="7" t="s">
        <v>3807</v>
      </c>
      <c r="H2572" s="8" t="s">
        <v>105</v>
      </c>
      <c r="I2572" s="9">
        <v>45</v>
      </c>
      <c r="J2572" s="10" t="s">
        <v>106</v>
      </c>
      <c r="K2572" s="8" t="s">
        <v>107</v>
      </c>
      <c r="L2572" s="10" t="s">
        <v>108</v>
      </c>
      <c r="M2572" s="10" t="s">
        <v>109</v>
      </c>
      <c r="N2572" s="10" t="s">
        <v>3503</v>
      </c>
      <c r="O2572" s="74"/>
      <c r="P2572" s="27"/>
      <c r="Q2572" s="27"/>
      <c r="R2572" s="27">
        <v>32</v>
      </c>
      <c r="S2572" s="27">
        <v>32</v>
      </c>
      <c r="T2572" s="27">
        <v>32</v>
      </c>
      <c r="U2572" s="27">
        <v>32</v>
      </c>
      <c r="V2572" s="27">
        <v>32</v>
      </c>
      <c r="W2572" s="27"/>
      <c r="X2572" s="27"/>
      <c r="Y2572" s="27"/>
      <c r="Z2572" s="27"/>
      <c r="AA2572" s="27"/>
      <c r="AB2572" s="27"/>
      <c r="AC2572" s="27"/>
      <c r="AD2572" s="27"/>
      <c r="AE2572" s="27"/>
      <c r="AF2572" s="27"/>
      <c r="AG2572" s="27"/>
      <c r="AH2572" s="27"/>
      <c r="AI2572" s="27"/>
      <c r="AJ2572" s="27"/>
      <c r="AK2572" s="27"/>
      <c r="AL2572" s="27"/>
      <c r="AM2572" s="27"/>
      <c r="AN2572" s="27"/>
      <c r="AO2572" s="27"/>
      <c r="AP2572" s="27">
        <v>17893.21</v>
      </c>
      <c r="AQ2572" s="39">
        <v>0</v>
      </c>
      <c r="AR2572" s="27">
        <f t="shared" si="58"/>
        <v>0</v>
      </c>
      <c r="AS2572" s="10" t="s">
        <v>111</v>
      </c>
      <c r="AT2572" s="43" t="s">
        <v>241</v>
      </c>
      <c r="AU2572" s="89" t="s">
        <v>661</v>
      </c>
    </row>
    <row r="2573" spans="2:47" x14ac:dyDescent="0.2">
      <c r="B2573" s="12" t="s">
        <v>3809</v>
      </c>
      <c r="C2573" s="7" t="s">
        <v>100</v>
      </c>
      <c r="D2573" s="13" t="s">
        <v>3805</v>
      </c>
      <c r="E2573" s="7" t="s">
        <v>732</v>
      </c>
      <c r="F2573" s="7" t="s">
        <v>3806</v>
      </c>
      <c r="G2573" s="7" t="s">
        <v>3807</v>
      </c>
      <c r="H2573" s="8" t="s">
        <v>105</v>
      </c>
      <c r="I2573" s="8">
        <v>45</v>
      </c>
      <c r="J2573" s="10" t="s">
        <v>200</v>
      </c>
      <c r="K2573" s="8" t="s">
        <v>107</v>
      </c>
      <c r="L2573" s="10" t="s">
        <v>108</v>
      </c>
      <c r="M2573" s="10" t="s">
        <v>109</v>
      </c>
      <c r="N2573" s="10" t="s">
        <v>3503</v>
      </c>
      <c r="O2573" s="74"/>
      <c r="P2573" s="27"/>
      <c r="Q2573" s="27"/>
      <c r="R2573" s="27">
        <v>10</v>
      </c>
      <c r="S2573" s="27">
        <v>32</v>
      </c>
      <c r="T2573" s="27">
        <v>32</v>
      </c>
      <c r="U2573" s="27">
        <v>32</v>
      </c>
      <c r="V2573" s="27">
        <v>32</v>
      </c>
      <c r="W2573" s="27"/>
      <c r="X2573" s="27"/>
      <c r="Y2573" s="27"/>
      <c r="Z2573" s="27"/>
      <c r="AA2573" s="27"/>
      <c r="AB2573" s="27"/>
      <c r="AC2573" s="27"/>
      <c r="AD2573" s="27"/>
      <c r="AE2573" s="27"/>
      <c r="AF2573" s="27"/>
      <c r="AG2573" s="27"/>
      <c r="AH2573" s="27"/>
      <c r="AI2573" s="27"/>
      <c r="AJ2573" s="27"/>
      <c r="AK2573" s="27"/>
      <c r="AL2573" s="27"/>
      <c r="AM2573" s="27"/>
      <c r="AN2573" s="27"/>
      <c r="AO2573" s="27"/>
      <c r="AP2573" s="27">
        <v>16517.86</v>
      </c>
      <c r="AQ2573" s="39">
        <v>0</v>
      </c>
      <c r="AR2573" s="27">
        <f t="shared" si="58"/>
        <v>0</v>
      </c>
      <c r="AS2573" s="10" t="s">
        <v>111</v>
      </c>
      <c r="AT2573" s="7" t="s">
        <v>375</v>
      </c>
      <c r="AU2573" s="13" t="s">
        <v>115</v>
      </c>
    </row>
    <row r="2574" spans="2:47" x14ac:dyDescent="0.2">
      <c r="B2574" s="13" t="s">
        <v>3810</v>
      </c>
      <c r="C2574" s="13" t="s">
        <v>100</v>
      </c>
      <c r="D2574" s="13" t="s">
        <v>3811</v>
      </c>
      <c r="E2574" s="13" t="s">
        <v>741</v>
      </c>
      <c r="F2574" s="13" t="s">
        <v>3812</v>
      </c>
      <c r="G2574" s="13" t="s">
        <v>3807</v>
      </c>
      <c r="H2574" s="13" t="s">
        <v>105</v>
      </c>
      <c r="I2574" s="13">
        <v>45</v>
      </c>
      <c r="J2574" s="13" t="s">
        <v>200</v>
      </c>
      <c r="K2574" s="13" t="s">
        <v>107</v>
      </c>
      <c r="L2574" s="13" t="s">
        <v>108</v>
      </c>
      <c r="M2574" s="13" t="s">
        <v>109</v>
      </c>
      <c r="N2574" s="13" t="s">
        <v>3503</v>
      </c>
      <c r="O2574" s="39"/>
      <c r="P2574" s="39"/>
      <c r="Q2574" s="39"/>
      <c r="R2574" s="39">
        <v>1</v>
      </c>
      <c r="S2574" s="39">
        <v>1</v>
      </c>
      <c r="T2574" s="39">
        <v>16</v>
      </c>
      <c r="U2574" s="39">
        <v>16</v>
      </c>
      <c r="V2574" s="39">
        <v>16</v>
      </c>
      <c r="W2574" s="39"/>
      <c r="X2574" s="39"/>
      <c r="Y2574" s="39"/>
      <c r="Z2574" s="39"/>
      <c r="AA2574" s="39"/>
      <c r="AB2574" s="39"/>
      <c r="AC2574" s="39"/>
      <c r="AD2574" s="39"/>
      <c r="AE2574" s="39"/>
      <c r="AF2574" s="39"/>
      <c r="AG2574" s="39"/>
      <c r="AH2574" s="39"/>
      <c r="AI2574" s="39"/>
      <c r="AJ2574" s="39"/>
      <c r="AK2574" s="39"/>
      <c r="AL2574" s="39"/>
      <c r="AM2574" s="39"/>
      <c r="AN2574" s="39"/>
      <c r="AO2574" s="39"/>
      <c r="AP2574" s="39">
        <v>16517.849999999999</v>
      </c>
      <c r="AQ2574" s="39">
        <v>0</v>
      </c>
      <c r="AR2574" s="27">
        <f t="shared" si="58"/>
        <v>0</v>
      </c>
      <c r="AS2574" s="13" t="s">
        <v>111</v>
      </c>
      <c r="AT2574" s="13">
        <v>2014</v>
      </c>
      <c r="AU2574" s="13">
        <v>14</v>
      </c>
    </row>
    <row r="2575" spans="2:47" x14ac:dyDescent="0.2">
      <c r="B2575" s="13" t="s">
        <v>3813</v>
      </c>
      <c r="C2575" s="13" t="s">
        <v>100</v>
      </c>
      <c r="D2575" s="13" t="s">
        <v>3811</v>
      </c>
      <c r="E2575" s="13" t="s">
        <v>741</v>
      </c>
      <c r="F2575" s="13" t="s">
        <v>3812</v>
      </c>
      <c r="G2575" s="13" t="s">
        <v>3807</v>
      </c>
      <c r="H2575" s="13" t="s">
        <v>105</v>
      </c>
      <c r="I2575" s="13">
        <v>45</v>
      </c>
      <c r="J2575" s="13" t="s">
        <v>200</v>
      </c>
      <c r="K2575" s="13" t="s">
        <v>107</v>
      </c>
      <c r="L2575" s="13" t="s">
        <v>108</v>
      </c>
      <c r="M2575" s="13" t="s">
        <v>122</v>
      </c>
      <c r="N2575" s="13" t="s">
        <v>3503</v>
      </c>
      <c r="O2575" s="39"/>
      <c r="P2575" s="39"/>
      <c r="Q2575" s="39"/>
      <c r="R2575" s="39">
        <v>11</v>
      </c>
      <c r="S2575" s="39">
        <v>16</v>
      </c>
      <c r="T2575" s="39">
        <v>16</v>
      </c>
      <c r="U2575" s="39">
        <v>16</v>
      </c>
      <c r="V2575" s="39">
        <v>16</v>
      </c>
      <c r="W2575" s="39"/>
      <c r="X2575" s="39"/>
      <c r="Y2575" s="39"/>
      <c r="Z2575" s="39"/>
      <c r="AA2575" s="39"/>
      <c r="AB2575" s="39"/>
      <c r="AC2575" s="39"/>
      <c r="AD2575" s="39"/>
      <c r="AE2575" s="39"/>
      <c r="AF2575" s="39"/>
      <c r="AG2575" s="39"/>
      <c r="AH2575" s="39"/>
      <c r="AI2575" s="39"/>
      <c r="AJ2575" s="39"/>
      <c r="AK2575" s="39"/>
      <c r="AL2575" s="39"/>
      <c r="AM2575" s="39"/>
      <c r="AN2575" s="39"/>
      <c r="AO2575" s="39"/>
      <c r="AP2575" s="39">
        <v>16517.849999999999</v>
      </c>
      <c r="AQ2575" s="39">
        <v>0</v>
      </c>
      <c r="AR2575" s="27">
        <f t="shared" si="58"/>
        <v>0</v>
      </c>
      <c r="AS2575" s="13" t="s">
        <v>111</v>
      </c>
      <c r="AT2575" s="13">
        <v>2014</v>
      </c>
      <c r="AU2575" s="13" t="s">
        <v>6997</v>
      </c>
    </row>
    <row r="2576" spans="2:47" x14ac:dyDescent="0.2">
      <c r="B2576" s="13" t="s">
        <v>7035</v>
      </c>
      <c r="C2576" s="13" t="s">
        <v>100</v>
      </c>
      <c r="D2576" s="13" t="s">
        <v>3811</v>
      </c>
      <c r="E2576" s="13" t="s">
        <v>741</v>
      </c>
      <c r="F2576" s="13" t="s">
        <v>3812</v>
      </c>
      <c r="G2576" s="13" t="s">
        <v>3807</v>
      </c>
      <c r="H2576" s="13" t="s">
        <v>105</v>
      </c>
      <c r="I2576" s="13">
        <v>45</v>
      </c>
      <c r="J2576" s="13" t="s">
        <v>200</v>
      </c>
      <c r="K2576" s="13" t="s">
        <v>107</v>
      </c>
      <c r="L2576" s="13" t="s">
        <v>108</v>
      </c>
      <c r="M2576" s="13" t="s">
        <v>122</v>
      </c>
      <c r="N2576" s="13" t="s">
        <v>3503</v>
      </c>
      <c r="O2576" s="39"/>
      <c r="P2576" s="39"/>
      <c r="Q2576" s="39"/>
      <c r="R2576" s="39">
        <v>11</v>
      </c>
      <c r="S2576" s="39">
        <v>16</v>
      </c>
      <c r="T2576" s="39">
        <v>2</v>
      </c>
      <c r="U2576" s="39">
        <v>16</v>
      </c>
      <c r="V2576" s="39">
        <v>16</v>
      </c>
      <c r="W2576" s="39"/>
      <c r="X2576" s="39"/>
      <c r="Y2576" s="39"/>
      <c r="Z2576" s="39"/>
      <c r="AA2576" s="39"/>
      <c r="AB2576" s="39"/>
      <c r="AC2576" s="39"/>
      <c r="AD2576" s="39"/>
      <c r="AE2576" s="39"/>
      <c r="AF2576" s="39"/>
      <c r="AG2576" s="39"/>
      <c r="AH2576" s="39"/>
      <c r="AI2576" s="39"/>
      <c r="AJ2576" s="39"/>
      <c r="AK2576" s="39"/>
      <c r="AL2576" s="39"/>
      <c r="AM2576" s="39"/>
      <c r="AN2576" s="39"/>
      <c r="AO2576" s="39"/>
      <c r="AP2576" s="39">
        <v>16517.849999999999</v>
      </c>
      <c r="AQ2576" s="39">
        <v>0</v>
      </c>
      <c r="AR2576" s="27">
        <f t="shared" si="58"/>
        <v>0</v>
      </c>
      <c r="AS2576" s="13" t="s">
        <v>111</v>
      </c>
      <c r="AT2576" s="13">
        <v>2014</v>
      </c>
      <c r="AU2576" s="13" t="s">
        <v>7181</v>
      </c>
    </row>
    <row r="2577" spans="2:47" x14ac:dyDescent="0.2">
      <c r="B2577" s="13" t="s">
        <v>7149</v>
      </c>
      <c r="C2577" s="13" t="s">
        <v>100</v>
      </c>
      <c r="D2577" s="13" t="s">
        <v>3811</v>
      </c>
      <c r="E2577" s="13" t="s">
        <v>741</v>
      </c>
      <c r="F2577" s="13" t="s">
        <v>3812</v>
      </c>
      <c r="G2577" s="13" t="s">
        <v>3807</v>
      </c>
      <c r="H2577" s="13" t="s">
        <v>105</v>
      </c>
      <c r="I2577" s="13">
        <v>45</v>
      </c>
      <c r="J2577" s="13" t="s">
        <v>200</v>
      </c>
      <c r="K2577" s="13" t="s">
        <v>107</v>
      </c>
      <c r="L2577" s="13" t="s">
        <v>108</v>
      </c>
      <c r="M2577" s="13" t="s">
        <v>122</v>
      </c>
      <c r="N2577" s="13" t="s">
        <v>3503</v>
      </c>
      <c r="O2577" s="39"/>
      <c r="P2577" s="39"/>
      <c r="Q2577" s="39"/>
      <c r="R2577" s="39">
        <v>11</v>
      </c>
      <c r="S2577" s="39">
        <v>16</v>
      </c>
      <c r="T2577" s="39">
        <v>2</v>
      </c>
      <c r="U2577" s="39">
        <v>16</v>
      </c>
      <c r="V2577" s="39">
        <v>16</v>
      </c>
      <c r="W2577" s="39"/>
      <c r="X2577" s="39"/>
      <c r="Y2577" s="39"/>
      <c r="Z2577" s="39"/>
      <c r="AA2577" s="39"/>
      <c r="AB2577" s="39"/>
      <c r="AC2577" s="39"/>
      <c r="AD2577" s="39"/>
      <c r="AE2577" s="39"/>
      <c r="AF2577" s="39"/>
      <c r="AG2577" s="39"/>
      <c r="AH2577" s="39"/>
      <c r="AI2577" s="39"/>
      <c r="AJ2577" s="39"/>
      <c r="AK2577" s="39"/>
      <c r="AL2577" s="39"/>
      <c r="AM2577" s="39"/>
      <c r="AN2577" s="39"/>
      <c r="AO2577" s="39"/>
      <c r="AP2577" s="39">
        <v>18676.14</v>
      </c>
      <c r="AQ2577" s="39">
        <f t="shared" ref="AQ2577" si="60">SUM(R2577:W2577)*AP2577</f>
        <v>1139244.54</v>
      </c>
      <c r="AR2577" s="27">
        <f t="shared" si="58"/>
        <v>1275953.8848000001</v>
      </c>
      <c r="AS2577" s="13" t="s">
        <v>111</v>
      </c>
      <c r="AT2577" s="13">
        <v>2014</v>
      </c>
      <c r="AU2577" s="13"/>
    </row>
    <row r="2578" spans="2:47" x14ac:dyDescent="0.2">
      <c r="B2578" s="7" t="s">
        <v>3814</v>
      </c>
      <c r="C2578" s="7" t="s">
        <v>100</v>
      </c>
      <c r="D2578" s="13" t="s">
        <v>3815</v>
      </c>
      <c r="E2578" s="7" t="s">
        <v>732</v>
      </c>
      <c r="F2578" s="7" t="s">
        <v>3816</v>
      </c>
      <c r="G2578" s="7" t="s">
        <v>3817</v>
      </c>
      <c r="H2578" s="8" t="s">
        <v>197</v>
      </c>
      <c r="I2578" s="9">
        <v>45</v>
      </c>
      <c r="J2578" s="10" t="s">
        <v>238</v>
      </c>
      <c r="K2578" s="8" t="s">
        <v>107</v>
      </c>
      <c r="L2578" s="10" t="s">
        <v>108</v>
      </c>
      <c r="M2578" s="10" t="s">
        <v>109</v>
      </c>
      <c r="N2578" s="10" t="s">
        <v>3503</v>
      </c>
      <c r="O2578" s="27"/>
      <c r="P2578" s="27"/>
      <c r="Q2578" s="74"/>
      <c r="R2578" s="27">
        <v>91</v>
      </c>
      <c r="S2578" s="27">
        <v>91</v>
      </c>
      <c r="T2578" s="27">
        <v>91</v>
      </c>
      <c r="U2578" s="27">
        <v>91</v>
      </c>
      <c r="V2578" s="27">
        <v>91</v>
      </c>
      <c r="W2578" s="27"/>
      <c r="X2578" s="27"/>
      <c r="Y2578" s="27"/>
      <c r="Z2578" s="27"/>
      <c r="AA2578" s="27"/>
      <c r="AB2578" s="27"/>
      <c r="AC2578" s="27"/>
      <c r="AD2578" s="27"/>
      <c r="AE2578" s="27"/>
      <c r="AF2578" s="27"/>
      <c r="AG2578" s="27"/>
      <c r="AH2578" s="27"/>
      <c r="AI2578" s="27"/>
      <c r="AJ2578" s="27"/>
      <c r="AK2578" s="27"/>
      <c r="AL2578" s="27"/>
      <c r="AM2578" s="27"/>
      <c r="AN2578" s="27"/>
      <c r="AO2578" s="27"/>
      <c r="AP2578" s="27">
        <v>17893.21</v>
      </c>
      <c r="AQ2578" s="39">
        <v>0</v>
      </c>
      <c r="AR2578" s="27">
        <f t="shared" si="58"/>
        <v>0</v>
      </c>
      <c r="AS2578" s="10" t="s">
        <v>111</v>
      </c>
      <c r="AT2578" s="43" t="s">
        <v>241</v>
      </c>
      <c r="AU2578" s="89" t="s">
        <v>661</v>
      </c>
    </row>
    <row r="2579" spans="2:47" x14ac:dyDescent="0.2">
      <c r="B2579" s="12" t="s">
        <v>3818</v>
      </c>
      <c r="C2579" s="7" t="s">
        <v>100</v>
      </c>
      <c r="D2579" s="13" t="s">
        <v>3815</v>
      </c>
      <c r="E2579" s="7" t="s">
        <v>732</v>
      </c>
      <c r="F2579" s="7" t="s">
        <v>3816</v>
      </c>
      <c r="G2579" s="7" t="s">
        <v>3817</v>
      </c>
      <c r="H2579" s="8" t="s">
        <v>105</v>
      </c>
      <c r="I2579" s="9">
        <v>45</v>
      </c>
      <c r="J2579" s="10" t="s">
        <v>106</v>
      </c>
      <c r="K2579" s="8" t="s">
        <v>107</v>
      </c>
      <c r="L2579" s="10" t="s">
        <v>108</v>
      </c>
      <c r="M2579" s="10" t="s">
        <v>109</v>
      </c>
      <c r="N2579" s="10" t="s">
        <v>3503</v>
      </c>
      <c r="O2579" s="74"/>
      <c r="P2579" s="27"/>
      <c r="Q2579" s="27"/>
      <c r="R2579" s="27">
        <v>91</v>
      </c>
      <c r="S2579" s="27">
        <v>91</v>
      </c>
      <c r="T2579" s="27">
        <v>91</v>
      </c>
      <c r="U2579" s="27">
        <v>91</v>
      </c>
      <c r="V2579" s="27">
        <v>91</v>
      </c>
      <c r="W2579" s="27"/>
      <c r="X2579" s="27"/>
      <c r="Y2579" s="27"/>
      <c r="Z2579" s="27"/>
      <c r="AA2579" s="27"/>
      <c r="AB2579" s="27"/>
      <c r="AC2579" s="27"/>
      <c r="AD2579" s="27"/>
      <c r="AE2579" s="27"/>
      <c r="AF2579" s="27"/>
      <c r="AG2579" s="27"/>
      <c r="AH2579" s="27"/>
      <c r="AI2579" s="27"/>
      <c r="AJ2579" s="27"/>
      <c r="AK2579" s="27"/>
      <c r="AL2579" s="27"/>
      <c r="AM2579" s="27"/>
      <c r="AN2579" s="27"/>
      <c r="AO2579" s="27"/>
      <c r="AP2579" s="27">
        <v>17893.21</v>
      </c>
      <c r="AQ2579" s="39">
        <v>0</v>
      </c>
      <c r="AR2579" s="27">
        <f t="shared" si="58"/>
        <v>0</v>
      </c>
      <c r="AS2579" s="10" t="s">
        <v>111</v>
      </c>
      <c r="AT2579" s="43" t="s">
        <v>241</v>
      </c>
      <c r="AU2579" s="89" t="s">
        <v>661</v>
      </c>
    </row>
    <row r="2580" spans="2:47" x14ac:dyDescent="0.2">
      <c r="B2580" s="12" t="s">
        <v>3819</v>
      </c>
      <c r="C2580" s="7" t="s">
        <v>100</v>
      </c>
      <c r="D2580" s="13" t="s">
        <v>3815</v>
      </c>
      <c r="E2580" s="7" t="s">
        <v>732</v>
      </c>
      <c r="F2580" s="7" t="s">
        <v>3816</v>
      </c>
      <c r="G2580" s="7" t="s">
        <v>3817</v>
      </c>
      <c r="H2580" s="8" t="s">
        <v>105</v>
      </c>
      <c r="I2580" s="8">
        <v>45</v>
      </c>
      <c r="J2580" s="10" t="s">
        <v>200</v>
      </c>
      <c r="K2580" s="8" t="s">
        <v>107</v>
      </c>
      <c r="L2580" s="10" t="s">
        <v>108</v>
      </c>
      <c r="M2580" s="10" t="s">
        <v>109</v>
      </c>
      <c r="N2580" s="10" t="s">
        <v>3503</v>
      </c>
      <c r="O2580" s="74"/>
      <c r="P2580" s="27"/>
      <c r="Q2580" s="27"/>
      <c r="R2580" s="27">
        <v>42</v>
      </c>
      <c r="S2580" s="27">
        <v>91</v>
      </c>
      <c r="T2580" s="27">
        <v>91</v>
      </c>
      <c r="U2580" s="27">
        <v>91</v>
      </c>
      <c r="V2580" s="27">
        <v>91</v>
      </c>
      <c r="W2580" s="27"/>
      <c r="X2580" s="27"/>
      <c r="Y2580" s="27"/>
      <c r="Z2580" s="27"/>
      <c r="AA2580" s="27"/>
      <c r="AB2580" s="27"/>
      <c r="AC2580" s="27"/>
      <c r="AD2580" s="27"/>
      <c r="AE2580" s="27"/>
      <c r="AF2580" s="27"/>
      <c r="AG2580" s="27"/>
      <c r="AH2580" s="27"/>
      <c r="AI2580" s="27"/>
      <c r="AJ2580" s="27"/>
      <c r="AK2580" s="27"/>
      <c r="AL2580" s="27"/>
      <c r="AM2580" s="27"/>
      <c r="AN2580" s="27"/>
      <c r="AO2580" s="27"/>
      <c r="AP2580" s="27">
        <v>16517.86</v>
      </c>
      <c r="AQ2580" s="39">
        <v>0</v>
      </c>
      <c r="AR2580" s="27">
        <f t="shared" si="58"/>
        <v>0</v>
      </c>
      <c r="AS2580" s="10" t="s">
        <v>111</v>
      </c>
      <c r="AT2580" s="7" t="s">
        <v>375</v>
      </c>
      <c r="AU2580" s="13" t="s">
        <v>115</v>
      </c>
    </row>
    <row r="2581" spans="2:47" x14ac:dyDescent="0.2">
      <c r="B2581" s="13" t="s">
        <v>3820</v>
      </c>
      <c r="C2581" s="13" t="s">
        <v>100</v>
      </c>
      <c r="D2581" s="13" t="s">
        <v>3821</v>
      </c>
      <c r="E2581" s="13" t="s">
        <v>741</v>
      </c>
      <c r="F2581" s="13" t="s">
        <v>3822</v>
      </c>
      <c r="G2581" s="13" t="s">
        <v>3817</v>
      </c>
      <c r="H2581" s="13" t="s">
        <v>105</v>
      </c>
      <c r="I2581" s="13">
        <v>45</v>
      </c>
      <c r="J2581" s="13" t="s">
        <v>200</v>
      </c>
      <c r="K2581" s="13" t="s">
        <v>107</v>
      </c>
      <c r="L2581" s="13" t="s">
        <v>108</v>
      </c>
      <c r="M2581" s="13" t="s">
        <v>109</v>
      </c>
      <c r="N2581" s="13" t="s">
        <v>3503</v>
      </c>
      <c r="O2581" s="39"/>
      <c r="P2581" s="39"/>
      <c r="Q2581" s="39"/>
      <c r="R2581" s="39">
        <v>42</v>
      </c>
      <c r="S2581" s="39">
        <v>3</v>
      </c>
      <c r="T2581" s="39">
        <v>80</v>
      </c>
      <c r="U2581" s="39">
        <v>80</v>
      </c>
      <c r="V2581" s="39">
        <v>80</v>
      </c>
      <c r="W2581" s="39"/>
      <c r="X2581" s="39"/>
      <c r="Y2581" s="39"/>
      <c r="Z2581" s="39"/>
      <c r="AA2581" s="39"/>
      <c r="AB2581" s="39"/>
      <c r="AC2581" s="39"/>
      <c r="AD2581" s="39"/>
      <c r="AE2581" s="39"/>
      <c r="AF2581" s="39"/>
      <c r="AG2581" s="39"/>
      <c r="AH2581" s="39"/>
      <c r="AI2581" s="39"/>
      <c r="AJ2581" s="39"/>
      <c r="AK2581" s="39"/>
      <c r="AL2581" s="39"/>
      <c r="AM2581" s="39"/>
      <c r="AN2581" s="39"/>
      <c r="AO2581" s="39"/>
      <c r="AP2581" s="39">
        <v>16517.849999999999</v>
      </c>
      <c r="AQ2581" s="39">
        <v>0</v>
      </c>
      <c r="AR2581" s="27">
        <f t="shared" si="58"/>
        <v>0</v>
      </c>
      <c r="AS2581" s="13" t="s">
        <v>111</v>
      </c>
      <c r="AT2581" s="13">
        <v>2014</v>
      </c>
      <c r="AU2581" s="13">
        <v>14</v>
      </c>
    </row>
    <row r="2582" spans="2:47" x14ac:dyDescent="0.2">
      <c r="B2582" s="13" t="s">
        <v>3823</v>
      </c>
      <c r="C2582" s="13" t="s">
        <v>100</v>
      </c>
      <c r="D2582" s="13" t="s">
        <v>3821</v>
      </c>
      <c r="E2582" s="13" t="s">
        <v>741</v>
      </c>
      <c r="F2582" s="13" t="s">
        <v>3822</v>
      </c>
      <c r="G2582" s="13" t="s">
        <v>3817</v>
      </c>
      <c r="H2582" s="13" t="s">
        <v>105</v>
      </c>
      <c r="I2582" s="13">
        <v>45</v>
      </c>
      <c r="J2582" s="13" t="s">
        <v>200</v>
      </c>
      <c r="K2582" s="13" t="s">
        <v>107</v>
      </c>
      <c r="L2582" s="13" t="s">
        <v>108</v>
      </c>
      <c r="M2582" s="13" t="s">
        <v>109</v>
      </c>
      <c r="N2582" s="13" t="s">
        <v>3503</v>
      </c>
      <c r="O2582" s="39"/>
      <c r="P2582" s="39"/>
      <c r="Q2582" s="39"/>
      <c r="R2582" s="39">
        <v>42</v>
      </c>
      <c r="S2582" s="39">
        <v>0</v>
      </c>
      <c r="T2582" s="39">
        <v>80</v>
      </c>
      <c r="U2582" s="39">
        <v>80</v>
      </c>
      <c r="V2582" s="39">
        <v>80</v>
      </c>
      <c r="W2582" s="39"/>
      <c r="X2582" s="39"/>
      <c r="Y2582" s="39"/>
      <c r="Z2582" s="39"/>
      <c r="AA2582" s="39"/>
      <c r="AB2582" s="39"/>
      <c r="AC2582" s="39"/>
      <c r="AD2582" s="39"/>
      <c r="AE2582" s="39"/>
      <c r="AF2582" s="39"/>
      <c r="AG2582" s="39"/>
      <c r="AH2582" s="39"/>
      <c r="AI2582" s="39"/>
      <c r="AJ2582" s="39"/>
      <c r="AK2582" s="39"/>
      <c r="AL2582" s="39"/>
      <c r="AM2582" s="39"/>
      <c r="AN2582" s="39"/>
      <c r="AO2582" s="39"/>
      <c r="AP2582" s="39">
        <v>16517.849999999999</v>
      </c>
      <c r="AQ2582" s="39">
        <v>0</v>
      </c>
      <c r="AR2582" s="27">
        <f t="shared" si="58"/>
        <v>0</v>
      </c>
      <c r="AS2582" s="13" t="s">
        <v>111</v>
      </c>
      <c r="AT2582" s="13">
        <v>2014</v>
      </c>
      <c r="AU2582" s="13">
        <v>14</v>
      </c>
    </row>
    <row r="2583" spans="2:47" x14ac:dyDescent="0.2">
      <c r="B2583" s="13" t="s">
        <v>3824</v>
      </c>
      <c r="C2583" s="13" t="s">
        <v>100</v>
      </c>
      <c r="D2583" s="13" t="s">
        <v>3821</v>
      </c>
      <c r="E2583" s="13" t="s">
        <v>741</v>
      </c>
      <c r="F2583" s="13" t="s">
        <v>3822</v>
      </c>
      <c r="G2583" s="13" t="s">
        <v>3817</v>
      </c>
      <c r="H2583" s="13" t="s">
        <v>105</v>
      </c>
      <c r="I2583" s="13">
        <v>45</v>
      </c>
      <c r="J2583" s="13" t="s">
        <v>200</v>
      </c>
      <c r="K2583" s="13" t="s">
        <v>107</v>
      </c>
      <c r="L2583" s="13" t="s">
        <v>108</v>
      </c>
      <c r="M2583" s="13" t="s">
        <v>122</v>
      </c>
      <c r="N2583" s="13" t="s">
        <v>3503</v>
      </c>
      <c r="O2583" s="39"/>
      <c r="P2583" s="39"/>
      <c r="Q2583" s="39"/>
      <c r="R2583" s="39">
        <v>42</v>
      </c>
      <c r="S2583" s="39">
        <v>80</v>
      </c>
      <c r="T2583" s="39">
        <v>80</v>
      </c>
      <c r="U2583" s="39">
        <v>80</v>
      </c>
      <c r="V2583" s="39">
        <v>80</v>
      </c>
      <c r="W2583" s="39"/>
      <c r="X2583" s="39"/>
      <c r="Y2583" s="39"/>
      <c r="Z2583" s="39"/>
      <c r="AA2583" s="39"/>
      <c r="AB2583" s="39"/>
      <c r="AC2583" s="39"/>
      <c r="AD2583" s="39"/>
      <c r="AE2583" s="39"/>
      <c r="AF2583" s="39"/>
      <c r="AG2583" s="39"/>
      <c r="AH2583" s="39"/>
      <c r="AI2583" s="39"/>
      <c r="AJ2583" s="39"/>
      <c r="AK2583" s="39"/>
      <c r="AL2583" s="39"/>
      <c r="AM2583" s="39"/>
      <c r="AN2583" s="39"/>
      <c r="AO2583" s="39"/>
      <c r="AP2583" s="39">
        <v>16517.849999999999</v>
      </c>
      <c r="AQ2583" s="39">
        <v>0</v>
      </c>
      <c r="AR2583" s="27">
        <f t="shared" si="58"/>
        <v>0</v>
      </c>
      <c r="AS2583" s="13" t="s">
        <v>111</v>
      </c>
      <c r="AT2583" s="13">
        <v>2014</v>
      </c>
      <c r="AU2583" s="13" t="s">
        <v>6997</v>
      </c>
    </row>
    <row r="2584" spans="2:47" x14ac:dyDescent="0.2">
      <c r="B2584" s="13" t="s">
        <v>7036</v>
      </c>
      <c r="C2584" s="13" t="s">
        <v>100</v>
      </c>
      <c r="D2584" s="13" t="s">
        <v>3821</v>
      </c>
      <c r="E2584" s="13" t="s">
        <v>741</v>
      </c>
      <c r="F2584" s="13" t="s">
        <v>3822</v>
      </c>
      <c r="G2584" s="13" t="s">
        <v>3817</v>
      </c>
      <c r="H2584" s="13" t="s">
        <v>105</v>
      </c>
      <c r="I2584" s="13">
        <v>45</v>
      </c>
      <c r="J2584" s="13" t="s">
        <v>200</v>
      </c>
      <c r="K2584" s="13" t="s">
        <v>107</v>
      </c>
      <c r="L2584" s="13" t="s">
        <v>108</v>
      </c>
      <c r="M2584" s="13" t="s">
        <v>122</v>
      </c>
      <c r="N2584" s="13" t="s">
        <v>3503</v>
      </c>
      <c r="O2584" s="39"/>
      <c r="P2584" s="39"/>
      <c r="Q2584" s="39"/>
      <c r="R2584" s="39">
        <v>42</v>
      </c>
      <c r="S2584" s="39">
        <v>80</v>
      </c>
      <c r="T2584" s="39">
        <v>0</v>
      </c>
      <c r="U2584" s="39">
        <v>80</v>
      </c>
      <c r="V2584" s="39">
        <v>80</v>
      </c>
      <c r="W2584" s="39"/>
      <c r="X2584" s="39"/>
      <c r="Y2584" s="39"/>
      <c r="Z2584" s="39"/>
      <c r="AA2584" s="39"/>
      <c r="AB2584" s="39"/>
      <c r="AC2584" s="39"/>
      <c r="AD2584" s="39"/>
      <c r="AE2584" s="39"/>
      <c r="AF2584" s="39"/>
      <c r="AG2584" s="39"/>
      <c r="AH2584" s="39"/>
      <c r="AI2584" s="39"/>
      <c r="AJ2584" s="39"/>
      <c r="AK2584" s="39"/>
      <c r="AL2584" s="39"/>
      <c r="AM2584" s="39"/>
      <c r="AN2584" s="39"/>
      <c r="AO2584" s="39"/>
      <c r="AP2584" s="39">
        <v>16517.849999999999</v>
      </c>
      <c r="AQ2584" s="39">
        <v>0</v>
      </c>
      <c r="AR2584" s="27">
        <f t="shared" si="58"/>
        <v>0</v>
      </c>
      <c r="AS2584" s="13" t="s">
        <v>111</v>
      </c>
      <c r="AT2584" s="13">
        <v>2014</v>
      </c>
      <c r="AU2584" s="13" t="s">
        <v>7181</v>
      </c>
    </row>
    <row r="2585" spans="2:47" x14ac:dyDescent="0.2">
      <c r="B2585" s="13" t="s">
        <v>7150</v>
      </c>
      <c r="C2585" s="13" t="s">
        <v>100</v>
      </c>
      <c r="D2585" s="13" t="s">
        <v>3821</v>
      </c>
      <c r="E2585" s="13" t="s">
        <v>741</v>
      </c>
      <c r="F2585" s="13" t="s">
        <v>3822</v>
      </c>
      <c r="G2585" s="13" t="s">
        <v>3817</v>
      </c>
      <c r="H2585" s="13" t="s">
        <v>105</v>
      </c>
      <c r="I2585" s="13">
        <v>45</v>
      </c>
      <c r="J2585" s="13" t="s">
        <v>200</v>
      </c>
      <c r="K2585" s="13" t="s">
        <v>107</v>
      </c>
      <c r="L2585" s="13" t="s">
        <v>108</v>
      </c>
      <c r="M2585" s="13" t="s">
        <v>122</v>
      </c>
      <c r="N2585" s="13" t="s">
        <v>3503</v>
      </c>
      <c r="O2585" s="39"/>
      <c r="P2585" s="39"/>
      <c r="Q2585" s="39"/>
      <c r="R2585" s="39">
        <v>42</v>
      </c>
      <c r="S2585" s="39">
        <v>80</v>
      </c>
      <c r="T2585" s="39">
        <v>0</v>
      </c>
      <c r="U2585" s="39">
        <v>80</v>
      </c>
      <c r="V2585" s="39">
        <v>80</v>
      </c>
      <c r="W2585" s="39"/>
      <c r="X2585" s="39"/>
      <c r="Y2585" s="39"/>
      <c r="Z2585" s="39"/>
      <c r="AA2585" s="39"/>
      <c r="AB2585" s="39"/>
      <c r="AC2585" s="39"/>
      <c r="AD2585" s="39"/>
      <c r="AE2585" s="39"/>
      <c r="AF2585" s="39"/>
      <c r="AG2585" s="39"/>
      <c r="AH2585" s="39"/>
      <c r="AI2585" s="39"/>
      <c r="AJ2585" s="39"/>
      <c r="AK2585" s="39"/>
      <c r="AL2585" s="39"/>
      <c r="AM2585" s="39"/>
      <c r="AN2585" s="39"/>
      <c r="AO2585" s="39"/>
      <c r="AP2585" s="39">
        <v>18676.14</v>
      </c>
      <c r="AQ2585" s="39">
        <f t="shared" ref="AQ2585" si="61">SUM(R2585:W2585)*AP2585</f>
        <v>5266671.4799999995</v>
      </c>
      <c r="AR2585" s="27">
        <f t="shared" si="58"/>
        <v>5898672.0575999999</v>
      </c>
      <c r="AS2585" s="13" t="s">
        <v>111</v>
      </c>
      <c r="AT2585" s="13">
        <v>2014</v>
      </c>
      <c r="AU2585" s="13"/>
    </row>
    <row r="2586" spans="2:47" x14ac:dyDescent="0.2">
      <c r="B2586" s="7" t="s">
        <v>3825</v>
      </c>
      <c r="C2586" s="7" t="s">
        <v>100</v>
      </c>
      <c r="D2586" s="13" t="s">
        <v>3779</v>
      </c>
      <c r="E2586" s="7" t="s">
        <v>732</v>
      </c>
      <c r="F2586" s="7" t="s">
        <v>3780</v>
      </c>
      <c r="G2586" s="7" t="s">
        <v>3826</v>
      </c>
      <c r="H2586" s="8" t="s">
        <v>197</v>
      </c>
      <c r="I2586" s="9">
        <v>45</v>
      </c>
      <c r="J2586" s="10" t="s">
        <v>238</v>
      </c>
      <c r="K2586" s="8" t="s">
        <v>107</v>
      </c>
      <c r="L2586" s="10" t="s">
        <v>108</v>
      </c>
      <c r="M2586" s="10" t="s">
        <v>109</v>
      </c>
      <c r="N2586" s="10" t="s">
        <v>3503</v>
      </c>
      <c r="O2586" s="27"/>
      <c r="P2586" s="27"/>
      <c r="Q2586" s="74"/>
      <c r="R2586" s="27">
        <v>10</v>
      </c>
      <c r="S2586" s="27">
        <v>10</v>
      </c>
      <c r="T2586" s="27">
        <v>10</v>
      </c>
      <c r="U2586" s="27">
        <v>10</v>
      </c>
      <c r="V2586" s="27">
        <v>10</v>
      </c>
      <c r="W2586" s="27"/>
      <c r="X2586" s="27"/>
      <c r="Y2586" s="27"/>
      <c r="Z2586" s="27"/>
      <c r="AA2586" s="27"/>
      <c r="AB2586" s="27"/>
      <c r="AC2586" s="27"/>
      <c r="AD2586" s="27"/>
      <c r="AE2586" s="27"/>
      <c r="AF2586" s="27"/>
      <c r="AG2586" s="27"/>
      <c r="AH2586" s="27"/>
      <c r="AI2586" s="27"/>
      <c r="AJ2586" s="27"/>
      <c r="AK2586" s="27"/>
      <c r="AL2586" s="27"/>
      <c r="AM2586" s="27"/>
      <c r="AN2586" s="27"/>
      <c r="AO2586" s="27"/>
      <c r="AP2586" s="27">
        <v>17893.21</v>
      </c>
      <c r="AQ2586" s="39">
        <v>0</v>
      </c>
      <c r="AR2586" s="27">
        <f t="shared" si="58"/>
        <v>0</v>
      </c>
      <c r="AS2586" s="10" t="s">
        <v>111</v>
      </c>
      <c r="AT2586" s="43" t="s">
        <v>241</v>
      </c>
      <c r="AU2586" s="89" t="s">
        <v>661</v>
      </c>
    </row>
    <row r="2587" spans="2:47" x14ac:dyDescent="0.2">
      <c r="B2587" s="12" t="s">
        <v>3827</v>
      </c>
      <c r="C2587" s="7" t="s">
        <v>100</v>
      </c>
      <c r="D2587" s="13" t="s">
        <v>3779</v>
      </c>
      <c r="E2587" s="7" t="s">
        <v>732</v>
      </c>
      <c r="F2587" s="7" t="s">
        <v>3780</v>
      </c>
      <c r="G2587" s="7" t="s">
        <v>3826</v>
      </c>
      <c r="H2587" s="8" t="s">
        <v>105</v>
      </c>
      <c r="I2587" s="9">
        <v>45</v>
      </c>
      <c r="J2587" s="10" t="s">
        <v>106</v>
      </c>
      <c r="K2587" s="8" t="s">
        <v>107</v>
      </c>
      <c r="L2587" s="10" t="s">
        <v>108</v>
      </c>
      <c r="M2587" s="10" t="s">
        <v>109</v>
      </c>
      <c r="N2587" s="10" t="s">
        <v>3503</v>
      </c>
      <c r="O2587" s="74"/>
      <c r="P2587" s="27"/>
      <c r="Q2587" s="27"/>
      <c r="R2587" s="27">
        <v>10</v>
      </c>
      <c r="S2587" s="27">
        <v>10</v>
      </c>
      <c r="T2587" s="27">
        <v>10</v>
      </c>
      <c r="U2587" s="27">
        <v>10</v>
      </c>
      <c r="V2587" s="27">
        <v>10</v>
      </c>
      <c r="W2587" s="27"/>
      <c r="X2587" s="27"/>
      <c r="Y2587" s="27"/>
      <c r="Z2587" s="27"/>
      <c r="AA2587" s="27"/>
      <c r="AB2587" s="27"/>
      <c r="AC2587" s="27"/>
      <c r="AD2587" s="27"/>
      <c r="AE2587" s="27"/>
      <c r="AF2587" s="27"/>
      <c r="AG2587" s="27"/>
      <c r="AH2587" s="27"/>
      <c r="AI2587" s="27"/>
      <c r="AJ2587" s="27"/>
      <c r="AK2587" s="27"/>
      <c r="AL2587" s="27"/>
      <c r="AM2587" s="27"/>
      <c r="AN2587" s="27"/>
      <c r="AO2587" s="27"/>
      <c r="AP2587" s="27">
        <v>17893.21</v>
      </c>
      <c r="AQ2587" s="39">
        <v>0</v>
      </c>
      <c r="AR2587" s="27">
        <f t="shared" si="58"/>
        <v>0</v>
      </c>
      <c r="AS2587" s="10" t="s">
        <v>111</v>
      </c>
      <c r="AT2587" s="43" t="s">
        <v>241</v>
      </c>
      <c r="AU2587" s="89" t="s">
        <v>661</v>
      </c>
    </row>
    <row r="2588" spans="2:47" x14ac:dyDescent="0.2">
      <c r="B2588" s="12" t="s">
        <v>3828</v>
      </c>
      <c r="C2588" s="7" t="s">
        <v>100</v>
      </c>
      <c r="D2588" s="13" t="s">
        <v>3779</v>
      </c>
      <c r="E2588" s="7" t="s">
        <v>732</v>
      </c>
      <c r="F2588" s="7" t="s">
        <v>3780</v>
      </c>
      <c r="G2588" s="7" t="s">
        <v>3826</v>
      </c>
      <c r="H2588" s="8" t="s">
        <v>105</v>
      </c>
      <c r="I2588" s="8">
        <v>45</v>
      </c>
      <c r="J2588" s="10" t="s">
        <v>200</v>
      </c>
      <c r="K2588" s="8" t="s">
        <v>107</v>
      </c>
      <c r="L2588" s="10" t="s">
        <v>108</v>
      </c>
      <c r="M2588" s="10" t="s">
        <v>109</v>
      </c>
      <c r="N2588" s="10" t="s">
        <v>3503</v>
      </c>
      <c r="O2588" s="74"/>
      <c r="P2588" s="27"/>
      <c r="Q2588" s="27"/>
      <c r="R2588" s="27">
        <v>4</v>
      </c>
      <c r="S2588" s="27">
        <v>10</v>
      </c>
      <c r="T2588" s="27">
        <v>10</v>
      </c>
      <c r="U2588" s="27">
        <v>10</v>
      </c>
      <c r="V2588" s="27">
        <v>10</v>
      </c>
      <c r="W2588" s="27"/>
      <c r="X2588" s="27"/>
      <c r="Y2588" s="27"/>
      <c r="Z2588" s="27"/>
      <c r="AA2588" s="27"/>
      <c r="AB2588" s="27"/>
      <c r="AC2588" s="27"/>
      <c r="AD2588" s="27"/>
      <c r="AE2588" s="27"/>
      <c r="AF2588" s="27"/>
      <c r="AG2588" s="27"/>
      <c r="AH2588" s="27"/>
      <c r="AI2588" s="27"/>
      <c r="AJ2588" s="27"/>
      <c r="AK2588" s="27"/>
      <c r="AL2588" s="27"/>
      <c r="AM2588" s="27"/>
      <c r="AN2588" s="27"/>
      <c r="AO2588" s="27"/>
      <c r="AP2588" s="27">
        <v>16517.86</v>
      </c>
      <c r="AQ2588" s="39">
        <v>0</v>
      </c>
      <c r="AR2588" s="27">
        <f t="shared" si="58"/>
        <v>0</v>
      </c>
      <c r="AS2588" s="10" t="s">
        <v>111</v>
      </c>
      <c r="AT2588" s="7" t="s">
        <v>375</v>
      </c>
      <c r="AU2588" s="13" t="s">
        <v>115</v>
      </c>
    </row>
    <row r="2589" spans="2:47" x14ac:dyDescent="0.2">
      <c r="B2589" s="13" t="s">
        <v>3829</v>
      </c>
      <c r="C2589" s="13" t="s">
        <v>100</v>
      </c>
      <c r="D2589" s="13" t="s">
        <v>3789</v>
      </c>
      <c r="E2589" s="13" t="s">
        <v>3790</v>
      </c>
      <c r="F2589" s="13" t="s">
        <v>3791</v>
      </c>
      <c r="G2589" s="13" t="s">
        <v>3826</v>
      </c>
      <c r="H2589" s="13" t="s">
        <v>105</v>
      </c>
      <c r="I2589" s="13">
        <v>45</v>
      </c>
      <c r="J2589" s="13" t="s">
        <v>200</v>
      </c>
      <c r="K2589" s="13" t="s">
        <v>107</v>
      </c>
      <c r="L2589" s="13" t="s">
        <v>108</v>
      </c>
      <c r="M2589" s="13" t="s">
        <v>109</v>
      </c>
      <c r="N2589" s="13" t="s">
        <v>3503</v>
      </c>
      <c r="O2589" s="39"/>
      <c r="P2589" s="39"/>
      <c r="Q2589" s="39"/>
      <c r="R2589" s="39">
        <v>4</v>
      </c>
      <c r="S2589" s="39">
        <v>0</v>
      </c>
      <c r="T2589" s="39">
        <v>3</v>
      </c>
      <c r="U2589" s="39">
        <v>3</v>
      </c>
      <c r="V2589" s="39">
        <v>3</v>
      </c>
      <c r="W2589" s="39"/>
      <c r="X2589" s="39"/>
      <c r="Y2589" s="39"/>
      <c r="Z2589" s="39"/>
      <c r="AA2589" s="39"/>
      <c r="AB2589" s="39"/>
      <c r="AC2589" s="39"/>
      <c r="AD2589" s="39"/>
      <c r="AE2589" s="39"/>
      <c r="AF2589" s="39"/>
      <c r="AG2589" s="39"/>
      <c r="AH2589" s="39"/>
      <c r="AI2589" s="39"/>
      <c r="AJ2589" s="39"/>
      <c r="AK2589" s="39"/>
      <c r="AL2589" s="39"/>
      <c r="AM2589" s="39"/>
      <c r="AN2589" s="39"/>
      <c r="AO2589" s="39"/>
      <c r="AP2589" s="39">
        <v>16517.849999999999</v>
      </c>
      <c r="AQ2589" s="39">
        <v>0</v>
      </c>
      <c r="AR2589" s="27">
        <f t="shared" si="58"/>
        <v>0</v>
      </c>
      <c r="AS2589" s="13" t="s">
        <v>111</v>
      </c>
      <c r="AT2589" s="13">
        <v>2014</v>
      </c>
      <c r="AU2589" s="13">
        <v>14</v>
      </c>
    </row>
    <row r="2590" spans="2:47" x14ac:dyDescent="0.2">
      <c r="B2590" s="13" t="s">
        <v>3830</v>
      </c>
      <c r="C2590" s="13" t="s">
        <v>100</v>
      </c>
      <c r="D2590" s="13" t="s">
        <v>3789</v>
      </c>
      <c r="E2590" s="13" t="s">
        <v>3790</v>
      </c>
      <c r="F2590" s="13" t="s">
        <v>3791</v>
      </c>
      <c r="G2590" s="13" t="s">
        <v>3826</v>
      </c>
      <c r="H2590" s="13" t="s">
        <v>105</v>
      </c>
      <c r="I2590" s="13">
        <v>45</v>
      </c>
      <c r="J2590" s="13" t="s">
        <v>200</v>
      </c>
      <c r="K2590" s="13" t="s">
        <v>107</v>
      </c>
      <c r="L2590" s="13" t="s">
        <v>108</v>
      </c>
      <c r="M2590" s="13" t="s">
        <v>122</v>
      </c>
      <c r="N2590" s="13" t="s">
        <v>3503</v>
      </c>
      <c r="O2590" s="39"/>
      <c r="P2590" s="39"/>
      <c r="Q2590" s="39"/>
      <c r="R2590" s="39">
        <v>4</v>
      </c>
      <c r="S2590" s="39">
        <v>3</v>
      </c>
      <c r="T2590" s="39">
        <v>3</v>
      </c>
      <c r="U2590" s="39">
        <v>3</v>
      </c>
      <c r="V2590" s="39">
        <v>3</v>
      </c>
      <c r="W2590" s="39"/>
      <c r="X2590" s="39"/>
      <c r="Y2590" s="39"/>
      <c r="Z2590" s="39"/>
      <c r="AA2590" s="39"/>
      <c r="AB2590" s="39"/>
      <c r="AC2590" s="39"/>
      <c r="AD2590" s="39"/>
      <c r="AE2590" s="39"/>
      <c r="AF2590" s="39"/>
      <c r="AG2590" s="39"/>
      <c r="AH2590" s="39"/>
      <c r="AI2590" s="39"/>
      <c r="AJ2590" s="39"/>
      <c r="AK2590" s="39"/>
      <c r="AL2590" s="39"/>
      <c r="AM2590" s="39"/>
      <c r="AN2590" s="39"/>
      <c r="AO2590" s="39"/>
      <c r="AP2590" s="39">
        <v>16517.849999999999</v>
      </c>
      <c r="AQ2590" s="39">
        <v>0</v>
      </c>
      <c r="AR2590" s="27">
        <f t="shared" si="58"/>
        <v>0</v>
      </c>
      <c r="AS2590" s="13" t="s">
        <v>111</v>
      </c>
      <c r="AT2590" s="13">
        <v>2014</v>
      </c>
      <c r="AU2590" s="13" t="s">
        <v>6997</v>
      </c>
    </row>
    <row r="2591" spans="2:47" x14ac:dyDescent="0.2">
      <c r="B2591" s="13" t="s">
        <v>7037</v>
      </c>
      <c r="C2591" s="13" t="s">
        <v>100</v>
      </c>
      <c r="D2591" s="13" t="s">
        <v>3789</v>
      </c>
      <c r="E2591" s="13" t="s">
        <v>3790</v>
      </c>
      <c r="F2591" s="13" t="s">
        <v>3791</v>
      </c>
      <c r="G2591" s="13" t="s">
        <v>3826</v>
      </c>
      <c r="H2591" s="13" t="s">
        <v>105</v>
      </c>
      <c r="I2591" s="13">
        <v>45</v>
      </c>
      <c r="J2591" s="13" t="s">
        <v>200</v>
      </c>
      <c r="K2591" s="13" t="s">
        <v>107</v>
      </c>
      <c r="L2591" s="13" t="s">
        <v>108</v>
      </c>
      <c r="M2591" s="13" t="s">
        <v>122</v>
      </c>
      <c r="N2591" s="13" t="s">
        <v>3503</v>
      </c>
      <c r="O2591" s="39"/>
      <c r="P2591" s="39"/>
      <c r="Q2591" s="39"/>
      <c r="R2591" s="39">
        <v>4</v>
      </c>
      <c r="S2591" s="39">
        <v>3</v>
      </c>
      <c r="T2591" s="39">
        <v>3</v>
      </c>
      <c r="U2591" s="39">
        <v>3</v>
      </c>
      <c r="V2591" s="39">
        <v>3</v>
      </c>
      <c r="W2591" s="39"/>
      <c r="X2591" s="39"/>
      <c r="Y2591" s="39"/>
      <c r="Z2591" s="39"/>
      <c r="AA2591" s="39"/>
      <c r="AB2591" s="39"/>
      <c r="AC2591" s="39"/>
      <c r="AD2591" s="39"/>
      <c r="AE2591" s="39"/>
      <c r="AF2591" s="39"/>
      <c r="AG2591" s="39"/>
      <c r="AH2591" s="39"/>
      <c r="AI2591" s="39"/>
      <c r="AJ2591" s="39"/>
      <c r="AK2591" s="39"/>
      <c r="AL2591" s="39"/>
      <c r="AM2591" s="39"/>
      <c r="AN2591" s="39"/>
      <c r="AO2591" s="39"/>
      <c r="AP2591" s="39">
        <v>16517.849999999999</v>
      </c>
      <c r="AQ2591" s="39">
        <v>0</v>
      </c>
      <c r="AR2591" s="27">
        <f t="shared" si="58"/>
        <v>0</v>
      </c>
      <c r="AS2591" s="13" t="s">
        <v>111</v>
      </c>
      <c r="AT2591" s="13">
        <v>2014</v>
      </c>
      <c r="AU2591" s="13" t="s">
        <v>7181</v>
      </c>
    </row>
    <row r="2592" spans="2:47" x14ac:dyDescent="0.2">
      <c r="B2592" s="13" t="s">
        <v>7151</v>
      </c>
      <c r="C2592" s="13" t="s">
        <v>100</v>
      </c>
      <c r="D2592" s="13" t="s">
        <v>3789</v>
      </c>
      <c r="E2592" s="13" t="s">
        <v>3790</v>
      </c>
      <c r="F2592" s="13" t="s">
        <v>3791</v>
      </c>
      <c r="G2592" s="13" t="s">
        <v>3826</v>
      </c>
      <c r="H2592" s="13" t="s">
        <v>105</v>
      </c>
      <c r="I2592" s="13">
        <v>45</v>
      </c>
      <c r="J2592" s="13" t="s">
        <v>200</v>
      </c>
      <c r="K2592" s="13" t="s">
        <v>107</v>
      </c>
      <c r="L2592" s="13" t="s">
        <v>108</v>
      </c>
      <c r="M2592" s="13" t="s">
        <v>122</v>
      </c>
      <c r="N2592" s="13" t="s">
        <v>3503</v>
      </c>
      <c r="O2592" s="39"/>
      <c r="P2592" s="39"/>
      <c r="Q2592" s="39"/>
      <c r="R2592" s="39">
        <v>4</v>
      </c>
      <c r="S2592" s="39">
        <v>3</v>
      </c>
      <c r="T2592" s="39">
        <v>3</v>
      </c>
      <c r="U2592" s="39">
        <v>3</v>
      </c>
      <c r="V2592" s="39">
        <v>3</v>
      </c>
      <c r="W2592" s="39"/>
      <c r="X2592" s="39"/>
      <c r="Y2592" s="39"/>
      <c r="Z2592" s="39"/>
      <c r="AA2592" s="39"/>
      <c r="AB2592" s="39"/>
      <c r="AC2592" s="39"/>
      <c r="AD2592" s="39"/>
      <c r="AE2592" s="39"/>
      <c r="AF2592" s="39"/>
      <c r="AG2592" s="39"/>
      <c r="AH2592" s="39"/>
      <c r="AI2592" s="39"/>
      <c r="AJ2592" s="39"/>
      <c r="AK2592" s="39"/>
      <c r="AL2592" s="39"/>
      <c r="AM2592" s="39"/>
      <c r="AN2592" s="39"/>
      <c r="AO2592" s="39"/>
      <c r="AP2592" s="39">
        <v>18676.14</v>
      </c>
      <c r="AQ2592" s="39">
        <f t="shared" ref="AQ2592" si="62">SUM(R2592:W2592)*AP2592</f>
        <v>298818.24</v>
      </c>
      <c r="AR2592" s="27">
        <f t="shared" si="58"/>
        <v>334676.42879999999</v>
      </c>
      <c r="AS2592" s="13" t="s">
        <v>111</v>
      </c>
      <c r="AT2592" s="13">
        <v>2014</v>
      </c>
      <c r="AU2592" s="13"/>
    </row>
    <row r="2593" spans="2:47" x14ac:dyDescent="0.2">
      <c r="B2593" s="7" t="s">
        <v>3831</v>
      </c>
      <c r="C2593" s="7" t="s">
        <v>100</v>
      </c>
      <c r="D2593" s="13" t="s">
        <v>753</v>
      </c>
      <c r="E2593" s="7" t="s">
        <v>732</v>
      </c>
      <c r="F2593" s="7" t="s">
        <v>754</v>
      </c>
      <c r="G2593" s="7" t="s">
        <v>3832</v>
      </c>
      <c r="H2593" s="8" t="s">
        <v>197</v>
      </c>
      <c r="I2593" s="9">
        <v>45</v>
      </c>
      <c r="J2593" s="10" t="s">
        <v>238</v>
      </c>
      <c r="K2593" s="8" t="s">
        <v>107</v>
      </c>
      <c r="L2593" s="10" t="s">
        <v>108</v>
      </c>
      <c r="M2593" s="10" t="s">
        <v>109</v>
      </c>
      <c r="N2593" s="10" t="s">
        <v>3503</v>
      </c>
      <c r="O2593" s="27"/>
      <c r="P2593" s="27"/>
      <c r="Q2593" s="74"/>
      <c r="R2593" s="27">
        <v>12</v>
      </c>
      <c r="S2593" s="27">
        <v>12</v>
      </c>
      <c r="T2593" s="27">
        <v>12</v>
      </c>
      <c r="U2593" s="27">
        <v>12</v>
      </c>
      <c r="V2593" s="27">
        <v>12</v>
      </c>
      <c r="W2593" s="27"/>
      <c r="X2593" s="27"/>
      <c r="Y2593" s="27"/>
      <c r="Z2593" s="27"/>
      <c r="AA2593" s="27"/>
      <c r="AB2593" s="27"/>
      <c r="AC2593" s="27"/>
      <c r="AD2593" s="27"/>
      <c r="AE2593" s="27"/>
      <c r="AF2593" s="27"/>
      <c r="AG2593" s="27"/>
      <c r="AH2593" s="27"/>
      <c r="AI2593" s="27"/>
      <c r="AJ2593" s="27"/>
      <c r="AK2593" s="27"/>
      <c r="AL2593" s="27"/>
      <c r="AM2593" s="27"/>
      <c r="AN2593" s="27"/>
      <c r="AO2593" s="27"/>
      <c r="AP2593" s="27">
        <v>17409.61</v>
      </c>
      <c r="AQ2593" s="39">
        <v>0</v>
      </c>
      <c r="AR2593" s="27">
        <f t="shared" si="58"/>
        <v>0</v>
      </c>
      <c r="AS2593" s="10" t="s">
        <v>111</v>
      </c>
      <c r="AT2593" s="43" t="s">
        <v>241</v>
      </c>
      <c r="AU2593" s="89" t="s">
        <v>661</v>
      </c>
    </row>
    <row r="2594" spans="2:47" x14ac:dyDescent="0.2">
      <c r="B2594" s="12" t="s">
        <v>3833</v>
      </c>
      <c r="C2594" s="7" t="s">
        <v>100</v>
      </c>
      <c r="D2594" s="13" t="s">
        <v>753</v>
      </c>
      <c r="E2594" s="7" t="s">
        <v>732</v>
      </c>
      <c r="F2594" s="7" t="s">
        <v>754</v>
      </c>
      <c r="G2594" s="7" t="s">
        <v>3832</v>
      </c>
      <c r="H2594" s="8" t="s">
        <v>105</v>
      </c>
      <c r="I2594" s="9">
        <v>45</v>
      </c>
      <c r="J2594" s="10" t="s">
        <v>106</v>
      </c>
      <c r="K2594" s="8" t="s">
        <v>107</v>
      </c>
      <c r="L2594" s="10" t="s">
        <v>108</v>
      </c>
      <c r="M2594" s="10" t="s">
        <v>109</v>
      </c>
      <c r="N2594" s="10" t="s">
        <v>3503</v>
      </c>
      <c r="O2594" s="74"/>
      <c r="P2594" s="27"/>
      <c r="Q2594" s="27"/>
      <c r="R2594" s="27">
        <v>12</v>
      </c>
      <c r="S2594" s="27">
        <v>12</v>
      </c>
      <c r="T2594" s="27">
        <v>12</v>
      </c>
      <c r="U2594" s="27">
        <v>12</v>
      </c>
      <c r="V2594" s="27">
        <v>12</v>
      </c>
      <c r="W2594" s="27"/>
      <c r="X2594" s="27"/>
      <c r="Y2594" s="27"/>
      <c r="Z2594" s="27"/>
      <c r="AA2594" s="27"/>
      <c r="AB2594" s="27"/>
      <c r="AC2594" s="27"/>
      <c r="AD2594" s="27"/>
      <c r="AE2594" s="27"/>
      <c r="AF2594" s="27"/>
      <c r="AG2594" s="27"/>
      <c r="AH2594" s="27"/>
      <c r="AI2594" s="27"/>
      <c r="AJ2594" s="27"/>
      <c r="AK2594" s="27"/>
      <c r="AL2594" s="27"/>
      <c r="AM2594" s="27"/>
      <c r="AN2594" s="27"/>
      <c r="AO2594" s="27"/>
      <c r="AP2594" s="27">
        <v>17409.61</v>
      </c>
      <c r="AQ2594" s="39">
        <v>0</v>
      </c>
      <c r="AR2594" s="27">
        <f t="shared" si="58"/>
        <v>0</v>
      </c>
      <c r="AS2594" s="10" t="s">
        <v>111</v>
      </c>
      <c r="AT2594" s="43" t="s">
        <v>241</v>
      </c>
      <c r="AU2594" s="89" t="s">
        <v>661</v>
      </c>
    </row>
    <row r="2595" spans="2:47" x14ac:dyDescent="0.2">
      <c r="B2595" s="12" t="s">
        <v>3834</v>
      </c>
      <c r="C2595" s="7" t="s">
        <v>100</v>
      </c>
      <c r="D2595" s="13" t="s">
        <v>753</v>
      </c>
      <c r="E2595" s="7" t="s">
        <v>732</v>
      </c>
      <c r="F2595" s="7" t="s">
        <v>754</v>
      </c>
      <c r="G2595" s="7" t="s">
        <v>3832</v>
      </c>
      <c r="H2595" s="8" t="s">
        <v>105</v>
      </c>
      <c r="I2595" s="8">
        <v>45</v>
      </c>
      <c r="J2595" s="10" t="s">
        <v>200</v>
      </c>
      <c r="K2595" s="8" t="s">
        <v>107</v>
      </c>
      <c r="L2595" s="10" t="s">
        <v>108</v>
      </c>
      <c r="M2595" s="10" t="s">
        <v>109</v>
      </c>
      <c r="N2595" s="10" t="s">
        <v>3503</v>
      </c>
      <c r="O2595" s="74"/>
      <c r="P2595" s="27"/>
      <c r="Q2595" s="27"/>
      <c r="R2595" s="27">
        <v>5</v>
      </c>
      <c r="S2595" s="27">
        <v>12</v>
      </c>
      <c r="T2595" s="27">
        <v>12</v>
      </c>
      <c r="U2595" s="27">
        <v>12</v>
      </c>
      <c r="V2595" s="27">
        <v>12</v>
      </c>
      <c r="W2595" s="27"/>
      <c r="X2595" s="27"/>
      <c r="Y2595" s="27"/>
      <c r="Z2595" s="27"/>
      <c r="AA2595" s="27"/>
      <c r="AB2595" s="27"/>
      <c r="AC2595" s="27"/>
      <c r="AD2595" s="27"/>
      <c r="AE2595" s="27"/>
      <c r="AF2595" s="27"/>
      <c r="AG2595" s="27"/>
      <c r="AH2595" s="27"/>
      <c r="AI2595" s="27"/>
      <c r="AJ2595" s="27"/>
      <c r="AK2595" s="27"/>
      <c r="AL2595" s="27"/>
      <c r="AM2595" s="27"/>
      <c r="AN2595" s="27"/>
      <c r="AO2595" s="27"/>
      <c r="AP2595" s="27">
        <v>12500</v>
      </c>
      <c r="AQ2595" s="39">
        <v>0</v>
      </c>
      <c r="AR2595" s="27">
        <f t="shared" si="58"/>
        <v>0</v>
      </c>
      <c r="AS2595" s="10" t="s">
        <v>111</v>
      </c>
      <c r="AT2595" s="7" t="s">
        <v>375</v>
      </c>
      <c r="AU2595" s="13" t="s">
        <v>115</v>
      </c>
    </row>
    <row r="2596" spans="2:47" x14ac:dyDescent="0.2">
      <c r="B2596" s="13" t="s">
        <v>3835</v>
      </c>
      <c r="C2596" s="13" t="s">
        <v>100</v>
      </c>
      <c r="D2596" s="13" t="s">
        <v>3682</v>
      </c>
      <c r="E2596" s="13" t="s">
        <v>741</v>
      </c>
      <c r="F2596" s="13" t="s">
        <v>3683</v>
      </c>
      <c r="G2596" s="13" t="s">
        <v>3832</v>
      </c>
      <c r="H2596" s="13" t="s">
        <v>105</v>
      </c>
      <c r="I2596" s="13">
        <v>45</v>
      </c>
      <c r="J2596" s="13" t="s">
        <v>200</v>
      </c>
      <c r="K2596" s="13" t="s">
        <v>107</v>
      </c>
      <c r="L2596" s="13" t="s">
        <v>108</v>
      </c>
      <c r="M2596" s="13" t="s">
        <v>122</v>
      </c>
      <c r="N2596" s="13" t="s">
        <v>3503</v>
      </c>
      <c r="O2596" s="39"/>
      <c r="P2596" s="39"/>
      <c r="Q2596" s="39"/>
      <c r="R2596" s="39">
        <v>5</v>
      </c>
      <c r="S2596" s="39">
        <v>0</v>
      </c>
      <c r="T2596" s="39">
        <v>0</v>
      </c>
      <c r="U2596" s="39">
        <v>0</v>
      </c>
      <c r="V2596" s="39">
        <v>0</v>
      </c>
      <c r="W2596" s="39"/>
      <c r="X2596" s="39"/>
      <c r="Y2596" s="39"/>
      <c r="Z2596" s="39"/>
      <c r="AA2596" s="39"/>
      <c r="AB2596" s="39"/>
      <c r="AC2596" s="39"/>
      <c r="AD2596" s="39"/>
      <c r="AE2596" s="39"/>
      <c r="AF2596" s="39"/>
      <c r="AG2596" s="39"/>
      <c r="AH2596" s="39"/>
      <c r="AI2596" s="39"/>
      <c r="AJ2596" s="39"/>
      <c r="AK2596" s="39"/>
      <c r="AL2596" s="39"/>
      <c r="AM2596" s="39"/>
      <c r="AN2596" s="39"/>
      <c r="AO2596" s="39"/>
      <c r="AP2596" s="39">
        <v>12500</v>
      </c>
      <c r="AQ2596" s="39">
        <f>(O2596+P2596+Q2596+R2596+S2596+T2596+U2596+V2596+W2596)*AP2596</f>
        <v>62500</v>
      </c>
      <c r="AR2596" s="27">
        <f t="shared" si="58"/>
        <v>70000</v>
      </c>
      <c r="AS2596" s="13" t="s">
        <v>111</v>
      </c>
      <c r="AT2596" s="13">
        <v>2014</v>
      </c>
      <c r="AU2596" s="13"/>
    </row>
    <row r="2597" spans="2:47" x14ac:dyDescent="0.2">
      <c r="B2597" s="7" t="s">
        <v>3836</v>
      </c>
      <c r="C2597" s="7" t="s">
        <v>100</v>
      </c>
      <c r="D2597" s="13" t="s">
        <v>3638</v>
      </c>
      <c r="E2597" s="7" t="s">
        <v>3639</v>
      </c>
      <c r="F2597" s="7" t="s">
        <v>3640</v>
      </c>
      <c r="G2597" s="7" t="s">
        <v>3837</v>
      </c>
      <c r="H2597" s="8" t="s">
        <v>197</v>
      </c>
      <c r="I2597" s="9">
        <v>45</v>
      </c>
      <c r="J2597" s="10" t="s">
        <v>238</v>
      </c>
      <c r="K2597" s="8" t="s">
        <v>107</v>
      </c>
      <c r="L2597" s="10" t="s">
        <v>108</v>
      </c>
      <c r="M2597" s="10" t="s">
        <v>109</v>
      </c>
      <c r="N2597" s="10" t="s">
        <v>3503</v>
      </c>
      <c r="O2597" s="27"/>
      <c r="P2597" s="27"/>
      <c r="Q2597" s="74"/>
      <c r="R2597" s="27">
        <v>31</v>
      </c>
      <c r="S2597" s="27">
        <v>31</v>
      </c>
      <c r="T2597" s="27">
        <v>31</v>
      </c>
      <c r="U2597" s="27">
        <v>31</v>
      </c>
      <c r="V2597" s="27">
        <v>31</v>
      </c>
      <c r="W2597" s="27"/>
      <c r="X2597" s="27"/>
      <c r="Y2597" s="27"/>
      <c r="Z2597" s="27"/>
      <c r="AA2597" s="27"/>
      <c r="AB2597" s="27"/>
      <c r="AC2597" s="27"/>
      <c r="AD2597" s="27"/>
      <c r="AE2597" s="27"/>
      <c r="AF2597" s="27"/>
      <c r="AG2597" s="27"/>
      <c r="AH2597" s="27"/>
      <c r="AI2597" s="27"/>
      <c r="AJ2597" s="27"/>
      <c r="AK2597" s="27"/>
      <c r="AL2597" s="27"/>
      <c r="AM2597" s="27"/>
      <c r="AN2597" s="27"/>
      <c r="AO2597" s="27"/>
      <c r="AP2597" s="27">
        <v>17409.61</v>
      </c>
      <c r="AQ2597" s="39">
        <v>0</v>
      </c>
      <c r="AR2597" s="27">
        <f t="shared" si="58"/>
        <v>0</v>
      </c>
      <c r="AS2597" s="10" t="s">
        <v>111</v>
      </c>
      <c r="AT2597" s="43" t="s">
        <v>241</v>
      </c>
      <c r="AU2597" s="89" t="s">
        <v>661</v>
      </c>
    </row>
    <row r="2598" spans="2:47" x14ac:dyDescent="0.2">
      <c r="B2598" s="12" t="s">
        <v>3838</v>
      </c>
      <c r="C2598" s="7" t="s">
        <v>100</v>
      </c>
      <c r="D2598" s="13" t="s">
        <v>3638</v>
      </c>
      <c r="E2598" s="7" t="s">
        <v>3639</v>
      </c>
      <c r="F2598" s="7" t="s">
        <v>3640</v>
      </c>
      <c r="G2598" s="7" t="s">
        <v>3837</v>
      </c>
      <c r="H2598" s="8" t="s">
        <v>105</v>
      </c>
      <c r="I2598" s="9">
        <v>45</v>
      </c>
      <c r="J2598" s="10" t="s">
        <v>106</v>
      </c>
      <c r="K2598" s="8" t="s">
        <v>107</v>
      </c>
      <c r="L2598" s="10" t="s">
        <v>108</v>
      </c>
      <c r="M2598" s="10" t="s">
        <v>109</v>
      </c>
      <c r="N2598" s="10" t="s">
        <v>3503</v>
      </c>
      <c r="O2598" s="74"/>
      <c r="P2598" s="27"/>
      <c r="Q2598" s="27"/>
      <c r="R2598" s="27">
        <v>31</v>
      </c>
      <c r="S2598" s="27">
        <v>31</v>
      </c>
      <c r="T2598" s="27">
        <v>31</v>
      </c>
      <c r="U2598" s="27">
        <v>31</v>
      </c>
      <c r="V2598" s="27">
        <v>31</v>
      </c>
      <c r="W2598" s="27"/>
      <c r="X2598" s="27"/>
      <c r="Y2598" s="27"/>
      <c r="Z2598" s="27"/>
      <c r="AA2598" s="27"/>
      <c r="AB2598" s="27"/>
      <c r="AC2598" s="27"/>
      <c r="AD2598" s="27"/>
      <c r="AE2598" s="27"/>
      <c r="AF2598" s="27"/>
      <c r="AG2598" s="27"/>
      <c r="AH2598" s="27"/>
      <c r="AI2598" s="27"/>
      <c r="AJ2598" s="27"/>
      <c r="AK2598" s="27"/>
      <c r="AL2598" s="27"/>
      <c r="AM2598" s="27"/>
      <c r="AN2598" s="27"/>
      <c r="AO2598" s="27"/>
      <c r="AP2598" s="27">
        <v>17409.61</v>
      </c>
      <c r="AQ2598" s="39">
        <v>0</v>
      </c>
      <c r="AR2598" s="27">
        <f t="shared" si="58"/>
        <v>0</v>
      </c>
      <c r="AS2598" s="10" t="s">
        <v>111</v>
      </c>
      <c r="AT2598" s="43" t="s">
        <v>241</v>
      </c>
      <c r="AU2598" s="89" t="s">
        <v>661</v>
      </c>
    </row>
    <row r="2599" spans="2:47" x14ac:dyDescent="0.2">
      <c r="B2599" s="12" t="s">
        <v>3839</v>
      </c>
      <c r="C2599" s="7" t="s">
        <v>100</v>
      </c>
      <c r="D2599" s="13" t="s">
        <v>3638</v>
      </c>
      <c r="E2599" s="7" t="s">
        <v>3639</v>
      </c>
      <c r="F2599" s="7" t="s">
        <v>3640</v>
      </c>
      <c r="G2599" s="7" t="s">
        <v>3837</v>
      </c>
      <c r="H2599" s="8" t="s">
        <v>105</v>
      </c>
      <c r="I2599" s="8">
        <v>45</v>
      </c>
      <c r="J2599" s="10" t="s">
        <v>200</v>
      </c>
      <c r="K2599" s="8" t="s">
        <v>107</v>
      </c>
      <c r="L2599" s="10" t="s">
        <v>108</v>
      </c>
      <c r="M2599" s="10" t="s">
        <v>109</v>
      </c>
      <c r="N2599" s="10" t="s">
        <v>3503</v>
      </c>
      <c r="O2599" s="74"/>
      <c r="P2599" s="27"/>
      <c r="Q2599" s="27"/>
      <c r="R2599" s="27">
        <v>31</v>
      </c>
      <c r="S2599" s="27">
        <v>31</v>
      </c>
      <c r="T2599" s="27">
        <v>31</v>
      </c>
      <c r="U2599" s="27">
        <v>31</v>
      </c>
      <c r="V2599" s="27">
        <v>31</v>
      </c>
      <c r="W2599" s="27"/>
      <c r="X2599" s="27"/>
      <c r="Y2599" s="27"/>
      <c r="Z2599" s="27"/>
      <c r="AA2599" s="27"/>
      <c r="AB2599" s="27"/>
      <c r="AC2599" s="27"/>
      <c r="AD2599" s="27"/>
      <c r="AE2599" s="27"/>
      <c r="AF2599" s="27"/>
      <c r="AG2599" s="27"/>
      <c r="AH2599" s="27"/>
      <c r="AI2599" s="27"/>
      <c r="AJ2599" s="27"/>
      <c r="AK2599" s="27"/>
      <c r="AL2599" s="27"/>
      <c r="AM2599" s="27"/>
      <c r="AN2599" s="27"/>
      <c r="AO2599" s="27"/>
      <c r="AP2599" s="27">
        <v>16071.43</v>
      </c>
      <c r="AQ2599" s="39">
        <v>0</v>
      </c>
      <c r="AR2599" s="27">
        <f t="shared" si="58"/>
        <v>0</v>
      </c>
      <c r="AS2599" s="10" t="s">
        <v>111</v>
      </c>
      <c r="AT2599" s="7" t="s">
        <v>375</v>
      </c>
      <c r="AU2599" s="13" t="s">
        <v>115</v>
      </c>
    </row>
    <row r="2600" spans="2:47" x14ac:dyDescent="0.2">
      <c r="B2600" s="13" t="s">
        <v>3840</v>
      </c>
      <c r="C2600" s="13" t="s">
        <v>100</v>
      </c>
      <c r="D2600" s="13" t="s">
        <v>3649</v>
      </c>
      <c r="E2600" s="13" t="s">
        <v>741</v>
      </c>
      <c r="F2600" s="13" t="s">
        <v>3650</v>
      </c>
      <c r="G2600" s="13" t="s">
        <v>3837</v>
      </c>
      <c r="H2600" s="13" t="s">
        <v>105</v>
      </c>
      <c r="I2600" s="13">
        <v>45</v>
      </c>
      <c r="J2600" s="13" t="s">
        <v>200</v>
      </c>
      <c r="K2600" s="13" t="s">
        <v>107</v>
      </c>
      <c r="L2600" s="13" t="s">
        <v>108</v>
      </c>
      <c r="M2600" s="13" t="s">
        <v>109</v>
      </c>
      <c r="N2600" s="13" t="s">
        <v>3503</v>
      </c>
      <c r="O2600" s="39"/>
      <c r="P2600" s="39"/>
      <c r="Q2600" s="39"/>
      <c r="R2600" s="39">
        <v>31</v>
      </c>
      <c r="S2600" s="39">
        <v>0</v>
      </c>
      <c r="T2600" s="39">
        <v>2</v>
      </c>
      <c r="U2600" s="39">
        <v>2</v>
      </c>
      <c r="V2600" s="39">
        <v>2</v>
      </c>
      <c r="W2600" s="39"/>
      <c r="X2600" s="39"/>
      <c r="Y2600" s="39"/>
      <c r="Z2600" s="39"/>
      <c r="AA2600" s="39"/>
      <c r="AB2600" s="39"/>
      <c r="AC2600" s="39"/>
      <c r="AD2600" s="39"/>
      <c r="AE2600" s="39"/>
      <c r="AF2600" s="39"/>
      <c r="AG2600" s="39"/>
      <c r="AH2600" s="39"/>
      <c r="AI2600" s="39"/>
      <c r="AJ2600" s="39"/>
      <c r="AK2600" s="39"/>
      <c r="AL2600" s="39"/>
      <c r="AM2600" s="39"/>
      <c r="AN2600" s="39"/>
      <c r="AO2600" s="39"/>
      <c r="AP2600" s="39">
        <v>16071.42</v>
      </c>
      <c r="AQ2600" s="39">
        <v>0</v>
      </c>
      <c r="AR2600" s="27">
        <f t="shared" si="58"/>
        <v>0</v>
      </c>
      <c r="AS2600" s="13" t="s">
        <v>111</v>
      </c>
      <c r="AT2600" s="13">
        <v>2014</v>
      </c>
      <c r="AU2600" s="13">
        <v>14</v>
      </c>
    </row>
    <row r="2601" spans="2:47" x14ac:dyDescent="0.2">
      <c r="B2601" s="13" t="s">
        <v>3841</v>
      </c>
      <c r="C2601" s="13" t="s">
        <v>100</v>
      </c>
      <c r="D2601" s="13" t="s">
        <v>3649</v>
      </c>
      <c r="E2601" s="13" t="s">
        <v>741</v>
      </c>
      <c r="F2601" s="13" t="s">
        <v>3650</v>
      </c>
      <c r="G2601" s="13" t="s">
        <v>3837</v>
      </c>
      <c r="H2601" s="13" t="s">
        <v>105</v>
      </c>
      <c r="I2601" s="13">
        <v>45</v>
      </c>
      <c r="J2601" s="13" t="s">
        <v>200</v>
      </c>
      <c r="K2601" s="13" t="s">
        <v>107</v>
      </c>
      <c r="L2601" s="13" t="s">
        <v>108</v>
      </c>
      <c r="M2601" s="13" t="s">
        <v>122</v>
      </c>
      <c r="N2601" s="13" t="s">
        <v>3503</v>
      </c>
      <c r="O2601" s="39"/>
      <c r="P2601" s="39"/>
      <c r="Q2601" s="39"/>
      <c r="R2601" s="39">
        <v>31</v>
      </c>
      <c r="S2601" s="39">
        <v>2</v>
      </c>
      <c r="T2601" s="39">
        <v>2</v>
      </c>
      <c r="U2601" s="39">
        <v>2</v>
      </c>
      <c r="V2601" s="39">
        <v>2</v>
      </c>
      <c r="W2601" s="39"/>
      <c r="X2601" s="39"/>
      <c r="Y2601" s="39"/>
      <c r="Z2601" s="39"/>
      <c r="AA2601" s="39"/>
      <c r="AB2601" s="39"/>
      <c r="AC2601" s="39"/>
      <c r="AD2601" s="39"/>
      <c r="AE2601" s="39"/>
      <c r="AF2601" s="39"/>
      <c r="AG2601" s="39"/>
      <c r="AH2601" s="39"/>
      <c r="AI2601" s="39"/>
      <c r="AJ2601" s="39"/>
      <c r="AK2601" s="39"/>
      <c r="AL2601" s="39"/>
      <c r="AM2601" s="39"/>
      <c r="AN2601" s="39"/>
      <c r="AO2601" s="39"/>
      <c r="AP2601" s="39">
        <v>16071.42</v>
      </c>
      <c r="AQ2601" s="39">
        <v>0</v>
      </c>
      <c r="AR2601" s="27">
        <f t="shared" si="58"/>
        <v>0</v>
      </c>
      <c r="AS2601" s="13" t="s">
        <v>111</v>
      </c>
      <c r="AT2601" s="13">
        <v>2014</v>
      </c>
      <c r="AU2601" s="13" t="s">
        <v>6997</v>
      </c>
    </row>
    <row r="2602" spans="2:47" x14ac:dyDescent="0.2">
      <c r="B2602" s="13" t="s">
        <v>7038</v>
      </c>
      <c r="C2602" s="13" t="s">
        <v>100</v>
      </c>
      <c r="D2602" s="13" t="s">
        <v>3649</v>
      </c>
      <c r="E2602" s="13" t="s">
        <v>741</v>
      </c>
      <c r="F2602" s="13" t="s">
        <v>3650</v>
      </c>
      <c r="G2602" s="13" t="s">
        <v>3837</v>
      </c>
      <c r="H2602" s="13" t="s">
        <v>105</v>
      </c>
      <c r="I2602" s="13">
        <v>45</v>
      </c>
      <c r="J2602" s="13" t="s">
        <v>200</v>
      </c>
      <c r="K2602" s="13" t="s">
        <v>107</v>
      </c>
      <c r="L2602" s="13" t="s">
        <v>108</v>
      </c>
      <c r="M2602" s="13" t="s">
        <v>122</v>
      </c>
      <c r="N2602" s="13" t="s">
        <v>3503</v>
      </c>
      <c r="O2602" s="39"/>
      <c r="P2602" s="39"/>
      <c r="Q2602" s="39"/>
      <c r="R2602" s="39">
        <v>31</v>
      </c>
      <c r="S2602" s="39">
        <v>2</v>
      </c>
      <c r="T2602" s="39">
        <v>0</v>
      </c>
      <c r="U2602" s="39">
        <v>2</v>
      </c>
      <c r="V2602" s="39">
        <v>2</v>
      </c>
      <c r="W2602" s="39"/>
      <c r="X2602" s="39"/>
      <c r="Y2602" s="39"/>
      <c r="Z2602" s="39"/>
      <c r="AA2602" s="39"/>
      <c r="AB2602" s="39"/>
      <c r="AC2602" s="39"/>
      <c r="AD2602" s="39"/>
      <c r="AE2602" s="39"/>
      <c r="AF2602" s="39"/>
      <c r="AG2602" s="39"/>
      <c r="AH2602" s="39"/>
      <c r="AI2602" s="39"/>
      <c r="AJ2602" s="39"/>
      <c r="AK2602" s="39"/>
      <c r="AL2602" s="39"/>
      <c r="AM2602" s="39"/>
      <c r="AN2602" s="39"/>
      <c r="AO2602" s="39"/>
      <c r="AP2602" s="39">
        <v>16071.42</v>
      </c>
      <c r="AQ2602" s="39">
        <v>0</v>
      </c>
      <c r="AR2602" s="27">
        <f t="shared" si="58"/>
        <v>0</v>
      </c>
      <c r="AS2602" s="13" t="s">
        <v>111</v>
      </c>
      <c r="AT2602" s="13">
        <v>2014</v>
      </c>
      <c r="AU2602" s="13" t="s">
        <v>7181</v>
      </c>
    </row>
    <row r="2603" spans="2:47" x14ac:dyDescent="0.2">
      <c r="B2603" s="13" t="s">
        <v>7152</v>
      </c>
      <c r="C2603" s="13" t="s">
        <v>100</v>
      </c>
      <c r="D2603" s="13" t="s">
        <v>3649</v>
      </c>
      <c r="E2603" s="13" t="s">
        <v>741</v>
      </c>
      <c r="F2603" s="13" t="s">
        <v>3650</v>
      </c>
      <c r="G2603" s="13" t="s">
        <v>3837</v>
      </c>
      <c r="H2603" s="13" t="s">
        <v>105</v>
      </c>
      <c r="I2603" s="13">
        <v>45</v>
      </c>
      <c r="J2603" s="13" t="s">
        <v>200</v>
      </c>
      <c r="K2603" s="13" t="s">
        <v>107</v>
      </c>
      <c r="L2603" s="13" t="s">
        <v>108</v>
      </c>
      <c r="M2603" s="13" t="s">
        <v>122</v>
      </c>
      <c r="N2603" s="13" t="s">
        <v>3503</v>
      </c>
      <c r="O2603" s="39"/>
      <c r="P2603" s="39"/>
      <c r="Q2603" s="39"/>
      <c r="R2603" s="39">
        <v>31</v>
      </c>
      <c r="S2603" s="39">
        <v>2</v>
      </c>
      <c r="T2603" s="39">
        <v>0</v>
      </c>
      <c r="U2603" s="39">
        <v>2</v>
      </c>
      <c r="V2603" s="39">
        <v>2</v>
      </c>
      <c r="W2603" s="39"/>
      <c r="X2603" s="39"/>
      <c r="Y2603" s="39"/>
      <c r="Z2603" s="39"/>
      <c r="AA2603" s="39"/>
      <c r="AB2603" s="39"/>
      <c r="AC2603" s="39"/>
      <c r="AD2603" s="39"/>
      <c r="AE2603" s="39"/>
      <c r="AF2603" s="39"/>
      <c r="AG2603" s="39"/>
      <c r="AH2603" s="39"/>
      <c r="AI2603" s="39"/>
      <c r="AJ2603" s="39"/>
      <c r="AK2603" s="39"/>
      <c r="AL2603" s="39"/>
      <c r="AM2603" s="39"/>
      <c r="AN2603" s="39"/>
      <c r="AO2603" s="39"/>
      <c r="AP2603" s="39">
        <v>18676.14</v>
      </c>
      <c r="AQ2603" s="39">
        <f t="shared" ref="AQ2603" si="63">SUM(R2603:W2603)*AP2603</f>
        <v>691017.17999999993</v>
      </c>
      <c r="AR2603" s="27">
        <f t="shared" si="58"/>
        <v>773939.24159999995</v>
      </c>
      <c r="AS2603" s="13" t="s">
        <v>111</v>
      </c>
      <c r="AT2603" s="13">
        <v>2014</v>
      </c>
      <c r="AU2603" s="13"/>
    </row>
    <row r="2604" spans="2:47" x14ac:dyDescent="0.2">
      <c r="B2604" s="7" t="s">
        <v>3842</v>
      </c>
      <c r="C2604" s="7" t="s">
        <v>100</v>
      </c>
      <c r="D2604" s="13" t="s">
        <v>3843</v>
      </c>
      <c r="E2604" s="7" t="s">
        <v>732</v>
      </c>
      <c r="F2604" s="7" t="s">
        <v>3844</v>
      </c>
      <c r="G2604" s="7" t="s">
        <v>3845</v>
      </c>
      <c r="H2604" s="8" t="s">
        <v>197</v>
      </c>
      <c r="I2604" s="9">
        <v>45</v>
      </c>
      <c r="J2604" s="10" t="s">
        <v>238</v>
      </c>
      <c r="K2604" s="8" t="s">
        <v>107</v>
      </c>
      <c r="L2604" s="10" t="s">
        <v>108</v>
      </c>
      <c r="M2604" s="10" t="s">
        <v>109</v>
      </c>
      <c r="N2604" s="10" t="s">
        <v>3503</v>
      </c>
      <c r="O2604" s="27"/>
      <c r="P2604" s="27"/>
      <c r="Q2604" s="74"/>
      <c r="R2604" s="27">
        <v>8</v>
      </c>
      <c r="S2604" s="27">
        <v>8</v>
      </c>
      <c r="T2604" s="27">
        <v>8</v>
      </c>
      <c r="U2604" s="27">
        <v>8</v>
      </c>
      <c r="V2604" s="27">
        <v>8</v>
      </c>
      <c r="W2604" s="27"/>
      <c r="X2604" s="27"/>
      <c r="Y2604" s="27"/>
      <c r="Z2604" s="27"/>
      <c r="AA2604" s="27"/>
      <c r="AB2604" s="27"/>
      <c r="AC2604" s="27"/>
      <c r="AD2604" s="27"/>
      <c r="AE2604" s="27"/>
      <c r="AF2604" s="27"/>
      <c r="AG2604" s="27"/>
      <c r="AH2604" s="27"/>
      <c r="AI2604" s="27"/>
      <c r="AJ2604" s="27"/>
      <c r="AK2604" s="27"/>
      <c r="AL2604" s="27"/>
      <c r="AM2604" s="27"/>
      <c r="AN2604" s="27"/>
      <c r="AO2604" s="27"/>
      <c r="AP2604" s="27">
        <v>17893.21</v>
      </c>
      <c r="AQ2604" s="39">
        <v>0</v>
      </c>
      <c r="AR2604" s="27">
        <f t="shared" si="58"/>
        <v>0</v>
      </c>
      <c r="AS2604" s="10" t="s">
        <v>111</v>
      </c>
      <c r="AT2604" s="43" t="s">
        <v>241</v>
      </c>
      <c r="AU2604" s="89" t="s">
        <v>661</v>
      </c>
    </row>
    <row r="2605" spans="2:47" x14ac:dyDescent="0.2">
      <c r="B2605" s="12" t="s">
        <v>3846</v>
      </c>
      <c r="C2605" s="7" t="s">
        <v>100</v>
      </c>
      <c r="D2605" s="13" t="s">
        <v>3843</v>
      </c>
      <c r="E2605" s="7" t="s">
        <v>732</v>
      </c>
      <c r="F2605" s="7" t="s">
        <v>3844</v>
      </c>
      <c r="G2605" s="7" t="s">
        <v>3845</v>
      </c>
      <c r="H2605" s="8" t="s">
        <v>105</v>
      </c>
      <c r="I2605" s="9">
        <v>45</v>
      </c>
      <c r="J2605" s="10" t="s">
        <v>106</v>
      </c>
      <c r="K2605" s="8" t="s">
        <v>107</v>
      </c>
      <c r="L2605" s="10" t="s">
        <v>108</v>
      </c>
      <c r="M2605" s="10" t="s">
        <v>109</v>
      </c>
      <c r="N2605" s="10" t="s">
        <v>3503</v>
      </c>
      <c r="O2605" s="74"/>
      <c r="P2605" s="27"/>
      <c r="Q2605" s="27"/>
      <c r="R2605" s="27">
        <v>8</v>
      </c>
      <c r="S2605" s="27">
        <v>8</v>
      </c>
      <c r="T2605" s="27">
        <v>8</v>
      </c>
      <c r="U2605" s="27">
        <v>8</v>
      </c>
      <c r="V2605" s="27">
        <v>8</v>
      </c>
      <c r="W2605" s="27"/>
      <c r="X2605" s="27"/>
      <c r="Y2605" s="27"/>
      <c r="Z2605" s="27"/>
      <c r="AA2605" s="27"/>
      <c r="AB2605" s="27"/>
      <c r="AC2605" s="27"/>
      <c r="AD2605" s="27"/>
      <c r="AE2605" s="27"/>
      <c r="AF2605" s="27"/>
      <c r="AG2605" s="27"/>
      <c r="AH2605" s="27"/>
      <c r="AI2605" s="27"/>
      <c r="AJ2605" s="27"/>
      <c r="AK2605" s="27"/>
      <c r="AL2605" s="27"/>
      <c r="AM2605" s="27"/>
      <c r="AN2605" s="27"/>
      <c r="AO2605" s="27"/>
      <c r="AP2605" s="27">
        <v>17893.21</v>
      </c>
      <c r="AQ2605" s="39">
        <v>0</v>
      </c>
      <c r="AR2605" s="27">
        <f t="shared" si="58"/>
        <v>0</v>
      </c>
      <c r="AS2605" s="10" t="s">
        <v>111</v>
      </c>
      <c r="AT2605" s="43" t="s">
        <v>241</v>
      </c>
      <c r="AU2605" s="89" t="s">
        <v>661</v>
      </c>
    </row>
    <row r="2606" spans="2:47" x14ac:dyDescent="0.2">
      <c r="B2606" s="12" t="s">
        <v>3847</v>
      </c>
      <c r="C2606" s="7" t="s">
        <v>100</v>
      </c>
      <c r="D2606" s="13" t="s">
        <v>3843</v>
      </c>
      <c r="E2606" s="7" t="s">
        <v>732</v>
      </c>
      <c r="F2606" s="7" t="s">
        <v>3844</v>
      </c>
      <c r="G2606" s="7" t="s">
        <v>3845</v>
      </c>
      <c r="H2606" s="8" t="s">
        <v>105</v>
      </c>
      <c r="I2606" s="8">
        <v>45</v>
      </c>
      <c r="J2606" s="10" t="s">
        <v>200</v>
      </c>
      <c r="K2606" s="8" t="s">
        <v>107</v>
      </c>
      <c r="L2606" s="10" t="s">
        <v>108</v>
      </c>
      <c r="M2606" s="10" t="s">
        <v>109</v>
      </c>
      <c r="N2606" s="10" t="s">
        <v>3503</v>
      </c>
      <c r="O2606" s="74"/>
      <c r="P2606" s="27"/>
      <c r="Q2606" s="27"/>
      <c r="R2606" s="27"/>
      <c r="S2606" s="27">
        <v>8</v>
      </c>
      <c r="T2606" s="27">
        <v>8</v>
      </c>
      <c r="U2606" s="27">
        <v>8</v>
      </c>
      <c r="V2606" s="27">
        <v>8</v>
      </c>
      <c r="W2606" s="27"/>
      <c r="X2606" s="27"/>
      <c r="Y2606" s="27"/>
      <c r="Z2606" s="27"/>
      <c r="AA2606" s="27"/>
      <c r="AB2606" s="27"/>
      <c r="AC2606" s="27"/>
      <c r="AD2606" s="27"/>
      <c r="AE2606" s="27"/>
      <c r="AF2606" s="27"/>
      <c r="AG2606" s="27"/>
      <c r="AH2606" s="27"/>
      <c r="AI2606" s="27"/>
      <c r="AJ2606" s="27"/>
      <c r="AK2606" s="27"/>
      <c r="AL2606" s="27"/>
      <c r="AM2606" s="27"/>
      <c r="AN2606" s="27"/>
      <c r="AO2606" s="27"/>
      <c r="AP2606" s="27">
        <v>16517.86</v>
      </c>
      <c r="AQ2606" s="39">
        <v>0</v>
      </c>
      <c r="AR2606" s="27">
        <f t="shared" si="58"/>
        <v>0</v>
      </c>
      <c r="AS2606" s="10" t="s">
        <v>111</v>
      </c>
      <c r="AT2606" s="7" t="s">
        <v>375</v>
      </c>
      <c r="AU2606" s="89" t="s">
        <v>212</v>
      </c>
    </row>
    <row r="2607" spans="2:47" x14ac:dyDescent="0.2">
      <c r="B2607" s="7" t="s">
        <v>3848</v>
      </c>
      <c r="C2607" s="7" t="s">
        <v>100</v>
      </c>
      <c r="D2607" s="13" t="s">
        <v>3779</v>
      </c>
      <c r="E2607" s="7" t="s">
        <v>732</v>
      </c>
      <c r="F2607" s="7" t="s">
        <v>3780</v>
      </c>
      <c r="G2607" s="7" t="s">
        <v>3849</v>
      </c>
      <c r="H2607" s="8" t="s">
        <v>197</v>
      </c>
      <c r="I2607" s="9">
        <v>45</v>
      </c>
      <c r="J2607" s="10" t="s">
        <v>238</v>
      </c>
      <c r="K2607" s="8" t="s">
        <v>107</v>
      </c>
      <c r="L2607" s="10" t="s">
        <v>108</v>
      </c>
      <c r="M2607" s="10" t="s">
        <v>109</v>
      </c>
      <c r="N2607" s="10" t="s">
        <v>3503</v>
      </c>
      <c r="O2607" s="27"/>
      <c r="P2607" s="27"/>
      <c r="Q2607" s="74"/>
      <c r="R2607" s="27">
        <v>3</v>
      </c>
      <c r="S2607" s="27">
        <v>3</v>
      </c>
      <c r="T2607" s="27">
        <v>3</v>
      </c>
      <c r="U2607" s="27">
        <v>3</v>
      </c>
      <c r="V2607" s="27">
        <v>3</v>
      </c>
      <c r="W2607" s="27"/>
      <c r="X2607" s="27"/>
      <c r="Y2607" s="27"/>
      <c r="Z2607" s="27"/>
      <c r="AA2607" s="27"/>
      <c r="AB2607" s="27"/>
      <c r="AC2607" s="27"/>
      <c r="AD2607" s="27"/>
      <c r="AE2607" s="27"/>
      <c r="AF2607" s="27"/>
      <c r="AG2607" s="27"/>
      <c r="AH2607" s="27"/>
      <c r="AI2607" s="27"/>
      <c r="AJ2607" s="27"/>
      <c r="AK2607" s="27"/>
      <c r="AL2607" s="27"/>
      <c r="AM2607" s="27"/>
      <c r="AN2607" s="27"/>
      <c r="AO2607" s="27"/>
      <c r="AP2607" s="27">
        <v>17893.21</v>
      </c>
      <c r="AQ2607" s="39">
        <v>0</v>
      </c>
      <c r="AR2607" s="27">
        <f t="shared" si="58"/>
        <v>0</v>
      </c>
      <c r="AS2607" s="10" t="s">
        <v>111</v>
      </c>
      <c r="AT2607" s="43" t="s">
        <v>241</v>
      </c>
      <c r="AU2607" s="89" t="s">
        <v>661</v>
      </c>
    </row>
    <row r="2608" spans="2:47" x14ac:dyDescent="0.2">
      <c r="B2608" s="12" t="s">
        <v>3850</v>
      </c>
      <c r="C2608" s="7" t="s">
        <v>100</v>
      </c>
      <c r="D2608" s="13" t="s">
        <v>3779</v>
      </c>
      <c r="E2608" s="7" t="s">
        <v>732</v>
      </c>
      <c r="F2608" s="7" t="s">
        <v>3780</v>
      </c>
      <c r="G2608" s="7" t="s">
        <v>3849</v>
      </c>
      <c r="H2608" s="8" t="s">
        <v>105</v>
      </c>
      <c r="I2608" s="9">
        <v>45</v>
      </c>
      <c r="J2608" s="10" t="s">
        <v>106</v>
      </c>
      <c r="K2608" s="8" t="s">
        <v>107</v>
      </c>
      <c r="L2608" s="10" t="s">
        <v>108</v>
      </c>
      <c r="M2608" s="10" t="s">
        <v>109</v>
      </c>
      <c r="N2608" s="10" t="s">
        <v>3503</v>
      </c>
      <c r="O2608" s="74"/>
      <c r="P2608" s="27"/>
      <c r="Q2608" s="27"/>
      <c r="R2608" s="27">
        <v>3</v>
      </c>
      <c r="S2608" s="27">
        <v>3</v>
      </c>
      <c r="T2608" s="27">
        <v>3</v>
      </c>
      <c r="U2608" s="27">
        <v>3</v>
      </c>
      <c r="V2608" s="27">
        <v>3</v>
      </c>
      <c r="W2608" s="27"/>
      <c r="X2608" s="27"/>
      <c r="Y2608" s="27"/>
      <c r="Z2608" s="27"/>
      <c r="AA2608" s="27"/>
      <c r="AB2608" s="27"/>
      <c r="AC2608" s="27"/>
      <c r="AD2608" s="27"/>
      <c r="AE2608" s="27"/>
      <c r="AF2608" s="27"/>
      <c r="AG2608" s="27"/>
      <c r="AH2608" s="27"/>
      <c r="AI2608" s="27"/>
      <c r="AJ2608" s="27"/>
      <c r="AK2608" s="27"/>
      <c r="AL2608" s="27"/>
      <c r="AM2608" s="27"/>
      <c r="AN2608" s="27"/>
      <c r="AO2608" s="27"/>
      <c r="AP2608" s="27">
        <v>17893.21</v>
      </c>
      <c r="AQ2608" s="39">
        <v>0</v>
      </c>
      <c r="AR2608" s="27">
        <f t="shared" si="58"/>
        <v>0</v>
      </c>
      <c r="AS2608" s="10" t="s">
        <v>111</v>
      </c>
      <c r="AT2608" s="43" t="s">
        <v>241</v>
      </c>
      <c r="AU2608" s="89" t="s">
        <v>661</v>
      </c>
    </row>
    <row r="2609" spans="2:47" x14ac:dyDescent="0.2">
      <c r="B2609" s="12" t="s">
        <v>3851</v>
      </c>
      <c r="C2609" s="7" t="s">
        <v>100</v>
      </c>
      <c r="D2609" s="13" t="s">
        <v>3779</v>
      </c>
      <c r="E2609" s="7" t="s">
        <v>732</v>
      </c>
      <c r="F2609" s="7" t="s">
        <v>3780</v>
      </c>
      <c r="G2609" s="7" t="s">
        <v>3849</v>
      </c>
      <c r="H2609" s="8" t="s">
        <v>105</v>
      </c>
      <c r="I2609" s="8">
        <v>45</v>
      </c>
      <c r="J2609" s="10" t="s">
        <v>200</v>
      </c>
      <c r="K2609" s="8" t="s">
        <v>107</v>
      </c>
      <c r="L2609" s="10" t="s">
        <v>108</v>
      </c>
      <c r="M2609" s="10" t="s">
        <v>109</v>
      </c>
      <c r="N2609" s="10" t="s">
        <v>3503</v>
      </c>
      <c r="O2609" s="74"/>
      <c r="P2609" s="27"/>
      <c r="Q2609" s="27"/>
      <c r="R2609" s="27"/>
      <c r="S2609" s="27">
        <v>1</v>
      </c>
      <c r="T2609" s="27">
        <v>3</v>
      </c>
      <c r="U2609" s="27">
        <v>3</v>
      </c>
      <c r="V2609" s="27">
        <v>3</v>
      </c>
      <c r="W2609" s="27"/>
      <c r="X2609" s="27"/>
      <c r="Y2609" s="27"/>
      <c r="Z2609" s="27"/>
      <c r="AA2609" s="27"/>
      <c r="AB2609" s="27"/>
      <c r="AC2609" s="27"/>
      <c r="AD2609" s="27"/>
      <c r="AE2609" s="27"/>
      <c r="AF2609" s="27"/>
      <c r="AG2609" s="27"/>
      <c r="AH2609" s="27"/>
      <c r="AI2609" s="27"/>
      <c r="AJ2609" s="27"/>
      <c r="AK2609" s="27"/>
      <c r="AL2609" s="27"/>
      <c r="AM2609" s="27"/>
      <c r="AN2609" s="27"/>
      <c r="AO2609" s="27"/>
      <c r="AP2609" s="27">
        <v>16517.86</v>
      </c>
      <c r="AQ2609" s="39">
        <v>0</v>
      </c>
      <c r="AR2609" s="27">
        <f t="shared" si="58"/>
        <v>0</v>
      </c>
      <c r="AS2609" s="10" t="s">
        <v>111</v>
      </c>
      <c r="AT2609" s="7" t="s">
        <v>375</v>
      </c>
      <c r="AU2609" s="13" t="s">
        <v>115</v>
      </c>
    </row>
    <row r="2610" spans="2:47" x14ac:dyDescent="0.2">
      <c r="B2610" s="13" t="s">
        <v>3852</v>
      </c>
      <c r="C2610" s="13" t="s">
        <v>100</v>
      </c>
      <c r="D2610" s="13" t="s">
        <v>3789</v>
      </c>
      <c r="E2610" s="13" t="s">
        <v>3790</v>
      </c>
      <c r="F2610" s="13" t="s">
        <v>3791</v>
      </c>
      <c r="G2610" s="13" t="s">
        <v>3849</v>
      </c>
      <c r="H2610" s="13" t="s">
        <v>105</v>
      </c>
      <c r="I2610" s="13">
        <v>45</v>
      </c>
      <c r="J2610" s="13" t="s">
        <v>200</v>
      </c>
      <c r="K2610" s="13" t="s">
        <v>107</v>
      </c>
      <c r="L2610" s="13" t="s">
        <v>108</v>
      </c>
      <c r="M2610" s="13" t="s">
        <v>109</v>
      </c>
      <c r="N2610" s="13" t="s">
        <v>3503</v>
      </c>
      <c r="O2610" s="39"/>
      <c r="P2610" s="39"/>
      <c r="Q2610" s="39"/>
      <c r="R2610" s="39"/>
      <c r="S2610" s="39">
        <v>0</v>
      </c>
      <c r="T2610" s="39">
        <v>2</v>
      </c>
      <c r="U2610" s="39">
        <v>2</v>
      </c>
      <c r="V2610" s="39">
        <v>2</v>
      </c>
      <c r="W2610" s="39"/>
      <c r="X2610" s="39"/>
      <c r="Y2610" s="39"/>
      <c r="Z2610" s="39"/>
      <c r="AA2610" s="39"/>
      <c r="AB2610" s="39"/>
      <c r="AC2610" s="39"/>
      <c r="AD2610" s="39"/>
      <c r="AE2610" s="39"/>
      <c r="AF2610" s="39"/>
      <c r="AG2610" s="39"/>
      <c r="AH2610" s="39"/>
      <c r="AI2610" s="39"/>
      <c r="AJ2610" s="39"/>
      <c r="AK2610" s="39"/>
      <c r="AL2610" s="39"/>
      <c r="AM2610" s="39"/>
      <c r="AN2610" s="39"/>
      <c r="AO2610" s="39"/>
      <c r="AP2610" s="39">
        <v>16517.849999999999</v>
      </c>
      <c r="AQ2610" s="39">
        <v>0</v>
      </c>
      <c r="AR2610" s="27">
        <f t="shared" si="58"/>
        <v>0</v>
      </c>
      <c r="AS2610" s="13" t="s">
        <v>111</v>
      </c>
      <c r="AT2610" s="13">
        <v>2014</v>
      </c>
      <c r="AU2610" s="13">
        <v>14</v>
      </c>
    </row>
    <row r="2611" spans="2:47" x14ac:dyDescent="0.2">
      <c r="B2611" s="13" t="s">
        <v>3853</v>
      </c>
      <c r="C2611" s="13" t="s">
        <v>100</v>
      </c>
      <c r="D2611" s="13" t="s">
        <v>3789</v>
      </c>
      <c r="E2611" s="13" t="s">
        <v>3790</v>
      </c>
      <c r="F2611" s="13" t="s">
        <v>3791</v>
      </c>
      <c r="G2611" s="13" t="s">
        <v>3849</v>
      </c>
      <c r="H2611" s="13" t="s">
        <v>105</v>
      </c>
      <c r="I2611" s="13">
        <v>45</v>
      </c>
      <c r="J2611" s="13" t="s">
        <v>200</v>
      </c>
      <c r="K2611" s="13" t="s">
        <v>107</v>
      </c>
      <c r="L2611" s="13" t="s">
        <v>108</v>
      </c>
      <c r="M2611" s="13" t="s">
        <v>109</v>
      </c>
      <c r="N2611" s="13" t="s">
        <v>3503</v>
      </c>
      <c r="O2611" s="39"/>
      <c r="P2611" s="39"/>
      <c r="Q2611" s="39"/>
      <c r="R2611" s="39"/>
      <c r="S2611" s="39">
        <v>2</v>
      </c>
      <c r="T2611" s="39">
        <v>2</v>
      </c>
      <c r="U2611" s="39">
        <v>2</v>
      </c>
      <c r="V2611" s="39">
        <v>2</v>
      </c>
      <c r="W2611" s="39"/>
      <c r="X2611" s="39"/>
      <c r="Y2611" s="39"/>
      <c r="Z2611" s="39"/>
      <c r="AA2611" s="39"/>
      <c r="AB2611" s="39"/>
      <c r="AC2611" s="39"/>
      <c r="AD2611" s="39"/>
      <c r="AE2611" s="39"/>
      <c r="AF2611" s="39"/>
      <c r="AG2611" s="39"/>
      <c r="AH2611" s="39"/>
      <c r="AI2611" s="39"/>
      <c r="AJ2611" s="39"/>
      <c r="AK2611" s="39"/>
      <c r="AL2611" s="39"/>
      <c r="AM2611" s="39"/>
      <c r="AN2611" s="39"/>
      <c r="AO2611" s="39"/>
      <c r="AP2611" s="39">
        <v>16517.849999999999</v>
      </c>
      <c r="AQ2611" s="39">
        <v>0</v>
      </c>
      <c r="AR2611" s="27">
        <f t="shared" si="58"/>
        <v>0</v>
      </c>
      <c r="AS2611" s="13" t="s">
        <v>111</v>
      </c>
      <c r="AT2611" s="13">
        <v>2014</v>
      </c>
      <c r="AU2611" s="13">
        <v>14</v>
      </c>
    </row>
    <row r="2612" spans="2:47" x14ac:dyDescent="0.2">
      <c r="B2612" s="13" t="s">
        <v>3854</v>
      </c>
      <c r="C2612" s="13" t="s">
        <v>100</v>
      </c>
      <c r="D2612" s="13" t="s">
        <v>3789</v>
      </c>
      <c r="E2612" s="13" t="s">
        <v>3790</v>
      </c>
      <c r="F2612" s="13" t="s">
        <v>3791</v>
      </c>
      <c r="G2612" s="13" t="s">
        <v>3849</v>
      </c>
      <c r="H2612" s="15" t="s">
        <v>105</v>
      </c>
      <c r="I2612" s="13">
        <v>45</v>
      </c>
      <c r="J2612" s="13" t="s">
        <v>200</v>
      </c>
      <c r="K2612" s="13" t="s">
        <v>107</v>
      </c>
      <c r="L2612" s="13" t="s">
        <v>108</v>
      </c>
      <c r="M2612" s="13" t="s">
        <v>122</v>
      </c>
      <c r="N2612" s="13" t="s">
        <v>3503</v>
      </c>
      <c r="O2612" s="39"/>
      <c r="P2612" s="39"/>
      <c r="Q2612" s="39"/>
      <c r="R2612" s="39"/>
      <c r="S2612" s="39">
        <v>1</v>
      </c>
      <c r="T2612" s="39">
        <v>2</v>
      </c>
      <c r="U2612" s="39">
        <v>2</v>
      </c>
      <c r="V2612" s="39">
        <v>2</v>
      </c>
      <c r="W2612" s="39"/>
      <c r="X2612" s="39"/>
      <c r="Y2612" s="39"/>
      <c r="Z2612" s="39"/>
      <c r="AA2612" s="39"/>
      <c r="AB2612" s="39"/>
      <c r="AC2612" s="39"/>
      <c r="AD2612" s="39"/>
      <c r="AE2612" s="39"/>
      <c r="AF2612" s="39"/>
      <c r="AG2612" s="39"/>
      <c r="AH2612" s="39"/>
      <c r="AI2612" s="39"/>
      <c r="AJ2612" s="39"/>
      <c r="AK2612" s="39"/>
      <c r="AL2612" s="39"/>
      <c r="AM2612" s="39"/>
      <c r="AN2612" s="39"/>
      <c r="AO2612" s="39"/>
      <c r="AP2612" s="39">
        <v>16517.849999999999</v>
      </c>
      <c r="AQ2612" s="39">
        <v>0</v>
      </c>
      <c r="AR2612" s="27">
        <f t="shared" si="58"/>
        <v>0</v>
      </c>
      <c r="AS2612" s="13" t="s">
        <v>111</v>
      </c>
      <c r="AT2612" s="13">
        <v>2014</v>
      </c>
      <c r="AU2612" s="13" t="s">
        <v>6997</v>
      </c>
    </row>
    <row r="2613" spans="2:47" x14ac:dyDescent="0.2">
      <c r="B2613" s="13" t="s">
        <v>7039</v>
      </c>
      <c r="C2613" s="13" t="s">
        <v>100</v>
      </c>
      <c r="D2613" s="13" t="s">
        <v>3789</v>
      </c>
      <c r="E2613" s="13" t="s">
        <v>3790</v>
      </c>
      <c r="F2613" s="13" t="s">
        <v>3791</v>
      </c>
      <c r="G2613" s="13" t="s">
        <v>3849</v>
      </c>
      <c r="H2613" s="15" t="s">
        <v>105</v>
      </c>
      <c r="I2613" s="13">
        <v>45</v>
      </c>
      <c r="J2613" s="13" t="s">
        <v>200</v>
      </c>
      <c r="K2613" s="13" t="s">
        <v>107</v>
      </c>
      <c r="L2613" s="13" t="s">
        <v>108</v>
      </c>
      <c r="M2613" s="13" t="s">
        <v>122</v>
      </c>
      <c r="N2613" s="13" t="s">
        <v>3503</v>
      </c>
      <c r="O2613" s="39"/>
      <c r="P2613" s="39"/>
      <c r="Q2613" s="39"/>
      <c r="R2613" s="39"/>
      <c r="S2613" s="39">
        <v>1</v>
      </c>
      <c r="T2613" s="39">
        <v>2</v>
      </c>
      <c r="U2613" s="39">
        <v>2</v>
      </c>
      <c r="V2613" s="39">
        <v>2</v>
      </c>
      <c r="W2613" s="39"/>
      <c r="X2613" s="39"/>
      <c r="Y2613" s="39"/>
      <c r="Z2613" s="39"/>
      <c r="AA2613" s="39"/>
      <c r="AB2613" s="39"/>
      <c r="AC2613" s="39"/>
      <c r="AD2613" s="39"/>
      <c r="AE2613" s="39"/>
      <c r="AF2613" s="39"/>
      <c r="AG2613" s="39"/>
      <c r="AH2613" s="39"/>
      <c r="AI2613" s="39"/>
      <c r="AJ2613" s="39"/>
      <c r="AK2613" s="39"/>
      <c r="AL2613" s="39"/>
      <c r="AM2613" s="39"/>
      <c r="AN2613" s="39"/>
      <c r="AO2613" s="39"/>
      <c r="AP2613" s="39">
        <v>16517.849999999999</v>
      </c>
      <c r="AQ2613" s="39">
        <v>0</v>
      </c>
      <c r="AR2613" s="27">
        <f t="shared" si="58"/>
        <v>0</v>
      </c>
      <c r="AS2613" s="13" t="s">
        <v>111</v>
      </c>
      <c r="AT2613" s="13">
        <v>2014</v>
      </c>
      <c r="AU2613" s="13" t="s">
        <v>7181</v>
      </c>
    </row>
    <row r="2614" spans="2:47" x14ac:dyDescent="0.2">
      <c r="B2614" s="13" t="s">
        <v>7153</v>
      </c>
      <c r="C2614" s="13" t="s">
        <v>100</v>
      </c>
      <c r="D2614" s="13" t="s">
        <v>3789</v>
      </c>
      <c r="E2614" s="13" t="s">
        <v>3790</v>
      </c>
      <c r="F2614" s="13" t="s">
        <v>3791</v>
      </c>
      <c r="G2614" s="13" t="s">
        <v>3849</v>
      </c>
      <c r="H2614" s="15" t="s">
        <v>105</v>
      </c>
      <c r="I2614" s="13">
        <v>45</v>
      </c>
      <c r="J2614" s="13" t="s">
        <v>200</v>
      </c>
      <c r="K2614" s="13" t="s">
        <v>107</v>
      </c>
      <c r="L2614" s="13" t="s">
        <v>108</v>
      </c>
      <c r="M2614" s="13" t="s">
        <v>122</v>
      </c>
      <c r="N2614" s="13" t="s">
        <v>3503</v>
      </c>
      <c r="O2614" s="39"/>
      <c r="P2614" s="39"/>
      <c r="Q2614" s="39"/>
      <c r="R2614" s="39"/>
      <c r="S2614" s="39">
        <v>1</v>
      </c>
      <c r="T2614" s="39">
        <v>2</v>
      </c>
      <c r="U2614" s="39">
        <v>2</v>
      </c>
      <c r="V2614" s="39">
        <v>2</v>
      </c>
      <c r="W2614" s="39"/>
      <c r="X2614" s="39"/>
      <c r="Y2614" s="39"/>
      <c r="Z2614" s="39"/>
      <c r="AA2614" s="39"/>
      <c r="AB2614" s="39"/>
      <c r="AC2614" s="39"/>
      <c r="AD2614" s="39"/>
      <c r="AE2614" s="39"/>
      <c r="AF2614" s="39"/>
      <c r="AG2614" s="39"/>
      <c r="AH2614" s="39"/>
      <c r="AI2614" s="39"/>
      <c r="AJ2614" s="39"/>
      <c r="AK2614" s="39"/>
      <c r="AL2614" s="39"/>
      <c r="AM2614" s="39"/>
      <c r="AN2614" s="39"/>
      <c r="AO2614" s="39"/>
      <c r="AP2614" s="39">
        <v>18676.14</v>
      </c>
      <c r="AQ2614" s="39">
        <f t="shared" ref="AQ2614" si="64">SUM(R2614:W2614)*AP2614</f>
        <v>130732.98</v>
      </c>
      <c r="AR2614" s="27">
        <f t="shared" si="58"/>
        <v>146420.9376</v>
      </c>
      <c r="AS2614" s="13" t="s">
        <v>111</v>
      </c>
      <c r="AT2614" s="13">
        <v>2014</v>
      </c>
      <c r="AU2614" s="13"/>
    </row>
    <row r="2615" spans="2:47" x14ac:dyDescent="0.2">
      <c r="B2615" s="7" t="s">
        <v>3855</v>
      </c>
      <c r="C2615" s="7" t="s">
        <v>100</v>
      </c>
      <c r="D2615" s="13" t="s">
        <v>753</v>
      </c>
      <c r="E2615" s="7" t="s">
        <v>732</v>
      </c>
      <c r="F2615" s="7" t="s">
        <v>754</v>
      </c>
      <c r="G2615" s="7" t="s">
        <v>3856</v>
      </c>
      <c r="H2615" s="8" t="s">
        <v>197</v>
      </c>
      <c r="I2615" s="9">
        <v>45</v>
      </c>
      <c r="J2615" s="10" t="s">
        <v>238</v>
      </c>
      <c r="K2615" s="8" t="s">
        <v>107</v>
      </c>
      <c r="L2615" s="10" t="s">
        <v>108</v>
      </c>
      <c r="M2615" s="10" t="s">
        <v>109</v>
      </c>
      <c r="N2615" s="10" t="s">
        <v>3503</v>
      </c>
      <c r="O2615" s="27"/>
      <c r="P2615" s="27"/>
      <c r="Q2615" s="74"/>
      <c r="R2615" s="27">
        <v>77</v>
      </c>
      <c r="S2615" s="27">
        <v>77</v>
      </c>
      <c r="T2615" s="27">
        <v>77</v>
      </c>
      <c r="U2615" s="27">
        <v>77</v>
      </c>
      <c r="V2615" s="27">
        <v>77</v>
      </c>
      <c r="W2615" s="27"/>
      <c r="X2615" s="27"/>
      <c r="Y2615" s="27"/>
      <c r="Z2615" s="27"/>
      <c r="AA2615" s="27"/>
      <c r="AB2615" s="27"/>
      <c r="AC2615" s="27"/>
      <c r="AD2615" s="27"/>
      <c r="AE2615" s="27"/>
      <c r="AF2615" s="27"/>
      <c r="AG2615" s="27"/>
      <c r="AH2615" s="27"/>
      <c r="AI2615" s="27"/>
      <c r="AJ2615" s="27"/>
      <c r="AK2615" s="27"/>
      <c r="AL2615" s="27"/>
      <c r="AM2615" s="27"/>
      <c r="AN2615" s="27"/>
      <c r="AO2615" s="27"/>
      <c r="AP2615" s="27">
        <v>13540.81</v>
      </c>
      <c r="AQ2615" s="39">
        <v>0</v>
      </c>
      <c r="AR2615" s="27">
        <f t="shared" si="58"/>
        <v>0</v>
      </c>
      <c r="AS2615" s="10" t="s">
        <v>111</v>
      </c>
      <c r="AT2615" s="43" t="s">
        <v>241</v>
      </c>
      <c r="AU2615" s="89" t="s">
        <v>661</v>
      </c>
    </row>
    <row r="2616" spans="2:47" x14ac:dyDescent="0.2">
      <c r="B2616" s="12" t="s">
        <v>3857</v>
      </c>
      <c r="C2616" s="7" t="s">
        <v>100</v>
      </c>
      <c r="D2616" s="13" t="s">
        <v>753</v>
      </c>
      <c r="E2616" s="7" t="s">
        <v>732</v>
      </c>
      <c r="F2616" s="7" t="s">
        <v>754</v>
      </c>
      <c r="G2616" s="7" t="s">
        <v>3856</v>
      </c>
      <c r="H2616" s="8" t="s">
        <v>105</v>
      </c>
      <c r="I2616" s="9">
        <v>45</v>
      </c>
      <c r="J2616" s="10" t="s">
        <v>106</v>
      </c>
      <c r="K2616" s="8" t="s">
        <v>107</v>
      </c>
      <c r="L2616" s="10" t="s">
        <v>108</v>
      </c>
      <c r="M2616" s="10" t="s">
        <v>109</v>
      </c>
      <c r="N2616" s="10" t="s">
        <v>3503</v>
      </c>
      <c r="O2616" s="74"/>
      <c r="P2616" s="27"/>
      <c r="Q2616" s="27"/>
      <c r="R2616" s="27">
        <v>77</v>
      </c>
      <c r="S2616" s="27">
        <v>77</v>
      </c>
      <c r="T2616" s="27">
        <v>77</v>
      </c>
      <c r="U2616" s="27">
        <v>77</v>
      </c>
      <c r="V2616" s="27">
        <v>77</v>
      </c>
      <c r="W2616" s="27"/>
      <c r="X2616" s="27"/>
      <c r="Y2616" s="27"/>
      <c r="Z2616" s="27"/>
      <c r="AA2616" s="27"/>
      <c r="AB2616" s="27"/>
      <c r="AC2616" s="27"/>
      <c r="AD2616" s="27"/>
      <c r="AE2616" s="27"/>
      <c r="AF2616" s="27"/>
      <c r="AG2616" s="27"/>
      <c r="AH2616" s="27"/>
      <c r="AI2616" s="27"/>
      <c r="AJ2616" s="27"/>
      <c r="AK2616" s="27"/>
      <c r="AL2616" s="27"/>
      <c r="AM2616" s="27"/>
      <c r="AN2616" s="27"/>
      <c r="AO2616" s="27"/>
      <c r="AP2616" s="27">
        <v>13540.81</v>
      </c>
      <c r="AQ2616" s="39">
        <v>0</v>
      </c>
      <c r="AR2616" s="27">
        <f t="shared" si="58"/>
        <v>0</v>
      </c>
      <c r="AS2616" s="10" t="s">
        <v>111</v>
      </c>
      <c r="AT2616" s="43" t="s">
        <v>241</v>
      </c>
      <c r="AU2616" s="89" t="s">
        <v>661</v>
      </c>
    </row>
    <row r="2617" spans="2:47" x14ac:dyDescent="0.2">
      <c r="B2617" s="12" t="s">
        <v>3858</v>
      </c>
      <c r="C2617" s="7" t="s">
        <v>100</v>
      </c>
      <c r="D2617" s="13" t="s">
        <v>753</v>
      </c>
      <c r="E2617" s="7" t="s">
        <v>732</v>
      </c>
      <c r="F2617" s="7" t="s">
        <v>754</v>
      </c>
      <c r="G2617" s="7" t="s">
        <v>3856</v>
      </c>
      <c r="H2617" s="8" t="s">
        <v>105</v>
      </c>
      <c r="I2617" s="8">
        <v>45</v>
      </c>
      <c r="J2617" s="10" t="s">
        <v>200</v>
      </c>
      <c r="K2617" s="8" t="s">
        <v>107</v>
      </c>
      <c r="L2617" s="10" t="s">
        <v>108</v>
      </c>
      <c r="M2617" s="10" t="s">
        <v>109</v>
      </c>
      <c r="N2617" s="10" t="s">
        <v>3503</v>
      </c>
      <c r="O2617" s="74"/>
      <c r="P2617" s="27"/>
      <c r="Q2617" s="27"/>
      <c r="R2617" s="27">
        <v>55</v>
      </c>
      <c r="S2617" s="27">
        <v>77</v>
      </c>
      <c r="T2617" s="27">
        <v>77</v>
      </c>
      <c r="U2617" s="27">
        <v>77</v>
      </c>
      <c r="V2617" s="27">
        <v>77</v>
      </c>
      <c r="W2617" s="27"/>
      <c r="X2617" s="27"/>
      <c r="Y2617" s="27"/>
      <c r="Z2617" s="27"/>
      <c r="AA2617" s="27"/>
      <c r="AB2617" s="27"/>
      <c r="AC2617" s="27"/>
      <c r="AD2617" s="27"/>
      <c r="AE2617" s="27"/>
      <c r="AF2617" s="27"/>
      <c r="AG2617" s="27"/>
      <c r="AH2617" s="27"/>
      <c r="AI2617" s="27"/>
      <c r="AJ2617" s="27"/>
      <c r="AK2617" s="27"/>
      <c r="AL2617" s="27"/>
      <c r="AM2617" s="27"/>
      <c r="AN2617" s="27"/>
      <c r="AO2617" s="27"/>
      <c r="AP2617" s="27">
        <v>12500</v>
      </c>
      <c r="AQ2617" s="39">
        <v>0</v>
      </c>
      <c r="AR2617" s="27">
        <f t="shared" si="58"/>
        <v>0</v>
      </c>
      <c r="AS2617" s="10" t="s">
        <v>111</v>
      </c>
      <c r="AT2617" s="7" t="s">
        <v>375</v>
      </c>
      <c r="AU2617" s="13" t="s">
        <v>115</v>
      </c>
    </row>
    <row r="2618" spans="2:47" x14ac:dyDescent="0.2">
      <c r="B2618" s="13" t="s">
        <v>3859</v>
      </c>
      <c r="C2618" s="13" t="s">
        <v>100</v>
      </c>
      <c r="D2618" s="13" t="s">
        <v>3682</v>
      </c>
      <c r="E2618" s="13" t="s">
        <v>741</v>
      </c>
      <c r="F2618" s="13" t="s">
        <v>3683</v>
      </c>
      <c r="G2618" s="13" t="s">
        <v>3856</v>
      </c>
      <c r="H2618" s="13" t="s">
        <v>105</v>
      </c>
      <c r="I2618" s="13">
        <v>45</v>
      </c>
      <c r="J2618" s="13" t="s">
        <v>200</v>
      </c>
      <c r="K2618" s="13" t="s">
        <v>107</v>
      </c>
      <c r="L2618" s="13" t="s">
        <v>108</v>
      </c>
      <c r="M2618" s="13" t="s">
        <v>122</v>
      </c>
      <c r="N2618" s="13" t="s">
        <v>3503</v>
      </c>
      <c r="O2618" s="39"/>
      <c r="P2618" s="39"/>
      <c r="Q2618" s="39"/>
      <c r="R2618" s="39">
        <v>55</v>
      </c>
      <c r="S2618" s="39">
        <v>0</v>
      </c>
      <c r="T2618" s="39">
        <v>0</v>
      </c>
      <c r="U2618" s="39">
        <v>0</v>
      </c>
      <c r="V2618" s="39">
        <v>0</v>
      </c>
      <c r="W2618" s="39"/>
      <c r="X2618" s="39"/>
      <c r="Y2618" s="39"/>
      <c r="Z2618" s="39"/>
      <c r="AA2618" s="39"/>
      <c r="AB2618" s="39"/>
      <c r="AC2618" s="39"/>
      <c r="AD2618" s="39"/>
      <c r="AE2618" s="39"/>
      <c r="AF2618" s="39"/>
      <c r="AG2618" s="39"/>
      <c r="AH2618" s="39"/>
      <c r="AI2618" s="39"/>
      <c r="AJ2618" s="39"/>
      <c r="AK2618" s="39"/>
      <c r="AL2618" s="39"/>
      <c r="AM2618" s="39"/>
      <c r="AN2618" s="39"/>
      <c r="AO2618" s="39"/>
      <c r="AP2618" s="39">
        <v>12500</v>
      </c>
      <c r="AQ2618" s="39">
        <f>(O2618+P2618+Q2618+R2618+S2618+T2618+U2618+V2618+W2618)*AP2618</f>
        <v>687500</v>
      </c>
      <c r="AR2618" s="27">
        <f t="shared" si="58"/>
        <v>770000.00000000012</v>
      </c>
      <c r="AS2618" s="13" t="s">
        <v>111</v>
      </c>
      <c r="AT2618" s="13">
        <v>2014</v>
      </c>
      <c r="AU2618" s="13"/>
    </row>
    <row r="2619" spans="2:47" x14ac:dyDescent="0.2">
      <c r="B2619" s="7" t="s">
        <v>3860</v>
      </c>
      <c r="C2619" s="7" t="s">
        <v>100</v>
      </c>
      <c r="D2619" s="13" t="s">
        <v>3861</v>
      </c>
      <c r="E2619" s="7" t="s">
        <v>3862</v>
      </c>
      <c r="F2619" s="7" t="s">
        <v>3863</v>
      </c>
      <c r="G2619" s="7" t="s">
        <v>3864</v>
      </c>
      <c r="H2619" s="8" t="s">
        <v>197</v>
      </c>
      <c r="I2619" s="9">
        <v>50</v>
      </c>
      <c r="J2619" s="10" t="s">
        <v>238</v>
      </c>
      <c r="K2619" s="8" t="s">
        <v>107</v>
      </c>
      <c r="L2619" s="10" t="s">
        <v>108</v>
      </c>
      <c r="M2619" s="10" t="s">
        <v>109</v>
      </c>
      <c r="N2619" s="10" t="s">
        <v>3503</v>
      </c>
      <c r="O2619" s="27"/>
      <c r="P2619" s="27"/>
      <c r="Q2619" s="74"/>
      <c r="R2619" s="27">
        <v>30</v>
      </c>
      <c r="S2619" s="27">
        <v>30</v>
      </c>
      <c r="T2619" s="27">
        <v>30</v>
      </c>
      <c r="U2619" s="27">
        <v>30</v>
      </c>
      <c r="V2619" s="27">
        <v>30</v>
      </c>
      <c r="W2619" s="27"/>
      <c r="X2619" s="27"/>
      <c r="Y2619" s="27"/>
      <c r="Z2619" s="27"/>
      <c r="AA2619" s="27"/>
      <c r="AB2619" s="27"/>
      <c r="AC2619" s="27"/>
      <c r="AD2619" s="27"/>
      <c r="AE2619" s="27"/>
      <c r="AF2619" s="27"/>
      <c r="AG2619" s="27"/>
      <c r="AH2619" s="27"/>
      <c r="AI2619" s="27"/>
      <c r="AJ2619" s="27"/>
      <c r="AK2619" s="27"/>
      <c r="AL2619" s="27"/>
      <c r="AM2619" s="27"/>
      <c r="AN2619" s="27"/>
      <c r="AO2619" s="27"/>
      <c r="AP2619" s="27">
        <v>3537.54</v>
      </c>
      <c r="AQ2619" s="39">
        <v>0</v>
      </c>
      <c r="AR2619" s="27">
        <f t="shared" si="58"/>
        <v>0</v>
      </c>
      <c r="AS2619" s="10" t="s">
        <v>111</v>
      </c>
      <c r="AT2619" s="43" t="s">
        <v>241</v>
      </c>
      <c r="AU2619" s="89" t="s">
        <v>242</v>
      </c>
    </row>
    <row r="2620" spans="2:47" x14ac:dyDescent="0.2">
      <c r="B2620" s="12" t="s">
        <v>3865</v>
      </c>
      <c r="C2620" s="7" t="s">
        <v>100</v>
      </c>
      <c r="D2620" s="13" t="s">
        <v>3861</v>
      </c>
      <c r="E2620" s="7" t="s">
        <v>3862</v>
      </c>
      <c r="F2620" s="7" t="s">
        <v>3863</v>
      </c>
      <c r="G2620" s="7" t="s">
        <v>3864</v>
      </c>
      <c r="H2620" s="8" t="s">
        <v>105</v>
      </c>
      <c r="I2620" s="9">
        <v>50</v>
      </c>
      <c r="J2620" s="10" t="s">
        <v>106</v>
      </c>
      <c r="K2620" s="8" t="s">
        <v>107</v>
      </c>
      <c r="L2620" s="10" t="s">
        <v>108</v>
      </c>
      <c r="M2620" s="10" t="s">
        <v>109</v>
      </c>
      <c r="N2620" s="10" t="s">
        <v>3503</v>
      </c>
      <c r="O2620" s="74"/>
      <c r="P2620" s="27"/>
      <c r="Q2620" s="27"/>
      <c r="R2620" s="27">
        <v>30</v>
      </c>
      <c r="S2620" s="27">
        <v>30</v>
      </c>
      <c r="T2620" s="27">
        <v>30</v>
      </c>
      <c r="U2620" s="27">
        <v>30</v>
      </c>
      <c r="V2620" s="27">
        <v>30</v>
      </c>
      <c r="W2620" s="27"/>
      <c r="X2620" s="27"/>
      <c r="Y2620" s="27"/>
      <c r="Z2620" s="27"/>
      <c r="AA2620" s="27"/>
      <c r="AB2620" s="27"/>
      <c r="AC2620" s="27"/>
      <c r="AD2620" s="27"/>
      <c r="AE2620" s="27"/>
      <c r="AF2620" s="27"/>
      <c r="AG2620" s="27"/>
      <c r="AH2620" s="27"/>
      <c r="AI2620" s="27"/>
      <c r="AJ2620" s="27"/>
      <c r="AK2620" s="27"/>
      <c r="AL2620" s="27"/>
      <c r="AM2620" s="27"/>
      <c r="AN2620" s="27"/>
      <c r="AO2620" s="27"/>
      <c r="AP2620" s="27">
        <v>3537.54</v>
      </c>
      <c r="AQ2620" s="39">
        <v>0</v>
      </c>
      <c r="AR2620" s="27">
        <f t="shared" si="58"/>
        <v>0</v>
      </c>
      <c r="AS2620" s="10" t="s">
        <v>111</v>
      </c>
      <c r="AT2620" s="43" t="s">
        <v>241</v>
      </c>
      <c r="AU2620" s="89" t="s">
        <v>661</v>
      </c>
    </row>
    <row r="2621" spans="2:47" x14ac:dyDescent="0.2">
      <c r="B2621" s="12" t="s">
        <v>3866</v>
      </c>
      <c r="C2621" s="7" t="s">
        <v>100</v>
      </c>
      <c r="D2621" s="13" t="s">
        <v>3861</v>
      </c>
      <c r="E2621" s="7" t="s">
        <v>3862</v>
      </c>
      <c r="F2621" s="7" t="s">
        <v>3863</v>
      </c>
      <c r="G2621" s="7" t="s">
        <v>3864</v>
      </c>
      <c r="H2621" s="8" t="s">
        <v>105</v>
      </c>
      <c r="I2621" s="8">
        <v>50</v>
      </c>
      <c r="J2621" s="10" t="s">
        <v>244</v>
      </c>
      <c r="K2621" s="8" t="s">
        <v>107</v>
      </c>
      <c r="L2621" s="10" t="s">
        <v>108</v>
      </c>
      <c r="M2621" s="10" t="s">
        <v>109</v>
      </c>
      <c r="N2621" s="10" t="s">
        <v>3503</v>
      </c>
      <c r="O2621" s="74"/>
      <c r="P2621" s="27"/>
      <c r="Q2621" s="27"/>
      <c r="R2621" s="27">
        <v>30</v>
      </c>
      <c r="S2621" s="27">
        <v>30</v>
      </c>
      <c r="T2621" s="27">
        <v>30</v>
      </c>
      <c r="U2621" s="27">
        <v>30</v>
      </c>
      <c r="V2621" s="27">
        <v>30</v>
      </c>
      <c r="W2621" s="27"/>
      <c r="X2621" s="27"/>
      <c r="Y2621" s="27"/>
      <c r="Z2621" s="27"/>
      <c r="AA2621" s="27"/>
      <c r="AB2621" s="27"/>
      <c r="AC2621" s="27"/>
      <c r="AD2621" s="27"/>
      <c r="AE2621" s="27"/>
      <c r="AF2621" s="27"/>
      <c r="AG2621" s="27"/>
      <c r="AH2621" s="27"/>
      <c r="AI2621" s="27"/>
      <c r="AJ2621" s="27"/>
      <c r="AK2621" s="27"/>
      <c r="AL2621" s="27"/>
      <c r="AM2621" s="27"/>
      <c r="AN2621" s="27"/>
      <c r="AO2621" s="27"/>
      <c r="AP2621" s="27">
        <v>3265.6249999999995</v>
      </c>
      <c r="AQ2621" s="39">
        <v>0</v>
      </c>
      <c r="AR2621" s="27">
        <f t="shared" si="58"/>
        <v>0</v>
      </c>
      <c r="AS2621" s="10" t="s">
        <v>111</v>
      </c>
      <c r="AT2621" s="7" t="s">
        <v>375</v>
      </c>
      <c r="AU2621" s="13" t="s">
        <v>1163</v>
      </c>
    </row>
    <row r="2622" spans="2:47" x14ac:dyDescent="0.2">
      <c r="B2622" s="13" t="s">
        <v>3867</v>
      </c>
      <c r="C2622" s="13" t="s">
        <v>100</v>
      </c>
      <c r="D2622" s="13" t="s">
        <v>3868</v>
      </c>
      <c r="E2622" s="13" t="s">
        <v>3862</v>
      </c>
      <c r="F2622" s="13" t="s">
        <v>3869</v>
      </c>
      <c r="G2622" s="13" t="s">
        <v>3864</v>
      </c>
      <c r="H2622" s="13" t="s">
        <v>1475</v>
      </c>
      <c r="I2622" s="13">
        <v>50</v>
      </c>
      <c r="J2622" s="13" t="s">
        <v>614</v>
      </c>
      <c r="K2622" s="13" t="s">
        <v>107</v>
      </c>
      <c r="L2622" s="13" t="s">
        <v>108</v>
      </c>
      <c r="M2622" s="13" t="s">
        <v>109</v>
      </c>
      <c r="N2622" s="13" t="s">
        <v>3503</v>
      </c>
      <c r="O2622" s="39"/>
      <c r="P2622" s="39"/>
      <c r="Q2622" s="39"/>
      <c r="R2622" s="39"/>
      <c r="S2622" s="39">
        <v>100</v>
      </c>
      <c r="T2622" s="39">
        <v>100</v>
      </c>
      <c r="U2622" s="39">
        <v>100</v>
      </c>
      <c r="V2622" s="39">
        <v>100</v>
      </c>
      <c r="W2622" s="39">
        <v>100</v>
      </c>
      <c r="X2622" s="39"/>
      <c r="Y2622" s="39"/>
      <c r="Z2622" s="39"/>
      <c r="AA2622" s="39"/>
      <c r="AB2622" s="39"/>
      <c r="AC2622" s="39"/>
      <c r="AD2622" s="39"/>
      <c r="AE2622" s="39"/>
      <c r="AF2622" s="39"/>
      <c r="AG2622" s="39"/>
      <c r="AH2622" s="39"/>
      <c r="AI2622" s="39"/>
      <c r="AJ2622" s="39"/>
      <c r="AK2622" s="39"/>
      <c r="AL2622" s="39"/>
      <c r="AM2622" s="39"/>
      <c r="AN2622" s="39"/>
      <c r="AO2622" s="39"/>
      <c r="AP2622" s="39">
        <v>3265.62</v>
      </c>
      <c r="AQ2622" s="39">
        <v>0</v>
      </c>
      <c r="AR2622" s="27">
        <f t="shared" si="58"/>
        <v>0</v>
      </c>
      <c r="AS2622" s="13" t="s">
        <v>111</v>
      </c>
      <c r="AT2622" s="13">
        <v>2016</v>
      </c>
      <c r="AU2622" s="13" t="s">
        <v>212</v>
      </c>
    </row>
    <row r="2623" spans="2:47" x14ac:dyDescent="0.2">
      <c r="B2623" s="7" t="s">
        <v>3870</v>
      </c>
      <c r="C2623" s="7" t="s">
        <v>100</v>
      </c>
      <c r="D2623" s="13" t="s">
        <v>3871</v>
      </c>
      <c r="E2623" s="7" t="s">
        <v>3872</v>
      </c>
      <c r="F2623" s="7" t="s">
        <v>3873</v>
      </c>
      <c r="G2623" s="7" t="s">
        <v>3874</v>
      </c>
      <c r="H2623" s="8" t="s">
        <v>197</v>
      </c>
      <c r="I2623" s="9">
        <v>100</v>
      </c>
      <c r="J2623" s="10" t="s">
        <v>238</v>
      </c>
      <c r="K2623" s="8" t="s">
        <v>107</v>
      </c>
      <c r="L2623" s="10" t="s">
        <v>108</v>
      </c>
      <c r="M2623" s="10" t="s">
        <v>109</v>
      </c>
      <c r="N2623" s="10" t="s">
        <v>3503</v>
      </c>
      <c r="O2623" s="27"/>
      <c r="P2623" s="27"/>
      <c r="Q2623" s="74"/>
      <c r="R2623" s="27">
        <v>53</v>
      </c>
      <c r="S2623" s="27">
        <v>53</v>
      </c>
      <c r="T2623" s="27">
        <v>53</v>
      </c>
      <c r="U2623" s="27">
        <v>53</v>
      </c>
      <c r="V2623" s="27">
        <v>53</v>
      </c>
      <c r="W2623" s="27"/>
      <c r="X2623" s="27"/>
      <c r="Y2623" s="27"/>
      <c r="Z2623" s="27"/>
      <c r="AA2623" s="27"/>
      <c r="AB2623" s="27"/>
      <c r="AC2623" s="27"/>
      <c r="AD2623" s="27"/>
      <c r="AE2623" s="27"/>
      <c r="AF2623" s="27"/>
      <c r="AG2623" s="27"/>
      <c r="AH2623" s="27"/>
      <c r="AI2623" s="27"/>
      <c r="AJ2623" s="27"/>
      <c r="AK2623" s="27"/>
      <c r="AL2623" s="27"/>
      <c r="AM2623" s="27"/>
      <c r="AN2623" s="27"/>
      <c r="AO2623" s="27"/>
      <c r="AP2623" s="27">
        <v>13540.81</v>
      </c>
      <c r="AQ2623" s="39">
        <v>0</v>
      </c>
      <c r="AR2623" s="27">
        <f t="shared" si="58"/>
        <v>0</v>
      </c>
      <c r="AS2623" s="10" t="s">
        <v>111</v>
      </c>
      <c r="AT2623" s="43" t="s">
        <v>241</v>
      </c>
      <c r="AU2623" s="89" t="s">
        <v>661</v>
      </c>
    </row>
    <row r="2624" spans="2:47" x14ac:dyDescent="0.2">
      <c r="B2624" s="12" t="s">
        <v>3875</v>
      </c>
      <c r="C2624" s="7" t="s">
        <v>100</v>
      </c>
      <c r="D2624" s="13" t="s">
        <v>3871</v>
      </c>
      <c r="E2624" s="7" t="s">
        <v>3872</v>
      </c>
      <c r="F2624" s="7" t="s">
        <v>3873</v>
      </c>
      <c r="G2624" s="7" t="s">
        <v>3874</v>
      </c>
      <c r="H2624" s="8" t="s">
        <v>105</v>
      </c>
      <c r="I2624" s="9">
        <v>100</v>
      </c>
      <c r="J2624" s="10" t="s">
        <v>106</v>
      </c>
      <c r="K2624" s="8" t="s">
        <v>107</v>
      </c>
      <c r="L2624" s="10" t="s">
        <v>108</v>
      </c>
      <c r="M2624" s="10" t="s">
        <v>109</v>
      </c>
      <c r="N2624" s="10" t="s">
        <v>3503</v>
      </c>
      <c r="O2624" s="74"/>
      <c r="P2624" s="27"/>
      <c r="Q2624" s="27"/>
      <c r="R2624" s="27">
        <v>53</v>
      </c>
      <c r="S2624" s="27">
        <v>53</v>
      </c>
      <c r="T2624" s="27">
        <v>53</v>
      </c>
      <c r="U2624" s="27">
        <v>53</v>
      </c>
      <c r="V2624" s="27">
        <v>53</v>
      </c>
      <c r="W2624" s="27"/>
      <c r="X2624" s="27"/>
      <c r="Y2624" s="27"/>
      <c r="Z2624" s="27"/>
      <c r="AA2624" s="27"/>
      <c r="AB2624" s="27"/>
      <c r="AC2624" s="27"/>
      <c r="AD2624" s="27"/>
      <c r="AE2624" s="27"/>
      <c r="AF2624" s="27"/>
      <c r="AG2624" s="27"/>
      <c r="AH2624" s="27"/>
      <c r="AI2624" s="27"/>
      <c r="AJ2624" s="27"/>
      <c r="AK2624" s="27"/>
      <c r="AL2624" s="27"/>
      <c r="AM2624" s="27"/>
      <c r="AN2624" s="27"/>
      <c r="AO2624" s="27"/>
      <c r="AP2624" s="27">
        <v>13540.81</v>
      </c>
      <c r="AQ2624" s="39">
        <v>0</v>
      </c>
      <c r="AR2624" s="27">
        <f t="shared" si="58"/>
        <v>0</v>
      </c>
      <c r="AS2624" s="10" t="s">
        <v>111</v>
      </c>
      <c r="AT2624" s="43" t="s">
        <v>241</v>
      </c>
      <c r="AU2624" s="89" t="s">
        <v>661</v>
      </c>
    </row>
    <row r="2625" spans="2:47" x14ac:dyDescent="0.2">
      <c r="B2625" s="12" t="s">
        <v>3876</v>
      </c>
      <c r="C2625" s="7" t="s">
        <v>100</v>
      </c>
      <c r="D2625" s="13" t="s">
        <v>3871</v>
      </c>
      <c r="E2625" s="7" t="s">
        <v>3872</v>
      </c>
      <c r="F2625" s="7" t="s">
        <v>3873</v>
      </c>
      <c r="G2625" s="7" t="s">
        <v>3874</v>
      </c>
      <c r="H2625" s="8" t="s">
        <v>105</v>
      </c>
      <c r="I2625" s="8">
        <v>100</v>
      </c>
      <c r="J2625" s="10" t="s">
        <v>200</v>
      </c>
      <c r="K2625" s="8" t="s">
        <v>107</v>
      </c>
      <c r="L2625" s="10" t="s">
        <v>108</v>
      </c>
      <c r="M2625" s="10" t="s">
        <v>109</v>
      </c>
      <c r="N2625" s="10" t="s">
        <v>3503</v>
      </c>
      <c r="O2625" s="74"/>
      <c r="P2625" s="27"/>
      <c r="Q2625" s="27"/>
      <c r="R2625" s="27">
        <v>23</v>
      </c>
      <c r="S2625" s="27">
        <v>53</v>
      </c>
      <c r="T2625" s="27">
        <v>53</v>
      </c>
      <c r="U2625" s="27">
        <v>53</v>
      </c>
      <c r="V2625" s="27">
        <v>53</v>
      </c>
      <c r="W2625" s="27"/>
      <c r="X2625" s="27"/>
      <c r="Y2625" s="27"/>
      <c r="Z2625" s="27"/>
      <c r="AA2625" s="27"/>
      <c r="AB2625" s="27"/>
      <c r="AC2625" s="27"/>
      <c r="AD2625" s="27"/>
      <c r="AE2625" s="27"/>
      <c r="AF2625" s="27"/>
      <c r="AG2625" s="27"/>
      <c r="AH2625" s="27"/>
      <c r="AI2625" s="27"/>
      <c r="AJ2625" s="27"/>
      <c r="AK2625" s="27"/>
      <c r="AL2625" s="27"/>
      <c r="AM2625" s="27"/>
      <c r="AN2625" s="27"/>
      <c r="AO2625" s="27"/>
      <c r="AP2625" s="27">
        <v>12500</v>
      </c>
      <c r="AQ2625" s="39">
        <v>0</v>
      </c>
      <c r="AR2625" s="27">
        <f t="shared" si="58"/>
        <v>0</v>
      </c>
      <c r="AS2625" s="10" t="s">
        <v>111</v>
      </c>
      <c r="AT2625" s="7" t="s">
        <v>375</v>
      </c>
      <c r="AU2625" s="13" t="s">
        <v>115</v>
      </c>
    </row>
    <row r="2626" spans="2:47" x14ac:dyDescent="0.2">
      <c r="B2626" s="13" t="s">
        <v>3877</v>
      </c>
      <c r="C2626" s="13" t="s">
        <v>100</v>
      </c>
      <c r="D2626" s="13" t="s">
        <v>3878</v>
      </c>
      <c r="E2626" s="13" t="s">
        <v>3879</v>
      </c>
      <c r="F2626" s="13" t="s">
        <v>3880</v>
      </c>
      <c r="G2626" s="13" t="s">
        <v>3874</v>
      </c>
      <c r="H2626" s="13" t="s">
        <v>105</v>
      </c>
      <c r="I2626" s="13">
        <v>100</v>
      </c>
      <c r="J2626" s="13" t="s">
        <v>200</v>
      </c>
      <c r="K2626" s="13" t="s">
        <v>107</v>
      </c>
      <c r="L2626" s="13" t="s">
        <v>108</v>
      </c>
      <c r="M2626" s="13" t="s">
        <v>109</v>
      </c>
      <c r="N2626" s="13" t="s">
        <v>3503</v>
      </c>
      <c r="O2626" s="39"/>
      <c r="P2626" s="39"/>
      <c r="Q2626" s="39"/>
      <c r="R2626" s="39">
        <v>23</v>
      </c>
      <c r="S2626" s="39">
        <v>0</v>
      </c>
      <c r="T2626" s="39">
        <v>8</v>
      </c>
      <c r="U2626" s="39">
        <v>8</v>
      </c>
      <c r="V2626" s="39">
        <v>8</v>
      </c>
      <c r="W2626" s="39"/>
      <c r="X2626" s="39"/>
      <c r="Y2626" s="39"/>
      <c r="Z2626" s="39"/>
      <c r="AA2626" s="39"/>
      <c r="AB2626" s="39"/>
      <c r="AC2626" s="39"/>
      <c r="AD2626" s="39"/>
      <c r="AE2626" s="39"/>
      <c r="AF2626" s="39"/>
      <c r="AG2626" s="39"/>
      <c r="AH2626" s="39"/>
      <c r="AI2626" s="39"/>
      <c r="AJ2626" s="39"/>
      <c r="AK2626" s="39"/>
      <c r="AL2626" s="39"/>
      <c r="AM2626" s="39"/>
      <c r="AN2626" s="39"/>
      <c r="AO2626" s="39"/>
      <c r="AP2626" s="39">
        <v>12500</v>
      </c>
      <c r="AQ2626" s="39">
        <v>0</v>
      </c>
      <c r="AR2626" s="27">
        <f t="shared" si="58"/>
        <v>0</v>
      </c>
      <c r="AS2626" s="13" t="s">
        <v>111</v>
      </c>
      <c r="AT2626" s="13">
        <v>2014</v>
      </c>
      <c r="AU2626" s="13">
        <v>14</v>
      </c>
    </row>
    <row r="2627" spans="2:47" x14ac:dyDescent="0.2">
      <c r="B2627" s="13" t="s">
        <v>3881</v>
      </c>
      <c r="C2627" s="13" t="s">
        <v>100</v>
      </c>
      <c r="D2627" s="13" t="s">
        <v>3878</v>
      </c>
      <c r="E2627" s="13" t="s">
        <v>3879</v>
      </c>
      <c r="F2627" s="13" t="s">
        <v>3880</v>
      </c>
      <c r="G2627" s="13" t="s">
        <v>3874</v>
      </c>
      <c r="H2627" s="13" t="s">
        <v>105</v>
      </c>
      <c r="I2627" s="13">
        <v>100</v>
      </c>
      <c r="J2627" s="13" t="s">
        <v>200</v>
      </c>
      <c r="K2627" s="13" t="s">
        <v>107</v>
      </c>
      <c r="L2627" s="13" t="s">
        <v>108</v>
      </c>
      <c r="M2627" s="13" t="s">
        <v>122</v>
      </c>
      <c r="N2627" s="13" t="s">
        <v>3503</v>
      </c>
      <c r="O2627" s="39"/>
      <c r="P2627" s="39"/>
      <c r="Q2627" s="39"/>
      <c r="R2627" s="39">
        <v>23</v>
      </c>
      <c r="S2627" s="39">
        <v>8</v>
      </c>
      <c r="T2627" s="39">
        <v>8</v>
      </c>
      <c r="U2627" s="39">
        <v>8</v>
      </c>
      <c r="V2627" s="39">
        <v>8</v>
      </c>
      <c r="W2627" s="39"/>
      <c r="X2627" s="39"/>
      <c r="Y2627" s="39"/>
      <c r="Z2627" s="39"/>
      <c r="AA2627" s="39"/>
      <c r="AB2627" s="39"/>
      <c r="AC2627" s="39"/>
      <c r="AD2627" s="39"/>
      <c r="AE2627" s="39"/>
      <c r="AF2627" s="39"/>
      <c r="AG2627" s="39"/>
      <c r="AH2627" s="39"/>
      <c r="AI2627" s="39"/>
      <c r="AJ2627" s="39"/>
      <c r="AK2627" s="39"/>
      <c r="AL2627" s="39"/>
      <c r="AM2627" s="39"/>
      <c r="AN2627" s="39"/>
      <c r="AO2627" s="39"/>
      <c r="AP2627" s="39">
        <v>12500</v>
      </c>
      <c r="AQ2627" s="39">
        <v>0</v>
      </c>
      <c r="AR2627" s="27">
        <f t="shared" si="58"/>
        <v>0</v>
      </c>
      <c r="AS2627" s="13" t="s">
        <v>111</v>
      </c>
      <c r="AT2627" s="13">
        <v>2014</v>
      </c>
      <c r="AU2627" s="13" t="s">
        <v>6997</v>
      </c>
    </row>
    <row r="2628" spans="2:47" x14ac:dyDescent="0.2">
      <c r="B2628" s="13" t="s">
        <v>7040</v>
      </c>
      <c r="C2628" s="13" t="s">
        <v>100</v>
      </c>
      <c r="D2628" s="13" t="s">
        <v>3878</v>
      </c>
      <c r="E2628" s="13" t="s">
        <v>3879</v>
      </c>
      <c r="F2628" s="13" t="s">
        <v>3880</v>
      </c>
      <c r="G2628" s="13" t="s">
        <v>3874</v>
      </c>
      <c r="H2628" s="13" t="s">
        <v>105</v>
      </c>
      <c r="I2628" s="13">
        <v>100</v>
      </c>
      <c r="J2628" s="13" t="s">
        <v>200</v>
      </c>
      <c r="K2628" s="13" t="s">
        <v>107</v>
      </c>
      <c r="L2628" s="13" t="s">
        <v>108</v>
      </c>
      <c r="M2628" s="13" t="s">
        <v>122</v>
      </c>
      <c r="N2628" s="13" t="s">
        <v>3503</v>
      </c>
      <c r="O2628" s="39"/>
      <c r="P2628" s="39"/>
      <c r="Q2628" s="39"/>
      <c r="R2628" s="39">
        <v>23</v>
      </c>
      <c r="S2628" s="39">
        <v>8</v>
      </c>
      <c r="T2628" s="39">
        <v>8</v>
      </c>
      <c r="U2628" s="39">
        <v>8</v>
      </c>
      <c r="V2628" s="39">
        <v>8</v>
      </c>
      <c r="W2628" s="39"/>
      <c r="X2628" s="39"/>
      <c r="Y2628" s="39"/>
      <c r="Z2628" s="39"/>
      <c r="AA2628" s="39"/>
      <c r="AB2628" s="39"/>
      <c r="AC2628" s="39"/>
      <c r="AD2628" s="39"/>
      <c r="AE2628" s="39"/>
      <c r="AF2628" s="39"/>
      <c r="AG2628" s="39"/>
      <c r="AH2628" s="39"/>
      <c r="AI2628" s="39"/>
      <c r="AJ2628" s="39"/>
      <c r="AK2628" s="39"/>
      <c r="AL2628" s="39"/>
      <c r="AM2628" s="39"/>
      <c r="AN2628" s="39"/>
      <c r="AO2628" s="39"/>
      <c r="AP2628" s="39">
        <v>12500</v>
      </c>
      <c r="AQ2628" s="39">
        <v>0</v>
      </c>
      <c r="AR2628" s="27">
        <f t="shared" si="58"/>
        <v>0</v>
      </c>
      <c r="AS2628" s="13" t="s">
        <v>111</v>
      </c>
      <c r="AT2628" s="13">
        <v>2014</v>
      </c>
      <c r="AU2628" s="13" t="s">
        <v>7182</v>
      </c>
    </row>
    <row r="2629" spans="2:47" x14ac:dyDescent="0.2">
      <c r="B2629" s="13" t="s">
        <v>7154</v>
      </c>
      <c r="C2629" s="13" t="s">
        <v>100</v>
      </c>
      <c r="D2629" s="13" t="s">
        <v>3878</v>
      </c>
      <c r="E2629" s="13" t="s">
        <v>3879</v>
      </c>
      <c r="F2629" s="13" t="s">
        <v>3880</v>
      </c>
      <c r="G2629" s="13" t="s">
        <v>3874</v>
      </c>
      <c r="H2629" s="13" t="s">
        <v>105</v>
      </c>
      <c r="I2629" s="13">
        <v>100</v>
      </c>
      <c r="J2629" s="13" t="s">
        <v>200</v>
      </c>
      <c r="K2629" s="13" t="s">
        <v>107</v>
      </c>
      <c r="L2629" s="13" t="s">
        <v>108</v>
      </c>
      <c r="M2629" s="13" t="s">
        <v>122</v>
      </c>
      <c r="N2629" s="13" t="s">
        <v>3503</v>
      </c>
      <c r="O2629" s="39"/>
      <c r="P2629" s="39"/>
      <c r="Q2629" s="39"/>
      <c r="R2629" s="39">
        <v>23</v>
      </c>
      <c r="S2629" s="39">
        <v>8</v>
      </c>
      <c r="T2629" s="39">
        <v>8</v>
      </c>
      <c r="U2629" s="39">
        <v>8</v>
      </c>
      <c r="V2629" s="39">
        <v>8</v>
      </c>
      <c r="W2629" s="39"/>
      <c r="X2629" s="39"/>
      <c r="Y2629" s="39"/>
      <c r="Z2629" s="39"/>
      <c r="AA2629" s="39"/>
      <c r="AB2629" s="39"/>
      <c r="AC2629" s="39"/>
      <c r="AD2629" s="39"/>
      <c r="AE2629" s="39"/>
      <c r="AF2629" s="39"/>
      <c r="AG2629" s="39"/>
      <c r="AH2629" s="39"/>
      <c r="AI2629" s="39"/>
      <c r="AJ2629" s="39"/>
      <c r="AK2629" s="39"/>
      <c r="AL2629" s="39"/>
      <c r="AM2629" s="39"/>
      <c r="AN2629" s="39"/>
      <c r="AO2629" s="39"/>
      <c r="AP2629" s="39">
        <v>13728.63</v>
      </c>
      <c r="AQ2629" s="39">
        <f t="shared" ref="AQ2629" si="65">SUM(R2629:W2629)*AP2629</f>
        <v>755074.64999999991</v>
      </c>
      <c r="AR2629" s="27">
        <f t="shared" ref="AR2629:AR2692" si="66">AQ2629*1.12</f>
        <v>845683.60800000001</v>
      </c>
      <c r="AS2629" s="13" t="s">
        <v>111</v>
      </c>
      <c r="AT2629" s="13">
        <v>2014</v>
      </c>
      <c r="AU2629" s="13"/>
    </row>
    <row r="2630" spans="2:47" x14ac:dyDescent="0.2">
      <c r="B2630" s="7" t="s">
        <v>3882</v>
      </c>
      <c r="C2630" s="7" t="s">
        <v>100</v>
      </c>
      <c r="D2630" s="13" t="s">
        <v>3871</v>
      </c>
      <c r="E2630" s="7" t="s">
        <v>3872</v>
      </c>
      <c r="F2630" s="7" t="s">
        <v>3873</v>
      </c>
      <c r="G2630" s="7" t="s">
        <v>3883</v>
      </c>
      <c r="H2630" s="8" t="s">
        <v>197</v>
      </c>
      <c r="I2630" s="9">
        <v>100</v>
      </c>
      <c r="J2630" s="10" t="s">
        <v>238</v>
      </c>
      <c r="K2630" s="8" t="s">
        <v>107</v>
      </c>
      <c r="L2630" s="10" t="s">
        <v>108</v>
      </c>
      <c r="M2630" s="10" t="s">
        <v>109</v>
      </c>
      <c r="N2630" s="10" t="s">
        <v>3503</v>
      </c>
      <c r="O2630" s="27"/>
      <c r="P2630" s="27"/>
      <c r="Q2630" s="74"/>
      <c r="R2630" s="27">
        <v>731</v>
      </c>
      <c r="S2630" s="27">
        <v>731</v>
      </c>
      <c r="T2630" s="27">
        <v>731</v>
      </c>
      <c r="U2630" s="27">
        <v>731</v>
      </c>
      <c r="V2630" s="27">
        <v>731</v>
      </c>
      <c r="W2630" s="27"/>
      <c r="X2630" s="27"/>
      <c r="Y2630" s="27"/>
      <c r="Z2630" s="27"/>
      <c r="AA2630" s="27"/>
      <c r="AB2630" s="27"/>
      <c r="AC2630" s="27"/>
      <c r="AD2630" s="27"/>
      <c r="AE2630" s="27"/>
      <c r="AF2630" s="27"/>
      <c r="AG2630" s="27"/>
      <c r="AH2630" s="27"/>
      <c r="AI2630" s="27"/>
      <c r="AJ2630" s="27"/>
      <c r="AK2630" s="27"/>
      <c r="AL2630" s="27"/>
      <c r="AM2630" s="27"/>
      <c r="AN2630" s="27"/>
      <c r="AO2630" s="27"/>
      <c r="AP2630" s="27">
        <v>13540.81</v>
      </c>
      <c r="AQ2630" s="39">
        <v>0</v>
      </c>
      <c r="AR2630" s="27">
        <f t="shared" si="66"/>
        <v>0</v>
      </c>
      <c r="AS2630" s="10" t="s">
        <v>111</v>
      </c>
      <c r="AT2630" s="43" t="s">
        <v>241</v>
      </c>
      <c r="AU2630" s="89" t="s">
        <v>661</v>
      </c>
    </row>
    <row r="2631" spans="2:47" x14ac:dyDescent="0.2">
      <c r="B2631" s="12" t="s">
        <v>3884</v>
      </c>
      <c r="C2631" s="7" t="s">
        <v>100</v>
      </c>
      <c r="D2631" s="13" t="s">
        <v>3871</v>
      </c>
      <c r="E2631" s="7" t="s">
        <v>3872</v>
      </c>
      <c r="F2631" s="7" t="s">
        <v>3873</v>
      </c>
      <c r="G2631" s="7" t="s">
        <v>3883</v>
      </c>
      <c r="H2631" s="8" t="s">
        <v>105</v>
      </c>
      <c r="I2631" s="9">
        <v>100</v>
      </c>
      <c r="J2631" s="10" t="s">
        <v>106</v>
      </c>
      <c r="K2631" s="8" t="s">
        <v>107</v>
      </c>
      <c r="L2631" s="10" t="s">
        <v>108</v>
      </c>
      <c r="M2631" s="10" t="s">
        <v>109</v>
      </c>
      <c r="N2631" s="10" t="s">
        <v>3503</v>
      </c>
      <c r="O2631" s="74"/>
      <c r="P2631" s="27"/>
      <c r="Q2631" s="27"/>
      <c r="R2631" s="27">
        <v>731</v>
      </c>
      <c r="S2631" s="27">
        <v>731</v>
      </c>
      <c r="T2631" s="27">
        <v>731</v>
      </c>
      <c r="U2631" s="27">
        <v>731</v>
      </c>
      <c r="V2631" s="27">
        <v>731</v>
      </c>
      <c r="W2631" s="27"/>
      <c r="X2631" s="27"/>
      <c r="Y2631" s="27"/>
      <c r="Z2631" s="27"/>
      <c r="AA2631" s="27"/>
      <c r="AB2631" s="27"/>
      <c r="AC2631" s="27"/>
      <c r="AD2631" s="27"/>
      <c r="AE2631" s="27"/>
      <c r="AF2631" s="27"/>
      <c r="AG2631" s="27"/>
      <c r="AH2631" s="27"/>
      <c r="AI2631" s="27"/>
      <c r="AJ2631" s="27"/>
      <c r="AK2631" s="27"/>
      <c r="AL2631" s="27"/>
      <c r="AM2631" s="27"/>
      <c r="AN2631" s="27"/>
      <c r="AO2631" s="27"/>
      <c r="AP2631" s="27">
        <v>13540.81</v>
      </c>
      <c r="AQ2631" s="39">
        <v>0</v>
      </c>
      <c r="AR2631" s="27">
        <f t="shared" si="66"/>
        <v>0</v>
      </c>
      <c r="AS2631" s="10" t="s">
        <v>111</v>
      </c>
      <c r="AT2631" s="43" t="s">
        <v>241</v>
      </c>
      <c r="AU2631" s="89" t="s">
        <v>661</v>
      </c>
    </row>
    <row r="2632" spans="2:47" x14ac:dyDescent="0.2">
      <c r="B2632" s="12" t="s">
        <v>3885</v>
      </c>
      <c r="C2632" s="7" t="s">
        <v>100</v>
      </c>
      <c r="D2632" s="13" t="s">
        <v>3871</v>
      </c>
      <c r="E2632" s="7" t="s">
        <v>3872</v>
      </c>
      <c r="F2632" s="7" t="s">
        <v>3873</v>
      </c>
      <c r="G2632" s="7" t="s">
        <v>3883</v>
      </c>
      <c r="H2632" s="8" t="s">
        <v>105</v>
      </c>
      <c r="I2632" s="8">
        <v>100</v>
      </c>
      <c r="J2632" s="10" t="s">
        <v>200</v>
      </c>
      <c r="K2632" s="8" t="s">
        <v>107</v>
      </c>
      <c r="L2632" s="10" t="s">
        <v>108</v>
      </c>
      <c r="M2632" s="10" t="s">
        <v>109</v>
      </c>
      <c r="N2632" s="10" t="s">
        <v>3503</v>
      </c>
      <c r="O2632" s="74"/>
      <c r="P2632" s="27"/>
      <c r="Q2632" s="27"/>
      <c r="R2632" s="27">
        <v>538</v>
      </c>
      <c r="S2632" s="27">
        <v>731</v>
      </c>
      <c r="T2632" s="27">
        <v>731</v>
      </c>
      <c r="U2632" s="27">
        <v>731</v>
      </c>
      <c r="V2632" s="27">
        <v>731</v>
      </c>
      <c r="W2632" s="27"/>
      <c r="X2632" s="27"/>
      <c r="Y2632" s="27"/>
      <c r="Z2632" s="27"/>
      <c r="AA2632" s="27"/>
      <c r="AB2632" s="27"/>
      <c r="AC2632" s="27"/>
      <c r="AD2632" s="27"/>
      <c r="AE2632" s="27"/>
      <c r="AF2632" s="27"/>
      <c r="AG2632" s="27"/>
      <c r="AH2632" s="27"/>
      <c r="AI2632" s="27"/>
      <c r="AJ2632" s="27"/>
      <c r="AK2632" s="27"/>
      <c r="AL2632" s="27"/>
      <c r="AM2632" s="27"/>
      <c r="AN2632" s="27"/>
      <c r="AO2632" s="27"/>
      <c r="AP2632" s="27">
        <v>12500</v>
      </c>
      <c r="AQ2632" s="39">
        <v>0</v>
      </c>
      <c r="AR2632" s="27">
        <f t="shared" si="66"/>
        <v>0</v>
      </c>
      <c r="AS2632" s="10" t="s">
        <v>111</v>
      </c>
      <c r="AT2632" s="7" t="s">
        <v>375</v>
      </c>
      <c r="AU2632" s="13" t="s">
        <v>115</v>
      </c>
    </row>
    <row r="2633" spans="2:47" x14ac:dyDescent="0.2">
      <c r="B2633" s="13" t="s">
        <v>3886</v>
      </c>
      <c r="C2633" s="13" t="s">
        <v>100</v>
      </c>
      <c r="D2633" s="13" t="s">
        <v>3878</v>
      </c>
      <c r="E2633" s="13" t="s">
        <v>3879</v>
      </c>
      <c r="F2633" s="13" t="s">
        <v>3880</v>
      </c>
      <c r="G2633" s="13" t="s">
        <v>3883</v>
      </c>
      <c r="H2633" s="13" t="s">
        <v>105</v>
      </c>
      <c r="I2633" s="13">
        <v>100</v>
      </c>
      <c r="J2633" s="13" t="s">
        <v>200</v>
      </c>
      <c r="K2633" s="13" t="s">
        <v>107</v>
      </c>
      <c r="L2633" s="13" t="s">
        <v>108</v>
      </c>
      <c r="M2633" s="13" t="s">
        <v>109</v>
      </c>
      <c r="N2633" s="13" t="s">
        <v>3503</v>
      </c>
      <c r="O2633" s="39"/>
      <c r="P2633" s="39"/>
      <c r="Q2633" s="39"/>
      <c r="R2633" s="39">
        <v>538</v>
      </c>
      <c r="S2633" s="39">
        <v>571</v>
      </c>
      <c r="T2633" s="39">
        <v>992</v>
      </c>
      <c r="U2633" s="39">
        <v>992</v>
      </c>
      <c r="V2633" s="39">
        <v>992</v>
      </c>
      <c r="W2633" s="39"/>
      <c r="X2633" s="39"/>
      <c r="Y2633" s="39"/>
      <c r="Z2633" s="39"/>
      <c r="AA2633" s="39"/>
      <c r="AB2633" s="39"/>
      <c r="AC2633" s="39"/>
      <c r="AD2633" s="39"/>
      <c r="AE2633" s="39"/>
      <c r="AF2633" s="39"/>
      <c r="AG2633" s="39"/>
      <c r="AH2633" s="39"/>
      <c r="AI2633" s="39"/>
      <c r="AJ2633" s="39"/>
      <c r="AK2633" s="39"/>
      <c r="AL2633" s="39"/>
      <c r="AM2633" s="39"/>
      <c r="AN2633" s="39"/>
      <c r="AO2633" s="39"/>
      <c r="AP2633" s="39">
        <v>12500</v>
      </c>
      <c r="AQ2633" s="39">
        <v>0</v>
      </c>
      <c r="AR2633" s="27">
        <f t="shared" si="66"/>
        <v>0</v>
      </c>
      <c r="AS2633" s="13" t="s">
        <v>111</v>
      </c>
      <c r="AT2633" s="13">
        <v>2014</v>
      </c>
      <c r="AU2633" s="13">
        <v>14</v>
      </c>
    </row>
    <row r="2634" spans="2:47" x14ac:dyDescent="0.2">
      <c r="B2634" s="13" t="s">
        <v>3887</v>
      </c>
      <c r="C2634" s="13" t="s">
        <v>100</v>
      </c>
      <c r="D2634" s="13" t="s">
        <v>3878</v>
      </c>
      <c r="E2634" s="13" t="s">
        <v>3879</v>
      </c>
      <c r="F2634" s="13" t="s">
        <v>3880</v>
      </c>
      <c r="G2634" s="13" t="s">
        <v>3883</v>
      </c>
      <c r="H2634" s="13" t="s">
        <v>105</v>
      </c>
      <c r="I2634" s="13">
        <v>100</v>
      </c>
      <c r="J2634" s="13" t="s">
        <v>200</v>
      </c>
      <c r="K2634" s="13" t="s">
        <v>107</v>
      </c>
      <c r="L2634" s="13" t="s">
        <v>108</v>
      </c>
      <c r="M2634" s="13" t="s">
        <v>109</v>
      </c>
      <c r="N2634" s="13" t="s">
        <v>3503</v>
      </c>
      <c r="O2634" s="39"/>
      <c r="P2634" s="39"/>
      <c r="Q2634" s="39"/>
      <c r="R2634" s="39">
        <v>538</v>
      </c>
      <c r="S2634" s="39">
        <v>150</v>
      </c>
      <c r="T2634" s="39">
        <v>992</v>
      </c>
      <c r="U2634" s="39">
        <v>992</v>
      </c>
      <c r="V2634" s="39">
        <v>992</v>
      </c>
      <c r="W2634" s="39"/>
      <c r="X2634" s="39"/>
      <c r="Y2634" s="39"/>
      <c r="Z2634" s="39"/>
      <c r="AA2634" s="39"/>
      <c r="AB2634" s="39"/>
      <c r="AC2634" s="39"/>
      <c r="AD2634" s="39"/>
      <c r="AE2634" s="39"/>
      <c r="AF2634" s="39"/>
      <c r="AG2634" s="39"/>
      <c r="AH2634" s="39"/>
      <c r="AI2634" s="39"/>
      <c r="AJ2634" s="39"/>
      <c r="AK2634" s="39"/>
      <c r="AL2634" s="39"/>
      <c r="AM2634" s="39"/>
      <c r="AN2634" s="39"/>
      <c r="AO2634" s="39"/>
      <c r="AP2634" s="39">
        <v>12500</v>
      </c>
      <c r="AQ2634" s="39">
        <v>0</v>
      </c>
      <c r="AR2634" s="27">
        <f t="shared" si="66"/>
        <v>0</v>
      </c>
      <c r="AS2634" s="13" t="s">
        <v>111</v>
      </c>
      <c r="AT2634" s="13">
        <v>2014</v>
      </c>
      <c r="AU2634" s="13">
        <v>14</v>
      </c>
    </row>
    <row r="2635" spans="2:47" x14ac:dyDescent="0.2">
      <c r="B2635" s="13" t="s">
        <v>3888</v>
      </c>
      <c r="C2635" s="13" t="s">
        <v>100</v>
      </c>
      <c r="D2635" s="13" t="s">
        <v>3878</v>
      </c>
      <c r="E2635" s="13" t="s">
        <v>3879</v>
      </c>
      <c r="F2635" s="13" t="s">
        <v>3880</v>
      </c>
      <c r="G2635" s="13" t="s">
        <v>3883</v>
      </c>
      <c r="H2635" s="13" t="s">
        <v>105</v>
      </c>
      <c r="I2635" s="13">
        <v>100</v>
      </c>
      <c r="J2635" s="13" t="s">
        <v>200</v>
      </c>
      <c r="K2635" s="13" t="s">
        <v>107</v>
      </c>
      <c r="L2635" s="13" t="s">
        <v>108</v>
      </c>
      <c r="M2635" s="13" t="s">
        <v>122</v>
      </c>
      <c r="N2635" s="13" t="s">
        <v>3503</v>
      </c>
      <c r="O2635" s="39"/>
      <c r="P2635" s="39"/>
      <c r="Q2635" s="39"/>
      <c r="R2635" s="39">
        <v>538</v>
      </c>
      <c r="S2635" s="39">
        <v>731</v>
      </c>
      <c r="T2635" s="39">
        <v>731</v>
      </c>
      <c r="U2635" s="39">
        <v>731</v>
      </c>
      <c r="V2635" s="39">
        <v>731</v>
      </c>
      <c r="W2635" s="39"/>
      <c r="X2635" s="39"/>
      <c r="Y2635" s="39"/>
      <c r="Z2635" s="39"/>
      <c r="AA2635" s="39"/>
      <c r="AB2635" s="39"/>
      <c r="AC2635" s="39"/>
      <c r="AD2635" s="39"/>
      <c r="AE2635" s="39"/>
      <c r="AF2635" s="39"/>
      <c r="AG2635" s="39"/>
      <c r="AH2635" s="39"/>
      <c r="AI2635" s="39"/>
      <c r="AJ2635" s="39"/>
      <c r="AK2635" s="39"/>
      <c r="AL2635" s="39"/>
      <c r="AM2635" s="39"/>
      <c r="AN2635" s="39"/>
      <c r="AO2635" s="39"/>
      <c r="AP2635" s="39">
        <v>12500</v>
      </c>
      <c r="AQ2635" s="39">
        <v>0</v>
      </c>
      <c r="AR2635" s="27">
        <f t="shared" si="66"/>
        <v>0</v>
      </c>
      <c r="AS2635" s="13" t="s">
        <v>111</v>
      </c>
      <c r="AT2635" s="13">
        <v>2014</v>
      </c>
      <c r="AU2635" s="13" t="s">
        <v>6997</v>
      </c>
    </row>
    <row r="2636" spans="2:47" x14ac:dyDescent="0.2">
      <c r="B2636" s="13" t="s">
        <v>7041</v>
      </c>
      <c r="C2636" s="13" t="s">
        <v>100</v>
      </c>
      <c r="D2636" s="13" t="s">
        <v>3878</v>
      </c>
      <c r="E2636" s="13" t="s">
        <v>3879</v>
      </c>
      <c r="F2636" s="13" t="s">
        <v>3880</v>
      </c>
      <c r="G2636" s="13" t="s">
        <v>3883</v>
      </c>
      <c r="H2636" s="13" t="s">
        <v>105</v>
      </c>
      <c r="I2636" s="13">
        <v>100</v>
      </c>
      <c r="J2636" s="13" t="s">
        <v>200</v>
      </c>
      <c r="K2636" s="13" t="s">
        <v>107</v>
      </c>
      <c r="L2636" s="13" t="s">
        <v>108</v>
      </c>
      <c r="M2636" s="13" t="s">
        <v>122</v>
      </c>
      <c r="N2636" s="13" t="s">
        <v>3503</v>
      </c>
      <c r="O2636" s="39"/>
      <c r="P2636" s="39"/>
      <c r="Q2636" s="39"/>
      <c r="R2636" s="39">
        <v>538</v>
      </c>
      <c r="S2636" s="39">
        <v>731</v>
      </c>
      <c r="T2636" s="39">
        <v>731</v>
      </c>
      <c r="U2636" s="39">
        <v>731</v>
      </c>
      <c r="V2636" s="39">
        <v>731</v>
      </c>
      <c r="W2636" s="39"/>
      <c r="X2636" s="39"/>
      <c r="Y2636" s="39"/>
      <c r="Z2636" s="39"/>
      <c r="AA2636" s="39"/>
      <c r="AB2636" s="39"/>
      <c r="AC2636" s="39"/>
      <c r="AD2636" s="39"/>
      <c r="AE2636" s="39"/>
      <c r="AF2636" s="39"/>
      <c r="AG2636" s="39"/>
      <c r="AH2636" s="39"/>
      <c r="AI2636" s="39"/>
      <c r="AJ2636" s="39"/>
      <c r="AK2636" s="39"/>
      <c r="AL2636" s="39"/>
      <c r="AM2636" s="39"/>
      <c r="AN2636" s="39"/>
      <c r="AO2636" s="39"/>
      <c r="AP2636" s="39">
        <v>12500</v>
      </c>
      <c r="AQ2636" s="39">
        <v>0</v>
      </c>
      <c r="AR2636" s="27">
        <f t="shared" si="66"/>
        <v>0</v>
      </c>
      <c r="AS2636" s="13" t="s">
        <v>111</v>
      </c>
      <c r="AT2636" s="13">
        <v>2014</v>
      </c>
      <c r="AU2636" s="13" t="s">
        <v>7182</v>
      </c>
    </row>
    <row r="2637" spans="2:47" x14ac:dyDescent="0.2">
      <c r="B2637" s="13" t="s">
        <v>7155</v>
      </c>
      <c r="C2637" s="13" t="s">
        <v>100</v>
      </c>
      <c r="D2637" s="13" t="s">
        <v>3878</v>
      </c>
      <c r="E2637" s="13" t="s">
        <v>3879</v>
      </c>
      <c r="F2637" s="13" t="s">
        <v>3880</v>
      </c>
      <c r="G2637" s="13" t="s">
        <v>3883</v>
      </c>
      <c r="H2637" s="13" t="s">
        <v>105</v>
      </c>
      <c r="I2637" s="13">
        <v>100</v>
      </c>
      <c r="J2637" s="13" t="s">
        <v>200</v>
      </c>
      <c r="K2637" s="13" t="s">
        <v>107</v>
      </c>
      <c r="L2637" s="13" t="s">
        <v>108</v>
      </c>
      <c r="M2637" s="13" t="s">
        <v>122</v>
      </c>
      <c r="N2637" s="13" t="s">
        <v>3503</v>
      </c>
      <c r="O2637" s="39"/>
      <c r="P2637" s="39"/>
      <c r="Q2637" s="39"/>
      <c r="R2637" s="39">
        <v>538</v>
      </c>
      <c r="S2637" s="39">
        <v>731</v>
      </c>
      <c r="T2637" s="39">
        <v>731</v>
      </c>
      <c r="U2637" s="39">
        <v>731</v>
      </c>
      <c r="V2637" s="39">
        <v>731</v>
      </c>
      <c r="W2637" s="39"/>
      <c r="X2637" s="39"/>
      <c r="Y2637" s="39"/>
      <c r="Z2637" s="39"/>
      <c r="AA2637" s="39"/>
      <c r="AB2637" s="39"/>
      <c r="AC2637" s="39"/>
      <c r="AD2637" s="39"/>
      <c r="AE2637" s="39"/>
      <c r="AF2637" s="39"/>
      <c r="AG2637" s="39"/>
      <c r="AH2637" s="39"/>
      <c r="AI2637" s="39"/>
      <c r="AJ2637" s="39"/>
      <c r="AK2637" s="39"/>
      <c r="AL2637" s="39"/>
      <c r="AM2637" s="39"/>
      <c r="AN2637" s="39"/>
      <c r="AO2637" s="39"/>
      <c r="AP2637" s="39">
        <v>13728.63</v>
      </c>
      <c r="AQ2637" s="39">
        <f t="shared" ref="AQ2637" si="67">SUM(R2637:W2637)*AP2637</f>
        <v>47528517.059999995</v>
      </c>
      <c r="AR2637" s="27">
        <f t="shared" si="66"/>
        <v>53231939.107199997</v>
      </c>
      <c r="AS2637" s="13" t="s">
        <v>111</v>
      </c>
      <c r="AT2637" s="13">
        <v>2014</v>
      </c>
      <c r="AU2637" s="13"/>
    </row>
    <row r="2638" spans="2:47" x14ac:dyDescent="0.2">
      <c r="B2638" s="7" t="s">
        <v>3889</v>
      </c>
      <c r="C2638" s="7" t="s">
        <v>100</v>
      </c>
      <c r="D2638" s="13" t="s">
        <v>3871</v>
      </c>
      <c r="E2638" s="7" t="s">
        <v>3872</v>
      </c>
      <c r="F2638" s="7" t="s">
        <v>3873</v>
      </c>
      <c r="G2638" s="7" t="s">
        <v>3890</v>
      </c>
      <c r="H2638" s="8" t="s">
        <v>197</v>
      </c>
      <c r="I2638" s="9">
        <v>50</v>
      </c>
      <c r="J2638" s="10" t="s">
        <v>238</v>
      </c>
      <c r="K2638" s="8" t="s">
        <v>107</v>
      </c>
      <c r="L2638" s="10" t="s">
        <v>108</v>
      </c>
      <c r="M2638" s="10" t="s">
        <v>109</v>
      </c>
      <c r="N2638" s="10" t="s">
        <v>3503</v>
      </c>
      <c r="O2638" s="27"/>
      <c r="P2638" s="27"/>
      <c r="Q2638" s="74"/>
      <c r="R2638" s="27">
        <v>1202</v>
      </c>
      <c r="S2638" s="27">
        <v>1202</v>
      </c>
      <c r="T2638" s="27">
        <v>1202</v>
      </c>
      <c r="U2638" s="27">
        <v>1202</v>
      </c>
      <c r="V2638" s="27">
        <v>1202</v>
      </c>
      <c r="W2638" s="27"/>
      <c r="X2638" s="27"/>
      <c r="Y2638" s="27"/>
      <c r="Z2638" s="27"/>
      <c r="AA2638" s="27"/>
      <c r="AB2638" s="27"/>
      <c r="AC2638" s="27"/>
      <c r="AD2638" s="27"/>
      <c r="AE2638" s="27"/>
      <c r="AF2638" s="27"/>
      <c r="AG2638" s="27"/>
      <c r="AH2638" s="27"/>
      <c r="AI2638" s="27"/>
      <c r="AJ2638" s="27"/>
      <c r="AK2638" s="27"/>
      <c r="AL2638" s="27"/>
      <c r="AM2638" s="27"/>
      <c r="AN2638" s="27"/>
      <c r="AO2638" s="27"/>
      <c r="AP2638" s="27">
        <v>13540.81</v>
      </c>
      <c r="AQ2638" s="39">
        <v>0</v>
      </c>
      <c r="AR2638" s="27">
        <f t="shared" si="66"/>
        <v>0</v>
      </c>
      <c r="AS2638" s="10" t="s">
        <v>111</v>
      </c>
      <c r="AT2638" s="43" t="s">
        <v>241</v>
      </c>
      <c r="AU2638" s="89" t="s">
        <v>661</v>
      </c>
    </row>
    <row r="2639" spans="2:47" x14ac:dyDescent="0.2">
      <c r="B2639" s="12" t="s">
        <v>3891</v>
      </c>
      <c r="C2639" s="7" t="s">
        <v>100</v>
      </c>
      <c r="D2639" s="13" t="s">
        <v>3871</v>
      </c>
      <c r="E2639" s="7" t="s">
        <v>3872</v>
      </c>
      <c r="F2639" s="7" t="s">
        <v>3873</v>
      </c>
      <c r="G2639" s="7" t="s">
        <v>3890</v>
      </c>
      <c r="H2639" s="8" t="s">
        <v>105</v>
      </c>
      <c r="I2639" s="9">
        <v>50</v>
      </c>
      <c r="J2639" s="10" t="s">
        <v>106</v>
      </c>
      <c r="K2639" s="8" t="s">
        <v>107</v>
      </c>
      <c r="L2639" s="10" t="s">
        <v>108</v>
      </c>
      <c r="M2639" s="10" t="s">
        <v>109</v>
      </c>
      <c r="N2639" s="10" t="s">
        <v>3503</v>
      </c>
      <c r="O2639" s="74"/>
      <c r="P2639" s="27"/>
      <c r="Q2639" s="27"/>
      <c r="R2639" s="27">
        <v>1202</v>
      </c>
      <c r="S2639" s="27">
        <v>1202</v>
      </c>
      <c r="T2639" s="27">
        <v>1202</v>
      </c>
      <c r="U2639" s="27">
        <v>1202</v>
      </c>
      <c r="V2639" s="27">
        <v>1202</v>
      </c>
      <c r="W2639" s="27"/>
      <c r="X2639" s="27"/>
      <c r="Y2639" s="27"/>
      <c r="Z2639" s="27"/>
      <c r="AA2639" s="27"/>
      <c r="AB2639" s="27"/>
      <c r="AC2639" s="27"/>
      <c r="AD2639" s="27"/>
      <c r="AE2639" s="27"/>
      <c r="AF2639" s="27"/>
      <c r="AG2639" s="27"/>
      <c r="AH2639" s="27"/>
      <c r="AI2639" s="27"/>
      <c r="AJ2639" s="27"/>
      <c r="AK2639" s="27"/>
      <c r="AL2639" s="27"/>
      <c r="AM2639" s="27"/>
      <c r="AN2639" s="27"/>
      <c r="AO2639" s="27"/>
      <c r="AP2639" s="27">
        <v>13540.81</v>
      </c>
      <c r="AQ2639" s="39">
        <v>0</v>
      </c>
      <c r="AR2639" s="27">
        <f t="shared" si="66"/>
        <v>0</v>
      </c>
      <c r="AS2639" s="10" t="s">
        <v>111</v>
      </c>
      <c r="AT2639" s="43" t="s">
        <v>241</v>
      </c>
      <c r="AU2639" s="89" t="s">
        <v>661</v>
      </c>
    </row>
    <row r="2640" spans="2:47" x14ac:dyDescent="0.2">
      <c r="B2640" s="12" t="s">
        <v>3892</v>
      </c>
      <c r="C2640" s="7" t="s">
        <v>100</v>
      </c>
      <c r="D2640" s="13" t="s">
        <v>3871</v>
      </c>
      <c r="E2640" s="7" t="s">
        <v>3872</v>
      </c>
      <c r="F2640" s="7" t="s">
        <v>3873</v>
      </c>
      <c r="G2640" s="7" t="s">
        <v>3890</v>
      </c>
      <c r="H2640" s="8" t="s">
        <v>105</v>
      </c>
      <c r="I2640" s="8">
        <v>50</v>
      </c>
      <c r="J2640" s="10" t="s">
        <v>200</v>
      </c>
      <c r="K2640" s="8" t="s">
        <v>107</v>
      </c>
      <c r="L2640" s="10" t="s">
        <v>108</v>
      </c>
      <c r="M2640" s="10" t="s">
        <v>109</v>
      </c>
      <c r="N2640" s="10" t="s">
        <v>3503</v>
      </c>
      <c r="O2640" s="74"/>
      <c r="P2640" s="27"/>
      <c r="Q2640" s="27"/>
      <c r="R2640" s="27">
        <v>758</v>
      </c>
      <c r="S2640" s="27">
        <v>1202</v>
      </c>
      <c r="T2640" s="27">
        <v>1202</v>
      </c>
      <c r="U2640" s="27">
        <v>1202</v>
      </c>
      <c r="V2640" s="27">
        <v>1202</v>
      </c>
      <c r="W2640" s="27"/>
      <c r="X2640" s="27"/>
      <c r="Y2640" s="27"/>
      <c r="Z2640" s="27"/>
      <c r="AA2640" s="27"/>
      <c r="AB2640" s="27"/>
      <c r="AC2640" s="27"/>
      <c r="AD2640" s="27"/>
      <c r="AE2640" s="27"/>
      <c r="AF2640" s="27"/>
      <c r="AG2640" s="27"/>
      <c r="AH2640" s="27"/>
      <c r="AI2640" s="27"/>
      <c r="AJ2640" s="27"/>
      <c r="AK2640" s="27"/>
      <c r="AL2640" s="27"/>
      <c r="AM2640" s="27"/>
      <c r="AN2640" s="27"/>
      <c r="AO2640" s="27"/>
      <c r="AP2640" s="27">
        <v>12500</v>
      </c>
      <c r="AQ2640" s="39">
        <v>0</v>
      </c>
      <c r="AR2640" s="27">
        <f t="shared" si="66"/>
        <v>0</v>
      </c>
      <c r="AS2640" s="10" t="s">
        <v>111</v>
      </c>
      <c r="AT2640" s="7" t="s">
        <v>375</v>
      </c>
      <c r="AU2640" s="13" t="s">
        <v>115</v>
      </c>
    </row>
    <row r="2641" spans="2:47" x14ac:dyDescent="0.2">
      <c r="B2641" s="13" t="s">
        <v>3893</v>
      </c>
      <c r="C2641" s="13" t="s">
        <v>100</v>
      </c>
      <c r="D2641" s="13" t="s">
        <v>3878</v>
      </c>
      <c r="E2641" s="13" t="s">
        <v>3879</v>
      </c>
      <c r="F2641" s="13" t="s">
        <v>3880</v>
      </c>
      <c r="G2641" s="13" t="s">
        <v>3890</v>
      </c>
      <c r="H2641" s="13" t="s">
        <v>105</v>
      </c>
      <c r="I2641" s="13">
        <v>50</v>
      </c>
      <c r="J2641" s="13" t="s">
        <v>200</v>
      </c>
      <c r="K2641" s="13" t="s">
        <v>107</v>
      </c>
      <c r="L2641" s="13" t="s">
        <v>108</v>
      </c>
      <c r="M2641" s="13" t="s">
        <v>109</v>
      </c>
      <c r="N2641" s="13" t="s">
        <v>3503</v>
      </c>
      <c r="O2641" s="39"/>
      <c r="P2641" s="39"/>
      <c r="Q2641" s="39"/>
      <c r="R2641" s="39">
        <v>758</v>
      </c>
      <c r="S2641" s="39">
        <v>717</v>
      </c>
      <c r="T2641" s="39">
        <v>1296</v>
      </c>
      <c r="U2641" s="39">
        <v>1296</v>
      </c>
      <c r="V2641" s="39">
        <v>1296</v>
      </c>
      <c r="W2641" s="39"/>
      <c r="X2641" s="39"/>
      <c r="Y2641" s="39"/>
      <c r="Z2641" s="39"/>
      <c r="AA2641" s="39"/>
      <c r="AB2641" s="39"/>
      <c r="AC2641" s="39"/>
      <c r="AD2641" s="39"/>
      <c r="AE2641" s="39"/>
      <c r="AF2641" s="39"/>
      <c r="AG2641" s="39"/>
      <c r="AH2641" s="39"/>
      <c r="AI2641" s="39"/>
      <c r="AJ2641" s="39"/>
      <c r="AK2641" s="39"/>
      <c r="AL2641" s="39"/>
      <c r="AM2641" s="39"/>
      <c r="AN2641" s="39"/>
      <c r="AO2641" s="39"/>
      <c r="AP2641" s="39">
        <v>12500</v>
      </c>
      <c r="AQ2641" s="39">
        <v>0</v>
      </c>
      <c r="AR2641" s="27">
        <f t="shared" si="66"/>
        <v>0</v>
      </c>
      <c r="AS2641" s="13" t="s">
        <v>111</v>
      </c>
      <c r="AT2641" s="13">
        <v>2014</v>
      </c>
      <c r="AU2641" s="13">
        <v>14</v>
      </c>
    </row>
    <row r="2642" spans="2:47" x14ac:dyDescent="0.2">
      <c r="B2642" s="13" t="s">
        <v>3894</v>
      </c>
      <c r="C2642" s="13" t="s">
        <v>100</v>
      </c>
      <c r="D2642" s="13" t="s">
        <v>3878</v>
      </c>
      <c r="E2642" s="13" t="s">
        <v>3879</v>
      </c>
      <c r="F2642" s="13" t="s">
        <v>3880</v>
      </c>
      <c r="G2642" s="13" t="s">
        <v>3890</v>
      </c>
      <c r="H2642" s="13" t="s">
        <v>105</v>
      </c>
      <c r="I2642" s="13">
        <v>50</v>
      </c>
      <c r="J2642" s="13" t="s">
        <v>200</v>
      </c>
      <c r="K2642" s="13" t="s">
        <v>107</v>
      </c>
      <c r="L2642" s="13" t="s">
        <v>108</v>
      </c>
      <c r="M2642" s="13" t="s">
        <v>109</v>
      </c>
      <c r="N2642" s="13" t="s">
        <v>3503</v>
      </c>
      <c r="O2642" s="39"/>
      <c r="P2642" s="39"/>
      <c r="Q2642" s="39"/>
      <c r="R2642" s="39">
        <v>758</v>
      </c>
      <c r="S2642" s="39">
        <v>138</v>
      </c>
      <c r="T2642" s="39">
        <v>1296</v>
      </c>
      <c r="U2642" s="39">
        <v>1296</v>
      </c>
      <c r="V2642" s="39">
        <v>1296</v>
      </c>
      <c r="W2642" s="39"/>
      <c r="X2642" s="39"/>
      <c r="Y2642" s="39"/>
      <c r="Z2642" s="39"/>
      <c r="AA2642" s="39"/>
      <c r="AB2642" s="39"/>
      <c r="AC2642" s="39"/>
      <c r="AD2642" s="39"/>
      <c r="AE2642" s="39"/>
      <c r="AF2642" s="39"/>
      <c r="AG2642" s="39"/>
      <c r="AH2642" s="39"/>
      <c r="AI2642" s="39"/>
      <c r="AJ2642" s="39"/>
      <c r="AK2642" s="39"/>
      <c r="AL2642" s="39"/>
      <c r="AM2642" s="39"/>
      <c r="AN2642" s="39"/>
      <c r="AO2642" s="39"/>
      <c r="AP2642" s="39">
        <v>12500</v>
      </c>
      <c r="AQ2642" s="39">
        <v>0</v>
      </c>
      <c r="AR2642" s="27">
        <f t="shared" si="66"/>
        <v>0</v>
      </c>
      <c r="AS2642" s="13" t="s">
        <v>111</v>
      </c>
      <c r="AT2642" s="13">
        <v>2014</v>
      </c>
      <c r="AU2642" s="13">
        <v>14</v>
      </c>
    </row>
    <row r="2643" spans="2:47" x14ac:dyDescent="0.2">
      <c r="B2643" s="13" t="s">
        <v>3895</v>
      </c>
      <c r="C2643" s="13" t="s">
        <v>100</v>
      </c>
      <c r="D2643" s="13" t="s">
        <v>3878</v>
      </c>
      <c r="E2643" s="13" t="s">
        <v>3879</v>
      </c>
      <c r="F2643" s="13" t="s">
        <v>3880</v>
      </c>
      <c r="G2643" s="13" t="s">
        <v>3890</v>
      </c>
      <c r="H2643" s="13" t="s">
        <v>105</v>
      </c>
      <c r="I2643" s="13">
        <v>50</v>
      </c>
      <c r="J2643" s="13" t="s">
        <v>200</v>
      </c>
      <c r="K2643" s="13" t="s">
        <v>107</v>
      </c>
      <c r="L2643" s="13" t="s">
        <v>108</v>
      </c>
      <c r="M2643" s="13" t="s">
        <v>122</v>
      </c>
      <c r="N2643" s="13" t="s">
        <v>3503</v>
      </c>
      <c r="O2643" s="39"/>
      <c r="P2643" s="39"/>
      <c r="Q2643" s="39"/>
      <c r="R2643" s="39">
        <v>758</v>
      </c>
      <c r="S2643" s="39">
        <v>1202</v>
      </c>
      <c r="T2643" s="39">
        <v>1202</v>
      </c>
      <c r="U2643" s="39">
        <v>1202</v>
      </c>
      <c r="V2643" s="39">
        <v>1202</v>
      </c>
      <c r="W2643" s="39"/>
      <c r="X2643" s="39"/>
      <c r="Y2643" s="39"/>
      <c r="Z2643" s="39"/>
      <c r="AA2643" s="39"/>
      <c r="AB2643" s="39"/>
      <c r="AC2643" s="39"/>
      <c r="AD2643" s="39"/>
      <c r="AE2643" s="39"/>
      <c r="AF2643" s="39"/>
      <c r="AG2643" s="39"/>
      <c r="AH2643" s="39"/>
      <c r="AI2643" s="39"/>
      <c r="AJ2643" s="39"/>
      <c r="AK2643" s="39"/>
      <c r="AL2643" s="39"/>
      <c r="AM2643" s="39"/>
      <c r="AN2643" s="39"/>
      <c r="AO2643" s="39"/>
      <c r="AP2643" s="39">
        <v>12500</v>
      </c>
      <c r="AQ2643" s="39">
        <v>0</v>
      </c>
      <c r="AR2643" s="27">
        <f t="shared" si="66"/>
        <v>0</v>
      </c>
      <c r="AS2643" s="13" t="s">
        <v>111</v>
      </c>
      <c r="AT2643" s="13">
        <v>2014</v>
      </c>
      <c r="AU2643" s="13" t="s">
        <v>6997</v>
      </c>
    </row>
    <row r="2644" spans="2:47" x14ac:dyDescent="0.2">
      <c r="B2644" s="13" t="s">
        <v>7042</v>
      </c>
      <c r="C2644" s="13" t="s">
        <v>100</v>
      </c>
      <c r="D2644" s="13" t="s">
        <v>3878</v>
      </c>
      <c r="E2644" s="13" t="s">
        <v>3879</v>
      </c>
      <c r="F2644" s="13" t="s">
        <v>3880</v>
      </c>
      <c r="G2644" s="13" t="s">
        <v>3890</v>
      </c>
      <c r="H2644" s="13" t="s">
        <v>105</v>
      </c>
      <c r="I2644" s="13">
        <v>50</v>
      </c>
      <c r="J2644" s="13" t="s">
        <v>200</v>
      </c>
      <c r="K2644" s="13" t="s">
        <v>107</v>
      </c>
      <c r="L2644" s="13" t="s">
        <v>108</v>
      </c>
      <c r="M2644" s="13" t="s">
        <v>122</v>
      </c>
      <c r="N2644" s="13" t="s">
        <v>3503</v>
      </c>
      <c r="O2644" s="39"/>
      <c r="P2644" s="39"/>
      <c r="Q2644" s="39"/>
      <c r="R2644" s="39">
        <v>758</v>
      </c>
      <c r="S2644" s="39">
        <v>1202</v>
      </c>
      <c r="T2644" s="39">
        <v>1188</v>
      </c>
      <c r="U2644" s="39">
        <v>1202</v>
      </c>
      <c r="V2644" s="39">
        <v>1202</v>
      </c>
      <c r="W2644" s="39"/>
      <c r="X2644" s="39"/>
      <c r="Y2644" s="39"/>
      <c r="Z2644" s="39"/>
      <c r="AA2644" s="39"/>
      <c r="AB2644" s="39"/>
      <c r="AC2644" s="39"/>
      <c r="AD2644" s="39"/>
      <c r="AE2644" s="39"/>
      <c r="AF2644" s="39"/>
      <c r="AG2644" s="39"/>
      <c r="AH2644" s="39"/>
      <c r="AI2644" s="39"/>
      <c r="AJ2644" s="39"/>
      <c r="AK2644" s="39"/>
      <c r="AL2644" s="39"/>
      <c r="AM2644" s="39"/>
      <c r="AN2644" s="39"/>
      <c r="AO2644" s="39"/>
      <c r="AP2644" s="39">
        <v>12500</v>
      </c>
      <c r="AQ2644" s="39">
        <v>0</v>
      </c>
      <c r="AR2644" s="27">
        <f t="shared" si="66"/>
        <v>0</v>
      </c>
      <c r="AS2644" s="13" t="s">
        <v>111</v>
      </c>
      <c r="AT2644" s="13">
        <v>2014</v>
      </c>
      <c r="AU2644" s="13" t="s">
        <v>7182</v>
      </c>
    </row>
    <row r="2645" spans="2:47" x14ac:dyDescent="0.2">
      <c r="B2645" s="13" t="s">
        <v>7156</v>
      </c>
      <c r="C2645" s="13" t="s">
        <v>100</v>
      </c>
      <c r="D2645" s="13" t="s">
        <v>3878</v>
      </c>
      <c r="E2645" s="13" t="s">
        <v>3879</v>
      </c>
      <c r="F2645" s="13" t="s">
        <v>3880</v>
      </c>
      <c r="G2645" s="13" t="s">
        <v>3890</v>
      </c>
      <c r="H2645" s="13" t="s">
        <v>105</v>
      </c>
      <c r="I2645" s="13">
        <v>50</v>
      </c>
      <c r="J2645" s="13" t="s">
        <v>200</v>
      </c>
      <c r="K2645" s="13" t="s">
        <v>107</v>
      </c>
      <c r="L2645" s="13" t="s">
        <v>108</v>
      </c>
      <c r="M2645" s="13" t="s">
        <v>122</v>
      </c>
      <c r="N2645" s="13" t="s">
        <v>3503</v>
      </c>
      <c r="O2645" s="39"/>
      <c r="P2645" s="39"/>
      <c r="Q2645" s="39"/>
      <c r="R2645" s="39">
        <v>758</v>
      </c>
      <c r="S2645" s="39">
        <v>1202</v>
      </c>
      <c r="T2645" s="39">
        <v>1188</v>
      </c>
      <c r="U2645" s="39">
        <v>1202</v>
      </c>
      <c r="V2645" s="39">
        <v>1202</v>
      </c>
      <c r="W2645" s="39"/>
      <c r="X2645" s="39"/>
      <c r="Y2645" s="39"/>
      <c r="Z2645" s="39"/>
      <c r="AA2645" s="39"/>
      <c r="AB2645" s="39"/>
      <c r="AC2645" s="39"/>
      <c r="AD2645" s="39"/>
      <c r="AE2645" s="39"/>
      <c r="AF2645" s="39"/>
      <c r="AG2645" s="39"/>
      <c r="AH2645" s="39"/>
      <c r="AI2645" s="39"/>
      <c r="AJ2645" s="39"/>
      <c r="AK2645" s="39"/>
      <c r="AL2645" s="39"/>
      <c r="AM2645" s="39"/>
      <c r="AN2645" s="39"/>
      <c r="AO2645" s="39"/>
      <c r="AP2645" s="39">
        <v>13728.63</v>
      </c>
      <c r="AQ2645" s="39">
        <f t="shared" ref="AQ2645" si="68">SUM(R2645:W2645)*AP2645</f>
        <v>76221353.75999999</v>
      </c>
      <c r="AR2645" s="27">
        <f t="shared" si="66"/>
        <v>85367916.211199999</v>
      </c>
      <c r="AS2645" s="13" t="s">
        <v>111</v>
      </c>
      <c r="AT2645" s="13">
        <v>2014</v>
      </c>
      <c r="AU2645" s="13"/>
    </row>
    <row r="2646" spans="2:47" x14ac:dyDescent="0.2">
      <c r="B2646" s="7" t="s">
        <v>3896</v>
      </c>
      <c r="C2646" s="7" t="s">
        <v>100</v>
      </c>
      <c r="D2646" s="13" t="s">
        <v>3871</v>
      </c>
      <c r="E2646" s="7" t="s">
        <v>3872</v>
      </c>
      <c r="F2646" s="7" t="s">
        <v>3873</v>
      </c>
      <c r="G2646" s="7" t="s">
        <v>3897</v>
      </c>
      <c r="H2646" s="8" t="s">
        <v>197</v>
      </c>
      <c r="I2646" s="9">
        <v>50</v>
      </c>
      <c r="J2646" s="10" t="s">
        <v>238</v>
      </c>
      <c r="K2646" s="8" t="s">
        <v>107</v>
      </c>
      <c r="L2646" s="10" t="s">
        <v>108</v>
      </c>
      <c r="M2646" s="10" t="s">
        <v>109</v>
      </c>
      <c r="N2646" s="10" t="s">
        <v>3503</v>
      </c>
      <c r="O2646" s="27"/>
      <c r="P2646" s="27"/>
      <c r="Q2646" s="74"/>
      <c r="R2646" s="27">
        <v>718</v>
      </c>
      <c r="S2646" s="27">
        <v>1064</v>
      </c>
      <c r="T2646" s="27">
        <v>1064</v>
      </c>
      <c r="U2646" s="27">
        <v>1064</v>
      </c>
      <c r="V2646" s="27">
        <v>1064</v>
      </c>
      <c r="W2646" s="27"/>
      <c r="X2646" s="27"/>
      <c r="Y2646" s="27"/>
      <c r="Z2646" s="27"/>
      <c r="AA2646" s="27"/>
      <c r="AB2646" s="27"/>
      <c r="AC2646" s="27"/>
      <c r="AD2646" s="27"/>
      <c r="AE2646" s="27"/>
      <c r="AF2646" s="27"/>
      <c r="AG2646" s="27"/>
      <c r="AH2646" s="27"/>
      <c r="AI2646" s="27"/>
      <c r="AJ2646" s="27"/>
      <c r="AK2646" s="27"/>
      <c r="AL2646" s="27"/>
      <c r="AM2646" s="27"/>
      <c r="AN2646" s="27"/>
      <c r="AO2646" s="27"/>
      <c r="AP2646" s="27">
        <v>13540.81</v>
      </c>
      <c r="AQ2646" s="39">
        <v>0</v>
      </c>
      <c r="AR2646" s="27">
        <f t="shared" si="66"/>
        <v>0</v>
      </c>
      <c r="AS2646" s="10" t="s">
        <v>111</v>
      </c>
      <c r="AT2646" s="43" t="s">
        <v>241</v>
      </c>
      <c r="AU2646" s="89" t="s">
        <v>661</v>
      </c>
    </row>
    <row r="2647" spans="2:47" x14ac:dyDescent="0.2">
      <c r="B2647" s="12" t="s">
        <v>3898</v>
      </c>
      <c r="C2647" s="7" t="s">
        <v>100</v>
      </c>
      <c r="D2647" s="13" t="s">
        <v>3871</v>
      </c>
      <c r="E2647" s="7" t="s">
        <v>3872</v>
      </c>
      <c r="F2647" s="7" t="s">
        <v>3873</v>
      </c>
      <c r="G2647" s="7" t="s">
        <v>3897</v>
      </c>
      <c r="H2647" s="8" t="s">
        <v>105</v>
      </c>
      <c r="I2647" s="9">
        <v>50</v>
      </c>
      <c r="J2647" s="10" t="s">
        <v>106</v>
      </c>
      <c r="K2647" s="8" t="s">
        <v>107</v>
      </c>
      <c r="L2647" s="10" t="s">
        <v>108</v>
      </c>
      <c r="M2647" s="10" t="s">
        <v>109</v>
      </c>
      <c r="N2647" s="10" t="s">
        <v>3503</v>
      </c>
      <c r="O2647" s="74"/>
      <c r="P2647" s="27"/>
      <c r="Q2647" s="27"/>
      <c r="R2647" s="27">
        <v>718</v>
      </c>
      <c r="S2647" s="27">
        <v>1064</v>
      </c>
      <c r="T2647" s="27">
        <v>1064</v>
      </c>
      <c r="U2647" s="27">
        <v>1064</v>
      </c>
      <c r="V2647" s="27">
        <v>1064</v>
      </c>
      <c r="W2647" s="27"/>
      <c r="X2647" s="27"/>
      <c r="Y2647" s="27"/>
      <c r="Z2647" s="27"/>
      <c r="AA2647" s="27"/>
      <c r="AB2647" s="27"/>
      <c r="AC2647" s="27"/>
      <c r="AD2647" s="27"/>
      <c r="AE2647" s="27"/>
      <c r="AF2647" s="27"/>
      <c r="AG2647" s="27"/>
      <c r="AH2647" s="27"/>
      <c r="AI2647" s="27"/>
      <c r="AJ2647" s="27"/>
      <c r="AK2647" s="27"/>
      <c r="AL2647" s="27"/>
      <c r="AM2647" s="27"/>
      <c r="AN2647" s="27"/>
      <c r="AO2647" s="27"/>
      <c r="AP2647" s="27">
        <v>13540.81</v>
      </c>
      <c r="AQ2647" s="39">
        <v>0</v>
      </c>
      <c r="AR2647" s="27">
        <f t="shared" si="66"/>
        <v>0</v>
      </c>
      <c r="AS2647" s="10" t="s">
        <v>111</v>
      </c>
      <c r="AT2647" s="43" t="s">
        <v>241</v>
      </c>
      <c r="AU2647" s="89" t="s">
        <v>661</v>
      </c>
    </row>
    <row r="2648" spans="2:47" x14ac:dyDescent="0.2">
      <c r="B2648" s="12" t="s">
        <v>3899</v>
      </c>
      <c r="C2648" s="7" t="s">
        <v>100</v>
      </c>
      <c r="D2648" s="13" t="s">
        <v>3871</v>
      </c>
      <c r="E2648" s="7" t="s">
        <v>3872</v>
      </c>
      <c r="F2648" s="7" t="s">
        <v>3873</v>
      </c>
      <c r="G2648" s="7" t="s">
        <v>3897</v>
      </c>
      <c r="H2648" s="8" t="s">
        <v>105</v>
      </c>
      <c r="I2648" s="8">
        <v>50</v>
      </c>
      <c r="J2648" s="10" t="s">
        <v>200</v>
      </c>
      <c r="K2648" s="8" t="s">
        <v>107</v>
      </c>
      <c r="L2648" s="10" t="s">
        <v>108</v>
      </c>
      <c r="M2648" s="10" t="s">
        <v>109</v>
      </c>
      <c r="N2648" s="10" t="s">
        <v>3503</v>
      </c>
      <c r="O2648" s="74"/>
      <c r="P2648" s="27"/>
      <c r="Q2648" s="27"/>
      <c r="R2648" s="27">
        <v>571</v>
      </c>
      <c r="S2648" s="27">
        <v>1064</v>
      </c>
      <c r="T2648" s="27">
        <v>1064</v>
      </c>
      <c r="U2648" s="27">
        <v>1064</v>
      </c>
      <c r="V2648" s="27">
        <v>1064</v>
      </c>
      <c r="W2648" s="27"/>
      <c r="X2648" s="27"/>
      <c r="Y2648" s="27"/>
      <c r="Z2648" s="27"/>
      <c r="AA2648" s="27"/>
      <c r="AB2648" s="27"/>
      <c r="AC2648" s="27"/>
      <c r="AD2648" s="27"/>
      <c r="AE2648" s="27"/>
      <c r="AF2648" s="27"/>
      <c r="AG2648" s="27"/>
      <c r="AH2648" s="27"/>
      <c r="AI2648" s="27"/>
      <c r="AJ2648" s="27"/>
      <c r="AK2648" s="27"/>
      <c r="AL2648" s="27"/>
      <c r="AM2648" s="27"/>
      <c r="AN2648" s="27"/>
      <c r="AO2648" s="27"/>
      <c r="AP2648" s="27">
        <v>12500</v>
      </c>
      <c r="AQ2648" s="39">
        <v>0</v>
      </c>
      <c r="AR2648" s="27">
        <f t="shared" si="66"/>
        <v>0</v>
      </c>
      <c r="AS2648" s="10" t="s">
        <v>111</v>
      </c>
      <c r="AT2648" s="7" t="s">
        <v>375</v>
      </c>
      <c r="AU2648" s="13" t="s">
        <v>115</v>
      </c>
    </row>
    <row r="2649" spans="2:47" x14ac:dyDescent="0.2">
      <c r="B2649" s="13" t="s">
        <v>3900</v>
      </c>
      <c r="C2649" s="13" t="s">
        <v>100</v>
      </c>
      <c r="D2649" s="13" t="s">
        <v>3878</v>
      </c>
      <c r="E2649" s="13" t="s">
        <v>3879</v>
      </c>
      <c r="F2649" s="13" t="s">
        <v>3880</v>
      </c>
      <c r="G2649" s="13" t="s">
        <v>3897</v>
      </c>
      <c r="H2649" s="13" t="s">
        <v>105</v>
      </c>
      <c r="I2649" s="13">
        <v>50</v>
      </c>
      <c r="J2649" s="13" t="s">
        <v>200</v>
      </c>
      <c r="K2649" s="13" t="s">
        <v>107</v>
      </c>
      <c r="L2649" s="13" t="s">
        <v>108</v>
      </c>
      <c r="M2649" s="13" t="s">
        <v>109</v>
      </c>
      <c r="N2649" s="13" t="s">
        <v>3503</v>
      </c>
      <c r="O2649" s="39"/>
      <c r="P2649" s="39"/>
      <c r="Q2649" s="39"/>
      <c r="R2649" s="39">
        <v>571</v>
      </c>
      <c r="S2649" s="39">
        <v>672</v>
      </c>
      <c r="T2649" s="39">
        <v>1106</v>
      </c>
      <c r="U2649" s="39">
        <v>1106</v>
      </c>
      <c r="V2649" s="39">
        <v>1106</v>
      </c>
      <c r="W2649" s="39"/>
      <c r="X2649" s="39"/>
      <c r="Y2649" s="39"/>
      <c r="Z2649" s="39"/>
      <c r="AA2649" s="39"/>
      <c r="AB2649" s="39"/>
      <c r="AC2649" s="39"/>
      <c r="AD2649" s="39"/>
      <c r="AE2649" s="39"/>
      <c r="AF2649" s="39"/>
      <c r="AG2649" s="39"/>
      <c r="AH2649" s="39"/>
      <c r="AI2649" s="39"/>
      <c r="AJ2649" s="39"/>
      <c r="AK2649" s="39"/>
      <c r="AL2649" s="39"/>
      <c r="AM2649" s="39"/>
      <c r="AN2649" s="39"/>
      <c r="AO2649" s="39"/>
      <c r="AP2649" s="39">
        <v>12500</v>
      </c>
      <c r="AQ2649" s="39">
        <v>0</v>
      </c>
      <c r="AR2649" s="27">
        <f t="shared" si="66"/>
        <v>0</v>
      </c>
      <c r="AS2649" s="13" t="s">
        <v>111</v>
      </c>
      <c r="AT2649" s="13">
        <v>2014</v>
      </c>
      <c r="AU2649" s="13">
        <v>14</v>
      </c>
    </row>
    <row r="2650" spans="2:47" x14ac:dyDescent="0.2">
      <c r="B2650" s="13" t="s">
        <v>3901</v>
      </c>
      <c r="C2650" s="13" t="s">
        <v>100</v>
      </c>
      <c r="D2650" s="13" t="s">
        <v>3878</v>
      </c>
      <c r="E2650" s="13" t="s">
        <v>3879</v>
      </c>
      <c r="F2650" s="13" t="s">
        <v>3880</v>
      </c>
      <c r="G2650" s="13" t="s">
        <v>3897</v>
      </c>
      <c r="H2650" s="13" t="s">
        <v>105</v>
      </c>
      <c r="I2650" s="13">
        <v>50</v>
      </c>
      <c r="J2650" s="13" t="s">
        <v>200</v>
      </c>
      <c r="K2650" s="13" t="s">
        <v>107</v>
      </c>
      <c r="L2650" s="13" t="s">
        <v>108</v>
      </c>
      <c r="M2650" s="13" t="s">
        <v>109</v>
      </c>
      <c r="N2650" s="13" t="s">
        <v>3503</v>
      </c>
      <c r="O2650" s="39"/>
      <c r="P2650" s="39"/>
      <c r="Q2650" s="39"/>
      <c r="R2650" s="39">
        <v>571</v>
      </c>
      <c r="S2650" s="39">
        <v>238</v>
      </c>
      <c r="T2650" s="39">
        <v>1106</v>
      </c>
      <c r="U2650" s="39">
        <v>1106</v>
      </c>
      <c r="V2650" s="39">
        <v>1106</v>
      </c>
      <c r="W2650" s="39"/>
      <c r="X2650" s="39"/>
      <c r="Y2650" s="39"/>
      <c r="Z2650" s="39"/>
      <c r="AA2650" s="39"/>
      <c r="AB2650" s="39"/>
      <c r="AC2650" s="39"/>
      <c r="AD2650" s="39"/>
      <c r="AE2650" s="39"/>
      <c r="AF2650" s="39"/>
      <c r="AG2650" s="39"/>
      <c r="AH2650" s="39"/>
      <c r="AI2650" s="39"/>
      <c r="AJ2650" s="39"/>
      <c r="AK2650" s="39"/>
      <c r="AL2650" s="39"/>
      <c r="AM2650" s="39"/>
      <c r="AN2650" s="39"/>
      <c r="AO2650" s="39"/>
      <c r="AP2650" s="39">
        <v>12500</v>
      </c>
      <c r="AQ2650" s="39">
        <v>0</v>
      </c>
      <c r="AR2650" s="27">
        <f t="shared" si="66"/>
        <v>0</v>
      </c>
      <c r="AS2650" s="13" t="s">
        <v>111</v>
      </c>
      <c r="AT2650" s="13">
        <v>2014</v>
      </c>
      <c r="AU2650" s="13">
        <v>14</v>
      </c>
    </row>
    <row r="2651" spans="2:47" x14ac:dyDescent="0.2">
      <c r="B2651" s="13" t="s">
        <v>3902</v>
      </c>
      <c r="C2651" s="13" t="s">
        <v>100</v>
      </c>
      <c r="D2651" s="13" t="s">
        <v>3878</v>
      </c>
      <c r="E2651" s="13" t="s">
        <v>3879</v>
      </c>
      <c r="F2651" s="13" t="s">
        <v>3880</v>
      </c>
      <c r="G2651" s="13" t="s">
        <v>3897</v>
      </c>
      <c r="H2651" s="13" t="s">
        <v>105</v>
      </c>
      <c r="I2651" s="13">
        <v>50</v>
      </c>
      <c r="J2651" s="13" t="s">
        <v>200</v>
      </c>
      <c r="K2651" s="13" t="s">
        <v>107</v>
      </c>
      <c r="L2651" s="13" t="s">
        <v>108</v>
      </c>
      <c r="M2651" s="13" t="s">
        <v>122</v>
      </c>
      <c r="N2651" s="13" t="s">
        <v>3503</v>
      </c>
      <c r="O2651" s="39"/>
      <c r="P2651" s="39"/>
      <c r="Q2651" s="39"/>
      <c r="R2651" s="39">
        <v>571</v>
      </c>
      <c r="S2651" s="39">
        <v>1064</v>
      </c>
      <c r="T2651" s="39">
        <v>1064</v>
      </c>
      <c r="U2651" s="39">
        <v>1064</v>
      </c>
      <c r="V2651" s="39">
        <v>1064</v>
      </c>
      <c r="W2651" s="39"/>
      <c r="X2651" s="39"/>
      <c r="Y2651" s="39"/>
      <c r="Z2651" s="39"/>
      <c r="AA2651" s="39"/>
      <c r="AB2651" s="39"/>
      <c r="AC2651" s="39"/>
      <c r="AD2651" s="39"/>
      <c r="AE2651" s="39"/>
      <c r="AF2651" s="39"/>
      <c r="AG2651" s="39"/>
      <c r="AH2651" s="39"/>
      <c r="AI2651" s="39"/>
      <c r="AJ2651" s="39"/>
      <c r="AK2651" s="39"/>
      <c r="AL2651" s="39"/>
      <c r="AM2651" s="39"/>
      <c r="AN2651" s="39"/>
      <c r="AO2651" s="39"/>
      <c r="AP2651" s="39">
        <v>12500</v>
      </c>
      <c r="AQ2651" s="39">
        <v>0</v>
      </c>
      <c r="AR2651" s="27">
        <f t="shared" si="66"/>
        <v>0</v>
      </c>
      <c r="AS2651" s="13" t="s">
        <v>111</v>
      </c>
      <c r="AT2651" s="13">
        <v>2014</v>
      </c>
      <c r="AU2651" s="13" t="s">
        <v>6997</v>
      </c>
    </row>
    <row r="2652" spans="2:47" x14ac:dyDescent="0.2">
      <c r="B2652" s="13" t="s">
        <v>7043</v>
      </c>
      <c r="C2652" s="13" t="s">
        <v>100</v>
      </c>
      <c r="D2652" s="13" t="s">
        <v>3878</v>
      </c>
      <c r="E2652" s="13" t="s">
        <v>3879</v>
      </c>
      <c r="F2652" s="13" t="s">
        <v>3880</v>
      </c>
      <c r="G2652" s="13" t="s">
        <v>3897</v>
      </c>
      <c r="H2652" s="13" t="s">
        <v>105</v>
      </c>
      <c r="I2652" s="13">
        <v>50</v>
      </c>
      <c r="J2652" s="13" t="s">
        <v>200</v>
      </c>
      <c r="K2652" s="13" t="s">
        <v>107</v>
      </c>
      <c r="L2652" s="13" t="s">
        <v>108</v>
      </c>
      <c r="M2652" s="13" t="s">
        <v>122</v>
      </c>
      <c r="N2652" s="13" t="s">
        <v>3503</v>
      </c>
      <c r="O2652" s="39"/>
      <c r="P2652" s="39"/>
      <c r="Q2652" s="39"/>
      <c r="R2652" s="39">
        <v>571</v>
      </c>
      <c r="S2652" s="39">
        <v>1064</v>
      </c>
      <c r="T2652" s="39">
        <v>599</v>
      </c>
      <c r="U2652" s="39">
        <v>1064</v>
      </c>
      <c r="V2652" s="39">
        <v>1064</v>
      </c>
      <c r="W2652" s="39"/>
      <c r="X2652" s="39"/>
      <c r="Y2652" s="39"/>
      <c r="Z2652" s="39"/>
      <c r="AA2652" s="39"/>
      <c r="AB2652" s="39"/>
      <c r="AC2652" s="39"/>
      <c r="AD2652" s="39"/>
      <c r="AE2652" s="39"/>
      <c r="AF2652" s="39"/>
      <c r="AG2652" s="39"/>
      <c r="AH2652" s="39"/>
      <c r="AI2652" s="39"/>
      <c r="AJ2652" s="39"/>
      <c r="AK2652" s="39"/>
      <c r="AL2652" s="39"/>
      <c r="AM2652" s="39"/>
      <c r="AN2652" s="39"/>
      <c r="AO2652" s="39"/>
      <c r="AP2652" s="39">
        <v>12500</v>
      </c>
      <c r="AQ2652" s="39">
        <v>0</v>
      </c>
      <c r="AR2652" s="27">
        <f t="shared" si="66"/>
        <v>0</v>
      </c>
      <c r="AS2652" s="13" t="s">
        <v>111</v>
      </c>
      <c r="AT2652" s="13">
        <v>2014</v>
      </c>
      <c r="AU2652" s="13" t="s">
        <v>7182</v>
      </c>
    </row>
    <row r="2653" spans="2:47" x14ac:dyDescent="0.2">
      <c r="B2653" s="13" t="s">
        <v>7157</v>
      </c>
      <c r="C2653" s="13" t="s">
        <v>100</v>
      </c>
      <c r="D2653" s="13" t="s">
        <v>3878</v>
      </c>
      <c r="E2653" s="13" t="s">
        <v>3879</v>
      </c>
      <c r="F2653" s="13" t="s">
        <v>3880</v>
      </c>
      <c r="G2653" s="13" t="s">
        <v>3897</v>
      </c>
      <c r="H2653" s="13" t="s">
        <v>105</v>
      </c>
      <c r="I2653" s="13">
        <v>50</v>
      </c>
      <c r="J2653" s="13" t="s">
        <v>200</v>
      </c>
      <c r="K2653" s="13" t="s">
        <v>107</v>
      </c>
      <c r="L2653" s="13" t="s">
        <v>108</v>
      </c>
      <c r="M2653" s="13" t="s">
        <v>122</v>
      </c>
      <c r="N2653" s="13" t="s">
        <v>3503</v>
      </c>
      <c r="O2653" s="39"/>
      <c r="P2653" s="39"/>
      <c r="Q2653" s="39"/>
      <c r="R2653" s="39">
        <v>571</v>
      </c>
      <c r="S2653" s="39">
        <v>1064</v>
      </c>
      <c r="T2653" s="39">
        <v>599</v>
      </c>
      <c r="U2653" s="39">
        <v>1064</v>
      </c>
      <c r="V2653" s="39">
        <v>1064</v>
      </c>
      <c r="W2653" s="39"/>
      <c r="X2653" s="39"/>
      <c r="Y2653" s="39"/>
      <c r="Z2653" s="39"/>
      <c r="AA2653" s="39"/>
      <c r="AB2653" s="39"/>
      <c r="AC2653" s="39"/>
      <c r="AD2653" s="39"/>
      <c r="AE2653" s="39"/>
      <c r="AF2653" s="39"/>
      <c r="AG2653" s="39"/>
      <c r="AH2653" s="39"/>
      <c r="AI2653" s="39"/>
      <c r="AJ2653" s="39"/>
      <c r="AK2653" s="39"/>
      <c r="AL2653" s="39"/>
      <c r="AM2653" s="39"/>
      <c r="AN2653" s="39"/>
      <c r="AO2653" s="39"/>
      <c r="AP2653" s="39">
        <v>13728.63</v>
      </c>
      <c r="AQ2653" s="39">
        <f t="shared" ref="AQ2653" si="69">SUM(R2653:W2653)*AP2653</f>
        <v>59884284.059999995</v>
      </c>
      <c r="AR2653" s="27">
        <f t="shared" si="66"/>
        <v>67070398.147200003</v>
      </c>
      <c r="AS2653" s="13" t="s">
        <v>111</v>
      </c>
      <c r="AT2653" s="13">
        <v>2014</v>
      </c>
      <c r="AU2653" s="13"/>
    </row>
    <row r="2654" spans="2:47" x14ac:dyDescent="0.2">
      <c r="B2654" s="7" t="s">
        <v>3903</v>
      </c>
      <c r="C2654" s="7" t="s">
        <v>100</v>
      </c>
      <c r="D2654" s="13" t="s">
        <v>3871</v>
      </c>
      <c r="E2654" s="7" t="s">
        <v>3872</v>
      </c>
      <c r="F2654" s="7" t="s">
        <v>3873</v>
      </c>
      <c r="G2654" s="7" t="s">
        <v>3904</v>
      </c>
      <c r="H2654" s="8" t="s">
        <v>197</v>
      </c>
      <c r="I2654" s="9">
        <v>50</v>
      </c>
      <c r="J2654" s="10" t="s">
        <v>238</v>
      </c>
      <c r="K2654" s="8" t="s">
        <v>107</v>
      </c>
      <c r="L2654" s="10" t="s">
        <v>108</v>
      </c>
      <c r="M2654" s="10" t="s">
        <v>109</v>
      </c>
      <c r="N2654" s="10" t="s">
        <v>3503</v>
      </c>
      <c r="O2654" s="27"/>
      <c r="P2654" s="27"/>
      <c r="Q2654" s="74"/>
      <c r="R2654" s="27">
        <v>410</v>
      </c>
      <c r="S2654" s="27">
        <v>410</v>
      </c>
      <c r="T2654" s="27">
        <v>410</v>
      </c>
      <c r="U2654" s="27">
        <v>410</v>
      </c>
      <c r="V2654" s="27">
        <v>410</v>
      </c>
      <c r="W2654" s="27"/>
      <c r="X2654" s="27"/>
      <c r="Y2654" s="27"/>
      <c r="Z2654" s="27"/>
      <c r="AA2654" s="27"/>
      <c r="AB2654" s="27"/>
      <c r="AC2654" s="27"/>
      <c r="AD2654" s="27"/>
      <c r="AE2654" s="27"/>
      <c r="AF2654" s="27"/>
      <c r="AG2654" s="27"/>
      <c r="AH2654" s="27"/>
      <c r="AI2654" s="27"/>
      <c r="AJ2654" s="27"/>
      <c r="AK2654" s="27"/>
      <c r="AL2654" s="27"/>
      <c r="AM2654" s="27"/>
      <c r="AN2654" s="27"/>
      <c r="AO2654" s="27"/>
      <c r="AP2654" s="27">
        <v>13540.81</v>
      </c>
      <c r="AQ2654" s="39">
        <v>0</v>
      </c>
      <c r="AR2654" s="27">
        <f t="shared" si="66"/>
        <v>0</v>
      </c>
      <c r="AS2654" s="10" t="s">
        <v>111</v>
      </c>
      <c r="AT2654" s="43" t="s">
        <v>241</v>
      </c>
      <c r="AU2654" s="89" t="s">
        <v>661</v>
      </c>
    </row>
    <row r="2655" spans="2:47" x14ac:dyDescent="0.2">
      <c r="B2655" s="12" t="s">
        <v>3905</v>
      </c>
      <c r="C2655" s="7" t="s">
        <v>100</v>
      </c>
      <c r="D2655" s="13" t="s">
        <v>3871</v>
      </c>
      <c r="E2655" s="7" t="s">
        <v>3872</v>
      </c>
      <c r="F2655" s="7" t="s">
        <v>3873</v>
      </c>
      <c r="G2655" s="7" t="s">
        <v>3904</v>
      </c>
      <c r="H2655" s="8" t="s">
        <v>105</v>
      </c>
      <c r="I2655" s="9">
        <v>50</v>
      </c>
      <c r="J2655" s="10" t="s">
        <v>106</v>
      </c>
      <c r="K2655" s="8" t="s">
        <v>107</v>
      </c>
      <c r="L2655" s="10" t="s">
        <v>108</v>
      </c>
      <c r="M2655" s="10" t="s">
        <v>109</v>
      </c>
      <c r="N2655" s="10" t="s">
        <v>3503</v>
      </c>
      <c r="O2655" s="74"/>
      <c r="P2655" s="27"/>
      <c r="Q2655" s="27"/>
      <c r="R2655" s="27">
        <v>410</v>
      </c>
      <c r="S2655" s="27">
        <v>410</v>
      </c>
      <c r="T2655" s="27">
        <v>410</v>
      </c>
      <c r="U2655" s="27">
        <v>410</v>
      </c>
      <c r="V2655" s="27">
        <v>410</v>
      </c>
      <c r="W2655" s="27"/>
      <c r="X2655" s="27"/>
      <c r="Y2655" s="27"/>
      <c r="Z2655" s="27"/>
      <c r="AA2655" s="27"/>
      <c r="AB2655" s="27"/>
      <c r="AC2655" s="27"/>
      <c r="AD2655" s="27"/>
      <c r="AE2655" s="27"/>
      <c r="AF2655" s="27"/>
      <c r="AG2655" s="27"/>
      <c r="AH2655" s="27"/>
      <c r="AI2655" s="27"/>
      <c r="AJ2655" s="27"/>
      <c r="AK2655" s="27"/>
      <c r="AL2655" s="27"/>
      <c r="AM2655" s="27"/>
      <c r="AN2655" s="27"/>
      <c r="AO2655" s="27"/>
      <c r="AP2655" s="27">
        <v>13540.81</v>
      </c>
      <c r="AQ2655" s="39">
        <v>0</v>
      </c>
      <c r="AR2655" s="27">
        <f t="shared" si="66"/>
        <v>0</v>
      </c>
      <c r="AS2655" s="10" t="s">
        <v>111</v>
      </c>
      <c r="AT2655" s="43" t="s">
        <v>241</v>
      </c>
      <c r="AU2655" s="89" t="s">
        <v>661</v>
      </c>
    </row>
    <row r="2656" spans="2:47" x14ac:dyDescent="0.2">
      <c r="B2656" s="12" t="s">
        <v>3906</v>
      </c>
      <c r="C2656" s="7" t="s">
        <v>100</v>
      </c>
      <c r="D2656" s="13" t="s">
        <v>3871</v>
      </c>
      <c r="E2656" s="7" t="s">
        <v>3872</v>
      </c>
      <c r="F2656" s="7" t="s">
        <v>3873</v>
      </c>
      <c r="G2656" s="7" t="s">
        <v>3904</v>
      </c>
      <c r="H2656" s="8" t="s">
        <v>105</v>
      </c>
      <c r="I2656" s="8">
        <v>50</v>
      </c>
      <c r="J2656" s="10" t="s">
        <v>200</v>
      </c>
      <c r="K2656" s="8" t="s">
        <v>107</v>
      </c>
      <c r="L2656" s="10" t="s">
        <v>108</v>
      </c>
      <c r="M2656" s="10" t="s">
        <v>109</v>
      </c>
      <c r="N2656" s="10" t="s">
        <v>3503</v>
      </c>
      <c r="O2656" s="74"/>
      <c r="P2656" s="27"/>
      <c r="Q2656" s="27"/>
      <c r="R2656" s="27">
        <v>68</v>
      </c>
      <c r="S2656" s="27">
        <v>410</v>
      </c>
      <c r="T2656" s="27">
        <v>410</v>
      </c>
      <c r="U2656" s="27">
        <v>410</v>
      </c>
      <c r="V2656" s="27">
        <v>410</v>
      </c>
      <c r="W2656" s="27"/>
      <c r="X2656" s="27"/>
      <c r="Y2656" s="27"/>
      <c r="Z2656" s="27"/>
      <c r="AA2656" s="27"/>
      <c r="AB2656" s="27"/>
      <c r="AC2656" s="27"/>
      <c r="AD2656" s="27"/>
      <c r="AE2656" s="27"/>
      <c r="AF2656" s="27"/>
      <c r="AG2656" s="27"/>
      <c r="AH2656" s="27"/>
      <c r="AI2656" s="27"/>
      <c r="AJ2656" s="27"/>
      <c r="AK2656" s="27"/>
      <c r="AL2656" s="27"/>
      <c r="AM2656" s="27"/>
      <c r="AN2656" s="27"/>
      <c r="AO2656" s="27"/>
      <c r="AP2656" s="27">
        <v>12500</v>
      </c>
      <c r="AQ2656" s="39">
        <v>0</v>
      </c>
      <c r="AR2656" s="27">
        <f t="shared" si="66"/>
        <v>0</v>
      </c>
      <c r="AS2656" s="10" t="s">
        <v>111</v>
      </c>
      <c r="AT2656" s="7" t="s">
        <v>375</v>
      </c>
      <c r="AU2656" s="13" t="s">
        <v>115</v>
      </c>
    </row>
    <row r="2657" spans="2:47" x14ac:dyDescent="0.2">
      <c r="B2657" s="13" t="s">
        <v>3907</v>
      </c>
      <c r="C2657" s="13" t="s">
        <v>100</v>
      </c>
      <c r="D2657" s="13" t="s">
        <v>3878</v>
      </c>
      <c r="E2657" s="13" t="s">
        <v>3879</v>
      </c>
      <c r="F2657" s="13" t="s">
        <v>3880</v>
      </c>
      <c r="G2657" s="13" t="s">
        <v>3904</v>
      </c>
      <c r="H2657" s="13" t="s">
        <v>105</v>
      </c>
      <c r="I2657" s="13">
        <v>50</v>
      </c>
      <c r="J2657" s="13" t="s">
        <v>200</v>
      </c>
      <c r="K2657" s="13" t="s">
        <v>107</v>
      </c>
      <c r="L2657" s="13" t="s">
        <v>108</v>
      </c>
      <c r="M2657" s="13" t="s">
        <v>109</v>
      </c>
      <c r="N2657" s="13" t="s">
        <v>3503</v>
      </c>
      <c r="O2657" s="39"/>
      <c r="P2657" s="39"/>
      <c r="Q2657" s="39"/>
      <c r="R2657" s="39">
        <v>68</v>
      </c>
      <c r="S2657" s="39">
        <v>286</v>
      </c>
      <c r="T2657" s="39">
        <v>347</v>
      </c>
      <c r="U2657" s="39">
        <v>347</v>
      </c>
      <c r="V2657" s="39">
        <v>347</v>
      </c>
      <c r="W2657" s="39"/>
      <c r="X2657" s="39"/>
      <c r="Y2657" s="39"/>
      <c r="Z2657" s="39"/>
      <c r="AA2657" s="39"/>
      <c r="AB2657" s="39"/>
      <c r="AC2657" s="39"/>
      <c r="AD2657" s="39"/>
      <c r="AE2657" s="39"/>
      <c r="AF2657" s="39"/>
      <c r="AG2657" s="39"/>
      <c r="AH2657" s="39"/>
      <c r="AI2657" s="39"/>
      <c r="AJ2657" s="39"/>
      <c r="AK2657" s="39"/>
      <c r="AL2657" s="39"/>
      <c r="AM2657" s="39"/>
      <c r="AN2657" s="39"/>
      <c r="AO2657" s="39"/>
      <c r="AP2657" s="39">
        <v>12500</v>
      </c>
      <c r="AQ2657" s="39">
        <v>0</v>
      </c>
      <c r="AR2657" s="27">
        <f t="shared" si="66"/>
        <v>0</v>
      </c>
      <c r="AS2657" s="13" t="s">
        <v>111</v>
      </c>
      <c r="AT2657" s="13">
        <v>2014</v>
      </c>
      <c r="AU2657" s="13">
        <v>14</v>
      </c>
    </row>
    <row r="2658" spans="2:47" x14ac:dyDescent="0.2">
      <c r="B2658" s="13" t="s">
        <v>3908</v>
      </c>
      <c r="C2658" s="13" t="s">
        <v>100</v>
      </c>
      <c r="D2658" s="13" t="s">
        <v>3878</v>
      </c>
      <c r="E2658" s="13" t="s">
        <v>3879</v>
      </c>
      <c r="F2658" s="13" t="s">
        <v>3880</v>
      </c>
      <c r="G2658" s="13" t="s">
        <v>3904</v>
      </c>
      <c r="H2658" s="13" t="s">
        <v>105</v>
      </c>
      <c r="I2658" s="13">
        <v>50</v>
      </c>
      <c r="J2658" s="13" t="s">
        <v>200</v>
      </c>
      <c r="K2658" s="13" t="s">
        <v>107</v>
      </c>
      <c r="L2658" s="13" t="s">
        <v>108</v>
      </c>
      <c r="M2658" s="13" t="s">
        <v>109</v>
      </c>
      <c r="N2658" s="13" t="s">
        <v>3503</v>
      </c>
      <c r="O2658" s="39"/>
      <c r="P2658" s="39"/>
      <c r="Q2658" s="39"/>
      <c r="R2658" s="39">
        <v>68</v>
      </c>
      <c r="S2658" s="39">
        <v>225</v>
      </c>
      <c r="T2658" s="39">
        <v>347</v>
      </c>
      <c r="U2658" s="39">
        <v>347</v>
      </c>
      <c r="V2658" s="39">
        <v>347</v>
      </c>
      <c r="W2658" s="39"/>
      <c r="X2658" s="39"/>
      <c r="Y2658" s="39"/>
      <c r="Z2658" s="39"/>
      <c r="AA2658" s="39"/>
      <c r="AB2658" s="39"/>
      <c r="AC2658" s="39"/>
      <c r="AD2658" s="39"/>
      <c r="AE2658" s="39"/>
      <c r="AF2658" s="39"/>
      <c r="AG2658" s="39"/>
      <c r="AH2658" s="39"/>
      <c r="AI2658" s="39"/>
      <c r="AJ2658" s="39"/>
      <c r="AK2658" s="39"/>
      <c r="AL2658" s="39"/>
      <c r="AM2658" s="39"/>
      <c r="AN2658" s="39"/>
      <c r="AO2658" s="39"/>
      <c r="AP2658" s="39">
        <v>12500</v>
      </c>
      <c r="AQ2658" s="39">
        <v>0</v>
      </c>
      <c r="AR2658" s="27">
        <f t="shared" si="66"/>
        <v>0</v>
      </c>
      <c r="AS2658" s="13" t="s">
        <v>111</v>
      </c>
      <c r="AT2658" s="13">
        <v>2014</v>
      </c>
      <c r="AU2658" s="13">
        <v>14</v>
      </c>
    </row>
    <row r="2659" spans="2:47" x14ac:dyDescent="0.2">
      <c r="B2659" s="13" t="s">
        <v>3909</v>
      </c>
      <c r="C2659" s="13" t="s">
        <v>100</v>
      </c>
      <c r="D2659" s="13" t="s">
        <v>3878</v>
      </c>
      <c r="E2659" s="13" t="s">
        <v>3879</v>
      </c>
      <c r="F2659" s="13" t="s">
        <v>3880</v>
      </c>
      <c r="G2659" s="13" t="s">
        <v>3904</v>
      </c>
      <c r="H2659" s="13" t="s">
        <v>105</v>
      </c>
      <c r="I2659" s="13">
        <v>50</v>
      </c>
      <c r="J2659" s="13" t="s">
        <v>200</v>
      </c>
      <c r="K2659" s="13" t="s">
        <v>107</v>
      </c>
      <c r="L2659" s="13" t="s">
        <v>108</v>
      </c>
      <c r="M2659" s="13" t="s">
        <v>122</v>
      </c>
      <c r="N2659" s="13" t="s">
        <v>3503</v>
      </c>
      <c r="O2659" s="39"/>
      <c r="P2659" s="39"/>
      <c r="Q2659" s="39"/>
      <c r="R2659" s="39">
        <v>68</v>
      </c>
      <c r="S2659" s="39">
        <v>347</v>
      </c>
      <c r="T2659" s="39">
        <v>347</v>
      </c>
      <c r="U2659" s="39">
        <v>347</v>
      </c>
      <c r="V2659" s="39">
        <v>347</v>
      </c>
      <c r="W2659" s="39"/>
      <c r="X2659" s="39"/>
      <c r="Y2659" s="39"/>
      <c r="Z2659" s="39"/>
      <c r="AA2659" s="39"/>
      <c r="AB2659" s="39"/>
      <c r="AC2659" s="39"/>
      <c r="AD2659" s="39"/>
      <c r="AE2659" s="39"/>
      <c r="AF2659" s="39"/>
      <c r="AG2659" s="39"/>
      <c r="AH2659" s="39"/>
      <c r="AI2659" s="39"/>
      <c r="AJ2659" s="39"/>
      <c r="AK2659" s="39"/>
      <c r="AL2659" s="39"/>
      <c r="AM2659" s="39"/>
      <c r="AN2659" s="39"/>
      <c r="AO2659" s="39"/>
      <c r="AP2659" s="39">
        <v>12500</v>
      </c>
      <c r="AQ2659" s="39">
        <v>0</v>
      </c>
      <c r="AR2659" s="27">
        <f t="shared" si="66"/>
        <v>0</v>
      </c>
      <c r="AS2659" s="13" t="s">
        <v>111</v>
      </c>
      <c r="AT2659" s="13">
        <v>2014</v>
      </c>
      <c r="AU2659" s="13" t="s">
        <v>6997</v>
      </c>
    </row>
    <row r="2660" spans="2:47" x14ac:dyDescent="0.2">
      <c r="B2660" s="13" t="s">
        <v>7044</v>
      </c>
      <c r="C2660" s="13" t="s">
        <v>100</v>
      </c>
      <c r="D2660" s="13" t="s">
        <v>3878</v>
      </c>
      <c r="E2660" s="13" t="s">
        <v>3879</v>
      </c>
      <c r="F2660" s="13" t="s">
        <v>3880</v>
      </c>
      <c r="G2660" s="13" t="s">
        <v>3904</v>
      </c>
      <c r="H2660" s="13" t="s">
        <v>105</v>
      </c>
      <c r="I2660" s="13">
        <v>50</v>
      </c>
      <c r="J2660" s="13" t="s">
        <v>200</v>
      </c>
      <c r="K2660" s="13" t="s">
        <v>107</v>
      </c>
      <c r="L2660" s="13" t="s">
        <v>108</v>
      </c>
      <c r="M2660" s="13" t="s">
        <v>122</v>
      </c>
      <c r="N2660" s="13" t="s">
        <v>3503</v>
      </c>
      <c r="O2660" s="39"/>
      <c r="P2660" s="39"/>
      <c r="Q2660" s="39"/>
      <c r="R2660" s="39">
        <v>68</v>
      </c>
      <c r="S2660" s="39">
        <v>347</v>
      </c>
      <c r="T2660" s="39">
        <v>208</v>
      </c>
      <c r="U2660" s="39">
        <v>347</v>
      </c>
      <c r="V2660" s="39">
        <v>347</v>
      </c>
      <c r="W2660" s="39"/>
      <c r="X2660" s="39"/>
      <c r="Y2660" s="39"/>
      <c r="Z2660" s="39"/>
      <c r="AA2660" s="39"/>
      <c r="AB2660" s="39"/>
      <c r="AC2660" s="39"/>
      <c r="AD2660" s="39"/>
      <c r="AE2660" s="39"/>
      <c r="AF2660" s="39"/>
      <c r="AG2660" s="39"/>
      <c r="AH2660" s="39"/>
      <c r="AI2660" s="39"/>
      <c r="AJ2660" s="39"/>
      <c r="AK2660" s="39"/>
      <c r="AL2660" s="39"/>
      <c r="AM2660" s="39"/>
      <c r="AN2660" s="39"/>
      <c r="AO2660" s="39"/>
      <c r="AP2660" s="39">
        <v>12500</v>
      </c>
      <c r="AQ2660" s="39">
        <v>0</v>
      </c>
      <c r="AR2660" s="27">
        <f t="shared" si="66"/>
        <v>0</v>
      </c>
      <c r="AS2660" s="13" t="s">
        <v>111</v>
      </c>
      <c r="AT2660" s="13">
        <v>2014</v>
      </c>
      <c r="AU2660" s="13" t="s">
        <v>7182</v>
      </c>
    </row>
    <row r="2661" spans="2:47" x14ac:dyDescent="0.2">
      <c r="B2661" s="13" t="s">
        <v>7158</v>
      </c>
      <c r="C2661" s="13" t="s">
        <v>100</v>
      </c>
      <c r="D2661" s="13" t="s">
        <v>3878</v>
      </c>
      <c r="E2661" s="13" t="s">
        <v>3879</v>
      </c>
      <c r="F2661" s="13" t="s">
        <v>3880</v>
      </c>
      <c r="G2661" s="13" t="s">
        <v>3904</v>
      </c>
      <c r="H2661" s="13" t="s">
        <v>105</v>
      </c>
      <c r="I2661" s="13">
        <v>50</v>
      </c>
      <c r="J2661" s="13" t="s">
        <v>200</v>
      </c>
      <c r="K2661" s="13" t="s">
        <v>107</v>
      </c>
      <c r="L2661" s="13" t="s">
        <v>108</v>
      </c>
      <c r="M2661" s="13" t="s">
        <v>122</v>
      </c>
      <c r="N2661" s="13" t="s">
        <v>3503</v>
      </c>
      <c r="O2661" s="39"/>
      <c r="P2661" s="39"/>
      <c r="Q2661" s="39"/>
      <c r="R2661" s="39">
        <v>68</v>
      </c>
      <c r="S2661" s="39">
        <v>347</v>
      </c>
      <c r="T2661" s="39">
        <v>208</v>
      </c>
      <c r="U2661" s="39">
        <v>347</v>
      </c>
      <c r="V2661" s="39">
        <v>347</v>
      </c>
      <c r="W2661" s="39"/>
      <c r="X2661" s="39"/>
      <c r="Y2661" s="39"/>
      <c r="Z2661" s="39"/>
      <c r="AA2661" s="39"/>
      <c r="AB2661" s="39"/>
      <c r="AC2661" s="39"/>
      <c r="AD2661" s="39"/>
      <c r="AE2661" s="39"/>
      <c r="AF2661" s="39"/>
      <c r="AG2661" s="39"/>
      <c r="AH2661" s="39"/>
      <c r="AI2661" s="39"/>
      <c r="AJ2661" s="39"/>
      <c r="AK2661" s="39"/>
      <c r="AL2661" s="39"/>
      <c r="AM2661" s="39"/>
      <c r="AN2661" s="39"/>
      <c r="AO2661" s="39"/>
      <c r="AP2661" s="39">
        <v>13728.63</v>
      </c>
      <c r="AQ2661" s="39">
        <f t="shared" ref="AQ2661" si="70">SUM(R2661:W2661)*AP2661</f>
        <v>18080605.709999997</v>
      </c>
      <c r="AR2661" s="27">
        <f t="shared" si="66"/>
        <v>20250278.395199999</v>
      </c>
      <c r="AS2661" s="13" t="s">
        <v>111</v>
      </c>
      <c r="AT2661" s="13">
        <v>2014</v>
      </c>
      <c r="AU2661" s="13"/>
    </row>
    <row r="2662" spans="2:47" x14ac:dyDescent="0.2">
      <c r="B2662" s="7" t="s">
        <v>3910</v>
      </c>
      <c r="C2662" s="7" t="s">
        <v>100</v>
      </c>
      <c r="D2662" s="13" t="s">
        <v>3871</v>
      </c>
      <c r="E2662" s="7" t="s">
        <v>3872</v>
      </c>
      <c r="F2662" s="7" t="s">
        <v>3873</v>
      </c>
      <c r="G2662" s="7" t="s">
        <v>3911</v>
      </c>
      <c r="H2662" s="8" t="s">
        <v>197</v>
      </c>
      <c r="I2662" s="9">
        <v>50</v>
      </c>
      <c r="J2662" s="10" t="s">
        <v>238</v>
      </c>
      <c r="K2662" s="8" t="s">
        <v>107</v>
      </c>
      <c r="L2662" s="10" t="s">
        <v>108</v>
      </c>
      <c r="M2662" s="10" t="s">
        <v>109</v>
      </c>
      <c r="N2662" s="10" t="s">
        <v>3503</v>
      </c>
      <c r="O2662" s="27"/>
      <c r="P2662" s="27"/>
      <c r="Q2662" s="74"/>
      <c r="R2662" s="27">
        <v>212</v>
      </c>
      <c r="S2662" s="27">
        <v>212</v>
      </c>
      <c r="T2662" s="27">
        <v>212</v>
      </c>
      <c r="U2662" s="27">
        <v>212</v>
      </c>
      <c r="V2662" s="27">
        <v>212</v>
      </c>
      <c r="W2662" s="27"/>
      <c r="X2662" s="27"/>
      <c r="Y2662" s="27"/>
      <c r="Z2662" s="27"/>
      <c r="AA2662" s="27"/>
      <c r="AB2662" s="27"/>
      <c r="AC2662" s="27"/>
      <c r="AD2662" s="27"/>
      <c r="AE2662" s="27"/>
      <c r="AF2662" s="27"/>
      <c r="AG2662" s="27"/>
      <c r="AH2662" s="27"/>
      <c r="AI2662" s="27"/>
      <c r="AJ2662" s="27"/>
      <c r="AK2662" s="27"/>
      <c r="AL2662" s="27"/>
      <c r="AM2662" s="27"/>
      <c r="AN2662" s="27"/>
      <c r="AO2662" s="27"/>
      <c r="AP2662" s="27">
        <v>13540.81</v>
      </c>
      <c r="AQ2662" s="39">
        <v>0</v>
      </c>
      <c r="AR2662" s="27">
        <f t="shared" si="66"/>
        <v>0</v>
      </c>
      <c r="AS2662" s="10" t="s">
        <v>111</v>
      </c>
      <c r="AT2662" s="43" t="s">
        <v>241</v>
      </c>
      <c r="AU2662" s="89" t="s">
        <v>3912</v>
      </c>
    </row>
    <row r="2663" spans="2:47" x14ac:dyDescent="0.2">
      <c r="B2663" s="12" t="s">
        <v>3913</v>
      </c>
      <c r="C2663" s="7" t="s">
        <v>100</v>
      </c>
      <c r="D2663" s="13" t="s">
        <v>3871</v>
      </c>
      <c r="E2663" s="7" t="s">
        <v>3872</v>
      </c>
      <c r="F2663" s="7" t="s">
        <v>3873</v>
      </c>
      <c r="G2663" s="7" t="s">
        <v>3911</v>
      </c>
      <c r="H2663" s="8" t="s">
        <v>105</v>
      </c>
      <c r="I2663" s="9">
        <v>50</v>
      </c>
      <c r="J2663" s="10" t="s">
        <v>106</v>
      </c>
      <c r="K2663" s="8" t="s">
        <v>107</v>
      </c>
      <c r="L2663" s="10" t="s">
        <v>108</v>
      </c>
      <c r="M2663" s="10" t="s">
        <v>109</v>
      </c>
      <c r="N2663" s="10" t="s">
        <v>3503</v>
      </c>
      <c r="O2663" s="74"/>
      <c r="P2663" s="27"/>
      <c r="Q2663" s="27"/>
      <c r="R2663" s="27">
        <v>212</v>
      </c>
      <c r="S2663" s="27">
        <v>212</v>
      </c>
      <c r="T2663" s="27">
        <v>212</v>
      </c>
      <c r="U2663" s="27">
        <v>212</v>
      </c>
      <c r="V2663" s="27">
        <v>212</v>
      </c>
      <c r="W2663" s="27"/>
      <c r="X2663" s="27"/>
      <c r="Y2663" s="27"/>
      <c r="Z2663" s="27"/>
      <c r="AA2663" s="27"/>
      <c r="AB2663" s="27"/>
      <c r="AC2663" s="27"/>
      <c r="AD2663" s="27"/>
      <c r="AE2663" s="27"/>
      <c r="AF2663" s="27"/>
      <c r="AG2663" s="27"/>
      <c r="AH2663" s="27"/>
      <c r="AI2663" s="27"/>
      <c r="AJ2663" s="27"/>
      <c r="AK2663" s="27"/>
      <c r="AL2663" s="27"/>
      <c r="AM2663" s="27"/>
      <c r="AN2663" s="27"/>
      <c r="AO2663" s="27"/>
      <c r="AP2663" s="27">
        <v>13540.81</v>
      </c>
      <c r="AQ2663" s="39">
        <v>0</v>
      </c>
      <c r="AR2663" s="27">
        <f t="shared" si="66"/>
        <v>0</v>
      </c>
      <c r="AS2663" s="10" t="s">
        <v>111</v>
      </c>
      <c r="AT2663" s="43" t="s">
        <v>241</v>
      </c>
      <c r="AU2663" s="89" t="s">
        <v>3912</v>
      </c>
    </row>
    <row r="2664" spans="2:47" x14ac:dyDescent="0.2">
      <c r="B2664" s="12" t="s">
        <v>3914</v>
      </c>
      <c r="C2664" s="7" t="s">
        <v>100</v>
      </c>
      <c r="D2664" s="13" t="s">
        <v>3871</v>
      </c>
      <c r="E2664" s="7" t="s">
        <v>3872</v>
      </c>
      <c r="F2664" s="7" t="s">
        <v>3873</v>
      </c>
      <c r="G2664" s="7" t="s">
        <v>3911</v>
      </c>
      <c r="H2664" s="8" t="s">
        <v>105</v>
      </c>
      <c r="I2664" s="8">
        <v>50</v>
      </c>
      <c r="J2664" s="10" t="s">
        <v>200</v>
      </c>
      <c r="K2664" s="8" t="s">
        <v>107</v>
      </c>
      <c r="L2664" s="10" t="s">
        <v>108</v>
      </c>
      <c r="M2664" s="10" t="s">
        <v>109</v>
      </c>
      <c r="N2664" s="10" t="s">
        <v>3503</v>
      </c>
      <c r="O2664" s="74"/>
      <c r="P2664" s="27"/>
      <c r="Q2664" s="27"/>
      <c r="R2664" s="27"/>
      <c r="S2664" s="27">
        <v>212</v>
      </c>
      <c r="T2664" s="27">
        <v>212</v>
      </c>
      <c r="U2664" s="27">
        <v>212</v>
      </c>
      <c r="V2664" s="27">
        <v>212</v>
      </c>
      <c r="W2664" s="27"/>
      <c r="X2664" s="27"/>
      <c r="Y2664" s="27"/>
      <c r="Z2664" s="27"/>
      <c r="AA2664" s="27"/>
      <c r="AB2664" s="27"/>
      <c r="AC2664" s="27"/>
      <c r="AD2664" s="27"/>
      <c r="AE2664" s="27"/>
      <c r="AF2664" s="27"/>
      <c r="AG2664" s="27"/>
      <c r="AH2664" s="27"/>
      <c r="AI2664" s="27"/>
      <c r="AJ2664" s="27"/>
      <c r="AK2664" s="27"/>
      <c r="AL2664" s="27"/>
      <c r="AM2664" s="27"/>
      <c r="AN2664" s="27"/>
      <c r="AO2664" s="27"/>
      <c r="AP2664" s="27">
        <v>12500</v>
      </c>
      <c r="AQ2664" s="39">
        <v>0</v>
      </c>
      <c r="AR2664" s="27">
        <f t="shared" si="66"/>
        <v>0</v>
      </c>
      <c r="AS2664" s="10" t="s">
        <v>111</v>
      </c>
      <c r="AT2664" s="7" t="s">
        <v>375</v>
      </c>
      <c r="AU2664" s="13" t="s">
        <v>115</v>
      </c>
    </row>
    <row r="2665" spans="2:47" x14ac:dyDescent="0.2">
      <c r="B2665" s="13" t="s">
        <v>3915</v>
      </c>
      <c r="C2665" s="13" t="s">
        <v>100</v>
      </c>
      <c r="D2665" s="13" t="s">
        <v>3878</v>
      </c>
      <c r="E2665" s="13" t="s">
        <v>3879</v>
      </c>
      <c r="F2665" s="13" t="s">
        <v>3880</v>
      </c>
      <c r="G2665" s="13" t="s">
        <v>3911</v>
      </c>
      <c r="H2665" s="13" t="s">
        <v>105</v>
      </c>
      <c r="I2665" s="13">
        <v>50</v>
      </c>
      <c r="J2665" s="13" t="s">
        <v>200</v>
      </c>
      <c r="K2665" s="13" t="s">
        <v>107</v>
      </c>
      <c r="L2665" s="13" t="s">
        <v>108</v>
      </c>
      <c r="M2665" s="13" t="s">
        <v>109</v>
      </c>
      <c r="N2665" s="13" t="s">
        <v>3503</v>
      </c>
      <c r="O2665" s="39"/>
      <c r="P2665" s="39"/>
      <c r="Q2665" s="39"/>
      <c r="R2665" s="39"/>
      <c r="S2665" s="39">
        <v>45</v>
      </c>
      <c r="T2665" s="39">
        <v>184</v>
      </c>
      <c r="U2665" s="39">
        <v>184</v>
      </c>
      <c r="V2665" s="39">
        <v>184</v>
      </c>
      <c r="W2665" s="39"/>
      <c r="X2665" s="39"/>
      <c r="Y2665" s="39"/>
      <c r="Z2665" s="39"/>
      <c r="AA2665" s="39"/>
      <c r="AB2665" s="39"/>
      <c r="AC2665" s="39"/>
      <c r="AD2665" s="39"/>
      <c r="AE2665" s="39"/>
      <c r="AF2665" s="39"/>
      <c r="AG2665" s="39"/>
      <c r="AH2665" s="39"/>
      <c r="AI2665" s="39"/>
      <c r="AJ2665" s="39"/>
      <c r="AK2665" s="39"/>
      <c r="AL2665" s="39"/>
      <c r="AM2665" s="39"/>
      <c r="AN2665" s="39"/>
      <c r="AO2665" s="39"/>
      <c r="AP2665" s="39">
        <v>12500</v>
      </c>
      <c r="AQ2665" s="39">
        <v>0</v>
      </c>
      <c r="AR2665" s="27">
        <f t="shared" si="66"/>
        <v>0</v>
      </c>
      <c r="AS2665" s="13" t="s">
        <v>111</v>
      </c>
      <c r="AT2665" s="13">
        <v>2014</v>
      </c>
      <c r="AU2665" s="13">
        <v>14</v>
      </c>
    </row>
    <row r="2666" spans="2:47" x14ac:dyDescent="0.2">
      <c r="B2666" s="13" t="s">
        <v>3916</v>
      </c>
      <c r="C2666" s="13" t="s">
        <v>100</v>
      </c>
      <c r="D2666" s="13" t="s">
        <v>3878</v>
      </c>
      <c r="E2666" s="13" t="s">
        <v>3879</v>
      </c>
      <c r="F2666" s="13" t="s">
        <v>3880</v>
      </c>
      <c r="G2666" s="13" t="s">
        <v>3911</v>
      </c>
      <c r="H2666" s="13" t="s">
        <v>105</v>
      </c>
      <c r="I2666" s="13">
        <v>50</v>
      </c>
      <c r="J2666" s="13" t="s">
        <v>200</v>
      </c>
      <c r="K2666" s="13" t="s">
        <v>107</v>
      </c>
      <c r="L2666" s="13" t="s">
        <v>108</v>
      </c>
      <c r="M2666" s="13" t="s">
        <v>109</v>
      </c>
      <c r="N2666" s="13" t="s">
        <v>3503</v>
      </c>
      <c r="O2666" s="39"/>
      <c r="P2666" s="39"/>
      <c r="Q2666" s="39"/>
      <c r="R2666" s="39"/>
      <c r="S2666" s="39">
        <v>0</v>
      </c>
      <c r="T2666" s="39">
        <v>184</v>
      </c>
      <c r="U2666" s="39">
        <v>184</v>
      </c>
      <c r="V2666" s="39">
        <v>184</v>
      </c>
      <c r="W2666" s="39"/>
      <c r="X2666" s="39"/>
      <c r="Y2666" s="39"/>
      <c r="Z2666" s="39"/>
      <c r="AA2666" s="39"/>
      <c r="AB2666" s="39"/>
      <c r="AC2666" s="39"/>
      <c r="AD2666" s="39"/>
      <c r="AE2666" s="39"/>
      <c r="AF2666" s="39"/>
      <c r="AG2666" s="39"/>
      <c r="AH2666" s="39"/>
      <c r="AI2666" s="39"/>
      <c r="AJ2666" s="39"/>
      <c r="AK2666" s="39"/>
      <c r="AL2666" s="39"/>
      <c r="AM2666" s="39"/>
      <c r="AN2666" s="39"/>
      <c r="AO2666" s="39"/>
      <c r="AP2666" s="39">
        <v>12500</v>
      </c>
      <c r="AQ2666" s="39">
        <v>0</v>
      </c>
      <c r="AR2666" s="27">
        <f t="shared" si="66"/>
        <v>0</v>
      </c>
      <c r="AS2666" s="13" t="s">
        <v>111</v>
      </c>
      <c r="AT2666" s="13">
        <v>2014</v>
      </c>
      <c r="AU2666" s="13">
        <v>14</v>
      </c>
    </row>
    <row r="2667" spans="2:47" x14ac:dyDescent="0.2">
      <c r="B2667" s="13" t="s">
        <v>3917</v>
      </c>
      <c r="C2667" s="13" t="s">
        <v>100</v>
      </c>
      <c r="D2667" s="13" t="s">
        <v>3878</v>
      </c>
      <c r="E2667" s="13" t="s">
        <v>3879</v>
      </c>
      <c r="F2667" s="13" t="s">
        <v>3880</v>
      </c>
      <c r="G2667" s="13" t="s">
        <v>3911</v>
      </c>
      <c r="H2667" s="13" t="s">
        <v>105</v>
      </c>
      <c r="I2667" s="13">
        <v>50</v>
      </c>
      <c r="J2667" s="13" t="s">
        <v>200</v>
      </c>
      <c r="K2667" s="13" t="s">
        <v>107</v>
      </c>
      <c r="L2667" s="13" t="s">
        <v>108</v>
      </c>
      <c r="M2667" s="13" t="s">
        <v>109</v>
      </c>
      <c r="N2667" s="13" t="s">
        <v>3503</v>
      </c>
      <c r="O2667" s="39"/>
      <c r="P2667" s="39"/>
      <c r="Q2667" s="39"/>
      <c r="R2667" s="39"/>
      <c r="S2667" s="39">
        <v>184</v>
      </c>
      <c r="T2667" s="39">
        <v>184</v>
      </c>
      <c r="U2667" s="39">
        <v>184</v>
      </c>
      <c r="V2667" s="39">
        <v>184</v>
      </c>
      <c r="W2667" s="39"/>
      <c r="X2667" s="39"/>
      <c r="Y2667" s="39"/>
      <c r="Z2667" s="39"/>
      <c r="AA2667" s="39"/>
      <c r="AB2667" s="39"/>
      <c r="AC2667" s="39"/>
      <c r="AD2667" s="39"/>
      <c r="AE2667" s="39"/>
      <c r="AF2667" s="39"/>
      <c r="AG2667" s="39"/>
      <c r="AH2667" s="39"/>
      <c r="AI2667" s="39"/>
      <c r="AJ2667" s="39"/>
      <c r="AK2667" s="39"/>
      <c r="AL2667" s="39"/>
      <c r="AM2667" s="39"/>
      <c r="AN2667" s="39"/>
      <c r="AO2667" s="39"/>
      <c r="AP2667" s="39">
        <v>12500</v>
      </c>
      <c r="AQ2667" s="39">
        <v>0</v>
      </c>
      <c r="AR2667" s="27">
        <f t="shared" si="66"/>
        <v>0</v>
      </c>
      <c r="AS2667" s="13" t="s">
        <v>111</v>
      </c>
      <c r="AT2667" s="13">
        <v>2014</v>
      </c>
      <c r="AU2667" s="13">
        <v>14</v>
      </c>
    </row>
    <row r="2668" spans="2:47" x14ac:dyDescent="0.2">
      <c r="B2668" s="13" t="s">
        <v>3918</v>
      </c>
      <c r="C2668" s="13" t="s">
        <v>100</v>
      </c>
      <c r="D2668" s="13" t="s">
        <v>3878</v>
      </c>
      <c r="E2668" s="13" t="s">
        <v>3879</v>
      </c>
      <c r="F2668" s="13" t="s">
        <v>3880</v>
      </c>
      <c r="G2668" s="13" t="s">
        <v>3911</v>
      </c>
      <c r="H2668" s="13" t="s">
        <v>105</v>
      </c>
      <c r="I2668" s="13">
        <v>50</v>
      </c>
      <c r="J2668" s="13" t="s">
        <v>200</v>
      </c>
      <c r="K2668" s="13" t="s">
        <v>107</v>
      </c>
      <c r="L2668" s="13" t="s">
        <v>108</v>
      </c>
      <c r="M2668" s="13" t="s">
        <v>122</v>
      </c>
      <c r="N2668" s="13" t="s">
        <v>3503</v>
      </c>
      <c r="O2668" s="39"/>
      <c r="P2668" s="39"/>
      <c r="Q2668" s="39"/>
      <c r="R2668" s="39"/>
      <c r="S2668" s="39">
        <v>180</v>
      </c>
      <c r="T2668" s="39">
        <v>184</v>
      </c>
      <c r="U2668" s="39">
        <v>184</v>
      </c>
      <c r="V2668" s="39">
        <v>184</v>
      </c>
      <c r="W2668" s="39"/>
      <c r="X2668" s="39"/>
      <c r="Y2668" s="39"/>
      <c r="Z2668" s="39"/>
      <c r="AA2668" s="39"/>
      <c r="AB2668" s="39"/>
      <c r="AC2668" s="39"/>
      <c r="AD2668" s="39"/>
      <c r="AE2668" s="39"/>
      <c r="AF2668" s="39"/>
      <c r="AG2668" s="39"/>
      <c r="AH2668" s="39"/>
      <c r="AI2668" s="39"/>
      <c r="AJ2668" s="39"/>
      <c r="AK2668" s="39"/>
      <c r="AL2668" s="39"/>
      <c r="AM2668" s="39"/>
      <c r="AN2668" s="39"/>
      <c r="AO2668" s="39"/>
      <c r="AP2668" s="39">
        <v>12500</v>
      </c>
      <c r="AQ2668" s="39">
        <v>0</v>
      </c>
      <c r="AR2668" s="27">
        <f t="shared" si="66"/>
        <v>0</v>
      </c>
      <c r="AS2668" s="13" t="s">
        <v>111</v>
      </c>
      <c r="AT2668" s="13">
        <v>2014</v>
      </c>
      <c r="AU2668" s="13" t="s">
        <v>6997</v>
      </c>
    </row>
    <row r="2669" spans="2:47" x14ac:dyDescent="0.2">
      <c r="B2669" s="13" t="s">
        <v>7045</v>
      </c>
      <c r="C2669" s="13" t="s">
        <v>100</v>
      </c>
      <c r="D2669" s="13" t="s">
        <v>3878</v>
      </c>
      <c r="E2669" s="13" t="s">
        <v>3879</v>
      </c>
      <c r="F2669" s="13" t="s">
        <v>3880</v>
      </c>
      <c r="G2669" s="13" t="s">
        <v>3911</v>
      </c>
      <c r="H2669" s="13" t="s">
        <v>105</v>
      </c>
      <c r="I2669" s="13">
        <v>50</v>
      </c>
      <c r="J2669" s="13" t="s">
        <v>200</v>
      </c>
      <c r="K2669" s="13" t="s">
        <v>107</v>
      </c>
      <c r="L2669" s="13" t="s">
        <v>108</v>
      </c>
      <c r="M2669" s="13" t="s">
        <v>122</v>
      </c>
      <c r="N2669" s="13" t="s">
        <v>3503</v>
      </c>
      <c r="O2669" s="39"/>
      <c r="P2669" s="39"/>
      <c r="Q2669" s="39"/>
      <c r="R2669" s="39"/>
      <c r="S2669" s="39">
        <v>180</v>
      </c>
      <c r="T2669" s="39">
        <v>60</v>
      </c>
      <c r="U2669" s="39">
        <v>184</v>
      </c>
      <c r="V2669" s="39">
        <v>184</v>
      </c>
      <c r="W2669" s="39"/>
      <c r="X2669" s="39"/>
      <c r="Y2669" s="39"/>
      <c r="Z2669" s="39"/>
      <c r="AA2669" s="39"/>
      <c r="AB2669" s="39"/>
      <c r="AC2669" s="39"/>
      <c r="AD2669" s="39"/>
      <c r="AE2669" s="39"/>
      <c r="AF2669" s="39"/>
      <c r="AG2669" s="39"/>
      <c r="AH2669" s="39"/>
      <c r="AI2669" s="39"/>
      <c r="AJ2669" s="39"/>
      <c r="AK2669" s="39"/>
      <c r="AL2669" s="39"/>
      <c r="AM2669" s="39"/>
      <c r="AN2669" s="39"/>
      <c r="AO2669" s="39"/>
      <c r="AP2669" s="39">
        <v>12500</v>
      </c>
      <c r="AQ2669" s="39">
        <v>0</v>
      </c>
      <c r="AR2669" s="27">
        <f t="shared" si="66"/>
        <v>0</v>
      </c>
      <c r="AS2669" s="13" t="s">
        <v>111</v>
      </c>
      <c r="AT2669" s="13">
        <v>2014</v>
      </c>
      <c r="AU2669" s="13" t="s">
        <v>7182</v>
      </c>
    </row>
    <row r="2670" spans="2:47" x14ac:dyDescent="0.2">
      <c r="B2670" s="13" t="s">
        <v>7159</v>
      </c>
      <c r="C2670" s="13" t="s">
        <v>100</v>
      </c>
      <c r="D2670" s="13" t="s">
        <v>3878</v>
      </c>
      <c r="E2670" s="13" t="s">
        <v>3879</v>
      </c>
      <c r="F2670" s="13" t="s">
        <v>3880</v>
      </c>
      <c r="G2670" s="13" t="s">
        <v>3911</v>
      </c>
      <c r="H2670" s="13" t="s">
        <v>105</v>
      </c>
      <c r="I2670" s="13">
        <v>50</v>
      </c>
      <c r="J2670" s="13" t="s">
        <v>200</v>
      </c>
      <c r="K2670" s="13" t="s">
        <v>107</v>
      </c>
      <c r="L2670" s="13" t="s">
        <v>108</v>
      </c>
      <c r="M2670" s="13" t="s">
        <v>122</v>
      </c>
      <c r="N2670" s="13" t="s">
        <v>3503</v>
      </c>
      <c r="O2670" s="39"/>
      <c r="P2670" s="39"/>
      <c r="Q2670" s="39"/>
      <c r="R2670" s="39"/>
      <c r="S2670" s="39">
        <v>180</v>
      </c>
      <c r="T2670" s="39">
        <v>60</v>
      </c>
      <c r="U2670" s="39">
        <v>184</v>
      </c>
      <c r="V2670" s="39">
        <v>184</v>
      </c>
      <c r="W2670" s="39"/>
      <c r="X2670" s="39"/>
      <c r="Y2670" s="39"/>
      <c r="Z2670" s="39"/>
      <c r="AA2670" s="39"/>
      <c r="AB2670" s="39"/>
      <c r="AC2670" s="39"/>
      <c r="AD2670" s="39"/>
      <c r="AE2670" s="39"/>
      <c r="AF2670" s="39"/>
      <c r="AG2670" s="39"/>
      <c r="AH2670" s="39"/>
      <c r="AI2670" s="39"/>
      <c r="AJ2670" s="39"/>
      <c r="AK2670" s="39"/>
      <c r="AL2670" s="39"/>
      <c r="AM2670" s="39"/>
      <c r="AN2670" s="39"/>
      <c r="AO2670" s="39"/>
      <c r="AP2670" s="39">
        <v>13728.63</v>
      </c>
      <c r="AQ2670" s="39">
        <f t="shared" ref="AQ2670" si="71">SUM(R2670:W2670)*AP2670</f>
        <v>8347007.0399999991</v>
      </c>
      <c r="AR2670" s="27">
        <f t="shared" si="66"/>
        <v>9348647.8848000001</v>
      </c>
      <c r="AS2670" s="13" t="s">
        <v>111</v>
      </c>
      <c r="AT2670" s="13">
        <v>2014</v>
      </c>
      <c r="AU2670" s="13"/>
    </row>
    <row r="2671" spans="2:47" x14ac:dyDescent="0.2">
      <c r="B2671" s="7" t="s">
        <v>3919</v>
      </c>
      <c r="C2671" s="7" t="s">
        <v>100</v>
      </c>
      <c r="D2671" s="13" t="s">
        <v>3871</v>
      </c>
      <c r="E2671" s="7" t="s">
        <v>3872</v>
      </c>
      <c r="F2671" s="7" t="s">
        <v>3873</v>
      </c>
      <c r="G2671" s="7" t="s">
        <v>3920</v>
      </c>
      <c r="H2671" s="8" t="s">
        <v>197</v>
      </c>
      <c r="I2671" s="9">
        <v>50</v>
      </c>
      <c r="J2671" s="10" t="s">
        <v>238</v>
      </c>
      <c r="K2671" s="8" t="s">
        <v>107</v>
      </c>
      <c r="L2671" s="10" t="s">
        <v>108</v>
      </c>
      <c r="M2671" s="10" t="s">
        <v>109</v>
      </c>
      <c r="N2671" s="10" t="s">
        <v>3503</v>
      </c>
      <c r="O2671" s="27"/>
      <c r="P2671" s="27"/>
      <c r="Q2671" s="74"/>
      <c r="R2671" s="27">
        <v>128</v>
      </c>
      <c r="S2671" s="27">
        <v>128</v>
      </c>
      <c r="T2671" s="27">
        <v>128</v>
      </c>
      <c r="U2671" s="27">
        <v>128</v>
      </c>
      <c r="V2671" s="27">
        <v>128</v>
      </c>
      <c r="W2671" s="27"/>
      <c r="X2671" s="27"/>
      <c r="Y2671" s="27"/>
      <c r="Z2671" s="27"/>
      <c r="AA2671" s="27"/>
      <c r="AB2671" s="27"/>
      <c r="AC2671" s="27"/>
      <c r="AD2671" s="27"/>
      <c r="AE2671" s="27"/>
      <c r="AF2671" s="27"/>
      <c r="AG2671" s="27"/>
      <c r="AH2671" s="27"/>
      <c r="AI2671" s="27"/>
      <c r="AJ2671" s="27"/>
      <c r="AK2671" s="27"/>
      <c r="AL2671" s="27"/>
      <c r="AM2671" s="27"/>
      <c r="AN2671" s="27"/>
      <c r="AO2671" s="27"/>
      <c r="AP2671" s="27">
        <v>13540.81</v>
      </c>
      <c r="AQ2671" s="39">
        <v>0</v>
      </c>
      <c r="AR2671" s="27">
        <f t="shared" si="66"/>
        <v>0</v>
      </c>
      <c r="AS2671" s="10" t="s">
        <v>111</v>
      </c>
      <c r="AT2671" s="43" t="s">
        <v>241</v>
      </c>
      <c r="AU2671" s="89" t="s">
        <v>3912</v>
      </c>
    </row>
    <row r="2672" spans="2:47" x14ac:dyDescent="0.2">
      <c r="B2672" s="12" t="s">
        <v>3921</v>
      </c>
      <c r="C2672" s="7" t="s">
        <v>100</v>
      </c>
      <c r="D2672" s="13" t="s">
        <v>3871</v>
      </c>
      <c r="E2672" s="7" t="s">
        <v>3872</v>
      </c>
      <c r="F2672" s="7" t="s">
        <v>3873</v>
      </c>
      <c r="G2672" s="7" t="s">
        <v>3920</v>
      </c>
      <c r="H2672" s="8" t="s">
        <v>105</v>
      </c>
      <c r="I2672" s="9">
        <v>50</v>
      </c>
      <c r="J2672" s="10" t="s">
        <v>106</v>
      </c>
      <c r="K2672" s="8" t="s">
        <v>107</v>
      </c>
      <c r="L2672" s="10" t="s">
        <v>108</v>
      </c>
      <c r="M2672" s="10" t="s">
        <v>109</v>
      </c>
      <c r="N2672" s="10" t="s">
        <v>3503</v>
      </c>
      <c r="O2672" s="74"/>
      <c r="P2672" s="27"/>
      <c r="Q2672" s="27"/>
      <c r="R2672" s="27">
        <v>128</v>
      </c>
      <c r="S2672" s="27">
        <v>128</v>
      </c>
      <c r="T2672" s="27">
        <v>128</v>
      </c>
      <c r="U2672" s="27">
        <v>128</v>
      </c>
      <c r="V2672" s="27">
        <v>128</v>
      </c>
      <c r="W2672" s="27"/>
      <c r="X2672" s="27"/>
      <c r="Y2672" s="27"/>
      <c r="Z2672" s="27"/>
      <c r="AA2672" s="27"/>
      <c r="AB2672" s="27"/>
      <c r="AC2672" s="27"/>
      <c r="AD2672" s="27"/>
      <c r="AE2672" s="27"/>
      <c r="AF2672" s="27"/>
      <c r="AG2672" s="27"/>
      <c r="AH2672" s="27"/>
      <c r="AI2672" s="27"/>
      <c r="AJ2672" s="27"/>
      <c r="AK2672" s="27"/>
      <c r="AL2672" s="27"/>
      <c r="AM2672" s="27"/>
      <c r="AN2672" s="27"/>
      <c r="AO2672" s="27"/>
      <c r="AP2672" s="27">
        <v>13540.81</v>
      </c>
      <c r="AQ2672" s="39">
        <v>0</v>
      </c>
      <c r="AR2672" s="27">
        <f t="shared" si="66"/>
        <v>0</v>
      </c>
      <c r="AS2672" s="10" t="s">
        <v>111</v>
      </c>
      <c r="AT2672" s="43" t="s">
        <v>241</v>
      </c>
      <c r="AU2672" s="89" t="s">
        <v>3912</v>
      </c>
    </row>
    <row r="2673" spans="2:47" x14ac:dyDescent="0.2">
      <c r="B2673" s="12" t="s">
        <v>3922</v>
      </c>
      <c r="C2673" s="7" t="s">
        <v>100</v>
      </c>
      <c r="D2673" s="13" t="s">
        <v>3871</v>
      </c>
      <c r="E2673" s="7" t="s">
        <v>3872</v>
      </c>
      <c r="F2673" s="7" t="s">
        <v>3873</v>
      </c>
      <c r="G2673" s="7" t="s">
        <v>3920</v>
      </c>
      <c r="H2673" s="8" t="s">
        <v>105</v>
      </c>
      <c r="I2673" s="8">
        <v>50</v>
      </c>
      <c r="J2673" s="10" t="s">
        <v>200</v>
      </c>
      <c r="K2673" s="8" t="s">
        <v>107</v>
      </c>
      <c r="L2673" s="10" t="s">
        <v>108</v>
      </c>
      <c r="M2673" s="10" t="s">
        <v>109</v>
      </c>
      <c r="N2673" s="10" t="s">
        <v>3503</v>
      </c>
      <c r="O2673" s="74"/>
      <c r="P2673" s="27"/>
      <c r="Q2673" s="27"/>
      <c r="R2673" s="27"/>
      <c r="S2673" s="27">
        <v>128</v>
      </c>
      <c r="T2673" s="27">
        <v>128</v>
      </c>
      <c r="U2673" s="27">
        <v>128</v>
      </c>
      <c r="V2673" s="27">
        <v>128</v>
      </c>
      <c r="W2673" s="27"/>
      <c r="X2673" s="27"/>
      <c r="Y2673" s="27"/>
      <c r="Z2673" s="27"/>
      <c r="AA2673" s="27"/>
      <c r="AB2673" s="27"/>
      <c r="AC2673" s="27"/>
      <c r="AD2673" s="27"/>
      <c r="AE2673" s="27"/>
      <c r="AF2673" s="27"/>
      <c r="AG2673" s="27"/>
      <c r="AH2673" s="27"/>
      <c r="AI2673" s="27"/>
      <c r="AJ2673" s="27"/>
      <c r="AK2673" s="27"/>
      <c r="AL2673" s="27"/>
      <c r="AM2673" s="27"/>
      <c r="AN2673" s="27"/>
      <c r="AO2673" s="27"/>
      <c r="AP2673" s="27">
        <v>12500</v>
      </c>
      <c r="AQ2673" s="39">
        <v>0</v>
      </c>
      <c r="AR2673" s="27">
        <f t="shared" si="66"/>
        <v>0</v>
      </c>
      <c r="AS2673" s="10" t="s">
        <v>111</v>
      </c>
      <c r="AT2673" s="7" t="s">
        <v>375</v>
      </c>
      <c r="AU2673" s="13" t="s">
        <v>115</v>
      </c>
    </row>
    <row r="2674" spans="2:47" x14ac:dyDescent="0.2">
      <c r="B2674" s="13" t="s">
        <v>3923</v>
      </c>
      <c r="C2674" s="13" t="s">
        <v>100</v>
      </c>
      <c r="D2674" s="13" t="s">
        <v>3878</v>
      </c>
      <c r="E2674" s="13" t="s">
        <v>3879</v>
      </c>
      <c r="F2674" s="13" t="s">
        <v>3880</v>
      </c>
      <c r="G2674" s="13" t="s">
        <v>3920</v>
      </c>
      <c r="H2674" s="13" t="s">
        <v>105</v>
      </c>
      <c r="I2674" s="13">
        <v>50</v>
      </c>
      <c r="J2674" s="13" t="s">
        <v>200</v>
      </c>
      <c r="K2674" s="13" t="s">
        <v>107</v>
      </c>
      <c r="L2674" s="13" t="s">
        <v>108</v>
      </c>
      <c r="M2674" s="13" t="s">
        <v>109</v>
      </c>
      <c r="N2674" s="13" t="s">
        <v>3503</v>
      </c>
      <c r="O2674" s="39"/>
      <c r="P2674" s="39"/>
      <c r="Q2674" s="39"/>
      <c r="R2674" s="39"/>
      <c r="S2674" s="39">
        <v>0</v>
      </c>
      <c r="T2674" s="39">
        <v>47</v>
      </c>
      <c r="U2674" s="39">
        <v>47</v>
      </c>
      <c r="V2674" s="39">
        <v>47</v>
      </c>
      <c r="W2674" s="39"/>
      <c r="X2674" s="39"/>
      <c r="Y2674" s="39"/>
      <c r="Z2674" s="39"/>
      <c r="AA2674" s="39"/>
      <c r="AB2674" s="39"/>
      <c r="AC2674" s="39"/>
      <c r="AD2674" s="39"/>
      <c r="AE2674" s="39"/>
      <c r="AF2674" s="39"/>
      <c r="AG2674" s="39"/>
      <c r="AH2674" s="39"/>
      <c r="AI2674" s="39"/>
      <c r="AJ2674" s="39"/>
      <c r="AK2674" s="39"/>
      <c r="AL2674" s="39"/>
      <c r="AM2674" s="39"/>
      <c r="AN2674" s="39"/>
      <c r="AO2674" s="39"/>
      <c r="AP2674" s="39">
        <v>12500</v>
      </c>
      <c r="AQ2674" s="39">
        <v>0</v>
      </c>
      <c r="AR2674" s="27">
        <f t="shared" si="66"/>
        <v>0</v>
      </c>
      <c r="AS2674" s="13" t="s">
        <v>111</v>
      </c>
      <c r="AT2674" s="13">
        <v>2014</v>
      </c>
      <c r="AU2674" s="13">
        <v>14</v>
      </c>
    </row>
    <row r="2675" spans="2:47" x14ac:dyDescent="0.2">
      <c r="B2675" s="13" t="s">
        <v>3924</v>
      </c>
      <c r="C2675" s="13" t="s">
        <v>100</v>
      </c>
      <c r="D2675" s="13" t="s">
        <v>3878</v>
      </c>
      <c r="E2675" s="13" t="s">
        <v>3879</v>
      </c>
      <c r="F2675" s="13" t="s">
        <v>3880</v>
      </c>
      <c r="G2675" s="13" t="s">
        <v>3920</v>
      </c>
      <c r="H2675" s="13" t="s">
        <v>105</v>
      </c>
      <c r="I2675" s="13">
        <v>50</v>
      </c>
      <c r="J2675" s="13" t="s">
        <v>200</v>
      </c>
      <c r="K2675" s="13" t="s">
        <v>107</v>
      </c>
      <c r="L2675" s="13" t="s">
        <v>108</v>
      </c>
      <c r="M2675" s="13" t="s">
        <v>122</v>
      </c>
      <c r="N2675" s="13" t="s">
        <v>3503</v>
      </c>
      <c r="O2675" s="39"/>
      <c r="P2675" s="39"/>
      <c r="Q2675" s="39"/>
      <c r="R2675" s="39"/>
      <c r="S2675" s="39">
        <v>47</v>
      </c>
      <c r="T2675" s="39">
        <v>47</v>
      </c>
      <c r="U2675" s="39">
        <v>47</v>
      </c>
      <c r="V2675" s="39">
        <v>47</v>
      </c>
      <c r="W2675" s="39"/>
      <c r="X2675" s="39"/>
      <c r="Y2675" s="39"/>
      <c r="Z2675" s="39"/>
      <c r="AA2675" s="39"/>
      <c r="AB2675" s="39"/>
      <c r="AC2675" s="39"/>
      <c r="AD2675" s="39"/>
      <c r="AE2675" s="39"/>
      <c r="AF2675" s="39"/>
      <c r="AG2675" s="39"/>
      <c r="AH2675" s="39"/>
      <c r="AI2675" s="39"/>
      <c r="AJ2675" s="39"/>
      <c r="AK2675" s="39"/>
      <c r="AL2675" s="39"/>
      <c r="AM2675" s="39"/>
      <c r="AN2675" s="39"/>
      <c r="AO2675" s="39"/>
      <c r="AP2675" s="39">
        <v>12500</v>
      </c>
      <c r="AQ2675" s="39">
        <v>0</v>
      </c>
      <c r="AR2675" s="27">
        <f t="shared" si="66"/>
        <v>0</v>
      </c>
      <c r="AS2675" s="13" t="s">
        <v>111</v>
      </c>
      <c r="AT2675" s="13">
        <v>2014</v>
      </c>
      <c r="AU2675" s="13" t="s">
        <v>6997</v>
      </c>
    </row>
    <row r="2676" spans="2:47" x14ac:dyDescent="0.2">
      <c r="B2676" s="13" t="s">
        <v>7046</v>
      </c>
      <c r="C2676" s="13" t="s">
        <v>100</v>
      </c>
      <c r="D2676" s="13" t="s">
        <v>3878</v>
      </c>
      <c r="E2676" s="13" t="s">
        <v>3879</v>
      </c>
      <c r="F2676" s="13" t="s">
        <v>3880</v>
      </c>
      <c r="G2676" s="13" t="s">
        <v>3920</v>
      </c>
      <c r="H2676" s="13" t="s">
        <v>105</v>
      </c>
      <c r="I2676" s="13">
        <v>50</v>
      </c>
      <c r="J2676" s="13" t="s">
        <v>200</v>
      </c>
      <c r="K2676" s="13" t="s">
        <v>107</v>
      </c>
      <c r="L2676" s="13" t="s">
        <v>108</v>
      </c>
      <c r="M2676" s="13" t="s">
        <v>122</v>
      </c>
      <c r="N2676" s="13" t="s">
        <v>3503</v>
      </c>
      <c r="O2676" s="39"/>
      <c r="P2676" s="39"/>
      <c r="Q2676" s="39"/>
      <c r="R2676" s="39"/>
      <c r="S2676" s="39">
        <v>47</v>
      </c>
      <c r="T2676" s="39">
        <v>47</v>
      </c>
      <c r="U2676" s="39">
        <v>47</v>
      </c>
      <c r="V2676" s="39">
        <v>47</v>
      </c>
      <c r="W2676" s="39"/>
      <c r="X2676" s="39"/>
      <c r="Y2676" s="39"/>
      <c r="Z2676" s="39"/>
      <c r="AA2676" s="39"/>
      <c r="AB2676" s="39"/>
      <c r="AC2676" s="39"/>
      <c r="AD2676" s="39"/>
      <c r="AE2676" s="39"/>
      <c r="AF2676" s="39"/>
      <c r="AG2676" s="39"/>
      <c r="AH2676" s="39"/>
      <c r="AI2676" s="39"/>
      <c r="AJ2676" s="39"/>
      <c r="AK2676" s="39"/>
      <c r="AL2676" s="39"/>
      <c r="AM2676" s="39"/>
      <c r="AN2676" s="39"/>
      <c r="AO2676" s="39"/>
      <c r="AP2676" s="39">
        <v>12500</v>
      </c>
      <c r="AQ2676" s="39">
        <v>0</v>
      </c>
      <c r="AR2676" s="27">
        <f t="shared" si="66"/>
        <v>0</v>
      </c>
      <c r="AS2676" s="13" t="s">
        <v>111</v>
      </c>
      <c r="AT2676" s="13">
        <v>2014</v>
      </c>
      <c r="AU2676" s="13" t="s">
        <v>7182</v>
      </c>
    </row>
    <row r="2677" spans="2:47" x14ac:dyDescent="0.2">
      <c r="B2677" s="13" t="s">
        <v>7160</v>
      </c>
      <c r="C2677" s="13" t="s">
        <v>100</v>
      </c>
      <c r="D2677" s="13" t="s">
        <v>3878</v>
      </c>
      <c r="E2677" s="13" t="s">
        <v>3879</v>
      </c>
      <c r="F2677" s="13" t="s">
        <v>3880</v>
      </c>
      <c r="G2677" s="13" t="s">
        <v>3920</v>
      </c>
      <c r="H2677" s="13" t="s">
        <v>105</v>
      </c>
      <c r="I2677" s="13">
        <v>50</v>
      </c>
      <c r="J2677" s="13" t="s">
        <v>200</v>
      </c>
      <c r="K2677" s="13" t="s">
        <v>107</v>
      </c>
      <c r="L2677" s="13" t="s">
        <v>108</v>
      </c>
      <c r="M2677" s="13" t="s">
        <v>122</v>
      </c>
      <c r="N2677" s="13" t="s">
        <v>3503</v>
      </c>
      <c r="O2677" s="39"/>
      <c r="P2677" s="39"/>
      <c r="Q2677" s="39"/>
      <c r="R2677" s="39"/>
      <c r="S2677" s="39">
        <v>47</v>
      </c>
      <c r="T2677" s="39">
        <v>47</v>
      </c>
      <c r="U2677" s="39">
        <v>47</v>
      </c>
      <c r="V2677" s="39">
        <v>47</v>
      </c>
      <c r="W2677" s="39"/>
      <c r="X2677" s="39"/>
      <c r="Y2677" s="39"/>
      <c r="Z2677" s="39"/>
      <c r="AA2677" s="39"/>
      <c r="AB2677" s="39"/>
      <c r="AC2677" s="39"/>
      <c r="AD2677" s="39"/>
      <c r="AE2677" s="39"/>
      <c r="AF2677" s="39"/>
      <c r="AG2677" s="39"/>
      <c r="AH2677" s="39"/>
      <c r="AI2677" s="39"/>
      <c r="AJ2677" s="39"/>
      <c r="AK2677" s="39"/>
      <c r="AL2677" s="39"/>
      <c r="AM2677" s="39"/>
      <c r="AN2677" s="39"/>
      <c r="AO2677" s="39"/>
      <c r="AP2677" s="39">
        <v>13728.63</v>
      </c>
      <c r="AQ2677" s="39">
        <f t="shared" ref="AQ2677" si="72">SUM(R2677:W2677)*AP2677</f>
        <v>2580982.44</v>
      </c>
      <c r="AR2677" s="27">
        <f t="shared" si="66"/>
        <v>2890700.3328000004</v>
      </c>
      <c r="AS2677" s="13" t="s">
        <v>111</v>
      </c>
      <c r="AT2677" s="13">
        <v>2014</v>
      </c>
      <c r="AU2677" s="13"/>
    </row>
    <row r="2678" spans="2:47" x14ac:dyDescent="0.2">
      <c r="B2678" s="7" t="s">
        <v>3925</v>
      </c>
      <c r="C2678" s="7" t="s">
        <v>100</v>
      </c>
      <c r="D2678" s="13" t="s">
        <v>3871</v>
      </c>
      <c r="E2678" s="7" t="s">
        <v>3872</v>
      </c>
      <c r="F2678" s="7" t="s">
        <v>3873</v>
      </c>
      <c r="G2678" s="7" t="s">
        <v>3926</v>
      </c>
      <c r="H2678" s="8" t="s">
        <v>197</v>
      </c>
      <c r="I2678" s="9">
        <v>50</v>
      </c>
      <c r="J2678" s="10" t="s">
        <v>238</v>
      </c>
      <c r="K2678" s="8" t="s">
        <v>107</v>
      </c>
      <c r="L2678" s="10" t="s">
        <v>108</v>
      </c>
      <c r="M2678" s="10" t="s">
        <v>109</v>
      </c>
      <c r="N2678" s="10" t="s">
        <v>3503</v>
      </c>
      <c r="O2678" s="27"/>
      <c r="P2678" s="27"/>
      <c r="Q2678" s="74"/>
      <c r="R2678" s="27">
        <v>193</v>
      </c>
      <c r="S2678" s="27">
        <v>193</v>
      </c>
      <c r="T2678" s="27">
        <v>193</v>
      </c>
      <c r="U2678" s="27">
        <v>193</v>
      </c>
      <c r="V2678" s="27">
        <v>193</v>
      </c>
      <c r="W2678" s="27"/>
      <c r="X2678" s="27"/>
      <c r="Y2678" s="27"/>
      <c r="Z2678" s="27"/>
      <c r="AA2678" s="27"/>
      <c r="AB2678" s="27"/>
      <c r="AC2678" s="27"/>
      <c r="AD2678" s="27"/>
      <c r="AE2678" s="27"/>
      <c r="AF2678" s="27"/>
      <c r="AG2678" s="27"/>
      <c r="AH2678" s="27"/>
      <c r="AI2678" s="27"/>
      <c r="AJ2678" s="27"/>
      <c r="AK2678" s="27"/>
      <c r="AL2678" s="27"/>
      <c r="AM2678" s="27"/>
      <c r="AN2678" s="27"/>
      <c r="AO2678" s="27"/>
      <c r="AP2678" s="27">
        <v>13540.81</v>
      </c>
      <c r="AQ2678" s="39">
        <v>0</v>
      </c>
      <c r="AR2678" s="27">
        <f t="shared" si="66"/>
        <v>0</v>
      </c>
      <c r="AS2678" s="10" t="s">
        <v>111</v>
      </c>
      <c r="AT2678" s="43" t="s">
        <v>241</v>
      </c>
      <c r="AU2678" s="89" t="s">
        <v>661</v>
      </c>
    </row>
    <row r="2679" spans="2:47" x14ac:dyDescent="0.2">
      <c r="B2679" s="12" t="s">
        <v>3927</v>
      </c>
      <c r="C2679" s="7" t="s">
        <v>100</v>
      </c>
      <c r="D2679" s="13" t="s">
        <v>3871</v>
      </c>
      <c r="E2679" s="7" t="s">
        <v>3872</v>
      </c>
      <c r="F2679" s="7" t="s">
        <v>3873</v>
      </c>
      <c r="G2679" s="7" t="s">
        <v>3926</v>
      </c>
      <c r="H2679" s="8" t="s">
        <v>105</v>
      </c>
      <c r="I2679" s="9">
        <v>50</v>
      </c>
      <c r="J2679" s="10" t="s">
        <v>106</v>
      </c>
      <c r="K2679" s="8" t="s">
        <v>107</v>
      </c>
      <c r="L2679" s="10" t="s">
        <v>108</v>
      </c>
      <c r="M2679" s="10" t="s">
        <v>109</v>
      </c>
      <c r="N2679" s="10" t="s">
        <v>3503</v>
      </c>
      <c r="O2679" s="74"/>
      <c r="P2679" s="27"/>
      <c r="Q2679" s="27"/>
      <c r="R2679" s="27">
        <v>193</v>
      </c>
      <c r="S2679" s="27">
        <v>193</v>
      </c>
      <c r="T2679" s="27">
        <v>193</v>
      </c>
      <c r="U2679" s="27">
        <v>193</v>
      </c>
      <c r="V2679" s="27">
        <v>193</v>
      </c>
      <c r="W2679" s="27"/>
      <c r="X2679" s="27"/>
      <c r="Y2679" s="27"/>
      <c r="Z2679" s="27"/>
      <c r="AA2679" s="27"/>
      <c r="AB2679" s="27"/>
      <c r="AC2679" s="27"/>
      <c r="AD2679" s="27"/>
      <c r="AE2679" s="27"/>
      <c r="AF2679" s="27"/>
      <c r="AG2679" s="27"/>
      <c r="AH2679" s="27"/>
      <c r="AI2679" s="27"/>
      <c r="AJ2679" s="27"/>
      <c r="AK2679" s="27"/>
      <c r="AL2679" s="27"/>
      <c r="AM2679" s="27"/>
      <c r="AN2679" s="27"/>
      <c r="AO2679" s="27"/>
      <c r="AP2679" s="27">
        <v>13540.81</v>
      </c>
      <c r="AQ2679" s="39">
        <v>0</v>
      </c>
      <c r="AR2679" s="27">
        <f t="shared" si="66"/>
        <v>0</v>
      </c>
      <c r="AS2679" s="10" t="s">
        <v>111</v>
      </c>
      <c r="AT2679" s="43" t="s">
        <v>241</v>
      </c>
      <c r="AU2679" s="89" t="s">
        <v>661</v>
      </c>
    </row>
    <row r="2680" spans="2:47" x14ac:dyDescent="0.2">
      <c r="B2680" s="12" t="s">
        <v>3928</v>
      </c>
      <c r="C2680" s="7" t="s">
        <v>100</v>
      </c>
      <c r="D2680" s="13" t="s">
        <v>3871</v>
      </c>
      <c r="E2680" s="7" t="s">
        <v>3872</v>
      </c>
      <c r="F2680" s="7" t="s">
        <v>3873</v>
      </c>
      <c r="G2680" s="7" t="s">
        <v>3926</v>
      </c>
      <c r="H2680" s="8" t="s">
        <v>105</v>
      </c>
      <c r="I2680" s="8">
        <v>50</v>
      </c>
      <c r="J2680" s="10" t="s">
        <v>200</v>
      </c>
      <c r="K2680" s="8" t="s">
        <v>107</v>
      </c>
      <c r="L2680" s="10" t="s">
        <v>108</v>
      </c>
      <c r="M2680" s="10" t="s">
        <v>109</v>
      </c>
      <c r="N2680" s="10" t="s">
        <v>3503</v>
      </c>
      <c r="O2680" s="74"/>
      <c r="P2680" s="27"/>
      <c r="Q2680" s="27"/>
      <c r="R2680" s="27">
        <v>78</v>
      </c>
      <c r="S2680" s="27">
        <v>193</v>
      </c>
      <c r="T2680" s="27">
        <v>193</v>
      </c>
      <c r="U2680" s="27">
        <v>193</v>
      </c>
      <c r="V2680" s="27">
        <v>193</v>
      </c>
      <c r="W2680" s="27"/>
      <c r="X2680" s="27"/>
      <c r="Y2680" s="27"/>
      <c r="Z2680" s="27"/>
      <c r="AA2680" s="27"/>
      <c r="AB2680" s="27"/>
      <c r="AC2680" s="27"/>
      <c r="AD2680" s="27"/>
      <c r="AE2680" s="27"/>
      <c r="AF2680" s="27"/>
      <c r="AG2680" s="27"/>
      <c r="AH2680" s="27"/>
      <c r="AI2680" s="27"/>
      <c r="AJ2680" s="27"/>
      <c r="AK2680" s="27"/>
      <c r="AL2680" s="27"/>
      <c r="AM2680" s="27"/>
      <c r="AN2680" s="27"/>
      <c r="AO2680" s="27"/>
      <c r="AP2680" s="27">
        <v>12500</v>
      </c>
      <c r="AQ2680" s="39">
        <v>0</v>
      </c>
      <c r="AR2680" s="27">
        <f t="shared" si="66"/>
        <v>0</v>
      </c>
      <c r="AS2680" s="10" t="s">
        <v>111</v>
      </c>
      <c r="AT2680" s="7" t="s">
        <v>375</v>
      </c>
      <c r="AU2680" s="13" t="s">
        <v>115</v>
      </c>
    </row>
    <row r="2681" spans="2:47" x14ac:dyDescent="0.2">
      <c r="B2681" s="13" t="s">
        <v>3929</v>
      </c>
      <c r="C2681" s="13" t="s">
        <v>100</v>
      </c>
      <c r="D2681" s="13" t="s">
        <v>3878</v>
      </c>
      <c r="E2681" s="13" t="s">
        <v>3879</v>
      </c>
      <c r="F2681" s="13" t="s">
        <v>3880</v>
      </c>
      <c r="G2681" s="13" t="s">
        <v>3926</v>
      </c>
      <c r="H2681" s="13" t="s">
        <v>105</v>
      </c>
      <c r="I2681" s="13">
        <v>50</v>
      </c>
      <c r="J2681" s="13" t="s">
        <v>200</v>
      </c>
      <c r="K2681" s="13" t="s">
        <v>107</v>
      </c>
      <c r="L2681" s="13" t="s">
        <v>108</v>
      </c>
      <c r="M2681" s="13" t="s">
        <v>109</v>
      </c>
      <c r="N2681" s="13" t="s">
        <v>3503</v>
      </c>
      <c r="O2681" s="39"/>
      <c r="P2681" s="39"/>
      <c r="Q2681" s="39"/>
      <c r="R2681" s="39">
        <v>78</v>
      </c>
      <c r="S2681" s="39">
        <v>35</v>
      </c>
      <c r="T2681" s="39">
        <v>140</v>
      </c>
      <c r="U2681" s="39">
        <v>140</v>
      </c>
      <c r="V2681" s="39">
        <v>140</v>
      </c>
      <c r="W2681" s="39"/>
      <c r="X2681" s="39"/>
      <c r="Y2681" s="39"/>
      <c r="Z2681" s="39"/>
      <c r="AA2681" s="39"/>
      <c r="AB2681" s="39"/>
      <c r="AC2681" s="39"/>
      <c r="AD2681" s="39"/>
      <c r="AE2681" s="39"/>
      <c r="AF2681" s="39"/>
      <c r="AG2681" s="39"/>
      <c r="AH2681" s="39"/>
      <c r="AI2681" s="39"/>
      <c r="AJ2681" s="39"/>
      <c r="AK2681" s="39"/>
      <c r="AL2681" s="39"/>
      <c r="AM2681" s="39"/>
      <c r="AN2681" s="39"/>
      <c r="AO2681" s="39"/>
      <c r="AP2681" s="39">
        <v>12500</v>
      </c>
      <c r="AQ2681" s="39">
        <v>0</v>
      </c>
      <c r="AR2681" s="27">
        <f t="shared" si="66"/>
        <v>0</v>
      </c>
      <c r="AS2681" s="13" t="s">
        <v>111</v>
      </c>
      <c r="AT2681" s="13">
        <v>2014</v>
      </c>
      <c r="AU2681" s="13">
        <v>14</v>
      </c>
    </row>
    <row r="2682" spans="2:47" x14ac:dyDescent="0.2">
      <c r="B2682" s="13" t="s">
        <v>3930</v>
      </c>
      <c r="C2682" s="13" t="s">
        <v>100</v>
      </c>
      <c r="D2682" s="13" t="s">
        <v>3878</v>
      </c>
      <c r="E2682" s="13" t="s">
        <v>3879</v>
      </c>
      <c r="F2682" s="13" t="s">
        <v>3880</v>
      </c>
      <c r="G2682" s="13" t="s">
        <v>3926</v>
      </c>
      <c r="H2682" s="13" t="s">
        <v>105</v>
      </c>
      <c r="I2682" s="13">
        <v>50</v>
      </c>
      <c r="J2682" s="13" t="s">
        <v>200</v>
      </c>
      <c r="K2682" s="13" t="s">
        <v>107</v>
      </c>
      <c r="L2682" s="13" t="s">
        <v>108</v>
      </c>
      <c r="M2682" s="13" t="s">
        <v>109</v>
      </c>
      <c r="N2682" s="13" t="s">
        <v>3503</v>
      </c>
      <c r="O2682" s="39"/>
      <c r="P2682" s="39"/>
      <c r="Q2682" s="39"/>
      <c r="R2682" s="39">
        <v>78</v>
      </c>
      <c r="S2682" s="39">
        <v>0</v>
      </c>
      <c r="T2682" s="39">
        <v>140</v>
      </c>
      <c r="U2682" s="39">
        <v>140</v>
      </c>
      <c r="V2682" s="39">
        <v>140</v>
      </c>
      <c r="W2682" s="39"/>
      <c r="X2682" s="39"/>
      <c r="Y2682" s="39"/>
      <c r="Z2682" s="39"/>
      <c r="AA2682" s="39"/>
      <c r="AB2682" s="39"/>
      <c r="AC2682" s="39"/>
      <c r="AD2682" s="39"/>
      <c r="AE2682" s="39"/>
      <c r="AF2682" s="39"/>
      <c r="AG2682" s="39"/>
      <c r="AH2682" s="39"/>
      <c r="AI2682" s="39"/>
      <c r="AJ2682" s="39"/>
      <c r="AK2682" s="39"/>
      <c r="AL2682" s="39"/>
      <c r="AM2682" s="39"/>
      <c r="AN2682" s="39"/>
      <c r="AO2682" s="39"/>
      <c r="AP2682" s="39">
        <v>12500</v>
      </c>
      <c r="AQ2682" s="39">
        <v>0</v>
      </c>
      <c r="AR2682" s="27">
        <f t="shared" si="66"/>
        <v>0</v>
      </c>
      <c r="AS2682" s="13" t="s">
        <v>111</v>
      </c>
      <c r="AT2682" s="13">
        <v>2014</v>
      </c>
      <c r="AU2682" s="13">
        <v>14</v>
      </c>
    </row>
    <row r="2683" spans="2:47" x14ac:dyDescent="0.2">
      <c r="B2683" s="13" t="s">
        <v>3931</v>
      </c>
      <c r="C2683" s="13" t="s">
        <v>100</v>
      </c>
      <c r="D2683" s="13" t="s">
        <v>3878</v>
      </c>
      <c r="E2683" s="13" t="s">
        <v>3879</v>
      </c>
      <c r="F2683" s="13" t="s">
        <v>3880</v>
      </c>
      <c r="G2683" s="13" t="s">
        <v>3926</v>
      </c>
      <c r="H2683" s="13" t="s">
        <v>105</v>
      </c>
      <c r="I2683" s="13">
        <v>50</v>
      </c>
      <c r="J2683" s="13" t="s">
        <v>200</v>
      </c>
      <c r="K2683" s="13" t="s">
        <v>107</v>
      </c>
      <c r="L2683" s="13" t="s">
        <v>108</v>
      </c>
      <c r="M2683" s="13" t="s">
        <v>109</v>
      </c>
      <c r="N2683" s="13" t="s">
        <v>3503</v>
      </c>
      <c r="O2683" s="39"/>
      <c r="P2683" s="39"/>
      <c r="Q2683" s="39"/>
      <c r="R2683" s="39">
        <v>78</v>
      </c>
      <c r="S2683" s="39">
        <v>138</v>
      </c>
      <c r="T2683" s="39">
        <v>193</v>
      </c>
      <c r="U2683" s="39">
        <v>193</v>
      </c>
      <c r="V2683" s="39">
        <v>193</v>
      </c>
      <c r="W2683" s="39"/>
      <c r="X2683" s="39"/>
      <c r="Y2683" s="39"/>
      <c r="Z2683" s="39"/>
      <c r="AA2683" s="39"/>
      <c r="AB2683" s="39"/>
      <c r="AC2683" s="39"/>
      <c r="AD2683" s="39"/>
      <c r="AE2683" s="39"/>
      <c r="AF2683" s="39"/>
      <c r="AG2683" s="39"/>
      <c r="AH2683" s="39"/>
      <c r="AI2683" s="39"/>
      <c r="AJ2683" s="39"/>
      <c r="AK2683" s="39"/>
      <c r="AL2683" s="39"/>
      <c r="AM2683" s="39"/>
      <c r="AN2683" s="39"/>
      <c r="AO2683" s="39"/>
      <c r="AP2683" s="39">
        <v>12500</v>
      </c>
      <c r="AQ2683" s="39">
        <v>0</v>
      </c>
      <c r="AR2683" s="27">
        <f t="shared" si="66"/>
        <v>0</v>
      </c>
      <c r="AS2683" s="13" t="s">
        <v>111</v>
      </c>
      <c r="AT2683" s="13">
        <v>2014</v>
      </c>
      <c r="AU2683" s="13">
        <v>14</v>
      </c>
    </row>
    <row r="2684" spans="2:47" x14ac:dyDescent="0.2">
      <c r="B2684" s="13" t="s">
        <v>3932</v>
      </c>
      <c r="C2684" s="13" t="s">
        <v>100</v>
      </c>
      <c r="D2684" s="13" t="s">
        <v>3878</v>
      </c>
      <c r="E2684" s="13" t="s">
        <v>3879</v>
      </c>
      <c r="F2684" s="13" t="s">
        <v>3880</v>
      </c>
      <c r="G2684" s="13" t="s">
        <v>3926</v>
      </c>
      <c r="H2684" s="13" t="s">
        <v>105</v>
      </c>
      <c r="I2684" s="13">
        <v>50</v>
      </c>
      <c r="J2684" s="13" t="s">
        <v>200</v>
      </c>
      <c r="K2684" s="13" t="s">
        <v>107</v>
      </c>
      <c r="L2684" s="13" t="s">
        <v>108</v>
      </c>
      <c r="M2684" s="13" t="s">
        <v>122</v>
      </c>
      <c r="N2684" s="13" t="s">
        <v>3503</v>
      </c>
      <c r="O2684" s="39"/>
      <c r="P2684" s="39"/>
      <c r="Q2684" s="39"/>
      <c r="R2684" s="39">
        <v>78</v>
      </c>
      <c r="S2684" s="39">
        <v>138</v>
      </c>
      <c r="T2684" s="39">
        <v>140</v>
      </c>
      <c r="U2684" s="39">
        <v>140</v>
      </c>
      <c r="V2684" s="39">
        <v>140</v>
      </c>
      <c r="W2684" s="39"/>
      <c r="X2684" s="39"/>
      <c r="Y2684" s="39"/>
      <c r="Z2684" s="39"/>
      <c r="AA2684" s="39"/>
      <c r="AB2684" s="39"/>
      <c r="AC2684" s="39"/>
      <c r="AD2684" s="39"/>
      <c r="AE2684" s="39"/>
      <c r="AF2684" s="39"/>
      <c r="AG2684" s="39"/>
      <c r="AH2684" s="39"/>
      <c r="AI2684" s="39"/>
      <c r="AJ2684" s="39"/>
      <c r="AK2684" s="39"/>
      <c r="AL2684" s="39"/>
      <c r="AM2684" s="39"/>
      <c r="AN2684" s="39"/>
      <c r="AO2684" s="39"/>
      <c r="AP2684" s="39">
        <v>12500</v>
      </c>
      <c r="AQ2684" s="39">
        <v>0</v>
      </c>
      <c r="AR2684" s="27">
        <f t="shared" si="66"/>
        <v>0</v>
      </c>
      <c r="AS2684" s="13" t="s">
        <v>111</v>
      </c>
      <c r="AT2684" s="13">
        <v>2014</v>
      </c>
      <c r="AU2684" s="13" t="s">
        <v>6997</v>
      </c>
    </row>
    <row r="2685" spans="2:47" x14ac:dyDescent="0.2">
      <c r="B2685" s="13" t="s">
        <v>7047</v>
      </c>
      <c r="C2685" s="13" t="s">
        <v>100</v>
      </c>
      <c r="D2685" s="13" t="s">
        <v>3878</v>
      </c>
      <c r="E2685" s="13" t="s">
        <v>3879</v>
      </c>
      <c r="F2685" s="13" t="s">
        <v>3880</v>
      </c>
      <c r="G2685" s="13" t="s">
        <v>3926</v>
      </c>
      <c r="H2685" s="13" t="s">
        <v>105</v>
      </c>
      <c r="I2685" s="13">
        <v>50</v>
      </c>
      <c r="J2685" s="13" t="s">
        <v>200</v>
      </c>
      <c r="K2685" s="13" t="s">
        <v>107</v>
      </c>
      <c r="L2685" s="13" t="s">
        <v>108</v>
      </c>
      <c r="M2685" s="13" t="s">
        <v>122</v>
      </c>
      <c r="N2685" s="13" t="s">
        <v>3503</v>
      </c>
      <c r="O2685" s="39"/>
      <c r="P2685" s="39"/>
      <c r="Q2685" s="39"/>
      <c r="R2685" s="39">
        <v>78</v>
      </c>
      <c r="S2685" s="39">
        <v>138</v>
      </c>
      <c r="T2685" s="39">
        <v>129</v>
      </c>
      <c r="U2685" s="39">
        <v>140</v>
      </c>
      <c r="V2685" s="39">
        <v>140</v>
      </c>
      <c r="W2685" s="39"/>
      <c r="X2685" s="39"/>
      <c r="Y2685" s="39"/>
      <c r="Z2685" s="39"/>
      <c r="AA2685" s="39"/>
      <c r="AB2685" s="39"/>
      <c r="AC2685" s="39"/>
      <c r="AD2685" s="39"/>
      <c r="AE2685" s="39"/>
      <c r="AF2685" s="39"/>
      <c r="AG2685" s="39"/>
      <c r="AH2685" s="39"/>
      <c r="AI2685" s="39"/>
      <c r="AJ2685" s="39"/>
      <c r="AK2685" s="39"/>
      <c r="AL2685" s="39"/>
      <c r="AM2685" s="39"/>
      <c r="AN2685" s="39"/>
      <c r="AO2685" s="39"/>
      <c r="AP2685" s="39">
        <v>12500</v>
      </c>
      <c r="AQ2685" s="39">
        <v>0</v>
      </c>
      <c r="AR2685" s="27">
        <f t="shared" si="66"/>
        <v>0</v>
      </c>
      <c r="AS2685" s="13" t="s">
        <v>111</v>
      </c>
      <c r="AT2685" s="13">
        <v>2014</v>
      </c>
      <c r="AU2685" s="13" t="s">
        <v>7182</v>
      </c>
    </row>
    <row r="2686" spans="2:47" x14ac:dyDescent="0.2">
      <c r="B2686" s="13" t="s">
        <v>7161</v>
      </c>
      <c r="C2686" s="13" t="s">
        <v>100</v>
      </c>
      <c r="D2686" s="13" t="s">
        <v>3878</v>
      </c>
      <c r="E2686" s="13" t="s">
        <v>3879</v>
      </c>
      <c r="F2686" s="13" t="s">
        <v>3880</v>
      </c>
      <c r="G2686" s="13" t="s">
        <v>3926</v>
      </c>
      <c r="H2686" s="13" t="s">
        <v>105</v>
      </c>
      <c r="I2686" s="13">
        <v>50</v>
      </c>
      <c r="J2686" s="13" t="s">
        <v>200</v>
      </c>
      <c r="K2686" s="13" t="s">
        <v>107</v>
      </c>
      <c r="L2686" s="13" t="s">
        <v>108</v>
      </c>
      <c r="M2686" s="13" t="s">
        <v>122</v>
      </c>
      <c r="N2686" s="13" t="s">
        <v>3503</v>
      </c>
      <c r="O2686" s="39"/>
      <c r="P2686" s="39"/>
      <c r="Q2686" s="39"/>
      <c r="R2686" s="39">
        <v>78</v>
      </c>
      <c r="S2686" s="39">
        <v>138</v>
      </c>
      <c r="T2686" s="39">
        <v>129</v>
      </c>
      <c r="U2686" s="39">
        <v>140</v>
      </c>
      <c r="V2686" s="39">
        <v>140</v>
      </c>
      <c r="W2686" s="39"/>
      <c r="X2686" s="39"/>
      <c r="Y2686" s="39"/>
      <c r="Z2686" s="39"/>
      <c r="AA2686" s="39"/>
      <c r="AB2686" s="39"/>
      <c r="AC2686" s="39"/>
      <c r="AD2686" s="39"/>
      <c r="AE2686" s="39"/>
      <c r="AF2686" s="39"/>
      <c r="AG2686" s="39"/>
      <c r="AH2686" s="39"/>
      <c r="AI2686" s="39"/>
      <c r="AJ2686" s="39"/>
      <c r="AK2686" s="39"/>
      <c r="AL2686" s="39"/>
      <c r="AM2686" s="39"/>
      <c r="AN2686" s="39"/>
      <c r="AO2686" s="39"/>
      <c r="AP2686" s="39">
        <v>13728.63</v>
      </c>
      <c r="AQ2686" s="39">
        <f t="shared" ref="AQ2686" si="73">SUM(R2686:W2686)*AP2686</f>
        <v>8580393.75</v>
      </c>
      <c r="AR2686" s="27">
        <f t="shared" si="66"/>
        <v>9610041</v>
      </c>
      <c r="AS2686" s="13" t="s">
        <v>111</v>
      </c>
      <c r="AT2686" s="13">
        <v>2014</v>
      </c>
      <c r="AU2686" s="13"/>
    </row>
    <row r="2687" spans="2:47" x14ac:dyDescent="0.2">
      <c r="B2687" s="7" t="s">
        <v>3933</v>
      </c>
      <c r="C2687" s="7" t="s">
        <v>100</v>
      </c>
      <c r="D2687" s="13" t="s">
        <v>3871</v>
      </c>
      <c r="E2687" s="7" t="s">
        <v>3872</v>
      </c>
      <c r="F2687" s="7" t="s">
        <v>3873</v>
      </c>
      <c r="G2687" s="7" t="s">
        <v>3934</v>
      </c>
      <c r="H2687" s="8" t="s">
        <v>197</v>
      </c>
      <c r="I2687" s="9">
        <v>50</v>
      </c>
      <c r="J2687" s="10" t="s">
        <v>238</v>
      </c>
      <c r="K2687" s="8" t="s">
        <v>107</v>
      </c>
      <c r="L2687" s="10" t="s">
        <v>108</v>
      </c>
      <c r="M2687" s="10" t="s">
        <v>109</v>
      </c>
      <c r="N2687" s="10" t="s">
        <v>3503</v>
      </c>
      <c r="O2687" s="27"/>
      <c r="P2687" s="27"/>
      <c r="Q2687" s="74"/>
      <c r="R2687" s="27">
        <v>202</v>
      </c>
      <c r="S2687" s="27">
        <v>202</v>
      </c>
      <c r="T2687" s="27">
        <v>202</v>
      </c>
      <c r="U2687" s="27">
        <v>202</v>
      </c>
      <c r="V2687" s="27">
        <v>202</v>
      </c>
      <c r="W2687" s="27"/>
      <c r="X2687" s="27"/>
      <c r="Y2687" s="27"/>
      <c r="Z2687" s="27"/>
      <c r="AA2687" s="27"/>
      <c r="AB2687" s="27"/>
      <c r="AC2687" s="27"/>
      <c r="AD2687" s="27"/>
      <c r="AE2687" s="27"/>
      <c r="AF2687" s="27"/>
      <c r="AG2687" s="27"/>
      <c r="AH2687" s="27"/>
      <c r="AI2687" s="27"/>
      <c r="AJ2687" s="27"/>
      <c r="AK2687" s="27"/>
      <c r="AL2687" s="27"/>
      <c r="AM2687" s="27"/>
      <c r="AN2687" s="27"/>
      <c r="AO2687" s="27"/>
      <c r="AP2687" s="27">
        <v>13540.81</v>
      </c>
      <c r="AQ2687" s="39">
        <v>0</v>
      </c>
      <c r="AR2687" s="27">
        <f t="shared" si="66"/>
        <v>0</v>
      </c>
      <c r="AS2687" s="10" t="s">
        <v>111</v>
      </c>
      <c r="AT2687" s="43" t="s">
        <v>241</v>
      </c>
      <c r="AU2687" s="89" t="s">
        <v>661</v>
      </c>
    </row>
    <row r="2688" spans="2:47" x14ac:dyDescent="0.2">
      <c r="B2688" s="12" t="s">
        <v>3935</v>
      </c>
      <c r="C2688" s="7" t="s">
        <v>100</v>
      </c>
      <c r="D2688" s="13" t="s">
        <v>3871</v>
      </c>
      <c r="E2688" s="7" t="s">
        <v>3872</v>
      </c>
      <c r="F2688" s="7" t="s">
        <v>3873</v>
      </c>
      <c r="G2688" s="7" t="s">
        <v>3934</v>
      </c>
      <c r="H2688" s="8" t="s">
        <v>105</v>
      </c>
      <c r="I2688" s="9">
        <v>50</v>
      </c>
      <c r="J2688" s="10" t="s">
        <v>106</v>
      </c>
      <c r="K2688" s="8" t="s">
        <v>107</v>
      </c>
      <c r="L2688" s="10" t="s">
        <v>108</v>
      </c>
      <c r="M2688" s="10" t="s">
        <v>109</v>
      </c>
      <c r="N2688" s="10" t="s">
        <v>3503</v>
      </c>
      <c r="O2688" s="74"/>
      <c r="P2688" s="27"/>
      <c r="Q2688" s="27"/>
      <c r="R2688" s="27">
        <v>202</v>
      </c>
      <c r="S2688" s="27">
        <v>202</v>
      </c>
      <c r="T2688" s="27">
        <v>202</v>
      </c>
      <c r="U2688" s="27">
        <v>202</v>
      </c>
      <c r="V2688" s="27">
        <v>202</v>
      </c>
      <c r="W2688" s="27"/>
      <c r="X2688" s="27"/>
      <c r="Y2688" s="27"/>
      <c r="Z2688" s="27"/>
      <c r="AA2688" s="27"/>
      <c r="AB2688" s="27"/>
      <c r="AC2688" s="27"/>
      <c r="AD2688" s="27"/>
      <c r="AE2688" s="27"/>
      <c r="AF2688" s="27"/>
      <c r="AG2688" s="27"/>
      <c r="AH2688" s="27"/>
      <c r="AI2688" s="27"/>
      <c r="AJ2688" s="27"/>
      <c r="AK2688" s="27"/>
      <c r="AL2688" s="27"/>
      <c r="AM2688" s="27"/>
      <c r="AN2688" s="27"/>
      <c r="AO2688" s="27"/>
      <c r="AP2688" s="27">
        <v>13540.81</v>
      </c>
      <c r="AQ2688" s="39">
        <v>0</v>
      </c>
      <c r="AR2688" s="27">
        <f t="shared" si="66"/>
        <v>0</v>
      </c>
      <c r="AS2688" s="10" t="s">
        <v>111</v>
      </c>
      <c r="AT2688" s="43" t="s">
        <v>241</v>
      </c>
      <c r="AU2688" s="89" t="s">
        <v>661</v>
      </c>
    </row>
    <row r="2689" spans="2:47" x14ac:dyDescent="0.2">
      <c r="B2689" s="12" t="s">
        <v>3936</v>
      </c>
      <c r="C2689" s="7" t="s">
        <v>100</v>
      </c>
      <c r="D2689" s="13" t="s">
        <v>3871</v>
      </c>
      <c r="E2689" s="7" t="s">
        <v>3872</v>
      </c>
      <c r="F2689" s="7" t="s">
        <v>3873</v>
      </c>
      <c r="G2689" s="7" t="s">
        <v>3934</v>
      </c>
      <c r="H2689" s="8" t="s">
        <v>105</v>
      </c>
      <c r="I2689" s="8">
        <v>50</v>
      </c>
      <c r="J2689" s="10" t="s">
        <v>200</v>
      </c>
      <c r="K2689" s="8" t="s">
        <v>107</v>
      </c>
      <c r="L2689" s="10" t="s">
        <v>108</v>
      </c>
      <c r="M2689" s="10" t="s">
        <v>109</v>
      </c>
      <c r="N2689" s="10" t="s">
        <v>3503</v>
      </c>
      <c r="O2689" s="74"/>
      <c r="P2689" s="27"/>
      <c r="Q2689" s="27"/>
      <c r="R2689" s="27">
        <v>57</v>
      </c>
      <c r="S2689" s="27">
        <v>202</v>
      </c>
      <c r="T2689" s="27">
        <v>202</v>
      </c>
      <c r="U2689" s="27">
        <v>202</v>
      </c>
      <c r="V2689" s="27">
        <v>202</v>
      </c>
      <c r="W2689" s="27"/>
      <c r="X2689" s="27"/>
      <c r="Y2689" s="27"/>
      <c r="Z2689" s="27"/>
      <c r="AA2689" s="27"/>
      <c r="AB2689" s="27"/>
      <c r="AC2689" s="27"/>
      <c r="AD2689" s="27"/>
      <c r="AE2689" s="27"/>
      <c r="AF2689" s="27"/>
      <c r="AG2689" s="27"/>
      <c r="AH2689" s="27"/>
      <c r="AI2689" s="27"/>
      <c r="AJ2689" s="27"/>
      <c r="AK2689" s="27"/>
      <c r="AL2689" s="27"/>
      <c r="AM2689" s="27"/>
      <c r="AN2689" s="27"/>
      <c r="AO2689" s="27"/>
      <c r="AP2689" s="27">
        <v>12500</v>
      </c>
      <c r="AQ2689" s="39">
        <v>0</v>
      </c>
      <c r="AR2689" s="27">
        <f t="shared" si="66"/>
        <v>0</v>
      </c>
      <c r="AS2689" s="10" t="s">
        <v>111</v>
      </c>
      <c r="AT2689" s="7" t="s">
        <v>375</v>
      </c>
      <c r="AU2689" s="13" t="s">
        <v>115</v>
      </c>
    </row>
    <row r="2690" spans="2:47" x14ac:dyDescent="0.2">
      <c r="B2690" s="13" t="s">
        <v>3937</v>
      </c>
      <c r="C2690" s="13" t="s">
        <v>100</v>
      </c>
      <c r="D2690" s="13" t="s">
        <v>3878</v>
      </c>
      <c r="E2690" s="13" t="s">
        <v>3879</v>
      </c>
      <c r="F2690" s="13" t="s">
        <v>3880</v>
      </c>
      <c r="G2690" s="13" t="s">
        <v>3934</v>
      </c>
      <c r="H2690" s="13" t="s">
        <v>105</v>
      </c>
      <c r="I2690" s="13">
        <v>50</v>
      </c>
      <c r="J2690" s="13" t="s">
        <v>200</v>
      </c>
      <c r="K2690" s="13" t="s">
        <v>107</v>
      </c>
      <c r="L2690" s="13" t="s">
        <v>108</v>
      </c>
      <c r="M2690" s="13" t="s">
        <v>109</v>
      </c>
      <c r="N2690" s="13" t="s">
        <v>3503</v>
      </c>
      <c r="O2690" s="39"/>
      <c r="P2690" s="39"/>
      <c r="Q2690" s="39"/>
      <c r="R2690" s="39">
        <v>57</v>
      </c>
      <c r="S2690" s="39">
        <v>78</v>
      </c>
      <c r="T2690" s="39">
        <v>172</v>
      </c>
      <c r="U2690" s="39">
        <v>172</v>
      </c>
      <c r="V2690" s="39">
        <v>172</v>
      </c>
      <c r="W2690" s="39"/>
      <c r="X2690" s="39"/>
      <c r="Y2690" s="39"/>
      <c r="Z2690" s="39"/>
      <c r="AA2690" s="39"/>
      <c r="AB2690" s="39"/>
      <c r="AC2690" s="39"/>
      <c r="AD2690" s="39"/>
      <c r="AE2690" s="39"/>
      <c r="AF2690" s="39"/>
      <c r="AG2690" s="39"/>
      <c r="AH2690" s="39"/>
      <c r="AI2690" s="39"/>
      <c r="AJ2690" s="39"/>
      <c r="AK2690" s="39"/>
      <c r="AL2690" s="39"/>
      <c r="AM2690" s="39"/>
      <c r="AN2690" s="39"/>
      <c r="AO2690" s="39"/>
      <c r="AP2690" s="39">
        <v>12500</v>
      </c>
      <c r="AQ2690" s="39">
        <v>0</v>
      </c>
      <c r="AR2690" s="27">
        <f t="shared" si="66"/>
        <v>0</v>
      </c>
      <c r="AS2690" s="13" t="s">
        <v>111</v>
      </c>
      <c r="AT2690" s="13">
        <v>2014</v>
      </c>
      <c r="AU2690" s="13">
        <v>14</v>
      </c>
    </row>
    <row r="2691" spans="2:47" x14ac:dyDescent="0.2">
      <c r="B2691" s="13" t="s">
        <v>3938</v>
      </c>
      <c r="C2691" s="13" t="s">
        <v>100</v>
      </c>
      <c r="D2691" s="13" t="s">
        <v>3878</v>
      </c>
      <c r="E2691" s="13" t="s">
        <v>3879</v>
      </c>
      <c r="F2691" s="13" t="s">
        <v>3880</v>
      </c>
      <c r="G2691" s="13" t="s">
        <v>3934</v>
      </c>
      <c r="H2691" s="13" t="s">
        <v>105</v>
      </c>
      <c r="I2691" s="13">
        <v>50</v>
      </c>
      <c r="J2691" s="13" t="s">
        <v>200</v>
      </c>
      <c r="K2691" s="13" t="s">
        <v>107</v>
      </c>
      <c r="L2691" s="13" t="s">
        <v>108</v>
      </c>
      <c r="M2691" s="13" t="s">
        <v>109</v>
      </c>
      <c r="N2691" s="13" t="s">
        <v>3503</v>
      </c>
      <c r="O2691" s="39"/>
      <c r="P2691" s="39"/>
      <c r="Q2691" s="39"/>
      <c r="R2691" s="39">
        <v>57</v>
      </c>
      <c r="S2691" s="39">
        <v>0</v>
      </c>
      <c r="T2691" s="39">
        <v>172</v>
      </c>
      <c r="U2691" s="39">
        <v>172</v>
      </c>
      <c r="V2691" s="39">
        <v>172</v>
      </c>
      <c r="W2691" s="39"/>
      <c r="X2691" s="39"/>
      <c r="Y2691" s="39"/>
      <c r="Z2691" s="39"/>
      <c r="AA2691" s="39"/>
      <c r="AB2691" s="39"/>
      <c r="AC2691" s="39"/>
      <c r="AD2691" s="39"/>
      <c r="AE2691" s="39"/>
      <c r="AF2691" s="39"/>
      <c r="AG2691" s="39"/>
      <c r="AH2691" s="39"/>
      <c r="AI2691" s="39"/>
      <c r="AJ2691" s="39"/>
      <c r="AK2691" s="39"/>
      <c r="AL2691" s="39"/>
      <c r="AM2691" s="39"/>
      <c r="AN2691" s="39"/>
      <c r="AO2691" s="39"/>
      <c r="AP2691" s="39">
        <v>12500</v>
      </c>
      <c r="AQ2691" s="39">
        <v>0</v>
      </c>
      <c r="AR2691" s="27">
        <f t="shared" si="66"/>
        <v>0</v>
      </c>
      <c r="AS2691" s="13" t="s">
        <v>111</v>
      </c>
      <c r="AT2691" s="13">
        <v>2014</v>
      </c>
      <c r="AU2691" s="13">
        <v>14</v>
      </c>
    </row>
    <row r="2692" spans="2:47" x14ac:dyDescent="0.2">
      <c r="B2692" s="13" t="s">
        <v>3939</v>
      </c>
      <c r="C2692" s="13" t="s">
        <v>100</v>
      </c>
      <c r="D2692" s="13" t="s">
        <v>3878</v>
      </c>
      <c r="E2692" s="13" t="s">
        <v>3879</v>
      </c>
      <c r="F2692" s="13" t="s">
        <v>3880</v>
      </c>
      <c r="G2692" s="13" t="s">
        <v>3934</v>
      </c>
      <c r="H2692" s="13" t="s">
        <v>105</v>
      </c>
      <c r="I2692" s="13">
        <v>50</v>
      </c>
      <c r="J2692" s="13" t="s">
        <v>200</v>
      </c>
      <c r="K2692" s="13" t="s">
        <v>107</v>
      </c>
      <c r="L2692" s="13" t="s">
        <v>108</v>
      </c>
      <c r="M2692" s="13" t="s">
        <v>122</v>
      </c>
      <c r="N2692" s="13" t="s">
        <v>3503</v>
      </c>
      <c r="O2692" s="39"/>
      <c r="P2692" s="39"/>
      <c r="Q2692" s="39"/>
      <c r="R2692" s="39">
        <v>57</v>
      </c>
      <c r="S2692" s="39">
        <v>172</v>
      </c>
      <c r="T2692" s="39">
        <v>172</v>
      </c>
      <c r="U2692" s="39">
        <v>172</v>
      </c>
      <c r="V2692" s="39">
        <v>172</v>
      </c>
      <c r="W2692" s="39"/>
      <c r="X2692" s="39"/>
      <c r="Y2692" s="39"/>
      <c r="Z2692" s="39"/>
      <c r="AA2692" s="39"/>
      <c r="AB2692" s="39"/>
      <c r="AC2692" s="39"/>
      <c r="AD2692" s="39"/>
      <c r="AE2692" s="39"/>
      <c r="AF2692" s="39"/>
      <c r="AG2692" s="39"/>
      <c r="AH2692" s="39"/>
      <c r="AI2692" s="39"/>
      <c r="AJ2692" s="39"/>
      <c r="AK2692" s="39"/>
      <c r="AL2692" s="39"/>
      <c r="AM2692" s="39"/>
      <c r="AN2692" s="39"/>
      <c r="AO2692" s="39"/>
      <c r="AP2692" s="39">
        <v>12500</v>
      </c>
      <c r="AQ2692" s="39">
        <v>0</v>
      </c>
      <c r="AR2692" s="27">
        <f t="shared" si="66"/>
        <v>0</v>
      </c>
      <c r="AS2692" s="13" t="s">
        <v>111</v>
      </c>
      <c r="AT2692" s="13">
        <v>2014</v>
      </c>
      <c r="AU2692" s="13" t="s">
        <v>6997</v>
      </c>
    </row>
    <row r="2693" spans="2:47" x14ac:dyDescent="0.2">
      <c r="B2693" s="13" t="s">
        <v>7048</v>
      </c>
      <c r="C2693" s="13" t="s">
        <v>100</v>
      </c>
      <c r="D2693" s="13" t="s">
        <v>3878</v>
      </c>
      <c r="E2693" s="13" t="s">
        <v>3879</v>
      </c>
      <c r="F2693" s="13" t="s">
        <v>3880</v>
      </c>
      <c r="G2693" s="13" t="s">
        <v>3934</v>
      </c>
      <c r="H2693" s="13" t="s">
        <v>105</v>
      </c>
      <c r="I2693" s="13">
        <v>50</v>
      </c>
      <c r="J2693" s="13" t="s">
        <v>200</v>
      </c>
      <c r="K2693" s="13" t="s">
        <v>107</v>
      </c>
      <c r="L2693" s="13" t="s">
        <v>108</v>
      </c>
      <c r="M2693" s="13" t="s">
        <v>122</v>
      </c>
      <c r="N2693" s="13" t="s">
        <v>3503</v>
      </c>
      <c r="O2693" s="39"/>
      <c r="P2693" s="39"/>
      <c r="Q2693" s="39"/>
      <c r="R2693" s="39">
        <v>57</v>
      </c>
      <c r="S2693" s="39">
        <v>172</v>
      </c>
      <c r="T2693" s="39">
        <v>161</v>
      </c>
      <c r="U2693" s="39">
        <v>172</v>
      </c>
      <c r="V2693" s="39">
        <v>172</v>
      </c>
      <c r="W2693" s="39"/>
      <c r="X2693" s="39"/>
      <c r="Y2693" s="39"/>
      <c r="Z2693" s="39"/>
      <c r="AA2693" s="39"/>
      <c r="AB2693" s="39"/>
      <c r="AC2693" s="39"/>
      <c r="AD2693" s="39"/>
      <c r="AE2693" s="39"/>
      <c r="AF2693" s="39"/>
      <c r="AG2693" s="39"/>
      <c r="AH2693" s="39"/>
      <c r="AI2693" s="39"/>
      <c r="AJ2693" s="39"/>
      <c r="AK2693" s="39"/>
      <c r="AL2693" s="39"/>
      <c r="AM2693" s="39"/>
      <c r="AN2693" s="39"/>
      <c r="AO2693" s="39"/>
      <c r="AP2693" s="39">
        <v>12500</v>
      </c>
      <c r="AQ2693" s="39">
        <v>0</v>
      </c>
      <c r="AR2693" s="27">
        <f t="shared" ref="AR2693:AR2756" si="74">AQ2693*1.12</f>
        <v>0</v>
      </c>
      <c r="AS2693" s="13" t="s">
        <v>111</v>
      </c>
      <c r="AT2693" s="13">
        <v>2014</v>
      </c>
      <c r="AU2693" s="13" t="s">
        <v>7182</v>
      </c>
    </row>
    <row r="2694" spans="2:47" x14ac:dyDescent="0.2">
      <c r="B2694" s="13" t="s">
        <v>7162</v>
      </c>
      <c r="C2694" s="13" t="s">
        <v>100</v>
      </c>
      <c r="D2694" s="13" t="s">
        <v>3878</v>
      </c>
      <c r="E2694" s="13" t="s">
        <v>3879</v>
      </c>
      <c r="F2694" s="13" t="s">
        <v>3880</v>
      </c>
      <c r="G2694" s="13" t="s">
        <v>3934</v>
      </c>
      <c r="H2694" s="13" t="s">
        <v>105</v>
      </c>
      <c r="I2694" s="13">
        <v>50</v>
      </c>
      <c r="J2694" s="13" t="s">
        <v>200</v>
      </c>
      <c r="K2694" s="13" t="s">
        <v>107</v>
      </c>
      <c r="L2694" s="13" t="s">
        <v>108</v>
      </c>
      <c r="M2694" s="13" t="s">
        <v>122</v>
      </c>
      <c r="N2694" s="13" t="s">
        <v>3503</v>
      </c>
      <c r="O2694" s="39"/>
      <c r="P2694" s="39"/>
      <c r="Q2694" s="39"/>
      <c r="R2694" s="39">
        <v>57</v>
      </c>
      <c r="S2694" s="39">
        <v>172</v>
      </c>
      <c r="T2694" s="39">
        <v>161</v>
      </c>
      <c r="U2694" s="39">
        <v>172</v>
      </c>
      <c r="V2694" s="39">
        <v>172</v>
      </c>
      <c r="W2694" s="39"/>
      <c r="X2694" s="39"/>
      <c r="Y2694" s="39"/>
      <c r="Z2694" s="39"/>
      <c r="AA2694" s="39"/>
      <c r="AB2694" s="39"/>
      <c r="AC2694" s="39"/>
      <c r="AD2694" s="39"/>
      <c r="AE2694" s="39"/>
      <c r="AF2694" s="39"/>
      <c r="AG2694" s="39"/>
      <c r="AH2694" s="39"/>
      <c r="AI2694" s="39"/>
      <c r="AJ2694" s="39"/>
      <c r="AK2694" s="39"/>
      <c r="AL2694" s="39"/>
      <c r="AM2694" s="39"/>
      <c r="AN2694" s="39"/>
      <c r="AO2694" s="39"/>
      <c r="AP2694" s="39">
        <v>13728.63</v>
      </c>
      <c r="AQ2694" s="39">
        <f t="shared" ref="AQ2694" si="75">SUM(R2694:W2694)*AP2694</f>
        <v>10076814.42</v>
      </c>
      <c r="AR2694" s="27">
        <f t="shared" si="74"/>
        <v>11286032.150400002</v>
      </c>
      <c r="AS2694" s="13" t="s">
        <v>111</v>
      </c>
      <c r="AT2694" s="13">
        <v>2014</v>
      </c>
      <c r="AU2694" s="13"/>
    </row>
    <row r="2695" spans="2:47" x14ac:dyDescent="0.2">
      <c r="B2695" s="7" t="s">
        <v>3940</v>
      </c>
      <c r="C2695" s="7" t="s">
        <v>100</v>
      </c>
      <c r="D2695" s="13" t="s">
        <v>3871</v>
      </c>
      <c r="E2695" s="7" t="s">
        <v>3872</v>
      </c>
      <c r="F2695" s="7" t="s">
        <v>3873</v>
      </c>
      <c r="G2695" s="7" t="s">
        <v>3941</v>
      </c>
      <c r="H2695" s="8" t="s">
        <v>197</v>
      </c>
      <c r="I2695" s="9">
        <v>50</v>
      </c>
      <c r="J2695" s="10" t="s">
        <v>238</v>
      </c>
      <c r="K2695" s="8" t="s">
        <v>107</v>
      </c>
      <c r="L2695" s="10" t="s">
        <v>108</v>
      </c>
      <c r="M2695" s="10" t="s">
        <v>109</v>
      </c>
      <c r="N2695" s="10" t="s">
        <v>3503</v>
      </c>
      <c r="O2695" s="27"/>
      <c r="P2695" s="27"/>
      <c r="Q2695" s="74"/>
      <c r="R2695" s="27">
        <v>346</v>
      </c>
      <c r="S2695" s="27">
        <v>346</v>
      </c>
      <c r="T2695" s="27">
        <v>346</v>
      </c>
      <c r="U2695" s="27">
        <v>346</v>
      </c>
      <c r="V2695" s="27">
        <v>346</v>
      </c>
      <c r="W2695" s="27"/>
      <c r="X2695" s="27"/>
      <c r="Y2695" s="27"/>
      <c r="Z2695" s="27"/>
      <c r="AA2695" s="27"/>
      <c r="AB2695" s="27"/>
      <c r="AC2695" s="27"/>
      <c r="AD2695" s="27"/>
      <c r="AE2695" s="27"/>
      <c r="AF2695" s="27"/>
      <c r="AG2695" s="27"/>
      <c r="AH2695" s="27"/>
      <c r="AI2695" s="27"/>
      <c r="AJ2695" s="27"/>
      <c r="AK2695" s="27"/>
      <c r="AL2695" s="27"/>
      <c r="AM2695" s="27"/>
      <c r="AN2695" s="27"/>
      <c r="AO2695" s="27"/>
      <c r="AP2695" s="27">
        <v>13540.81</v>
      </c>
      <c r="AQ2695" s="39">
        <v>0</v>
      </c>
      <c r="AR2695" s="27">
        <f t="shared" si="74"/>
        <v>0</v>
      </c>
      <c r="AS2695" s="10" t="s">
        <v>111</v>
      </c>
      <c r="AT2695" s="43" t="s">
        <v>241</v>
      </c>
      <c r="AU2695" s="89" t="s">
        <v>3912</v>
      </c>
    </row>
    <row r="2696" spans="2:47" x14ac:dyDescent="0.2">
      <c r="B2696" s="12" t="s">
        <v>3942</v>
      </c>
      <c r="C2696" s="7" t="s">
        <v>100</v>
      </c>
      <c r="D2696" s="13" t="s">
        <v>3871</v>
      </c>
      <c r="E2696" s="7" t="s">
        <v>3872</v>
      </c>
      <c r="F2696" s="7" t="s">
        <v>3873</v>
      </c>
      <c r="G2696" s="7" t="s">
        <v>3941</v>
      </c>
      <c r="H2696" s="8" t="s">
        <v>105</v>
      </c>
      <c r="I2696" s="9">
        <v>50</v>
      </c>
      <c r="J2696" s="10" t="s">
        <v>106</v>
      </c>
      <c r="K2696" s="8" t="s">
        <v>107</v>
      </c>
      <c r="L2696" s="10" t="s">
        <v>108</v>
      </c>
      <c r="M2696" s="10" t="s">
        <v>109</v>
      </c>
      <c r="N2696" s="10" t="s">
        <v>3503</v>
      </c>
      <c r="O2696" s="74"/>
      <c r="P2696" s="27"/>
      <c r="Q2696" s="27"/>
      <c r="R2696" s="27">
        <v>346</v>
      </c>
      <c r="S2696" s="27">
        <v>346</v>
      </c>
      <c r="T2696" s="27">
        <v>346</v>
      </c>
      <c r="U2696" s="27">
        <v>346</v>
      </c>
      <c r="V2696" s="27">
        <v>346</v>
      </c>
      <c r="W2696" s="27"/>
      <c r="X2696" s="27"/>
      <c r="Y2696" s="27"/>
      <c r="Z2696" s="27"/>
      <c r="AA2696" s="27"/>
      <c r="AB2696" s="27"/>
      <c r="AC2696" s="27"/>
      <c r="AD2696" s="27"/>
      <c r="AE2696" s="27"/>
      <c r="AF2696" s="27"/>
      <c r="AG2696" s="27"/>
      <c r="AH2696" s="27"/>
      <c r="AI2696" s="27"/>
      <c r="AJ2696" s="27"/>
      <c r="AK2696" s="27"/>
      <c r="AL2696" s="27"/>
      <c r="AM2696" s="27"/>
      <c r="AN2696" s="27"/>
      <c r="AO2696" s="27"/>
      <c r="AP2696" s="27">
        <v>13540.81</v>
      </c>
      <c r="AQ2696" s="39">
        <v>0</v>
      </c>
      <c r="AR2696" s="27">
        <f t="shared" si="74"/>
        <v>0</v>
      </c>
      <c r="AS2696" s="10" t="s">
        <v>111</v>
      </c>
      <c r="AT2696" s="43" t="s">
        <v>241</v>
      </c>
      <c r="AU2696" s="89" t="s">
        <v>3912</v>
      </c>
    </row>
    <row r="2697" spans="2:47" x14ac:dyDescent="0.2">
      <c r="B2697" s="12" t="s">
        <v>3943</v>
      </c>
      <c r="C2697" s="7" t="s">
        <v>100</v>
      </c>
      <c r="D2697" s="13" t="s">
        <v>3871</v>
      </c>
      <c r="E2697" s="7" t="s">
        <v>3872</v>
      </c>
      <c r="F2697" s="7" t="s">
        <v>3873</v>
      </c>
      <c r="G2697" s="7" t="s">
        <v>3941</v>
      </c>
      <c r="H2697" s="8" t="s">
        <v>105</v>
      </c>
      <c r="I2697" s="8">
        <v>50</v>
      </c>
      <c r="J2697" s="10" t="s">
        <v>200</v>
      </c>
      <c r="K2697" s="8" t="s">
        <v>107</v>
      </c>
      <c r="L2697" s="10" t="s">
        <v>108</v>
      </c>
      <c r="M2697" s="10" t="s">
        <v>109</v>
      </c>
      <c r="N2697" s="10" t="s">
        <v>3503</v>
      </c>
      <c r="O2697" s="74"/>
      <c r="P2697" s="27"/>
      <c r="Q2697" s="27"/>
      <c r="R2697" s="27"/>
      <c r="S2697" s="27">
        <v>346</v>
      </c>
      <c r="T2697" s="27">
        <v>346</v>
      </c>
      <c r="U2697" s="27">
        <v>346</v>
      </c>
      <c r="V2697" s="27">
        <v>346</v>
      </c>
      <c r="W2697" s="27"/>
      <c r="X2697" s="27"/>
      <c r="Y2697" s="27"/>
      <c r="Z2697" s="27"/>
      <c r="AA2697" s="27"/>
      <c r="AB2697" s="27"/>
      <c r="AC2697" s="27"/>
      <c r="AD2697" s="27"/>
      <c r="AE2697" s="27"/>
      <c r="AF2697" s="27"/>
      <c r="AG2697" s="27"/>
      <c r="AH2697" s="27"/>
      <c r="AI2697" s="27"/>
      <c r="AJ2697" s="27"/>
      <c r="AK2697" s="27"/>
      <c r="AL2697" s="27"/>
      <c r="AM2697" s="27"/>
      <c r="AN2697" s="27"/>
      <c r="AO2697" s="27"/>
      <c r="AP2697" s="27">
        <v>12500</v>
      </c>
      <c r="AQ2697" s="39">
        <v>0</v>
      </c>
      <c r="AR2697" s="27">
        <f t="shared" si="74"/>
        <v>0</v>
      </c>
      <c r="AS2697" s="10" t="s">
        <v>111</v>
      </c>
      <c r="AT2697" s="7" t="s">
        <v>375</v>
      </c>
      <c r="AU2697" s="13" t="s">
        <v>115</v>
      </c>
    </row>
    <row r="2698" spans="2:47" x14ac:dyDescent="0.2">
      <c r="B2698" s="13" t="s">
        <v>3944</v>
      </c>
      <c r="C2698" s="13" t="s">
        <v>100</v>
      </c>
      <c r="D2698" s="13" t="s">
        <v>3878</v>
      </c>
      <c r="E2698" s="13" t="s">
        <v>3879</v>
      </c>
      <c r="F2698" s="13" t="s">
        <v>3880</v>
      </c>
      <c r="G2698" s="13" t="s">
        <v>3941</v>
      </c>
      <c r="H2698" s="13" t="s">
        <v>105</v>
      </c>
      <c r="I2698" s="13">
        <v>50</v>
      </c>
      <c r="J2698" s="13" t="s">
        <v>200</v>
      </c>
      <c r="K2698" s="13" t="s">
        <v>107</v>
      </c>
      <c r="L2698" s="13" t="s">
        <v>108</v>
      </c>
      <c r="M2698" s="13" t="s">
        <v>109</v>
      </c>
      <c r="N2698" s="13" t="s">
        <v>3503</v>
      </c>
      <c r="O2698" s="39"/>
      <c r="P2698" s="39"/>
      <c r="Q2698" s="39"/>
      <c r="R2698" s="39"/>
      <c r="S2698" s="39">
        <v>321</v>
      </c>
      <c r="T2698" s="39">
        <v>389</v>
      </c>
      <c r="U2698" s="39">
        <v>389</v>
      </c>
      <c r="V2698" s="39">
        <v>389</v>
      </c>
      <c r="W2698" s="39"/>
      <c r="X2698" s="39"/>
      <c r="Y2698" s="39"/>
      <c r="Z2698" s="39"/>
      <c r="AA2698" s="39"/>
      <c r="AB2698" s="39"/>
      <c r="AC2698" s="39"/>
      <c r="AD2698" s="39"/>
      <c r="AE2698" s="39"/>
      <c r="AF2698" s="39"/>
      <c r="AG2698" s="39"/>
      <c r="AH2698" s="39"/>
      <c r="AI2698" s="39"/>
      <c r="AJ2698" s="39"/>
      <c r="AK2698" s="39"/>
      <c r="AL2698" s="39"/>
      <c r="AM2698" s="39"/>
      <c r="AN2698" s="39"/>
      <c r="AO2698" s="39"/>
      <c r="AP2698" s="39">
        <v>12500</v>
      </c>
      <c r="AQ2698" s="39">
        <v>0</v>
      </c>
      <c r="AR2698" s="27">
        <f t="shared" si="74"/>
        <v>0</v>
      </c>
      <c r="AS2698" s="13" t="s">
        <v>111</v>
      </c>
      <c r="AT2698" s="13">
        <v>2014</v>
      </c>
      <c r="AU2698" s="13">
        <v>14</v>
      </c>
    </row>
    <row r="2699" spans="2:47" x14ac:dyDescent="0.2">
      <c r="B2699" s="13" t="s">
        <v>3945</v>
      </c>
      <c r="C2699" s="13" t="s">
        <v>100</v>
      </c>
      <c r="D2699" s="13" t="s">
        <v>3878</v>
      </c>
      <c r="E2699" s="13" t="s">
        <v>3879</v>
      </c>
      <c r="F2699" s="13" t="s">
        <v>3880</v>
      </c>
      <c r="G2699" s="13" t="s">
        <v>3941</v>
      </c>
      <c r="H2699" s="13" t="s">
        <v>105</v>
      </c>
      <c r="I2699" s="13">
        <v>50</v>
      </c>
      <c r="J2699" s="13" t="s">
        <v>200</v>
      </c>
      <c r="K2699" s="13" t="s">
        <v>107</v>
      </c>
      <c r="L2699" s="13" t="s">
        <v>108</v>
      </c>
      <c r="M2699" s="13" t="s">
        <v>109</v>
      </c>
      <c r="N2699" s="13" t="s">
        <v>3503</v>
      </c>
      <c r="O2699" s="39"/>
      <c r="P2699" s="39"/>
      <c r="Q2699" s="39"/>
      <c r="R2699" s="39"/>
      <c r="S2699" s="39">
        <v>253</v>
      </c>
      <c r="T2699" s="39">
        <v>389</v>
      </c>
      <c r="U2699" s="39">
        <v>389</v>
      </c>
      <c r="V2699" s="39">
        <v>389</v>
      </c>
      <c r="W2699" s="39"/>
      <c r="X2699" s="39"/>
      <c r="Y2699" s="39"/>
      <c r="Z2699" s="39"/>
      <c r="AA2699" s="39"/>
      <c r="AB2699" s="39"/>
      <c r="AC2699" s="39"/>
      <c r="AD2699" s="39"/>
      <c r="AE2699" s="39"/>
      <c r="AF2699" s="39"/>
      <c r="AG2699" s="39"/>
      <c r="AH2699" s="39"/>
      <c r="AI2699" s="39"/>
      <c r="AJ2699" s="39"/>
      <c r="AK2699" s="39"/>
      <c r="AL2699" s="39"/>
      <c r="AM2699" s="39"/>
      <c r="AN2699" s="39"/>
      <c r="AO2699" s="39"/>
      <c r="AP2699" s="39">
        <v>12500</v>
      </c>
      <c r="AQ2699" s="39">
        <v>0</v>
      </c>
      <c r="AR2699" s="27">
        <f t="shared" si="74"/>
        <v>0</v>
      </c>
      <c r="AS2699" s="13" t="s">
        <v>111</v>
      </c>
      <c r="AT2699" s="13">
        <v>2014</v>
      </c>
      <c r="AU2699" s="13">
        <v>14</v>
      </c>
    </row>
    <row r="2700" spans="2:47" x14ac:dyDescent="0.2">
      <c r="B2700" s="13" t="s">
        <v>3946</v>
      </c>
      <c r="C2700" s="13" t="s">
        <v>100</v>
      </c>
      <c r="D2700" s="13" t="s">
        <v>3878</v>
      </c>
      <c r="E2700" s="13" t="s">
        <v>3879</v>
      </c>
      <c r="F2700" s="13" t="s">
        <v>3880</v>
      </c>
      <c r="G2700" s="13" t="s">
        <v>3941</v>
      </c>
      <c r="H2700" s="13" t="s">
        <v>105</v>
      </c>
      <c r="I2700" s="13">
        <v>50</v>
      </c>
      <c r="J2700" s="13" t="s">
        <v>200</v>
      </c>
      <c r="K2700" s="13" t="s">
        <v>107</v>
      </c>
      <c r="L2700" s="13" t="s">
        <v>108</v>
      </c>
      <c r="M2700" s="13" t="s">
        <v>122</v>
      </c>
      <c r="N2700" s="13" t="s">
        <v>3503</v>
      </c>
      <c r="O2700" s="39"/>
      <c r="P2700" s="39"/>
      <c r="Q2700" s="39"/>
      <c r="R2700" s="39"/>
      <c r="S2700" s="39">
        <v>346</v>
      </c>
      <c r="T2700" s="39">
        <v>346</v>
      </c>
      <c r="U2700" s="39">
        <v>346</v>
      </c>
      <c r="V2700" s="39">
        <v>346</v>
      </c>
      <c r="W2700" s="39"/>
      <c r="X2700" s="39"/>
      <c r="Y2700" s="39"/>
      <c r="Z2700" s="39"/>
      <c r="AA2700" s="39"/>
      <c r="AB2700" s="39"/>
      <c r="AC2700" s="39"/>
      <c r="AD2700" s="39"/>
      <c r="AE2700" s="39"/>
      <c r="AF2700" s="39"/>
      <c r="AG2700" s="39"/>
      <c r="AH2700" s="39"/>
      <c r="AI2700" s="39"/>
      <c r="AJ2700" s="39"/>
      <c r="AK2700" s="39"/>
      <c r="AL2700" s="39"/>
      <c r="AM2700" s="39"/>
      <c r="AN2700" s="39"/>
      <c r="AO2700" s="39"/>
      <c r="AP2700" s="39">
        <v>12500</v>
      </c>
      <c r="AQ2700" s="39">
        <v>0</v>
      </c>
      <c r="AR2700" s="27">
        <f t="shared" si="74"/>
        <v>0</v>
      </c>
      <c r="AS2700" s="13" t="s">
        <v>111</v>
      </c>
      <c r="AT2700" s="13">
        <v>2014</v>
      </c>
      <c r="AU2700" s="13" t="s">
        <v>6997</v>
      </c>
    </row>
    <row r="2701" spans="2:47" x14ac:dyDescent="0.2">
      <c r="B2701" s="13" t="s">
        <v>7049</v>
      </c>
      <c r="C2701" s="13" t="s">
        <v>100</v>
      </c>
      <c r="D2701" s="13" t="s">
        <v>3878</v>
      </c>
      <c r="E2701" s="13" t="s">
        <v>3879</v>
      </c>
      <c r="F2701" s="13" t="s">
        <v>3880</v>
      </c>
      <c r="G2701" s="13" t="s">
        <v>3941</v>
      </c>
      <c r="H2701" s="13" t="s">
        <v>105</v>
      </c>
      <c r="I2701" s="13">
        <v>50</v>
      </c>
      <c r="J2701" s="13" t="s">
        <v>200</v>
      </c>
      <c r="K2701" s="13" t="s">
        <v>107</v>
      </c>
      <c r="L2701" s="13" t="s">
        <v>108</v>
      </c>
      <c r="M2701" s="13" t="s">
        <v>122</v>
      </c>
      <c r="N2701" s="13" t="s">
        <v>3503</v>
      </c>
      <c r="O2701" s="39"/>
      <c r="P2701" s="39"/>
      <c r="Q2701" s="39"/>
      <c r="R2701" s="39"/>
      <c r="S2701" s="39">
        <v>346</v>
      </c>
      <c r="T2701" s="39">
        <v>329</v>
      </c>
      <c r="U2701" s="39">
        <v>346</v>
      </c>
      <c r="V2701" s="39">
        <v>346</v>
      </c>
      <c r="W2701" s="39"/>
      <c r="X2701" s="39"/>
      <c r="Y2701" s="39"/>
      <c r="Z2701" s="39"/>
      <c r="AA2701" s="39"/>
      <c r="AB2701" s="39"/>
      <c r="AC2701" s="39"/>
      <c r="AD2701" s="39"/>
      <c r="AE2701" s="39"/>
      <c r="AF2701" s="39"/>
      <c r="AG2701" s="39"/>
      <c r="AH2701" s="39"/>
      <c r="AI2701" s="39"/>
      <c r="AJ2701" s="39"/>
      <c r="AK2701" s="39"/>
      <c r="AL2701" s="39"/>
      <c r="AM2701" s="39"/>
      <c r="AN2701" s="39"/>
      <c r="AO2701" s="39"/>
      <c r="AP2701" s="39">
        <v>12500</v>
      </c>
      <c r="AQ2701" s="39">
        <v>0</v>
      </c>
      <c r="AR2701" s="27">
        <f t="shared" si="74"/>
        <v>0</v>
      </c>
      <c r="AS2701" s="13" t="s">
        <v>111</v>
      </c>
      <c r="AT2701" s="13">
        <v>2014</v>
      </c>
      <c r="AU2701" s="13" t="s">
        <v>7182</v>
      </c>
    </row>
    <row r="2702" spans="2:47" x14ac:dyDescent="0.2">
      <c r="B2702" s="13" t="s">
        <v>7163</v>
      </c>
      <c r="C2702" s="13" t="s">
        <v>100</v>
      </c>
      <c r="D2702" s="13" t="s">
        <v>3878</v>
      </c>
      <c r="E2702" s="13" t="s">
        <v>3879</v>
      </c>
      <c r="F2702" s="13" t="s">
        <v>3880</v>
      </c>
      <c r="G2702" s="13" t="s">
        <v>3941</v>
      </c>
      <c r="H2702" s="13" t="s">
        <v>105</v>
      </c>
      <c r="I2702" s="13">
        <v>50</v>
      </c>
      <c r="J2702" s="13" t="s">
        <v>200</v>
      </c>
      <c r="K2702" s="13" t="s">
        <v>107</v>
      </c>
      <c r="L2702" s="13" t="s">
        <v>108</v>
      </c>
      <c r="M2702" s="13" t="s">
        <v>122</v>
      </c>
      <c r="N2702" s="13" t="s">
        <v>3503</v>
      </c>
      <c r="O2702" s="39"/>
      <c r="P2702" s="39"/>
      <c r="Q2702" s="39"/>
      <c r="R2702" s="39"/>
      <c r="S2702" s="39">
        <v>346</v>
      </c>
      <c r="T2702" s="39">
        <v>329</v>
      </c>
      <c r="U2702" s="39">
        <v>346</v>
      </c>
      <c r="V2702" s="39">
        <v>346</v>
      </c>
      <c r="W2702" s="39"/>
      <c r="X2702" s="39"/>
      <c r="Y2702" s="39"/>
      <c r="Z2702" s="39"/>
      <c r="AA2702" s="39"/>
      <c r="AB2702" s="39"/>
      <c r="AC2702" s="39"/>
      <c r="AD2702" s="39"/>
      <c r="AE2702" s="39"/>
      <c r="AF2702" s="39"/>
      <c r="AG2702" s="39"/>
      <c r="AH2702" s="39"/>
      <c r="AI2702" s="39"/>
      <c r="AJ2702" s="39"/>
      <c r="AK2702" s="39"/>
      <c r="AL2702" s="39"/>
      <c r="AM2702" s="39"/>
      <c r="AN2702" s="39"/>
      <c r="AO2702" s="39"/>
      <c r="AP2702" s="39">
        <v>13728.63</v>
      </c>
      <c r="AQ2702" s="39">
        <f t="shared" ref="AQ2702" si="76">SUM(R2702:W2702)*AP2702</f>
        <v>18767037.209999997</v>
      </c>
      <c r="AR2702" s="27">
        <f t="shared" si="74"/>
        <v>21019081.6752</v>
      </c>
      <c r="AS2702" s="13" t="s">
        <v>111</v>
      </c>
      <c r="AT2702" s="13">
        <v>2014</v>
      </c>
      <c r="AU2702" s="13"/>
    </row>
    <row r="2703" spans="2:47" x14ac:dyDescent="0.2">
      <c r="B2703" s="7" t="s">
        <v>3947</v>
      </c>
      <c r="C2703" s="7" t="s">
        <v>100</v>
      </c>
      <c r="D2703" s="13" t="s">
        <v>3871</v>
      </c>
      <c r="E2703" s="7" t="s">
        <v>3872</v>
      </c>
      <c r="F2703" s="7" t="s">
        <v>3873</v>
      </c>
      <c r="G2703" s="7" t="s">
        <v>3948</v>
      </c>
      <c r="H2703" s="8" t="s">
        <v>197</v>
      </c>
      <c r="I2703" s="9">
        <v>50</v>
      </c>
      <c r="J2703" s="10" t="s">
        <v>238</v>
      </c>
      <c r="K2703" s="8" t="s">
        <v>107</v>
      </c>
      <c r="L2703" s="10" t="s">
        <v>108</v>
      </c>
      <c r="M2703" s="10" t="s">
        <v>109</v>
      </c>
      <c r="N2703" s="10" t="s">
        <v>3503</v>
      </c>
      <c r="O2703" s="27"/>
      <c r="P2703" s="27"/>
      <c r="Q2703" s="74"/>
      <c r="R2703" s="27">
        <v>32</v>
      </c>
      <c r="S2703" s="27">
        <v>32</v>
      </c>
      <c r="T2703" s="27">
        <v>32</v>
      </c>
      <c r="U2703" s="27">
        <v>32</v>
      </c>
      <c r="V2703" s="27">
        <v>32</v>
      </c>
      <c r="W2703" s="27"/>
      <c r="X2703" s="27"/>
      <c r="Y2703" s="27"/>
      <c r="Z2703" s="27"/>
      <c r="AA2703" s="27"/>
      <c r="AB2703" s="27"/>
      <c r="AC2703" s="27"/>
      <c r="AD2703" s="27"/>
      <c r="AE2703" s="27"/>
      <c r="AF2703" s="27"/>
      <c r="AG2703" s="27"/>
      <c r="AH2703" s="27"/>
      <c r="AI2703" s="27"/>
      <c r="AJ2703" s="27"/>
      <c r="AK2703" s="27"/>
      <c r="AL2703" s="27"/>
      <c r="AM2703" s="27"/>
      <c r="AN2703" s="27"/>
      <c r="AO2703" s="27"/>
      <c r="AP2703" s="27">
        <v>13540.81</v>
      </c>
      <c r="AQ2703" s="39">
        <v>0</v>
      </c>
      <c r="AR2703" s="27">
        <f t="shared" si="74"/>
        <v>0</v>
      </c>
      <c r="AS2703" s="10" t="s">
        <v>111</v>
      </c>
      <c r="AT2703" s="43" t="s">
        <v>241</v>
      </c>
      <c r="AU2703" s="89" t="s">
        <v>661</v>
      </c>
    </row>
    <row r="2704" spans="2:47" x14ac:dyDescent="0.2">
      <c r="B2704" s="12" t="s">
        <v>3949</v>
      </c>
      <c r="C2704" s="7" t="s">
        <v>100</v>
      </c>
      <c r="D2704" s="13" t="s">
        <v>3871</v>
      </c>
      <c r="E2704" s="7" t="s">
        <v>3872</v>
      </c>
      <c r="F2704" s="7" t="s">
        <v>3873</v>
      </c>
      <c r="G2704" s="7" t="s">
        <v>3948</v>
      </c>
      <c r="H2704" s="8" t="s">
        <v>105</v>
      </c>
      <c r="I2704" s="9">
        <v>50</v>
      </c>
      <c r="J2704" s="10" t="s">
        <v>106</v>
      </c>
      <c r="K2704" s="8" t="s">
        <v>107</v>
      </c>
      <c r="L2704" s="10" t="s">
        <v>108</v>
      </c>
      <c r="M2704" s="10" t="s">
        <v>109</v>
      </c>
      <c r="N2704" s="10" t="s">
        <v>3503</v>
      </c>
      <c r="O2704" s="74"/>
      <c r="P2704" s="27"/>
      <c r="Q2704" s="27"/>
      <c r="R2704" s="27">
        <v>32</v>
      </c>
      <c r="S2704" s="27">
        <v>32</v>
      </c>
      <c r="T2704" s="27">
        <v>32</v>
      </c>
      <c r="U2704" s="27">
        <v>32</v>
      </c>
      <c r="V2704" s="27">
        <v>32</v>
      </c>
      <c r="W2704" s="27"/>
      <c r="X2704" s="27"/>
      <c r="Y2704" s="27"/>
      <c r="Z2704" s="27"/>
      <c r="AA2704" s="27"/>
      <c r="AB2704" s="27"/>
      <c r="AC2704" s="27"/>
      <c r="AD2704" s="27"/>
      <c r="AE2704" s="27"/>
      <c r="AF2704" s="27"/>
      <c r="AG2704" s="27"/>
      <c r="AH2704" s="27"/>
      <c r="AI2704" s="27"/>
      <c r="AJ2704" s="27"/>
      <c r="AK2704" s="27"/>
      <c r="AL2704" s="27"/>
      <c r="AM2704" s="27"/>
      <c r="AN2704" s="27"/>
      <c r="AO2704" s="27"/>
      <c r="AP2704" s="27">
        <v>13540.81</v>
      </c>
      <c r="AQ2704" s="39">
        <v>0</v>
      </c>
      <c r="AR2704" s="27">
        <f t="shared" si="74"/>
        <v>0</v>
      </c>
      <c r="AS2704" s="10" t="s">
        <v>111</v>
      </c>
      <c r="AT2704" s="43" t="s">
        <v>241</v>
      </c>
      <c r="AU2704" s="89" t="s">
        <v>3912</v>
      </c>
    </row>
    <row r="2705" spans="2:47" x14ac:dyDescent="0.2">
      <c r="B2705" s="12" t="s">
        <v>3950</v>
      </c>
      <c r="C2705" s="7" t="s">
        <v>100</v>
      </c>
      <c r="D2705" s="13" t="s">
        <v>3871</v>
      </c>
      <c r="E2705" s="7" t="s">
        <v>3872</v>
      </c>
      <c r="F2705" s="7" t="s">
        <v>3873</v>
      </c>
      <c r="G2705" s="7" t="s">
        <v>3948</v>
      </c>
      <c r="H2705" s="8" t="s">
        <v>105</v>
      </c>
      <c r="I2705" s="8">
        <v>50</v>
      </c>
      <c r="J2705" s="10" t="s">
        <v>200</v>
      </c>
      <c r="K2705" s="8" t="s">
        <v>107</v>
      </c>
      <c r="L2705" s="10" t="s">
        <v>108</v>
      </c>
      <c r="M2705" s="10" t="s">
        <v>109</v>
      </c>
      <c r="N2705" s="10" t="s">
        <v>3503</v>
      </c>
      <c r="O2705" s="74"/>
      <c r="P2705" s="27"/>
      <c r="Q2705" s="27"/>
      <c r="R2705" s="27">
        <v>57</v>
      </c>
      <c r="S2705" s="27">
        <v>32</v>
      </c>
      <c r="T2705" s="27">
        <v>32</v>
      </c>
      <c r="U2705" s="27">
        <v>32</v>
      </c>
      <c r="V2705" s="27">
        <v>32</v>
      </c>
      <c r="W2705" s="27"/>
      <c r="X2705" s="27"/>
      <c r="Y2705" s="27"/>
      <c r="Z2705" s="27"/>
      <c r="AA2705" s="27"/>
      <c r="AB2705" s="27"/>
      <c r="AC2705" s="27"/>
      <c r="AD2705" s="27"/>
      <c r="AE2705" s="27"/>
      <c r="AF2705" s="27"/>
      <c r="AG2705" s="27"/>
      <c r="AH2705" s="27"/>
      <c r="AI2705" s="27"/>
      <c r="AJ2705" s="27"/>
      <c r="AK2705" s="27"/>
      <c r="AL2705" s="27"/>
      <c r="AM2705" s="27"/>
      <c r="AN2705" s="27"/>
      <c r="AO2705" s="27"/>
      <c r="AP2705" s="27">
        <v>12500</v>
      </c>
      <c r="AQ2705" s="39">
        <v>0</v>
      </c>
      <c r="AR2705" s="27">
        <f t="shared" si="74"/>
        <v>0</v>
      </c>
      <c r="AS2705" s="10" t="s">
        <v>111</v>
      </c>
      <c r="AT2705" s="7" t="s">
        <v>375</v>
      </c>
      <c r="AU2705" s="13" t="s">
        <v>115</v>
      </c>
    </row>
    <row r="2706" spans="2:47" x14ac:dyDescent="0.2">
      <c r="B2706" s="13" t="s">
        <v>3951</v>
      </c>
      <c r="C2706" s="13" t="s">
        <v>100</v>
      </c>
      <c r="D2706" s="13" t="s">
        <v>3878</v>
      </c>
      <c r="E2706" s="13" t="s">
        <v>3879</v>
      </c>
      <c r="F2706" s="13" t="s">
        <v>3880</v>
      </c>
      <c r="G2706" s="13" t="s">
        <v>3948</v>
      </c>
      <c r="H2706" s="13" t="s">
        <v>105</v>
      </c>
      <c r="I2706" s="13">
        <v>50</v>
      </c>
      <c r="J2706" s="13" t="s">
        <v>200</v>
      </c>
      <c r="K2706" s="13" t="s">
        <v>107</v>
      </c>
      <c r="L2706" s="13" t="s">
        <v>108</v>
      </c>
      <c r="M2706" s="13" t="s">
        <v>109</v>
      </c>
      <c r="N2706" s="13" t="s">
        <v>3503</v>
      </c>
      <c r="O2706" s="39"/>
      <c r="P2706" s="39"/>
      <c r="Q2706" s="39"/>
      <c r="R2706" s="39">
        <v>57</v>
      </c>
      <c r="S2706" s="39">
        <v>0</v>
      </c>
      <c r="T2706" s="39">
        <v>16</v>
      </c>
      <c r="U2706" s="39">
        <v>16</v>
      </c>
      <c r="V2706" s="39">
        <v>16</v>
      </c>
      <c r="W2706" s="39"/>
      <c r="X2706" s="39"/>
      <c r="Y2706" s="39"/>
      <c r="Z2706" s="39"/>
      <c r="AA2706" s="39"/>
      <c r="AB2706" s="39"/>
      <c r="AC2706" s="39"/>
      <c r="AD2706" s="39"/>
      <c r="AE2706" s="39"/>
      <c r="AF2706" s="39"/>
      <c r="AG2706" s="39"/>
      <c r="AH2706" s="39"/>
      <c r="AI2706" s="39"/>
      <c r="AJ2706" s="39"/>
      <c r="AK2706" s="39"/>
      <c r="AL2706" s="39"/>
      <c r="AM2706" s="39"/>
      <c r="AN2706" s="39"/>
      <c r="AO2706" s="39"/>
      <c r="AP2706" s="39">
        <v>12500</v>
      </c>
      <c r="AQ2706" s="39">
        <v>0</v>
      </c>
      <c r="AR2706" s="27">
        <f t="shared" si="74"/>
        <v>0</v>
      </c>
      <c r="AS2706" s="13" t="s">
        <v>111</v>
      </c>
      <c r="AT2706" s="13">
        <v>2014</v>
      </c>
      <c r="AU2706" s="13">
        <v>14</v>
      </c>
    </row>
    <row r="2707" spans="2:47" x14ac:dyDescent="0.2">
      <c r="B2707" s="13" t="s">
        <v>3952</v>
      </c>
      <c r="C2707" s="13" t="s">
        <v>100</v>
      </c>
      <c r="D2707" s="13" t="s">
        <v>3878</v>
      </c>
      <c r="E2707" s="13" t="s">
        <v>3879</v>
      </c>
      <c r="F2707" s="13" t="s">
        <v>3880</v>
      </c>
      <c r="G2707" s="13" t="s">
        <v>3948</v>
      </c>
      <c r="H2707" s="13" t="s">
        <v>105</v>
      </c>
      <c r="I2707" s="13">
        <v>50</v>
      </c>
      <c r="J2707" s="13" t="s">
        <v>200</v>
      </c>
      <c r="K2707" s="13" t="s">
        <v>107</v>
      </c>
      <c r="L2707" s="13" t="s">
        <v>108</v>
      </c>
      <c r="M2707" s="13" t="s">
        <v>122</v>
      </c>
      <c r="N2707" s="13" t="s">
        <v>3503</v>
      </c>
      <c r="O2707" s="39"/>
      <c r="P2707" s="39"/>
      <c r="Q2707" s="39"/>
      <c r="R2707" s="39">
        <v>57</v>
      </c>
      <c r="S2707" s="39">
        <v>16</v>
      </c>
      <c r="T2707" s="39">
        <v>16</v>
      </c>
      <c r="U2707" s="39">
        <v>16</v>
      </c>
      <c r="V2707" s="39">
        <v>16</v>
      </c>
      <c r="W2707" s="39"/>
      <c r="X2707" s="39"/>
      <c r="Y2707" s="39"/>
      <c r="Z2707" s="39"/>
      <c r="AA2707" s="39"/>
      <c r="AB2707" s="39"/>
      <c r="AC2707" s="39"/>
      <c r="AD2707" s="39"/>
      <c r="AE2707" s="39"/>
      <c r="AF2707" s="39"/>
      <c r="AG2707" s="39"/>
      <c r="AH2707" s="39"/>
      <c r="AI2707" s="39"/>
      <c r="AJ2707" s="39"/>
      <c r="AK2707" s="39"/>
      <c r="AL2707" s="39"/>
      <c r="AM2707" s="39"/>
      <c r="AN2707" s="39"/>
      <c r="AO2707" s="39"/>
      <c r="AP2707" s="39">
        <v>12500</v>
      </c>
      <c r="AQ2707" s="39">
        <v>0</v>
      </c>
      <c r="AR2707" s="27">
        <f t="shared" si="74"/>
        <v>0</v>
      </c>
      <c r="AS2707" s="13" t="s">
        <v>111</v>
      </c>
      <c r="AT2707" s="13">
        <v>2014</v>
      </c>
      <c r="AU2707" s="13" t="s">
        <v>6997</v>
      </c>
    </row>
    <row r="2708" spans="2:47" x14ac:dyDescent="0.2">
      <c r="B2708" s="13" t="s">
        <v>7050</v>
      </c>
      <c r="C2708" s="13" t="s">
        <v>100</v>
      </c>
      <c r="D2708" s="13" t="s">
        <v>3878</v>
      </c>
      <c r="E2708" s="13" t="s">
        <v>3879</v>
      </c>
      <c r="F2708" s="13" t="s">
        <v>3880</v>
      </c>
      <c r="G2708" s="13" t="s">
        <v>3948</v>
      </c>
      <c r="H2708" s="13" t="s">
        <v>105</v>
      </c>
      <c r="I2708" s="13">
        <v>50</v>
      </c>
      <c r="J2708" s="13" t="s">
        <v>200</v>
      </c>
      <c r="K2708" s="13" t="s">
        <v>107</v>
      </c>
      <c r="L2708" s="13" t="s">
        <v>108</v>
      </c>
      <c r="M2708" s="13" t="s">
        <v>122</v>
      </c>
      <c r="N2708" s="13" t="s">
        <v>3503</v>
      </c>
      <c r="O2708" s="39"/>
      <c r="P2708" s="39"/>
      <c r="Q2708" s="39"/>
      <c r="R2708" s="39">
        <v>57</v>
      </c>
      <c r="S2708" s="39">
        <v>16</v>
      </c>
      <c r="T2708" s="39">
        <v>4</v>
      </c>
      <c r="U2708" s="39">
        <v>16</v>
      </c>
      <c r="V2708" s="39">
        <v>16</v>
      </c>
      <c r="W2708" s="39"/>
      <c r="X2708" s="39"/>
      <c r="Y2708" s="39"/>
      <c r="Z2708" s="39"/>
      <c r="AA2708" s="39"/>
      <c r="AB2708" s="39"/>
      <c r="AC2708" s="39"/>
      <c r="AD2708" s="39"/>
      <c r="AE2708" s="39"/>
      <c r="AF2708" s="39"/>
      <c r="AG2708" s="39"/>
      <c r="AH2708" s="39"/>
      <c r="AI2708" s="39"/>
      <c r="AJ2708" s="39"/>
      <c r="AK2708" s="39"/>
      <c r="AL2708" s="39"/>
      <c r="AM2708" s="39"/>
      <c r="AN2708" s="39"/>
      <c r="AO2708" s="39"/>
      <c r="AP2708" s="39">
        <v>12500</v>
      </c>
      <c r="AQ2708" s="39">
        <v>0</v>
      </c>
      <c r="AR2708" s="27">
        <f t="shared" si="74"/>
        <v>0</v>
      </c>
      <c r="AS2708" s="13" t="s">
        <v>111</v>
      </c>
      <c r="AT2708" s="13">
        <v>2014</v>
      </c>
      <c r="AU2708" s="13" t="s">
        <v>7182</v>
      </c>
    </row>
    <row r="2709" spans="2:47" x14ac:dyDescent="0.2">
      <c r="B2709" s="13" t="s">
        <v>7164</v>
      </c>
      <c r="C2709" s="13" t="s">
        <v>100</v>
      </c>
      <c r="D2709" s="13" t="s">
        <v>3878</v>
      </c>
      <c r="E2709" s="13" t="s">
        <v>3879</v>
      </c>
      <c r="F2709" s="13" t="s">
        <v>3880</v>
      </c>
      <c r="G2709" s="13" t="s">
        <v>3948</v>
      </c>
      <c r="H2709" s="13" t="s">
        <v>105</v>
      </c>
      <c r="I2709" s="13">
        <v>50</v>
      </c>
      <c r="J2709" s="13" t="s">
        <v>200</v>
      </c>
      <c r="K2709" s="13" t="s">
        <v>107</v>
      </c>
      <c r="L2709" s="13" t="s">
        <v>108</v>
      </c>
      <c r="M2709" s="13" t="s">
        <v>122</v>
      </c>
      <c r="N2709" s="13" t="s">
        <v>3503</v>
      </c>
      <c r="O2709" s="39"/>
      <c r="P2709" s="39"/>
      <c r="Q2709" s="39"/>
      <c r="R2709" s="39">
        <v>57</v>
      </c>
      <c r="S2709" s="39">
        <v>16</v>
      </c>
      <c r="T2709" s="39">
        <v>4</v>
      </c>
      <c r="U2709" s="39">
        <v>16</v>
      </c>
      <c r="V2709" s="39">
        <v>16</v>
      </c>
      <c r="W2709" s="39"/>
      <c r="X2709" s="39"/>
      <c r="Y2709" s="39"/>
      <c r="Z2709" s="39"/>
      <c r="AA2709" s="39"/>
      <c r="AB2709" s="39"/>
      <c r="AC2709" s="39"/>
      <c r="AD2709" s="39"/>
      <c r="AE2709" s="39"/>
      <c r="AF2709" s="39"/>
      <c r="AG2709" s="39"/>
      <c r="AH2709" s="39"/>
      <c r="AI2709" s="39"/>
      <c r="AJ2709" s="39"/>
      <c r="AK2709" s="39"/>
      <c r="AL2709" s="39"/>
      <c r="AM2709" s="39"/>
      <c r="AN2709" s="39"/>
      <c r="AO2709" s="39"/>
      <c r="AP2709" s="39">
        <v>13728.63</v>
      </c>
      <c r="AQ2709" s="39">
        <f t="shared" ref="AQ2709" si="77">SUM(R2709:W2709)*AP2709</f>
        <v>1496420.67</v>
      </c>
      <c r="AR2709" s="27">
        <f t="shared" si="74"/>
        <v>1675991.1504000002</v>
      </c>
      <c r="AS2709" s="13" t="s">
        <v>111</v>
      </c>
      <c r="AT2709" s="13">
        <v>2014</v>
      </c>
      <c r="AU2709" s="13"/>
    </row>
    <row r="2710" spans="2:47" x14ac:dyDescent="0.2">
      <c r="B2710" s="7" t="s">
        <v>3953</v>
      </c>
      <c r="C2710" s="7" t="s">
        <v>100</v>
      </c>
      <c r="D2710" s="13" t="s">
        <v>3871</v>
      </c>
      <c r="E2710" s="7" t="s">
        <v>3872</v>
      </c>
      <c r="F2710" s="7" t="s">
        <v>3873</v>
      </c>
      <c r="G2710" s="7" t="s">
        <v>3954</v>
      </c>
      <c r="H2710" s="8" t="s">
        <v>197</v>
      </c>
      <c r="I2710" s="9">
        <v>50</v>
      </c>
      <c r="J2710" s="10" t="s">
        <v>238</v>
      </c>
      <c r="K2710" s="8" t="s">
        <v>107</v>
      </c>
      <c r="L2710" s="10" t="s">
        <v>108</v>
      </c>
      <c r="M2710" s="10" t="s">
        <v>109</v>
      </c>
      <c r="N2710" s="10" t="s">
        <v>3503</v>
      </c>
      <c r="O2710" s="27"/>
      <c r="P2710" s="27"/>
      <c r="Q2710" s="74"/>
      <c r="R2710" s="27">
        <v>5</v>
      </c>
      <c r="S2710" s="27">
        <v>5</v>
      </c>
      <c r="T2710" s="27">
        <v>5</v>
      </c>
      <c r="U2710" s="27">
        <v>5</v>
      </c>
      <c r="V2710" s="27">
        <v>5</v>
      </c>
      <c r="W2710" s="27"/>
      <c r="X2710" s="27"/>
      <c r="Y2710" s="27"/>
      <c r="Z2710" s="27"/>
      <c r="AA2710" s="27"/>
      <c r="AB2710" s="27"/>
      <c r="AC2710" s="27"/>
      <c r="AD2710" s="27"/>
      <c r="AE2710" s="27"/>
      <c r="AF2710" s="27"/>
      <c r="AG2710" s="27"/>
      <c r="AH2710" s="27"/>
      <c r="AI2710" s="27"/>
      <c r="AJ2710" s="27"/>
      <c r="AK2710" s="27"/>
      <c r="AL2710" s="27"/>
      <c r="AM2710" s="27"/>
      <c r="AN2710" s="27"/>
      <c r="AO2710" s="27"/>
      <c r="AP2710" s="27">
        <v>13540.81</v>
      </c>
      <c r="AQ2710" s="39">
        <v>0</v>
      </c>
      <c r="AR2710" s="27">
        <f t="shared" si="74"/>
        <v>0</v>
      </c>
      <c r="AS2710" s="10" t="s">
        <v>111</v>
      </c>
      <c r="AT2710" s="43" t="s">
        <v>241</v>
      </c>
      <c r="AU2710" s="89" t="s">
        <v>661</v>
      </c>
    </row>
    <row r="2711" spans="2:47" x14ac:dyDescent="0.2">
      <c r="B2711" s="12" t="s">
        <v>3955</v>
      </c>
      <c r="C2711" s="7" t="s">
        <v>100</v>
      </c>
      <c r="D2711" s="13" t="s">
        <v>3871</v>
      </c>
      <c r="E2711" s="7" t="s">
        <v>3872</v>
      </c>
      <c r="F2711" s="7" t="s">
        <v>3873</v>
      </c>
      <c r="G2711" s="7" t="s">
        <v>3954</v>
      </c>
      <c r="H2711" s="8" t="s">
        <v>105</v>
      </c>
      <c r="I2711" s="9">
        <v>50</v>
      </c>
      <c r="J2711" s="10" t="s">
        <v>106</v>
      </c>
      <c r="K2711" s="8" t="s">
        <v>107</v>
      </c>
      <c r="L2711" s="10" t="s">
        <v>108</v>
      </c>
      <c r="M2711" s="10" t="s">
        <v>109</v>
      </c>
      <c r="N2711" s="10" t="s">
        <v>3503</v>
      </c>
      <c r="O2711" s="74"/>
      <c r="P2711" s="27"/>
      <c r="Q2711" s="27"/>
      <c r="R2711" s="27">
        <v>5</v>
      </c>
      <c r="S2711" s="27">
        <v>5</v>
      </c>
      <c r="T2711" s="27">
        <v>5</v>
      </c>
      <c r="U2711" s="27">
        <v>5</v>
      </c>
      <c r="V2711" s="27">
        <v>5</v>
      </c>
      <c r="W2711" s="27"/>
      <c r="X2711" s="27"/>
      <c r="Y2711" s="27"/>
      <c r="Z2711" s="27"/>
      <c r="AA2711" s="27"/>
      <c r="AB2711" s="27"/>
      <c r="AC2711" s="27"/>
      <c r="AD2711" s="27"/>
      <c r="AE2711" s="27"/>
      <c r="AF2711" s="27"/>
      <c r="AG2711" s="27"/>
      <c r="AH2711" s="27"/>
      <c r="AI2711" s="27"/>
      <c r="AJ2711" s="27"/>
      <c r="AK2711" s="27"/>
      <c r="AL2711" s="27"/>
      <c r="AM2711" s="27"/>
      <c r="AN2711" s="27"/>
      <c r="AO2711" s="27"/>
      <c r="AP2711" s="27">
        <v>13540.81</v>
      </c>
      <c r="AQ2711" s="39">
        <v>0</v>
      </c>
      <c r="AR2711" s="27">
        <f t="shared" si="74"/>
        <v>0</v>
      </c>
      <c r="AS2711" s="10" t="s">
        <v>111</v>
      </c>
      <c r="AT2711" s="43" t="s">
        <v>241</v>
      </c>
      <c r="AU2711" s="89" t="s">
        <v>661</v>
      </c>
    </row>
    <row r="2712" spans="2:47" x14ac:dyDescent="0.2">
      <c r="B2712" s="12" t="s">
        <v>3956</v>
      </c>
      <c r="C2712" s="7" t="s">
        <v>100</v>
      </c>
      <c r="D2712" s="13" t="s">
        <v>3871</v>
      </c>
      <c r="E2712" s="7" t="s">
        <v>3872</v>
      </c>
      <c r="F2712" s="7" t="s">
        <v>3873</v>
      </c>
      <c r="G2712" s="7" t="s">
        <v>3954</v>
      </c>
      <c r="H2712" s="8" t="s">
        <v>105</v>
      </c>
      <c r="I2712" s="8">
        <v>50</v>
      </c>
      <c r="J2712" s="10" t="s">
        <v>200</v>
      </c>
      <c r="K2712" s="8" t="s">
        <v>107</v>
      </c>
      <c r="L2712" s="10" t="s">
        <v>108</v>
      </c>
      <c r="M2712" s="10" t="s">
        <v>109</v>
      </c>
      <c r="N2712" s="10" t="s">
        <v>3503</v>
      </c>
      <c r="O2712" s="74"/>
      <c r="P2712" s="27"/>
      <c r="Q2712" s="27"/>
      <c r="R2712" s="27">
        <v>2</v>
      </c>
      <c r="S2712" s="27">
        <v>5</v>
      </c>
      <c r="T2712" s="27">
        <v>5</v>
      </c>
      <c r="U2712" s="27">
        <v>5</v>
      </c>
      <c r="V2712" s="27">
        <v>5</v>
      </c>
      <c r="W2712" s="27"/>
      <c r="X2712" s="27"/>
      <c r="Y2712" s="27"/>
      <c r="Z2712" s="27"/>
      <c r="AA2712" s="27"/>
      <c r="AB2712" s="27"/>
      <c r="AC2712" s="27"/>
      <c r="AD2712" s="27"/>
      <c r="AE2712" s="27"/>
      <c r="AF2712" s="27"/>
      <c r="AG2712" s="27"/>
      <c r="AH2712" s="27"/>
      <c r="AI2712" s="27"/>
      <c r="AJ2712" s="27"/>
      <c r="AK2712" s="27"/>
      <c r="AL2712" s="27"/>
      <c r="AM2712" s="27"/>
      <c r="AN2712" s="27"/>
      <c r="AO2712" s="27"/>
      <c r="AP2712" s="27">
        <v>12500</v>
      </c>
      <c r="AQ2712" s="39">
        <v>0</v>
      </c>
      <c r="AR2712" s="27">
        <f t="shared" si="74"/>
        <v>0</v>
      </c>
      <c r="AS2712" s="10" t="s">
        <v>111</v>
      </c>
      <c r="AT2712" s="7" t="s">
        <v>375</v>
      </c>
      <c r="AU2712" s="13" t="s">
        <v>115</v>
      </c>
    </row>
    <row r="2713" spans="2:47" x14ac:dyDescent="0.2">
      <c r="B2713" s="13" t="s">
        <v>3957</v>
      </c>
      <c r="C2713" s="13" t="s">
        <v>100</v>
      </c>
      <c r="D2713" s="13" t="s">
        <v>3878</v>
      </c>
      <c r="E2713" s="13" t="s">
        <v>3879</v>
      </c>
      <c r="F2713" s="13" t="s">
        <v>3880</v>
      </c>
      <c r="G2713" s="13" t="s">
        <v>3954</v>
      </c>
      <c r="H2713" s="13" t="s">
        <v>105</v>
      </c>
      <c r="I2713" s="13">
        <v>50</v>
      </c>
      <c r="J2713" s="13" t="s">
        <v>200</v>
      </c>
      <c r="K2713" s="13" t="s">
        <v>107</v>
      </c>
      <c r="L2713" s="13" t="s">
        <v>108</v>
      </c>
      <c r="M2713" s="13" t="s">
        <v>109</v>
      </c>
      <c r="N2713" s="13" t="s">
        <v>3503</v>
      </c>
      <c r="O2713" s="39"/>
      <c r="P2713" s="39"/>
      <c r="Q2713" s="39"/>
      <c r="R2713" s="39">
        <v>2</v>
      </c>
      <c r="S2713" s="39">
        <v>0</v>
      </c>
      <c r="T2713" s="39">
        <v>2</v>
      </c>
      <c r="U2713" s="39">
        <v>2</v>
      </c>
      <c r="V2713" s="39">
        <v>2</v>
      </c>
      <c r="W2713" s="39"/>
      <c r="X2713" s="39"/>
      <c r="Y2713" s="39"/>
      <c r="Z2713" s="39"/>
      <c r="AA2713" s="39"/>
      <c r="AB2713" s="39"/>
      <c r="AC2713" s="39"/>
      <c r="AD2713" s="39"/>
      <c r="AE2713" s="39"/>
      <c r="AF2713" s="39"/>
      <c r="AG2713" s="39"/>
      <c r="AH2713" s="39"/>
      <c r="AI2713" s="39"/>
      <c r="AJ2713" s="39"/>
      <c r="AK2713" s="39"/>
      <c r="AL2713" s="39"/>
      <c r="AM2713" s="39"/>
      <c r="AN2713" s="39"/>
      <c r="AO2713" s="39"/>
      <c r="AP2713" s="39">
        <v>12500</v>
      </c>
      <c r="AQ2713" s="39">
        <v>0</v>
      </c>
      <c r="AR2713" s="27">
        <f t="shared" si="74"/>
        <v>0</v>
      </c>
      <c r="AS2713" s="13" t="s">
        <v>111</v>
      </c>
      <c r="AT2713" s="13">
        <v>2014</v>
      </c>
      <c r="AU2713" s="13">
        <v>14</v>
      </c>
    </row>
    <row r="2714" spans="2:47" x14ac:dyDescent="0.2">
      <c r="B2714" s="13" t="s">
        <v>3958</v>
      </c>
      <c r="C2714" s="13" t="s">
        <v>100</v>
      </c>
      <c r="D2714" s="13" t="s">
        <v>3878</v>
      </c>
      <c r="E2714" s="13" t="s">
        <v>3879</v>
      </c>
      <c r="F2714" s="13" t="s">
        <v>3880</v>
      </c>
      <c r="G2714" s="13" t="s">
        <v>3954</v>
      </c>
      <c r="H2714" s="13" t="s">
        <v>105</v>
      </c>
      <c r="I2714" s="13">
        <v>50</v>
      </c>
      <c r="J2714" s="13" t="s">
        <v>200</v>
      </c>
      <c r="K2714" s="13" t="s">
        <v>107</v>
      </c>
      <c r="L2714" s="13" t="s">
        <v>108</v>
      </c>
      <c r="M2714" s="13" t="s">
        <v>122</v>
      </c>
      <c r="N2714" s="13" t="s">
        <v>3503</v>
      </c>
      <c r="O2714" s="39"/>
      <c r="P2714" s="39"/>
      <c r="Q2714" s="39"/>
      <c r="R2714" s="39">
        <v>2</v>
      </c>
      <c r="S2714" s="39">
        <v>2</v>
      </c>
      <c r="T2714" s="39">
        <v>2</v>
      </c>
      <c r="U2714" s="39">
        <v>2</v>
      </c>
      <c r="V2714" s="39">
        <v>2</v>
      </c>
      <c r="W2714" s="39"/>
      <c r="X2714" s="39"/>
      <c r="Y2714" s="39"/>
      <c r="Z2714" s="39"/>
      <c r="AA2714" s="39"/>
      <c r="AB2714" s="39"/>
      <c r="AC2714" s="39"/>
      <c r="AD2714" s="39"/>
      <c r="AE2714" s="39"/>
      <c r="AF2714" s="39"/>
      <c r="AG2714" s="39"/>
      <c r="AH2714" s="39"/>
      <c r="AI2714" s="39"/>
      <c r="AJ2714" s="39"/>
      <c r="AK2714" s="39"/>
      <c r="AL2714" s="39"/>
      <c r="AM2714" s="39"/>
      <c r="AN2714" s="39"/>
      <c r="AO2714" s="39"/>
      <c r="AP2714" s="39">
        <v>12500</v>
      </c>
      <c r="AQ2714" s="39">
        <v>0</v>
      </c>
      <c r="AR2714" s="27">
        <f t="shared" si="74"/>
        <v>0</v>
      </c>
      <c r="AS2714" s="13" t="s">
        <v>111</v>
      </c>
      <c r="AT2714" s="13">
        <v>2014</v>
      </c>
      <c r="AU2714" s="13" t="s">
        <v>6997</v>
      </c>
    </row>
    <row r="2715" spans="2:47" x14ac:dyDescent="0.2">
      <c r="B2715" s="13" t="s">
        <v>7051</v>
      </c>
      <c r="C2715" s="13" t="s">
        <v>100</v>
      </c>
      <c r="D2715" s="13" t="s">
        <v>3878</v>
      </c>
      <c r="E2715" s="13" t="s">
        <v>3879</v>
      </c>
      <c r="F2715" s="13" t="s">
        <v>3880</v>
      </c>
      <c r="G2715" s="13" t="s">
        <v>3954</v>
      </c>
      <c r="H2715" s="13" t="s">
        <v>105</v>
      </c>
      <c r="I2715" s="13">
        <v>50</v>
      </c>
      <c r="J2715" s="13" t="s">
        <v>200</v>
      </c>
      <c r="K2715" s="13" t="s">
        <v>107</v>
      </c>
      <c r="L2715" s="13" t="s">
        <v>108</v>
      </c>
      <c r="M2715" s="13" t="s">
        <v>122</v>
      </c>
      <c r="N2715" s="13" t="s">
        <v>3503</v>
      </c>
      <c r="O2715" s="39"/>
      <c r="P2715" s="39"/>
      <c r="Q2715" s="39"/>
      <c r="R2715" s="39">
        <v>2</v>
      </c>
      <c r="S2715" s="39">
        <v>2</v>
      </c>
      <c r="T2715" s="39">
        <v>1</v>
      </c>
      <c r="U2715" s="39">
        <v>2</v>
      </c>
      <c r="V2715" s="39">
        <v>2</v>
      </c>
      <c r="W2715" s="39"/>
      <c r="X2715" s="39"/>
      <c r="Y2715" s="39"/>
      <c r="Z2715" s="39"/>
      <c r="AA2715" s="39"/>
      <c r="AB2715" s="39"/>
      <c r="AC2715" s="39"/>
      <c r="AD2715" s="39"/>
      <c r="AE2715" s="39"/>
      <c r="AF2715" s="39"/>
      <c r="AG2715" s="39"/>
      <c r="AH2715" s="39"/>
      <c r="AI2715" s="39"/>
      <c r="AJ2715" s="39"/>
      <c r="AK2715" s="39"/>
      <c r="AL2715" s="39"/>
      <c r="AM2715" s="39"/>
      <c r="AN2715" s="39"/>
      <c r="AO2715" s="39"/>
      <c r="AP2715" s="39">
        <v>12500</v>
      </c>
      <c r="AQ2715" s="39">
        <v>0</v>
      </c>
      <c r="AR2715" s="27">
        <f t="shared" si="74"/>
        <v>0</v>
      </c>
      <c r="AS2715" s="13" t="s">
        <v>111</v>
      </c>
      <c r="AT2715" s="13">
        <v>2014</v>
      </c>
      <c r="AU2715" s="13" t="s">
        <v>7182</v>
      </c>
    </row>
    <row r="2716" spans="2:47" x14ac:dyDescent="0.2">
      <c r="B2716" s="13" t="s">
        <v>7165</v>
      </c>
      <c r="C2716" s="13" t="s">
        <v>100</v>
      </c>
      <c r="D2716" s="13" t="s">
        <v>3878</v>
      </c>
      <c r="E2716" s="13" t="s">
        <v>3879</v>
      </c>
      <c r="F2716" s="13" t="s">
        <v>3880</v>
      </c>
      <c r="G2716" s="13" t="s">
        <v>3954</v>
      </c>
      <c r="H2716" s="13" t="s">
        <v>105</v>
      </c>
      <c r="I2716" s="13">
        <v>50</v>
      </c>
      <c r="J2716" s="13" t="s">
        <v>200</v>
      </c>
      <c r="K2716" s="13" t="s">
        <v>107</v>
      </c>
      <c r="L2716" s="13" t="s">
        <v>108</v>
      </c>
      <c r="M2716" s="13" t="s">
        <v>122</v>
      </c>
      <c r="N2716" s="13" t="s">
        <v>3503</v>
      </c>
      <c r="O2716" s="39"/>
      <c r="P2716" s="39"/>
      <c r="Q2716" s="39"/>
      <c r="R2716" s="39">
        <v>2</v>
      </c>
      <c r="S2716" s="39">
        <v>2</v>
      </c>
      <c r="T2716" s="39">
        <v>1</v>
      </c>
      <c r="U2716" s="39">
        <v>2</v>
      </c>
      <c r="V2716" s="39">
        <v>2</v>
      </c>
      <c r="W2716" s="39"/>
      <c r="X2716" s="39"/>
      <c r="Y2716" s="39"/>
      <c r="Z2716" s="39"/>
      <c r="AA2716" s="39"/>
      <c r="AB2716" s="39"/>
      <c r="AC2716" s="39"/>
      <c r="AD2716" s="39"/>
      <c r="AE2716" s="39"/>
      <c r="AF2716" s="39"/>
      <c r="AG2716" s="39"/>
      <c r="AH2716" s="39"/>
      <c r="AI2716" s="39"/>
      <c r="AJ2716" s="39"/>
      <c r="AK2716" s="39"/>
      <c r="AL2716" s="39"/>
      <c r="AM2716" s="39"/>
      <c r="AN2716" s="39"/>
      <c r="AO2716" s="39"/>
      <c r="AP2716" s="39">
        <v>13728.63</v>
      </c>
      <c r="AQ2716" s="39">
        <f t="shared" ref="AQ2716" si="78">SUM(R2716:W2716)*AP2716</f>
        <v>123557.67</v>
      </c>
      <c r="AR2716" s="27">
        <f t="shared" si="74"/>
        <v>138384.59040000002</v>
      </c>
      <c r="AS2716" s="13" t="s">
        <v>111</v>
      </c>
      <c r="AT2716" s="13">
        <v>2014</v>
      </c>
      <c r="AU2716" s="13"/>
    </row>
    <row r="2717" spans="2:47" x14ac:dyDescent="0.2">
      <c r="B2717" s="7" t="s">
        <v>3959</v>
      </c>
      <c r="C2717" s="7" t="s">
        <v>100</v>
      </c>
      <c r="D2717" s="13" t="s">
        <v>3960</v>
      </c>
      <c r="E2717" s="7" t="s">
        <v>3961</v>
      </c>
      <c r="F2717" s="7" t="s">
        <v>3962</v>
      </c>
      <c r="G2717" s="7" t="s">
        <v>3963</v>
      </c>
      <c r="H2717" s="8" t="s">
        <v>197</v>
      </c>
      <c r="I2717" s="9">
        <v>45</v>
      </c>
      <c r="J2717" s="10" t="s">
        <v>238</v>
      </c>
      <c r="K2717" s="8" t="s">
        <v>107</v>
      </c>
      <c r="L2717" s="10" t="s">
        <v>108</v>
      </c>
      <c r="M2717" s="10" t="s">
        <v>109</v>
      </c>
      <c r="N2717" s="10" t="s">
        <v>3503</v>
      </c>
      <c r="O2717" s="27"/>
      <c r="P2717" s="27"/>
      <c r="Q2717" s="74"/>
      <c r="R2717" s="27">
        <v>2880</v>
      </c>
      <c r="S2717" s="27">
        <v>2880</v>
      </c>
      <c r="T2717" s="27">
        <v>2880</v>
      </c>
      <c r="U2717" s="27">
        <v>2880</v>
      </c>
      <c r="V2717" s="27">
        <v>2880</v>
      </c>
      <c r="W2717" s="27"/>
      <c r="X2717" s="27"/>
      <c r="Y2717" s="27"/>
      <c r="Z2717" s="27"/>
      <c r="AA2717" s="27"/>
      <c r="AB2717" s="27"/>
      <c r="AC2717" s="27"/>
      <c r="AD2717" s="27"/>
      <c r="AE2717" s="27"/>
      <c r="AF2717" s="27"/>
      <c r="AG2717" s="27"/>
      <c r="AH2717" s="27"/>
      <c r="AI2717" s="27"/>
      <c r="AJ2717" s="27"/>
      <c r="AK2717" s="27"/>
      <c r="AL2717" s="27"/>
      <c r="AM2717" s="27"/>
      <c r="AN2717" s="27"/>
      <c r="AO2717" s="27"/>
      <c r="AP2717" s="27">
        <v>533.89</v>
      </c>
      <c r="AQ2717" s="39">
        <v>0</v>
      </c>
      <c r="AR2717" s="27">
        <f t="shared" si="74"/>
        <v>0</v>
      </c>
      <c r="AS2717" s="10" t="s">
        <v>111</v>
      </c>
      <c r="AT2717" s="43" t="s">
        <v>241</v>
      </c>
      <c r="AU2717" s="10" t="s">
        <v>1339</v>
      </c>
    </row>
    <row r="2718" spans="2:47" x14ac:dyDescent="0.2">
      <c r="B2718" s="12" t="s">
        <v>3964</v>
      </c>
      <c r="C2718" s="7" t="s">
        <v>100</v>
      </c>
      <c r="D2718" s="13" t="s">
        <v>3960</v>
      </c>
      <c r="E2718" s="7" t="s">
        <v>3961</v>
      </c>
      <c r="F2718" s="7" t="s">
        <v>3962</v>
      </c>
      <c r="G2718" s="7" t="s">
        <v>3963</v>
      </c>
      <c r="H2718" s="8" t="s">
        <v>197</v>
      </c>
      <c r="I2718" s="9">
        <v>45</v>
      </c>
      <c r="J2718" s="10" t="s">
        <v>579</v>
      </c>
      <c r="K2718" s="8" t="s">
        <v>107</v>
      </c>
      <c r="L2718" s="10" t="s">
        <v>108</v>
      </c>
      <c r="M2718" s="10" t="s">
        <v>109</v>
      </c>
      <c r="N2718" s="10" t="s">
        <v>3503</v>
      </c>
      <c r="O2718" s="74"/>
      <c r="P2718" s="27"/>
      <c r="Q2718" s="27"/>
      <c r="R2718" s="27">
        <v>2880</v>
      </c>
      <c r="S2718" s="27">
        <v>2880</v>
      </c>
      <c r="T2718" s="27">
        <v>2880</v>
      </c>
      <c r="U2718" s="27">
        <v>2880</v>
      </c>
      <c r="V2718" s="27">
        <v>2880</v>
      </c>
      <c r="W2718" s="27"/>
      <c r="X2718" s="27"/>
      <c r="Y2718" s="27"/>
      <c r="Z2718" s="27"/>
      <c r="AA2718" s="27"/>
      <c r="AB2718" s="27"/>
      <c r="AC2718" s="27"/>
      <c r="AD2718" s="27"/>
      <c r="AE2718" s="27"/>
      <c r="AF2718" s="27"/>
      <c r="AG2718" s="27"/>
      <c r="AH2718" s="27"/>
      <c r="AI2718" s="27"/>
      <c r="AJ2718" s="27"/>
      <c r="AK2718" s="27"/>
      <c r="AL2718" s="27"/>
      <c r="AM2718" s="27"/>
      <c r="AN2718" s="27"/>
      <c r="AO2718" s="27"/>
      <c r="AP2718" s="27">
        <v>533.89</v>
      </c>
      <c r="AQ2718" s="39">
        <v>0</v>
      </c>
      <c r="AR2718" s="27">
        <f t="shared" si="74"/>
        <v>0</v>
      </c>
      <c r="AS2718" s="10" t="s">
        <v>111</v>
      </c>
      <c r="AT2718" s="43" t="s">
        <v>241</v>
      </c>
      <c r="AU2718" s="88"/>
    </row>
    <row r="2719" spans="2:47" x14ac:dyDescent="0.2">
      <c r="B2719" s="12" t="s">
        <v>3965</v>
      </c>
      <c r="C2719" s="7" t="s">
        <v>100</v>
      </c>
      <c r="D2719" s="13" t="s">
        <v>3960</v>
      </c>
      <c r="E2719" s="7" t="s">
        <v>3961</v>
      </c>
      <c r="F2719" s="7" t="s">
        <v>3962</v>
      </c>
      <c r="G2719" s="7" t="s">
        <v>3963</v>
      </c>
      <c r="H2719" s="8" t="s">
        <v>197</v>
      </c>
      <c r="I2719" s="9">
        <v>45</v>
      </c>
      <c r="J2719" s="10" t="s">
        <v>579</v>
      </c>
      <c r="K2719" s="8" t="s">
        <v>107</v>
      </c>
      <c r="L2719" s="10" t="s">
        <v>108</v>
      </c>
      <c r="M2719" s="10" t="s">
        <v>109</v>
      </c>
      <c r="N2719" s="10" t="s">
        <v>3503</v>
      </c>
      <c r="O2719" s="74"/>
      <c r="P2719" s="27"/>
      <c r="Q2719" s="27"/>
      <c r="R2719" s="27">
        <v>2880</v>
      </c>
      <c r="S2719" s="27">
        <v>2880</v>
      </c>
      <c r="T2719" s="27">
        <v>2880</v>
      </c>
      <c r="U2719" s="27">
        <v>2880</v>
      </c>
      <c r="V2719" s="27">
        <v>2880</v>
      </c>
      <c r="W2719" s="27"/>
      <c r="X2719" s="27"/>
      <c r="Y2719" s="27"/>
      <c r="Z2719" s="27"/>
      <c r="AA2719" s="27"/>
      <c r="AB2719" s="27"/>
      <c r="AC2719" s="27"/>
      <c r="AD2719" s="27"/>
      <c r="AE2719" s="27"/>
      <c r="AF2719" s="27"/>
      <c r="AG2719" s="27"/>
      <c r="AH2719" s="27"/>
      <c r="AI2719" s="27"/>
      <c r="AJ2719" s="27"/>
      <c r="AK2719" s="27"/>
      <c r="AL2719" s="27"/>
      <c r="AM2719" s="27"/>
      <c r="AN2719" s="27"/>
      <c r="AO2719" s="27"/>
      <c r="AP2719" s="27">
        <v>440</v>
      </c>
      <c r="AQ2719" s="39">
        <v>0</v>
      </c>
      <c r="AR2719" s="27">
        <f t="shared" si="74"/>
        <v>0</v>
      </c>
      <c r="AS2719" s="10" t="s">
        <v>111</v>
      </c>
      <c r="AT2719" s="43" t="s">
        <v>241</v>
      </c>
      <c r="AU2719" s="13" t="s">
        <v>115</v>
      </c>
    </row>
    <row r="2720" spans="2:47" x14ac:dyDescent="0.2">
      <c r="B2720" s="13" t="s">
        <v>3966</v>
      </c>
      <c r="C2720" s="13" t="s">
        <v>100</v>
      </c>
      <c r="D2720" s="13" t="s">
        <v>3967</v>
      </c>
      <c r="E2720" s="13" t="s">
        <v>3968</v>
      </c>
      <c r="F2720" s="13" t="s">
        <v>3969</v>
      </c>
      <c r="G2720" s="13" t="s">
        <v>3963</v>
      </c>
      <c r="H2720" s="13" t="s">
        <v>197</v>
      </c>
      <c r="I2720" s="13">
        <v>45</v>
      </c>
      <c r="J2720" s="13" t="s">
        <v>579</v>
      </c>
      <c r="K2720" s="13" t="s">
        <v>107</v>
      </c>
      <c r="L2720" s="13" t="s">
        <v>108</v>
      </c>
      <c r="M2720" s="13" t="s">
        <v>109</v>
      </c>
      <c r="N2720" s="13" t="s">
        <v>3503</v>
      </c>
      <c r="O2720" s="39"/>
      <c r="P2720" s="39"/>
      <c r="Q2720" s="39"/>
      <c r="R2720" s="39">
        <v>2880</v>
      </c>
      <c r="S2720" s="39">
        <v>16306</v>
      </c>
      <c r="T2720" s="39">
        <v>17180</v>
      </c>
      <c r="U2720" s="39">
        <v>17180</v>
      </c>
      <c r="V2720" s="39">
        <v>17180</v>
      </c>
      <c r="W2720" s="39"/>
      <c r="X2720" s="39"/>
      <c r="Y2720" s="39"/>
      <c r="Z2720" s="39"/>
      <c r="AA2720" s="39"/>
      <c r="AB2720" s="39"/>
      <c r="AC2720" s="39"/>
      <c r="AD2720" s="39"/>
      <c r="AE2720" s="39"/>
      <c r="AF2720" s="39"/>
      <c r="AG2720" s="39"/>
      <c r="AH2720" s="39"/>
      <c r="AI2720" s="39"/>
      <c r="AJ2720" s="39"/>
      <c r="AK2720" s="39"/>
      <c r="AL2720" s="39"/>
      <c r="AM2720" s="39"/>
      <c r="AN2720" s="39"/>
      <c r="AO2720" s="39"/>
      <c r="AP2720" s="39">
        <v>440</v>
      </c>
      <c r="AQ2720" s="39">
        <v>0</v>
      </c>
      <c r="AR2720" s="27">
        <f t="shared" si="74"/>
        <v>0</v>
      </c>
      <c r="AS2720" s="13" t="s">
        <v>111</v>
      </c>
      <c r="AT2720" s="13">
        <v>2015</v>
      </c>
      <c r="AU2720" s="13">
        <v>14</v>
      </c>
    </row>
    <row r="2721" spans="2:47" x14ac:dyDescent="0.2">
      <c r="B2721" s="13" t="s">
        <v>3970</v>
      </c>
      <c r="C2721" s="13" t="s">
        <v>100</v>
      </c>
      <c r="D2721" s="13" t="s">
        <v>3967</v>
      </c>
      <c r="E2721" s="13" t="s">
        <v>3968</v>
      </c>
      <c r="F2721" s="13" t="s">
        <v>3969</v>
      </c>
      <c r="G2721" s="13" t="s">
        <v>3963</v>
      </c>
      <c r="H2721" s="13" t="s">
        <v>197</v>
      </c>
      <c r="I2721" s="13">
        <v>45</v>
      </c>
      <c r="J2721" s="13" t="s">
        <v>579</v>
      </c>
      <c r="K2721" s="13" t="s">
        <v>107</v>
      </c>
      <c r="L2721" s="13" t="s">
        <v>108</v>
      </c>
      <c r="M2721" s="13" t="s">
        <v>109</v>
      </c>
      <c r="N2721" s="13" t="s">
        <v>3503</v>
      </c>
      <c r="O2721" s="39"/>
      <c r="P2721" s="39"/>
      <c r="Q2721" s="39"/>
      <c r="R2721" s="39">
        <v>2880</v>
      </c>
      <c r="S2721" s="39">
        <v>15432</v>
      </c>
      <c r="T2721" s="39">
        <v>17180</v>
      </c>
      <c r="U2721" s="39">
        <v>17180</v>
      </c>
      <c r="V2721" s="39">
        <v>17180</v>
      </c>
      <c r="W2721" s="39"/>
      <c r="X2721" s="39"/>
      <c r="Y2721" s="39"/>
      <c r="Z2721" s="39"/>
      <c r="AA2721" s="39"/>
      <c r="AB2721" s="39"/>
      <c r="AC2721" s="39"/>
      <c r="AD2721" s="39"/>
      <c r="AE2721" s="39"/>
      <c r="AF2721" s="39"/>
      <c r="AG2721" s="39"/>
      <c r="AH2721" s="39"/>
      <c r="AI2721" s="39"/>
      <c r="AJ2721" s="39"/>
      <c r="AK2721" s="39"/>
      <c r="AL2721" s="39"/>
      <c r="AM2721" s="39"/>
      <c r="AN2721" s="39"/>
      <c r="AO2721" s="39"/>
      <c r="AP2721" s="39">
        <v>440</v>
      </c>
      <c r="AQ2721" s="39">
        <v>0</v>
      </c>
      <c r="AR2721" s="27">
        <f t="shared" si="74"/>
        <v>0</v>
      </c>
      <c r="AS2721" s="13" t="s">
        <v>111</v>
      </c>
      <c r="AT2721" s="13">
        <v>2015</v>
      </c>
      <c r="AU2721" s="13">
        <v>15</v>
      </c>
    </row>
    <row r="2722" spans="2:47" x14ac:dyDescent="0.2">
      <c r="B2722" s="13" t="s">
        <v>3971</v>
      </c>
      <c r="C2722" s="13" t="s">
        <v>100</v>
      </c>
      <c r="D2722" s="13" t="s">
        <v>3967</v>
      </c>
      <c r="E2722" s="13" t="s">
        <v>3968</v>
      </c>
      <c r="F2722" s="13" t="s">
        <v>3969</v>
      </c>
      <c r="G2722" s="13" t="s">
        <v>3963</v>
      </c>
      <c r="H2722" s="13" t="s">
        <v>197</v>
      </c>
      <c r="I2722" s="13">
        <v>45</v>
      </c>
      <c r="J2722" s="13" t="s">
        <v>579</v>
      </c>
      <c r="K2722" s="13" t="s">
        <v>107</v>
      </c>
      <c r="L2722" s="13" t="s">
        <v>108</v>
      </c>
      <c r="M2722" s="13" t="s">
        <v>109</v>
      </c>
      <c r="N2722" s="13" t="s">
        <v>3503</v>
      </c>
      <c r="O2722" s="39"/>
      <c r="P2722" s="39"/>
      <c r="Q2722" s="39"/>
      <c r="R2722" s="39">
        <v>2880</v>
      </c>
      <c r="S2722" s="39">
        <v>15432</v>
      </c>
      <c r="T2722" s="39">
        <v>17180</v>
      </c>
      <c r="U2722" s="39">
        <v>17180</v>
      </c>
      <c r="V2722" s="39">
        <v>17180</v>
      </c>
      <c r="W2722" s="39"/>
      <c r="X2722" s="39"/>
      <c r="Y2722" s="39"/>
      <c r="Z2722" s="39"/>
      <c r="AA2722" s="39"/>
      <c r="AB2722" s="39"/>
      <c r="AC2722" s="39"/>
      <c r="AD2722" s="39"/>
      <c r="AE2722" s="39"/>
      <c r="AF2722" s="39"/>
      <c r="AG2722" s="39"/>
      <c r="AH2722" s="39"/>
      <c r="AI2722" s="39"/>
      <c r="AJ2722" s="39"/>
      <c r="AK2722" s="39"/>
      <c r="AL2722" s="39"/>
      <c r="AM2722" s="39"/>
      <c r="AN2722" s="39"/>
      <c r="AO2722" s="39"/>
      <c r="AP2722" s="39">
        <v>374.99999999999994</v>
      </c>
      <c r="AQ2722" s="39">
        <v>0</v>
      </c>
      <c r="AR2722" s="27">
        <f t="shared" si="74"/>
        <v>0</v>
      </c>
      <c r="AS2722" s="13" t="s">
        <v>111</v>
      </c>
      <c r="AT2722" s="13">
        <v>2015</v>
      </c>
      <c r="AU2722" s="13">
        <v>14</v>
      </c>
    </row>
    <row r="2723" spans="2:47" x14ac:dyDescent="0.2">
      <c r="B2723" s="13" t="s">
        <v>3972</v>
      </c>
      <c r="C2723" s="13" t="s">
        <v>100</v>
      </c>
      <c r="D2723" s="13" t="s">
        <v>3967</v>
      </c>
      <c r="E2723" s="13" t="s">
        <v>3968</v>
      </c>
      <c r="F2723" s="13" t="s">
        <v>3969</v>
      </c>
      <c r="G2723" s="13" t="s">
        <v>3963</v>
      </c>
      <c r="H2723" s="13" t="s">
        <v>197</v>
      </c>
      <c r="I2723" s="13">
        <v>45</v>
      </c>
      <c r="J2723" s="13" t="s">
        <v>579</v>
      </c>
      <c r="K2723" s="13" t="s">
        <v>107</v>
      </c>
      <c r="L2723" s="13" t="s">
        <v>108</v>
      </c>
      <c r="M2723" s="13" t="s">
        <v>122</v>
      </c>
      <c r="N2723" s="13" t="s">
        <v>3503</v>
      </c>
      <c r="O2723" s="39"/>
      <c r="P2723" s="39"/>
      <c r="Q2723" s="39"/>
      <c r="R2723" s="39">
        <v>2880</v>
      </c>
      <c r="S2723" s="39">
        <v>2880</v>
      </c>
      <c r="T2723" s="39">
        <v>2880</v>
      </c>
      <c r="U2723" s="39">
        <v>2880</v>
      </c>
      <c r="V2723" s="39">
        <v>2880</v>
      </c>
      <c r="W2723" s="39"/>
      <c r="X2723" s="39"/>
      <c r="Y2723" s="39"/>
      <c r="Z2723" s="39"/>
      <c r="AA2723" s="39"/>
      <c r="AB2723" s="39"/>
      <c r="AC2723" s="39"/>
      <c r="AD2723" s="39"/>
      <c r="AE2723" s="39"/>
      <c r="AF2723" s="39"/>
      <c r="AG2723" s="39"/>
      <c r="AH2723" s="39"/>
      <c r="AI2723" s="39"/>
      <c r="AJ2723" s="39"/>
      <c r="AK2723" s="39"/>
      <c r="AL2723" s="39"/>
      <c r="AM2723" s="39"/>
      <c r="AN2723" s="39"/>
      <c r="AO2723" s="39"/>
      <c r="AP2723" s="39">
        <v>374.99999999999994</v>
      </c>
      <c r="AQ2723" s="39">
        <f>(O2723+P2723+Q2723+R2723+S2723+T2723+U2723+V2723+W2723)*AP2723</f>
        <v>5399999.9999999991</v>
      </c>
      <c r="AR2723" s="27">
        <f t="shared" si="74"/>
        <v>6047999.9999999991</v>
      </c>
      <c r="AS2723" s="13" t="s">
        <v>111</v>
      </c>
      <c r="AT2723" s="13">
        <v>2015</v>
      </c>
      <c r="AU2723" s="13"/>
    </row>
    <row r="2724" spans="2:47" x14ac:dyDescent="0.2">
      <c r="B2724" s="7" t="s">
        <v>3973</v>
      </c>
      <c r="C2724" s="7" t="s">
        <v>100</v>
      </c>
      <c r="D2724" s="13" t="s">
        <v>3974</v>
      </c>
      <c r="E2724" s="7" t="s">
        <v>3961</v>
      </c>
      <c r="F2724" s="7" t="s">
        <v>3975</v>
      </c>
      <c r="G2724" s="7" t="s">
        <v>3976</v>
      </c>
      <c r="H2724" s="8" t="s">
        <v>197</v>
      </c>
      <c r="I2724" s="9">
        <v>45</v>
      </c>
      <c r="J2724" s="10" t="s">
        <v>238</v>
      </c>
      <c r="K2724" s="8" t="s">
        <v>107</v>
      </c>
      <c r="L2724" s="10" t="s">
        <v>108</v>
      </c>
      <c r="M2724" s="10" t="s">
        <v>109</v>
      </c>
      <c r="N2724" s="10" t="s">
        <v>3503</v>
      </c>
      <c r="O2724" s="27"/>
      <c r="P2724" s="27"/>
      <c r="Q2724" s="74"/>
      <c r="R2724" s="27">
        <v>17300</v>
      </c>
      <c r="S2724" s="27">
        <v>17300</v>
      </c>
      <c r="T2724" s="27">
        <v>17300</v>
      </c>
      <c r="U2724" s="27">
        <v>17300</v>
      </c>
      <c r="V2724" s="27">
        <v>17300</v>
      </c>
      <c r="W2724" s="27"/>
      <c r="X2724" s="27"/>
      <c r="Y2724" s="27"/>
      <c r="Z2724" s="27"/>
      <c r="AA2724" s="27"/>
      <c r="AB2724" s="27"/>
      <c r="AC2724" s="27"/>
      <c r="AD2724" s="27"/>
      <c r="AE2724" s="27"/>
      <c r="AF2724" s="27"/>
      <c r="AG2724" s="27"/>
      <c r="AH2724" s="27"/>
      <c r="AI2724" s="27"/>
      <c r="AJ2724" s="27"/>
      <c r="AK2724" s="27"/>
      <c r="AL2724" s="27"/>
      <c r="AM2724" s="27"/>
      <c r="AN2724" s="27"/>
      <c r="AO2724" s="27"/>
      <c r="AP2724" s="27">
        <v>357.48</v>
      </c>
      <c r="AQ2724" s="39">
        <v>0</v>
      </c>
      <c r="AR2724" s="27">
        <f t="shared" si="74"/>
        <v>0</v>
      </c>
      <c r="AS2724" s="10" t="s">
        <v>111</v>
      </c>
      <c r="AT2724" s="43" t="s">
        <v>241</v>
      </c>
      <c r="AU2724" s="10" t="s">
        <v>1339</v>
      </c>
    </row>
    <row r="2725" spans="2:47" x14ac:dyDescent="0.2">
      <c r="B2725" s="12" t="s">
        <v>3977</v>
      </c>
      <c r="C2725" s="7" t="s">
        <v>100</v>
      </c>
      <c r="D2725" s="13" t="s">
        <v>3974</v>
      </c>
      <c r="E2725" s="7" t="s">
        <v>3961</v>
      </c>
      <c r="F2725" s="7" t="s">
        <v>3975</v>
      </c>
      <c r="G2725" s="7" t="s">
        <v>3976</v>
      </c>
      <c r="H2725" s="8" t="s">
        <v>197</v>
      </c>
      <c r="I2725" s="9">
        <v>45</v>
      </c>
      <c r="J2725" s="10" t="s">
        <v>579</v>
      </c>
      <c r="K2725" s="8" t="s">
        <v>107</v>
      </c>
      <c r="L2725" s="10" t="s">
        <v>108</v>
      </c>
      <c r="M2725" s="10" t="s">
        <v>109</v>
      </c>
      <c r="N2725" s="10" t="s">
        <v>3503</v>
      </c>
      <c r="O2725" s="74"/>
      <c r="P2725" s="27"/>
      <c r="Q2725" s="27"/>
      <c r="R2725" s="27">
        <v>17300</v>
      </c>
      <c r="S2725" s="27">
        <v>17300</v>
      </c>
      <c r="T2725" s="27">
        <v>17300</v>
      </c>
      <c r="U2725" s="27">
        <v>17300</v>
      </c>
      <c r="V2725" s="27">
        <v>17300</v>
      </c>
      <c r="W2725" s="27"/>
      <c r="X2725" s="27"/>
      <c r="Y2725" s="27"/>
      <c r="Z2725" s="27"/>
      <c r="AA2725" s="27"/>
      <c r="AB2725" s="27"/>
      <c r="AC2725" s="27"/>
      <c r="AD2725" s="27"/>
      <c r="AE2725" s="27"/>
      <c r="AF2725" s="27"/>
      <c r="AG2725" s="27"/>
      <c r="AH2725" s="27"/>
      <c r="AI2725" s="27"/>
      <c r="AJ2725" s="27"/>
      <c r="AK2725" s="27"/>
      <c r="AL2725" s="27"/>
      <c r="AM2725" s="27"/>
      <c r="AN2725" s="27"/>
      <c r="AO2725" s="27"/>
      <c r="AP2725" s="27">
        <v>357.48</v>
      </c>
      <c r="AQ2725" s="39">
        <v>0</v>
      </c>
      <c r="AR2725" s="27">
        <f t="shared" si="74"/>
        <v>0</v>
      </c>
      <c r="AS2725" s="10" t="s">
        <v>111</v>
      </c>
      <c r="AT2725" s="43" t="s">
        <v>241</v>
      </c>
      <c r="AU2725" s="88"/>
    </row>
    <row r="2726" spans="2:47" x14ac:dyDescent="0.2">
      <c r="B2726" s="12" t="s">
        <v>3978</v>
      </c>
      <c r="C2726" s="7" t="s">
        <v>100</v>
      </c>
      <c r="D2726" s="13" t="s">
        <v>3974</v>
      </c>
      <c r="E2726" s="7" t="s">
        <v>3961</v>
      </c>
      <c r="F2726" s="7" t="s">
        <v>3975</v>
      </c>
      <c r="G2726" s="7" t="s">
        <v>3976</v>
      </c>
      <c r="H2726" s="8" t="s">
        <v>197</v>
      </c>
      <c r="I2726" s="9">
        <v>45</v>
      </c>
      <c r="J2726" s="10" t="s">
        <v>579</v>
      </c>
      <c r="K2726" s="8" t="s">
        <v>107</v>
      </c>
      <c r="L2726" s="10" t="s">
        <v>108</v>
      </c>
      <c r="M2726" s="10" t="s">
        <v>109</v>
      </c>
      <c r="N2726" s="10" t="s">
        <v>3503</v>
      </c>
      <c r="O2726" s="74"/>
      <c r="P2726" s="27"/>
      <c r="Q2726" s="27"/>
      <c r="R2726" s="27">
        <v>17300</v>
      </c>
      <c r="S2726" s="27">
        <v>17300</v>
      </c>
      <c r="T2726" s="27">
        <v>17300</v>
      </c>
      <c r="U2726" s="27">
        <v>17300</v>
      </c>
      <c r="V2726" s="27">
        <v>17300</v>
      </c>
      <c r="W2726" s="27"/>
      <c r="X2726" s="27"/>
      <c r="Y2726" s="27"/>
      <c r="Z2726" s="27"/>
      <c r="AA2726" s="27"/>
      <c r="AB2726" s="27"/>
      <c r="AC2726" s="27"/>
      <c r="AD2726" s="27"/>
      <c r="AE2726" s="27"/>
      <c r="AF2726" s="27"/>
      <c r="AG2726" s="27"/>
      <c r="AH2726" s="27"/>
      <c r="AI2726" s="27"/>
      <c r="AJ2726" s="27"/>
      <c r="AK2726" s="27"/>
      <c r="AL2726" s="27"/>
      <c r="AM2726" s="27"/>
      <c r="AN2726" s="27"/>
      <c r="AO2726" s="27"/>
      <c r="AP2726" s="27">
        <v>286</v>
      </c>
      <c r="AQ2726" s="39">
        <v>0</v>
      </c>
      <c r="AR2726" s="27">
        <f t="shared" si="74"/>
        <v>0</v>
      </c>
      <c r="AS2726" s="10" t="s">
        <v>111</v>
      </c>
      <c r="AT2726" s="43" t="s">
        <v>241</v>
      </c>
      <c r="AU2726" s="13" t="s">
        <v>115</v>
      </c>
    </row>
    <row r="2727" spans="2:47" x14ac:dyDescent="0.2">
      <c r="B2727" s="13" t="s">
        <v>3979</v>
      </c>
      <c r="C2727" s="13" t="s">
        <v>100</v>
      </c>
      <c r="D2727" s="13" t="s">
        <v>3980</v>
      </c>
      <c r="E2727" s="13" t="s">
        <v>3968</v>
      </c>
      <c r="F2727" s="13" t="s">
        <v>3981</v>
      </c>
      <c r="G2727" s="13" t="s">
        <v>3976</v>
      </c>
      <c r="H2727" s="13" t="s">
        <v>197</v>
      </c>
      <c r="I2727" s="13">
        <v>45</v>
      </c>
      <c r="J2727" s="13" t="s">
        <v>579</v>
      </c>
      <c r="K2727" s="13" t="s">
        <v>107</v>
      </c>
      <c r="L2727" s="13" t="s">
        <v>108</v>
      </c>
      <c r="M2727" s="13" t="s">
        <v>109</v>
      </c>
      <c r="N2727" s="13" t="s">
        <v>3503</v>
      </c>
      <c r="O2727" s="39"/>
      <c r="P2727" s="39"/>
      <c r="Q2727" s="39"/>
      <c r="R2727" s="39">
        <v>17300</v>
      </c>
      <c r="S2727" s="39">
        <v>0</v>
      </c>
      <c r="T2727" s="39">
        <v>34704</v>
      </c>
      <c r="U2727" s="39">
        <v>34704</v>
      </c>
      <c r="V2727" s="39">
        <v>34704</v>
      </c>
      <c r="W2727" s="39"/>
      <c r="X2727" s="39"/>
      <c r="Y2727" s="39"/>
      <c r="Z2727" s="39"/>
      <c r="AA2727" s="39"/>
      <c r="AB2727" s="39"/>
      <c r="AC2727" s="39"/>
      <c r="AD2727" s="39"/>
      <c r="AE2727" s="39"/>
      <c r="AF2727" s="39"/>
      <c r="AG2727" s="39"/>
      <c r="AH2727" s="39"/>
      <c r="AI2727" s="39"/>
      <c r="AJ2727" s="39"/>
      <c r="AK2727" s="39"/>
      <c r="AL2727" s="39"/>
      <c r="AM2727" s="39"/>
      <c r="AN2727" s="39"/>
      <c r="AO2727" s="39"/>
      <c r="AP2727" s="39">
        <v>286</v>
      </c>
      <c r="AQ2727" s="39">
        <v>0</v>
      </c>
      <c r="AR2727" s="27">
        <f t="shared" si="74"/>
        <v>0</v>
      </c>
      <c r="AS2727" s="13" t="s">
        <v>111</v>
      </c>
      <c r="AT2727" s="13">
        <v>2015</v>
      </c>
      <c r="AU2727" s="13">
        <v>14</v>
      </c>
    </row>
    <row r="2728" spans="2:47" x14ac:dyDescent="0.2">
      <c r="B2728" s="13" t="s">
        <v>3982</v>
      </c>
      <c r="C2728" s="13" t="s">
        <v>100</v>
      </c>
      <c r="D2728" s="13" t="s">
        <v>3980</v>
      </c>
      <c r="E2728" s="13" t="s">
        <v>3968</v>
      </c>
      <c r="F2728" s="13" t="s">
        <v>3981</v>
      </c>
      <c r="G2728" s="13" t="s">
        <v>3976</v>
      </c>
      <c r="H2728" s="13" t="s">
        <v>197</v>
      </c>
      <c r="I2728" s="13">
        <v>45</v>
      </c>
      <c r="J2728" s="13" t="s">
        <v>579</v>
      </c>
      <c r="K2728" s="13" t="s">
        <v>107</v>
      </c>
      <c r="L2728" s="13" t="s">
        <v>108</v>
      </c>
      <c r="M2728" s="13" t="s">
        <v>122</v>
      </c>
      <c r="N2728" s="13" t="s">
        <v>3503</v>
      </c>
      <c r="O2728" s="39"/>
      <c r="P2728" s="39"/>
      <c r="Q2728" s="39"/>
      <c r="R2728" s="39">
        <v>17300</v>
      </c>
      <c r="S2728" s="39">
        <v>3460</v>
      </c>
      <c r="T2728" s="39">
        <v>17300</v>
      </c>
      <c r="U2728" s="39">
        <v>17300</v>
      </c>
      <c r="V2728" s="39">
        <v>17300</v>
      </c>
      <c r="W2728" s="39"/>
      <c r="X2728" s="39"/>
      <c r="Y2728" s="39"/>
      <c r="Z2728" s="39"/>
      <c r="AA2728" s="39"/>
      <c r="AB2728" s="39"/>
      <c r="AC2728" s="39"/>
      <c r="AD2728" s="39"/>
      <c r="AE2728" s="39"/>
      <c r="AF2728" s="39"/>
      <c r="AG2728" s="39"/>
      <c r="AH2728" s="39"/>
      <c r="AI2728" s="39"/>
      <c r="AJ2728" s="39"/>
      <c r="AK2728" s="39"/>
      <c r="AL2728" s="39"/>
      <c r="AM2728" s="39"/>
      <c r="AN2728" s="39"/>
      <c r="AO2728" s="39"/>
      <c r="AP2728" s="39">
        <v>286</v>
      </c>
      <c r="AQ2728" s="39">
        <v>0</v>
      </c>
      <c r="AR2728" s="27">
        <f t="shared" si="74"/>
        <v>0</v>
      </c>
      <c r="AS2728" s="13" t="s">
        <v>111</v>
      </c>
      <c r="AT2728" s="13">
        <v>2015</v>
      </c>
      <c r="AU2728" s="13" t="s">
        <v>115</v>
      </c>
    </row>
    <row r="2729" spans="2:47" x14ac:dyDescent="0.2">
      <c r="B2729" s="13" t="s">
        <v>3983</v>
      </c>
      <c r="C2729" s="13" t="s">
        <v>100</v>
      </c>
      <c r="D2729" s="13" t="s">
        <v>3980</v>
      </c>
      <c r="E2729" s="13" t="s">
        <v>3968</v>
      </c>
      <c r="F2729" s="13" t="s">
        <v>3981</v>
      </c>
      <c r="G2729" s="13" t="s">
        <v>3976</v>
      </c>
      <c r="H2729" s="13" t="s">
        <v>197</v>
      </c>
      <c r="I2729" s="13">
        <v>45</v>
      </c>
      <c r="J2729" s="13" t="s">
        <v>579</v>
      </c>
      <c r="K2729" s="13" t="s">
        <v>107</v>
      </c>
      <c r="L2729" s="13" t="s">
        <v>108</v>
      </c>
      <c r="M2729" s="13" t="s">
        <v>122</v>
      </c>
      <c r="N2729" s="13" t="s">
        <v>3503</v>
      </c>
      <c r="O2729" s="39"/>
      <c r="P2729" s="39"/>
      <c r="Q2729" s="39"/>
      <c r="R2729" s="39">
        <v>17300</v>
      </c>
      <c r="S2729" s="39">
        <v>0</v>
      </c>
      <c r="T2729" s="39">
        <v>17300</v>
      </c>
      <c r="U2729" s="39">
        <v>17300</v>
      </c>
      <c r="V2729" s="39">
        <v>17300</v>
      </c>
      <c r="W2729" s="39"/>
      <c r="X2729" s="39"/>
      <c r="Y2729" s="39"/>
      <c r="Z2729" s="39"/>
      <c r="AA2729" s="39"/>
      <c r="AB2729" s="39"/>
      <c r="AC2729" s="39"/>
      <c r="AD2729" s="39"/>
      <c r="AE2729" s="39"/>
      <c r="AF2729" s="39"/>
      <c r="AG2729" s="39"/>
      <c r="AH2729" s="39"/>
      <c r="AI2729" s="39"/>
      <c r="AJ2729" s="39"/>
      <c r="AK2729" s="39"/>
      <c r="AL2729" s="39"/>
      <c r="AM2729" s="39"/>
      <c r="AN2729" s="39"/>
      <c r="AO2729" s="39"/>
      <c r="AP2729" s="39">
        <v>286</v>
      </c>
      <c r="AQ2729" s="39">
        <f>(O2729+P2729+Q2729+R2729+S2729+T2729+U2729+V2729+W2729)*AP2729</f>
        <v>19791200</v>
      </c>
      <c r="AR2729" s="27">
        <f t="shared" si="74"/>
        <v>22166144.000000004</v>
      </c>
      <c r="AS2729" s="13" t="s">
        <v>111</v>
      </c>
      <c r="AT2729" s="13">
        <v>2015</v>
      </c>
      <c r="AU2729" s="13"/>
    </row>
    <row r="2730" spans="2:47" x14ac:dyDescent="0.2">
      <c r="B2730" s="7" t="s">
        <v>3984</v>
      </c>
      <c r="C2730" s="7" t="s">
        <v>100</v>
      </c>
      <c r="D2730" s="13" t="s">
        <v>3960</v>
      </c>
      <c r="E2730" s="7" t="s">
        <v>3961</v>
      </c>
      <c r="F2730" s="7" t="s">
        <v>3962</v>
      </c>
      <c r="G2730" s="7" t="s">
        <v>3985</v>
      </c>
      <c r="H2730" s="8" t="s">
        <v>197</v>
      </c>
      <c r="I2730" s="9">
        <v>45</v>
      </c>
      <c r="J2730" s="10" t="s">
        <v>238</v>
      </c>
      <c r="K2730" s="8" t="s">
        <v>107</v>
      </c>
      <c r="L2730" s="10" t="s">
        <v>108</v>
      </c>
      <c r="M2730" s="10" t="s">
        <v>109</v>
      </c>
      <c r="N2730" s="10" t="s">
        <v>3503</v>
      </c>
      <c r="O2730" s="27"/>
      <c r="P2730" s="27"/>
      <c r="Q2730" s="74"/>
      <c r="R2730" s="27">
        <v>29598</v>
      </c>
      <c r="S2730" s="27">
        <v>29598</v>
      </c>
      <c r="T2730" s="27">
        <v>29598</v>
      </c>
      <c r="U2730" s="27">
        <v>29598</v>
      </c>
      <c r="V2730" s="27">
        <v>29598</v>
      </c>
      <c r="W2730" s="27"/>
      <c r="X2730" s="27"/>
      <c r="Y2730" s="27"/>
      <c r="Z2730" s="27"/>
      <c r="AA2730" s="27"/>
      <c r="AB2730" s="27"/>
      <c r="AC2730" s="27"/>
      <c r="AD2730" s="27"/>
      <c r="AE2730" s="27"/>
      <c r="AF2730" s="27"/>
      <c r="AG2730" s="27"/>
      <c r="AH2730" s="27"/>
      <c r="AI2730" s="27"/>
      <c r="AJ2730" s="27"/>
      <c r="AK2730" s="27"/>
      <c r="AL2730" s="27"/>
      <c r="AM2730" s="27"/>
      <c r="AN2730" s="27"/>
      <c r="AO2730" s="27"/>
      <c r="AP2730" s="27">
        <v>2127.84</v>
      </c>
      <c r="AQ2730" s="39">
        <v>0</v>
      </c>
      <c r="AR2730" s="27">
        <f t="shared" si="74"/>
        <v>0</v>
      </c>
      <c r="AS2730" s="10" t="s">
        <v>111</v>
      </c>
      <c r="AT2730" s="43" t="s">
        <v>241</v>
      </c>
      <c r="AU2730" s="10" t="s">
        <v>1339</v>
      </c>
    </row>
    <row r="2731" spans="2:47" x14ac:dyDescent="0.2">
      <c r="B2731" s="12" t="s">
        <v>3986</v>
      </c>
      <c r="C2731" s="7" t="s">
        <v>100</v>
      </c>
      <c r="D2731" s="13" t="s">
        <v>3960</v>
      </c>
      <c r="E2731" s="7" t="s">
        <v>3961</v>
      </c>
      <c r="F2731" s="7" t="s">
        <v>3962</v>
      </c>
      <c r="G2731" s="7" t="s">
        <v>3985</v>
      </c>
      <c r="H2731" s="8" t="s">
        <v>197</v>
      </c>
      <c r="I2731" s="9">
        <v>45</v>
      </c>
      <c r="J2731" s="10" t="s">
        <v>579</v>
      </c>
      <c r="K2731" s="8" t="s">
        <v>107</v>
      </c>
      <c r="L2731" s="10" t="s">
        <v>108</v>
      </c>
      <c r="M2731" s="10" t="s">
        <v>109</v>
      </c>
      <c r="N2731" s="10" t="s">
        <v>3503</v>
      </c>
      <c r="O2731" s="74"/>
      <c r="P2731" s="27"/>
      <c r="Q2731" s="27"/>
      <c r="R2731" s="27">
        <v>29598</v>
      </c>
      <c r="S2731" s="27">
        <v>29598</v>
      </c>
      <c r="T2731" s="27">
        <v>29598</v>
      </c>
      <c r="U2731" s="27">
        <v>29598</v>
      </c>
      <c r="V2731" s="27">
        <v>29598</v>
      </c>
      <c r="W2731" s="27"/>
      <c r="X2731" s="27"/>
      <c r="Y2731" s="27"/>
      <c r="Z2731" s="27"/>
      <c r="AA2731" s="27"/>
      <c r="AB2731" s="27"/>
      <c r="AC2731" s="27"/>
      <c r="AD2731" s="27"/>
      <c r="AE2731" s="27"/>
      <c r="AF2731" s="27"/>
      <c r="AG2731" s="27"/>
      <c r="AH2731" s="27"/>
      <c r="AI2731" s="27"/>
      <c r="AJ2731" s="27"/>
      <c r="AK2731" s="27"/>
      <c r="AL2731" s="27"/>
      <c r="AM2731" s="27"/>
      <c r="AN2731" s="27"/>
      <c r="AO2731" s="27"/>
      <c r="AP2731" s="27">
        <v>2127.84</v>
      </c>
      <c r="AQ2731" s="39">
        <v>0</v>
      </c>
      <c r="AR2731" s="27">
        <f t="shared" si="74"/>
        <v>0</v>
      </c>
      <c r="AS2731" s="10" t="s">
        <v>111</v>
      </c>
      <c r="AT2731" s="43" t="s">
        <v>241</v>
      </c>
      <c r="AU2731" s="88"/>
    </row>
    <row r="2732" spans="2:47" x14ac:dyDescent="0.2">
      <c r="B2732" s="12" t="s">
        <v>3987</v>
      </c>
      <c r="C2732" s="7" t="s">
        <v>100</v>
      </c>
      <c r="D2732" s="13" t="s">
        <v>3960</v>
      </c>
      <c r="E2732" s="7" t="s">
        <v>3961</v>
      </c>
      <c r="F2732" s="7" t="s">
        <v>3962</v>
      </c>
      <c r="G2732" s="7" t="s">
        <v>3985</v>
      </c>
      <c r="H2732" s="8" t="s">
        <v>197</v>
      </c>
      <c r="I2732" s="9">
        <v>45</v>
      </c>
      <c r="J2732" s="10" t="s">
        <v>579</v>
      </c>
      <c r="K2732" s="8" t="s">
        <v>107</v>
      </c>
      <c r="L2732" s="10" t="s">
        <v>108</v>
      </c>
      <c r="M2732" s="10" t="s">
        <v>109</v>
      </c>
      <c r="N2732" s="10" t="s">
        <v>3503</v>
      </c>
      <c r="O2732" s="74"/>
      <c r="P2732" s="27"/>
      <c r="Q2732" s="27"/>
      <c r="R2732" s="27">
        <v>29598</v>
      </c>
      <c r="S2732" s="27">
        <v>29598</v>
      </c>
      <c r="T2732" s="27">
        <v>29598</v>
      </c>
      <c r="U2732" s="27">
        <v>29598</v>
      </c>
      <c r="V2732" s="27">
        <v>29598</v>
      </c>
      <c r="W2732" s="27"/>
      <c r="X2732" s="27"/>
      <c r="Y2732" s="27"/>
      <c r="Z2732" s="27"/>
      <c r="AA2732" s="27"/>
      <c r="AB2732" s="27"/>
      <c r="AC2732" s="27"/>
      <c r="AD2732" s="27"/>
      <c r="AE2732" s="27"/>
      <c r="AF2732" s="27"/>
      <c r="AG2732" s="27"/>
      <c r="AH2732" s="27"/>
      <c r="AI2732" s="27"/>
      <c r="AJ2732" s="27"/>
      <c r="AK2732" s="27"/>
      <c r="AL2732" s="27"/>
      <c r="AM2732" s="27"/>
      <c r="AN2732" s="27"/>
      <c r="AO2732" s="27"/>
      <c r="AP2732" s="27">
        <v>1130</v>
      </c>
      <c r="AQ2732" s="39">
        <v>0</v>
      </c>
      <c r="AR2732" s="27">
        <f t="shared" si="74"/>
        <v>0</v>
      </c>
      <c r="AS2732" s="10" t="s">
        <v>111</v>
      </c>
      <c r="AT2732" s="43" t="s">
        <v>241</v>
      </c>
      <c r="AU2732" s="13" t="s">
        <v>115</v>
      </c>
    </row>
    <row r="2733" spans="2:47" x14ac:dyDescent="0.2">
      <c r="B2733" s="13" t="s">
        <v>3988</v>
      </c>
      <c r="C2733" s="13" t="s">
        <v>100</v>
      </c>
      <c r="D2733" s="13" t="s">
        <v>3967</v>
      </c>
      <c r="E2733" s="13" t="s">
        <v>3968</v>
      </c>
      <c r="F2733" s="13" t="s">
        <v>3969</v>
      </c>
      <c r="G2733" s="13" t="s">
        <v>3985</v>
      </c>
      <c r="H2733" s="13" t="s">
        <v>197</v>
      </c>
      <c r="I2733" s="13">
        <v>45</v>
      </c>
      <c r="J2733" s="13" t="s">
        <v>579</v>
      </c>
      <c r="K2733" s="13" t="s">
        <v>107</v>
      </c>
      <c r="L2733" s="13" t="s">
        <v>108</v>
      </c>
      <c r="M2733" s="13" t="s">
        <v>109</v>
      </c>
      <c r="N2733" s="13" t="s">
        <v>3503</v>
      </c>
      <c r="O2733" s="39"/>
      <c r="P2733" s="39"/>
      <c r="Q2733" s="39"/>
      <c r="R2733" s="39">
        <v>29598</v>
      </c>
      <c r="S2733" s="39">
        <v>17498</v>
      </c>
      <c r="T2733" s="39">
        <v>29459</v>
      </c>
      <c r="U2733" s="39">
        <v>29459</v>
      </c>
      <c r="V2733" s="39">
        <v>29459</v>
      </c>
      <c r="W2733" s="39"/>
      <c r="X2733" s="39"/>
      <c r="Y2733" s="39"/>
      <c r="Z2733" s="39"/>
      <c r="AA2733" s="39"/>
      <c r="AB2733" s="39"/>
      <c r="AC2733" s="39"/>
      <c r="AD2733" s="39"/>
      <c r="AE2733" s="39"/>
      <c r="AF2733" s="39"/>
      <c r="AG2733" s="39"/>
      <c r="AH2733" s="39"/>
      <c r="AI2733" s="39"/>
      <c r="AJ2733" s="39"/>
      <c r="AK2733" s="39"/>
      <c r="AL2733" s="39"/>
      <c r="AM2733" s="39"/>
      <c r="AN2733" s="39"/>
      <c r="AO2733" s="39"/>
      <c r="AP2733" s="39">
        <v>1130</v>
      </c>
      <c r="AQ2733" s="39">
        <v>0</v>
      </c>
      <c r="AR2733" s="27">
        <f t="shared" si="74"/>
        <v>0</v>
      </c>
      <c r="AS2733" s="13" t="s">
        <v>111</v>
      </c>
      <c r="AT2733" s="13">
        <v>2015</v>
      </c>
      <c r="AU2733" s="13">
        <v>14</v>
      </c>
    </row>
    <row r="2734" spans="2:47" x14ac:dyDescent="0.2">
      <c r="B2734" s="13" t="s">
        <v>3989</v>
      </c>
      <c r="C2734" s="13" t="s">
        <v>100</v>
      </c>
      <c r="D2734" s="13" t="s">
        <v>3967</v>
      </c>
      <c r="E2734" s="13" t="s">
        <v>3968</v>
      </c>
      <c r="F2734" s="13" t="s">
        <v>3969</v>
      </c>
      <c r="G2734" s="13" t="s">
        <v>3985</v>
      </c>
      <c r="H2734" s="13" t="s">
        <v>197</v>
      </c>
      <c r="I2734" s="13">
        <v>45</v>
      </c>
      <c r="J2734" s="13" t="s">
        <v>579</v>
      </c>
      <c r="K2734" s="13" t="s">
        <v>107</v>
      </c>
      <c r="L2734" s="13" t="s">
        <v>108</v>
      </c>
      <c r="M2734" s="13" t="s">
        <v>109</v>
      </c>
      <c r="N2734" s="13" t="s">
        <v>3503</v>
      </c>
      <c r="O2734" s="39"/>
      <c r="P2734" s="39"/>
      <c r="Q2734" s="39"/>
      <c r="R2734" s="39">
        <v>29598</v>
      </c>
      <c r="S2734" s="39">
        <v>5537</v>
      </c>
      <c r="T2734" s="39">
        <v>29459</v>
      </c>
      <c r="U2734" s="39">
        <v>29459</v>
      </c>
      <c r="V2734" s="39">
        <v>29459</v>
      </c>
      <c r="W2734" s="39"/>
      <c r="X2734" s="39"/>
      <c r="Y2734" s="39"/>
      <c r="Z2734" s="39"/>
      <c r="AA2734" s="39"/>
      <c r="AB2734" s="39"/>
      <c r="AC2734" s="39"/>
      <c r="AD2734" s="39"/>
      <c r="AE2734" s="39"/>
      <c r="AF2734" s="39"/>
      <c r="AG2734" s="39"/>
      <c r="AH2734" s="39"/>
      <c r="AI2734" s="39"/>
      <c r="AJ2734" s="39"/>
      <c r="AK2734" s="39"/>
      <c r="AL2734" s="39"/>
      <c r="AM2734" s="39"/>
      <c r="AN2734" s="39"/>
      <c r="AO2734" s="39"/>
      <c r="AP2734" s="39">
        <v>1130</v>
      </c>
      <c r="AQ2734" s="39">
        <v>0</v>
      </c>
      <c r="AR2734" s="27">
        <f t="shared" si="74"/>
        <v>0</v>
      </c>
      <c r="AS2734" s="13" t="s">
        <v>111</v>
      </c>
      <c r="AT2734" s="13">
        <v>2015</v>
      </c>
      <c r="AU2734" s="13">
        <v>14</v>
      </c>
    </row>
    <row r="2735" spans="2:47" x14ac:dyDescent="0.2">
      <c r="B2735" s="13" t="s">
        <v>3990</v>
      </c>
      <c r="C2735" s="13" t="s">
        <v>100</v>
      </c>
      <c r="D2735" s="13" t="s">
        <v>3967</v>
      </c>
      <c r="E2735" s="13" t="s">
        <v>3968</v>
      </c>
      <c r="F2735" s="13" t="s">
        <v>3969</v>
      </c>
      <c r="G2735" s="13" t="s">
        <v>3985</v>
      </c>
      <c r="H2735" s="13" t="s">
        <v>197</v>
      </c>
      <c r="I2735" s="13">
        <v>45</v>
      </c>
      <c r="J2735" s="13" t="s">
        <v>579</v>
      </c>
      <c r="K2735" s="13" t="s">
        <v>107</v>
      </c>
      <c r="L2735" s="13" t="s">
        <v>108</v>
      </c>
      <c r="M2735" s="13" t="s">
        <v>109</v>
      </c>
      <c r="N2735" s="13" t="s">
        <v>3503</v>
      </c>
      <c r="O2735" s="39"/>
      <c r="P2735" s="39"/>
      <c r="Q2735" s="39"/>
      <c r="R2735" s="39">
        <v>29597</v>
      </c>
      <c r="S2735" s="39">
        <v>10349</v>
      </c>
      <c r="T2735" s="39">
        <v>29488</v>
      </c>
      <c r="U2735" s="39">
        <v>29488</v>
      </c>
      <c r="V2735" s="39">
        <v>29488</v>
      </c>
      <c r="W2735" s="39"/>
      <c r="X2735" s="39"/>
      <c r="Y2735" s="39"/>
      <c r="Z2735" s="39"/>
      <c r="AA2735" s="39"/>
      <c r="AB2735" s="39"/>
      <c r="AC2735" s="39"/>
      <c r="AD2735" s="39"/>
      <c r="AE2735" s="39"/>
      <c r="AF2735" s="39"/>
      <c r="AG2735" s="39"/>
      <c r="AH2735" s="39"/>
      <c r="AI2735" s="39"/>
      <c r="AJ2735" s="39"/>
      <c r="AK2735" s="39"/>
      <c r="AL2735" s="39"/>
      <c r="AM2735" s="39"/>
      <c r="AN2735" s="39"/>
      <c r="AO2735" s="39"/>
      <c r="AP2735" s="39">
        <v>1130</v>
      </c>
      <c r="AQ2735" s="39">
        <v>0</v>
      </c>
      <c r="AR2735" s="27">
        <f t="shared" si="74"/>
        <v>0</v>
      </c>
      <c r="AS2735" s="13" t="s">
        <v>111</v>
      </c>
      <c r="AT2735" s="13">
        <v>2015</v>
      </c>
      <c r="AU2735" s="13">
        <v>14</v>
      </c>
    </row>
    <row r="2736" spans="2:47" x14ac:dyDescent="0.2">
      <c r="B2736" s="13" t="s">
        <v>3991</v>
      </c>
      <c r="C2736" s="13" t="s">
        <v>100</v>
      </c>
      <c r="D2736" s="13" t="s">
        <v>3967</v>
      </c>
      <c r="E2736" s="13" t="s">
        <v>3968</v>
      </c>
      <c r="F2736" s="13" t="s">
        <v>3969</v>
      </c>
      <c r="G2736" s="13" t="s">
        <v>3985</v>
      </c>
      <c r="H2736" s="13" t="s">
        <v>197</v>
      </c>
      <c r="I2736" s="13">
        <v>45</v>
      </c>
      <c r="J2736" s="13" t="s">
        <v>579</v>
      </c>
      <c r="K2736" s="13" t="s">
        <v>107</v>
      </c>
      <c r="L2736" s="13" t="s">
        <v>108</v>
      </c>
      <c r="M2736" s="13" t="s">
        <v>122</v>
      </c>
      <c r="N2736" s="13" t="s">
        <v>3503</v>
      </c>
      <c r="O2736" s="39"/>
      <c r="P2736" s="39"/>
      <c r="Q2736" s="39"/>
      <c r="R2736" s="39">
        <v>29597</v>
      </c>
      <c r="S2736" s="39">
        <v>10349</v>
      </c>
      <c r="T2736" s="39">
        <v>29459</v>
      </c>
      <c r="U2736" s="39">
        <v>29459</v>
      </c>
      <c r="V2736" s="39">
        <v>29459</v>
      </c>
      <c r="W2736" s="39"/>
      <c r="X2736" s="39"/>
      <c r="Y2736" s="39"/>
      <c r="Z2736" s="39"/>
      <c r="AA2736" s="39"/>
      <c r="AB2736" s="39"/>
      <c r="AC2736" s="39"/>
      <c r="AD2736" s="39"/>
      <c r="AE2736" s="39"/>
      <c r="AF2736" s="39"/>
      <c r="AG2736" s="39"/>
      <c r="AH2736" s="39"/>
      <c r="AI2736" s="39"/>
      <c r="AJ2736" s="39"/>
      <c r="AK2736" s="39"/>
      <c r="AL2736" s="39"/>
      <c r="AM2736" s="39"/>
      <c r="AN2736" s="39"/>
      <c r="AO2736" s="39"/>
      <c r="AP2736" s="39">
        <v>1130</v>
      </c>
      <c r="AQ2736" s="39">
        <v>0</v>
      </c>
      <c r="AR2736" s="27">
        <f t="shared" si="74"/>
        <v>0</v>
      </c>
      <c r="AS2736" s="13" t="s">
        <v>111</v>
      </c>
      <c r="AT2736" s="13">
        <v>2015</v>
      </c>
      <c r="AU2736" s="13" t="s">
        <v>115</v>
      </c>
    </row>
    <row r="2737" spans="2:47" x14ac:dyDescent="0.2">
      <c r="B2737" s="13" t="s">
        <v>3992</v>
      </c>
      <c r="C2737" s="13" t="s">
        <v>100</v>
      </c>
      <c r="D2737" s="13" t="s">
        <v>3967</v>
      </c>
      <c r="E2737" s="13" t="s">
        <v>3968</v>
      </c>
      <c r="F2737" s="13" t="s">
        <v>3969</v>
      </c>
      <c r="G2737" s="13" t="s">
        <v>3985</v>
      </c>
      <c r="H2737" s="13" t="s">
        <v>197</v>
      </c>
      <c r="I2737" s="13">
        <v>45</v>
      </c>
      <c r="J2737" s="13" t="s">
        <v>579</v>
      </c>
      <c r="K2737" s="13" t="s">
        <v>107</v>
      </c>
      <c r="L2737" s="13" t="s">
        <v>108</v>
      </c>
      <c r="M2737" s="13" t="s">
        <v>122</v>
      </c>
      <c r="N2737" s="13" t="s">
        <v>3503</v>
      </c>
      <c r="O2737" s="39"/>
      <c r="P2737" s="39"/>
      <c r="Q2737" s="39"/>
      <c r="R2737" s="39">
        <v>29597</v>
      </c>
      <c r="S2737" s="39">
        <v>5537</v>
      </c>
      <c r="T2737" s="39">
        <v>29459</v>
      </c>
      <c r="U2737" s="39">
        <v>29459</v>
      </c>
      <c r="V2737" s="39">
        <v>29459</v>
      </c>
      <c r="W2737" s="39"/>
      <c r="X2737" s="39"/>
      <c r="Y2737" s="39"/>
      <c r="Z2737" s="39"/>
      <c r="AA2737" s="39"/>
      <c r="AB2737" s="39"/>
      <c r="AC2737" s="39"/>
      <c r="AD2737" s="39"/>
      <c r="AE2737" s="39"/>
      <c r="AF2737" s="39"/>
      <c r="AG2737" s="39"/>
      <c r="AH2737" s="39"/>
      <c r="AI2737" s="39"/>
      <c r="AJ2737" s="39"/>
      <c r="AK2737" s="39"/>
      <c r="AL2737" s="39"/>
      <c r="AM2737" s="39"/>
      <c r="AN2737" s="39"/>
      <c r="AO2737" s="39"/>
      <c r="AP2737" s="39">
        <v>1130</v>
      </c>
      <c r="AQ2737" s="39">
        <f>(O2737+P2737+Q2737+R2737+S2737+T2737+U2737+V2737+W2737)*AP2737</f>
        <v>139567430</v>
      </c>
      <c r="AR2737" s="27">
        <f t="shared" si="74"/>
        <v>156315521.60000002</v>
      </c>
      <c r="AS2737" s="13" t="s">
        <v>111</v>
      </c>
      <c r="AT2737" s="13">
        <v>2015</v>
      </c>
      <c r="AU2737" s="13"/>
    </row>
    <row r="2738" spans="2:47" x14ac:dyDescent="0.2">
      <c r="B2738" s="7" t="s">
        <v>3993</v>
      </c>
      <c r="C2738" s="7" t="s">
        <v>100</v>
      </c>
      <c r="D2738" s="13" t="s">
        <v>3994</v>
      </c>
      <c r="E2738" s="7" t="s">
        <v>3961</v>
      </c>
      <c r="F2738" s="7" t="s">
        <v>3995</v>
      </c>
      <c r="G2738" s="7" t="s">
        <v>3996</v>
      </c>
      <c r="H2738" s="8" t="s">
        <v>197</v>
      </c>
      <c r="I2738" s="9">
        <v>45</v>
      </c>
      <c r="J2738" s="10" t="s">
        <v>238</v>
      </c>
      <c r="K2738" s="8" t="s">
        <v>107</v>
      </c>
      <c r="L2738" s="10" t="s">
        <v>108</v>
      </c>
      <c r="M2738" s="10" t="s">
        <v>109</v>
      </c>
      <c r="N2738" s="10" t="s">
        <v>3503</v>
      </c>
      <c r="O2738" s="27"/>
      <c r="P2738" s="27"/>
      <c r="Q2738" s="74"/>
      <c r="R2738" s="27">
        <v>34680</v>
      </c>
      <c r="S2738" s="27">
        <v>34680</v>
      </c>
      <c r="T2738" s="27">
        <v>34680</v>
      </c>
      <c r="U2738" s="27">
        <v>34680</v>
      </c>
      <c r="V2738" s="27">
        <v>34680</v>
      </c>
      <c r="W2738" s="27"/>
      <c r="X2738" s="27"/>
      <c r="Y2738" s="27"/>
      <c r="Z2738" s="27"/>
      <c r="AA2738" s="27"/>
      <c r="AB2738" s="27"/>
      <c r="AC2738" s="27"/>
      <c r="AD2738" s="27"/>
      <c r="AE2738" s="27"/>
      <c r="AF2738" s="27"/>
      <c r="AG2738" s="27"/>
      <c r="AH2738" s="27"/>
      <c r="AI2738" s="27"/>
      <c r="AJ2738" s="27"/>
      <c r="AK2738" s="27"/>
      <c r="AL2738" s="27"/>
      <c r="AM2738" s="27"/>
      <c r="AN2738" s="27"/>
      <c r="AO2738" s="27"/>
      <c r="AP2738" s="27">
        <v>466.18</v>
      </c>
      <c r="AQ2738" s="39">
        <v>0</v>
      </c>
      <c r="AR2738" s="27">
        <f t="shared" si="74"/>
        <v>0</v>
      </c>
      <c r="AS2738" s="10" t="s">
        <v>111</v>
      </c>
      <c r="AT2738" s="43" t="s">
        <v>241</v>
      </c>
      <c r="AU2738" s="10" t="s">
        <v>1339</v>
      </c>
    </row>
    <row r="2739" spans="2:47" x14ac:dyDescent="0.2">
      <c r="B2739" s="12" t="s">
        <v>3997</v>
      </c>
      <c r="C2739" s="7" t="s">
        <v>100</v>
      </c>
      <c r="D2739" s="13" t="s">
        <v>3994</v>
      </c>
      <c r="E2739" s="7" t="s">
        <v>3961</v>
      </c>
      <c r="F2739" s="7" t="s">
        <v>3995</v>
      </c>
      <c r="G2739" s="7" t="s">
        <v>3996</v>
      </c>
      <c r="H2739" s="8" t="s">
        <v>197</v>
      </c>
      <c r="I2739" s="9">
        <v>45</v>
      </c>
      <c r="J2739" s="10" t="s">
        <v>579</v>
      </c>
      <c r="K2739" s="8" t="s">
        <v>107</v>
      </c>
      <c r="L2739" s="10" t="s">
        <v>108</v>
      </c>
      <c r="M2739" s="10" t="s">
        <v>109</v>
      </c>
      <c r="N2739" s="10" t="s">
        <v>3503</v>
      </c>
      <c r="O2739" s="74"/>
      <c r="P2739" s="27"/>
      <c r="Q2739" s="27"/>
      <c r="R2739" s="27">
        <v>34680</v>
      </c>
      <c r="S2739" s="27">
        <v>34680</v>
      </c>
      <c r="T2739" s="27">
        <v>34680</v>
      </c>
      <c r="U2739" s="27">
        <v>34680</v>
      </c>
      <c r="V2739" s="27">
        <v>34680</v>
      </c>
      <c r="W2739" s="27"/>
      <c r="X2739" s="27"/>
      <c r="Y2739" s="27"/>
      <c r="Z2739" s="27"/>
      <c r="AA2739" s="27"/>
      <c r="AB2739" s="27"/>
      <c r="AC2739" s="27"/>
      <c r="AD2739" s="27"/>
      <c r="AE2739" s="27"/>
      <c r="AF2739" s="27"/>
      <c r="AG2739" s="27"/>
      <c r="AH2739" s="27"/>
      <c r="AI2739" s="27"/>
      <c r="AJ2739" s="27"/>
      <c r="AK2739" s="27"/>
      <c r="AL2739" s="27"/>
      <c r="AM2739" s="27"/>
      <c r="AN2739" s="27"/>
      <c r="AO2739" s="27"/>
      <c r="AP2739" s="27">
        <v>466.18</v>
      </c>
      <c r="AQ2739" s="39">
        <v>0</v>
      </c>
      <c r="AR2739" s="27">
        <f t="shared" si="74"/>
        <v>0</v>
      </c>
      <c r="AS2739" s="10" t="s">
        <v>111</v>
      </c>
      <c r="AT2739" s="43" t="s">
        <v>241</v>
      </c>
      <c r="AU2739" s="88"/>
    </row>
    <row r="2740" spans="2:47" x14ac:dyDescent="0.2">
      <c r="B2740" s="12" t="s">
        <v>3998</v>
      </c>
      <c r="C2740" s="7" t="s">
        <v>100</v>
      </c>
      <c r="D2740" s="13" t="s">
        <v>3994</v>
      </c>
      <c r="E2740" s="7" t="s">
        <v>3961</v>
      </c>
      <c r="F2740" s="7" t="s">
        <v>3995</v>
      </c>
      <c r="G2740" s="7" t="s">
        <v>3996</v>
      </c>
      <c r="H2740" s="8" t="s">
        <v>197</v>
      </c>
      <c r="I2740" s="9">
        <v>45</v>
      </c>
      <c r="J2740" s="10" t="s">
        <v>579</v>
      </c>
      <c r="K2740" s="8" t="s">
        <v>107</v>
      </c>
      <c r="L2740" s="10" t="s">
        <v>108</v>
      </c>
      <c r="M2740" s="10" t="s">
        <v>109</v>
      </c>
      <c r="N2740" s="10" t="s">
        <v>3503</v>
      </c>
      <c r="O2740" s="74"/>
      <c r="P2740" s="27"/>
      <c r="Q2740" s="27"/>
      <c r="R2740" s="27">
        <v>34680</v>
      </c>
      <c r="S2740" s="27">
        <v>34680</v>
      </c>
      <c r="T2740" s="27">
        <v>34680</v>
      </c>
      <c r="U2740" s="27">
        <v>34680</v>
      </c>
      <c r="V2740" s="27">
        <v>34680</v>
      </c>
      <c r="W2740" s="27"/>
      <c r="X2740" s="27"/>
      <c r="Y2740" s="27"/>
      <c r="Z2740" s="27"/>
      <c r="AA2740" s="27"/>
      <c r="AB2740" s="27"/>
      <c r="AC2740" s="27"/>
      <c r="AD2740" s="27"/>
      <c r="AE2740" s="27"/>
      <c r="AF2740" s="27"/>
      <c r="AG2740" s="27"/>
      <c r="AH2740" s="27"/>
      <c r="AI2740" s="27"/>
      <c r="AJ2740" s="27"/>
      <c r="AK2740" s="27"/>
      <c r="AL2740" s="27"/>
      <c r="AM2740" s="27"/>
      <c r="AN2740" s="27"/>
      <c r="AO2740" s="27"/>
      <c r="AP2740" s="27">
        <v>109</v>
      </c>
      <c r="AQ2740" s="39">
        <v>0</v>
      </c>
      <c r="AR2740" s="27">
        <f t="shared" si="74"/>
        <v>0</v>
      </c>
      <c r="AS2740" s="10" t="s">
        <v>111</v>
      </c>
      <c r="AT2740" s="43" t="s">
        <v>241</v>
      </c>
      <c r="AU2740" s="13" t="s">
        <v>115</v>
      </c>
    </row>
    <row r="2741" spans="2:47" x14ac:dyDescent="0.2">
      <c r="B2741" s="13" t="s">
        <v>3999</v>
      </c>
      <c r="C2741" s="13" t="s">
        <v>100</v>
      </c>
      <c r="D2741" s="13" t="s">
        <v>4000</v>
      </c>
      <c r="E2741" s="13" t="s">
        <v>3968</v>
      </c>
      <c r="F2741" s="13" t="s">
        <v>4001</v>
      </c>
      <c r="G2741" s="13" t="s">
        <v>3996</v>
      </c>
      <c r="H2741" s="13" t="s">
        <v>197</v>
      </c>
      <c r="I2741" s="13">
        <v>45</v>
      </c>
      <c r="J2741" s="13" t="s">
        <v>579</v>
      </c>
      <c r="K2741" s="13" t="s">
        <v>107</v>
      </c>
      <c r="L2741" s="13" t="s">
        <v>108</v>
      </c>
      <c r="M2741" s="13" t="s">
        <v>109</v>
      </c>
      <c r="N2741" s="13" t="s">
        <v>3503</v>
      </c>
      <c r="O2741" s="39"/>
      <c r="P2741" s="39"/>
      <c r="Q2741" s="39"/>
      <c r="R2741" s="39">
        <v>34680</v>
      </c>
      <c r="S2741" s="39">
        <v>29574</v>
      </c>
      <c r="T2741" s="39">
        <v>48577</v>
      </c>
      <c r="U2741" s="39">
        <v>48577</v>
      </c>
      <c r="V2741" s="39">
        <v>48577</v>
      </c>
      <c r="W2741" s="39"/>
      <c r="X2741" s="39"/>
      <c r="Y2741" s="39"/>
      <c r="Z2741" s="39"/>
      <c r="AA2741" s="39"/>
      <c r="AB2741" s="39"/>
      <c r="AC2741" s="39"/>
      <c r="AD2741" s="39"/>
      <c r="AE2741" s="39"/>
      <c r="AF2741" s="39"/>
      <c r="AG2741" s="39"/>
      <c r="AH2741" s="39"/>
      <c r="AI2741" s="39"/>
      <c r="AJ2741" s="39"/>
      <c r="AK2741" s="39"/>
      <c r="AL2741" s="39"/>
      <c r="AM2741" s="39"/>
      <c r="AN2741" s="39"/>
      <c r="AO2741" s="39"/>
      <c r="AP2741" s="39">
        <v>109</v>
      </c>
      <c r="AQ2741" s="39">
        <v>0</v>
      </c>
      <c r="AR2741" s="27">
        <f t="shared" si="74"/>
        <v>0</v>
      </c>
      <c r="AS2741" s="13" t="s">
        <v>111</v>
      </c>
      <c r="AT2741" s="13">
        <v>2015</v>
      </c>
      <c r="AU2741" s="13">
        <v>14</v>
      </c>
    </row>
    <row r="2742" spans="2:47" x14ac:dyDescent="0.2">
      <c r="B2742" s="13" t="s">
        <v>4002</v>
      </c>
      <c r="C2742" s="13" t="s">
        <v>100</v>
      </c>
      <c r="D2742" s="13" t="s">
        <v>4000</v>
      </c>
      <c r="E2742" s="13" t="s">
        <v>3968</v>
      </c>
      <c r="F2742" s="13" t="s">
        <v>4001</v>
      </c>
      <c r="G2742" s="13" t="s">
        <v>3996</v>
      </c>
      <c r="H2742" s="13" t="s">
        <v>197</v>
      </c>
      <c r="I2742" s="13">
        <v>45</v>
      </c>
      <c r="J2742" s="13" t="s">
        <v>579</v>
      </c>
      <c r="K2742" s="13" t="s">
        <v>107</v>
      </c>
      <c r="L2742" s="13" t="s">
        <v>108</v>
      </c>
      <c r="M2742" s="13" t="s">
        <v>109</v>
      </c>
      <c r="N2742" s="13" t="s">
        <v>3503</v>
      </c>
      <c r="O2742" s="39"/>
      <c r="P2742" s="39"/>
      <c r="Q2742" s="39"/>
      <c r="R2742" s="39">
        <v>34680</v>
      </c>
      <c r="S2742" s="39">
        <v>10571</v>
      </c>
      <c r="T2742" s="39">
        <v>48577</v>
      </c>
      <c r="U2742" s="39">
        <v>48577</v>
      </c>
      <c r="V2742" s="39">
        <v>48577</v>
      </c>
      <c r="W2742" s="39"/>
      <c r="X2742" s="39"/>
      <c r="Y2742" s="39"/>
      <c r="Z2742" s="39"/>
      <c r="AA2742" s="39"/>
      <c r="AB2742" s="39"/>
      <c r="AC2742" s="39"/>
      <c r="AD2742" s="39"/>
      <c r="AE2742" s="39"/>
      <c r="AF2742" s="39"/>
      <c r="AG2742" s="39"/>
      <c r="AH2742" s="39"/>
      <c r="AI2742" s="39"/>
      <c r="AJ2742" s="39"/>
      <c r="AK2742" s="39"/>
      <c r="AL2742" s="39"/>
      <c r="AM2742" s="39"/>
      <c r="AN2742" s="39"/>
      <c r="AO2742" s="39"/>
      <c r="AP2742" s="39">
        <v>109</v>
      </c>
      <c r="AQ2742" s="39">
        <v>0</v>
      </c>
      <c r="AR2742" s="27">
        <f t="shared" si="74"/>
        <v>0</v>
      </c>
      <c r="AS2742" s="13" t="s">
        <v>111</v>
      </c>
      <c r="AT2742" s="13">
        <v>2015</v>
      </c>
      <c r="AU2742" s="13">
        <v>14</v>
      </c>
    </row>
    <row r="2743" spans="2:47" x14ac:dyDescent="0.2">
      <c r="B2743" s="13" t="s">
        <v>4003</v>
      </c>
      <c r="C2743" s="13" t="s">
        <v>100</v>
      </c>
      <c r="D2743" s="13" t="s">
        <v>4000</v>
      </c>
      <c r="E2743" s="13" t="s">
        <v>3968</v>
      </c>
      <c r="F2743" s="13" t="s">
        <v>4001</v>
      </c>
      <c r="G2743" s="13" t="s">
        <v>3996</v>
      </c>
      <c r="H2743" s="13" t="s">
        <v>197</v>
      </c>
      <c r="I2743" s="13">
        <v>45</v>
      </c>
      <c r="J2743" s="13" t="s">
        <v>579</v>
      </c>
      <c r="K2743" s="13" t="s">
        <v>107</v>
      </c>
      <c r="L2743" s="13" t="s">
        <v>108</v>
      </c>
      <c r="M2743" s="13" t="s">
        <v>122</v>
      </c>
      <c r="N2743" s="13" t="s">
        <v>3503</v>
      </c>
      <c r="O2743" s="39"/>
      <c r="P2743" s="39"/>
      <c r="Q2743" s="39"/>
      <c r="R2743" s="39">
        <v>34680</v>
      </c>
      <c r="S2743" s="39">
        <v>15393</v>
      </c>
      <c r="T2743" s="39">
        <v>34680</v>
      </c>
      <c r="U2743" s="39">
        <v>34680</v>
      </c>
      <c r="V2743" s="39">
        <v>34680</v>
      </c>
      <c r="W2743" s="39"/>
      <c r="X2743" s="39"/>
      <c r="Y2743" s="39"/>
      <c r="Z2743" s="39"/>
      <c r="AA2743" s="39"/>
      <c r="AB2743" s="39"/>
      <c r="AC2743" s="39"/>
      <c r="AD2743" s="39"/>
      <c r="AE2743" s="39"/>
      <c r="AF2743" s="39"/>
      <c r="AG2743" s="39"/>
      <c r="AH2743" s="39"/>
      <c r="AI2743" s="39"/>
      <c r="AJ2743" s="39"/>
      <c r="AK2743" s="39"/>
      <c r="AL2743" s="39"/>
      <c r="AM2743" s="39"/>
      <c r="AN2743" s="39"/>
      <c r="AO2743" s="39"/>
      <c r="AP2743" s="39">
        <v>109</v>
      </c>
      <c r="AQ2743" s="39">
        <v>0</v>
      </c>
      <c r="AR2743" s="27">
        <f t="shared" si="74"/>
        <v>0</v>
      </c>
      <c r="AS2743" s="13" t="s">
        <v>111</v>
      </c>
      <c r="AT2743" s="13">
        <v>2015</v>
      </c>
      <c r="AU2743" s="13" t="s">
        <v>115</v>
      </c>
    </row>
    <row r="2744" spans="2:47" x14ac:dyDescent="0.2">
      <c r="B2744" s="13" t="s">
        <v>4004</v>
      </c>
      <c r="C2744" s="13" t="s">
        <v>100</v>
      </c>
      <c r="D2744" s="13" t="s">
        <v>4000</v>
      </c>
      <c r="E2744" s="13" t="s">
        <v>3968</v>
      </c>
      <c r="F2744" s="13" t="s">
        <v>4001</v>
      </c>
      <c r="G2744" s="13" t="s">
        <v>3996</v>
      </c>
      <c r="H2744" s="13" t="s">
        <v>197</v>
      </c>
      <c r="I2744" s="13">
        <v>45</v>
      </c>
      <c r="J2744" s="13" t="s">
        <v>579</v>
      </c>
      <c r="K2744" s="13" t="s">
        <v>107</v>
      </c>
      <c r="L2744" s="13" t="s">
        <v>108</v>
      </c>
      <c r="M2744" s="13" t="s">
        <v>122</v>
      </c>
      <c r="N2744" s="13" t="s">
        <v>3503</v>
      </c>
      <c r="O2744" s="39"/>
      <c r="P2744" s="39"/>
      <c r="Q2744" s="39"/>
      <c r="R2744" s="39">
        <v>34680</v>
      </c>
      <c r="S2744" s="39">
        <v>5286</v>
      </c>
      <c r="T2744" s="39">
        <v>34680</v>
      </c>
      <c r="U2744" s="39">
        <v>34680</v>
      </c>
      <c r="V2744" s="39">
        <v>34680</v>
      </c>
      <c r="W2744" s="39"/>
      <c r="X2744" s="39"/>
      <c r="Y2744" s="39"/>
      <c r="Z2744" s="39"/>
      <c r="AA2744" s="39"/>
      <c r="AB2744" s="39"/>
      <c r="AC2744" s="39"/>
      <c r="AD2744" s="39"/>
      <c r="AE2744" s="39"/>
      <c r="AF2744" s="39"/>
      <c r="AG2744" s="39"/>
      <c r="AH2744" s="39"/>
      <c r="AI2744" s="39"/>
      <c r="AJ2744" s="39"/>
      <c r="AK2744" s="39"/>
      <c r="AL2744" s="39"/>
      <c r="AM2744" s="39"/>
      <c r="AN2744" s="39"/>
      <c r="AO2744" s="39"/>
      <c r="AP2744" s="39">
        <v>109</v>
      </c>
      <c r="AQ2744" s="39">
        <f>(O2744+P2744+Q2744+R2744+S2744+T2744+U2744+V2744+W2744)*AP2744</f>
        <v>15696654</v>
      </c>
      <c r="AR2744" s="27">
        <f t="shared" si="74"/>
        <v>17580252.48</v>
      </c>
      <c r="AS2744" s="13" t="s">
        <v>111</v>
      </c>
      <c r="AT2744" s="13">
        <v>2015</v>
      </c>
      <c r="AU2744" s="13"/>
    </row>
    <row r="2745" spans="2:47" x14ac:dyDescent="0.2">
      <c r="B2745" s="7" t="s">
        <v>4005</v>
      </c>
      <c r="C2745" s="7" t="s">
        <v>100</v>
      </c>
      <c r="D2745" s="13" t="s">
        <v>3994</v>
      </c>
      <c r="E2745" s="7" t="s">
        <v>3961</v>
      </c>
      <c r="F2745" s="7" t="s">
        <v>3995</v>
      </c>
      <c r="G2745" s="7" t="s">
        <v>4006</v>
      </c>
      <c r="H2745" s="8" t="s">
        <v>197</v>
      </c>
      <c r="I2745" s="9">
        <v>45</v>
      </c>
      <c r="J2745" s="10" t="s">
        <v>238</v>
      </c>
      <c r="K2745" s="8" t="s">
        <v>107</v>
      </c>
      <c r="L2745" s="10" t="s">
        <v>108</v>
      </c>
      <c r="M2745" s="10" t="s">
        <v>109</v>
      </c>
      <c r="N2745" s="10" t="s">
        <v>3503</v>
      </c>
      <c r="O2745" s="27"/>
      <c r="P2745" s="27"/>
      <c r="Q2745" s="74"/>
      <c r="R2745" s="27">
        <v>2332</v>
      </c>
      <c r="S2745" s="27">
        <v>2332</v>
      </c>
      <c r="T2745" s="27">
        <v>2332</v>
      </c>
      <c r="U2745" s="27">
        <v>2332</v>
      </c>
      <c r="V2745" s="27">
        <v>2332</v>
      </c>
      <c r="W2745" s="27"/>
      <c r="X2745" s="27"/>
      <c r="Y2745" s="27"/>
      <c r="Z2745" s="27"/>
      <c r="AA2745" s="27"/>
      <c r="AB2745" s="27"/>
      <c r="AC2745" s="27"/>
      <c r="AD2745" s="27"/>
      <c r="AE2745" s="27"/>
      <c r="AF2745" s="27"/>
      <c r="AG2745" s="27"/>
      <c r="AH2745" s="27"/>
      <c r="AI2745" s="27"/>
      <c r="AJ2745" s="27"/>
      <c r="AK2745" s="27"/>
      <c r="AL2745" s="27"/>
      <c r="AM2745" s="27"/>
      <c r="AN2745" s="27"/>
      <c r="AO2745" s="27"/>
      <c r="AP2745" s="27">
        <v>483.6</v>
      </c>
      <c r="AQ2745" s="39">
        <v>0</v>
      </c>
      <c r="AR2745" s="27">
        <f t="shared" si="74"/>
        <v>0</v>
      </c>
      <c r="AS2745" s="10" t="s">
        <v>111</v>
      </c>
      <c r="AT2745" s="43" t="s">
        <v>241</v>
      </c>
      <c r="AU2745" s="10" t="s">
        <v>1339</v>
      </c>
    </row>
    <row r="2746" spans="2:47" x14ac:dyDescent="0.2">
      <c r="B2746" s="12" t="s">
        <v>4007</v>
      </c>
      <c r="C2746" s="7" t="s">
        <v>100</v>
      </c>
      <c r="D2746" s="13" t="s">
        <v>3994</v>
      </c>
      <c r="E2746" s="7" t="s">
        <v>3961</v>
      </c>
      <c r="F2746" s="7" t="s">
        <v>3995</v>
      </c>
      <c r="G2746" s="7" t="s">
        <v>4006</v>
      </c>
      <c r="H2746" s="8" t="s">
        <v>197</v>
      </c>
      <c r="I2746" s="9">
        <v>45</v>
      </c>
      <c r="J2746" s="10" t="s">
        <v>579</v>
      </c>
      <c r="K2746" s="8" t="s">
        <v>107</v>
      </c>
      <c r="L2746" s="10" t="s">
        <v>108</v>
      </c>
      <c r="M2746" s="10" t="s">
        <v>109</v>
      </c>
      <c r="N2746" s="10" t="s">
        <v>3503</v>
      </c>
      <c r="O2746" s="74"/>
      <c r="P2746" s="27"/>
      <c r="Q2746" s="27"/>
      <c r="R2746" s="27">
        <v>2332</v>
      </c>
      <c r="S2746" s="27">
        <v>2332</v>
      </c>
      <c r="T2746" s="27">
        <v>2332</v>
      </c>
      <c r="U2746" s="27">
        <v>2332</v>
      </c>
      <c r="V2746" s="27">
        <v>2332</v>
      </c>
      <c r="W2746" s="27"/>
      <c r="X2746" s="27"/>
      <c r="Y2746" s="27"/>
      <c r="Z2746" s="27"/>
      <c r="AA2746" s="27"/>
      <c r="AB2746" s="27"/>
      <c r="AC2746" s="27"/>
      <c r="AD2746" s="27"/>
      <c r="AE2746" s="27"/>
      <c r="AF2746" s="27"/>
      <c r="AG2746" s="27"/>
      <c r="AH2746" s="27"/>
      <c r="AI2746" s="27"/>
      <c r="AJ2746" s="27"/>
      <c r="AK2746" s="27"/>
      <c r="AL2746" s="27"/>
      <c r="AM2746" s="27"/>
      <c r="AN2746" s="27"/>
      <c r="AO2746" s="27"/>
      <c r="AP2746" s="27">
        <v>483.6</v>
      </c>
      <c r="AQ2746" s="39">
        <v>0</v>
      </c>
      <c r="AR2746" s="27">
        <f t="shared" si="74"/>
        <v>0</v>
      </c>
      <c r="AS2746" s="10" t="s">
        <v>111</v>
      </c>
      <c r="AT2746" s="43" t="s">
        <v>241</v>
      </c>
      <c r="AU2746" s="88"/>
    </row>
    <row r="2747" spans="2:47" x14ac:dyDescent="0.2">
      <c r="B2747" s="12" t="s">
        <v>4008</v>
      </c>
      <c r="C2747" s="7" t="s">
        <v>100</v>
      </c>
      <c r="D2747" s="13" t="s">
        <v>3994</v>
      </c>
      <c r="E2747" s="7" t="s">
        <v>3961</v>
      </c>
      <c r="F2747" s="7" t="s">
        <v>3995</v>
      </c>
      <c r="G2747" s="7" t="s">
        <v>4006</v>
      </c>
      <c r="H2747" s="8" t="s">
        <v>197</v>
      </c>
      <c r="I2747" s="9">
        <v>45</v>
      </c>
      <c r="J2747" s="10" t="s">
        <v>579</v>
      </c>
      <c r="K2747" s="8" t="s">
        <v>107</v>
      </c>
      <c r="L2747" s="10" t="s">
        <v>108</v>
      </c>
      <c r="M2747" s="10" t="s">
        <v>109</v>
      </c>
      <c r="N2747" s="10" t="s">
        <v>3503</v>
      </c>
      <c r="O2747" s="74"/>
      <c r="P2747" s="27"/>
      <c r="Q2747" s="27"/>
      <c r="R2747" s="27">
        <v>2332</v>
      </c>
      <c r="S2747" s="27">
        <v>2332</v>
      </c>
      <c r="T2747" s="27">
        <v>2332</v>
      </c>
      <c r="U2747" s="27">
        <v>2332</v>
      </c>
      <c r="V2747" s="27">
        <v>2332</v>
      </c>
      <c r="W2747" s="27"/>
      <c r="X2747" s="27"/>
      <c r="Y2747" s="27"/>
      <c r="Z2747" s="27"/>
      <c r="AA2747" s="27"/>
      <c r="AB2747" s="27"/>
      <c r="AC2747" s="27"/>
      <c r="AD2747" s="27"/>
      <c r="AE2747" s="27"/>
      <c r="AF2747" s="27"/>
      <c r="AG2747" s="27"/>
      <c r="AH2747" s="27"/>
      <c r="AI2747" s="27"/>
      <c r="AJ2747" s="27"/>
      <c r="AK2747" s="27"/>
      <c r="AL2747" s="27"/>
      <c r="AM2747" s="27"/>
      <c r="AN2747" s="27"/>
      <c r="AO2747" s="27"/>
      <c r="AP2747" s="27">
        <v>320</v>
      </c>
      <c r="AQ2747" s="39">
        <v>0</v>
      </c>
      <c r="AR2747" s="27">
        <f t="shared" si="74"/>
        <v>0</v>
      </c>
      <c r="AS2747" s="10" t="s">
        <v>111</v>
      </c>
      <c r="AT2747" s="43" t="s">
        <v>241</v>
      </c>
      <c r="AU2747" s="13" t="s">
        <v>156</v>
      </c>
    </row>
    <row r="2748" spans="2:47" x14ac:dyDescent="0.2">
      <c r="B2748" s="13" t="s">
        <v>4009</v>
      </c>
      <c r="C2748" s="13" t="s">
        <v>100</v>
      </c>
      <c r="D2748" s="13" t="s">
        <v>4000</v>
      </c>
      <c r="E2748" s="13" t="s">
        <v>3968</v>
      </c>
      <c r="F2748" s="13" t="s">
        <v>4001</v>
      </c>
      <c r="G2748" s="13" t="s">
        <v>4006</v>
      </c>
      <c r="H2748" s="13" t="s">
        <v>197</v>
      </c>
      <c r="I2748" s="13">
        <v>45</v>
      </c>
      <c r="J2748" s="13" t="s">
        <v>579</v>
      </c>
      <c r="K2748" s="13" t="s">
        <v>107</v>
      </c>
      <c r="L2748" s="13" t="s">
        <v>108</v>
      </c>
      <c r="M2748" s="13" t="s">
        <v>109</v>
      </c>
      <c r="N2748" s="13" t="s">
        <v>3503</v>
      </c>
      <c r="O2748" s="39"/>
      <c r="P2748" s="39"/>
      <c r="Q2748" s="39"/>
      <c r="R2748" s="39">
        <v>2332</v>
      </c>
      <c r="S2748" s="39">
        <v>12212</v>
      </c>
      <c r="T2748" s="39">
        <v>14674</v>
      </c>
      <c r="U2748" s="39">
        <v>14674</v>
      </c>
      <c r="V2748" s="39">
        <v>14674</v>
      </c>
      <c r="W2748" s="39"/>
      <c r="X2748" s="39"/>
      <c r="Y2748" s="39"/>
      <c r="Z2748" s="39"/>
      <c r="AA2748" s="39"/>
      <c r="AB2748" s="39"/>
      <c r="AC2748" s="39"/>
      <c r="AD2748" s="39"/>
      <c r="AE2748" s="39"/>
      <c r="AF2748" s="39"/>
      <c r="AG2748" s="39"/>
      <c r="AH2748" s="39"/>
      <c r="AI2748" s="39"/>
      <c r="AJ2748" s="39"/>
      <c r="AK2748" s="39"/>
      <c r="AL2748" s="39"/>
      <c r="AM2748" s="39"/>
      <c r="AN2748" s="39"/>
      <c r="AO2748" s="39"/>
      <c r="AP2748" s="39">
        <v>957.5</v>
      </c>
      <c r="AQ2748" s="39">
        <v>0</v>
      </c>
      <c r="AR2748" s="27">
        <f t="shared" si="74"/>
        <v>0</v>
      </c>
      <c r="AS2748" s="13" t="s">
        <v>111</v>
      </c>
      <c r="AT2748" s="13">
        <v>2015</v>
      </c>
      <c r="AU2748" s="13">
        <v>14</v>
      </c>
    </row>
    <row r="2749" spans="2:47" x14ac:dyDescent="0.2">
      <c r="B2749" s="13" t="s">
        <v>4010</v>
      </c>
      <c r="C2749" s="13" t="s">
        <v>100</v>
      </c>
      <c r="D2749" s="13" t="s">
        <v>4000</v>
      </c>
      <c r="E2749" s="13" t="s">
        <v>3968</v>
      </c>
      <c r="F2749" s="13" t="s">
        <v>4001</v>
      </c>
      <c r="G2749" s="13" t="s">
        <v>4006</v>
      </c>
      <c r="H2749" s="13" t="s">
        <v>197</v>
      </c>
      <c r="I2749" s="13">
        <v>45</v>
      </c>
      <c r="J2749" s="13" t="s">
        <v>579</v>
      </c>
      <c r="K2749" s="13" t="s">
        <v>107</v>
      </c>
      <c r="L2749" s="13" t="s">
        <v>108</v>
      </c>
      <c r="M2749" s="13" t="s">
        <v>109</v>
      </c>
      <c r="N2749" s="13" t="s">
        <v>3503</v>
      </c>
      <c r="O2749" s="39"/>
      <c r="P2749" s="39"/>
      <c r="Q2749" s="39"/>
      <c r="R2749" s="39">
        <v>2332</v>
      </c>
      <c r="S2749" s="39">
        <v>9750</v>
      </c>
      <c r="T2749" s="39">
        <v>14674</v>
      </c>
      <c r="U2749" s="39">
        <v>14674</v>
      </c>
      <c r="V2749" s="39">
        <v>14674</v>
      </c>
      <c r="W2749" s="39"/>
      <c r="X2749" s="39"/>
      <c r="Y2749" s="39"/>
      <c r="Z2749" s="39"/>
      <c r="AA2749" s="39"/>
      <c r="AB2749" s="39"/>
      <c r="AC2749" s="39"/>
      <c r="AD2749" s="39"/>
      <c r="AE2749" s="39"/>
      <c r="AF2749" s="39"/>
      <c r="AG2749" s="39"/>
      <c r="AH2749" s="39"/>
      <c r="AI2749" s="39"/>
      <c r="AJ2749" s="39"/>
      <c r="AK2749" s="39"/>
      <c r="AL2749" s="39"/>
      <c r="AM2749" s="39"/>
      <c r="AN2749" s="39"/>
      <c r="AO2749" s="39"/>
      <c r="AP2749" s="39">
        <v>957.5</v>
      </c>
      <c r="AQ2749" s="39">
        <v>0</v>
      </c>
      <c r="AR2749" s="27">
        <f t="shared" si="74"/>
        <v>0</v>
      </c>
      <c r="AS2749" s="13" t="s">
        <v>111</v>
      </c>
      <c r="AT2749" s="13">
        <v>2015</v>
      </c>
      <c r="AU2749" s="13">
        <v>14</v>
      </c>
    </row>
    <row r="2750" spans="2:47" x14ac:dyDescent="0.2">
      <c r="B2750" s="13" t="s">
        <v>4011</v>
      </c>
      <c r="C2750" s="13" t="s">
        <v>100</v>
      </c>
      <c r="D2750" s="13" t="s">
        <v>4000</v>
      </c>
      <c r="E2750" s="13" t="s">
        <v>3968</v>
      </c>
      <c r="F2750" s="13" t="s">
        <v>4001</v>
      </c>
      <c r="G2750" s="13" t="s">
        <v>4006</v>
      </c>
      <c r="H2750" s="13" t="s">
        <v>197</v>
      </c>
      <c r="I2750" s="13">
        <v>45</v>
      </c>
      <c r="J2750" s="13" t="s">
        <v>579</v>
      </c>
      <c r="K2750" s="13" t="s">
        <v>107</v>
      </c>
      <c r="L2750" s="13" t="s">
        <v>108</v>
      </c>
      <c r="M2750" s="13" t="s">
        <v>122</v>
      </c>
      <c r="N2750" s="13" t="s">
        <v>3503</v>
      </c>
      <c r="O2750" s="39"/>
      <c r="P2750" s="39"/>
      <c r="Q2750" s="39"/>
      <c r="R2750" s="39">
        <v>2331</v>
      </c>
      <c r="S2750" s="39">
        <v>2331</v>
      </c>
      <c r="T2750" s="39">
        <v>2332</v>
      </c>
      <c r="U2750" s="39">
        <v>2332</v>
      </c>
      <c r="V2750" s="39">
        <v>2332</v>
      </c>
      <c r="W2750" s="39"/>
      <c r="X2750" s="39"/>
      <c r="Y2750" s="39"/>
      <c r="Z2750" s="39"/>
      <c r="AA2750" s="39"/>
      <c r="AB2750" s="39"/>
      <c r="AC2750" s="39"/>
      <c r="AD2750" s="39"/>
      <c r="AE2750" s="39"/>
      <c r="AF2750" s="39"/>
      <c r="AG2750" s="39"/>
      <c r="AH2750" s="39"/>
      <c r="AI2750" s="39"/>
      <c r="AJ2750" s="39"/>
      <c r="AK2750" s="39"/>
      <c r="AL2750" s="39"/>
      <c r="AM2750" s="39"/>
      <c r="AN2750" s="39"/>
      <c r="AO2750" s="39"/>
      <c r="AP2750" s="39">
        <v>957.5</v>
      </c>
      <c r="AQ2750" s="39">
        <v>0</v>
      </c>
      <c r="AR2750" s="27">
        <f t="shared" si="74"/>
        <v>0</v>
      </c>
      <c r="AS2750" s="13" t="s">
        <v>111</v>
      </c>
      <c r="AT2750" s="13">
        <v>2015</v>
      </c>
      <c r="AU2750" s="13" t="s">
        <v>115</v>
      </c>
    </row>
    <row r="2751" spans="2:47" x14ac:dyDescent="0.2">
      <c r="B2751" s="13" t="s">
        <v>4012</v>
      </c>
      <c r="C2751" s="13" t="s">
        <v>100</v>
      </c>
      <c r="D2751" s="13" t="s">
        <v>4000</v>
      </c>
      <c r="E2751" s="13" t="s">
        <v>3968</v>
      </c>
      <c r="F2751" s="13" t="s">
        <v>4001</v>
      </c>
      <c r="G2751" s="13" t="s">
        <v>4006</v>
      </c>
      <c r="H2751" s="13" t="s">
        <v>197</v>
      </c>
      <c r="I2751" s="13">
        <v>45</v>
      </c>
      <c r="J2751" s="13" t="s">
        <v>579</v>
      </c>
      <c r="K2751" s="13" t="s">
        <v>107</v>
      </c>
      <c r="L2751" s="13" t="s">
        <v>108</v>
      </c>
      <c r="M2751" s="13" t="s">
        <v>122</v>
      </c>
      <c r="N2751" s="13" t="s">
        <v>3503</v>
      </c>
      <c r="O2751" s="39"/>
      <c r="P2751" s="39"/>
      <c r="Q2751" s="39"/>
      <c r="R2751" s="39">
        <v>2331</v>
      </c>
      <c r="S2751" s="39">
        <v>2331</v>
      </c>
      <c r="T2751" s="39">
        <v>0</v>
      </c>
      <c r="U2751" s="39">
        <v>2332</v>
      </c>
      <c r="V2751" s="39">
        <v>2332</v>
      </c>
      <c r="W2751" s="39"/>
      <c r="X2751" s="39"/>
      <c r="Y2751" s="39"/>
      <c r="Z2751" s="39"/>
      <c r="AA2751" s="39"/>
      <c r="AB2751" s="39"/>
      <c r="AC2751" s="39"/>
      <c r="AD2751" s="39"/>
      <c r="AE2751" s="39"/>
      <c r="AF2751" s="39"/>
      <c r="AG2751" s="39"/>
      <c r="AH2751" s="39"/>
      <c r="AI2751" s="39"/>
      <c r="AJ2751" s="39"/>
      <c r="AK2751" s="39"/>
      <c r="AL2751" s="39"/>
      <c r="AM2751" s="39"/>
      <c r="AN2751" s="39"/>
      <c r="AO2751" s="39"/>
      <c r="AP2751" s="39">
        <v>957.5</v>
      </c>
      <c r="AQ2751" s="39">
        <f>(O2751+P2751+Q2751+R2751+S2751+T2751+U2751+V2751+W2751)*AP2751</f>
        <v>8929645</v>
      </c>
      <c r="AR2751" s="27">
        <f t="shared" si="74"/>
        <v>10001202.4</v>
      </c>
      <c r="AS2751" s="13" t="s">
        <v>111</v>
      </c>
      <c r="AT2751" s="13">
        <v>2015</v>
      </c>
      <c r="AU2751" s="13"/>
    </row>
    <row r="2752" spans="2:47" x14ac:dyDescent="0.2">
      <c r="B2752" s="7" t="s">
        <v>4013</v>
      </c>
      <c r="C2752" s="7" t="s">
        <v>100</v>
      </c>
      <c r="D2752" s="13" t="s">
        <v>4014</v>
      </c>
      <c r="E2752" s="7" t="s">
        <v>3961</v>
      </c>
      <c r="F2752" s="7" t="s">
        <v>4015</v>
      </c>
      <c r="G2752" s="7" t="s">
        <v>4016</v>
      </c>
      <c r="H2752" s="8" t="s">
        <v>197</v>
      </c>
      <c r="I2752" s="9">
        <v>45</v>
      </c>
      <c r="J2752" s="10" t="s">
        <v>238</v>
      </c>
      <c r="K2752" s="8" t="s">
        <v>107</v>
      </c>
      <c r="L2752" s="10" t="s">
        <v>108</v>
      </c>
      <c r="M2752" s="10" t="s">
        <v>109</v>
      </c>
      <c r="N2752" s="10" t="s">
        <v>3503</v>
      </c>
      <c r="O2752" s="27"/>
      <c r="P2752" s="27"/>
      <c r="Q2752" s="74"/>
      <c r="R2752" s="27">
        <v>31088</v>
      </c>
      <c r="S2752" s="27">
        <v>31088</v>
      </c>
      <c r="T2752" s="27">
        <v>31088</v>
      </c>
      <c r="U2752" s="27">
        <v>31088</v>
      </c>
      <c r="V2752" s="27">
        <v>31088</v>
      </c>
      <c r="W2752" s="27"/>
      <c r="X2752" s="27"/>
      <c r="Y2752" s="27"/>
      <c r="Z2752" s="27"/>
      <c r="AA2752" s="27"/>
      <c r="AB2752" s="27"/>
      <c r="AC2752" s="27"/>
      <c r="AD2752" s="27"/>
      <c r="AE2752" s="27"/>
      <c r="AF2752" s="27"/>
      <c r="AG2752" s="27"/>
      <c r="AH2752" s="27"/>
      <c r="AI2752" s="27"/>
      <c r="AJ2752" s="27"/>
      <c r="AK2752" s="27"/>
      <c r="AL2752" s="27"/>
      <c r="AM2752" s="27"/>
      <c r="AN2752" s="27"/>
      <c r="AO2752" s="27"/>
      <c r="AP2752" s="27">
        <v>244.82</v>
      </c>
      <c r="AQ2752" s="39">
        <v>0</v>
      </c>
      <c r="AR2752" s="27">
        <f t="shared" si="74"/>
        <v>0</v>
      </c>
      <c r="AS2752" s="10" t="s">
        <v>111</v>
      </c>
      <c r="AT2752" s="43" t="s">
        <v>241</v>
      </c>
      <c r="AU2752" s="10" t="s">
        <v>1339</v>
      </c>
    </row>
    <row r="2753" spans="2:47" x14ac:dyDescent="0.2">
      <c r="B2753" s="12" t="s">
        <v>4017</v>
      </c>
      <c r="C2753" s="7" t="s">
        <v>100</v>
      </c>
      <c r="D2753" s="13" t="s">
        <v>4014</v>
      </c>
      <c r="E2753" s="7" t="s">
        <v>3961</v>
      </c>
      <c r="F2753" s="7" t="s">
        <v>4015</v>
      </c>
      <c r="G2753" s="7" t="s">
        <v>4016</v>
      </c>
      <c r="H2753" s="8" t="s">
        <v>197</v>
      </c>
      <c r="I2753" s="9">
        <v>45</v>
      </c>
      <c r="J2753" s="10" t="s">
        <v>579</v>
      </c>
      <c r="K2753" s="8" t="s">
        <v>107</v>
      </c>
      <c r="L2753" s="10" t="s">
        <v>108</v>
      </c>
      <c r="M2753" s="10" t="s">
        <v>109</v>
      </c>
      <c r="N2753" s="10" t="s">
        <v>3503</v>
      </c>
      <c r="O2753" s="74"/>
      <c r="P2753" s="27"/>
      <c r="Q2753" s="27"/>
      <c r="R2753" s="27">
        <v>31088</v>
      </c>
      <c r="S2753" s="27">
        <v>31088</v>
      </c>
      <c r="T2753" s="27">
        <v>31088</v>
      </c>
      <c r="U2753" s="27">
        <v>31088</v>
      </c>
      <c r="V2753" s="27">
        <v>31088</v>
      </c>
      <c r="W2753" s="27"/>
      <c r="X2753" s="27"/>
      <c r="Y2753" s="27"/>
      <c r="Z2753" s="27"/>
      <c r="AA2753" s="27"/>
      <c r="AB2753" s="27"/>
      <c r="AC2753" s="27"/>
      <c r="AD2753" s="27"/>
      <c r="AE2753" s="27"/>
      <c r="AF2753" s="27"/>
      <c r="AG2753" s="27"/>
      <c r="AH2753" s="27"/>
      <c r="AI2753" s="27"/>
      <c r="AJ2753" s="27"/>
      <c r="AK2753" s="27"/>
      <c r="AL2753" s="27"/>
      <c r="AM2753" s="27"/>
      <c r="AN2753" s="27"/>
      <c r="AO2753" s="27"/>
      <c r="AP2753" s="27">
        <v>244.82</v>
      </c>
      <c r="AQ2753" s="39">
        <v>0</v>
      </c>
      <c r="AR2753" s="27">
        <f t="shared" si="74"/>
        <v>0</v>
      </c>
      <c r="AS2753" s="10" t="s">
        <v>111</v>
      </c>
      <c r="AT2753" s="43" t="s">
        <v>241</v>
      </c>
      <c r="AU2753" s="88"/>
    </row>
    <row r="2754" spans="2:47" x14ac:dyDescent="0.2">
      <c r="B2754" s="12" t="s">
        <v>4018</v>
      </c>
      <c r="C2754" s="7" t="s">
        <v>100</v>
      </c>
      <c r="D2754" s="13" t="s">
        <v>4014</v>
      </c>
      <c r="E2754" s="7" t="s">
        <v>3961</v>
      </c>
      <c r="F2754" s="7" t="s">
        <v>4015</v>
      </c>
      <c r="G2754" s="7" t="s">
        <v>4016</v>
      </c>
      <c r="H2754" s="8" t="s">
        <v>197</v>
      </c>
      <c r="I2754" s="9">
        <v>45</v>
      </c>
      <c r="J2754" s="10" t="s">
        <v>579</v>
      </c>
      <c r="K2754" s="8" t="s">
        <v>107</v>
      </c>
      <c r="L2754" s="10" t="s">
        <v>108</v>
      </c>
      <c r="M2754" s="10" t="s">
        <v>109</v>
      </c>
      <c r="N2754" s="10" t="s">
        <v>3503</v>
      </c>
      <c r="O2754" s="74"/>
      <c r="P2754" s="27"/>
      <c r="Q2754" s="27"/>
      <c r="R2754" s="27">
        <v>31088</v>
      </c>
      <c r="S2754" s="27">
        <v>31088</v>
      </c>
      <c r="T2754" s="27">
        <v>31088</v>
      </c>
      <c r="U2754" s="27">
        <v>31088</v>
      </c>
      <c r="V2754" s="27">
        <v>31088</v>
      </c>
      <c r="W2754" s="27"/>
      <c r="X2754" s="27"/>
      <c r="Y2754" s="27"/>
      <c r="Z2754" s="27"/>
      <c r="AA2754" s="27"/>
      <c r="AB2754" s="27"/>
      <c r="AC2754" s="27"/>
      <c r="AD2754" s="27"/>
      <c r="AE2754" s="27"/>
      <c r="AF2754" s="27"/>
      <c r="AG2754" s="27"/>
      <c r="AH2754" s="27"/>
      <c r="AI2754" s="27"/>
      <c r="AJ2754" s="27"/>
      <c r="AK2754" s="27"/>
      <c r="AL2754" s="27"/>
      <c r="AM2754" s="27"/>
      <c r="AN2754" s="27"/>
      <c r="AO2754" s="27"/>
      <c r="AP2754" s="27">
        <v>220.42</v>
      </c>
      <c r="AQ2754" s="39">
        <v>0</v>
      </c>
      <c r="AR2754" s="27">
        <f t="shared" si="74"/>
        <v>0</v>
      </c>
      <c r="AS2754" s="10" t="s">
        <v>111</v>
      </c>
      <c r="AT2754" s="43" t="s">
        <v>241</v>
      </c>
      <c r="AU2754" s="13" t="s">
        <v>115</v>
      </c>
    </row>
    <row r="2755" spans="2:47" x14ac:dyDescent="0.2">
      <c r="B2755" s="13" t="s">
        <v>4019</v>
      </c>
      <c r="C2755" s="13" t="s">
        <v>100</v>
      </c>
      <c r="D2755" s="13" t="s">
        <v>4020</v>
      </c>
      <c r="E2755" s="13" t="s">
        <v>3968</v>
      </c>
      <c r="F2755" s="13" t="s">
        <v>4021</v>
      </c>
      <c r="G2755" s="13" t="s">
        <v>4016</v>
      </c>
      <c r="H2755" s="13" t="s">
        <v>197</v>
      </c>
      <c r="I2755" s="13">
        <v>45</v>
      </c>
      <c r="J2755" s="13" t="s">
        <v>579</v>
      </c>
      <c r="K2755" s="13" t="s">
        <v>107</v>
      </c>
      <c r="L2755" s="13" t="s">
        <v>108</v>
      </c>
      <c r="M2755" s="13" t="s">
        <v>109</v>
      </c>
      <c r="N2755" s="13" t="s">
        <v>3503</v>
      </c>
      <c r="O2755" s="39"/>
      <c r="P2755" s="39"/>
      <c r="Q2755" s="39"/>
      <c r="R2755" s="39">
        <v>31088</v>
      </c>
      <c r="S2755" s="39">
        <v>21658</v>
      </c>
      <c r="T2755" s="39">
        <v>37202</v>
      </c>
      <c r="U2755" s="39">
        <v>37202</v>
      </c>
      <c r="V2755" s="39">
        <v>37202</v>
      </c>
      <c r="W2755" s="39"/>
      <c r="X2755" s="39"/>
      <c r="Y2755" s="39"/>
      <c r="Z2755" s="39"/>
      <c r="AA2755" s="39"/>
      <c r="AB2755" s="39"/>
      <c r="AC2755" s="39"/>
      <c r="AD2755" s="39"/>
      <c r="AE2755" s="39"/>
      <c r="AF2755" s="39"/>
      <c r="AG2755" s="39"/>
      <c r="AH2755" s="39"/>
      <c r="AI2755" s="39"/>
      <c r="AJ2755" s="39"/>
      <c r="AK2755" s="39"/>
      <c r="AL2755" s="39"/>
      <c r="AM2755" s="39"/>
      <c r="AN2755" s="39"/>
      <c r="AO2755" s="39"/>
      <c r="AP2755" s="39">
        <v>220.42</v>
      </c>
      <c r="AQ2755" s="39">
        <v>0</v>
      </c>
      <c r="AR2755" s="27">
        <f t="shared" si="74"/>
        <v>0</v>
      </c>
      <c r="AS2755" s="13" t="s">
        <v>111</v>
      </c>
      <c r="AT2755" s="13">
        <v>2015</v>
      </c>
      <c r="AU2755" s="13">
        <v>14</v>
      </c>
    </row>
    <row r="2756" spans="2:47" x14ac:dyDescent="0.2">
      <c r="B2756" s="13" t="s">
        <v>4022</v>
      </c>
      <c r="C2756" s="13" t="s">
        <v>100</v>
      </c>
      <c r="D2756" s="13" t="s">
        <v>4020</v>
      </c>
      <c r="E2756" s="13" t="s">
        <v>3968</v>
      </c>
      <c r="F2756" s="13" t="s">
        <v>4021</v>
      </c>
      <c r="G2756" s="13" t="s">
        <v>4016</v>
      </c>
      <c r="H2756" s="13" t="s">
        <v>197</v>
      </c>
      <c r="I2756" s="13">
        <v>45</v>
      </c>
      <c r="J2756" s="13" t="s">
        <v>579</v>
      </c>
      <c r="K2756" s="13" t="s">
        <v>107</v>
      </c>
      <c r="L2756" s="13" t="s">
        <v>108</v>
      </c>
      <c r="M2756" s="13" t="s">
        <v>109</v>
      </c>
      <c r="N2756" s="13" t="s">
        <v>3503</v>
      </c>
      <c r="O2756" s="39"/>
      <c r="P2756" s="39"/>
      <c r="Q2756" s="39"/>
      <c r="R2756" s="39">
        <v>31088</v>
      </c>
      <c r="S2756" s="39">
        <v>6114</v>
      </c>
      <c r="T2756" s="39">
        <v>37202</v>
      </c>
      <c r="U2756" s="39">
        <v>37202</v>
      </c>
      <c r="V2756" s="39">
        <v>37202</v>
      </c>
      <c r="W2756" s="39"/>
      <c r="X2756" s="39"/>
      <c r="Y2756" s="39"/>
      <c r="Z2756" s="39"/>
      <c r="AA2756" s="39"/>
      <c r="AB2756" s="39"/>
      <c r="AC2756" s="39"/>
      <c r="AD2756" s="39"/>
      <c r="AE2756" s="39"/>
      <c r="AF2756" s="39"/>
      <c r="AG2756" s="39"/>
      <c r="AH2756" s="39"/>
      <c r="AI2756" s="39"/>
      <c r="AJ2756" s="39"/>
      <c r="AK2756" s="39"/>
      <c r="AL2756" s="39"/>
      <c r="AM2756" s="39"/>
      <c r="AN2756" s="39"/>
      <c r="AO2756" s="39"/>
      <c r="AP2756" s="39">
        <v>220.42</v>
      </c>
      <c r="AQ2756" s="39">
        <v>0</v>
      </c>
      <c r="AR2756" s="27">
        <f t="shared" si="74"/>
        <v>0</v>
      </c>
      <c r="AS2756" s="13" t="s">
        <v>111</v>
      </c>
      <c r="AT2756" s="13">
        <v>2015</v>
      </c>
      <c r="AU2756" s="13">
        <v>14</v>
      </c>
    </row>
    <row r="2757" spans="2:47" x14ac:dyDescent="0.2">
      <c r="B2757" s="13" t="s">
        <v>4023</v>
      </c>
      <c r="C2757" s="13" t="s">
        <v>100</v>
      </c>
      <c r="D2757" s="13" t="s">
        <v>4020</v>
      </c>
      <c r="E2757" s="13" t="s">
        <v>3968</v>
      </c>
      <c r="F2757" s="13" t="s">
        <v>4021</v>
      </c>
      <c r="G2757" s="13" t="s">
        <v>4016</v>
      </c>
      <c r="H2757" s="13" t="s">
        <v>197</v>
      </c>
      <c r="I2757" s="13">
        <v>45</v>
      </c>
      <c r="J2757" s="13" t="s">
        <v>579</v>
      </c>
      <c r="K2757" s="13" t="s">
        <v>107</v>
      </c>
      <c r="L2757" s="13" t="s">
        <v>108</v>
      </c>
      <c r="M2757" s="13" t="s">
        <v>122</v>
      </c>
      <c r="N2757" s="13" t="s">
        <v>3503</v>
      </c>
      <c r="O2757" s="39"/>
      <c r="P2757" s="39"/>
      <c r="Q2757" s="39"/>
      <c r="R2757" s="39">
        <v>31088</v>
      </c>
      <c r="S2757" s="39">
        <v>13606</v>
      </c>
      <c r="T2757" s="39">
        <v>31088</v>
      </c>
      <c r="U2757" s="39">
        <v>31089</v>
      </c>
      <c r="V2757" s="39">
        <v>31089</v>
      </c>
      <c r="W2757" s="39"/>
      <c r="X2757" s="39"/>
      <c r="Y2757" s="39"/>
      <c r="Z2757" s="39"/>
      <c r="AA2757" s="39"/>
      <c r="AB2757" s="39"/>
      <c r="AC2757" s="39"/>
      <c r="AD2757" s="39"/>
      <c r="AE2757" s="39"/>
      <c r="AF2757" s="39"/>
      <c r="AG2757" s="39"/>
      <c r="AH2757" s="39"/>
      <c r="AI2757" s="39"/>
      <c r="AJ2757" s="39"/>
      <c r="AK2757" s="39"/>
      <c r="AL2757" s="39"/>
      <c r="AM2757" s="39"/>
      <c r="AN2757" s="39"/>
      <c r="AO2757" s="39"/>
      <c r="AP2757" s="39">
        <v>220.42</v>
      </c>
      <c r="AQ2757" s="39">
        <v>0</v>
      </c>
      <c r="AR2757" s="27">
        <f t="shared" ref="AR2757:AR2820" si="79">AQ2757*1.12</f>
        <v>0</v>
      </c>
      <c r="AS2757" s="13" t="s">
        <v>111</v>
      </c>
      <c r="AT2757" s="13">
        <v>2015</v>
      </c>
      <c r="AU2757" s="13" t="s">
        <v>115</v>
      </c>
    </row>
    <row r="2758" spans="2:47" x14ac:dyDescent="0.2">
      <c r="B2758" s="13" t="s">
        <v>4024</v>
      </c>
      <c r="C2758" s="13" t="s">
        <v>100</v>
      </c>
      <c r="D2758" s="13" t="s">
        <v>4020</v>
      </c>
      <c r="E2758" s="13" t="s">
        <v>3968</v>
      </c>
      <c r="F2758" s="13" t="s">
        <v>4021</v>
      </c>
      <c r="G2758" s="13" t="s">
        <v>4016</v>
      </c>
      <c r="H2758" s="13" t="s">
        <v>197</v>
      </c>
      <c r="I2758" s="13">
        <v>45</v>
      </c>
      <c r="J2758" s="13" t="s">
        <v>579</v>
      </c>
      <c r="K2758" s="13" t="s">
        <v>107</v>
      </c>
      <c r="L2758" s="13" t="s">
        <v>108</v>
      </c>
      <c r="M2758" s="13" t="s">
        <v>122</v>
      </c>
      <c r="N2758" s="13" t="s">
        <v>3503</v>
      </c>
      <c r="O2758" s="39"/>
      <c r="P2758" s="39"/>
      <c r="Q2758" s="39"/>
      <c r="R2758" s="39">
        <v>31088</v>
      </c>
      <c r="S2758" s="39">
        <v>6114</v>
      </c>
      <c r="T2758" s="39">
        <v>31088</v>
      </c>
      <c r="U2758" s="39">
        <v>31089</v>
      </c>
      <c r="V2758" s="39">
        <v>31089</v>
      </c>
      <c r="W2758" s="39"/>
      <c r="X2758" s="39"/>
      <c r="Y2758" s="39"/>
      <c r="Z2758" s="39"/>
      <c r="AA2758" s="39"/>
      <c r="AB2758" s="39"/>
      <c r="AC2758" s="39"/>
      <c r="AD2758" s="39"/>
      <c r="AE2758" s="39"/>
      <c r="AF2758" s="39"/>
      <c r="AG2758" s="39"/>
      <c r="AH2758" s="39"/>
      <c r="AI2758" s="39"/>
      <c r="AJ2758" s="39"/>
      <c r="AK2758" s="39"/>
      <c r="AL2758" s="39"/>
      <c r="AM2758" s="39"/>
      <c r="AN2758" s="39"/>
      <c r="AO2758" s="39"/>
      <c r="AP2758" s="39">
        <v>220.42</v>
      </c>
      <c r="AQ2758" s="39">
        <f>(O2758+P2758+Q2758+R2758+S2758+T2758+U2758+V2758+W2758)*AP2758</f>
        <v>28757756.559999999</v>
      </c>
      <c r="AR2758" s="27">
        <f t="shared" si="79"/>
        <v>32208687.347200003</v>
      </c>
      <c r="AS2758" s="13" t="s">
        <v>111</v>
      </c>
      <c r="AT2758" s="13">
        <v>2015</v>
      </c>
      <c r="AU2758" s="13"/>
    </row>
    <row r="2759" spans="2:47" x14ac:dyDescent="0.2">
      <c r="B2759" s="7" t="s">
        <v>4025</v>
      </c>
      <c r="C2759" s="7" t="s">
        <v>100</v>
      </c>
      <c r="D2759" s="13" t="s">
        <v>4026</v>
      </c>
      <c r="E2759" s="7" t="s">
        <v>4027</v>
      </c>
      <c r="F2759" s="7" t="s">
        <v>4028</v>
      </c>
      <c r="G2759" s="7" t="s">
        <v>4029</v>
      </c>
      <c r="H2759" s="8" t="s">
        <v>197</v>
      </c>
      <c r="I2759" s="9">
        <v>45</v>
      </c>
      <c r="J2759" s="10" t="s">
        <v>238</v>
      </c>
      <c r="K2759" s="8" t="s">
        <v>107</v>
      </c>
      <c r="L2759" s="10" t="s">
        <v>108</v>
      </c>
      <c r="M2759" s="10" t="s">
        <v>109</v>
      </c>
      <c r="N2759" s="10" t="s">
        <v>3503</v>
      </c>
      <c r="O2759" s="27"/>
      <c r="P2759" s="27"/>
      <c r="Q2759" s="74"/>
      <c r="R2759" s="27">
        <v>2936</v>
      </c>
      <c r="S2759" s="27">
        <v>2936</v>
      </c>
      <c r="T2759" s="27">
        <v>2936</v>
      </c>
      <c r="U2759" s="27">
        <v>2936</v>
      </c>
      <c r="V2759" s="27">
        <v>2936</v>
      </c>
      <c r="W2759" s="27"/>
      <c r="X2759" s="27"/>
      <c r="Y2759" s="27"/>
      <c r="Z2759" s="27"/>
      <c r="AA2759" s="27"/>
      <c r="AB2759" s="27"/>
      <c r="AC2759" s="27"/>
      <c r="AD2759" s="27"/>
      <c r="AE2759" s="27"/>
      <c r="AF2759" s="27"/>
      <c r="AG2759" s="27"/>
      <c r="AH2759" s="27"/>
      <c r="AI2759" s="27"/>
      <c r="AJ2759" s="27"/>
      <c r="AK2759" s="27"/>
      <c r="AL2759" s="27"/>
      <c r="AM2759" s="27"/>
      <c r="AN2759" s="27"/>
      <c r="AO2759" s="27"/>
      <c r="AP2759" s="27">
        <v>3385.2</v>
      </c>
      <c r="AQ2759" s="39">
        <v>0</v>
      </c>
      <c r="AR2759" s="27">
        <f t="shared" si="79"/>
        <v>0</v>
      </c>
      <c r="AS2759" s="10" t="s">
        <v>111</v>
      </c>
      <c r="AT2759" s="43" t="s">
        <v>241</v>
      </c>
      <c r="AU2759" s="10" t="s">
        <v>1339</v>
      </c>
    </row>
    <row r="2760" spans="2:47" x14ac:dyDescent="0.2">
      <c r="B2760" s="12" t="s">
        <v>4030</v>
      </c>
      <c r="C2760" s="7" t="s">
        <v>100</v>
      </c>
      <c r="D2760" s="13" t="s">
        <v>4026</v>
      </c>
      <c r="E2760" s="7" t="s">
        <v>4027</v>
      </c>
      <c r="F2760" s="7" t="s">
        <v>4028</v>
      </c>
      <c r="G2760" s="7" t="s">
        <v>4029</v>
      </c>
      <c r="H2760" s="8" t="s">
        <v>197</v>
      </c>
      <c r="I2760" s="9">
        <v>45</v>
      </c>
      <c r="J2760" s="10" t="s">
        <v>579</v>
      </c>
      <c r="K2760" s="8" t="s">
        <v>107</v>
      </c>
      <c r="L2760" s="10" t="s">
        <v>108</v>
      </c>
      <c r="M2760" s="10" t="s">
        <v>109</v>
      </c>
      <c r="N2760" s="10" t="s">
        <v>3503</v>
      </c>
      <c r="O2760" s="74"/>
      <c r="P2760" s="27"/>
      <c r="Q2760" s="27"/>
      <c r="R2760" s="27">
        <v>2936</v>
      </c>
      <c r="S2760" s="27">
        <v>2936</v>
      </c>
      <c r="T2760" s="27">
        <v>2936</v>
      </c>
      <c r="U2760" s="27">
        <v>2936</v>
      </c>
      <c r="V2760" s="27">
        <v>2936</v>
      </c>
      <c r="W2760" s="27"/>
      <c r="X2760" s="27"/>
      <c r="Y2760" s="27"/>
      <c r="Z2760" s="27"/>
      <c r="AA2760" s="27"/>
      <c r="AB2760" s="27"/>
      <c r="AC2760" s="27"/>
      <c r="AD2760" s="27"/>
      <c r="AE2760" s="27"/>
      <c r="AF2760" s="27"/>
      <c r="AG2760" s="27"/>
      <c r="AH2760" s="27"/>
      <c r="AI2760" s="27"/>
      <c r="AJ2760" s="27"/>
      <c r="AK2760" s="27"/>
      <c r="AL2760" s="27"/>
      <c r="AM2760" s="27"/>
      <c r="AN2760" s="27"/>
      <c r="AO2760" s="27"/>
      <c r="AP2760" s="27">
        <v>3385.2</v>
      </c>
      <c r="AQ2760" s="39">
        <v>0</v>
      </c>
      <c r="AR2760" s="27">
        <f t="shared" si="79"/>
        <v>0</v>
      </c>
      <c r="AS2760" s="10" t="s">
        <v>111</v>
      </c>
      <c r="AT2760" s="43" t="s">
        <v>241</v>
      </c>
      <c r="AU2760" s="88"/>
    </row>
    <row r="2761" spans="2:47" x14ac:dyDescent="0.2">
      <c r="B2761" s="12" t="s">
        <v>4031</v>
      </c>
      <c r="C2761" s="7" t="s">
        <v>100</v>
      </c>
      <c r="D2761" s="13" t="s">
        <v>4026</v>
      </c>
      <c r="E2761" s="7" t="s">
        <v>4027</v>
      </c>
      <c r="F2761" s="7" t="s">
        <v>4028</v>
      </c>
      <c r="G2761" s="7" t="s">
        <v>4029</v>
      </c>
      <c r="H2761" s="8" t="s">
        <v>197</v>
      </c>
      <c r="I2761" s="9">
        <v>45</v>
      </c>
      <c r="J2761" s="10" t="s">
        <v>579</v>
      </c>
      <c r="K2761" s="8" t="s">
        <v>107</v>
      </c>
      <c r="L2761" s="10" t="s">
        <v>108</v>
      </c>
      <c r="M2761" s="10" t="s">
        <v>109</v>
      </c>
      <c r="N2761" s="10" t="s">
        <v>3503</v>
      </c>
      <c r="O2761" s="74"/>
      <c r="P2761" s="27"/>
      <c r="Q2761" s="27"/>
      <c r="R2761" s="27">
        <v>2936</v>
      </c>
      <c r="S2761" s="27">
        <v>2936</v>
      </c>
      <c r="T2761" s="27">
        <v>2936</v>
      </c>
      <c r="U2761" s="27">
        <v>2936</v>
      </c>
      <c r="V2761" s="27">
        <v>2936</v>
      </c>
      <c r="W2761" s="27"/>
      <c r="X2761" s="27"/>
      <c r="Y2761" s="27"/>
      <c r="Z2761" s="27"/>
      <c r="AA2761" s="27"/>
      <c r="AB2761" s="27"/>
      <c r="AC2761" s="27"/>
      <c r="AD2761" s="27"/>
      <c r="AE2761" s="27"/>
      <c r="AF2761" s="27"/>
      <c r="AG2761" s="27"/>
      <c r="AH2761" s="27"/>
      <c r="AI2761" s="27"/>
      <c r="AJ2761" s="27"/>
      <c r="AK2761" s="27"/>
      <c r="AL2761" s="27"/>
      <c r="AM2761" s="27"/>
      <c r="AN2761" s="27"/>
      <c r="AO2761" s="27"/>
      <c r="AP2761" s="27">
        <v>1750</v>
      </c>
      <c r="AQ2761" s="39">
        <v>0</v>
      </c>
      <c r="AR2761" s="27">
        <f t="shared" si="79"/>
        <v>0</v>
      </c>
      <c r="AS2761" s="10" t="s">
        <v>111</v>
      </c>
      <c r="AT2761" s="43" t="s">
        <v>241</v>
      </c>
      <c r="AU2761" s="13" t="s">
        <v>115</v>
      </c>
    </row>
    <row r="2762" spans="2:47" x14ac:dyDescent="0.2">
      <c r="B2762" s="13" t="s">
        <v>4032</v>
      </c>
      <c r="C2762" s="13" t="s">
        <v>100</v>
      </c>
      <c r="D2762" s="13" t="s">
        <v>4033</v>
      </c>
      <c r="E2762" s="13" t="s">
        <v>4027</v>
      </c>
      <c r="F2762" s="13" t="s">
        <v>4034</v>
      </c>
      <c r="G2762" s="13" t="s">
        <v>4029</v>
      </c>
      <c r="H2762" s="13" t="s">
        <v>197</v>
      </c>
      <c r="I2762" s="13">
        <v>45</v>
      </c>
      <c r="J2762" s="13" t="s">
        <v>579</v>
      </c>
      <c r="K2762" s="13" t="s">
        <v>107</v>
      </c>
      <c r="L2762" s="13" t="s">
        <v>108</v>
      </c>
      <c r="M2762" s="13" t="s">
        <v>122</v>
      </c>
      <c r="N2762" s="13" t="s">
        <v>3503</v>
      </c>
      <c r="O2762" s="39"/>
      <c r="P2762" s="39"/>
      <c r="Q2762" s="39"/>
      <c r="R2762" s="39">
        <v>2936</v>
      </c>
      <c r="S2762" s="39">
        <v>0</v>
      </c>
      <c r="T2762" s="39">
        <v>1755</v>
      </c>
      <c r="U2762" s="39">
        <v>1755</v>
      </c>
      <c r="V2762" s="39">
        <v>1755</v>
      </c>
      <c r="W2762" s="39"/>
      <c r="X2762" s="39"/>
      <c r="Y2762" s="39"/>
      <c r="Z2762" s="39"/>
      <c r="AA2762" s="39"/>
      <c r="AB2762" s="39"/>
      <c r="AC2762" s="39"/>
      <c r="AD2762" s="39"/>
      <c r="AE2762" s="39"/>
      <c r="AF2762" s="39"/>
      <c r="AG2762" s="39"/>
      <c r="AH2762" s="39"/>
      <c r="AI2762" s="39"/>
      <c r="AJ2762" s="39"/>
      <c r="AK2762" s="39"/>
      <c r="AL2762" s="39"/>
      <c r="AM2762" s="39"/>
      <c r="AN2762" s="39"/>
      <c r="AO2762" s="39"/>
      <c r="AP2762" s="39">
        <v>1750</v>
      </c>
      <c r="AQ2762" s="39">
        <f>(O2762+P2762+Q2762+R2762+S2762+T2762+U2762+V2762+W2762)*AP2762</f>
        <v>14351750</v>
      </c>
      <c r="AR2762" s="27">
        <f t="shared" si="79"/>
        <v>16073960.000000002</v>
      </c>
      <c r="AS2762" s="13" t="s">
        <v>111</v>
      </c>
      <c r="AT2762" s="13">
        <v>2015</v>
      </c>
      <c r="AU2762" s="13"/>
    </row>
    <row r="2763" spans="2:47" x14ac:dyDescent="0.2">
      <c r="B2763" s="7" t="s">
        <v>4035</v>
      </c>
      <c r="C2763" s="7" t="s">
        <v>100</v>
      </c>
      <c r="D2763" s="13" t="s">
        <v>4036</v>
      </c>
      <c r="E2763" s="7" t="s">
        <v>3968</v>
      </c>
      <c r="F2763" s="7" t="s">
        <v>4037</v>
      </c>
      <c r="G2763" s="7" t="s">
        <v>4038</v>
      </c>
      <c r="H2763" s="8" t="s">
        <v>197</v>
      </c>
      <c r="I2763" s="9">
        <v>45</v>
      </c>
      <c r="J2763" s="10" t="s">
        <v>238</v>
      </c>
      <c r="K2763" s="8" t="s">
        <v>107</v>
      </c>
      <c r="L2763" s="10" t="s">
        <v>108</v>
      </c>
      <c r="M2763" s="10" t="s">
        <v>109</v>
      </c>
      <c r="N2763" s="10" t="s">
        <v>3503</v>
      </c>
      <c r="O2763" s="27"/>
      <c r="P2763" s="27"/>
      <c r="Q2763" s="74"/>
      <c r="R2763" s="27">
        <v>7568</v>
      </c>
      <c r="S2763" s="27">
        <v>7568</v>
      </c>
      <c r="T2763" s="27">
        <v>7568</v>
      </c>
      <c r="U2763" s="27">
        <v>7568</v>
      </c>
      <c r="V2763" s="27">
        <v>7568</v>
      </c>
      <c r="W2763" s="27"/>
      <c r="X2763" s="27"/>
      <c r="Y2763" s="27"/>
      <c r="Z2763" s="27"/>
      <c r="AA2763" s="27"/>
      <c r="AB2763" s="27"/>
      <c r="AC2763" s="27"/>
      <c r="AD2763" s="27"/>
      <c r="AE2763" s="27"/>
      <c r="AF2763" s="27"/>
      <c r="AG2763" s="27"/>
      <c r="AH2763" s="27"/>
      <c r="AI2763" s="27"/>
      <c r="AJ2763" s="27"/>
      <c r="AK2763" s="27"/>
      <c r="AL2763" s="27"/>
      <c r="AM2763" s="27"/>
      <c r="AN2763" s="27"/>
      <c r="AO2763" s="27"/>
      <c r="AP2763" s="27">
        <v>3351.62</v>
      </c>
      <c r="AQ2763" s="39">
        <v>0</v>
      </c>
      <c r="AR2763" s="27">
        <f t="shared" si="79"/>
        <v>0</v>
      </c>
      <c r="AS2763" s="10" t="s">
        <v>111</v>
      </c>
      <c r="AT2763" s="43" t="s">
        <v>241</v>
      </c>
      <c r="AU2763" s="10" t="s">
        <v>1339</v>
      </c>
    </row>
    <row r="2764" spans="2:47" x14ac:dyDescent="0.2">
      <c r="B2764" s="12" t="s">
        <v>4039</v>
      </c>
      <c r="C2764" s="7" t="s">
        <v>100</v>
      </c>
      <c r="D2764" s="13" t="s">
        <v>4036</v>
      </c>
      <c r="E2764" s="7" t="s">
        <v>3968</v>
      </c>
      <c r="F2764" s="7" t="s">
        <v>4037</v>
      </c>
      <c r="G2764" s="7" t="s">
        <v>4038</v>
      </c>
      <c r="H2764" s="8" t="s">
        <v>197</v>
      </c>
      <c r="I2764" s="9">
        <v>45</v>
      </c>
      <c r="J2764" s="10" t="s">
        <v>579</v>
      </c>
      <c r="K2764" s="8" t="s">
        <v>107</v>
      </c>
      <c r="L2764" s="10" t="s">
        <v>108</v>
      </c>
      <c r="M2764" s="10" t="s">
        <v>109</v>
      </c>
      <c r="N2764" s="10" t="s">
        <v>3503</v>
      </c>
      <c r="O2764" s="74"/>
      <c r="P2764" s="27"/>
      <c r="Q2764" s="27"/>
      <c r="R2764" s="27">
        <v>7568</v>
      </c>
      <c r="S2764" s="27">
        <v>7568</v>
      </c>
      <c r="T2764" s="27">
        <v>7568</v>
      </c>
      <c r="U2764" s="27">
        <v>7568</v>
      </c>
      <c r="V2764" s="27">
        <v>7568</v>
      </c>
      <c r="W2764" s="27"/>
      <c r="X2764" s="27"/>
      <c r="Y2764" s="27"/>
      <c r="Z2764" s="27"/>
      <c r="AA2764" s="27"/>
      <c r="AB2764" s="27"/>
      <c r="AC2764" s="27"/>
      <c r="AD2764" s="27"/>
      <c r="AE2764" s="27"/>
      <c r="AF2764" s="27"/>
      <c r="AG2764" s="27"/>
      <c r="AH2764" s="27"/>
      <c r="AI2764" s="27"/>
      <c r="AJ2764" s="27"/>
      <c r="AK2764" s="27"/>
      <c r="AL2764" s="27"/>
      <c r="AM2764" s="27"/>
      <c r="AN2764" s="27"/>
      <c r="AO2764" s="27"/>
      <c r="AP2764" s="27">
        <v>3351.62</v>
      </c>
      <c r="AQ2764" s="39">
        <v>0</v>
      </c>
      <c r="AR2764" s="27">
        <f t="shared" si="79"/>
        <v>0</v>
      </c>
      <c r="AS2764" s="10" t="s">
        <v>111</v>
      </c>
      <c r="AT2764" s="43" t="s">
        <v>241</v>
      </c>
      <c r="AU2764" s="88"/>
    </row>
    <row r="2765" spans="2:47" x14ac:dyDescent="0.2">
      <c r="B2765" s="12" t="s">
        <v>4040</v>
      </c>
      <c r="C2765" s="7" t="s">
        <v>100</v>
      </c>
      <c r="D2765" s="13" t="s">
        <v>4036</v>
      </c>
      <c r="E2765" s="7" t="s">
        <v>3968</v>
      </c>
      <c r="F2765" s="7" t="s">
        <v>4037</v>
      </c>
      <c r="G2765" s="7" t="s">
        <v>4038</v>
      </c>
      <c r="H2765" s="8" t="s">
        <v>197</v>
      </c>
      <c r="I2765" s="9">
        <v>45</v>
      </c>
      <c r="J2765" s="10" t="s">
        <v>579</v>
      </c>
      <c r="K2765" s="8" t="s">
        <v>107</v>
      </c>
      <c r="L2765" s="10" t="s">
        <v>108</v>
      </c>
      <c r="M2765" s="10" t="s">
        <v>109</v>
      </c>
      <c r="N2765" s="10" t="s">
        <v>3503</v>
      </c>
      <c r="O2765" s="74"/>
      <c r="P2765" s="27"/>
      <c r="Q2765" s="27"/>
      <c r="R2765" s="27">
        <v>7568</v>
      </c>
      <c r="S2765" s="27">
        <v>7568</v>
      </c>
      <c r="T2765" s="27">
        <v>7568</v>
      </c>
      <c r="U2765" s="27">
        <v>7568</v>
      </c>
      <c r="V2765" s="27">
        <v>7568</v>
      </c>
      <c r="W2765" s="27"/>
      <c r="X2765" s="27"/>
      <c r="Y2765" s="27"/>
      <c r="Z2765" s="27"/>
      <c r="AA2765" s="27"/>
      <c r="AB2765" s="27"/>
      <c r="AC2765" s="27"/>
      <c r="AD2765" s="27"/>
      <c r="AE2765" s="27"/>
      <c r="AF2765" s="27"/>
      <c r="AG2765" s="27"/>
      <c r="AH2765" s="27"/>
      <c r="AI2765" s="27"/>
      <c r="AJ2765" s="27"/>
      <c r="AK2765" s="27"/>
      <c r="AL2765" s="27"/>
      <c r="AM2765" s="27"/>
      <c r="AN2765" s="27"/>
      <c r="AO2765" s="27"/>
      <c r="AP2765" s="27">
        <v>792.14</v>
      </c>
      <c r="AQ2765" s="39">
        <v>0</v>
      </c>
      <c r="AR2765" s="27">
        <f t="shared" si="79"/>
        <v>0</v>
      </c>
      <c r="AS2765" s="10" t="s">
        <v>111</v>
      </c>
      <c r="AT2765" s="43" t="s">
        <v>241</v>
      </c>
      <c r="AU2765" s="13" t="s">
        <v>115</v>
      </c>
    </row>
    <row r="2766" spans="2:47" x14ac:dyDescent="0.2">
      <c r="B2766" s="13" t="s">
        <v>4041</v>
      </c>
      <c r="C2766" s="13" t="s">
        <v>100</v>
      </c>
      <c r="D2766" s="13" t="s">
        <v>4042</v>
      </c>
      <c r="E2766" s="13" t="s">
        <v>3968</v>
      </c>
      <c r="F2766" s="13" t="s">
        <v>4043</v>
      </c>
      <c r="G2766" s="13" t="s">
        <v>4038</v>
      </c>
      <c r="H2766" s="13" t="s">
        <v>197</v>
      </c>
      <c r="I2766" s="13">
        <v>45</v>
      </c>
      <c r="J2766" s="13" t="s">
        <v>579</v>
      </c>
      <c r="K2766" s="13" t="s">
        <v>107</v>
      </c>
      <c r="L2766" s="13" t="s">
        <v>108</v>
      </c>
      <c r="M2766" s="13" t="s">
        <v>109</v>
      </c>
      <c r="N2766" s="13" t="s">
        <v>3503</v>
      </c>
      <c r="O2766" s="39"/>
      <c r="P2766" s="39"/>
      <c r="Q2766" s="39"/>
      <c r="R2766" s="39">
        <v>7568</v>
      </c>
      <c r="S2766" s="39">
        <v>0</v>
      </c>
      <c r="T2766" s="39">
        <v>8334</v>
      </c>
      <c r="U2766" s="39">
        <v>8334</v>
      </c>
      <c r="V2766" s="39">
        <v>8334</v>
      </c>
      <c r="W2766" s="39"/>
      <c r="X2766" s="39"/>
      <c r="Y2766" s="39"/>
      <c r="Z2766" s="39"/>
      <c r="AA2766" s="39"/>
      <c r="AB2766" s="39"/>
      <c r="AC2766" s="39"/>
      <c r="AD2766" s="39"/>
      <c r="AE2766" s="39"/>
      <c r="AF2766" s="39"/>
      <c r="AG2766" s="39"/>
      <c r="AH2766" s="39"/>
      <c r="AI2766" s="39"/>
      <c r="AJ2766" s="39"/>
      <c r="AK2766" s="39"/>
      <c r="AL2766" s="39"/>
      <c r="AM2766" s="39"/>
      <c r="AN2766" s="39"/>
      <c r="AO2766" s="39"/>
      <c r="AP2766" s="39">
        <v>792.14</v>
      </c>
      <c r="AQ2766" s="39">
        <v>0</v>
      </c>
      <c r="AR2766" s="27">
        <f t="shared" si="79"/>
        <v>0</v>
      </c>
      <c r="AS2766" s="13" t="s">
        <v>111</v>
      </c>
      <c r="AT2766" s="13">
        <v>2015</v>
      </c>
      <c r="AU2766" s="13">
        <v>14</v>
      </c>
    </row>
    <row r="2767" spans="2:47" x14ac:dyDescent="0.2">
      <c r="B2767" s="13" t="s">
        <v>4044</v>
      </c>
      <c r="C2767" s="13" t="s">
        <v>100</v>
      </c>
      <c r="D2767" s="13" t="s">
        <v>4042</v>
      </c>
      <c r="E2767" s="13" t="s">
        <v>3968</v>
      </c>
      <c r="F2767" s="13" t="s">
        <v>4043</v>
      </c>
      <c r="G2767" s="13" t="s">
        <v>4038</v>
      </c>
      <c r="H2767" s="13" t="s">
        <v>197</v>
      </c>
      <c r="I2767" s="13">
        <v>45</v>
      </c>
      <c r="J2767" s="13" t="s">
        <v>579</v>
      </c>
      <c r="K2767" s="13" t="s">
        <v>107</v>
      </c>
      <c r="L2767" s="13" t="s">
        <v>108</v>
      </c>
      <c r="M2767" s="13" t="s">
        <v>122</v>
      </c>
      <c r="N2767" s="13" t="s">
        <v>3503</v>
      </c>
      <c r="O2767" s="39"/>
      <c r="P2767" s="39"/>
      <c r="Q2767" s="39"/>
      <c r="R2767" s="39">
        <v>7567</v>
      </c>
      <c r="S2767" s="39">
        <v>0</v>
      </c>
      <c r="T2767" s="39">
        <v>7568</v>
      </c>
      <c r="U2767" s="39">
        <v>7568</v>
      </c>
      <c r="V2767" s="39">
        <v>7568</v>
      </c>
      <c r="W2767" s="39"/>
      <c r="X2767" s="39"/>
      <c r="Y2767" s="39"/>
      <c r="Z2767" s="39"/>
      <c r="AA2767" s="39"/>
      <c r="AB2767" s="39"/>
      <c r="AC2767" s="39"/>
      <c r="AD2767" s="39"/>
      <c r="AE2767" s="39"/>
      <c r="AF2767" s="39"/>
      <c r="AG2767" s="39"/>
      <c r="AH2767" s="39"/>
      <c r="AI2767" s="39"/>
      <c r="AJ2767" s="39"/>
      <c r="AK2767" s="39"/>
      <c r="AL2767" s="39"/>
      <c r="AM2767" s="39"/>
      <c r="AN2767" s="39"/>
      <c r="AO2767" s="39"/>
      <c r="AP2767" s="39">
        <v>792.14</v>
      </c>
      <c r="AQ2767" s="39">
        <f>(O2767+P2767+Q2767+R2767+S2767+T2767+U2767+V2767+W2767)*AP2767</f>
        <v>23978869.940000001</v>
      </c>
      <c r="AR2767" s="27">
        <f t="shared" si="79"/>
        <v>26856334.332800005</v>
      </c>
      <c r="AS2767" s="13" t="s">
        <v>111</v>
      </c>
      <c r="AT2767" s="13">
        <v>2015</v>
      </c>
      <c r="AU2767" s="13"/>
    </row>
    <row r="2768" spans="2:47" x14ac:dyDescent="0.2">
      <c r="B2768" s="7" t="s">
        <v>4045</v>
      </c>
      <c r="C2768" s="7" t="s">
        <v>100</v>
      </c>
      <c r="D2768" s="13" t="s">
        <v>4026</v>
      </c>
      <c r="E2768" s="7" t="s">
        <v>4027</v>
      </c>
      <c r="F2768" s="7" t="s">
        <v>4028</v>
      </c>
      <c r="G2768" s="22" t="s">
        <v>4029</v>
      </c>
      <c r="H2768" s="8" t="s">
        <v>197</v>
      </c>
      <c r="I2768" s="9">
        <v>45</v>
      </c>
      <c r="J2768" s="10" t="s">
        <v>238</v>
      </c>
      <c r="K2768" s="8" t="s">
        <v>107</v>
      </c>
      <c r="L2768" s="10" t="s">
        <v>108</v>
      </c>
      <c r="M2768" s="10" t="s">
        <v>109</v>
      </c>
      <c r="N2768" s="10" t="s">
        <v>3503</v>
      </c>
      <c r="O2768" s="27"/>
      <c r="P2768" s="27"/>
      <c r="Q2768" s="74"/>
      <c r="R2768" s="27">
        <v>336</v>
      </c>
      <c r="S2768" s="27">
        <v>336</v>
      </c>
      <c r="T2768" s="27">
        <v>336</v>
      </c>
      <c r="U2768" s="27">
        <v>336</v>
      </c>
      <c r="V2768" s="27">
        <v>336</v>
      </c>
      <c r="W2768" s="27"/>
      <c r="X2768" s="27"/>
      <c r="Y2768" s="27"/>
      <c r="Z2768" s="27"/>
      <c r="AA2768" s="27"/>
      <c r="AB2768" s="27"/>
      <c r="AC2768" s="27"/>
      <c r="AD2768" s="27"/>
      <c r="AE2768" s="27"/>
      <c r="AF2768" s="27"/>
      <c r="AG2768" s="27"/>
      <c r="AH2768" s="27"/>
      <c r="AI2768" s="27"/>
      <c r="AJ2768" s="27"/>
      <c r="AK2768" s="27"/>
      <c r="AL2768" s="27"/>
      <c r="AM2768" s="27"/>
      <c r="AN2768" s="27"/>
      <c r="AO2768" s="27"/>
      <c r="AP2768" s="27">
        <v>3622.17</v>
      </c>
      <c r="AQ2768" s="39">
        <v>0</v>
      </c>
      <c r="AR2768" s="27">
        <f t="shared" si="79"/>
        <v>0</v>
      </c>
      <c r="AS2768" s="10" t="s">
        <v>111</v>
      </c>
      <c r="AT2768" s="43" t="s">
        <v>241</v>
      </c>
      <c r="AU2768" s="89" t="s">
        <v>212</v>
      </c>
    </row>
    <row r="2769" spans="2:47" x14ac:dyDescent="0.2">
      <c r="B2769" s="12" t="s">
        <v>4046</v>
      </c>
      <c r="C2769" s="7" t="s">
        <v>100</v>
      </c>
      <c r="D2769" s="13" t="s">
        <v>4026</v>
      </c>
      <c r="E2769" s="7" t="s">
        <v>4027</v>
      </c>
      <c r="F2769" s="7" t="s">
        <v>4028</v>
      </c>
      <c r="G2769" s="7" t="s">
        <v>4029</v>
      </c>
      <c r="H2769" s="8" t="s">
        <v>197</v>
      </c>
      <c r="I2769" s="9">
        <v>45</v>
      </c>
      <c r="J2769" s="10" t="s">
        <v>579</v>
      </c>
      <c r="K2769" s="8" t="s">
        <v>107</v>
      </c>
      <c r="L2769" s="10" t="s">
        <v>108</v>
      </c>
      <c r="M2769" s="10" t="s">
        <v>109</v>
      </c>
      <c r="N2769" s="10" t="s">
        <v>3503</v>
      </c>
      <c r="O2769" s="74"/>
      <c r="P2769" s="27"/>
      <c r="Q2769" s="27"/>
      <c r="R2769" s="27">
        <v>2936</v>
      </c>
      <c r="S2769" s="27">
        <v>2936</v>
      </c>
      <c r="T2769" s="27">
        <v>2936</v>
      </c>
      <c r="U2769" s="27">
        <v>2936</v>
      </c>
      <c r="V2769" s="27">
        <v>2936</v>
      </c>
      <c r="W2769" s="27"/>
      <c r="X2769" s="27"/>
      <c r="Y2769" s="27"/>
      <c r="Z2769" s="27"/>
      <c r="AA2769" s="27"/>
      <c r="AB2769" s="27"/>
      <c r="AC2769" s="27"/>
      <c r="AD2769" s="27"/>
      <c r="AE2769" s="27"/>
      <c r="AF2769" s="27"/>
      <c r="AG2769" s="27"/>
      <c r="AH2769" s="27"/>
      <c r="AI2769" s="27"/>
      <c r="AJ2769" s="27"/>
      <c r="AK2769" s="27"/>
      <c r="AL2769" s="27"/>
      <c r="AM2769" s="27"/>
      <c r="AN2769" s="27"/>
      <c r="AO2769" s="27"/>
      <c r="AP2769" s="27">
        <v>3622.17</v>
      </c>
      <c r="AQ2769" s="39">
        <v>0</v>
      </c>
      <c r="AR2769" s="27">
        <f t="shared" si="79"/>
        <v>0</v>
      </c>
      <c r="AS2769" s="10" t="s">
        <v>111</v>
      </c>
      <c r="AT2769" s="7" t="s">
        <v>375</v>
      </c>
      <c r="AU2769" s="89" t="s">
        <v>212</v>
      </c>
    </row>
    <row r="2770" spans="2:47" x14ac:dyDescent="0.2">
      <c r="B2770" s="7" t="s">
        <v>4047</v>
      </c>
      <c r="C2770" s="7" t="s">
        <v>100</v>
      </c>
      <c r="D2770" s="13" t="s">
        <v>4036</v>
      </c>
      <c r="E2770" s="7" t="s">
        <v>3968</v>
      </c>
      <c r="F2770" s="7" t="s">
        <v>4037</v>
      </c>
      <c r="G2770" s="22" t="s">
        <v>4038</v>
      </c>
      <c r="H2770" s="8" t="s">
        <v>197</v>
      </c>
      <c r="I2770" s="9">
        <v>45</v>
      </c>
      <c r="J2770" s="10" t="s">
        <v>238</v>
      </c>
      <c r="K2770" s="8" t="s">
        <v>107</v>
      </c>
      <c r="L2770" s="10" t="s">
        <v>108</v>
      </c>
      <c r="M2770" s="10" t="s">
        <v>109</v>
      </c>
      <c r="N2770" s="10" t="s">
        <v>3503</v>
      </c>
      <c r="O2770" s="27"/>
      <c r="P2770" s="27"/>
      <c r="Q2770" s="74"/>
      <c r="R2770" s="27">
        <v>793</v>
      </c>
      <c r="S2770" s="27">
        <v>793</v>
      </c>
      <c r="T2770" s="27">
        <v>793</v>
      </c>
      <c r="U2770" s="27">
        <v>793</v>
      </c>
      <c r="V2770" s="27">
        <v>793</v>
      </c>
      <c r="W2770" s="27"/>
      <c r="X2770" s="27"/>
      <c r="Y2770" s="27"/>
      <c r="Z2770" s="27"/>
      <c r="AA2770" s="27"/>
      <c r="AB2770" s="27"/>
      <c r="AC2770" s="27"/>
      <c r="AD2770" s="27"/>
      <c r="AE2770" s="27"/>
      <c r="AF2770" s="27"/>
      <c r="AG2770" s="27"/>
      <c r="AH2770" s="27"/>
      <c r="AI2770" s="27"/>
      <c r="AJ2770" s="27"/>
      <c r="AK2770" s="27"/>
      <c r="AL2770" s="27"/>
      <c r="AM2770" s="27"/>
      <c r="AN2770" s="27"/>
      <c r="AO2770" s="27"/>
      <c r="AP2770" s="27">
        <v>792.14</v>
      </c>
      <c r="AQ2770" s="39">
        <v>0</v>
      </c>
      <c r="AR2770" s="27">
        <f t="shared" si="79"/>
        <v>0</v>
      </c>
      <c r="AS2770" s="10" t="s">
        <v>111</v>
      </c>
      <c r="AT2770" s="43" t="s">
        <v>241</v>
      </c>
      <c r="AU2770" s="89" t="s">
        <v>212</v>
      </c>
    </row>
    <row r="2771" spans="2:47" x14ac:dyDescent="0.2">
      <c r="B2771" s="12" t="s">
        <v>4048</v>
      </c>
      <c r="C2771" s="7" t="s">
        <v>100</v>
      </c>
      <c r="D2771" s="13" t="s">
        <v>4036</v>
      </c>
      <c r="E2771" s="7" t="s">
        <v>3968</v>
      </c>
      <c r="F2771" s="7" t="s">
        <v>4037</v>
      </c>
      <c r="G2771" s="7" t="s">
        <v>4038</v>
      </c>
      <c r="H2771" s="8" t="s">
        <v>197</v>
      </c>
      <c r="I2771" s="9">
        <v>45</v>
      </c>
      <c r="J2771" s="10" t="s">
        <v>579</v>
      </c>
      <c r="K2771" s="8" t="s">
        <v>107</v>
      </c>
      <c r="L2771" s="10" t="s">
        <v>108</v>
      </c>
      <c r="M2771" s="10" t="s">
        <v>109</v>
      </c>
      <c r="N2771" s="10" t="s">
        <v>3503</v>
      </c>
      <c r="O2771" s="74"/>
      <c r="P2771" s="27"/>
      <c r="Q2771" s="27"/>
      <c r="R2771" s="27">
        <v>7568</v>
      </c>
      <c r="S2771" s="27">
        <v>7568</v>
      </c>
      <c r="T2771" s="27">
        <v>7568</v>
      </c>
      <c r="U2771" s="27">
        <v>7568</v>
      </c>
      <c r="V2771" s="27">
        <v>7568</v>
      </c>
      <c r="W2771" s="27"/>
      <c r="X2771" s="27"/>
      <c r="Y2771" s="27"/>
      <c r="Z2771" s="27"/>
      <c r="AA2771" s="27"/>
      <c r="AB2771" s="27"/>
      <c r="AC2771" s="27"/>
      <c r="AD2771" s="27"/>
      <c r="AE2771" s="27"/>
      <c r="AF2771" s="27"/>
      <c r="AG2771" s="27"/>
      <c r="AH2771" s="27"/>
      <c r="AI2771" s="27"/>
      <c r="AJ2771" s="27"/>
      <c r="AK2771" s="27"/>
      <c r="AL2771" s="27"/>
      <c r="AM2771" s="27"/>
      <c r="AN2771" s="27"/>
      <c r="AO2771" s="27"/>
      <c r="AP2771" s="27">
        <v>792.14</v>
      </c>
      <c r="AQ2771" s="39">
        <v>0</v>
      </c>
      <c r="AR2771" s="27">
        <f t="shared" si="79"/>
        <v>0</v>
      </c>
      <c r="AS2771" s="10" t="s">
        <v>111</v>
      </c>
      <c r="AT2771" s="7" t="s">
        <v>375</v>
      </c>
      <c r="AU2771" s="89" t="s">
        <v>212</v>
      </c>
    </row>
    <row r="2772" spans="2:47" x14ac:dyDescent="0.2">
      <c r="B2772" s="7" t="s">
        <v>4049</v>
      </c>
      <c r="C2772" s="7" t="s">
        <v>100</v>
      </c>
      <c r="D2772" s="13" t="s">
        <v>706</v>
      </c>
      <c r="E2772" s="7" t="s">
        <v>707</v>
      </c>
      <c r="F2772" s="7" t="s">
        <v>708</v>
      </c>
      <c r="G2772" s="7" t="s">
        <v>4050</v>
      </c>
      <c r="H2772" s="8" t="s">
        <v>197</v>
      </c>
      <c r="I2772" s="9">
        <v>45</v>
      </c>
      <c r="J2772" s="10" t="s">
        <v>238</v>
      </c>
      <c r="K2772" s="8" t="s">
        <v>107</v>
      </c>
      <c r="L2772" s="10" t="s">
        <v>108</v>
      </c>
      <c r="M2772" s="10" t="s">
        <v>109</v>
      </c>
      <c r="N2772" s="10" t="s">
        <v>110</v>
      </c>
      <c r="O2772" s="27"/>
      <c r="P2772" s="27"/>
      <c r="Q2772" s="74"/>
      <c r="R2772" s="27">
        <v>5429</v>
      </c>
      <c r="S2772" s="27">
        <v>5429</v>
      </c>
      <c r="T2772" s="27">
        <v>5429</v>
      </c>
      <c r="U2772" s="27">
        <v>5429</v>
      </c>
      <c r="V2772" s="27">
        <v>5429</v>
      </c>
      <c r="W2772" s="27"/>
      <c r="X2772" s="27"/>
      <c r="Y2772" s="27"/>
      <c r="Z2772" s="27"/>
      <c r="AA2772" s="27"/>
      <c r="AB2772" s="27"/>
      <c r="AC2772" s="27"/>
      <c r="AD2772" s="27"/>
      <c r="AE2772" s="27"/>
      <c r="AF2772" s="27"/>
      <c r="AG2772" s="27"/>
      <c r="AH2772" s="27"/>
      <c r="AI2772" s="27"/>
      <c r="AJ2772" s="27"/>
      <c r="AK2772" s="27"/>
      <c r="AL2772" s="27"/>
      <c r="AM2772" s="27"/>
      <c r="AN2772" s="27"/>
      <c r="AO2772" s="27"/>
      <c r="AP2772" s="27">
        <v>1859.72</v>
      </c>
      <c r="AQ2772" s="39">
        <v>0</v>
      </c>
      <c r="AR2772" s="27">
        <f t="shared" si="79"/>
        <v>0</v>
      </c>
      <c r="AS2772" s="10" t="s">
        <v>111</v>
      </c>
      <c r="AT2772" s="43" t="s">
        <v>241</v>
      </c>
      <c r="AU2772" s="88" t="s">
        <v>212</v>
      </c>
    </row>
    <row r="2773" spans="2:47" x14ac:dyDescent="0.2">
      <c r="B2773" s="12" t="s">
        <v>4051</v>
      </c>
      <c r="C2773" s="7" t="s">
        <v>100</v>
      </c>
      <c r="D2773" s="13" t="s">
        <v>706</v>
      </c>
      <c r="E2773" s="7" t="s">
        <v>707</v>
      </c>
      <c r="F2773" s="7" t="s">
        <v>708</v>
      </c>
      <c r="G2773" s="7" t="s">
        <v>4050</v>
      </c>
      <c r="H2773" s="8" t="s">
        <v>197</v>
      </c>
      <c r="I2773" s="9">
        <v>45</v>
      </c>
      <c r="J2773" s="10" t="s">
        <v>579</v>
      </c>
      <c r="K2773" s="8" t="s">
        <v>107</v>
      </c>
      <c r="L2773" s="10" t="s">
        <v>108</v>
      </c>
      <c r="M2773" s="10" t="s">
        <v>109</v>
      </c>
      <c r="N2773" s="10" t="s">
        <v>110</v>
      </c>
      <c r="O2773" s="74"/>
      <c r="P2773" s="27"/>
      <c r="Q2773" s="27"/>
      <c r="R2773" s="27">
        <v>5429</v>
      </c>
      <c r="S2773" s="27">
        <v>5429</v>
      </c>
      <c r="T2773" s="27">
        <v>5429</v>
      </c>
      <c r="U2773" s="27">
        <v>5429</v>
      </c>
      <c r="V2773" s="27">
        <v>5429</v>
      </c>
      <c r="W2773" s="27"/>
      <c r="X2773" s="27"/>
      <c r="Y2773" s="27"/>
      <c r="Z2773" s="27"/>
      <c r="AA2773" s="27"/>
      <c r="AB2773" s="27"/>
      <c r="AC2773" s="27"/>
      <c r="AD2773" s="27"/>
      <c r="AE2773" s="27"/>
      <c r="AF2773" s="27"/>
      <c r="AG2773" s="27"/>
      <c r="AH2773" s="27"/>
      <c r="AI2773" s="27"/>
      <c r="AJ2773" s="27"/>
      <c r="AK2773" s="27"/>
      <c r="AL2773" s="27"/>
      <c r="AM2773" s="27"/>
      <c r="AN2773" s="27"/>
      <c r="AO2773" s="27"/>
      <c r="AP2773" s="27">
        <v>1859.72</v>
      </c>
      <c r="AQ2773" s="39">
        <v>0</v>
      </c>
      <c r="AR2773" s="27">
        <f t="shared" si="79"/>
        <v>0</v>
      </c>
      <c r="AS2773" s="10" t="s">
        <v>111</v>
      </c>
      <c r="AT2773" s="7" t="s">
        <v>375</v>
      </c>
      <c r="AU2773" s="89" t="s">
        <v>212</v>
      </c>
    </row>
    <row r="2774" spans="2:47" x14ac:dyDescent="0.2">
      <c r="B2774" s="7" t="s">
        <v>4052</v>
      </c>
      <c r="C2774" s="7" t="s">
        <v>100</v>
      </c>
      <c r="D2774" s="13" t="s">
        <v>683</v>
      </c>
      <c r="E2774" s="7" t="s">
        <v>684</v>
      </c>
      <c r="F2774" s="7" t="s">
        <v>685</v>
      </c>
      <c r="G2774" s="7" t="s">
        <v>4053</v>
      </c>
      <c r="H2774" s="8" t="s">
        <v>197</v>
      </c>
      <c r="I2774" s="9">
        <v>57</v>
      </c>
      <c r="J2774" s="10" t="s">
        <v>238</v>
      </c>
      <c r="K2774" s="8" t="s">
        <v>107</v>
      </c>
      <c r="L2774" s="10" t="s">
        <v>108</v>
      </c>
      <c r="M2774" s="10" t="s">
        <v>109</v>
      </c>
      <c r="N2774" s="10" t="s">
        <v>110</v>
      </c>
      <c r="O2774" s="27"/>
      <c r="P2774" s="27"/>
      <c r="Q2774" s="74"/>
      <c r="R2774" s="27">
        <v>6084</v>
      </c>
      <c r="S2774" s="27">
        <v>6084</v>
      </c>
      <c r="T2774" s="27">
        <v>6084</v>
      </c>
      <c r="U2774" s="27">
        <v>6084</v>
      </c>
      <c r="V2774" s="27">
        <v>6084</v>
      </c>
      <c r="W2774" s="27"/>
      <c r="X2774" s="27"/>
      <c r="Y2774" s="27"/>
      <c r="Z2774" s="27"/>
      <c r="AA2774" s="27"/>
      <c r="AB2774" s="27"/>
      <c r="AC2774" s="27"/>
      <c r="AD2774" s="27"/>
      <c r="AE2774" s="27"/>
      <c r="AF2774" s="27"/>
      <c r="AG2774" s="27"/>
      <c r="AH2774" s="27"/>
      <c r="AI2774" s="27"/>
      <c r="AJ2774" s="27"/>
      <c r="AK2774" s="27"/>
      <c r="AL2774" s="27"/>
      <c r="AM2774" s="27"/>
      <c r="AN2774" s="27"/>
      <c r="AO2774" s="27"/>
      <c r="AP2774" s="27">
        <v>978.81</v>
      </c>
      <c r="AQ2774" s="39">
        <v>0</v>
      </c>
      <c r="AR2774" s="27">
        <f t="shared" si="79"/>
        <v>0</v>
      </c>
      <c r="AS2774" s="10" t="s">
        <v>111</v>
      </c>
      <c r="AT2774" s="43" t="s">
        <v>241</v>
      </c>
      <c r="AU2774" s="88" t="s">
        <v>212</v>
      </c>
    </row>
    <row r="2775" spans="2:47" x14ac:dyDescent="0.2">
      <c r="B2775" s="12" t="s">
        <v>4054</v>
      </c>
      <c r="C2775" s="7" t="s">
        <v>100</v>
      </c>
      <c r="D2775" s="13" t="s">
        <v>683</v>
      </c>
      <c r="E2775" s="7" t="s">
        <v>684</v>
      </c>
      <c r="F2775" s="7" t="s">
        <v>685</v>
      </c>
      <c r="G2775" s="7" t="s">
        <v>4053</v>
      </c>
      <c r="H2775" s="8" t="s">
        <v>197</v>
      </c>
      <c r="I2775" s="9">
        <v>57</v>
      </c>
      <c r="J2775" s="10" t="s">
        <v>579</v>
      </c>
      <c r="K2775" s="8" t="s">
        <v>107</v>
      </c>
      <c r="L2775" s="10" t="s">
        <v>108</v>
      </c>
      <c r="M2775" s="10" t="s">
        <v>109</v>
      </c>
      <c r="N2775" s="10" t="s">
        <v>110</v>
      </c>
      <c r="O2775" s="74"/>
      <c r="P2775" s="27"/>
      <c r="Q2775" s="27"/>
      <c r="R2775" s="27">
        <v>6084</v>
      </c>
      <c r="S2775" s="27">
        <v>6084</v>
      </c>
      <c r="T2775" s="27">
        <v>6084</v>
      </c>
      <c r="U2775" s="27">
        <v>6084</v>
      </c>
      <c r="V2775" s="27">
        <v>6084</v>
      </c>
      <c r="W2775" s="27"/>
      <c r="X2775" s="27"/>
      <c r="Y2775" s="27"/>
      <c r="Z2775" s="27"/>
      <c r="AA2775" s="27"/>
      <c r="AB2775" s="27"/>
      <c r="AC2775" s="27"/>
      <c r="AD2775" s="27"/>
      <c r="AE2775" s="27"/>
      <c r="AF2775" s="27"/>
      <c r="AG2775" s="27"/>
      <c r="AH2775" s="27"/>
      <c r="AI2775" s="27"/>
      <c r="AJ2775" s="27"/>
      <c r="AK2775" s="27"/>
      <c r="AL2775" s="27"/>
      <c r="AM2775" s="27"/>
      <c r="AN2775" s="27"/>
      <c r="AO2775" s="27"/>
      <c r="AP2775" s="27">
        <v>978.81</v>
      </c>
      <c r="AQ2775" s="39">
        <v>0</v>
      </c>
      <c r="AR2775" s="27">
        <f t="shared" si="79"/>
        <v>0</v>
      </c>
      <c r="AS2775" s="10" t="s">
        <v>111</v>
      </c>
      <c r="AT2775" s="7" t="s">
        <v>375</v>
      </c>
      <c r="AU2775" s="89" t="s">
        <v>212</v>
      </c>
    </row>
    <row r="2776" spans="2:47" x14ac:dyDescent="0.2">
      <c r="B2776" s="7" t="s">
        <v>4055</v>
      </c>
      <c r="C2776" s="7" t="s">
        <v>100</v>
      </c>
      <c r="D2776" s="13" t="s">
        <v>4056</v>
      </c>
      <c r="E2776" s="7" t="s">
        <v>4057</v>
      </c>
      <c r="F2776" s="7" t="s">
        <v>4058</v>
      </c>
      <c r="G2776" s="7" t="s">
        <v>4059</v>
      </c>
      <c r="H2776" s="8" t="s">
        <v>197</v>
      </c>
      <c r="I2776" s="9">
        <v>57</v>
      </c>
      <c r="J2776" s="10" t="s">
        <v>238</v>
      </c>
      <c r="K2776" s="8" t="s">
        <v>107</v>
      </c>
      <c r="L2776" s="10" t="s">
        <v>108</v>
      </c>
      <c r="M2776" s="10" t="s">
        <v>109</v>
      </c>
      <c r="N2776" s="10" t="s">
        <v>110</v>
      </c>
      <c r="O2776" s="27"/>
      <c r="P2776" s="27"/>
      <c r="Q2776" s="74"/>
      <c r="R2776" s="27">
        <v>840</v>
      </c>
      <c r="S2776" s="27">
        <v>840</v>
      </c>
      <c r="T2776" s="27">
        <v>840</v>
      </c>
      <c r="U2776" s="27">
        <v>840</v>
      </c>
      <c r="V2776" s="27">
        <v>840</v>
      </c>
      <c r="W2776" s="27"/>
      <c r="X2776" s="27"/>
      <c r="Y2776" s="27"/>
      <c r="Z2776" s="27"/>
      <c r="AA2776" s="27"/>
      <c r="AB2776" s="27"/>
      <c r="AC2776" s="27"/>
      <c r="AD2776" s="27"/>
      <c r="AE2776" s="27"/>
      <c r="AF2776" s="27"/>
      <c r="AG2776" s="27"/>
      <c r="AH2776" s="27"/>
      <c r="AI2776" s="27"/>
      <c r="AJ2776" s="27"/>
      <c r="AK2776" s="27"/>
      <c r="AL2776" s="27"/>
      <c r="AM2776" s="27"/>
      <c r="AN2776" s="27"/>
      <c r="AO2776" s="27"/>
      <c r="AP2776" s="27">
        <v>2720.25</v>
      </c>
      <c r="AQ2776" s="39">
        <v>0</v>
      </c>
      <c r="AR2776" s="27">
        <f t="shared" si="79"/>
        <v>0</v>
      </c>
      <c r="AS2776" s="10" t="s">
        <v>111</v>
      </c>
      <c r="AT2776" s="43" t="s">
        <v>241</v>
      </c>
      <c r="AU2776" s="10" t="s">
        <v>1339</v>
      </c>
    </row>
    <row r="2777" spans="2:47" x14ac:dyDescent="0.2">
      <c r="B2777" s="12" t="s">
        <v>4060</v>
      </c>
      <c r="C2777" s="7" t="s">
        <v>100</v>
      </c>
      <c r="D2777" s="13" t="s">
        <v>4056</v>
      </c>
      <c r="E2777" s="7" t="s">
        <v>4057</v>
      </c>
      <c r="F2777" s="7" t="s">
        <v>4058</v>
      </c>
      <c r="G2777" s="7" t="s">
        <v>4059</v>
      </c>
      <c r="H2777" s="8" t="s">
        <v>197</v>
      </c>
      <c r="I2777" s="9">
        <v>57</v>
      </c>
      <c r="J2777" s="10" t="s">
        <v>579</v>
      </c>
      <c r="K2777" s="8" t="s">
        <v>107</v>
      </c>
      <c r="L2777" s="10" t="s">
        <v>108</v>
      </c>
      <c r="M2777" s="10" t="s">
        <v>109</v>
      </c>
      <c r="N2777" s="10" t="s">
        <v>110</v>
      </c>
      <c r="O2777" s="74"/>
      <c r="P2777" s="27"/>
      <c r="Q2777" s="27"/>
      <c r="R2777" s="27">
        <v>840</v>
      </c>
      <c r="S2777" s="27">
        <v>840</v>
      </c>
      <c r="T2777" s="27">
        <v>840</v>
      </c>
      <c r="U2777" s="27">
        <v>840</v>
      </c>
      <c r="V2777" s="27">
        <v>840</v>
      </c>
      <c r="W2777" s="27"/>
      <c r="X2777" s="27"/>
      <c r="Y2777" s="27"/>
      <c r="Z2777" s="27"/>
      <c r="AA2777" s="27"/>
      <c r="AB2777" s="27"/>
      <c r="AC2777" s="27"/>
      <c r="AD2777" s="27"/>
      <c r="AE2777" s="27"/>
      <c r="AF2777" s="27"/>
      <c r="AG2777" s="27"/>
      <c r="AH2777" s="27"/>
      <c r="AI2777" s="27"/>
      <c r="AJ2777" s="27"/>
      <c r="AK2777" s="27"/>
      <c r="AL2777" s="27"/>
      <c r="AM2777" s="27"/>
      <c r="AN2777" s="27"/>
      <c r="AO2777" s="27"/>
      <c r="AP2777" s="27">
        <v>2720.25</v>
      </c>
      <c r="AQ2777" s="39">
        <v>0</v>
      </c>
      <c r="AR2777" s="27">
        <f t="shared" si="79"/>
        <v>0</v>
      </c>
      <c r="AS2777" s="10" t="s">
        <v>111</v>
      </c>
      <c r="AT2777" s="43" t="s">
        <v>241</v>
      </c>
      <c r="AU2777" s="89" t="s">
        <v>661</v>
      </c>
    </row>
    <row r="2778" spans="2:47" x14ac:dyDescent="0.2">
      <c r="B2778" s="12" t="s">
        <v>4061</v>
      </c>
      <c r="C2778" s="7" t="s">
        <v>100</v>
      </c>
      <c r="D2778" s="13" t="s">
        <v>4056</v>
      </c>
      <c r="E2778" s="7" t="s">
        <v>4057</v>
      </c>
      <c r="F2778" s="7" t="s">
        <v>4058</v>
      </c>
      <c r="G2778" s="7" t="s">
        <v>4059</v>
      </c>
      <c r="H2778" s="8" t="s">
        <v>197</v>
      </c>
      <c r="I2778" s="9">
        <v>57</v>
      </c>
      <c r="J2778" s="10" t="s">
        <v>579</v>
      </c>
      <c r="K2778" s="8" t="s">
        <v>107</v>
      </c>
      <c r="L2778" s="10" t="s">
        <v>108</v>
      </c>
      <c r="M2778" s="10" t="s">
        <v>109</v>
      </c>
      <c r="N2778" s="10" t="s">
        <v>110</v>
      </c>
      <c r="O2778" s="74"/>
      <c r="P2778" s="27"/>
      <c r="Q2778" s="27"/>
      <c r="R2778" s="27">
        <v>840</v>
      </c>
      <c r="S2778" s="27">
        <v>840</v>
      </c>
      <c r="T2778" s="27">
        <v>840</v>
      </c>
      <c r="U2778" s="27">
        <v>840</v>
      </c>
      <c r="V2778" s="27">
        <v>840</v>
      </c>
      <c r="W2778" s="27"/>
      <c r="X2778" s="27"/>
      <c r="Y2778" s="27"/>
      <c r="Z2778" s="27"/>
      <c r="AA2778" s="27"/>
      <c r="AB2778" s="27"/>
      <c r="AC2778" s="27"/>
      <c r="AD2778" s="27"/>
      <c r="AE2778" s="27"/>
      <c r="AF2778" s="27"/>
      <c r="AG2778" s="27"/>
      <c r="AH2778" s="27"/>
      <c r="AI2778" s="27"/>
      <c r="AJ2778" s="27"/>
      <c r="AK2778" s="27"/>
      <c r="AL2778" s="27"/>
      <c r="AM2778" s="27"/>
      <c r="AN2778" s="27"/>
      <c r="AO2778" s="27"/>
      <c r="AP2778" s="27">
        <v>1582.8</v>
      </c>
      <c r="AQ2778" s="39">
        <v>0</v>
      </c>
      <c r="AR2778" s="27">
        <f t="shared" si="79"/>
        <v>0</v>
      </c>
      <c r="AS2778" s="10" t="s">
        <v>111</v>
      </c>
      <c r="AT2778" s="43" t="s">
        <v>241</v>
      </c>
      <c r="AU2778" s="89" t="s">
        <v>661</v>
      </c>
    </row>
    <row r="2779" spans="2:47" x14ac:dyDescent="0.2">
      <c r="B2779" s="12" t="s">
        <v>4062</v>
      </c>
      <c r="C2779" s="7" t="s">
        <v>100</v>
      </c>
      <c r="D2779" s="13" t="s">
        <v>4056</v>
      </c>
      <c r="E2779" s="7" t="s">
        <v>4057</v>
      </c>
      <c r="F2779" s="7" t="s">
        <v>4058</v>
      </c>
      <c r="G2779" s="7" t="s">
        <v>4059</v>
      </c>
      <c r="H2779" s="8" t="s">
        <v>197</v>
      </c>
      <c r="I2779" s="8">
        <v>57</v>
      </c>
      <c r="J2779" s="10" t="s">
        <v>244</v>
      </c>
      <c r="K2779" s="8" t="s">
        <v>107</v>
      </c>
      <c r="L2779" s="10" t="s">
        <v>108</v>
      </c>
      <c r="M2779" s="10" t="s">
        <v>109</v>
      </c>
      <c r="N2779" s="10" t="s">
        <v>110</v>
      </c>
      <c r="O2779" s="74"/>
      <c r="P2779" s="27"/>
      <c r="Q2779" s="27"/>
      <c r="R2779" s="27">
        <v>345</v>
      </c>
      <c r="S2779" s="27">
        <v>840</v>
      </c>
      <c r="T2779" s="27">
        <v>840</v>
      </c>
      <c r="U2779" s="27">
        <v>840</v>
      </c>
      <c r="V2779" s="27">
        <v>840</v>
      </c>
      <c r="W2779" s="27"/>
      <c r="X2779" s="27"/>
      <c r="Y2779" s="27"/>
      <c r="Z2779" s="27"/>
      <c r="AA2779" s="27"/>
      <c r="AB2779" s="27"/>
      <c r="AC2779" s="27"/>
      <c r="AD2779" s="27"/>
      <c r="AE2779" s="27"/>
      <c r="AF2779" s="27"/>
      <c r="AG2779" s="27"/>
      <c r="AH2779" s="27"/>
      <c r="AI2779" s="27"/>
      <c r="AJ2779" s="27"/>
      <c r="AK2779" s="27"/>
      <c r="AL2779" s="27"/>
      <c r="AM2779" s="27"/>
      <c r="AN2779" s="27"/>
      <c r="AO2779" s="27"/>
      <c r="AP2779" s="27">
        <v>1582.8</v>
      </c>
      <c r="AQ2779" s="39">
        <v>0</v>
      </c>
      <c r="AR2779" s="27">
        <f t="shared" si="79"/>
        <v>0</v>
      </c>
      <c r="AS2779" s="10" t="s">
        <v>111</v>
      </c>
      <c r="AT2779" s="7" t="s">
        <v>375</v>
      </c>
      <c r="AU2779" s="13" t="s">
        <v>1163</v>
      </c>
    </row>
    <row r="2780" spans="2:47" x14ac:dyDescent="0.2">
      <c r="B2780" s="13" t="s">
        <v>4063</v>
      </c>
      <c r="C2780" s="13" t="s">
        <v>100</v>
      </c>
      <c r="D2780" s="13" t="s">
        <v>4064</v>
      </c>
      <c r="E2780" s="13" t="s">
        <v>4057</v>
      </c>
      <c r="F2780" s="13" t="s">
        <v>4065</v>
      </c>
      <c r="G2780" s="13" t="s">
        <v>4059</v>
      </c>
      <c r="H2780" s="13" t="s">
        <v>1475</v>
      </c>
      <c r="I2780" s="13">
        <v>57</v>
      </c>
      <c r="J2780" s="13" t="s">
        <v>614</v>
      </c>
      <c r="K2780" s="13" t="s">
        <v>107</v>
      </c>
      <c r="L2780" s="13" t="s">
        <v>108</v>
      </c>
      <c r="M2780" s="13" t="s">
        <v>109</v>
      </c>
      <c r="N2780" s="13" t="s">
        <v>110</v>
      </c>
      <c r="O2780" s="39"/>
      <c r="P2780" s="39"/>
      <c r="Q2780" s="39"/>
      <c r="R2780" s="39"/>
      <c r="S2780" s="39">
        <v>1233</v>
      </c>
      <c r="T2780" s="39">
        <v>1650</v>
      </c>
      <c r="U2780" s="39">
        <v>1650</v>
      </c>
      <c r="V2780" s="39">
        <v>1650</v>
      </c>
      <c r="W2780" s="39">
        <v>1650</v>
      </c>
      <c r="X2780" s="39"/>
      <c r="Y2780" s="39"/>
      <c r="Z2780" s="39"/>
      <c r="AA2780" s="39"/>
      <c r="AB2780" s="39"/>
      <c r="AC2780" s="39"/>
      <c r="AD2780" s="39"/>
      <c r="AE2780" s="39"/>
      <c r="AF2780" s="39"/>
      <c r="AG2780" s="39"/>
      <c r="AH2780" s="39"/>
      <c r="AI2780" s="39"/>
      <c r="AJ2780" s="39"/>
      <c r="AK2780" s="39"/>
      <c r="AL2780" s="39"/>
      <c r="AM2780" s="39"/>
      <c r="AN2780" s="39"/>
      <c r="AO2780" s="39"/>
      <c r="AP2780" s="39">
        <v>1582.8</v>
      </c>
      <c r="AQ2780" s="39">
        <v>0</v>
      </c>
      <c r="AR2780" s="27">
        <f t="shared" si="79"/>
        <v>0</v>
      </c>
      <c r="AS2780" s="13" t="s">
        <v>111</v>
      </c>
      <c r="AT2780" s="13">
        <v>2016</v>
      </c>
      <c r="AU2780" s="13">
        <v>14</v>
      </c>
    </row>
    <row r="2781" spans="2:47" x14ac:dyDescent="0.2">
      <c r="B2781" s="13" t="s">
        <v>4066</v>
      </c>
      <c r="C2781" s="13" t="s">
        <v>100</v>
      </c>
      <c r="D2781" s="13" t="s">
        <v>4064</v>
      </c>
      <c r="E2781" s="13" t="s">
        <v>4057</v>
      </c>
      <c r="F2781" s="13" t="s">
        <v>4065</v>
      </c>
      <c r="G2781" s="13" t="s">
        <v>4059</v>
      </c>
      <c r="H2781" s="13" t="s">
        <v>1475</v>
      </c>
      <c r="I2781" s="13">
        <v>57</v>
      </c>
      <c r="J2781" s="13" t="s">
        <v>614</v>
      </c>
      <c r="K2781" s="13" t="s">
        <v>107</v>
      </c>
      <c r="L2781" s="13" t="s">
        <v>108</v>
      </c>
      <c r="M2781" s="13" t="s">
        <v>109</v>
      </c>
      <c r="N2781" s="13" t="s">
        <v>110</v>
      </c>
      <c r="O2781" s="39"/>
      <c r="P2781" s="39"/>
      <c r="Q2781" s="39"/>
      <c r="R2781" s="39"/>
      <c r="S2781" s="39">
        <v>816</v>
      </c>
      <c r="T2781" s="39">
        <v>1650</v>
      </c>
      <c r="U2781" s="39">
        <v>1650</v>
      </c>
      <c r="V2781" s="39">
        <v>1650</v>
      </c>
      <c r="W2781" s="39">
        <v>1650</v>
      </c>
      <c r="X2781" s="39"/>
      <c r="Y2781" s="39"/>
      <c r="Z2781" s="39"/>
      <c r="AA2781" s="39"/>
      <c r="AB2781" s="39"/>
      <c r="AC2781" s="39"/>
      <c r="AD2781" s="39"/>
      <c r="AE2781" s="39"/>
      <c r="AF2781" s="39"/>
      <c r="AG2781" s="39"/>
      <c r="AH2781" s="39"/>
      <c r="AI2781" s="39"/>
      <c r="AJ2781" s="39"/>
      <c r="AK2781" s="39"/>
      <c r="AL2781" s="39"/>
      <c r="AM2781" s="39"/>
      <c r="AN2781" s="39"/>
      <c r="AO2781" s="39"/>
      <c r="AP2781" s="39">
        <v>1582.8</v>
      </c>
      <c r="AQ2781" s="39">
        <v>0</v>
      </c>
      <c r="AR2781" s="27">
        <f t="shared" si="79"/>
        <v>0</v>
      </c>
      <c r="AS2781" s="13" t="s">
        <v>111</v>
      </c>
      <c r="AT2781" s="13">
        <v>2016</v>
      </c>
      <c r="AU2781" s="13">
        <v>15</v>
      </c>
    </row>
    <row r="2782" spans="2:47" x14ac:dyDescent="0.2">
      <c r="B2782" s="13" t="s">
        <v>4067</v>
      </c>
      <c r="C2782" s="13" t="s">
        <v>100</v>
      </c>
      <c r="D2782" s="13" t="s">
        <v>4064</v>
      </c>
      <c r="E2782" s="13" t="s">
        <v>4057</v>
      </c>
      <c r="F2782" s="13" t="s">
        <v>4065</v>
      </c>
      <c r="G2782" s="13" t="s">
        <v>4059</v>
      </c>
      <c r="H2782" s="13" t="s">
        <v>1475</v>
      </c>
      <c r="I2782" s="13">
        <v>57</v>
      </c>
      <c r="J2782" s="13" t="s">
        <v>614</v>
      </c>
      <c r="K2782" s="13" t="s">
        <v>107</v>
      </c>
      <c r="L2782" s="13" t="s">
        <v>108</v>
      </c>
      <c r="M2782" s="13" t="s">
        <v>109</v>
      </c>
      <c r="N2782" s="13" t="s">
        <v>110</v>
      </c>
      <c r="O2782" s="39"/>
      <c r="P2782" s="39"/>
      <c r="Q2782" s="39"/>
      <c r="R2782" s="39"/>
      <c r="S2782" s="39">
        <v>816</v>
      </c>
      <c r="T2782" s="39">
        <v>1650</v>
      </c>
      <c r="U2782" s="39">
        <v>1650</v>
      </c>
      <c r="V2782" s="39">
        <v>1650</v>
      </c>
      <c r="W2782" s="39">
        <v>1650</v>
      </c>
      <c r="X2782" s="39"/>
      <c r="Y2782" s="39"/>
      <c r="Z2782" s="39"/>
      <c r="AA2782" s="39"/>
      <c r="AB2782" s="39"/>
      <c r="AC2782" s="39"/>
      <c r="AD2782" s="39"/>
      <c r="AE2782" s="39"/>
      <c r="AF2782" s="39"/>
      <c r="AG2782" s="39"/>
      <c r="AH2782" s="39"/>
      <c r="AI2782" s="39"/>
      <c r="AJ2782" s="39"/>
      <c r="AK2782" s="39"/>
      <c r="AL2782" s="39"/>
      <c r="AM2782" s="39"/>
      <c r="AN2782" s="39"/>
      <c r="AO2782" s="39"/>
      <c r="AP2782" s="39">
        <v>1651.78</v>
      </c>
      <c r="AQ2782" s="39">
        <v>0</v>
      </c>
      <c r="AR2782" s="27">
        <f t="shared" si="79"/>
        <v>0</v>
      </c>
      <c r="AS2782" s="13" t="s">
        <v>111</v>
      </c>
      <c r="AT2782" s="13">
        <v>2016</v>
      </c>
      <c r="AU2782" s="13">
        <v>14</v>
      </c>
    </row>
    <row r="2783" spans="2:47" x14ac:dyDescent="0.2">
      <c r="B2783" s="13" t="s">
        <v>4068</v>
      </c>
      <c r="C2783" s="13" t="s">
        <v>100</v>
      </c>
      <c r="D2783" s="13" t="s">
        <v>4064</v>
      </c>
      <c r="E2783" s="13" t="s">
        <v>4057</v>
      </c>
      <c r="F2783" s="13" t="s">
        <v>4065</v>
      </c>
      <c r="G2783" s="13" t="s">
        <v>4059</v>
      </c>
      <c r="H2783" s="13" t="s">
        <v>1475</v>
      </c>
      <c r="I2783" s="13">
        <v>57</v>
      </c>
      <c r="J2783" s="13" t="s">
        <v>614</v>
      </c>
      <c r="K2783" s="13" t="s">
        <v>107</v>
      </c>
      <c r="L2783" s="13" t="s">
        <v>108</v>
      </c>
      <c r="M2783" s="13" t="s">
        <v>109</v>
      </c>
      <c r="N2783" s="13" t="s">
        <v>110</v>
      </c>
      <c r="O2783" s="39"/>
      <c r="P2783" s="39"/>
      <c r="Q2783" s="39"/>
      <c r="R2783" s="39"/>
      <c r="S2783" s="39">
        <v>1233</v>
      </c>
      <c r="T2783" s="39">
        <v>1650</v>
      </c>
      <c r="U2783" s="39">
        <v>1650</v>
      </c>
      <c r="V2783" s="39">
        <v>1650</v>
      </c>
      <c r="W2783" s="39">
        <v>1650</v>
      </c>
      <c r="X2783" s="39"/>
      <c r="Y2783" s="39"/>
      <c r="Z2783" s="39"/>
      <c r="AA2783" s="39"/>
      <c r="AB2783" s="39"/>
      <c r="AC2783" s="39"/>
      <c r="AD2783" s="39"/>
      <c r="AE2783" s="39"/>
      <c r="AF2783" s="39"/>
      <c r="AG2783" s="39"/>
      <c r="AH2783" s="39"/>
      <c r="AI2783" s="39"/>
      <c r="AJ2783" s="39"/>
      <c r="AK2783" s="39"/>
      <c r="AL2783" s="39"/>
      <c r="AM2783" s="39"/>
      <c r="AN2783" s="39"/>
      <c r="AO2783" s="39"/>
      <c r="AP2783" s="39">
        <v>1651.78</v>
      </c>
      <c r="AQ2783" s="39">
        <v>0</v>
      </c>
      <c r="AR2783" s="27">
        <f t="shared" si="79"/>
        <v>0</v>
      </c>
      <c r="AS2783" s="13" t="s">
        <v>111</v>
      </c>
      <c r="AT2783" s="13">
        <v>2016</v>
      </c>
      <c r="AU2783" s="13">
        <v>14</v>
      </c>
    </row>
    <row r="2784" spans="2:47" x14ac:dyDescent="0.2">
      <c r="B2784" s="13" t="s">
        <v>4069</v>
      </c>
      <c r="C2784" s="13" t="s">
        <v>100</v>
      </c>
      <c r="D2784" s="13" t="s">
        <v>4064</v>
      </c>
      <c r="E2784" s="13" t="s">
        <v>4057</v>
      </c>
      <c r="F2784" s="13" t="s">
        <v>4065</v>
      </c>
      <c r="G2784" s="13" t="s">
        <v>4059</v>
      </c>
      <c r="H2784" s="13" t="s">
        <v>1475</v>
      </c>
      <c r="I2784" s="13">
        <v>57</v>
      </c>
      <c r="J2784" s="13" t="s">
        <v>614</v>
      </c>
      <c r="K2784" s="13" t="s">
        <v>107</v>
      </c>
      <c r="L2784" s="13" t="s">
        <v>108</v>
      </c>
      <c r="M2784" s="13" t="s">
        <v>122</v>
      </c>
      <c r="N2784" s="13" t="s">
        <v>110</v>
      </c>
      <c r="O2784" s="39"/>
      <c r="P2784" s="39"/>
      <c r="Q2784" s="39"/>
      <c r="R2784" s="39"/>
      <c r="S2784" s="39">
        <v>1800</v>
      </c>
      <c r="T2784" s="39">
        <v>1650</v>
      </c>
      <c r="U2784" s="39">
        <v>1650</v>
      </c>
      <c r="V2784" s="39">
        <v>1650</v>
      </c>
      <c r="W2784" s="39">
        <v>1650</v>
      </c>
      <c r="X2784" s="39"/>
      <c r="Y2784" s="39"/>
      <c r="Z2784" s="39"/>
      <c r="AA2784" s="39"/>
      <c r="AB2784" s="39"/>
      <c r="AC2784" s="39"/>
      <c r="AD2784" s="39"/>
      <c r="AE2784" s="39"/>
      <c r="AF2784" s="39"/>
      <c r="AG2784" s="39"/>
      <c r="AH2784" s="39"/>
      <c r="AI2784" s="39"/>
      <c r="AJ2784" s="39"/>
      <c r="AK2784" s="39"/>
      <c r="AL2784" s="39"/>
      <c r="AM2784" s="39"/>
      <c r="AN2784" s="39"/>
      <c r="AO2784" s="39"/>
      <c r="AP2784" s="39">
        <v>1651.78</v>
      </c>
      <c r="AQ2784" s="39">
        <v>0</v>
      </c>
      <c r="AR2784" s="27">
        <f t="shared" si="79"/>
        <v>0</v>
      </c>
      <c r="AS2784" s="13" t="s">
        <v>111</v>
      </c>
      <c r="AT2784" s="13">
        <v>2016</v>
      </c>
      <c r="AU2784" s="13" t="s">
        <v>115</v>
      </c>
    </row>
    <row r="2785" spans="2:47" x14ac:dyDescent="0.2">
      <c r="B2785" s="13" t="s">
        <v>4070</v>
      </c>
      <c r="C2785" s="13" t="s">
        <v>100</v>
      </c>
      <c r="D2785" s="13" t="s">
        <v>4064</v>
      </c>
      <c r="E2785" s="13" t="s">
        <v>4057</v>
      </c>
      <c r="F2785" s="13" t="s">
        <v>4065</v>
      </c>
      <c r="G2785" s="13" t="s">
        <v>4059</v>
      </c>
      <c r="H2785" s="13" t="s">
        <v>1475</v>
      </c>
      <c r="I2785" s="13">
        <v>57</v>
      </c>
      <c r="J2785" s="13" t="s">
        <v>106</v>
      </c>
      <c r="K2785" s="13" t="s">
        <v>107</v>
      </c>
      <c r="L2785" s="13" t="s">
        <v>108</v>
      </c>
      <c r="M2785" s="13" t="s">
        <v>122</v>
      </c>
      <c r="N2785" s="13" t="s">
        <v>110</v>
      </c>
      <c r="O2785" s="39"/>
      <c r="P2785" s="39"/>
      <c r="Q2785" s="39"/>
      <c r="R2785" s="39"/>
      <c r="S2785" s="39">
        <v>1233</v>
      </c>
      <c r="T2785" s="39">
        <v>1650</v>
      </c>
      <c r="U2785" s="39">
        <v>1650</v>
      </c>
      <c r="V2785" s="39">
        <v>1650</v>
      </c>
      <c r="W2785" s="39">
        <v>1650</v>
      </c>
      <c r="X2785" s="39"/>
      <c r="Y2785" s="39"/>
      <c r="Z2785" s="39"/>
      <c r="AA2785" s="39"/>
      <c r="AB2785" s="39"/>
      <c r="AC2785" s="39"/>
      <c r="AD2785" s="39"/>
      <c r="AE2785" s="39"/>
      <c r="AF2785" s="39"/>
      <c r="AG2785" s="39"/>
      <c r="AH2785" s="39"/>
      <c r="AI2785" s="39"/>
      <c r="AJ2785" s="39"/>
      <c r="AK2785" s="39"/>
      <c r="AL2785" s="39"/>
      <c r="AM2785" s="39"/>
      <c r="AN2785" s="39"/>
      <c r="AO2785" s="39"/>
      <c r="AP2785" s="39">
        <v>1651.78</v>
      </c>
      <c r="AQ2785" s="39">
        <f>(O2785+P2785+Q2785+R2785+S2785+T2785+U2785+V2785+W2785)*AP2785</f>
        <v>12938392.74</v>
      </c>
      <c r="AR2785" s="27">
        <f t="shared" si="79"/>
        <v>14490999.868800001</v>
      </c>
      <c r="AS2785" s="13" t="s">
        <v>111</v>
      </c>
      <c r="AT2785" s="13">
        <v>2016</v>
      </c>
      <c r="AU2785" s="13"/>
    </row>
    <row r="2786" spans="2:47" x14ac:dyDescent="0.2">
      <c r="B2786" s="7" t="s">
        <v>4071</v>
      </c>
      <c r="C2786" s="7" t="s">
        <v>100</v>
      </c>
      <c r="D2786" s="13" t="s">
        <v>4056</v>
      </c>
      <c r="E2786" s="7" t="s">
        <v>4057</v>
      </c>
      <c r="F2786" s="7" t="s">
        <v>4058</v>
      </c>
      <c r="G2786" s="7" t="s">
        <v>4072</v>
      </c>
      <c r="H2786" s="8" t="s">
        <v>197</v>
      </c>
      <c r="I2786" s="9">
        <v>57</v>
      </c>
      <c r="J2786" s="10" t="s">
        <v>238</v>
      </c>
      <c r="K2786" s="8" t="s">
        <v>107</v>
      </c>
      <c r="L2786" s="10" t="s">
        <v>108</v>
      </c>
      <c r="M2786" s="10" t="s">
        <v>109</v>
      </c>
      <c r="N2786" s="10" t="s">
        <v>110</v>
      </c>
      <c r="O2786" s="27"/>
      <c r="P2786" s="27"/>
      <c r="Q2786" s="74"/>
      <c r="R2786" s="27">
        <v>160</v>
      </c>
      <c r="S2786" s="27">
        <v>160</v>
      </c>
      <c r="T2786" s="27">
        <v>160</v>
      </c>
      <c r="U2786" s="27">
        <v>160</v>
      </c>
      <c r="V2786" s="27">
        <v>160</v>
      </c>
      <c r="W2786" s="27"/>
      <c r="X2786" s="27"/>
      <c r="Y2786" s="27"/>
      <c r="Z2786" s="27"/>
      <c r="AA2786" s="27"/>
      <c r="AB2786" s="27"/>
      <c r="AC2786" s="27"/>
      <c r="AD2786" s="27"/>
      <c r="AE2786" s="27"/>
      <c r="AF2786" s="27"/>
      <c r="AG2786" s="27"/>
      <c r="AH2786" s="27"/>
      <c r="AI2786" s="27"/>
      <c r="AJ2786" s="27"/>
      <c r="AK2786" s="27"/>
      <c r="AL2786" s="27"/>
      <c r="AM2786" s="27"/>
      <c r="AN2786" s="27"/>
      <c r="AO2786" s="27"/>
      <c r="AP2786" s="27">
        <v>4836</v>
      </c>
      <c r="AQ2786" s="39">
        <v>0</v>
      </c>
      <c r="AR2786" s="27">
        <f t="shared" si="79"/>
        <v>0</v>
      </c>
      <c r="AS2786" s="10" t="s">
        <v>111</v>
      </c>
      <c r="AT2786" s="43" t="s">
        <v>241</v>
      </c>
      <c r="AU2786" s="88" t="s">
        <v>212</v>
      </c>
    </row>
    <row r="2787" spans="2:47" x14ac:dyDescent="0.2">
      <c r="B2787" s="12" t="s">
        <v>4073</v>
      </c>
      <c r="C2787" s="7" t="s">
        <v>100</v>
      </c>
      <c r="D2787" s="13" t="s">
        <v>4056</v>
      </c>
      <c r="E2787" s="7" t="s">
        <v>4057</v>
      </c>
      <c r="F2787" s="7" t="s">
        <v>4058</v>
      </c>
      <c r="G2787" s="7" t="s">
        <v>4072</v>
      </c>
      <c r="H2787" s="8" t="s">
        <v>197</v>
      </c>
      <c r="I2787" s="9">
        <v>57</v>
      </c>
      <c r="J2787" s="10" t="s">
        <v>579</v>
      </c>
      <c r="K2787" s="8" t="s">
        <v>107</v>
      </c>
      <c r="L2787" s="10" t="s">
        <v>108</v>
      </c>
      <c r="M2787" s="10" t="s">
        <v>109</v>
      </c>
      <c r="N2787" s="10" t="s">
        <v>110</v>
      </c>
      <c r="O2787" s="74"/>
      <c r="P2787" s="27"/>
      <c r="Q2787" s="27"/>
      <c r="R2787" s="27">
        <v>160</v>
      </c>
      <c r="S2787" s="27">
        <v>160</v>
      </c>
      <c r="T2787" s="27">
        <v>160</v>
      </c>
      <c r="U2787" s="27">
        <v>160</v>
      </c>
      <c r="V2787" s="27">
        <v>160</v>
      </c>
      <c r="W2787" s="27"/>
      <c r="X2787" s="27"/>
      <c r="Y2787" s="27"/>
      <c r="Z2787" s="27"/>
      <c r="AA2787" s="27"/>
      <c r="AB2787" s="27"/>
      <c r="AC2787" s="27"/>
      <c r="AD2787" s="27"/>
      <c r="AE2787" s="27"/>
      <c r="AF2787" s="27"/>
      <c r="AG2787" s="27"/>
      <c r="AH2787" s="27"/>
      <c r="AI2787" s="27"/>
      <c r="AJ2787" s="27"/>
      <c r="AK2787" s="27"/>
      <c r="AL2787" s="27"/>
      <c r="AM2787" s="27"/>
      <c r="AN2787" s="27"/>
      <c r="AO2787" s="27"/>
      <c r="AP2787" s="27">
        <v>4836</v>
      </c>
      <c r="AQ2787" s="39">
        <v>0</v>
      </c>
      <c r="AR2787" s="27">
        <f t="shared" si="79"/>
        <v>0</v>
      </c>
      <c r="AS2787" s="10" t="s">
        <v>111</v>
      </c>
      <c r="AT2787" s="7" t="s">
        <v>375</v>
      </c>
      <c r="AU2787" s="89" t="s">
        <v>212</v>
      </c>
    </row>
    <row r="2788" spans="2:47" x14ac:dyDescent="0.2">
      <c r="B2788" s="7" t="s">
        <v>4074</v>
      </c>
      <c r="C2788" s="7" t="s">
        <v>100</v>
      </c>
      <c r="D2788" s="13" t="s">
        <v>4075</v>
      </c>
      <c r="E2788" s="7" t="s">
        <v>4076</v>
      </c>
      <c r="F2788" s="7" t="s">
        <v>4077</v>
      </c>
      <c r="G2788" s="7" t="s">
        <v>4078</v>
      </c>
      <c r="H2788" s="8" t="s">
        <v>197</v>
      </c>
      <c r="I2788" s="9">
        <v>45</v>
      </c>
      <c r="J2788" s="10" t="s">
        <v>238</v>
      </c>
      <c r="K2788" s="8" t="s">
        <v>107</v>
      </c>
      <c r="L2788" s="10" t="s">
        <v>108</v>
      </c>
      <c r="M2788" s="10" t="s">
        <v>109</v>
      </c>
      <c r="N2788" s="10" t="s">
        <v>110</v>
      </c>
      <c r="O2788" s="27"/>
      <c r="P2788" s="27"/>
      <c r="Q2788" s="74"/>
      <c r="R2788" s="27">
        <v>12500</v>
      </c>
      <c r="S2788" s="27">
        <v>12500</v>
      </c>
      <c r="T2788" s="27">
        <v>12500</v>
      </c>
      <c r="U2788" s="27">
        <v>12500</v>
      </c>
      <c r="V2788" s="27">
        <v>12500</v>
      </c>
      <c r="W2788" s="27"/>
      <c r="X2788" s="27"/>
      <c r="Y2788" s="27"/>
      <c r="Z2788" s="27"/>
      <c r="AA2788" s="27"/>
      <c r="AB2788" s="27"/>
      <c r="AC2788" s="27"/>
      <c r="AD2788" s="27"/>
      <c r="AE2788" s="27"/>
      <c r="AF2788" s="27"/>
      <c r="AG2788" s="27"/>
      <c r="AH2788" s="27"/>
      <c r="AI2788" s="27"/>
      <c r="AJ2788" s="27"/>
      <c r="AK2788" s="27"/>
      <c r="AL2788" s="27"/>
      <c r="AM2788" s="27"/>
      <c r="AN2788" s="27"/>
      <c r="AO2788" s="27"/>
      <c r="AP2788" s="27">
        <v>693.39</v>
      </c>
      <c r="AQ2788" s="39">
        <v>0</v>
      </c>
      <c r="AR2788" s="27">
        <f t="shared" si="79"/>
        <v>0</v>
      </c>
      <c r="AS2788" s="10" t="s">
        <v>111</v>
      </c>
      <c r="AT2788" s="43" t="s">
        <v>241</v>
      </c>
      <c r="AU2788" s="88"/>
    </row>
    <row r="2789" spans="2:47" x14ac:dyDescent="0.2">
      <c r="B2789" s="12" t="s">
        <v>4079</v>
      </c>
      <c r="C2789" s="7" t="s">
        <v>100</v>
      </c>
      <c r="D2789" s="13" t="s">
        <v>4075</v>
      </c>
      <c r="E2789" s="7" t="s">
        <v>4076</v>
      </c>
      <c r="F2789" s="7" t="s">
        <v>4077</v>
      </c>
      <c r="G2789" s="7" t="s">
        <v>4078</v>
      </c>
      <c r="H2789" s="8" t="s">
        <v>197</v>
      </c>
      <c r="I2789" s="9">
        <v>45</v>
      </c>
      <c r="J2789" s="10" t="s">
        <v>579</v>
      </c>
      <c r="K2789" s="8" t="s">
        <v>107</v>
      </c>
      <c r="L2789" s="10" t="s">
        <v>108</v>
      </c>
      <c r="M2789" s="10" t="s">
        <v>109</v>
      </c>
      <c r="N2789" s="10" t="s">
        <v>110</v>
      </c>
      <c r="O2789" s="74"/>
      <c r="P2789" s="27"/>
      <c r="Q2789" s="27"/>
      <c r="R2789" s="27">
        <v>9418</v>
      </c>
      <c r="S2789" s="27">
        <v>12500</v>
      </c>
      <c r="T2789" s="27">
        <v>12500</v>
      </c>
      <c r="U2789" s="27">
        <v>12500</v>
      </c>
      <c r="V2789" s="27">
        <v>12500</v>
      </c>
      <c r="W2789" s="27"/>
      <c r="X2789" s="27"/>
      <c r="Y2789" s="27"/>
      <c r="Z2789" s="27"/>
      <c r="AA2789" s="27"/>
      <c r="AB2789" s="27"/>
      <c r="AC2789" s="27"/>
      <c r="AD2789" s="27"/>
      <c r="AE2789" s="27"/>
      <c r="AF2789" s="27"/>
      <c r="AG2789" s="27"/>
      <c r="AH2789" s="27"/>
      <c r="AI2789" s="27"/>
      <c r="AJ2789" s="27"/>
      <c r="AK2789" s="27"/>
      <c r="AL2789" s="27"/>
      <c r="AM2789" s="27"/>
      <c r="AN2789" s="27"/>
      <c r="AO2789" s="27"/>
      <c r="AP2789" s="27">
        <v>658.02</v>
      </c>
      <c r="AQ2789" s="39">
        <v>0</v>
      </c>
      <c r="AR2789" s="27">
        <f t="shared" si="79"/>
        <v>0</v>
      </c>
      <c r="AS2789" s="10" t="s">
        <v>111</v>
      </c>
      <c r="AT2789" s="43" t="s">
        <v>241</v>
      </c>
      <c r="AU2789" s="88" t="s">
        <v>4080</v>
      </c>
    </row>
    <row r="2790" spans="2:47" x14ac:dyDescent="0.2">
      <c r="B2790" s="12" t="s">
        <v>4081</v>
      </c>
      <c r="C2790" s="7" t="s">
        <v>100</v>
      </c>
      <c r="D2790" s="13" t="s">
        <v>4075</v>
      </c>
      <c r="E2790" s="7" t="s">
        <v>4076</v>
      </c>
      <c r="F2790" s="7" t="s">
        <v>4077</v>
      </c>
      <c r="G2790" s="7" t="s">
        <v>4078</v>
      </c>
      <c r="H2790" s="8" t="s">
        <v>197</v>
      </c>
      <c r="I2790" s="9">
        <v>45</v>
      </c>
      <c r="J2790" s="10" t="s">
        <v>238</v>
      </c>
      <c r="K2790" s="8" t="s">
        <v>107</v>
      </c>
      <c r="L2790" s="10" t="s">
        <v>108</v>
      </c>
      <c r="M2790" s="10" t="s">
        <v>109</v>
      </c>
      <c r="N2790" s="10" t="s">
        <v>110</v>
      </c>
      <c r="O2790" s="74"/>
      <c r="P2790" s="27"/>
      <c r="Q2790" s="27"/>
      <c r="R2790" s="27"/>
      <c r="S2790" s="80">
        <v>12500</v>
      </c>
      <c r="T2790" s="80">
        <v>12500</v>
      </c>
      <c r="U2790" s="80">
        <v>12500</v>
      </c>
      <c r="V2790" s="80">
        <v>12500</v>
      </c>
      <c r="W2790" s="80"/>
      <c r="X2790" s="80"/>
      <c r="Y2790" s="80"/>
      <c r="Z2790" s="80"/>
      <c r="AA2790" s="80"/>
      <c r="AB2790" s="80"/>
      <c r="AC2790" s="80"/>
      <c r="AD2790" s="80"/>
      <c r="AE2790" s="80"/>
      <c r="AF2790" s="80"/>
      <c r="AG2790" s="80"/>
      <c r="AH2790" s="80"/>
      <c r="AI2790" s="80"/>
      <c r="AJ2790" s="80"/>
      <c r="AK2790" s="80"/>
      <c r="AL2790" s="80"/>
      <c r="AM2790" s="80"/>
      <c r="AN2790" s="80"/>
      <c r="AO2790" s="80"/>
      <c r="AP2790" s="80">
        <v>658.02</v>
      </c>
      <c r="AQ2790" s="39">
        <v>0</v>
      </c>
      <c r="AR2790" s="27">
        <f t="shared" si="79"/>
        <v>0</v>
      </c>
      <c r="AS2790" s="10" t="s">
        <v>111</v>
      </c>
      <c r="AT2790" s="43" t="s">
        <v>241</v>
      </c>
      <c r="AU2790" s="86" t="s">
        <v>4082</v>
      </c>
    </row>
    <row r="2791" spans="2:47" x14ac:dyDescent="0.2">
      <c r="B2791" s="12" t="s">
        <v>4083</v>
      </c>
      <c r="C2791" s="7" t="s">
        <v>100</v>
      </c>
      <c r="D2791" s="13" t="s">
        <v>4084</v>
      </c>
      <c r="E2791" s="7" t="s">
        <v>4076</v>
      </c>
      <c r="F2791" s="7" t="s">
        <v>4085</v>
      </c>
      <c r="G2791" s="7" t="s">
        <v>4078</v>
      </c>
      <c r="H2791" s="8" t="s">
        <v>197</v>
      </c>
      <c r="I2791" s="9">
        <v>45</v>
      </c>
      <c r="J2791" s="10" t="s">
        <v>4086</v>
      </c>
      <c r="K2791" s="8" t="s">
        <v>107</v>
      </c>
      <c r="L2791" s="10" t="s">
        <v>108</v>
      </c>
      <c r="M2791" s="10" t="s">
        <v>109</v>
      </c>
      <c r="N2791" s="10" t="s">
        <v>4087</v>
      </c>
      <c r="O2791" s="27"/>
      <c r="P2791" s="80"/>
      <c r="Q2791" s="80"/>
      <c r="R2791" s="80"/>
      <c r="S2791" s="80">
        <v>12500</v>
      </c>
      <c r="T2791" s="80">
        <v>12500</v>
      </c>
      <c r="U2791" s="80">
        <v>12500</v>
      </c>
      <c r="V2791" s="80">
        <v>12500</v>
      </c>
      <c r="W2791" s="80"/>
      <c r="X2791" s="80"/>
      <c r="Y2791" s="80"/>
      <c r="Z2791" s="80"/>
      <c r="AA2791" s="80"/>
      <c r="AB2791" s="80"/>
      <c r="AC2791" s="80"/>
      <c r="AD2791" s="80"/>
      <c r="AE2791" s="80"/>
      <c r="AF2791" s="80"/>
      <c r="AG2791" s="80"/>
      <c r="AH2791" s="80"/>
      <c r="AI2791" s="80"/>
      <c r="AJ2791" s="80"/>
      <c r="AK2791" s="80"/>
      <c r="AL2791" s="80"/>
      <c r="AM2791" s="80"/>
      <c r="AN2791" s="80"/>
      <c r="AO2791" s="80"/>
      <c r="AP2791" s="80">
        <v>658.02</v>
      </c>
      <c r="AQ2791" s="39">
        <v>0</v>
      </c>
      <c r="AR2791" s="27">
        <f t="shared" si="79"/>
        <v>0</v>
      </c>
      <c r="AS2791" s="10" t="s">
        <v>111</v>
      </c>
      <c r="AT2791" s="43" t="s">
        <v>241</v>
      </c>
      <c r="AU2791" s="10" t="s">
        <v>212</v>
      </c>
    </row>
    <row r="2792" spans="2:47" x14ac:dyDescent="0.2">
      <c r="B2792" s="7" t="s">
        <v>4088</v>
      </c>
      <c r="C2792" s="7" t="s">
        <v>100</v>
      </c>
      <c r="D2792" s="13" t="s">
        <v>4089</v>
      </c>
      <c r="E2792" s="7" t="s">
        <v>4090</v>
      </c>
      <c r="F2792" s="7" t="s">
        <v>4091</v>
      </c>
      <c r="G2792" s="7" t="s">
        <v>4092</v>
      </c>
      <c r="H2792" s="8" t="s">
        <v>197</v>
      </c>
      <c r="I2792" s="9">
        <v>45</v>
      </c>
      <c r="J2792" s="10" t="s">
        <v>238</v>
      </c>
      <c r="K2792" s="8" t="s">
        <v>107</v>
      </c>
      <c r="L2792" s="10" t="s">
        <v>108</v>
      </c>
      <c r="M2792" s="10" t="s">
        <v>109</v>
      </c>
      <c r="N2792" s="10" t="s">
        <v>110</v>
      </c>
      <c r="O2792" s="27"/>
      <c r="P2792" s="27"/>
      <c r="Q2792" s="74"/>
      <c r="R2792" s="27">
        <v>101340</v>
      </c>
      <c r="S2792" s="27">
        <v>101340</v>
      </c>
      <c r="T2792" s="27">
        <v>101340</v>
      </c>
      <c r="U2792" s="27">
        <v>101340</v>
      </c>
      <c r="V2792" s="27">
        <v>101340</v>
      </c>
      <c r="W2792" s="27"/>
      <c r="X2792" s="27"/>
      <c r="Y2792" s="27"/>
      <c r="Z2792" s="27"/>
      <c r="AA2792" s="27"/>
      <c r="AB2792" s="27"/>
      <c r="AC2792" s="27"/>
      <c r="AD2792" s="27"/>
      <c r="AE2792" s="27"/>
      <c r="AF2792" s="27"/>
      <c r="AG2792" s="27"/>
      <c r="AH2792" s="27"/>
      <c r="AI2792" s="27"/>
      <c r="AJ2792" s="27"/>
      <c r="AK2792" s="27"/>
      <c r="AL2792" s="27"/>
      <c r="AM2792" s="27"/>
      <c r="AN2792" s="27"/>
      <c r="AO2792" s="27"/>
      <c r="AP2792" s="27">
        <v>87.05</v>
      </c>
      <c r="AQ2792" s="39">
        <v>0</v>
      </c>
      <c r="AR2792" s="27">
        <f t="shared" si="79"/>
        <v>0</v>
      </c>
      <c r="AS2792" s="10" t="s">
        <v>111</v>
      </c>
      <c r="AT2792" s="43" t="s">
        <v>241</v>
      </c>
      <c r="AU2792" s="88"/>
    </row>
    <row r="2793" spans="2:47" x14ac:dyDescent="0.2">
      <c r="B2793" s="12" t="s">
        <v>4093</v>
      </c>
      <c r="C2793" s="7" t="s">
        <v>100</v>
      </c>
      <c r="D2793" s="13" t="s">
        <v>4089</v>
      </c>
      <c r="E2793" s="7" t="s">
        <v>4090</v>
      </c>
      <c r="F2793" s="7" t="s">
        <v>4091</v>
      </c>
      <c r="G2793" s="7" t="s">
        <v>4092</v>
      </c>
      <c r="H2793" s="8" t="s">
        <v>197</v>
      </c>
      <c r="I2793" s="9">
        <v>45</v>
      </c>
      <c r="J2793" s="10" t="s">
        <v>579</v>
      </c>
      <c r="K2793" s="8" t="s">
        <v>107</v>
      </c>
      <c r="L2793" s="10" t="s">
        <v>108</v>
      </c>
      <c r="M2793" s="10" t="s">
        <v>109</v>
      </c>
      <c r="N2793" s="10" t="s">
        <v>110</v>
      </c>
      <c r="O2793" s="74"/>
      <c r="P2793" s="27"/>
      <c r="Q2793" s="27"/>
      <c r="R2793" s="27">
        <v>64880</v>
      </c>
      <c r="S2793" s="27">
        <v>80000</v>
      </c>
      <c r="T2793" s="27">
        <v>80000</v>
      </c>
      <c r="U2793" s="27">
        <v>80000</v>
      </c>
      <c r="V2793" s="27">
        <v>80000</v>
      </c>
      <c r="W2793" s="27"/>
      <c r="X2793" s="27"/>
      <c r="Y2793" s="27"/>
      <c r="Z2793" s="27"/>
      <c r="AA2793" s="27"/>
      <c r="AB2793" s="27"/>
      <c r="AC2793" s="27"/>
      <c r="AD2793" s="27"/>
      <c r="AE2793" s="27"/>
      <c r="AF2793" s="27"/>
      <c r="AG2793" s="27"/>
      <c r="AH2793" s="27"/>
      <c r="AI2793" s="27"/>
      <c r="AJ2793" s="27"/>
      <c r="AK2793" s="27"/>
      <c r="AL2793" s="27"/>
      <c r="AM2793" s="27"/>
      <c r="AN2793" s="27"/>
      <c r="AO2793" s="27"/>
      <c r="AP2793" s="27">
        <v>65.37</v>
      </c>
      <c r="AQ2793" s="39">
        <v>0</v>
      </c>
      <c r="AR2793" s="27">
        <f t="shared" si="79"/>
        <v>0</v>
      </c>
      <c r="AS2793" s="10" t="s">
        <v>111</v>
      </c>
      <c r="AT2793" s="43" t="s">
        <v>241</v>
      </c>
      <c r="AU2793" s="88" t="s">
        <v>4080</v>
      </c>
    </row>
    <row r="2794" spans="2:47" x14ac:dyDescent="0.2">
      <c r="B2794" s="12" t="s">
        <v>4094</v>
      </c>
      <c r="C2794" s="7" t="s">
        <v>100</v>
      </c>
      <c r="D2794" s="13" t="s">
        <v>4089</v>
      </c>
      <c r="E2794" s="7" t="s">
        <v>4090</v>
      </c>
      <c r="F2794" s="7" t="s">
        <v>4091</v>
      </c>
      <c r="G2794" s="7" t="s">
        <v>4092</v>
      </c>
      <c r="H2794" s="8" t="s">
        <v>197</v>
      </c>
      <c r="I2794" s="9">
        <v>45</v>
      </c>
      <c r="J2794" s="10" t="s">
        <v>238</v>
      </c>
      <c r="K2794" s="8" t="s">
        <v>107</v>
      </c>
      <c r="L2794" s="10" t="s">
        <v>108</v>
      </c>
      <c r="M2794" s="10" t="s">
        <v>109</v>
      </c>
      <c r="N2794" s="10" t="s">
        <v>110</v>
      </c>
      <c r="O2794" s="74"/>
      <c r="P2794" s="27"/>
      <c r="Q2794" s="27"/>
      <c r="R2794" s="27"/>
      <c r="S2794" s="80">
        <v>80000</v>
      </c>
      <c r="T2794" s="80">
        <v>80000</v>
      </c>
      <c r="U2794" s="80">
        <v>80000</v>
      </c>
      <c r="V2794" s="80">
        <v>80000</v>
      </c>
      <c r="W2794" s="80"/>
      <c r="X2794" s="80"/>
      <c r="Y2794" s="80"/>
      <c r="Z2794" s="80"/>
      <c r="AA2794" s="80"/>
      <c r="AB2794" s="80"/>
      <c r="AC2794" s="80"/>
      <c r="AD2794" s="80"/>
      <c r="AE2794" s="80"/>
      <c r="AF2794" s="80"/>
      <c r="AG2794" s="80"/>
      <c r="AH2794" s="80"/>
      <c r="AI2794" s="80"/>
      <c r="AJ2794" s="80"/>
      <c r="AK2794" s="80"/>
      <c r="AL2794" s="80"/>
      <c r="AM2794" s="80"/>
      <c r="AN2794" s="80"/>
      <c r="AO2794" s="80"/>
      <c r="AP2794" s="80">
        <v>65.37</v>
      </c>
      <c r="AQ2794" s="39">
        <v>0</v>
      </c>
      <c r="AR2794" s="27">
        <f t="shared" si="79"/>
        <v>0</v>
      </c>
      <c r="AS2794" s="10" t="s">
        <v>111</v>
      </c>
      <c r="AT2794" s="43" t="s">
        <v>241</v>
      </c>
      <c r="AU2794" s="13" t="s">
        <v>1163</v>
      </c>
    </row>
    <row r="2795" spans="2:47" x14ac:dyDescent="0.2">
      <c r="B2795" s="13" t="s">
        <v>4095</v>
      </c>
      <c r="C2795" s="13" t="s">
        <v>100</v>
      </c>
      <c r="D2795" s="13" t="s">
        <v>4096</v>
      </c>
      <c r="E2795" s="13" t="s">
        <v>4097</v>
      </c>
      <c r="F2795" s="13" t="s">
        <v>4098</v>
      </c>
      <c r="G2795" s="13" t="s">
        <v>4092</v>
      </c>
      <c r="H2795" s="13" t="s">
        <v>1475</v>
      </c>
      <c r="I2795" s="13">
        <v>45</v>
      </c>
      <c r="J2795" s="13" t="s">
        <v>614</v>
      </c>
      <c r="K2795" s="13" t="s">
        <v>107</v>
      </c>
      <c r="L2795" s="13" t="s">
        <v>108</v>
      </c>
      <c r="M2795" s="13" t="s">
        <v>109</v>
      </c>
      <c r="N2795" s="13" t="s">
        <v>110</v>
      </c>
      <c r="O2795" s="39"/>
      <c r="P2795" s="39"/>
      <c r="Q2795" s="39"/>
      <c r="R2795" s="39"/>
      <c r="S2795" s="39">
        <v>59709</v>
      </c>
      <c r="T2795" s="39">
        <v>77750</v>
      </c>
      <c r="U2795" s="39">
        <v>77750</v>
      </c>
      <c r="V2795" s="39">
        <v>77750</v>
      </c>
      <c r="W2795" s="39">
        <v>77750</v>
      </c>
      <c r="X2795" s="39"/>
      <c r="Y2795" s="39"/>
      <c r="Z2795" s="39"/>
      <c r="AA2795" s="39"/>
      <c r="AB2795" s="39"/>
      <c r="AC2795" s="39"/>
      <c r="AD2795" s="39"/>
      <c r="AE2795" s="39"/>
      <c r="AF2795" s="39"/>
      <c r="AG2795" s="39"/>
      <c r="AH2795" s="39"/>
      <c r="AI2795" s="39"/>
      <c r="AJ2795" s="39"/>
      <c r="AK2795" s="39"/>
      <c r="AL2795" s="39"/>
      <c r="AM2795" s="39"/>
      <c r="AN2795" s="39"/>
      <c r="AO2795" s="39"/>
      <c r="AP2795" s="39">
        <v>65.37</v>
      </c>
      <c r="AQ2795" s="39">
        <v>0</v>
      </c>
      <c r="AR2795" s="27">
        <f t="shared" si="79"/>
        <v>0</v>
      </c>
      <c r="AS2795" s="13" t="s">
        <v>111</v>
      </c>
      <c r="AT2795" s="13">
        <v>2016</v>
      </c>
      <c r="AU2795" s="13">
        <v>14</v>
      </c>
    </row>
    <row r="2796" spans="2:47" x14ac:dyDescent="0.2">
      <c r="B2796" s="13" t="s">
        <v>4099</v>
      </c>
      <c r="C2796" s="13" t="s">
        <v>100</v>
      </c>
      <c r="D2796" s="13" t="s">
        <v>4096</v>
      </c>
      <c r="E2796" s="13" t="s">
        <v>4097</v>
      </c>
      <c r="F2796" s="13" t="s">
        <v>4098</v>
      </c>
      <c r="G2796" s="13" t="s">
        <v>4092</v>
      </c>
      <c r="H2796" s="13" t="s">
        <v>1475</v>
      </c>
      <c r="I2796" s="13">
        <v>45</v>
      </c>
      <c r="J2796" s="13" t="s">
        <v>614</v>
      </c>
      <c r="K2796" s="13" t="s">
        <v>107</v>
      </c>
      <c r="L2796" s="13" t="s">
        <v>108</v>
      </c>
      <c r="M2796" s="13" t="s">
        <v>109</v>
      </c>
      <c r="N2796" s="13" t="s">
        <v>110</v>
      </c>
      <c r="O2796" s="39"/>
      <c r="P2796" s="39"/>
      <c r="Q2796" s="39"/>
      <c r="R2796" s="39"/>
      <c r="S2796" s="39">
        <v>41668</v>
      </c>
      <c r="T2796" s="39">
        <v>77750</v>
      </c>
      <c r="U2796" s="39">
        <v>77750</v>
      </c>
      <c r="V2796" s="39">
        <v>77750</v>
      </c>
      <c r="W2796" s="39">
        <v>77750</v>
      </c>
      <c r="X2796" s="39"/>
      <c r="Y2796" s="39"/>
      <c r="Z2796" s="39"/>
      <c r="AA2796" s="39"/>
      <c r="AB2796" s="39"/>
      <c r="AC2796" s="39"/>
      <c r="AD2796" s="39"/>
      <c r="AE2796" s="39"/>
      <c r="AF2796" s="39"/>
      <c r="AG2796" s="39"/>
      <c r="AH2796" s="39"/>
      <c r="AI2796" s="39"/>
      <c r="AJ2796" s="39"/>
      <c r="AK2796" s="39"/>
      <c r="AL2796" s="39"/>
      <c r="AM2796" s="39"/>
      <c r="AN2796" s="39"/>
      <c r="AO2796" s="39"/>
      <c r="AP2796" s="39">
        <v>65.37</v>
      </c>
      <c r="AQ2796" s="39">
        <v>0</v>
      </c>
      <c r="AR2796" s="27">
        <f t="shared" si="79"/>
        <v>0</v>
      </c>
      <c r="AS2796" s="13" t="s">
        <v>111</v>
      </c>
      <c r="AT2796" s="13">
        <v>2016</v>
      </c>
      <c r="AU2796" s="13" t="s">
        <v>212</v>
      </c>
    </row>
    <row r="2797" spans="2:47" x14ac:dyDescent="0.2">
      <c r="B2797" s="7" t="s">
        <v>4100</v>
      </c>
      <c r="C2797" s="7" t="s">
        <v>100</v>
      </c>
      <c r="D2797" s="13" t="s">
        <v>4101</v>
      </c>
      <c r="E2797" s="7" t="s">
        <v>532</v>
      </c>
      <c r="F2797" s="7" t="s">
        <v>4102</v>
      </c>
      <c r="G2797" s="7" t="s">
        <v>4103</v>
      </c>
      <c r="H2797" s="8" t="s">
        <v>197</v>
      </c>
      <c r="I2797" s="9">
        <v>45</v>
      </c>
      <c r="J2797" s="10" t="s">
        <v>238</v>
      </c>
      <c r="K2797" s="8" t="s">
        <v>107</v>
      </c>
      <c r="L2797" s="10" t="s">
        <v>108</v>
      </c>
      <c r="M2797" s="10" t="s">
        <v>109</v>
      </c>
      <c r="N2797" s="10" t="s">
        <v>110</v>
      </c>
      <c r="O2797" s="27"/>
      <c r="P2797" s="27"/>
      <c r="Q2797" s="74"/>
      <c r="R2797" s="27"/>
      <c r="S2797" s="27"/>
      <c r="T2797" s="27"/>
      <c r="U2797" s="27"/>
      <c r="V2797" s="27"/>
      <c r="W2797" s="27"/>
      <c r="X2797" s="27"/>
      <c r="Y2797" s="27"/>
      <c r="Z2797" s="27"/>
      <c r="AA2797" s="27"/>
      <c r="AB2797" s="27"/>
      <c r="AC2797" s="27"/>
      <c r="AD2797" s="27"/>
      <c r="AE2797" s="27"/>
      <c r="AF2797" s="27"/>
      <c r="AG2797" s="27"/>
      <c r="AH2797" s="27"/>
      <c r="AI2797" s="27"/>
      <c r="AJ2797" s="27"/>
      <c r="AK2797" s="27"/>
      <c r="AL2797" s="27"/>
      <c r="AM2797" s="27"/>
      <c r="AN2797" s="27"/>
      <c r="AO2797" s="27"/>
      <c r="AP2797" s="27">
        <v>24180011.43</v>
      </c>
      <c r="AQ2797" s="39">
        <f>AP2797*(P2797+Q2797+R2797+S2797+T2797+U2797+V2797)</f>
        <v>0</v>
      </c>
      <c r="AR2797" s="27">
        <f t="shared" si="79"/>
        <v>0</v>
      </c>
      <c r="AS2797" s="10" t="s">
        <v>111</v>
      </c>
      <c r="AT2797" s="7" t="s">
        <v>375</v>
      </c>
      <c r="AU2797" s="89" t="s">
        <v>212</v>
      </c>
    </row>
    <row r="2798" spans="2:47" x14ac:dyDescent="0.2">
      <c r="B2798" s="7" t="s">
        <v>4104</v>
      </c>
      <c r="C2798" s="7" t="s">
        <v>100</v>
      </c>
      <c r="D2798" s="13" t="s">
        <v>4105</v>
      </c>
      <c r="E2798" s="7" t="s">
        <v>4106</v>
      </c>
      <c r="F2798" s="7" t="s">
        <v>4107</v>
      </c>
      <c r="G2798" s="7" t="s">
        <v>542</v>
      </c>
      <c r="H2798" s="8" t="s">
        <v>197</v>
      </c>
      <c r="I2798" s="9">
        <v>45</v>
      </c>
      <c r="J2798" s="10" t="s">
        <v>238</v>
      </c>
      <c r="K2798" s="8" t="s">
        <v>107</v>
      </c>
      <c r="L2798" s="10" t="s">
        <v>108</v>
      </c>
      <c r="M2798" s="10" t="s">
        <v>109</v>
      </c>
      <c r="N2798" s="10" t="s">
        <v>110</v>
      </c>
      <c r="O2798" s="27"/>
      <c r="P2798" s="27"/>
      <c r="Q2798" s="74"/>
      <c r="R2798" s="27"/>
      <c r="S2798" s="27"/>
      <c r="T2798" s="27"/>
      <c r="U2798" s="27"/>
      <c r="V2798" s="27"/>
      <c r="W2798" s="27"/>
      <c r="X2798" s="27"/>
      <c r="Y2798" s="27"/>
      <c r="Z2798" s="27"/>
      <c r="AA2798" s="27"/>
      <c r="AB2798" s="27"/>
      <c r="AC2798" s="27"/>
      <c r="AD2798" s="27"/>
      <c r="AE2798" s="27"/>
      <c r="AF2798" s="27"/>
      <c r="AG2798" s="27"/>
      <c r="AH2798" s="27"/>
      <c r="AI2798" s="27"/>
      <c r="AJ2798" s="27"/>
      <c r="AK2798" s="27"/>
      <c r="AL2798" s="27"/>
      <c r="AM2798" s="27"/>
      <c r="AN2798" s="27"/>
      <c r="AO2798" s="27"/>
      <c r="AP2798" s="27">
        <v>11759919.539999999</v>
      </c>
      <c r="AQ2798" s="39">
        <f>AP2798*(P2798+Q2798+R2798+S2798+T2798+U2798+V2798)</f>
        <v>0</v>
      </c>
      <c r="AR2798" s="27">
        <f t="shared" si="79"/>
        <v>0</v>
      </c>
      <c r="AS2798" s="10" t="s">
        <v>111</v>
      </c>
      <c r="AT2798" s="7" t="s">
        <v>375</v>
      </c>
      <c r="AU2798" s="89" t="s">
        <v>212</v>
      </c>
    </row>
    <row r="2799" spans="2:47" x14ac:dyDescent="0.2">
      <c r="B2799" s="7" t="s">
        <v>4108</v>
      </c>
      <c r="C2799" s="7" t="s">
        <v>100</v>
      </c>
      <c r="D2799" s="13" t="s">
        <v>4101</v>
      </c>
      <c r="E2799" s="7" t="s">
        <v>532</v>
      </c>
      <c r="F2799" s="7" t="s">
        <v>4102</v>
      </c>
      <c r="G2799" s="7" t="s">
        <v>4109</v>
      </c>
      <c r="H2799" s="8" t="s">
        <v>197</v>
      </c>
      <c r="I2799" s="9">
        <v>45</v>
      </c>
      <c r="J2799" s="10" t="s">
        <v>238</v>
      </c>
      <c r="K2799" s="8" t="s">
        <v>107</v>
      </c>
      <c r="L2799" s="10" t="s">
        <v>108</v>
      </c>
      <c r="M2799" s="10" t="s">
        <v>109</v>
      </c>
      <c r="N2799" s="10" t="s">
        <v>110</v>
      </c>
      <c r="O2799" s="27"/>
      <c r="P2799" s="27"/>
      <c r="Q2799" s="74"/>
      <c r="R2799" s="27"/>
      <c r="S2799" s="27"/>
      <c r="T2799" s="27"/>
      <c r="U2799" s="27"/>
      <c r="V2799" s="27"/>
      <c r="W2799" s="27"/>
      <c r="X2799" s="27"/>
      <c r="Y2799" s="27"/>
      <c r="Z2799" s="27"/>
      <c r="AA2799" s="27"/>
      <c r="AB2799" s="27"/>
      <c r="AC2799" s="27"/>
      <c r="AD2799" s="27"/>
      <c r="AE2799" s="27"/>
      <c r="AF2799" s="27"/>
      <c r="AG2799" s="27"/>
      <c r="AH2799" s="27"/>
      <c r="AI2799" s="27"/>
      <c r="AJ2799" s="27"/>
      <c r="AK2799" s="27"/>
      <c r="AL2799" s="27"/>
      <c r="AM2799" s="27"/>
      <c r="AN2799" s="27"/>
      <c r="AO2799" s="27"/>
      <c r="AP2799" s="27">
        <v>26197668.960000001</v>
      </c>
      <c r="AQ2799" s="39">
        <f>AP2799*(P2799+Q2799+R2799+S2799+T2799+U2799+V2799)</f>
        <v>0</v>
      </c>
      <c r="AR2799" s="27">
        <f t="shared" si="79"/>
        <v>0</v>
      </c>
      <c r="AS2799" s="10" t="s">
        <v>111</v>
      </c>
      <c r="AT2799" s="7" t="s">
        <v>375</v>
      </c>
      <c r="AU2799" s="89" t="s">
        <v>212</v>
      </c>
    </row>
    <row r="2800" spans="2:47" x14ac:dyDescent="0.2">
      <c r="B2800" s="7" t="s">
        <v>4110</v>
      </c>
      <c r="C2800" s="7" t="s">
        <v>100</v>
      </c>
      <c r="D2800" s="13" t="s">
        <v>4111</v>
      </c>
      <c r="E2800" s="7" t="s">
        <v>4112</v>
      </c>
      <c r="F2800" s="7" t="s">
        <v>4113</v>
      </c>
      <c r="G2800" s="7" t="s">
        <v>4114</v>
      </c>
      <c r="H2800" s="8" t="s">
        <v>197</v>
      </c>
      <c r="I2800" s="9">
        <v>45</v>
      </c>
      <c r="J2800" s="10" t="s">
        <v>238</v>
      </c>
      <c r="K2800" s="8" t="s">
        <v>107</v>
      </c>
      <c r="L2800" s="10" t="s">
        <v>108</v>
      </c>
      <c r="M2800" s="10" t="s">
        <v>109</v>
      </c>
      <c r="N2800" s="10" t="s">
        <v>4115</v>
      </c>
      <c r="O2800" s="27"/>
      <c r="P2800" s="27"/>
      <c r="Q2800" s="74"/>
      <c r="R2800" s="27">
        <v>0.5</v>
      </c>
      <c r="S2800" s="27">
        <v>0.5</v>
      </c>
      <c r="T2800" s="27">
        <v>0.5</v>
      </c>
      <c r="U2800" s="27">
        <v>0.5</v>
      </c>
      <c r="V2800" s="27">
        <v>0.5</v>
      </c>
      <c r="W2800" s="27"/>
      <c r="X2800" s="27"/>
      <c r="Y2800" s="27"/>
      <c r="Z2800" s="27"/>
      <c r="AA2800" s="27"/>
      <c r="AB2800" s="27"/>
      <c r="AC2800" s="27"/>
      <c r="AD2800" s="27"/>
      <c r="AE2800" s="27"/>
      <c r="AF2800" s="27"/>
      <c r="AG2800" s="27"/>
      <c r="AH2800" s="27"/>
      <c r="AI2800" s="27"/>
      <c r="AJ2800" s="27"/>
      <c r="AK2800" s="27"/>
      <c r="AL2800" s="27"/>
      <c r="AM2800" s="27"/>
      <c r="AN2800" s="27"/>
      <c r="AO2800" s="27"/>
      <c r="AP2800" s="27">
        <v>627934.39</v>
      </c>
      <c r="AQ2800" s="39">
        <v>0</v>
      </c>
      <c r="AR2800" s="27">
        <f t="shared" si="79"/>
        <v>0</v>
      </c>
      <c r="AS2800" s="10" t="s">
        <v>111</v>
      </c>
      <c r="AT2800" s="7">
        <v>2015</v>
      </c>
      <c r="AU2800" s="89" t="s">
        <v>242</v>
      </c>
    </row>
    <row r="2801" spans="2:47" x14ac:dyDescent="0.2">
      <c r="B2801" s="7" t="s">
        <v>4116</v>
      </c>
      <c r="C2801" s="7" t="s">
        <v>100</v>
      </c>
      <c r="D2801" s="13" t="s">
        <v>4111</v>
      </c>
      <c r="E2801" s="7" t="s">
        <v>4112</v>
      </c>
      <c r="F2801" s="7" t="s">
        <v>4113</v>
      </c>
      <c r="G2801" s="7" t="s">
        <v>4114</v>
      </c>
      <c r="H2801" s="8" t="s">
        <v>197</v>
      </c>
      <c r="I2801" s="9">
        <v>45</v>
      </c>
      <c r="J2801" s="10" t="s">
        <v>4117</v>
      </c>
      <c r="K2801" s="8" t="s">
        <v>107</v>
      </c>
      <c r="L2801" s="10" t="s">
        <v>108</v>
      </c>
      <c r="M2801" s="10" t="s">
        <v>109</v>
      </c>
      <c r="N2801" s="10" t="s">
        <v>4115</v>
      </c>
      <c r="O2801" s="27"/>
      <c r="P2801" s="27"/>
      <c r="Q2801" s="74"/>
      <c r="R2801" s="27">
        <v>0.5</v>
      </c>
      <c r="S2801" s="27">
        <v>0.5</v>
      </c>
      <c r="T2801" s="27">
        <v>0.5</v>
      </c>
      <c r="U2801" s="27">
        <v>0.5</v>
      </c>
      <c r="V2801" s="27">
        <v>0.5</v>
      </c>
      <c r="W2801" s="27"/>
      <c r="X2801" s="27"/>
      <c r="Y2801" s="27"/>
      <c r="Z2801" s="27"/>
      <c r="AA2801" s="27"/>
      <c r="AB2801" s="27"/>
      <c r="AC2801" s="27"/>
      <c r="AD2801" s="27"/>
      <c r="AE2801" s="27"/>
      <c r="AF2801" s="27"/>
      <c r="AG2801" s="27"/>
      <c r="AH2801" s="27"/>
      <c r="AI2801" s="27"/>
      <c r="AJ2801" s="27"/>
      <c r="AK2801" s="27"/>
      <c r="AL2801" s="27"/>
      <c r="AM2801" s="27"/>
      <c r="AN2801" s="27"/>
      <c r="AO2801" s="27"/>
      <c r="AP2801" s="27">
        <v>627934.39215030859</v>
      </c>
      <c r="AQ2801" s="39">
        <v>0</v>
      </c>
      <c r="AR2801" s="27">
        <f t="shared" si="79"/>
        <v>0</v>
      </c>
      <c r="AS2801" s="10" t="s">
        <v>111</v>
      </c>
      <c r="AT2801" s="43">
        <v>2015</v>
      </c>
      <c r="AU2801" s="10" t="s">
        <v>1339</v>
      </c>
    </row>
    <row r="2802" spans="2:47" x14ac:dyDescent="0.2">
      <c r="B2802" s="12" t="s">
        <v>4118</v>
      </c>
      <c r="C2802" s="7" t="s">
        <v>100</v>
      </c>
      <c r="D2802" s="13" t="s">
        <v>4111</v>
      </c>
      <c r="E2802" s="7" t="s">
        <v>4112</v>
      </c>
      <c r="F2802" s="7" t="s">
        <v>4113</v>
      </c>
      <c r="G2802" s="7" t="s">
        <v>4114</v>
      </c>
      <c r="H2802" s="8" t="s">
        <v>197</v>
      </c>
      <c r="I2802" s="9">
        <v>45</v>
      </c>
      <c r="J2802" s="10" t="s">
        <v>579</v>
      </c>
      <c r="K2802" s="8" t="s">
        <v>107</v>
      </c>
      <c r="L2802" s="10" t="s">
        <v>108</v>
      </c>
      <c r="M2802" s="10" t="s">
        <v>109</v>
      </c>
      <c r="N2802" s="10" t="s">
        <v>4115</v>
      </c>
      <c r="O2802" s="74"/>
      <c r="P2802" s="27"/>
      <c r="Q2802" s="27"/>
      <c r="R2802" s="27">
        <v>0.5</v>
      </c>
      <c r="S2802" s="27">
        <v>0.5</v>
      </c>
      <c r="T2802" s="27">
        <v>0.5</v>
      </c>
      <c r="U2802" s="27">
        <v>0.5</v>
      </c>
      <c r="V2802" s="27">
        <v>0.5</v>
      </c>
      <c r="W2802" s="27"/>
      <c r="X2802" s="27"/>
      <c r="Y2802" s="27"/>
      <c r="Z2802" s="27"/>
      <c r="AA2802" s="27"/>
      <c r="AB2802" s="27"/>
      <c r="AC2802" s="27"/>
      <c r="AD2802" s="27"/>
      <c r="AE2802" s="27"/>
      <c r="AF2802" s="27"/>
      <c r="AG2802" s="27"/>
      <c r="AH2802" s="27"/>
      <c r="AI2802" s="27"/>
      <c r="AJ2802" s="27"/>
      <c r="AK2802" s="27"/>
      <c r="AL2802" s="27"/>
      <c r="AM2802" s="27"/>
      <c r="AN2802" s="27"/>
      <c r="AO2802" s="27"/>
      <c r="AP2802" s="27">
        <v>627934.39215030859</v>
      </c>
      <c r="AQ2802" s="39">
        <v>0</v>
      </c>
      <c r="AR2802" s="27">
        <f t="shared" si="79"/>
        <v>0</v>
      </c>
      <c r="AS2802" s="10" t="s">
        <v>111</v>
      </c>
      <c r="AT2802" s="43">
        <v>2015</v>
      </c>
      <c r="AU2802" s="88"/>
    </row>
    <row r="2803" spans="2:47" x14ac:dyDescent="0.2">
      <c r="B2803" s="12" t="s">
        <v>4119</v>
      </c>
      <c r="C2803" s="7" t="s">
        <v>100</v>
      </c>
      <c r="D2803" s="13" t="s">
        <v>4111</v>
      </c>
      <c r="E2803" s="7" t="s">
        <v>4112</v>
      </c>
      <c r="F2803" s="7" t="s">
        <v>4113</v>
      </c>
      <c r="G2803" s="7" t="s">
        <v>4114</v>
      </c>
      <c r="H2803" s="8" t="s">
        <v>197</v>
      </c>
      <c r="I2803" s="9">
        <v>45</v>
      </c>
      <c r="J2803" s="10" t="s">
        <v>579</v>
      </c>
      <c r="K2803" s="8" t="s">
        <v>107</v>
      </c>
      <c r="L2803" s="10" t="s">
        <v>108</v>
      </c>
      <c r="M2803" s="10" t="s">
        <v>109</v>
      </c>
      <c r="N2803" s="10" t="s">
        <v>4115</v>
      </c>
      <c r="O2803" s="74"/>
      <c r="P2803" s="27"/>
      <c r="Q2803" s="27"/>
      <c r="R2803" s="27">
        <v>0.5</v>
      </c>
      <c r="S2803" s="27">
        <v>0.5</v>
      </c>
      <c r="T2803" s="27">
        <v>0.5</v>
      </c>
      <c r="U2803" s="27">
        <v>0.5</v>
      </c>
      <c r="V2803" s="27">
        <v>0.5</v>
      </c>
      <c r="W2803" s="27"/>
      <c r="X2803" s="27"/>
      <c r="Y2803" s="27"/>
      <c r="Z2803" s="27"/>
      <c r="AA2803" s="27"/>
      <c r="AB2803" s="27"/>
      <c r="AC2803" s="27"/>
      <c r="AD2803" s="27"/>
      <c r="AE2803" s="27"/>
      <c r="AF2803" s="27"/>
      <c r="AG2803" s="27"/>
      <c r="AH2803" s="27"/>
      <c r="AI2803" s="27"/>
      <c r="AJ2803" s="27"/>
      <c r="AK2803" s="27"/>
      <c r="AL2803" s="27"/>
      <c r="AM2803" s="27"/>
      <c r="AN2803" s="27"/>
      <c r="AO2803" s="27"/>
      <c r="AP2803" s="27">
        <v>424732</v>
      </c>
      <c r="AQ2803" s="39">
        <v>0</v>
      </c>
      <c r="AR2803" s="27">
        <f t="shared" si="79"/>
        <v>0</v>
      </c>
      <c r="AS2803" s="10" t="s">
        <v>111</v>
      </c>
      <c r="AT2803" s="43">
        <v>2015</v>
      </c>
      <c r="AU2803" s="13" t="s">
        <v>156</v>
      </c>
    </row>
    <row r="2804" spans="2:47" x14ac:dyDescent="0.2">
      <c r="B2804" s="13" t="s">
        <v>4120</v>
      </c>
      <c r="C2804" s="13" t="s">
        <v>100</v>
      </c>
      <c r="D2804" s="13" t="s">
        <v>4121</v>
      </c>
      <c r="E2804" s="13" t="s">
        <v>4112</v>
      </c>
      <c r="F2804" s="13" t="s">
        <v>4122</v>
      </c>
      <c r="G2804" s="13" t="s">
        <v>4114</v>
      </c>
      <c r="H2804" s="13" t="s">
        <v>197</v>
      </c>
      <c r="I2804" s="13">
        <v>45</v>
      </c>
      <c r="J2804" s="13" t="s">
        <v>579</v>
      </c>
      <c r="K2804" s="13" t="s">
        <v>107</v>
      </c>
      <c r="L2804" s="13" t="s">
        <v>108</v>
      </c>
      <c r="M2804" s="13" t="s">
        <v>109</v>
      </c>
      <c r="N2804" s="13" t="s">
        <v>4115</v>
      </c>
      <c r="O2804" s="39"/>
      <c r="P2804" s="39"/>
      <c r="Q2804" s="39"/>
      <c r="R2804" s="39">
        <v>0.5</v>
      </c>
      <c r="S2804" s="39">
        <v>0</v>
      </c>
      <c r="T2804" s="39">
        <v>0.60000000000000009</v>
      </c>
      <c r="U2804" s="39">
        <v>0.60000000000000009</v>
      </c>
      <c r="V2804" s="39">
        <v>0.60000000000000009</v>
      </c>
      <c r="W2804" s="39"/>
      <c r="X2804" s="39"/>
      <c r="Y2804" s="39"/>
      <c r="Z2804" s="39"/>
      <c r="AA2804" s="39"/>
      <c r="AB2804" s="39"/>
      <c r="AC2804" s="39"/>
      <c r="AD2804" s="39"/>
      <c r="AE2804" s="39"/>
      <c r="AF2804" s="39"/>
      <c r="AG2804" s="39"/>
      <c r="AH2804" s="39"/>
      <c r="AI2804" s="39"/>
      <c r="AJ2804" s="39"/>
      <c r="AK2804" s="39"/>
      <c r="AL2804" s="39"/>
      <c r="AM2804" s="39"/>
      <c r="AN2804" s="39"/>
      <c r="AO2804" s="39"/>
      <c r="AP2804" s="39">
        <v>566468.76</v>
      </c>
      <c r="AQ2804" s="39">
        <v>0</v>
      </c>
      <c r="AR2804" s="27">
        <f t="shared" si="79"/>
        <v>0</v>
      </c>
      <c r="AS2804" s="13" t="s">
        <v>111</v>
      </c>
      <c r="AT2804" s="13">
        <v>2015</v>
      </c>
      <c r="AU2804" s="13">
        <v>14</v>
      </c>
    </row>
    <row r="2805" spans="2:47" x14ac:dyDescent="0.2">
      <c r="B2805" s="13" t="s">
        <v>4123</v>
      </c>
      <c r="C2805" s="13" t="s">
        <v>100</v>
      </c>
      <c r="D2805" s="13" t="s">
        <v>4121</v>
      </c>
      <c r="E2805" s="13" t="s">
        <v>4112</v>
      </c>
      <c r="F2805" s="13" t="s">
        <v>4122</v>
      </c>
      <c r="G2805" s="13" t="s">
        <v>4114</v>
      </c>
      <c r="H2805" s="13" t="s">
        <v>197</v>
      </c>
      <c r="I2805" s="13">
        <v>45</v>
      </c>
      <c r="J2805" s="13" t="s">
        <v>579</v>
      </c>
      <c r="K2805" s="13" t="s">
        <v>107</v>
      </c>
      <c r="L2805" s="13" t="s">
        <v>108</v>
      </c>
      <c r="M2805" s="13" t="s">
        <v>122</v>
      </c>
      <c r="N2805" s="13" t="s">
        <v>4115</v>
      </c>
      <c r="O2805" s="39"/>
      <c r="P2805" s="39"/>
      <c r="Q2805" s="39"/>
      <c r="R2805" s="39">
        <v>0.5</v>
      </c>
      <c r="S2805" s="39">
        <v>0</v>
      </c>
      <c r="T2805" s="39">
        <v>0.5</v>
      </c>
      <c r="U2805" s="39">
        <v>0.5</v>
      </c>
      <c r="V2805" s="39">
        <v>0.5</v>
      </c>
      <c r="W2805" s="39"/>
      <c r="X2805" s="39"/>
      <c r="Y2805" s="39"/>
      <c r="Z2805" s="39"/>
      <c r="AA2805" s="39"/>
      <c r="AB2805" s="39"/>
      <c r="AC2805" s="39"/>
      <c r="AD2805" s="39"/>
      <c r="AE2805" s="39"/>
      <c r="AF2805" s="39"/>
      <c r="AG2805" s="39"/>
      <c r="AH2805" s="39"/>
      <c r="AI2805" s="39"/>
      <c r="AJ2805" s="39"/>
      <c r="AK2805" s="39"/>
      <c r="AL2805" s="39"/>
      <c r="AM2805" s="39"/>
      <c r="AN2805" s="39"/>
      <c r="AO2805" s="39"/>
      <c r="AP2805" s="39">
        <v>566468.76</v>
      </c>
      <c r="AQ2805" s="39">
        <v>0</v>
      </c>
      <c r="AR2805" s="27">
        <f t="shared" si="79"/>
        <v>0</v>
      </c>
      <c r="AS2805" s="13" t="s">
        <v>111</v>
      </c>
      <c r="AT2805" s="13">
        <v>2015</v>
      </c>
      <c r="AU2805" s="13" t="s">
        <v>115</v>
      </c>
    </row>
    <row r="2806" spans="2:47" x14ac:dyDescent="0.2">
      <c r="B2806" s="13" t="s">
        <v>4124</v>
      </c>
      <c r="C2806" s="13" t="s">
        <v>100</v>
      </c>
      <c r="D2806" s="13" t="s">
        <v>4121</v>
      </c>
      <c r="E2806" s="13" t="s">
        <v>4112</v>
      </c>
      <c r="F2806" s="13" t="s">
        <v>4122</v>
      </c>
      <c r="G2806" s="13" t="s">
        <v>4114</v>
      </c>
      <c r="H2806" s="13" t="s">
        <v>197</v>
      </c>
      <c r="I2806" s="13">
        <v>45</v>
      </c>
      <c r="J2806" s="13" t="s">
        <v>579</v>
      </c>
      <c r="K2806" s="13" t="s">
        <v>107</v>
      </c>
      <c r="L2806" s="13" t="s">
        <v>108</v>
      </c>
      <c r="M2806" s="13" t="s">
        <v>122</v>
      </c>
      <c r="N2806" s="13" t="s">
        <v>4125</v>
      </c>
      <c r="O2806" s="39"/>
      <c r="P2806" s="39"/>
      <c r="Q2806" s="39"/>
      <c r="R2806" s="39">
        <v>0.5</v>
      </c>
      <c r="S2806" s="39">
        <v>0</v>
      </c>
      <c r="T2806" s="39">
        <v>0</v>
      </c>
      <c r="U2806" s="39">
        <v>0.5</v>
      </c>
      <c r="V2806" s="39">
        <v>0.5</v>
      </c>
      <c r="W2806" s="39"/>
      <c r="X2806" s="39"/>
      <c r="Y2806" s="39"/>
      <c r="Z2806" s="39"/>
      <c r="AA2806" s="39"/>
      <c r="AB2806" s="39"/>
      <c r="AC2806" s="39"/>
      <c r="AD2806" s="39"/>
      <c r="AE2806" s="39"/>
      <c r="AF2806" s="39"/>
      <c r="AG2806" s="39"/>
      <c r="AH2806" s="39"/>
      <c r="AI2806" s="39"/>
      <c r="AJ2806" s="39"/>
      <c r="AK2806" s="39"/>
      <c r="AL2806" s="39"/>
      <c r="AM2806" s="39"/>
      <c r="AN2806" s="39"/>
      <c r="AO2806" s="39"/>
      <c r="AP2806" s="39">
        <v>566468.76</v>
      </c>
      <c r="AQ2806" s="39">
        <f>(R2806+S2806+T2806+U2806+V2806)*AP2806</f>
        <v>849703.14</v>
      </c>
      <c r="AR2806" s="27">
        <f t="shared" si="79"/>
        <v>951667.5168000001</v>
      </c>
      <c r="AS2806" s="13" t="s">
        <v>111</v>
      </c>
      <c r="AT2806" s="13">
        <v>2015</v>
      </c>
      <c r="AU2806" s="13"/>
    </row>
    <row r="2807" spans="2:47" x14ac:dyDescent="0.2">
      <c r="B2807" s="7" t="s">
        <v>4126</v>
      </c>
      <c r="C2807" s="7" t="s">
        <v>100</v>
      </c>
      <c r="D2807" s="13" t="s">
        <v>4127</v>
      </c>
      <c r="E2807" s="7" t="s">
        <v>4112</v>
      </c>
      <c r="F2807" s="7" t="s">
        <v>4128</v>
      </c>
      <c r="G2807" s="7" t="s">
        <v>4129</v>
      </c>
      <c r="H2807" s="8" t="s">
        <v>197</v>
      </c>
      <c r="I2807" s="9">
        <v>45</v>
      </c>
      <c r="J2807" s="10" t="s">
        <v>238</v>
      </c>
      <c r="K2807" s="8" t="s">
        <v>107</v>
      </c>
      <c r="L2807" s="10" t="s">
        <v>108</v>
      </c>
      <c r="M2807" s="10" t="s">
        <v>109</v>
      </c>
      <c r="N2807" s="10" t="s">
        <v>4115</v>
      </c>
      <c r="O2807" s="27"/>
      <c r="P2807" s="27"/>
      <c r="Q2807" s="74"/>
      <c r="R2807" s="27">
        <v>1.1000000000000001</v>
      </c>
      <c r="S2807" s="27">
        <v>1.5000000000000002</v>
      </c>
      <c r="T2807" s="27">
        <v>1.5000000000000002</v>
      </c>
      <c r="U2807" s="27">
        <v>1.5000000000000002</v>
      </c>
      <c r="V2807" s="27">
        <v>1.5000000000000002</v>
      </c>
      <c r="W2807" s="27"/>
      <c r="X2807" s="27"/>
      <c r="Y2807" s="27"/>
      <c r="Z2807" s="27"/>
      <c r="AA2807" s="27"/>
      <c r="AB2807" s="27"/>
      <c r="AC2807" s="27"/>
      <c r="AD2807" s="27"/>
      <c r="AE2807" s="27"/>
      <c r="AF2807" s="27"/>
      <c r="AG2807" s="27"/>
      <c r="AH2807" s="27"/>
      <c r="AI2807" s="27"/>
      <c r="AJ2807" s="27"/>
      <c r="AK2807" s="27"/>
      <c r="AL2807" s="27"/>
      <c r="AM2807" s="27"/>
      <c r="AN2807" s="27"/>
      <c r="AO2807" s="27"/>
      <c r="AP2807" s="27">
        <v>111791.35</v>
      </c>
      <c r="AQ2807" s="39">
        <v>0</v>
      </c>
      <c r="AR2807" s="27">
        <f t="shared" si="79"/>
        <v>0</v>
      </c>
      <c r="AS2807" s="10" t="s">
        <v>111</v>
      </c>
      <c r="AT2807" s="7">
        <v>2015</v>
      </c>
      <c r="AU2807" s="89" t="s">
        <v>242</v>
      </c>
    </row>
    <row r="2808" spans="2:47" x14ac:dyDescent="0.2">
      <c r="B2808" s="7" t="s">
        <v>4130</v>
      </c>
      <c r="C2808" s="7" t="s">
        <v>100</v>
      </c>
      <c r="D2808" s="13" t="s">
        <v>4127</v>
      </c>
      <c r="E2808" s="7" t="s">
        <v>4112</v>
      </c>
      <c r="F2808" s="7" t="s">
        <v>4128</v>
      </c>
      <c r="G2808" s="7" t="s">
        <v>4129</v>
      </c>
      <c r="H2808" s="8" t="s">
        <v>197</v>
      </c>
      <c r="I2808" s="9">
        <v>45</v>
      </c>
      <c r="J2808" s="10" t="s">
        <v>4117</v>
      </c>
      <c r="K2808" s="8" t="s">
        <v>107</v>
      </c>
      <c r="L2808" s="10" t="s">
        <v>108</v>
      </c>
      <c r="M2808" s="10" t="s">
        <v>109</v>
      </c>
      <c r="N2808" s="10" t="s">
        <v>4115</v>
      </c>
      <c r="O2808" s="27"/>
      <c r="P2808" s="27"/>
      <c r="Q2808" s="74"/>
      <c r="R2808" s="27">
        <v>1.1000000000000001</v>
      </c>
      <c r="S2808" s="27">
        <v>1.5000000000000002</v>
      </c>
      <c r="T2808" s="27">
        <v>1.5000000000000002</v>
      </c>
      <c r="U2808" s="27">
        <v>1.5000000000000002</v>
      </c>
      <c r="V2808" s="27">
        <v>1.5000000000000002</v>
      </c>
      <c r="W2808" s="27"/>
      <c r="X2808" s="27"/>
      <c r="Y2808" s="27"/>
      <c r="Z2808" s="27"/>
      <c r="AA2808" s="27"/>
      <c r="AB2808" s="27"/>
      <c r="AC2808" s="27"/>
      <c r="AD2808" s="27"/>
      <c r="AE2808" s="27"/>
      <c r="AF2808" s="27"/>
      <c r="AG2808" s="27"/>
      <c r="AH2808" s="27"/>
      <c r="AI2808" s="27"/>
      <c r="AJ2808" s="27"/>
      <c r="AK2808" s="27"/>
      <c r="AL2808" s="27"/>
      <c r="AM2808" s="27"/>
      <c r="AN2808" s="27"/>
      <c r="AO2808" s="27"/>
      <c r="AP2808" s="27">
        <v>112275.45032550505</v>
      </c>
      <c r="AQ2808" s="39">
        <v>0</v>
      </c>
      <c r="AR2808" s="27">
        <f t="shared" si="79"/>
        <v>0</v>
      </c>
      <c r="AS2808" s="10" t="s">
        <v>111</v>
      </c>
      <c r="AT2808" s="43">
        <v>2015</v>
      </c>
      <c r="AU2808" s="10" t="s">
        <v>1339</v>
      </c>
    </row>
    <row r="2809" spans="2:47" x14ac:dyDescent="0.2">
      <c r="B2809" s="12" t="s">
        <v>4131</v>
      </c>
      <c r="C2809" s="7" t="s">
        <v>100</v>
      </c>
      <c r="D2809" s="13" t="s">
        <v>4127</v>
      </c>
      <c r="E2809" s="7" t="s">
        <v>4112</v>
      </c>
      <c r="F2809" s="7" t="s">
        <v>4128</v>
      </c>
      <c r="G2809" s="7" t="s">
        <v>4129</v>
      </c>
      <c r="H2809" s="8" t="s">
        <v>197</v>
      </c>
      <c r="I2809" s="9">
        <v>45</v>
      </c>
      <c r="J2809" s="10" t="s">
        <v>579</v>
      </c>
      <c r="K2809" s="8" t="s">
        <v>107</v>
      </c>
      <c r="L2809" s="10" t="s">
        <v>108</v>
      </c>
      <c r="M2809" s="10" t="s">
        <v>109</v>
      </c>
      <c r="N2809" s="10" t="s">
        <v>4115</v>
      </c>
      <c r="O2809" s="74"/>
      <c r="P2809" s="27"/>
      <c r="Q2809" s="27"/>
      <c r="R2809" s="27">
        <v>1.1000000000000001</v>
      </c>
      <c r="S2809" s="27">
        <v>1.5000000000000002</v>
      </c>
      <c r="T2809" s="27">
        <v>1.5000000000000002</v>
      </c>
      <c r="U2809" s="27">
        <v>1.5000000000000002</v>
      </c>
      <c r="V2809" s="27">
        <v>1.5000000000000002</v>
      </c>
      <c r="W2809" s="27"/>
      <c r="X2809" s="27"/>
      <c r="Y2809" s="27"/>
      <c r="Z2809" s="27"/>
      <c r="AA2809" s="27"/>
      <c r="AB2809" s="27"/>
      <c r="AC2809" s="27"/>
      <c r="AD2809" s="27"/>
      <c r="AE2809" s="27"/>
      <c r="AF2809" s="27"/>
      <c r="AG2809" s="27"/>
      <c r="AH2809" s="27"/>
      <c r="AI2809" s="27"/>
      <c r="AJ2809" s="27"/>
      <c r="AK2809" s="27"/>
      <c r="AL2809" s="27"/>
      <c r="AM2809" s="27"/>
      <c r="AN2809" s="27"/>
      <c r="AO2809" s="27"/>
      <c r="AP2809" s="27">
        <v>112275.45032550505</v>
      </c>
      <c r="AQ2809" s="39">
        <v>0</v>
      </c>
      <c r="AR2809" s="27">
        <f t="shared" si="79"/>
        <v>0</v>
      </c>
      <c r="AS2809" s="10" t="s">
        <v>111</v>
      </c>
      <c r="AT2809" s="43">
        <v>2015</v>
      </c>
      <c r="AU2809" s="88"/>
    </row>
    <row r="2810" spans="2:47" x14ac:dyDescent="0.2">
      <c r="B2810" s="12" t="s">
        <v>4132</v>
      </c>
      <c r="C2810" s="7" t="s">
        <v>100</v>
      </c>
      <c r="D2810" s="13" t="s">
        <v>4127</v>
      </c>
      <c r="E2810" s="7" t="s">
        <v>4112</v>
      </c>
      <c r="F2810" s="7" t="s">
        <v>4128</v>
      </c>
      <c r="G2810" s="7" t="s">
        <v>4129</v>
      </c>
      <c r="H2810" s="8" t="s">
        <v>197</v>
      </c>
      <c r="I2810" s="9">
        <v>45</v>
      </c>
      <c r="J2810" s="10" t="s">
        <v>579</v>
      </c>
      <c r="K2810" s="8" t="s">
        <v>107</v>
      </c>
      <c r="L2810" s="10" t="s">
        <v>108</v>
      </c>
      <c r="M2810" s="10" t="s">
        <v>109</v>
      </c>
      <c r="N2810" s="10" t="s">
        <v>4115</v>
      </c>
      <c r="O2810" s="74"/>
      <c r="P2810" s="27"/>
      <c r="Q2810" s="27"/>
      <c r="R2810" s="27">
        <v>1.1000000000000001</v>
      </c>
      <c r="S2810" s="27">
        <v>1.5000000000000002</v>
      </c>
      <c r="T2810" s="27">
        <v>1.5000000000000002</v>
      </c>
      <c r="U2810" s="27">
        <v>1.5000000000000002</v>
      </c>
      <c r="V2810" s="27">
        <v>1.5000000000000002</v>
      </c>
      <c r="W2810" s="27"/>
      <c r="X2810" s="27"/>
      <c r="Y2810" s="27"/>
      <c r="Z2810" s="27"/>
      <c r="AA2810" s="27"/>
      <c r="AB2810" s="27"/>
      <c r="AC2810" s="27"/>
      <c r="AD2810" s="27"/>
      <c r="AE2810" s="27"/>
      <c r="AF2810" s="27"/>
      <c r="AG2810" s="27"/>
      <c r="AH2810" s="27"/>
      <c r="AI2810" s="27"/>
      <c r="AJ2810" s="27"/>
      <c r="AK2810" s="27"/>
      <c r="AL2810" s="27"/>
      <c r="AM2810" s="27"/>
      <c r="AN2810" s="27"/>
      <c r="AO2810" s="27"/>
      <c r="AP2810" s="27">
        <v>89360.18</v>
      </c>
      <c r="AQ2810" s="39">
        <v>0</v>
      </c>
      <c r="AR2810" s="27">
        <f t="shared" si="79"/>
        <v>0</v>
      </c>
      <c r="AS2810" s="10" t="s">
        <v>111</v>
      </c>
      <c r="AT2810" s="43">
        <v>2015</v>
      </c>
      <c r="AU2810" s="13" t="s">
        <v>115</v>
      </c>
    </row>
    <row r="2811" spans="2:47" x14ac:dyDescent="0.2">
      <c r="B2811" s="13" t="s">
        <v>4133</v>
      </c>
      <c r="C2811" s="13" t="s">
        <v>100</v>
      </c>
      <c r="D2811" s="13" t="s">
        <v>4134</v>
      </c>
      <c r="E2811" s="13" t="s">
        <v>4112</v>
      </c>
      <c r="F2811" s="13" t="s">
        <v>4135</v>
      </c>
      <c r="G2811" s="13" t="s">
        <v>4129</v>
      </c>
      <c r="H2811" s="13" t="s">
        <v>197</v>
      </c>
      <c r="I2811" s="13">
        <v>45</v>
      </c>
      <c r="J2811" s="13" t="s">
        <v>579</v>
      </c>
      <c r="K2811" s="13" t="s">
        <v>107</v>
      </c>
      <c r="L2811" s="13" t="s">
        <v>108</v>
      </c>
      <c r="M2811" s="13" t="s">
        <v>109</v>
      </c>
      <c r="N2811" s="13" t="s">
        <v>4115</v>
      </c>
      <c r="O2811" s="39"/>
      <c r="P2811" s="39"/>
      <c r="Q2811" s="39"/>
      <c r="R2811" s="39">
        <v>1.1000000000000001</v>
      </c>
      <c r="S2811" s="39">
        <v>0</v>
      </c>
      <c r="T2811" s="39">
        <v>1.6</v>
      </c>
      <c r="U2811" s="39">
        <v>1.6</v>
      </c>
      <c r="V2811" s="39">
        <v>1.6</v>
      </c>
      <c r="W2811" s="39"/>
      <c r="X2811" s="39"/>
      <c r="Y2811" s="39"/>
      <c r="Z2811" s="39"/>
      <c r="AA2811" s="39"/>
      <c r="AB2811" s="39"/>
      <c r="AC2811" s="39"/>
      <c r="AD2811" s="39"/>
      <c r="AE2811" s="39"/>
      <c r="AF2811" s="39"/>
      <c r="AG2811" s="39"/>
      <c r="AH2811" s="39"/>
      <c r="AI2811" s="39"/>
      <c r="AJ2811" s="39"/>
      <c r="AK2811" s="39"/>
      <c r="AL2811" s="39"/>
      <c r="AM2811" s="39"/>
      <c r="AN2811" s="39"/>
      <c r="AO2811" s="39"/>
      <c r="AP2811" s="39">
        <v>89360.18</v>
      </c>
      <c r="AQ2811" s="39">
        <v>0</v>
      </c>
      <c r="AR2811" s="27">
        <f t="shared" si="79"/>
        <v>0</v>
      </c>
      <c r="AS2811" s="13" t="s">
        <v>111</v>
      </c>
      <c r="AT2811" s="13">
        <v>2015</v>
      </c>
      <c r="AU2811" s="13">
        <v>14</v>
      </c>
    </row>
    <row r="2812" spans="2:47" x14ac:dyDescent="0.2">
      <c r="B2812" s="13" t="s">
        <v>4136</v>
      </c>
      <c r="C2812" s="13" t="s">
        <v>100</v>
      </c>
      <c r="D2812" s="13" t="s">
        <v>4134</v>
      </c>
      <c r="E2812" s="13" t="s">
        <v>4112</v>
      </c>
      <c r="F2812" s="13" t="s">
        <v>4135</v>
      </c>
      <c r="G2812" s="13" t="s">
        <v>4129</v>
      </c>
      <c r="H2812" s="13" t="s">
        <v>197</v>
      </c>
      <c r="I2812" s="13">
        <v>45</v>
      </c>
      <c r="J2812" s="13" t="s">
        <v>579</v>
      </c>
      <c r="K2812" s="13" t="s">
        <v>107</v>
      </c>
      <c r="L2812" s="13" t="s">
        <v>108</v>
      </c>
      <c r="M2812" s="13" t="s">
        <v>109</v>
      </c>
      <c r="N2812" s="13" t="s">
        <v>4115</v>
      </c>
      <c r="O2812" s="39"/>
      <c r="P2812" s="39"/>
      <c r="Q2812" s="39"/>
      <c r="R2812" s="39">
        <v>1.4</v>
      </c>
      <c r="S2812" s="39">
        <v>0</v>
      </c>
      <c r="T2812" s="39">
        <v>1.4</v>
      </c>
      <c r="U2812" s="39">
        <v>1.4</v>
      </c>
      <c r="V2812" s="39">
        <v>1.4</v>
      </c>
      <c r="W2812" s="39"/>
      <c r="X2812" s="39"/>
      <c r="Y2812" s="39"/>
      <c r="Z2812" s="39"/>
      <c r="AA2812" s="39"/>
      <c r="AB2812" s="39"/>
      <c r="AC2812" s="39"/>
      <c r="AD2812" s="39"/>
      <c r="AE2812" s="39"/>
      <c r="AF2812" s="39"/>
      <c r="AG2812" s="39"/>
      <c r="AH2812" s="39"/>
      <c r="AI2812" s="39"/>
      <c r="AJ2812" s="39"/>
      <c r="AK2812" s="39"/>
      <c r="AL2812" s="39"/>
      <c r="AM2812" s="39"/>
      <c r="AN2812" s="39"/>
      <c r="AO2812" s="39"/>
      <c r="AP2812" s="39">
        <v>89360.18</v>
      </c>
      <c r="AQ2812" s="39">
        <v>0</v>
      </c>
      <c r="AR2812" s="27">
        <f t="shared" si="79"/>
        <v>0</v>
      </c>
      <c r="AS2812" s="13" t="s">
        <v>111</v>
      </c>
      <c r="AT2812" s="13">
        <v>2015</v>
      </c>
      <c r="AU2812" s="13">
        <v>14</v>
      </c>
    </row>
    <row r="2813" spans="2:47" x14ac:dyDescent="0.2">
      <c r="B2813" s="13" t="s">
        <v>4137</v>
      </c>
      <c r="C2813" s="13" t="s">
        <v>100</v>
      </c>
      <c r="D2813" s="13" t="s">
        <v>4134</v>
      </c>
      <c r="E2813" s="13" t="s">
        <v>4112</v>
      </c>
      <c r="F2813" s="13" t="s">
        <v>4135</v>
      </c>
      <c r="G2813" s="13" t="s">
        <v>4129</v>
      </c>
      <c r="H2813" s="15" t="s">
        <v>197</v>
      </c>
      <c r="I2813" s="13">
        <v>45</v>
      </c>
      <c r="J2813" s="13" t="s">
        <v>579</v>
      </c>
      <c r="K2813" s="13" t="s">
        <v>107</v>
      </c>
      <c r="L2813" s="13" t="s">
        <v>108</v>
      </c>
      <c r="M2813" s="13" t="s">
        <v>122</v>
      </c>
      <c r="N2813" s="13" t="s">
        <v>4125</v>
      </c>
      <c r="O2813" s="39"/>
      <c r="P2813" s="39"/>
      <c r="Q2813" s="39"/>
      <c r="R2813" s="39">
        <v>1.1000000000000001</v>
      </c>
      <c r="S2813" s="39">
        <v>0</v>
      </c>
      <c r="T2813" s="39">
        <v>1.4</v>
      </c>
      <c r="U2813" s="39">
        <v>1.4</v>
      </c>
      <c r="V2813" s="39">
        <v>1.4</v>
      </c>
      <c r="W2813" s="39"/>
      <c r="X2813" s="39"/>
      <c r="Y2813" s="39"/>
      <c r="Z2813" s="39"/>
      <c r="AA2813" s="39"/>
      <c r="AB2813" s="39"/>
      <c r="AC2813" s="39"/>
      <c r="AD2813" s="39"/>
      <c r="AE2813" s="39"/>
      <c r="AF2813" s="39"/>
      <c r="AG2813" s="39"/>
      <c r="AH2813" s="39"/>
      <c r="AI2813" s="39"/>
      <c r="AJ2813" s="39"/>
      <c r="AK2813" s="39"/>
      <c r="AL2813" s="39"/>
      <c r="AM2813" s="39"/>
      <c r="AN2813" s="39"/>
      <c r="AO2813" s="39"/>
      <c r="AP2813" s="39">
        <v>89360.18</v>
      </c>
      <c r="AQ2813" s="39">
        <v>0</v>
      </c>
      <c r="AR2813" s="27">
        <f t="shared" si="79"/>
        <v>0</v>
      </c>
      <c r="AS2813" s="13" t="s">
        <v>111</v>
      </c>
      <c r="AT2813" s="13">
        <v>2015</v>
      </c>
      <c r="AU2813" s="13" t="s">
        <v>115</v>
      </c>
    </row>
    <row r="2814" spans="2:47" x14ac:dyDescent="0.2">
      <c r="B2814" s="13" t="s">
        <v>4138</v>
      </c>
      <c r="C2814" s="13" t="s">
        <v>100</v>
      </c>
      <c r="D2814" s="13" t="s">
        <v>4134</v>
      </c>
      <c r="E2814" s="13" t="s">
        <v>4112</v>
      </c>
      <c r="F2814" s="13" t="s">
        <v>4135</v>
      </c>
      <c r="G2814" s="13" t="s">
        <v>4129</v>
      </c>
      <c r="H2814" s="15" t="s">
        <v>197</v>
      </c>
      <c r="I2814" s="13">
        <v>45</v>
      </c>
      <c r="J2814" s="13" t="s">
        <v>579</v>
      </c>
      <c r="K2814" s="13" t="s">
        <v>107</v>
      </c>
      <c r="L2814" s="13" t="s">
        <v>108</v>
      </c>
      <c r="M2814" s="13" t="s">
        <v>122</v>
      </c>
      <c r="N2814" s="13" t="s">
        <v>4125</v>
      </c>
      <c r="O2814" s="39"/>
      <c r="P2814" s="39"/>
      <c r="Q2814" s="39"/>
      <c r="R2814" s="39">
        <v>1.1000000000000001</v>
      </c>
      <c r="S2814" s="39">
        <v>0</v>
      </c>
      <c r="T2814" s="39">
        <v>0</v>
      </c>
      <c r="U2814" s="39">
        <v>1.4</v>
      </c>
      <c r="V2814" s="39">
        <v>1.4</v>
      </c>
      <c r="W2814" s="39"/>
      <c r="X2814" s="39"/>
      <c r="Y2814" s="39"/>
      <c r="Z2814" s="39"/>
      <c r="AA2814" s="39"/>
      <c r="AB2814" s="39"/>
      <c r="AC2814" s="39"/>
      <c r="AD2814" s="39"/>
      <c r="AE2814" s="39"/>
      <c r="AF2814" s="39"/>
      <c r="AG2814" s="39"/>
      <c r="AH2814" s="39"/>
      <c r="AI2814" s="39"/>
      <c r="AJ2814" s="39"/>
      <c r="AK2814" s="39"/>
      <c r="AL2814" s="39"/>
      <c r="AM2814" s="39"/>
      <c r="AN2814" s="39"/>
      <c r="AO2814" s="39"/>
      <c r="AP2814" s="39">
        <v>89360.18</v>
      </c>
      <c r="AQ2814" s="39">
        <f>(R2814+S2814+T2814+U2814+V2814)*AP2814</f>
        <v>348504.70199999999</v>
      </c>
      <c r="AR2814" s="27">
        <f t="shared" si="79"/>
        <v>390325.26624000003</v>
      </c>
      <c r="AS2814" s="13" t="s">
        <v>111</v>
      </c>
      <c r="AT2814" s="13">
        <v>2015</v>
      </c>
      <c r="AU2814" s="13"/>
    </row>
    <row r="2815" spans="2:47" x14ac:dyDescent="0.2">
      <c r="B2815" s="7" t="s">
        <v>4139</v>
      </c>
      <c r="C2815" s="7" t="s">
        <v>100</v>
      </c>
      <c r="D2815" s="13" t="s">
        <v>4140</v>
      </c>
      <c r="E2815" s="7" t="s">
        <v>4112</v>
      </c>
      <c r="F2815" s="7" t="s">
        <v>4141</v>
      </c>
      <c r="G2815" s="7" t="s">
        <v>4142</v>
      </c>
      <c r="H2815" s="8" t="s">
        <v>197</v>
      </c>
      <c r="I2815" s="9">
        <v>45</v>
      </c>
      <c r="J2815" s="10" t="s">
        <v>238</v>
      </c>
      <c r="K2815" s="8" t="s">
        <v>107</v>
      </c>
      <c r="L2815" s="10" t="s">
        <v>108</v>
      </c>
      <c r="M2815" s="10" t="s">
        <v>109</v>
      </c>
      <c r="N2815" s="10" t="s">
        <v>4115</v>
      </c>
      <c r="O2815" s="27"/>
      <c r="P2815" s="27"/>
      <c r="Q2815" s="74"/>
      <c r="R2815" s="27">
        <v>0.2</v>
      </c>
      <c r="S2815" s="27">
        <v>0.2</v>
      </c>
      <c r="T2815" s="27">
        <v>0.2</v>
      </c>
      <c r="U2815" s="27">
        <v>0.2</v>
      </c>
      <c r="V2815" s="27">
        <v>0.2</v>
      </c>
      <c r="W2815" s="27"/>
      <c r="X2815" s="27"/>
      <c r="Y2815" s="27"/>
      <c r="Z2815" s="27"/>
      <c r="AA2815" s="27"/>
      <c r="AB2815" s="27"/>
      <c r="AC2815" s="27"/>
      <c r="AD2815" s="27"/>
      <c r="AE2815" s="27"/>
      <c r="AF2815" s="27"/>
      <c r="AG2815" s="27"/>
      <c r="AH2815" s="27"/>
      <c r="AI2815" s="27"/>
      <c r="AJ2815" s="27"/>
      <c r="AK2815" s="27"/>
      <c r="AL2815" s="27"/>
      <c r="AM2815" s="27"/>
      <c r="AN2815" s="27"/>
      <c r="AO2815" s="27"/>
      <c r="AP2815" s="27">
        <v>2099060.9900000002</v>
      </c>
      <c r="AQ2815" s="39">
        <v>0</v>
      </c>
      <c r="AR2815" s="27">
        <f t="shared" si="79"/>
        <v>0</v>
      </c>
      <c r="AS2815" s="10" t="s">
        <v>111</v>
      </c>
      <c r="AT2815" s="7">
        <v>2015</v>
      </c>
      <c r="AU2815" s="89" t="s">
        <v>661</v>
      </c>
    </row>
    <row r="2816" spans="2:47" x14ac:dyDescent="0.2">
      <c r="B2816" s="7" t="s">
        <v>4143</v>
      </c>
      <c r="C2816" s="7" t="s">
        <v>100</v>
      </c>
      <c r="D2816" s="13" t="s">
        <v>4140</v>
      </c>
      <c r="E2816" s="7" t="s">
        <v>4112</v>
      </c>
      <c r="F2816" s="7" t="s">
        <v>4141</v>
      </c>
      <c r="G2816" s="7" t="s">
        <v>4142</v>
      </c>
      <c r="H2816" s="8" t="s">
        <v>197</v>
      </c>
      <c r="I2816" s="9">
        <v>45</v>
      </c>
      <c r="J2816" s="10" t="s">
        <v>4117</v>
      </c>
      <c r="K2816" s="8" t="s">
        <v>107</v>
      </c>
      <c r="L2816" s="10" t="s">
        <v>108</v>
      </c>
      <c r="M2816" s="10" t="s">
        <v>109</v>
      </c>
      <c r="N2816" s="10" t="s">
        <v>4115</v>
      </c>
      <c r="O2816" s="27"/>
      <c r="P2816" s="27"/>
      <c r="Q2816" s="74"/>
      <c r="R2816" s="27">
        <v>0.2</v>
      </c>
      <c r="S2816" s="27">
        <v>0.2</v>
      </c>
      <c r="T2816" s="27">
        <v>0.2</v>
      </c>
      <c r="U2816" s="27">
        <v>0.2</v>
      </c>
      <c r="V2816" s="27">
        <v>0.2</v>
      </c>
      <c r="W2816" s="27"/>
      <c r="X2816" s="27"/>
      <c r="Y2816" s="27"/>
      <c r="Z2816" s="27"/>
      <c r="AA2816" s="27"/>
      <c r="AB2816" s="27"/>
      <c r="AC2816" s="27"/>
      <c r="AD2816" s="27"/>
      <c r="AE2816" s="27"/>
      <c r="AF2816" s="27"/>
      <c r="AG2816" s="27"/>
      <c r="AH2816" s="27"/>
      <c r="AI2816" s="27"/>
      <c r="AJ2816" s="27"/>
      <c r="AK2816" s="27"/>
      <c r="AL2816" s="27"/>
      <c r="AM2816" s="27"/>
      <c r="AN2816" s="27"/>
      <c r="AO2816" s="27"/>
      <c r="AP2816" s="27">
        <v>2099060.988911543</v>
      </c>
      <c r="AQ2816" s="39">
        <v>0</v>
      </c>
      <c r="AR2816" s="27">
        <f t="shared" si="79"/>
        <v>0</v>
      </c>
      <c r="AS2816" s="10" t="s">
        <v>111</v>
      </c>
      <c r="AT2816" s="43">
        <v>2015</v>
      </c>
      <c r="AU2816" s="10" t="s">
        <v>1339</v>
      </c>
    </row>
    <row r="2817" spans="2:47" x14ac:dyDescent="0.2">
      <c r="B2817" s="12" t="s">
        <v>4144</v>
      </c>
      <c r="C2817" s="7" t="s">
        <v>100</v>
      </c>
      <c r="D2817" s="13" t="s">
        <v>4140</v>
      </c>
      <c r="E2817" s="7" t="s">
        <v>4112</v>
      </c>
      <c r="F2817" s="7" t="s">
        <v>4141</v>
      </c>
      <c r="G2817" s="7" t="s">
        <v>4142</v>
      </c>
      <c r="H2817" s="8" t="s">
        <v>197</v>
      </c>
      <c r="I2817" s="9">
        <v>45</v>
      </c>
      <c r="J2817" s="10" t="s">
        <v>579</v>
      </c>
      <c r="K2817" s="8" t="s">
        <v>107</v>
      </c>
      <c r="L2817" s="10" t="s">
        <v>108</v>
      </c>
      <c r="M2817" s="10" t="s">
        <v>109</v>
      </c>
      <c r="N2817" s="10" t="s">
        <v>4115</v>
      </c>
      <c r="O2817" s="74"/>
      <c r="P2817" s="27"/>
      <c r="Q2817" s="27"/>
      <c r="R2817" s="27">
        <v>0.2</v>
      </c>
      <c r="S2817" s="27"/>
      <c r="T2817" s="27"/>
      <c r="U2817" s="27"/>
      <c r="V2817" s="27"/>
      <c r="W2817" s="27"/>
      <c r="X2817" s="27"/>
      <c r="Y2817" s="27"/>
      <c r="Z2817" s="27"/>
      <c r="AA2817" s="27"/>
      <c r="AB2817" s="27"/>
      <c r="AC2817" s="27"/>
      <c r="AD2817" s="27"/>
      <c r="AE2817" s="27"/>
      <c r="AF2817" s="27"/>
      <c r="AG2817" s="27"/>
      <c r="AH2817" s="27"/>
      <c r="AI2817" s="27"/>
      <c r="AJ2817" s="27"/>
      <c r="AK2817" s="27"/>
      <c r="AL2817" s="27"/>
      <c r="AM2817" s="27"/>
      <c r="AN2817" s="27"/>
      <c r="AO2817" s="27"/>
      <c r="AP2817" s="27">
        <v>2099060.988911543</v>
      </c>
      <c r="AQ2817" s="39">
        <v>0</v>
      </c>
      <c r="AR2817" s="27">
        <f t="shared" si="79"/>
        <v>0</v>
      </c>
      <c r="AS2817" s="10" t="s">
        <v>111</v>
      </c>
      <c r="AT2817" s="43">
        <v>2015</v>
      </c>
      <c r="AU2817" s="88"/>
    </row>
    <row r="2818" spans="2:47" x14ac:dyDescent="0.2">
      <c r="B2818" s="12" t="s">
        <v>4145</v>
      </c>
      <c r="C2818" s="7" t="s">
        <v>100</v>
      </c>
      <c r="D2818" s="13" t="s">
        <v>4140</v>
      </c>
      <c r="E2818" s="7" t="s">
        <v>4112</v>
      </c>
      <c r="F2818" s="7" t="s">
        <v>4141</v>
      </c>
      <c r="G2818" s="7" t="s">
        <v>4142</v>
      </c>
      <c r="H2818" s="8" t="s">
        <v>197</v>
      </c>
      <c r="I2818" s="9">
        <v>45</v>
      </c>
      <c r="J2818" s="10" t="s">
        <v>579</v>
      </c>
      <c r="K2818" s="8" t="s">
        <v>107</v>
      </c>
      <c r="L2818" s="10" t="s">
        <v>108</v>
      </c>
      <c r="M2818" s="13" t="s">
        <v>122</v>
      </c>
      <c r="N2818" s="10" t="s">
        <v>4115</v>
      </c>
      <c r="O2818" s="74"/>
      <c r="P2818" s="27"/>
      <c r="Q2818" s="27"/>
      <c r="R2818" s="27">
        <v>0.2</v>
      </c>
      <c r="S2818" s="27"/>
      <c r="T2818" s="27"/>
      <c r="U2818" s="27"/>
      <c r="V2818" s="27"/>
      <c r="W2818" s="27"/>
      <c r="X2818" s="27"/>
      <c r="Y2818" s="27"/>
      <c r="Z2818" s="27"/>
      <c r="AA2818" s="27"/>
      <c r="AB2818" s="27"/>
      <c r="AC2818" s="27"/>
      <c r="AD2818" s="27"/>
      <c r="AE2818" s="27"/>
      <c r="AF2818" s="27"/>
      <c r="AG2818" s="27"/>
      <c r="AH2818" s="27"/>
      <c r="AI2818" s="27"/>
      <c r="AJ2818" s="27"/>
      <c r="AK2818" s="27"/>
      <c r="AL2818" s="27"/>
      <c r="AM2818" s="27"/>
      <c r="AN2818" s="27"/>
      <c r="AO2818" s="27"/>
      <c r="AP2818" s="27">
        <v>1723376</v>
      </c>
      <c r="AQ2818" s="39">
        <v>0</v>
      </c>
      <c r="AR2818" s="27">
        <f t="shared" si="79"/>
        <v>0</v>
      </c>
      <c r="AS2818" s="10" t="s">
        <v>111</v>
      </c>
      <c r="AT2818" s="43">
        <v>2015</v>
      </c>
      <c r="AU2818" s="13" t="s">
        <v>115</v>
      </c>
    </row>
    <row r="2819" spans="2:47" x14ac:dyDescent="0.2">
      <c r="B2819" s="12" t="s">
        <v>4146</v>
      </c>
      <c r="C2819" s="7" t="s">
        <v>100</v>
      </c>
      <c r="D2819" s="13" t="s">
        <v>4140</v>
      </c>
      <c r="E2819" s="7" t="s">
        <v>4112</v>
      </c>
      <c r="F2819" s="7" t="s">
        <v>4141</v>
      </c>
      <c r="G2819" s="7" t="s">
        <v>4142</v>
      </c>
      <c r="H2819" s="8" t="s">
        <v>197</v>
      </c>
      <c r="I2819" s="9">
        <v>45</v>
      </c>
      <c r="J2819" s="10" t="s">
        <v>579</v>
      </c>
      <c r="K2819" s="8" t="s">
        <v>107</v>
      </c>
      <c r="L2819" s="10" t="s">
        <v>108</v>
      </c>
      <c r="M2819" s="13" t="s">
        <v>122</v>
      </c>
      <c r="N2819" s="13" t="s">
        <v>4125</v>
      </c>
      <c r="O2819" s="74"/>
      <c r="P2819" s="27"/>
      <c r="Q2819" s="27"/>
      <c r="R2819" s="27">
        <v>0.2</v>
      </c>
      <c r="S2819" s="39">
        <v>0</v>
      </c>
      <c r="T2819" s="39">
        <v>0</v>
      </c>
      <c r="U2819" s="39">
        <v>0</v>
      </c>
      <c r="V2819" s="39">
        <v>0</v>
      </c>
      <c r="W2819" s="27"/>
      <c r="X2819" s="27"/>
      <c r="Y2819" s="27"/>
      <c r="Z2819" s="27"/>
      <c r="AA2819" s="27"/>
      <c r="AB2819" s="27"/>
      <c r="AC2819" s="27"/>
      <c r="AD2819" s="27"/>
      <c r="AE2819" s="27"/>
      <c r="AF2819" s="27"/>
      <c r="AG2819" s="27"/>
      <c r="AH2819" s="27"/>
      <c r="AI2819" s="27"/>
      <c r="AJ2819" s="27"/>
      <c r="AK2819" s="27"/>
      <c r="AL2819" s="27"/>
      <c r="AM2819" s="27"/>
      <c r="AN2819" s="27"/>
      <c r="AO2819" s="27"/>
      <c r="AP2819" s="27">
        <v>1723376</v>
      </c>
      <c r="AQ2819" s="39">
        <f>(R2819+S2819+T2819+U2819+V2819)*AP2819</f>
        <v>344675.2</v>
      </c>
      <c r="AR2819" s="27">
        <f t="shared" si="79"/>
        <v>386036.22400000005</v>
      </c>
      <c r="AS2819" s="10" t="s">
        <v>111</v>
      </c>
      <c r="AT2819" s="43">
        <v>2015</v>
      </c>
      <c r="AU2819" s="88"/>
    </row>
    <row r="2820" spans="2:47" x14ac:dyDescent="0.2">
      <c r="B2820" s="7" t="s">
        <v>4147</v>
      </c>
      <c r="C2820" s="7" t="s">
        <v>100</v>
      </c>
      <c r="D2820" s="13" t="s">
        <v>4148</v>
      </c>
      <c r="E2820" s="7" t="s">
        <v>4112</v>
      </c>
      <c r="F2820" s="7" t="s">
        <v>4149</v>
      </c>
      <c r="G2820" s="7" t="s">
        <v>4150</v>
      </c>
      <c r="H2820" s="8" t="s">
        <v>197</v>
      </c>
      <c r="I2820" s="9">
        <v>45</v>
      </c>
      <c r="J2820" s="10" t="s">
        <v>238</v>
      </c>
      <c r="K2820" s="8" t="s">
        <v>107</v>
      </c>
      <c r="L2820" s="10" t="s">
        <v>108</v>
      </c>
      <c r="M2820" s="10" t="s">
        <v>109</v>
      </c>
      <c r="N2820" s="10" t="s">
        <v>4115</v>
      </c>
      <c r="O2820" s="27"/>
      <c r="P2820" s="27"/>
      <c r="Q2820" s="74"/>
      <c r="R2820" s="27">
        <v>0.2</v>
      </c>
      <c r="S2820" s="27">
        <v>0.2</v>
      </c>
      <c r="T2820" s="27">
        <v>0.2</v>
      </c>
      <c r="U2820" s="27">
        <v>0.2</v>
      </c>
      <c r="V2820" s="27">
        <v>0.2</v>
      </c>
      <c r="W2820" s="27"/>
      <c r="X2820" s="27"/>
      <c r="Y2820" s="27"/>
      <c r="Z2820" s="27"/>
      <c r="AA2820" s="27"/>
      <c r="AB2820" s="27"/>
      <c r="AC2820" s="27"/>
      <c r="AD2820" s="27"/>
      <c r="AE2820" s="27"/>
      <c r="AF2820" s="27"/>
      <c r="AG2820" s="27"/>
      <c r="AH2820" s="27"/>
      <c r="AI2820" s="27"/>
      <c r="AJ2820" s="27"/>
      <c r="AK2820" s="27"/>
      <c r="AL2820" s="27"/>
      <c r="AM2820" s="27"/>
      <c r="AN2820" s="27"/>
      <c r="AO2820" s="27"/>
      <c r="AP2820" s="27">
        <v>1022771.93</v>
      </c>
      <c r="AQ2820" s="39">
        <v>0</v>
      </c>
      <c r="AR2820" s="27">
        <f t="shared" si="79"/>
        <v>0</v>
      </c>
      <c r="AS2820" s="10" t="s">
        <v>111</v>
      </c>
      <c r="AT2820" s="7">
        <v>2015</v>
      </c>
      <c r="AU2820" s="89" t="s">
        <v>242</v>
      </c>
    </row>
    <row r="2821" spans="2:47" x14ac:dyDescent="0.2">
      <c r="B2821" s="7" t="s">
        <v>4151</v>
      </c>
      <c r="C2821" s="7" t="s">
        <v>100</v>
      </c>
      <c r="D2821" s="13" t="s">
        <v>4148</v>
      </c>
      <c r="E2821" s="7" t="s">
        <v>4112</v>
      </c>
      <c r="F2821" s="7" t="s">
        <v>4149</v>
      </c>
      <c r="G2821" s="7" t="s">
        <v>4150</v>
      </c>
      <c r="H2821" s="8" t="s">
        <v>197</v>
      </c>
      <c r="I2821" s="9">
        <v>45</v>
      </c>
      <c r="J2821" s="10" t="s">
        <v>4117</v>
      </c>
      <c r="K2821" s="8" t="s">
        <v>107</v>
      </c>
      <c r="L2821" s="10" t="s">
        <v>108</v>
      </c>
      <c r="M2821" s="10" t="s">
        <v>109</v>
      </c>
      <c r="N2821" s="10" t="s">
        <v>4115</v>
      </c>
      <c r="O2821" s="27"/>
      <c r="P2821" s="27"/>
      <c r="Q2821" s="74"/>
      <c r="R2821" s="27">
        <v>0.2</v>
      </c>
      <c r="S2821" s="27">
        <v>0.2</v>
      </c>
      <c r="T2821" s="27">
        <v>0.2</v>
      </c>
      <c r="U2821" s="27">
        <v>0.2</v>
      </c>
      <c r="V2821" s="27">
        <v>0.2</v>
      </c>
      <c r="W2821" s="27"/>
      <c r="X2821" s="27"/>
      <c r="Y2821" s="27"/>
      <c r="Z2821" s="27"/>
      <c r="AA2821" s="27"/>
      <c r="AB2821" s="27"/>
      <c r="AC2821" s="27"/>
      <c r="AD2821" s="27"/>
      <c r="AE2821" s="27"/>
      <c r="AF2821" s="27"/>
      <c r="AG2821" s="27"/>
      <c r="AH2821" s="27"/>
      <c r="AI2821" s="27"/>
      <c r="AJ2821" s="27"/>
      <c r="AK2821" s="27"/>
      <c r="AL2821" s="27"/>
      <c r="AM2821" s="27"/>
      <c r="AN2821" s="27"/>
      <c r="AO2821" s="27"/>
      <c r="AP2821" s="27">
        <v>1022771.9266084572</v>
      </c>
      <c r="AQ2821" s="39">
        <v>0</v>
      </c>
      <c r="AR2821" s="27">
        <f t="shared" ref="AR2821:AR2884" si="80">AQ2821*1.12</f>
        <v>0</v>
      </c>
      <c r="AS2821" s="10" t="s">
        <v>111</v>
      </c>
      <c r="AT2821" s="43">
        <v>2015</v>
      </c>
      <c r="AU2821" s="10" t="s">
        <v>1339</v>
      </c>
    </row>
    <row r="2822" spans="2:47" x14ac:dyDescent="0.2">
      <c r="B2822" s="12" t="s">
        <v>4152</v>
      </c>
      <c r="C2822" s="7" t="s">
        <v>100</v>
      </c>
      <c r="D2822" s="13" t="s">
        <v>4148</v>
      </c>
      <c r="E2822" s="7" t="s">
        <v>4112</v>
      </c>
      <c r="F2822" s="7" t="s">
        <v>4149</v>
      </c>
      <c r="G2822" s="7" t="s">
        <v>4150</v>
      </c>
      <c r="H2822" s="8" t="s">
        <v>197</v>
      </c>
      <c r="I2822" s="9">
        <v>45</v>
      </c>
      <c r="J2822" s="10" t="s">
        <v>579</v>
      </c>
      <c r="K2822" s="8" t="s">
        <v>107</v>
      </c>
      <c r="L2822" s="10" t="s">
        <v>108</v>
      </c>
      <c r="M2822" s="10" t="s">
        <v>109</v>
      </c>
      <c r="N2822" s="10" t="s">
        <v>4115</v>
      </c>
      <c r="O2822" s="74"/>
      <c r="P2822" s="27"/>
      <c r="Q2822" s="27"/>
      <c r="R2822" s="27">
        <v>0.2</v>
      </c>
      <c r="S2822" s="27">
        <v>0.2</v>
      </c>
      <c r="T2822" s="27">
        <v>0.2</v>
      </c>
      <c r="U2822" s="27">
        <v>0.2</v>
      </c>
      <c r="V2822" s="27">
        <v>0.2</v>
      </c>
      <c r="W2822" s="27"/>
      <c r="X2822" s="27"/>
      <c r="Y2822" s="27"/>
      <c r="Z2822" s="27"/>
      <c r="AA2822" s="27"/>
      <c r="AB2822" s="27"/>
      <c r="AC2822" s="27"/>
      <c r="AD2822" s="27"/>
      <c r="AE2822" s="27"/>
      <c r="AF2822" s="27"/>
      <c r="AG2822" s="27"/>
      <c r="AH2822" s="27"/>
      <c r="AI2822" s="27"/>
      <c r="AJ2822" s="27"/>
      <c r="AK2822" s="27"/>
      <c r="AL2822" s="27"/>
      <c r="AM2822" s="27"/>
      <c r="AN2822" s="27"/>
      <c r="AO2822" s="27"/>
      <c r="AP2822" s="27">
        <v>1022771.9266084572</v>
      </c>
      <c r="AQ2822" s="39">
        <v>0</v>
      </c>
      <c r="AR2822" s="27">
        <f t="shared" si="80"/>
        <v>0</v>
      </c>
      <c r="AS2822" s="10" t="s">
        <v>111</v>
      </c>
      <c r="AT2822" s="43">
        <v>2015</v>
      </c>
      <c r="AU2822" s="88"/>
    </row>
    <row r="2823" spans="2:47" x14ac:dyDescent="0.2">
      <c r="B2823" s="12" t="s">
        <v>4153</v>
      </c>
      <c r="C2823" s="7" t="s">
        <v>100</v>
      </c>
      <c r="D2823" s="13" t="s">
        <v>4148</v>
      </c>
      <c r="E2823" s="7" t="s">
        <v>4112</v>
      </c>
      <c r="F2823" s="7" t="s">
        <v>4149</v>
      </c>
      <c r="G2823" s="7" t="s">
        <v>4150</v>
      </c>
      <c r="H2823" s="8" t="s">
        <v>197</v>
      </c>
      <c r="I2823" s="9">
        <v>45</v>
      </c>
      <c r="J2823" s="10" t="s">
        <v>579</v>
      </c>
      <c r="K2823" s="8" t="s">
        <v>107</v>
      </c>
      <c r="L2823" s="10" t="s">
        <v>108</v>
      </c>
      <c r="M2823" s="10" t="s">
        <v>109</v>
      </c>
      <c r="N2823" s="10" t="s">
        <v>4115</v>
      </c>
      <c r="O2823" s="74"/>
      <c r="P2823" s="27"/>
      <c r="Q2823" s="27"/>
      <c r="R2823" s="27">
        <v>0.2</v>
      </c>
      <c r="S2823" s="27">
        <v>0.2</v>
      </c>
      <c r="T2823" s="27">
        <v>0.2</v>
      </c>
      <c r="U2823" s="27">
        <v>0.2</v>
      </c>
      <c r="V2823" s="27">
        <v>0.2</v>
      </c>
      <c r="W2823" s="27"/>
      <c r="X2823" s="27"/>
      <c r="Y2823" s="27"/>
      <c r="Z2823" s="27"/>
      <c r="AA2823" s="27"/>
      <c r="AB2823" s="27"/>
      <c r="AC2823" s="27"/>
      <c r="AD2823" s="27"/>
      <c r="AE2823" s="27"/>
      <c r="AF2823" s="27"/>
      <c r="AG2823" s="27"/>
      <c r="AH2823" s="27"/>
      <c r="AI2823" s="27"/>
      <c r="AJ2823" s="27"/>
      <c r="AK2823" s="27"/>
      <c r="AL2823" s="27"/>
      <c r="AM2823" s="27"/>
      <c r="AN2823" s="27"/>
      <c r="AO2823" s="27"/>
      <c r="AP2823" s="27">
        <v>765232</v>
      </c>
      <c r="AQ2823" s="39">
        <v>0</v>
      </c>
      <c r="AR2823" s="27">
        <f t="shared" si="80"/>
        <v>0</v>
      </c>
      <c r="AS2823" s="10" t="s">
        <v>111</v>
      </c>
      <c r="AT2823" s="43">
        <v>2015</v>
      </c>
      <c r="AU2823" s="13" t="s">
        <v>115</v>
      </c>
    </row>
    <row r="2824" spans="2:47" x14ac:dyDescent="0.2">
      <c r="B2824" s="13" t="s">
        <v>4154</v>
      </c>
      <c r="C2824" s="13" t="s">
        <v>100</v>
      </c>
      <c r="D2824" s="13" t="s">
        <v>4155</v>
      </c>
      <c r="E2824" s="13" t="s">
        <v>4112</v>
      </c>
      <c r="F2824" s="13" t="s">
        <v>4156</v>
      </c>
      <c r="G2824" s="13" t="s">
        <v>4150</v>
      </c>
      <c r="H2824" s="13" t="s">
        <v>197</v>
      </c>
      <c r="I2824" s="13">
        <v>45</v>
      </c>
      <c r="J2824" s="13" t="s">
        <v>579</v>
      </c>
      <c r="K2824" s="13" t="s">
        <v>107</v>
      </c>
      <c r="L2824" s="13" t="s">
        <v>108</v>
      </c>
      <c r="M2824" s="13" t="s">
        <v>109</v>
      </c>
      <c r="N2824" s="13" t="s">
        <v>4115</v>
      </c>
      <c r="O2824" s="39"/>
      <c r="P2824" s="39"/>
      <c r="Q2824" s="39"/>
      <c r="R2824" s="39">
        <v>0.2</v>
      </c>
      <c r="S2824" s="39">
        <v>0</v>
      </c>
      <c r="T2824" s="39">
        <v>0.60000000000000009</v>
      </c>
      <c r="U2824" s="39">
        <v>0.60000000000000009</v>
      </c>
      <c r="V2824" s="39">
        <v>0.60000000000000009</v>
      </c>
      <c r="W2824" s="39"/>
      <c r="X2824" s="39"/>
      <c r="Y2824" s="39"/>
      <c r="Z2824" s="39"/>
      <c r="AA2824" s="39"/>
      <c r="AB2824" s="39"/>
      <c r="AC2824" s="39"/>
      <c r="AD2824" s="39"/>
      <c r="AE2824" s="39"/>
      <c r="AF2824" s="39"/>
      <c r="AG2824" s="39"/>
      <c r="AH2824" s="39"/>
      <c r="AI2824" s="39"/>
      <c r="AJ2824" s="39"/>
      <c r="AK2824" s="39"/>
      <c r="AL2824" s="39"/>
      <c r="AM2824" s="39"/>
      <c r="AN2824" s="39"/>
      <c r="AO2824" s="39"/>
      <c r="AP2824" s="39">
        <v>765232</v>
      </c>
      <c r="AQ2824" s="39">
        <v>0</v>
      </c>
      <c r="AR2824" s="27">
        <f t="shared" si="80"/>
        <v>0</v>
      </c>
      <c r="AS2824" s="13" t="s">
        <v>111</v>
      </c>
      <c r="AT2824" s="13">
        <v>2015</v>
      </c>
      <c r="AU2824" s="13">
        <v>14</v>
      </c>
    </row>
    <row r="2825" spans="2:47" x14ac:dyDescent="0.2">
      <c r="B2825" s="13" t="s">
        <v>4157</v>
      </c>
      <c r="C2825" s="13" t="s">
        <v>100</v>
      </c>
      <c r="D2825" s="13" t="s">
        <v>4155</v>
      </c>
      <c r="E2825" s="13" t="s">
        <v>4112</v>
      </c>
      <c r="F2825" s="13" t="s">
        <v>4156</v>
      </c>
      <c r="G2825" s="13" t="s">
        <v>4150</v>
      </c>
      <c r="H2825" s="13" t="s">
        <v>197</v>
      </c>
      <c r="I2825" s="13">
        <v>45</v>
      </c>
      <c r="J2825" s="13" t="s">
        <v>579</v>
      </c>
      <c r="K2825" s="13" t="s">
        <v>107</v>
      </c>
      <c r="L2825" s="13" t="s">
        <v>108</v>
      </c>
      <c r="M2825" s="13" t="s">
        <v>122</v>
      </c>
      <c r="N2825" s="13" t="s">
        <v>4115</v>
      </c>
      <c r="O2825" s="39"/>
      <c r="P2825" s="39"/>
      <c r="Q2825" s="39"/>
      <c r="R2825" s="39">
        <v>0.2</v>
      </c>
      <c r="S2825" s="39">
        <v>0</v>
      </c>
      <c r="T2825" s="39">
        <v>0.2</v>
      </c>
      <c r="U2825" s="39">
        <v>0.2</v>
      </c>
      <c r="V2825" s="39">
        <v>0.2</v>
      </c>
      <c r="W2825" s="39"/>
      <c r="X2825" s="39"/>
      <c r="Y2825" s="39"/>
      <c r="Z2825" s="39"/>
      <c r="AA2825" s="39"/>
      <c r="AB2825" s="39"/>
      <c r="AC2825" s="39"/>
      <c r="AD2825" s="39"/>
      <c r="AE2825" s="39"/>
      <c r="AF2825" s="39"/>
      <c r="AG2825" s="39"/>
      <c r="AH2825" s="39"/>
      <c r="AI2825" s="39"/>
      <c r="AJ2825" s="39"/>
      <c r="AK2825" s="39"/>
      <c r="AL2825" s="39"/>
      <c r="AM2825" s="39"/>
      <c r="AN2825" s="39"/>
      <c r="AO2825" s="39"/>
      <c r="AP2825" s="39">
        <v>765232</v>
      </c>
      <c r="AQ2825" s="39">
        <v>0</v>
      </c>
      <c r="AR2825" s="27">
        <f t="shared" si="80"/>
        <v>0</v>
      </c>
      <c r="AS2825" s="13" t="s">
        <v>111</v>
      </c>
      <c r="AT2825" s="13">
        <v>2015</v>
      </c>
      <c r="AU2825" s="13" t="s">
        <v>115</v>
      </c>
    </row>
    <row r="2826" spans="2:47" x14ac:dyDescent="0.2">
      <c r="B2826" s="13" t="s">
        <v>4158</v>
      </c>
      <c r="C2826" s="13" t="s">
        <v>100</v>
      </c>
      <c r="D2826" s="13" t="s">
        <v>4155</v>
      </c>
      <c r="E2826" s="13" t="s">
        <v>4112</v>
      </c>
      <c r="F2826" s="13" t="s">
        <v>4156</v>
      </c>
      <c r="G2826" s="13" t="s">
        <v>4150</v>
      </c>
      <c r="H2826" s="13" t="s">
        <v>197</v>
      </c>
      <c r="I2826" s="13">
        <v>45</v>
      </c>
      <c r="J2826" s="13" t="s">
        <v>579</v>
      </c>
      <c r="K2826" s="13" t="s">
        <v>107</v>
      </c>
      <c r="L2826" s="13" t="s">
        <v>108</v>
      </c>
      <c r="M2826" s="13" t="s">
        <v>122</v>
      </c>
      <c r="N2826" s="13" t="s">
        <v>4115</v>
      </c>
      <c r="O2826" s="39"/>
      <c r="P2826" s="39"/>
      <c r="Q2826" s="39"/>
      <c r="R2826" s="39">
        <v>0.2</v>
      </c>
      <c r="S2826" s="39">
        <v>0</v>
      </c>
      <c r="T2826" s="39">
        <v>0</v>
      </c>
      <c r="U2826" s="39">
        <v>0.2</v>
      </c>
      <c r="V2826" s="39">
        <v>0.2</v>
      </c>
      <c r="W2826" s="39"/>
      <c r="X2826" s="39"/>
      <c r="Y2826" s="39"/>
      <c r="Z2826" s="39"/>
      <c r="AA2826" s="39"/>
      <c r="AB2826" s="39"/>
      <c r="AC2826" s="39"/>
      <c r="AD2826" s="39"/>
      <c r="AE2826" s="39"/>
      <c r="AF2826" s="39"/>
      <c r="AG2826" s="39"/>
      <c r="AH2826" s="39"/>
      <c r="AI2826" s="39"/>
      <c r="AJ2826" s="39"/>
      <c r="AK2826" s="39"/>
      <c r="AL2826" s="39"/>
      <c r="AM2826" s="39"/>
      <c r="AN2826" s="39"/>
      <c r="AO2826" s="39"/>
      <c r="AP2826" s="39">
        <v>765232</v>
      </c>
      <c r="AQ2826" s="39">
        <v>0</v>
      </c>
      <c r="AR2826" s="27">
        <f t="shared" si="80"/>
        <v>0</v>
      </c>
      <c r="AS2826" s="13" t="s">
        <v>111</v>
      </c>
      <c r="AT2826" s="13">
        <v>2015</v>
      </c>
      <c r="AU2826" s="13" t="s">
        <v>115</v>
      </c>
    </row>
    <row r="2827" spans="2:47" x14ac:dyDescent="0.2">
      <c r="B2827" s="13" t="s">
        <v>4159</v>
      </c>
      <c r="C2827" s="13" t="s">
        <v>100</v>
      </c>
      <c r="D2827" s="13" t="s">
        <v>4155</v>
      </c>
      <c r="E2827" s="13" t="s">
        <v>4112</v>
      </c>
      <c r="F2827" s="13" t="s">
        <v>4156</v>
      </c>
      <c r="G2827" s="13" t="s">
        <v>4150</v>
      </c>
      <c r="H2827" s="13" t="s">
        <v>197</v>
      </c>
      <c r="I2827" s="13">
        <v>45</v>
      </c>
      <c r="J2827" s="13" t="s">
        <v>579</v>
      </c>
      <c r="K2827" s="13" t="s">
        <v>107</v>
      </c>
      <c r="L2827" s="13" t="s">
        <v>108</v>
      </c>
      <c r="M2827" s="13" t="s">
        <v>122</v>
      </c>
      <c r="N2827" s="13" t="s">
        <v>4125</v>
      </c>
      <c r="O2827" s="39"/>
      <c r="P2827" s="39"/>
      <c r="Q2827" s="39"/>
      <c r="R2827" s="39">
        <v>0.2</v>
      </c>
      <c r="S2827" s="39">
        <v>0</v>
      </c>
      <c r="T2827" s="39">
        <v>0</v>
      </c>
      <c r="U2827" s="39">
        <v>0.2</v>
      </c>
      <c r="V2827" s="39">
        <v>0.2</v>
      </c>
      <c r="W2827" s="39"/>
      <c r="X2827" s="39"/>
      <c r="Y2827" s="39"/>
      <c r="Z2827" s="39"/>
      <c r="AA2827" s="39"/>
      <c r="AB2827" s="39"/>
      <c r="AC2827" s="39"/>
      <c r="AD2827" s="39"/>
      <c r="AE2827" s="39"/>
      <c r="AF2827" s="39"/>
      <c r="AG2827" s="39"/>
      <c r="AH2827" s="39"/>
      <c r="AI2827" s="39"/>
      <c r="AJ2827" s="39"/>
      <c r="AK2827" s="39"/>
      <c r="AL2827" s="39"/>
      <c r="AM2827" s="39"/>
      <c r="AN2827" s="39"/>
      <c r="AO2827" s="39"/>
      <c r="AP2827" s="39">
        <v>765232</v>
      </c>
      <c r="AQ2827" s="39">
        <f>(R2827+S2827+T2827+U2827+V2827)*AP2827</f>
        <v>459139.20000000007</v>
      </c>
      <c r="AR2827" s="27">
        <f t="shared" si="80"/>
        <v>514235.90400000016</v>
      </c>
      <c r="AS2827" s="13" t="s">
        <v>111</v>
      </c>
      <c r="AT2827" s="13">
        <v>2015</v>
      </c>
      <c r="AU2827" s="13"/>
    </row>
    <row r="2828" spans="2:47" x14ac:dyDescent="0.2">
      <c r="B2828" s="7" t="s">
        <v>4160</v>
      </c>
      <c r="C2828" s="7" t="s">
        <v>100</v>
      </c>
      <c r="D2828" s="13" t="s">
        <v>4161</v>
      </c>
      <c r="E2828" s="7" t="s">
        <v>4112</v>
      </c>
      <c r="F2828" s="7" t="s">
        <v>4162</v>
      </c>
      <c r="G2828" s="7" t="s">
        <v>4163</v>
      </c>
      <c r="H2828" s="8" t="s">
        <v>197</v>
      </c>
      <c r="I2828" s="9">
        <v>45</v>
      </c>
      <c r="J2828" s="10" t="s">
        <v>238</v>
      </c>
      <c r="K2828" s="8" t="s">
        <v>107</v>
      </c>
      <c r="L2828" s="10" t="s">
        <v>108</v>
      </c>
      <c r="M2828" s="10" t="s">
        <v>109</v>
      </c>
      <c r="N2828" s="10" t="s">
        <v>4115</v>
      </c>
      <c r="O2828" s="27"/>
      <c r="P2828" s="27"/>
      <c r="Q2828" s="74"/>
      <c r="R2828" s="27">
        <v>0.5</v>
      </c>
      <c r="S2828" s="27">
        <v>0.5</v>
      </c>
      <c r="T2828" s="27">
        <v>0.5</v>
      </c>
      <c r="U2828" s="27">
        <v>0.5</v>
      </c>
      <c r="V2828" s="27">
        <v>0.5</v>
      </c>
      <c r="W2828" s="27"/>
      <c r="X2828" s="27"/>
      <c r="Y2828" s="27"/>
      <c r="Z2828" s="27"/>
      <c r="AA2828" s="27"/>
      <c r="AB2828" s="27"/>
      <c r="AC2828" s="27"/>
      <c r="AD2828" s="27"/>
      <c r="AE2828" s="27"/>
      <c r="AF2828" s="27"/>
      <c r="AG2828" s="27"/>
      <c r="AH2828" s="27"/>
      <c r="AI2828" s="27"/>
      <c r="AJ2828" s="27"/>
      <c r="AK2828" s="27"/>
      <c r="AL2828" s="27"/>
      <c r="AM2828" s="27"/>
      <c r="AN2828" s="27"/>
      <c r="AO2828" s="27"/>
      <c r="AP2828" s="27">
        <v>282779.7</v>
      </c>
      <c r="AQ2828" s="39">
        <v>0</v>
      </c>
      <c r="AR2828" s="27">
        <f t="shared" si="80"/>
        <v>0</v>
      </c>
      <c r="AS2828" s="10" t="s">
        <v>111</v>
      </c>
      <c r="AT2828" s="7" t="s">
        <v>375</v>
      </c>
      <c r="AU2828" s="89" t="s">
        <v>212</v>
      </c>
    </row>
    <row r="2829" spans="2:47" x14ac:dyDescent="0.2">
      <c r="B2829" s="7" t="s">
        <v>4164</v>
      </c>
      <c r="C2829" s="7" t="s">
        <v>100</v>
      </c>
      <c r="D2829" s="13" t="s">
        <v>4165</v>
      </c>
      <c r="E2829" s="7" t="s">
        <v>4112</v>
      </c>
      <c r="F2829" s="7" t="s">
        <v>4166</v>
      </c>
      <c r="G2829" s="7" t="s">
        <v>4167</v>
      </c>
      <c r="H2829" s="8" t="s">
        <v>197</v>
      </c>
      <c r="I2829" s="9">
        <v>45</v>
      </c>
      <c r="J2829" s="10" t="s">
        <v>238</v>
      </c>
      <c r="K2829" s="8" t="s">
        <v>107</v>
      </c>
      <c r="L2829" s="10" t="s">
        <v>108</v>
      </c>
      <c r="M2829" s="10" t="s">
        <v>109</v>
      </c>
      <c r="N2829" s="10" t="s">
        <v>4115</v>
      </c>
      <c r="O2829" s="27"/>
      <c r="P2829" s="27"/>
      <c r="Q2829" s="74"/>
      <c r="R2829" s="27">
        <v>0.8</v>
      </c>
      <c r="S2829" s="27">
        <v>0.8</v>
      </c>
      <c r="T2829" s="27">
        <v>0.8</v>
      </c>
      <c r="U2829" s="27">
        <v>0.8</v>
      </c>
      <c r="V2829" s="27">
        <v>0.8</v>
      </c>
      <c r="W2829" s="27"/>
      <c r="X2829" s="27"/>
      <c r="Y2829" s="27"/>
      <c r="Z2829" s="27"/>
      <c r="AA2829" s="27"/>
      <c r="AB2829" s="27"/>
      <c r="AC2829" s="27"/>
      <c r="AD2829" s="27"/>
      <c r="AE2829" s="27"/>
      <c r="AF2829" s="27"/>
      <c r="AG2829" s="27"/>
      <c r="AH2829" s="27"/>
      <c r="AI2829" s="27"/>
      <c r="AJ2829" s="27"/>
      <c r="AK2829" s="27"/>
      <c r="AL2829" s="27"/>
      <c r="AM2829" s="27"/>
      <c r="AN2829" s="27"/>
      <c r="AO2829" s="27"/>
      <c r="AP2829" s="27">
        <v>1268719.3999999999</v>
      </c>
      <c r="AQ2829" s="39">
        <v>0</v>
      </c>
      <c r="AR2829" s="27">
        <f t="shared" si="80"/>
        <v>0</v>
      </c>
      <c r="AS2829" s="10" t="s">
        <v>111</v>
      </c>
      <c r="AT2829" s="7" t="s">
        <v>375</v>
      </c>
      <c r="AU2829" s="89" t="s">
        <v>212</v>
      </c>
    </row>
    <row r="2830" spans="2:47" x14ac:dyDescent="0.2">
      <c r="B2830" s="7" t="s">
        <v>4168</v>
      </c>
      <c r="C2830" s="7" t="s">
        <v>100</v>
      </c>
      <c r="D2830" s="13" t="s">
        <v>4169</v>
      </c>
      <c r="E2830" s="7" t="s">
        <v>4112</v>
      </c>
      <c r="F2830" s="7" t="s">
        <v>4170</v>
      </c>
      <c r="G2830" s="7" t="s">
        <v>4171</v>
      </c>
      <c r="H2830" s="8" t="s">
        <v>197</v>
      </c>
      <c r="I2830" s="9">
        <v>45</v>
      </c>
      <c r="J2830" s="10" t="s">
        <v>238</v>
      </c>
      <c r="K2830" s="8" t="s">
        <v>107</v>
      </c>
      <c r="L2830" s="10" t="s">
        <v>108</v>
      </c>
      <c r="M2830" s="10" t="s">
        <v>109</v>
      </c>
      <c r="N2830" s="10" t="s">
        <v>4115</v>
      </c>
      <c r="O2830" s="27"/>
      <c r="P2830" s="27"/>
      <c r="Q2830" s="74"/>
      <c r="R2830" s="27">
        <v>600.5</v>
      </c>
      <c r="S2830" s="27">
        <v>600.5</v>
      </c>
      <c r="T2830" s="27">
        <v>600.5</v>
      </c>
      <c r="U2830" s="27">
        <v>600.5</v>
      </c>
      <c r="V2830" s="27">
        <v>600.5</v>
      </c>
      <c r="W2830" s="27"/>
      <c r="X2830" s="27"/>
      <c r="Y2830" s="27"/>
      <c r="Z2830" s="27"/>
      <c r="AA2830" s="27"/>
      <c r="AB2830" s="27"/>
      <c r="AC2830" s="27"/>
      <c r="AD2830" s="27"/>
      <c r="AE2830" s="27"/>
      <c r="AF2830" s="27"/>
      <c r="AG2830" s="27"/>
      <c r="AH2830" s="27"/>
      <c r="AI2830" s="27"/>
      <c r="AJ2830" s="27"/>
      <c r="AK2830" s="27"/>
      <c r="AL2830" s="27"/>
      <c r="AM2830" s="27"/>
      <c r="AN2830" s="27"/>
      <c r="AO2830" s="27"/>
      <c r="AP2830" s="27">
        <v>654.21</v>
      </c>
      <c r="AQ2830" s="39">
        <v>0</v>
      </c>
      <c r="AR2830" s="27">
        <f t="shared" si="80"/>
        <v>0</v>
      </c>
      <c r="AS2830" s="10" t="s">
        <v>111</v>
      </c>
      <c r="AT2830" s="9" t="s">
        <v>375</v>
      </c>
      <c r="AU2830" s="10" t="s">
        <v>212</v>
      </c>
    </row>
    <row r="2831" spans="2:47" x14ac:dyDescent="0.2">
      <c r="B2831" s="10" t="s">
        <v>4172</v>
      </c>
      <c r="C2831" s="16" t="s">
        <v>100</v>
      </c>
      <c r="D2831" s="13" t="s">
        <v>4169</v>
      </c>
      <c r="E2831" s="15" t="s">
        <v>4112</v>
      </c>
      <c r="F2831" s="15" t="s">
        <v>4170</v>
      </c>
      <c r="G2831" s="15" t="s">
        <v>4171</v>
      </c>
      <c r="H2831" s="15" t="s">
        <v>197</v>
      </c>
      <c r="I2831" s="15">
        <v>45</v>
      </c>
      <c r="J2831" s="15" t="s">
        <v>238</v>
      </c>
      <c r="K2831" s="15" t="s">
        <v>107</v>
      </c>
      <c r="L2831" s="15" t="s">
        <v>108</v>
      </c>
      <c r="M2831" s="15" t="s">
        <v>109</v>
      </c>
      <c r="N2831" s="10" t="s">
        <v>4173</v>
      </c>
      <c r="O2831" s="27"/>
      <c r="P2831" s="27"/>
      <c r="Q2831" s="27"/>
      <c r="R2831" s="27">
        <v>600.5</v>
      </c>
      <c r="S2831" s="27">
        <v>600.5</v>
      </c>
      <c r="T2831" s="27">
        <v>600.5</v>
      </c>
      <c r="U2831" s="27">
        <v>600.5</v>
      </c>
      <c r="V2831" s="27">
        <v>600.5</v>
      </c>
      <c r="W2831" s="27"/>
      <c r="X2831" s="27"/>
      <c r="Y2831" s="27"/>
      <c r="Z2831" s="27"/>
      <c r="AA2831" s="27"/>
      <c r="AB2831" s="27"/>
      <c r="AC2831" s="27"/>
      <c r="AD2831" s="27"/>
      <c r="AE2831" s="27"/>
      <c r="AF2831" s="27"/>
      <c r="AG2831" s="27"/>
      <c r="AH2831" s="27"/>
      <c r="AI2831" s="27"/>
      <c r="AJ2831" s="27"/>
      <c r="AK2831" s="27"/>
      <c r="AL2831" s="27"/>
      <c r="AM2831" s="27"/>
      <c r="AN2831" s="27"/>
      <c r="AO2831" s="27"/>
      <c r="AP2831" s="27">
        <v>654.21</v>
      </c>
      <c r="AQ2831" s="39">
        <v>0</v>
      </c>
      <c r="AR2831" s="27">
        <f t="shared" si="80"/>
        <v>0</v>
      </c>
      <c r="AS2831" s="10" t="s">
        <v>111</v>
      </c>
      <c r="AT2831" s="7" t="s">
        <v>375</v>
      </c>
      <c r="AU2831" s="89" t="s">
        <v>212</v>
      </c>
    </row>
    <row r="2832" spans="2:47" x14ac:dyDescent="0.2">
      <c r="B2832" s="7" t="s">
        <v>4174</v>
      </c>
      <c r="C2832" s="7" t="s">
        <v>100</v>
      </c>
      <c r="D2832" s="13" t="s">
        <v>4175</v>
      </c>
      <c r="E2832" s="7" t="s">
        <v>4112</v>
      </c>
      <c r="F2832" s="7" t="s">
        <v>4176</v>
      </c>
      <c r="G2832" s="7" t="s">
        <v>4177</v>
      </c>
      <c r="H2832" s="8" t="s">
        <v>197</v>
      </c>
      <c r="I2832" s="9">
        <v>45</v>
      </c>
      <c r="J2832" s="10" t="s">
        <v>238</v>
      </c>
      <c r="K2832" s="8" t="s">
        <v>107</v>
      </c>
      <c r="L2832" s="10" t="s">
        <v>108</v>
      </c>
      <c r="M2832" s="10" t="s">
        <v>109</v>
      </c>
      <c r="N2832" s="10" t="s">
        <v>4115</v>
      </c>
      <c r="O2832" s="27"/>
      <c r="P2832" s="27"/>
      <c r="Q2832" s="74"/>
      <c r="R2832" s="27">
        <v>0.2</v>
      </c>
      <c r="S2832" s="27">
        <v>0.2</v>
      </c>
      <c r="T2832" s="27">
        <v>0.2</v>
      </c>
      <c r="U2832" s="27">
        <v>0.2</v>
      </c>
      <c r="V2832" s="27">
        <v>0.2</v>
      </c>
      <c r="W2832" s="27"/>
      <c r="X2832" s="27"/>
      <c r="Y2832" s="27"/>
      <c r="Z2832" s="27"/>
      <c r="AA2832" s="27"/>
      <c r="AB2832" s="27"/>
      <c r="AC2832" s="27"/>
      <c r="AD2832" s="27"/>
      <c r="AE2832" s="27"/>
      <c r="AF2832" s="27"/>
      <c r="AG2832" s="27"/>
      <c r="AH2832" s="27"/>
      <c r="AI2832" s="27"/>
      <c r="AJ2832" s="27"/>
      <c r="AK2832" s="27"/>
      <c r="AL2832" s="27"/>
      <c r="AM2832" s="27"/>
      <c r="AN2832" s="27"/>
      <c r="AO2832" s="27"/>
      <c r="AP2832" s="27">
        <v>91573.57</v>
      </c>
      <c r="AQ2832" s="39">
        <v>0</v>
      </c>
      <c r="AR2832" s="27">
        <f t="shared" si="80"/>
        <v>0</v>
      </c>
      <c r="AS2832" s="10" t="s">
        <v>111</v>
      </c>
      <c r="AT2832" s="7">
        <v>2015</v>
      </c>
      <c r="AU2832" s="89" t="s">
        <v>242</v>
      </c>
    </row>
    <row r="2833" spans="2:47" x14ac:dyDescent="0.2">
      <c r="B2833" s="7" t="s">
        <v>4178</v>
      </c>
      <c r="C2833" s="7" t="s">
        <v>100</v>
      </c>
      <c r="D2833" s="13" t="s">
        <v>4175</v>
      </c>
      <c r="E2833" s="7" t="s">
        <v>4112</v>
      </c>
      <c r="F2833" s="7" t="s">
        <v>4176</v>
      </c>
      <c r="G2833" s="7" t="s">
        <v>4177</v>
      </c>
      <c r="H2833" s="8" t="s">
        <v>197</v>
      </c>
      <c r="I2833" s="9">
        <v>45</v>
      </c>
      <c r="J2833" s="10" t="s">
        <v>4117</v>
      </c>
      <c r="K2833" s="8" t="s">
        <v>107</v>
      </c>
      <c r="L2833" s="10" t="s">
        <v>108</v>
      </c>
      <c r="M2833" s="10" t="s">
        <v>109</v>
      </c>
      <c r="N2833" s="10" t="s">
        <v>4115</v>
      </c>
      <c r="O2833" s="27"/>
      <c r="P2833" s="27"/>
      <c r="Q2833" s="74"/>
      <c r="R2833" s="27">
        <v>0.2</v>
      </c>
      <c r="S2833" s="27">
        <v>0.2</v>
      </c>
      <c r="T2833" s="27">
        <v>0.2</v>
      </c>
      <c r="U2833" s="27">
        <v>0.2</v>
      </c>
      <c r="V2833" s="27">
        <v>0.2</v>
      </c>
      <c r="W2833" s="27"/>
      <c r="X2833" s="27"/>
      <c r="Y2833" s="27"/>
      <c r="Z2833" s="27"/>
      <c r="AA2833" s="27"/>
      <c r="AB2833" s="27"/>
      <c r="AC2833" s="27"/>
      <c r="AD2833" s="27"/>
      <c r="AE2833" s="27"/>
      <c r="AF2833" s="27"/>
      <c r="AG2833" s="27"/>
      <c r="AH2833" s="27"/>
      <c r="AI2833" s="27"/>
      <c r="AJ2833" s="27"/>
      <c r="AK2833" s="27"/>
      <c r="AL2833" s="27"/>
      <c r="AM2833" s="27"/>
      <c r="AN2833" s="27"/>
      <c r="AO2833" s="27"/>
      <c r="AP2833" s="27">
        <v>91573.572081828548</v>
      </c>
      <c r="AQ2833" s="39">
        <v>0</v>
      </c>
      <c r="AR2833" s="27">
        <f t="shared" si="80"/>
        <v>0</v>
      </c>
      <c r="AS2833" s="10" t="s">
        <v>111</v>
      </c>
      <c r="AT2833" s="43">
        <v>2015</v>
      </c>
      <c r="AU2833" s="10" t="s">
        <v>1339</v>
      </c>
    </row>
    <row r="2834" spans="2:47" x14ac:dyDescent="0.2">
      <c r="B2834" s="12" t="s">
        <v>4179</v>
      </c>
      <c r="C2834" s="7" t="s">
        <v>100</v>
      </c>
      <c r="D2834" s="13" t="s">
        <v>4175</v>
      </c>
      <c r="E2834" s="7" t="s">
        <v>4112</v>
      </c>
      <c r="F2834" s="7" t="s">
        <v>4176</v>
      </c>
      <c r="G2834" s="7" t="s">
        <v>4177</v>
      </c>
      <c r="H2834" s="8" t="s">
        <v>197</v>
      </c>
      <c r="I2834" s="9">
        <v>45</v>
      </c>
      <c r="J2834" s="10" t="s">
        <v>579</v>
      </c>
      <c r="K2834" s="8" t="s">
        <v>107</v>
      </c>
      <c r="L2834" s="10" t="s">
        <v>108</v>
      </c>
      <c r="M2834" s="10" t="s">
        <v>109</v>
      </c>
      <c r="N2834" s="10" t="s">
        <v>4115</v>
      </c>
      <c r="O2834" s="74"/>
      <c r="P2834" s="27"/>
      <c r="Q2834" s="27"/>
      <c r="R2834" s="27">
        <v>0.2</v>
      </c>
      <c r="S2834" s="27">
        <v>0.2</v>
      </c>
      <c r="T2834" s="27">
        <v>0.2</v>
      </c>
      <c r="U2834" s="27">
        <v>0.2</v>
      </c>
      <c r="V2834" s="27">
        <v>0.2</v>
      </c>
      <c r="W2834" s="27"/>
      <c r="X2834" s="27"/>
      <c r="Y2834" s="27"/>
      <c r="Z2834" s="27"/>
      <c r="AA2834" s="27"/>
      <c r="AB2834" s="27"/>
      <c r="AC2834" s="27"/>
      <c r="AD2834" s="27"/>
      <c r="AE2834" s="27"/>
      <c r="AF2834" s="27"/>
      <c r="AG2834" s="27"/>
      <c r="AH2834" s="27"/>
      <c r="AI2834" s="27"/>
      <c r="AJ2834" s="27"/>
      <c r="AK2834" s="27"/>
      <c r="AL2834" s="27"/>
      <c r="AM2834" s="27"/>
      <c r="AN2834" s="27"/>
      <c r="AO2834" s="27"/>
      <c r="AP2834" s="27">
        <v>91573.572081828548</v>
      </c>
      <c r="AQ2834" s="39">
        <v>0</v>
      </c>
      <c r="AR2834" s="27">
        <f t="shared" si="80"/>
        <v>0</v>
      </c>
      <c r="AS2834" s="10" t="s">
        <v>111</v>
      </c>
      <c r="AT2834" s="43">
        <v>2015</v>
      </c>
      <c r="AU2834" s="88"/>
    </row>
    <row r="2835" spans="2:47" x14ac:dyDescent="0.2">
      <c r="B2835" s="12" t="s">
        <v>4180</v>
      </c>
      <c r="C2835" s="7" t="s">
        <v>100</v>
      </c>
      <c r="D2835" s="13" t="s">
        <v>4175</v>
      </c>
      <c r="E2835" s="7" t="s">
        <v>4112</v>
      </c>
      <c r="F2835" s="7" t="s">
        <v>4176</v>
      </c>
      <c r="G2835" s="7" t="s">
        <v>4177</v>
      </c>
      <c r="H2835" s="8" t="s">
        <v>197</v>
      </c>
      <c r="I2835" s="9">
        <v>45</v>
      </c>
      <c r="J2835" s="10" t="s">
        <v>579</v>
      </c>
      <c r="K2835" s="8" t="s">
        <v>107</v>
      </c>
      <c r="L2835" s="10" t="s">
        <v>108</v>
      </c>
      <c r="M2835" s="10" t="s">
        <v>109</v>
      </c>
      <c r="N2835" s="10" t="s">
        <v>4115</v>
      </c>
      <c r="O2835" s="74"/>
      <c r="P2835" s="27"/>
      <c r="Q2835" s="27"/>
      <c r="R2835" s="27">
        <v>0.2</v>
      </c>
      <c r="S2835" s="27">
        <v>0.2</v>
      </c>
      <c r="T2835" s="27">
        <v>0.2</v>
      </c>
      <c r="U2835" s="27">
        <v>0.2</v>
      </c>
      <c r="V2835" s="27">
        <v>0.2</v>
      </c>
      <c r="W2835" s="27"/>
      <c r="X2835" s="27"/>
      <c r="Y2835" s="27"/>
      <c r="Z2835" s="27"/>
      <c r="AA2835" s="27"/>
      <c r="AB2835" s="27"/>
      <c r="AC2835" s="27"/>
      <c r="AD2835" s="27"/>
      <c r="AE2835" s="27"/>
      <c r="AF2835" s="27"/>
      <c r="AG2835" s="27"/>
      <c r="AH2835" s="27"/>
      <c r="AI2835" s="27"/>
      <c r="AJ2835" s="27"/>
      <c r="AK2835" s="27"/>
      <c r="AL2835" s="27"/>
      <c r="AM2835" s="27"/>
      <c r="AN2835" s="27"/>
      <c r="AO2835" s="27"/>
      <c r="AP2835" s="27">
        <v>60390</v>
      </c>
      <c r="AQ2835" s="39">
        <v>0</v>
      </c>
      <c r="AR2835" s="27">
        <f t="shared" si="80"/>
        <v>0</v>
      </c>
      <c r="AS2835" s="10" t="s">
        <v>111</v>
      </c>
      <c r="AT2835" s="43">
        <v>2015</v>
      </c>
      <c r="AU2835" s="88">
        <v>14</v>
      </c>
    </row>
    <row r="2836" spans="2:47" x14ac:dyDescent="0.2">
      <c r="B2836" s="12" t="s">
        <v>4181</v>
      </c>
      <c r="C2836" s="7" t="s">
        <v>100</v>
      </c>
      <c r="D2836" s="13" t="s">
        <v>4175</v>
      </c>
      <c r="E2836" s="7" t="s">
        <v>4112</v>
      </c>
      <c r="F2836" s="7" t="s">
        <v>4176</v>
      </c>
      <c r="G2836" s="7" t="s">
        <v>4177</v>
      </c>
      <c r="H2836" s="8" t="s">
        <v>197</v>
      </c>
      <c r="I2836" s="9">
        <v>45</v>
      </c>
      <c r="J2836" s="10" t="s">
        <v>579</v>
      </c>
      <c r="K2836" s="8" t="s">
        <v>107</v>
      </c>
      <c r="L2836" s="10" t="s">
        <v>108</v>
      </c>
      <c r="M2836" s="13" t="s">
        <v>122</v>
      </c>
      <c r="N2836" s="10" t="s">
        <v>4115</v>
      </c>
      <c r="O2836" s="74"/>
      <c r="P2836" s="27"/>
      <c r="Q2836" s="27"/>
      <c r="R2836" s="27">
        <v>0.2</v>
      </c>
      <c r="S2836" s="27">
        <v>0</v>
      </c>
      <c r="T2836" s="27">
        <v>0.2</v>
      </c>
      <c r="U2836" s="27">
        <v>0.2</v>
      </c>
      <c r="V2836" s="27">
        <v>0.2</v>
      </c>
      <c r="W2836" s="27"/>
      <c r="X2836" s="27"/>
      <c r="Y2836" s="27"/>
      <c r="Z2836" s="27"/>
      <c r="AA2836" s="27"/>
      <c r="AB2836" s="27"/>
      <c r="AC2836" s="27"/>
      <c r="AD2836" s="27"/>
      <c r="AE2836" s="27"/>
      <c r="AF2836" s="27"/>
      <c r="AG2836" s="27"/>
      <c r="AH2836" s="27"/>
      <c r="AI2836" s="27"/>
      <c r="AJ2836" s="27"/>
      <c r="AK2836" s="27"/>
      <c r="AL2836" s="27"/>
      <c r="AM2836" s="27"/>
      <c r="AN2836" s="27"/>
      <c r="AO2836" s="27"/>
      <c r="AP2836" s="27">
        <v>60390</v>
      </c>
      <c r="AQ2836" s="39">
        <v>0</v>
      </c>
      <c r="AR2836" s="27">
        <f t="shared" si="80"/>
        <v>0</v>
      </c>
      <c r="AS2836" s="10" t="s">
        <v>111</v>
      </c>
      <c r="AT2836" s="43">
        <v>2015</v>
      </c>
      <c r="AU2836" s="13" t="s">
        <v>115</v>
      </c>
    </row>
    <row r="2837" spans="2:47" x14ac:dyDescent="0.2">
      <c r="B2837" s="12" t="s">
        <v>4182</v>
      </c>
      <c r="C2837" s="7" t="s">
        <v>100</v>
      </c>
      <c r="D2837" s="13" t="s">
        <v>4175</v>
      </c>
      <c r="E2837" s="7" t="s">
        <v>4112</v>
      </c>
      <c r="F2837" s="7" t="s">
        <v>4176</v>
      </c>
      <c r="G2837" s="7" t="s">
        <v>4177</v>
      </c>
      <c r="H2837" s="8" t="s">
        <v>197</v>
      </c>
      <c r="I2837" s="9">
        <v>45</v>
      </c>
      <c r="J2837" s="10" t="s">
        <v>579</v>
      </c>
      <c r="K2837" s="8" t="s">
        <v>107</v>
      </c>
      <c r="L2837" s="10" t="s">
        <v>108</v>
      </c>
      <c r="M2837" s="13" t="s">
        <v>122</v>
      </c>
      <c r="N2837" s="10" t="s">
        <v>4115</v>
      </c>
      <c r="O2837" s="74"/>
      <c r="P2837" s="27"/>
      <c r="Q2837" s="27"/>
      <c r="R2837" s="27">
        <v>0.2</v>
      </c>
      <c r="S2837" s="27">
        <v>0</v>
      </c>
      <c r="T2837" s="27">
        <v>0</v>
      </c>
      <c r="U2837" s="27">
        <v>0.2</v>
      </c>
      <c r="V2837" s="27">
        <v>0.2</v>
      </c>
      <c r="W2837" s="27"/>
      <c r="X2837" s="27"/>
      <c r="Y2837" s="27"/>
      <c r="Z2837" s="27"/>
      <c r="AA2837" s="27"/>
      <c r="AB2837" s="27"/>
      <c r="AC2837" s="27"/>
      <c r="AD2837" s="27"/>
      <c r="AE2837" s="27"/>
      <c r="AF2837" s="27"/>
      <c r="AG2837" s="27"/>
      <c r="AH2837" s="27"/>
      <c r="AI2837" s="27"/>
      <c r="AJ2837" s="27"/>
      <c r="AK2837" s="27"/>
      <c r="AL2837" s="27"/>
      <c r="AM2837" s="27"/>
      <c r="AN2837" s="27"/>
      <c r="AO2837" s="27"/>
      <c r="AP2837" s="27">
        <v>60390</v>
      </c>
      <c r="AQ2837" s="39">
        <v>0</v>
      </c>
      <c r="AR2837" s="27">
        <f t="shared" si="80"/>
        <v>0</v>
      </c>
      <c r="AS2837" s="10" t="s">
        <v>111</v>
      </c>
      <c r="AT2837" s="43">
        <v>2015</v>
      </c>
      <c r="AU2837" s="13" t="s">
        <v>115</v>
      </c>
    </row>
    <row r="2838" spans="2:47" x14ac:dyDescent="0.2">
      <c r="B2838" s="12" t="s">
        <v>4183</v>
      </c>
      <c r="C2838" s="7" t="s">
        <v>100</v>
      </c>
      <c r="D2838" s="13" t="s">
        <v>4175</v>
      </c>
      <c r="E2838" s="7" t="s">
        <v>4112</v>
      </c>
      <c r="F2838" s="7" t="s">
        <v>4176</v>
      </c>
      <c r="G2838" s="7" t="s">
        <v>4177</v>
      </c>
      <c r="H2838" s="8" t="s">
        <v>197</v>
      </c>
      <c r="I2838" s="9">
        <v>45</v>
      </c>
      <c r="J2838" s="10" t="s">
        <v>579</v>
      </c>
      <c r="K2838" s="8" t="s">
        <v>107</v>
      </c>
      <c r="L2838" s="10" t="s">
        <v>108</v>
      </c>
      <c r="M2838" s="13" t="s">
        <v>122</v>
      </c>
      <c r="N2838" s="13" t="s">
        <v>4125</v>
      </c>
      <c r="O2838" s="74"/>
      <c r="P2838" s="27"/>
      <c r="Q2838" s="27"/>
      <c r="R2838" s="27">
        <v>0.2</v>
      </c>
      <c r="S2838" s="27">
        <v>0</v>
      </c>
      <c r="T2838" s="27">
        <v>0</v>
      </c>
      <c r="U2838" s="27">
        <v>0.2</v>
      </c>
      <c r="V2838" s="27">
        <v>0.2</v>
      </c>
      <c r="W2838" s="27"/>
      <c r="X2838" s="27"/>
      <c r="Y2838" s="27"/>
      <c r="Z2838" s="27"/>
      <c r="AA2838" s="27"/>
      <c r="AB2838" s="27"/>
      <c r="AC2838" s="27"/>
      <c r="AD2838" s="27"/>
      <c r="AE2838" s="27"/>
      <c r="AF2838" s="27"/>
      <c r="AG2838" s="27"/>
      <c r="AH2838" s="27"/>
      <c r="AI2838" s="27"/>
      <c r="AJ2838" s="27"/>
      <c r="AK2838" s="27"/>
      <c r="AL2838" s="27"/>
      <c r="AM2838" s="27"/>
      <c r="AN2838" s="27"/>
      <c r="AO2838" s="27"/>
      <c r="AP2838" s="27">
        <v>60390</v>
      </c>
      <c r="AQ2838" s="39">
        <f>(R2838+S2838+T2838+U2838+V2838)*AP2838</f>
        <v>36234.000000000007</v>
      </c>
      <c r="AR2838" s="27">
        <f t="shared" si="80"/>
        <v>40582.080000000009</v>
      </c>
      <c r="AS2838" s="10" t="s">
        <v>111</v>
      </c>
      <c r="AT2838" s="43">
        <v>2015</v>
      </c>
      <c r="AU2838" s="88"/>
    </row>
    <row r="2839" spans="2:47" x14ac:dyDescent="0.2">
      <c r="B2839" s="7" t="s">
        <v>4184</v>
      </c>
      <c r="C2839" s="7" t="s">
        <v>100</v>
      </c>
      <c r="D2839" s="13" t="s">
        <v>4185</v>
      </c>
      <c r="E2839" s="7" t="s">
        <v>4112</v>
      </c>
      <c r="F2839" s="7" t="s">
        <v>4186</v>
      </c>
      <c r="G2839" s="7" t="s">
        <v>4187</v>
      </c>
      <c r="H2839" s="8" t="s">
        <v>197</v>
      </c>
      <c r="I2839" s="9">
        <v>45</v>
      </c>
      <c r="J2839" s="10" t="s">
        <v>238</v>
      </c>
      <c r="K2839" s="8" t="s">
        <v>107</v>
      </c>
      <c r="L2839" s="10" t="s">
        <v>108</v>
      </c>
      <c r="M2839" s="10" t="s">
        <v>109</v>
      </c>
      <c r="N2839" s="10" t="s">
        <v>4115</v>
      </c>
      <c r="O2839" s="27"/>
      <c r="P2839" s="27"/>
      <c r="Q2839" s="74"/>
      <c r="R2839" s="27">
        <v>1.5</v>
      </c>
      <c r="S2839" s="27">
        <v>1.5</v>
      </c>
      <c r="T2839" s="27">
        <v>1.5</v>
      </c>
      <c r="U2839" s="27">
        <v>1.5</v>
      </c>
      <c r="V2839" s="27">
        <v>1.5</v>
      </c>
      <c r="W2839" s="27"/>
      <c r="X2839" s="27"/>
      <c r="Y2839" s="27"/>
      <c r="Z2839" s="27"/>
      <c r="AA2839" s="27"/>
      <c r="AB2839" s="27"/>
      <c r="AC2839" s="27"/>
      <c r="AD2839" s="27"/>
      <c r="AE2839" s="27"/>
      <c r="AF2839" s="27"/>
      <c r="AG2839" s="27"/>
      <c r="AH2839" s="27"/>
      <c r="AI2839" s="27"/>
      <c r="AJ2839" s="27"/>
      <c r="AK2839" s="27"/>
      <c r="AL2839" s="27"/>
      <c r="AM2839" s="27"/>
      <c r="AN2839" s="27"/>
      <c r="AO2839" s="27"/>
      <c r="AP2839" s="27">
        <v>35678.089999999997</v>
      </c>
      <c r="AQ2839" s="39">
        <v>0</v>
      </c>
      <c r="AR2839" s="27">
        <f t="shared" si="80"/>
        <v>0</v>
      </c>
      <c r="AS2839" s="10" t="s">
        <v>111</v>
      </c>
      <c r="AT2839" s="7">
        <v>2015</v>
      </c>
      <c r="AU2839" s="89" t="s">
        <v>661</v>
      </c>
    </row>
    <row r="2840" spans="2:47" x14ac:dyDescent="0.2">
      <c r="B2840" s="7" t="s">
        <v>4188</v>
      </c>
      <c r="C2840" s="7" t="s">
        <v>100</v>
      </c>
      <c r="D2840" s="13" t="s">
        <v>4185</v>
      </c>
      <c r="E2840" s="7" t="s">
        <v>4112</v>
      </c>
      <c r="F2840" s="7" t="s">
        <v>4186</v>
      </c>
      <c r="G2840" s="7" t="s">
        <v>4187</v>
      </c>
      <c r="H2840" s="8" t="s">
        <v>197</v>
      </c>
      <c r="I2840" s="9">
        <v>45</v>
      </c>
      <c r="J2840" s="10" t="s">
        <v>4117</v>
      </c>
      <c r="K2840" s="8" t="s">
        <v>107</v>
      </c>
      <c r="L2840" s="10" t="s">
        <v>108</v>
      </c>
      <c r="M2840" s="10" t="s">
        <v>109</v>
      </c>
      <c r="N2840" s="10" t="s">
        <v>4115</v>
      </c>
      <c r="O2840" s="27"/>
      <c r="P2840" s="27"/>
      <c r="Q2840" s="74"/>
      <c r="R2840" s="27">
        <v>1.5</v>
      </c>
      <c r="S2840" s="27">
        <v>1.5</v>
      </c>
      <c r="T2840" s="27">
        <v>1.5</v>
      </c>
      <c r="U2840" s="27">
        <v>1.5</v>
      </c>
      <c r="V2840" s="27">
        <v>1.5</v>
      </c>
      <c r="W2840" s="27"/>
      <c r="X2840" s="27"/>
      <c r="Y2840" s="27"/>
      <c r="Z2840" s="27"/>
      <c r="AA2840" s="27"/>
      <c r="AB2840" s="27"/>
      <c r="AC2840" s="27"/>
      <c r="AD2840" s="27"/>
      <c r="AE2840" s="27"/>
      <c r="AF2840" s="27"/>
      <c r="AG2840" s="27"/>
      <c r="AH2840" s="27"/>
      <c r="AI2840" s="27"/>
      <c r="AJ2840" s="27"/>
      <c r="AK2840" s="27"/>
      <c r="AL2840" s="27"/>
      <c r="AM2840" s="27"/>
      <c r="AN2840" s="27"/>
      <c r="AO2840" s="27"/>
      <c r="AP2840" s="27">
        <v>35678.090463085711</v>
      </c>
      <c r="AQ2840" s="39">
        <v>0</v>
      </c>
      <c r="AR2840" s="27">
        <f t="shared" si="80"/>
        <v>0</v>
      </c>
      <c r="AS2840" s="10" t="s">
        <v>111</v>
      </c>
      <c r="AT2840" s="43">
        <v>2015</v>
      </c>
      <c r="AU2840" s="10" t="s">
        <v>1339</v>
      </c>
    </row>
    <row r="2841" spans="2:47" x14ac:dyDescent="0.2">
      <c r="B2841" s="12" t="s">
        <v>4189</v>
      </c>
      <c r="C2841" s="7" t="s">
        <v>100</v>
      </c>
      <c r="D2841" s="13" t="s">
        <v>4185</v>
      </c>
      <c r="E2841" s="7" t="s">
        <v>4112</v>
      </c>
      <c r="F2841" s="7" t="s">
        <v>4186</v>
      </c>
      <c r="G2841" s="7" t="s">
        <v>4187</v>
      </c>
      <c r="H2841" s="8" t="s">
        <v>197</v>
      </c>
      <c r="I2841" s="9">
        <v>45</v>
      </c>
      <c r="J2841" s="10" t="s">
        <v>579</v>
      </c>
      <c r="K2841" s="8" t="s">
        <v>107</v>
      </c>
      <c r="L2841" s="10" t="s">
        <v>108</v>
      </c>
      <c r="M2841" s="10" t="s">
        <v>109</v>
      </c>
      <c r="N2841" s="10" t="s">
        <v>4115</v>
      </c>
      <c r="O2841" s="74"/>
      <c r="P2841" s="27"/>
      <c r="Q2841" s="27"/>
      <c r="R2841" s="27">
        <v>1.5</v>
      </c>
      <c r="S2841" s="27">
        <v>0.5</v>
      </c>
      <c r="T2841" s="27">
        <v>0.5</v>
      </c>
      <c r="U2841" s="27">
        <v>0.5</v>
      </c>
      <c r="V2841" s="27">
        <v>0.5</v>
      </c>
      <c r="W2841" s="27"/>
      <c r="X2841" s="27"/>
      <c r="Y2841" s="27"/>
      <c r="Z2841" s="27"/>
      <c r="AA2841" s="27"/>
      <c r="AB2841" s="27"/>
      <c r="AC2841" s="27"/>
      <c r="AD2841" s="27"/>
      <c r="AE2841" s="27"/>
      <c r="AF2841" s="27"/>
      <c r="AG2841" s="27"/>
      <c r="AH2841" s="27"/>
      <c r="AI2841" s="27"/>
      <c r="AJ2841" s="27"/>
      <c r="AK2841" s="27"/>
      <c r="AL2841" s="27"/>
      <c r="AM2841" s="27"/>
      <c r="AN2841" s="27"/>
      <c r="AO2841" s="27"/>
      <c r="AP2841" s="27">
        <v>35678.090463085711</v>
      </c>
      <c r="AQ2841" s="39">
        <v>0</v>
      </c>
      <c r="AR2841" s="27">
        <f t="shared" si="80"/>
        <v>0</v>
      </c>
      <c r="AS2841" s="10" t="s">
        <v>111</v>
      </c>
      <c r="AT2841" s="43">
        <v>2015</v>
      </c>
      <c r="AU2841" s="88"/>
    </row>
    <row r="2842" spans="2:47" x14ac:dyDescent="0.2">
      <c r="B2842" s="12" t="s">
        <v>4190</v>
      </c>
      <c r="C2842" s="7" t="s">
        <v>100</v>
      </c>
      <c r="D2842" s="13" t="s">
        <v>4185</v>
      </c>
      <c r="E2842" s="7" t="s">
        <v>4112</v>
      </c>
      <c r="F2842" s="7" t="s">
        <v>4186</v>
      </c>
      <c r="G2842" s="7" t="s">
        <v>4187</v>
      </c>
      <c r="H2842" s="8" t="s">
        <v>197</v>
      </c>
      <c r="I2842" s="9">
        <v>45</v>
      </c>
      <c r="J2842" s="10" t="s">
        <v>579</v>
      </c>
      <c r="K2842" s="8" t="s">
        <v>107</v>
      </c>
      <c r="L2842" s="10" t="s">
        <v>108</v>
      </c>
      <c r="M2842" s="10" t="s">
        <v>109</v>
      </c>
      <c r="N2842" s="10" t="s">
        <v>4115</v>
      </c>
      <c r="O2842" s="74"/>
      <c r="P2842" s="27"/>
      <c r="Q2842" s="27"/>
      <c r="R2842" s="27">
        <v>1.5</v>
      </c>
      <c r="S2842" s="27">
        <v>0.5</v>
      </c>
      <c r="T2842" s="27">
        <v>0.5</v>
      </c>
      <c r="U2842" s="27">
        <v>0.5</v>
      </c>
      <c r="V2842" s="27">
        <v>0.5</v>
      </c>
      <c r="W2842" s="27"/>
      <c r="X2842" s="27"/>
      <c r="Y2842" s="27"/>
      <c r="Z2842" s="27"/>
      <c r="AA2842" s="27"/>
      <c r="AB2842" s="27"/>
      <c r="AC2842" s="27"/>
      <c r="AD2842" s="27"/>
      <c r="AE2842" s="27"/>
      <c r="AF2842" s="27"/>
      <c r="AG2842" s="27"/>
      <c r="AH2842" s="27"/>
      <c r="AI2842" s="27"/>
      <c r="AJ2842" s="27"/>
      <c r="AK2842" s="27"/>
      <c r="AL2842" s="27"/>
      <c r="AM2842" s="27"/>
      <c r="AN2842" s="27"/>
      <c r="AO2842" s="27"/>
      <c r="AP2842" s="27">
        <v>23108</v>
      </c>
      <c r="AQ2842" s="39">
        <v>0</v>
      </c>
      <c r="AR2842" s="27">
        <f t="shared" si="80"/>
        <v>0</v>
      </c>
      <c r="AS2842" s="10" t="s">
        <v>111</v>
      </c>
      <c r="AT2842" s="43">
        <v>2015</v>
      </c>
      <c r="AU2842" s="13" t="s">
        <v>115</v>
      </c>
    </row>
    <row r="2843" spans="2:47" x14ac:dyDescent="0.2">
      <c r="B2843" s="13" t="s">
        <v>4191</v>
      </c>
      <c r="C2843" s="13" t="s">
        <v>100</v>
      </c>
      <c r="D2843" s="13" t="s">
        <v>4192</v>
      </c>
      <c r="E2843" s="13" t="s">
        <v>4112</v>
      </c>
      <c r="F2843" s="13" t="s">
        <v>4193</v>
      </c>
      <c r="G2843" s="13" t="s">
        <v>4187</v>
      </c>
      <c r="H2843" s="13" t="s">
        <v>197</v>
      </c>
      <c r="I2843" s="13">
        <v>45</v>
      </c>
      <c r="J2843" s="13" t="s">
        <v>579</v>
      </c>
      <c r="K2843" s="13" t="s">
        <v>107</v>
      </c>
      <c r="L2843" s="13" t="s">
        <v>108</v>
      </c>
      <c r="M2843" s="13" t="s">
        <v>109</v>
      </c>
      <c r="N2843" s="13" t="s">
        <v>4115</v>
      </c>
      <c r="O2843" s="39"/>
      <c r="P2843" s="39"/>
      <c r="Q2843" s="39"/>
      <c r="R2843" s="39">
        <v>1.5</v>
      </c>
      <c r="S2843" s="39">
        <v>0.22099999999999986</v>
      </c>
      <c r="T2843" s="39">
        <v>1.45</v>
      </c>
      <c r="U2843" s="39">
        <v>1.45</v>
      </c>
      <c r="V2843" s="39">
        <v>1.45</v>
      </c>
      <c r="W2843" s="39"/>
      <c r="X2843" s="39"/>
      <c r="Y2843" s="39"/>
      <c r="Z2843" s="39"/>
      <c r="AA2843" s="39"/>
      <c r="AB2843" s="39"/>
      <c r="AC2843" s="39"/>
      <c r="AD2843" s="39"/>
      <c r="AE2843" s="39"/>
      <c r="AF2843" s="39"/>
      <c r="AG2843" s="39"/>
      <c r="AH2843" s="39"/>
      <c r="AI2843" s="39"/>
      <c r="AJ2843" s="39"/>
      <c r="AK2843" s="39"/>
      <c r="AL2843" s="39"/>
      <c r="AM2843" s="39"/>
      <c r="AN2843" s="39"/>
      <c r="AO2843" s="39"/>
      <c r="AP2843" s="39">
        <v>23108</v>
      </c>
      <c r="AQ2843" s="39">
        <v>0</v>
      </c>
      <c r="AR2843" s="27">
        <f t="shared" si="80"/>
        <v>0</v>
      </c>
      <c r="AS2843" s="13" t="s">
        <v>111</v>
      </c>
      <c r="AT2843" s="13">
        <v>2015</v>
      </c>
      <c r="AU2843" s="13">
        <v>14</v>
      </c>
    </row>
    <row r="2844" spans="2:47" x14ac:dyDescent="0.2">
      <c r="B2844" s="13" t="s">
        <v>4194</v>
      </c>
      <c r="C2844" s="13" t="s">
        <v>100</v>
      </c>
      <c r="D2844" s="13" t="s">
        <v>4192</v>
      </c>
      <c r="E2844" s="13" t="s">
        <v>4112</v>
      </c>
      <c r="F2844" s="13" t="s">
        <v>4193</v>
      </c>
      <c r="G2844" s="13" t="s">
        <v>4187</v>
      </c>
      <c r="H2844" s="13" t="s">
        <v>197</v>
      </c>
      <c r="I2844" s="13">
        <v>45</v>
      </c>
      <c r="J2844" s="13" t="s">
        <v>579</v>
      </c>
      <c r="K2844" s="13" t="s">
        <v>107</v>
      </c>
      <c r="L2844" s="13" t="s">
        <v>108</v>
      </c>
      <c r="M2844" s="13" t="s">
        <v>109</v>
      </c>
      <c r="N2844" s="13" t="s">
        <v>4115</v>
      </c>
      <c r="O2844" s="39"/>
      <c r="P2844" s="39"/>
      <c r="Q2844" s="39"/>
      <c r="R2844" s="39">
        <v>1.5</v>
      </c>
      <c r="S2844" s="39">
        <v>0</v>
      </c>
      <c r="T2844" s="39">
        <v>1.45</v>
      </c>
      <c r="U2844" s="39">
        <v>1.45</v>
      </c>
      <c r="V2844" s="39">
        <v>1.45</v>
      </c>
      <c r="W2844" s="39"/>
      <c r="X2844" s="39"/>
      <c r="Y2844" s="39"/>
      <c r="Z2844" s="39"/>
      <c r="AA2844" s="39"/>
      <c r="AB2844" s="39"/>
      <c r="AC2844" s="39"/>
      <c r="AD2844" s="39"/>
      <c r="AE2844" s="39"/>
      <c r="AF2844" s="39"/>
      <c r="AG2844" s="39"/>
      <c r="AH2844" s="39"/>
      <c r="AI2844" s="39"/>
      <c r="AJ2844" s="39"/>
      <c r="AK2844" s="39"/>
      <c r="AL2844" s="39"/>
      <c r="AM2844" s="39"/>
      <c r="AN2844" s="39"/>
      <c r="AO2844" s="39"/>
      <c r="AP2844" s="39">
        <v>23108</v>
      </c>
      <c r="AQ2844" s="39">
        <v>0</v>
      </c>
      <c r="AR2844" s="27">
        <f t="shared" si="80"/>
        <v>0</v>
      </c>
      <c r="AS2844" s="13" t="s">
        <v>111</v>
      </c>
      <c r="AT2844" s="13">
        <v>2015</v>
      </c>
      <c r="AU2844" s="13">
        <v>14</v>
      </c>
    </row>
    <row r="2845" spans="2:47" x14ac:dyDescent="0.2">
      <c r="B2845" s="13" t="s">
        <v>4195</v>
      </c>
      <c r="C2845" s="13" t="s">
        <v>100</v>
      </c>
      <c r="D2845" s="13" t="s">
        <v>4192</v>
      </c>
      <c r="E2845" s="13" t="s">
        <v>4112</v>
      </c>
      <c r="F2845" s="13" t="s">
        <v>4193</v>
      </c>
      <c r="G2845" s="13" t="s">
        <v>4187</v>
      </c>
      <c r="H2845" s="13" t="s">
        <v>197</v>
      </c>
      <c r="I2845" s="13">
        <v>45</v>
      </c>
      <c r="J2845" s="13" t="s">
        <v>579</v>
      </c>
      <c r="K2845" s="13" t="s">
        <v>107</v>
      </c>
      <c r="L2845" s="13" t="s">
        <v>108</v>
      </c>
      <c r="M2845" s="13" t="s">
        <v>109</v>
      </c>
      <c r="N2845" s="13" t="s">
        <v>4115</v>
      </c>
      <c r="O2845" s="39"/>
      <c r="P2845" s="39"/>
      <c r="Q2845" s="39"/>
      <c r="R2845" s="39">
        <v>1.5</v>
      </c>
      <c r="S2845" s="39">
        <v>0.5</v>
      </c>
      <c r="T2845" s="39">
        <v>0.5</v>
      </c>
      <c r="U2845" s="39">
        <v>0.5</v>
      </c>
      <c r="V2845" s="39">
        <v>0.5</v>
      </c>
      <c r="W2845" s="39"/>
      <c r="X2845" s="39"/>
      <c r="Y2845" s="39"/>
      <c r="Z2845" s="39"/>
      <c r="AA2845" s="39"/>
      <c r="AB2845" s="39"/>
      <c r="AC2845" s="39"/>
      <c r="AD2845" s="39"/>
      <c r="AE2845" s="39"/>
      <c r="AF2845" s="39"/>
      <c r="AG2845" s="39"/>
      <c r="AH2845" s="39"/>
      <c r="AI2845" s="39"/>
      <c r="AJ2845" s="39"/>
      <c r="AK2845" s="39"/>
      <c r="AL2845" s="39"/>
      <c r="AM2845" s="39"/>
      <c r="AN2845" s="39"/>
      <c r="AO2845" s="39"/>
      <c r="AP2845" s="39">
        <v>23108</v>
      </c>
      <c r="AQ2845" s="39">
        <v>0</v>
      </c>
      <c r="AR2845" s="27">
        <f t="shared" si="80"/>
        <v>0</v>
      </c>
      <c r="AS2845" s="13" t="s">
        <v>111</v>
      </c>
      <c r="AT2845" s="13">
        <v>2015</v>
      </c>
      <c r="AU2845" s="13">
        <v>14</v>
      </c>
    </row>
    <row r="2846" spans="2:47" x14ac:dyDescent="0.2">
      <c r="B2846" s="13" t="s">
        <v>4196</v>
      </c>
      <c r="C2846" s="13" t="s">
        <v>100</v>
      </c>
      <c r="D2846" s="13" t="s">
        <v>4192</v>
      </c>
      <c r="E2846" s="13" t="s">
        <v>4112</v>
      </c>
      <c r="F2846" s="13" t="s">
        <v>4193</v>
      </c>
      <c r="G2846" s="13" t="s">
        <v>4187</v>
      </c>
      <c r="H2846" s="13" t="s">
        <v>197</v>
      </c>
      <c r="I2846" s="13">
        <v>45</v>
      </c>
      <c r="J2846" s="13" t="s">
        <v>579</v>
      </c>
      <c r="K2846" s="13" t="s">
        <v>107</v>
      </c>
      <c r="L2846" s="13" t="s">
        <v>108</v>
      </c>
      <c r="M2846" s="13" t="s">
        <v>122</v>
      </c>
      <c r="N2846" s="13" t="s">
        <v>4115</v>
      </c>
      <c r="O2846" s="39"/>
      <c r="P2846" s="39"/>
      <c r="Q2846" s="39"/>
      <c r="R2846" s="39">
        <v>1.5</v>
      </c>
      <c r="S2846" s="39">
        <v>0</v>
      </c>
      <c r="T2846" s="39">
        <v>0.5</v>
      </c>
      <c r="U2846" s="39">
        <v>0.5</v>
      </c>
      <c r="V2846" s="39">
        <v>0.5</v>
      </c>
      <c r="W2846" s="39"/>
      <c r="X2846" s="39"/>
      <c r="Y2846" s="39"/>
      <c r="Z2846" s="39"/>
      <c r="AA2846" s="39"/>
      <c r="AB2846" s="39"/>
      <c r="AC2846" s="39"/>
      <c r="AD2846" s="39"/>
      <c r="AE2846" s="39"/>
      <c r="AF2846" s="39"/>
      <c r="AG2846" s="39"/>
      <c r="AH2846" s="39"/>
      <c r="AI2846" s="39"/>
      <c r="AJ2846" s="39"/>
      <c r="AK2846" s="39"/>
      <c r="AL2846" s="39"/>
      <c r="AM2846" s="39"/>
      <c r="AN2846" s="39"/>
      <c r="AO2846" s="39"/>
      <c r="AP2846" s="39">
        <v>23108</v>
      </c>
      <c r="AQ2846" s="39">
        <v>0</v>
      </c>
      <c r="AR2846" s="27">
        <f t="shared" si="80"/>
        <v>0</v>
      </c>
      <c r="AS2846" s="13" t="s">
        <v>111</v>
      </c>
      <c r="AT2846" s="13">
        <v>2015</v>
      </c>
      <c r="AU2846" s="13" t="s">
        <v>115</v>
      </c>
    </row>
    <row r="2847" spans="2:47" x14ac:dyDescent="0.2">
      <c r="B2847" s="13" t="s">
        <v>4197</v>
      </c>
      <c r="C2847" s="13" t="s">
        <v>100</v>
      </c>
      <c r="D2847" s="13" t="s">
        <v>4192</v>
      </c>
      <c r="E2847" s="13" t="s">
        <v>4112</v>
      </c>
      <c r="F2847" s="13" t="s">
        <v>4193</v>
      </c>
      <c r="G2847" s="13" t="s">
        <v>4187</v>
      </c>
      <c r="H2847" s="13" t="s">
        <v>197</v>
      </c>
      <c r="I2847" s="13">
        <v>45</v>
      </c>
      <c r="J2847" s="13" t="s">
        <v>579</v>
      </c>
      <c r="K2847" s="13" t="s">
        <v>107</v>
      </c>
      <c r="L2847" s="13" t="s">
        <v>108</v>
      </c>
      <c r="M2847" s="13" t="s">
        <v>122</v>
      </c>
      <c r="N2847" s="13" t="s">
        <v>4125</v>
      </c>
      <c r="O2847" s="39"/>
      <c r="P2847" s="39"/>
      <c r="Q2847" s="39"/>
      <c r="R2847" s="39">
        <v>1.5</v>
      </c>
      <c r="S2847" s="39">
        <v>0</v>
      </c>
      <c r="T2847" s="39">
        <v>0.5</v>
      </c>
      <c r="U2847" s="39">
        <v>0.5</v>
      </c>
      <c r="V2847" s="39">
        <v>0.5</v>
      </c>
      <c r="W2847" s="39"/>
      <c r="X2847" s="39"/>
      <c r="Y2847" s="39"/>
      <c r="Z2847" s="39"/>
      <c r="AA2847" s="39"/>
      <c r="AB2847" s="39"/>
      <c r="AC2847" s="39"/>
      <c r="AD2847" s="39"/>
      <c r="AE2847" s="39"/>
      <c r="AF2847" s="39"/>
      <c r="AG2847" s="39"/>
      <c r="AH2847" s="39"/>
      <c r="AI2847" s="39"/>
      <c r="AJ2847" s="39"/>
      <c r="AK2847" s="39"/>
      <c r="AL2847" s="39"/>
      <c r="AM2847" s="39"/>
      <c r="AN2847" s="39"/>
      <c r="AO2847" s="39"/>
      <c r="AP2847" s="39">
        <v>23108</v>
      </c>
      <c r="AQ2847" s="39">
        <f>(R2847+S2847+T2847+U2847+V2847)*AP2847</f>
        <v>69324</v>
      </c>
      <c r="AR2847" s="27">
        <f t="shared" si="80"/>
        <v>77642.880000000005</v>
      </c>
      <c r="AS2847" s="13" t="s">
        <v>111</v>
      </c>
      <c r="AT2847" s="13">
        <v>2015</v>
      </c>
      <c r="AU2847" s="13"/>
    </row>
    <row r="2848" spans="2:47" x14ac:dyDescent="0.2">
      <c r="B2848" s="7" t="s">
        <v>4198</v>
      </c>
      <c r="C2848" s="7" t="s">
        <v>100</v>
      </c>
      <c r="D2848" s="13" t="s">
        <v>4199</v>
      </c>
      <c r="E2848" s="7" t="s">
        <v>4112</v>
      </c>
      <c r="F2848" s="7" t="s">
        <v>4200</v>
      </c>
      <c r="G2848" s="7" t="s">
        <v>4201</v>
      </c>
      <c r="H2848" s="8" t="s">
        <v>197</v>
      </c>
      <c r="I2848" s="9">
        <v>45</v>
      </c>
      <c r="J2848" s="10" t="s">
        <v>238</v>
      </c>
      <c r="K2848" s="8" t="s">
        <v>107</v>
      </c>
      <c r="L2848" s="10" t="s">
        <v>108</v>
      </c>
      <c r="M2848" s="10" t="s">
        <v>109</v>
      </c>
      <c r="N2848" s="10" t="s">
        <v>4115</v>
      </c>
      <c r="O2848" s="27"/>
      <c r="P2848" s="27"/>
      <c r="Q2848" s="74"/>
      <c r="R2848" s="27">
        <v>0.8</v>
      </c>
      <c r="S2848" s="27">
        <v>0.8</v>
      </c>
      <c r="T2848" s="27">
        <v>0.8</v>
      </c>
      <c r="U2848" s="27">
        <v>0.8</v>
      </c>
      <c r="V2848" s="27">
        <v>0.8</v>
      </c>
      <c r="W2848" s="27"/>
      <c r="X2848" s="27"/>
      <c r="Y2848" s="27"/>
      <c r="Z2848" s="27"/>
      <c r="AA2848" s="27"/>
      <c r="AB2848" s="27"/>
      <c r="AC2848" s="27"/>
      <c r="AD2848" s="27"/>
      <c r="AE2848" s="27"/>
      <c r="AF2848" s="27"/>
      <c r="AG2848" s="27"/>
      <c r="AH2848" s="27"/>
      <c r="AI2848" s="27"/>
      <c r="AJ2848" s="27"/>
      <c r="AK2848" s="27"/>
      <c r="AL2848" s="27"/>
      <c r="AM2848" s="27"/>
      <c r="AN2848" s="27"/>
      <c r="AO2848" s="27"/>
      <c r="AP2848" s="27">
        <v>790349.79</v>
      </c>
      <c r="AQ2848" s="39">
        <v>0</v>
      </c>
      <c r="AR2848" s="27">
        <f t="shared" si="80"/>
        <v>0</v>
      </c>
      <c r="AS2848" s="10" t="s">
        <v>111</v>
      </c>
      <c r="AT2848" s="7" t="s">
        <v>375</v>
      </c>
      <c r="AU2848" s="89" t="s">
        <v>212</v>
      </c>
    </row>
    <row r="2849" spans="2:47" x14ac:dyDescent="0.2">
      <c r="B2849" s="7" t="s">
        <v>4202</v>
      </c>
      <c r="C2849" s="7" t="s">
        <v>100</v>
      </c>
      <c r="D2849" s="13" t="s">
        <v>4127</v>
      </c>
      <c r="E2849" s="7" t="s">
        <v>4112</v>
      </c>
      <c r="F2849" s="7" t="s">
        <v>4128</v>
      </c>
      <c r="G2849" s="7" t="s">
        <v>4203</v>
      </c>
      <c r="H2849" s="8" t="s">
        <v>197</v>
      </c>
      <c r="I2849" s="9">
        <v>60</v>
      </c>
      <c r="J2849" s="10" t="s">
        <v>238</v>
      </c>
      <c r="K2849" s="8" t="s">
        <v>107</v>
      </c>
      <c r="L2849" s="10" t="s">
        <v>108</v>
      </c>
      <c r="M2849" s="10" t="s">
        <v>109</v>
      </c>
      <c r="N2849" s="10" t="s">
        <v>4115</v>
      </c>
      <c r="O2849" s="27"/>
      <c r="P2849" s="27"/>
      <c r="Q2849" s="74"/>
      <c r="R2849" s="27">
        <v>1.4</v>
      </c>
      <c r="S2849" s="27">
        <v>1.4</v>
      </c>
      <c r="T2849" s="27">
        <v>1.4</v>
      </c>
      <c r="U2849" s="27">
        <v>1.4</v>
      </c>
      <c r="V2849" s="27">
        <v>1.4</v>
      </c>
      <c r="W2849" s="27"/>
      <c r="X2849" s="27"/>
      <c r="Y2849" s="27"/>
      <c r="Z2849" s="27"/>
      <c r="AA2849" s="27"/>
      <c r="AB2849" s="27"/>
      <c r="AC2849" s="27"/>
      <c r="AD2849" s="27"/>
      <c r="AE2849" s="27"/>
      <c r="AF2849" s="27"/>
      <c r="AG2849" s="27"/>
      <c r="AH2849" s="27"/>
      <c r="AI2849" s="27"/>
      <c r="AJ2849" s="27"/>
      <c r="AK2849" s="27"/>
      <c r="AL2849" s="27"/>
      <c r="AM2849" s="27"/>
      <c r="AN2849" s="27"/>
      <c r="AO2849" s="27"/>
      <c r="AP2849" s="27">
        <v>103466.46</v>
      </c>
      <c r="AQ2849" s="39">
        <v>0</v>
      </c>
      <c r="AR2849" s="27">
        <f t="shared" si="80"/>
        <v>0</v>
      </c>
      <c r="AS2849" s="10" t="s">
        <v>111</v>
      </c>
      <c r="AT2849" s="7">
        <v>2015</v>
      </c>
      <c r="AU2849" s="89" t="s">
        <v>242</v>
      </c>
    </row>
    <row r="2850" spans="2:47" x14ac:dyDescent="0.2">
      <c r="B2850" s="7" t="s">
        <v>4204</v>
      </c>
      <c r="C2850" s="7" t="s">
        <v>100</v>
      </c>
      <c r="D2850" s="13" t="s">
        <v>4127</v>
      </c>
      <c r="E2850" s="7" t="s">
        <v>4112</v>
      </c>
      <c r="F2850" s="7" t="s">
        <v>4128</v>
      </c>
      <c r="G2850" s="7" t="s">
        <v>4203</v>
      </c>
      <c r="H2850" s="8" t="s">
        <v>197</v>
      </c>
      <c r="I2850" s="9">
        <v>60</v>
      </c>
      <c r="J2850" s="10" t="s">
        <v>4117</v>
      </c>
      <c r="K2850" s="8" t="s">
        <v>107</v>
      </c>
      <c r="L2850" s="10" t="s">
        <v>108</v>
      </c>
      <c r="M2850" s="10" t="s">
        <v>109</v>
      </c>
      <c r="N2850" s="10" t="s">
        <v>4115</v>
      </c>
      <c r="O2850" s="27"/>
      <c r="P2850" s="27"/>
      <c r="Q2850" s="74"/>
      <c r="R2850" s="27">
        <v>1.4</v>
      </c>
      <c r="S2850" s="27">
        <v>1.4</v>
      </c>
      <c r="T2850" s="27">
        <v>1.4</v>
      </c>
      <c r="U2850" s="27">
        <v>1.4</v>
      </c>
      <c r="V2850" s="27">
        <v>1.4</v>
      </c>
      <c r="W2850" s="27"/>
      <c r="X2850" s="27"/>
      <c r="Y2850" s="27"/>
      <c r="Z2850" s="27"/>
      <c r="AA2850" s="27"/>
      <c r="AB2850" s="27"/>
      <c r="AC2850" s="27"/>
      <c r="AD2850" s="27"/>
      <c r="AE2850" s="27"/>
      <c r="AF2850" s="27"/>
      <c r="AG2850" s="27"/>
      <c r="AH2850" s="27"/>
      <c r="AI2850" s="27"/>
      <c r="AJ2850" s="27"/>
      <c r="AK2850" s="27"/>
      <c r="AL2850" s="27"/>
      <c r="AM2850" s="27"/>
      <c r="AN2850" s="27"/>
      <c r="AO2850" s="27"/>
      <c r="AP2850" s="27">
        <v>103466.46234294858</v>
      </c>
      <c r="AQ2850" s="39">
        <v>0</v>
      </c>
      <c r="AR2850" s="27">
        <f t="shared" si="80"/>
        <v>0</v>
      </c>
      <c r="AS2850" s="10" t="s">
        <v>111</v>
      </c>
      <c r="AT2850" s="43">
        <v>2015</v>
      </c>
      <c r="AU2850" s="10" t="s">
        <v>1339</v>
      </c>
    </row>
    <row r="2851" spans="2:47" x14ac:dyDescent="0.2">
      <c r="B2851" s="12" t="s">
        <v>4205</v>
      </c>
      <c r="C2851" s="7" t="s">
        <v>100</v>
      </c>
      <c r="D2851" s="13" t="s">
        <v>4127</v>
      </c>
      <c r="E2851" s="7" t="s">
        <v>4112</v>
      </c>
      <c r="F2851" s="7" t="s">
        <v>4128</v>
      </c>
      <c r="G2851" s="7" t="s">
        <v>4203</v>
      </c>
      <c r="H2851" s="8" t="s">
        <v>197</v>
      </c>
      <c r="I2851" s="9">
        <v>60</v>
      </c>
      <c r="J2851" s="10" t="s">
        <v>579</v>
      </c>
      <c r="K2851" s="8" t="s">
        <v>107</v>
      </c>
      <c r="L2851" s="10" t="s">
        <v>108</v>
      </c>
      <c r="M2851" s="10" t="s">
        <v>109</v>
      </c>
      <c r="N2851" s="10" t="s">
        <v>4115</v>
      </c>
      <c r="O2851" s="74"/>
      <c r="P2851" s="27"/>
      <c r="Q2851" s="27"/>
      <c r="R2851" s="27">
        <v>1.4</v>
      </c>
      <c r="S2851" s="27">
        <v>1.4</v>
      </c>
      <c r="T2851" s="27">
        <v>1.4</v>
      </c>
      <c r="U2851" s="27">
        <v>1.4</v>
      </c>
      <c r="V2851" s="27">
        <v>1.4</v>
      </c>
      <c r="W2851" s="27"/>
      <c r="X2851" s="27"/>
      <c r="Y2851" s="27"/>
      <c r="Z2851" s="27"/>
      <c r="AA2851" s="27"/>
      <c r="AB2851" s="27"/>
      <c r="AC2851" s="27"/>
      <c r="AD2851" s="27"/>
      <c r="AE2851" s="27"/>
      <c r="AF2851" s="27"/>
      <c r="AG2851" s="27"/>
      <c r="AH2851" s="27"/>
      <c r="AI2851" s="27"/>
      <c r="AJ2851" s="27"/>
      <c r="AK2851" s="27"/>
      <c r="AL2851" s="27"/>
      <c r="AM2851" s="27"/>
      <c r="AN2851" s="27"/>
      <c r="AO2851" s="27"/>
      <c r="AP2851" s="27">
        <v>103466.46234294858</v>
      </c>
      <c r="AQ2851" s="39">
        <v>0</v>
      </c>
      <c r="AR2851" s="27">
        <f t="shared" si="80"/>
        <v>0</v>
      </c>
      <c r="AS2851" s="10" t="s">
        <v>111</v>
      </c>
      <c r="AT2851" s="43">
        <v>2015</v>
      </c>
      <c r="AU2851" s="88"/>
    </row>
    <row r="2852" spans="2:47" x14ac:dyDescent="0.2">
      <c r="B2852" s="12" t="s">
        <v>4206</v>
      </c>
      <c r="C2852" s="7" t="s">
        <v>100</v>
      </c>
      <c r="D2852" s="13" t="s">
        <v>4127</v>
      </c>
      <c r="E2852" s="7" t="s">
        <v>4112</v>
      </c>
      <c r="F2852" s="7" t="s">
        <v>4128</v>
      </c>
      <c r="G2852" s="7" t="s">
        <v>4203</v>
      </c>
      <c r="H2852" s="8" t="s">
        <v>197</v>
      </c>
      <c r="I2852" s="9">
        <v>60</v>
      </c>
      <c r="J2852" s="10" t="s">
        <v>579</v>
      </c>
      <c r="K2852" s="8" t="s">
        <v>107</v>
      </c>
      <c r="L2852" s="10" t="s">
        <v>108</v>
      </c>
      <c r="M2852" s="10" t="s">
        <v>109</v>
      </c>
      <c r="N2852" s="10" t="s">
        <v>4115</v>
      </c>
      <c r="O2852" s="74"/>
      <c r="P2852" s="27"/>
      <c r="Q2852" s="27"/>
      <c r="R2852" s="27">
        <v>1.4</v>
      </c>
      <c r="S2852" s="27">
        <v>1.4</v>
      </c>
      <c r="T2852" s="27">
        <v>1.4</v>
      </c>
      <c r="U2852" s="27">
        <v>1.4</v>
      </c>
      <c r="V2852" s="27">
        <v>1.4</v>
      </c>
      <c r="W2852" s="27"/>
      <c r="X2852" s="27"/>
      <c r="Y2852" s="27"/>
      <c r="Z2852" s="27"/>
      <c r="AA2852" s="27"/>
      <c r="AB2852" s="27"/>
      <c r="AC2852" s="27"/>
      <c r="AD2852" s="27"/>
      <c r="AE2852" s="27"/>
      <c r="AF2852" s="27"/>
      <c r="AG2852" s="27"/>
      <c r="AH2852" s="27"/>
      <c r="AI2852" s="27"/>
      <c r="AJ2852" s="27"/>
      <c r="AK2852" s="27"/>
      <c r="AL2852" s="27"/>
      <c r="AM2852" s="27"/>
      <c r="AN2852" s="27"/>
      <c r="AO2852" s="27"/>
      <c r="AP2852" s="27">
        <v>74148</v>
      </c>
      <c r="AQ2852" s="39">
        <v>0</v>
      </c>
      <c r="AR2852" s="27">
        <f t="shared" si="80"/>
        <v>0</v>
      </c>
      <c r="AS2852" s="10" t="s">
        <v>111</v>
      </c>
      <c r="AT2852" s="43">
        <v>2015</v>
      </c>
      <c r="AU2852" s="13" t="s">
        <v>156</v>
      </c>
    </row>
    <row r="2853" spans="2:47" x14ac:dyDescent="0.2">
      <c r="B2853" s="13" t="s">
        <v>4207</v>
      </c>
      <c r="C2853" s="13" t="s">
        <v>100</v>
      </c>
      <c r="D2853" s="13" t="s">
        <v>4134</v>
      </c>
      <c r="E2853" s="13" t="s">
        <v>4112</v>
      </c>
      <c r="F2853" s="13" t="s">
        <v>4135</v>
      </c>
      <c r="G2853" s="13" t="s">
        <v>4203</v>
      </c>
      <c r="H2853" s="13" t="s">
        <v>197</v>
      </c>
      <c r="I2853" s="13">
        <v>60</v>
      </c>
      <c r="J2853" s="13" t="s">
        <v>579</v>
      </c>
      <c r="K2853" s="13" t="s">
        <v>107</v>
      </c>
      <c r="L2853" s="13" t="s">
        <v>108</v>
      </c>
      <c r="M2853" s="13" t="s">
        <v>109</v>
      </c>
      <c r="N2853" s="13" t="s">
        <v>4115</v>
      </c>
      <c r="O2853" s="39"/>
      <c r="P2853" s="39"/>
      <c r="Q2853" s="39"/>
      <c r="R2853" s="39">
        <v>1.4</v>
      </c>
      <c r="S2853" s="39">
        <v>0</v>
      </c>
      <c r="T2853" s="39">
        <v>1.1000000000000001</v>
      </c>
      <c r="U2853" s="39">
        <v>1.1000000000000001</v>
      </c>
      <c r="V2853" s="39">
        <v>1.1000000000000001</v>
      </c>
      <c r="W2853" s="39"/>
      <c r="X2853" s="39"/>
      <c r="Y2853" s="39"/>
      <c r="Z2853" s="39"/>
      <c r="AA2853" s="39"/>
      <c r="AB2853" s="39"/>
      <c r="AC2853" s="39"/>
      <c r="AD2853" s="39"/>
      <c r="AE2853" s="39"/>
      <c r="AF2853" s="39"/>
      <c r="AG2853" s="39"/>
      <c r="AH2853" s="39"/>
      <c r="AI2853" s="39"/>
      <c r="AJ2853" s="39"/>
      <c r="AK2853" s="39"/>
      <c r="AL2853" s="39"/>
      <c r="AM2853" s="39"/>
      <c r="AN2853" s="39"/>
      <c r="AO2853" s="39"/>
      <c r="AP2853" s="39">
        <v>89360.18</v>
      </c>
      <c r="AQ2853" s="39">
        <v>0</v>
      </c>
      <c r="AR2853" s="27">
        <f t="shared" si="80"/>
        <v>0</v>
      </c>
      <c r="AS2853" s="13" t="s">
        <v>111</v>
      </c>
      <c r="AT2853" s="13">
        <v>2015</v>
      </c>
      <c r="AU2853" s="13">
        <v>14</v>
      </c>
    </row>
    <row r="2854" spans="2:47" x14ac:dyDescent="0.2">
      <c r="B2854" s="13" t="s">
        <v>4208</v>
      </c>
      <c r="C2854" s="13" t="s">
        <v>100</v>
      </c>
      <c r="D2854" s="13" t="s">
        <v>4134</v>
      </c>
      <c r="E2854" s="13" t="s">
        <v>4112</v>
      </c>
      <c r="F2854" s="13" t="s">
        <v>4135</v>
      </c>
      <c r="G2854" s="13" t="s">
        <v>4203</v>
      </c>
      <c r="H2854" s="13" t="s">
        <v>197</v>
      </c>
      <c r="I2854" s="13">
        <v>60</v>
      </c>
      <c r="J2854" s="13" t="s">
        <v>579</v>
      </c>
      <c r="K2854" s="13" t="s">
        <v>107</v>
      </c>
      <c r="L2854" s="13" t="s">
        <v>108</v>
      </c>
      <c r="M2854" s="13" t="s">
        <v>109</v>
      </c>
      <c r="N2854" s="13" t="s">
        <v>4115</v>
      </c>
      <c r="O2854" s="39"/>
      <c r="P2854" s="39"/>
      <c r="Q2854" s="39"/>
      <c r="R2854" s="39">
        <v>1.1000000000000001</v>
      </c>
      <c r="S2854" s="39">
        <v>1.1000000000000001</v>
      </c>
      <c r="T2854" s="39">
        <v>1.1000000000000001</v>
      </c>
      <c r="U2854" s="39">
        <v>1.1000000000000001</v>
      </c>
      <c r="V2854" s="39">
        <v>1.1000000000000001</v>
      </c>
      <c r="W2854" s="39"/>
      <c r="X2854" s="39"/>
      <c r="Y2854" s="39"/>
      <c r="Z2854" s="39"/>
      <c r="AA2854" s="39"/>
      <c r="AB2854" s="39"/>
      <c r="AC2854" s="39"/>
      <c r="AD2854" s="39"/>
      <c r="AE2854" s="39"/>
      <c r="AF2854" s="39"/>
      <c r="AG2854" s="39"/>
      <c r="AH2854" s="39"/>
      <c r="AI2854" s="39"/>
      <c r="AJ2854" s="39"/>
      <c r="AK2854" s="39"/>
      <c r="AL2854" s="39"/>
      <c r="AM2854" s="39"/>
      <c r="AN2854" s="39"/>
      <c r="AO2854" s="39"/>
      <c r="AP2854" s="39">
        <v>89360.18</v>
      </c>
      <c r="AQ2854" s="39">
        <v>0</v>
      </c>
      <c r="AR2854" s="27">
        <f t="shared" si="80"/>
        <v>0</v>
      </c>
      <c r="AS2854" s="13" t="s">
        <v>111</v>
      </c>
      <c r="AT2854" s="13">
        <v>2015</v>
      </c>
      <c r="AU2854" s="13">
        <v>14</v>
      </c>
    </row>
    <row r="2855" spans="2:47" x14ac:dyDescent="0.2">
      <c r="B2855" s="13" t="s">
        <v>4209</v>
      </c>
      <c r="C2855" s="13" t="s">
        <v>100</v>
      </c>
      <c r="D2855" s="13" t="s">
        <v>4134</v>
      </c>
      <c r="E2855" s="13" t="s">
        <v>4112</v>
      </c>
      <c r="F2855" s="13" t="s">
        <v>4135</v>
      </c>
      <c r="G2855" s="13" t="s">
        <v>4203</v>
      </c>
      <c r="H2855" s="13" t="s">
        <v>197</v>
      </c>
      <c r="I2855" s="13">
        <v>60</v>
      </c>
      <c r="J2855" s="13" t="s">
        <v>579</v>
      </c>
      <c r="K2855" s="13" t="s">
        <v>107</v>
      </c>
      <c r="L2855" s="13" t="s">
        <v>108</v>
      </c>
      <c r="M2855" s="13" t="s">
        <v>109</v>
      </c>
      <c r="N2855" s="13" t="s">
        <v>4115</v>
      </c>
      <c r="O2855" s="39"/>
      <c r="P2855" s="39"/>
      <c r="Q2855" s="39"/>
      <c r="R2855" s="39">
        <v>1.1000000000000001</v>
      </c>
      <c r="S2855" s="39">
        <v>0</v>
      </c>
      <c r="T2855" s="39">
        <v>1.1000000000000001</v>
      </c>
      <c r="U2855" s="39">
        <v>1.1000000000000001</v>
      </c>
      <c r="V2855" s="39">
        <v>1.1000000000000001</v>
      </c>
      <c r="W2855" s="39"/>
      <c r="X2855" s="39"/>
      <c r="Y2855" s="39"/>
      <c r="Z2855" s="39"/>
      <c r="AA2855" s="39"/>
      <c r="AB2855" s="39"/>
      <c r="AC2855" s="39"/>
      <c r="AD2855" s="39"/>
      <c r="AE2855" s="39"/>
      <c r="AF2855" s="39"/>
      <c r="AG2855" s="39"/>
      <c r="AH2855" s="39"/>
      <c r="AI2855" s="39"/>
      <c r="AJ2855" s="39"/>
      <c r="AK2855" s="39"/>
      <c r="AL2855" s="39"/>
      <c r="AM2855" s="39"/>
      <c r="AN2855" s="39"/>
      <c r="AO2855" s="39"/>
      <c r="AP2855" s="39">
        <v>89360.18</v>
      </c>
      <c r="AQ2855" s="39">
        <v>0</v>
      </c>
      <c r="AR2855" s="27">
        <f t="shared" si="80"/>
        <v>0</v>
      </c>
      <c r="AS2855" s="13" t="s">
        <v>111</v>
      </c>
      <c r="AT2855" s="13">
        <v>2015</v>
      </c>
      <c r="AU2855" s="13">
        <v>14</v>
      </c>
    </row>
    <row r="2856" spans="2:47" x14ac:dyDescent="0.2">
      <c r="B2856" s="13" t="s">
        <v>4210</v>
      </c>
      <c r="C2856" s="13" t="s">
        <v>100</v>
      </c>
      <c r="D2856" s="13" t="s">
        <v>4134</v>
      </c>
      <c r="E2856" s="13" t="s">
        <v>4112</v>
      </c>
      <c r="F2856" s="13" t="s">
        <v>4135</v>
      </c>
      <c r="G2856" s="13" t="s">
        <v>4203</v>
      </c>
      <c r="H2856" s="15" t="s">
        <v>197</v>
      </c>
      <c r="I2856" s="13">
        <v>60</v>
      </c>
      <c r="J2856" s="13" t="s">
        <v>579</v>
      </c>
      <c r="K2856" s="13" t="s">
        <v>107</v>
      </c>
      <c r="L2856" s="13" t="s">
        <v>108</v>
      </c>
      <c r="M2856" s="13" t="s">
        <v>122</v>
      </c>
      <c r="N2856" s="13" t="s">
        <v>4125</v>
      </c>
      <c r="O2856" s="39"/>
      <c r="P2856" s="39"/>
      <c r="Q2856" s="39"/>
      <c r="R2856" s="39">
        <v>1.4</v>
      </c>
      <c r="S2856" s="39">
        <v>0</v>
      </c>
      <c r="T2856" s="39">
        <v>1.1000000000000001</v>
      </c>
      <c r="U2856" s="39">
        <v>1.1000000000000001</v>
      </c>
      <c r="V2856" s="39">
        <v>1.1000000000000001</v>
      </c>
      <c r="W2856" s="39"/>
      <c r="X2856" s="39"/>
      <c r="Y2856" s="39"/>
      <c r="Z2856" s="39"/>
      <c r="AA2856" s="39"/>
      <c r="AB2856" s="39"/>
      <c r="AC2856" s="39"/>
      <c r="AD2856" s="39"/>
      <c r="AE2856" s="39"/>
      <c r="AF2856" s="39"/>
      <c r="AG2856" s="39"/>
      <c r="AH2856" s="39"/>
      <c r="AI2856" s="39"/>
      <c r="AJ2856" s="39"/>
      <c r="AK2856" s="39"/>
      <c r="AL2856" s="39"/>
      <c r="AM2856" s="39"/>
      <c r="AN2856" s="39"/>
      <c r="AO2856" s="39"/>
      <c r="AP2856" s="39">
        <v>89360.18</v>
      </c>
      <c r="AQ2856" s="39">
        <v>0</v>
      </c>
      <c r="AR2856" s="27">
        <f t="shared" si="80"/>
        <v>0</v>
      </c>
      <c r="AS2856" s="13" t="s">
        <v>111</v>
      </c>
      <c r="AT2856" s="13">
        <v>2015</v>
      </c>
      <c r="AU2856" s="13" t="s">
        <v>115</v>
      </c>
    </row>
    <row r="2857" spans="2:47" x14ac:dyDescent="0.2">
      <c r="B2857" s="13" t="s">
        <v>4211</v>
      </c>
      <c r="C2857" s="13" t="s">
        <v>100</v>
      </c>
      <c r="D2857" s="13" t="s">
        <v>4134</v>
      </c>
      <c r="E2857" s="13" t="s">
        <v>4112</v>
      </c>
      <c r="F2857" s="13" t="s">
        <v>4135</v>
      </c>
      <c r="G2857" s="13" t="s">
        <v>4203</v>
      </c>
      <c r="H2857" s="15" t="s">
        <v>197</v>
      </c>
      <c r="I2857" s="13">
        <v>60</v>
      </c>
      <c r="J2857" s="13" t="s">
        <v>579</v>
      </c>
      <c r="K2857" s="13" t="s">
        <v>107</v>
      </c>
      <c r="L2857" s="13" t="s">
        <v>108</v>
      </c>
      <c r="M2857" s="13" t="s">
        <v>122</v>
      </c>
      <c r="N2857" s="13" t="s">
        <v>4125</v>
      </c>
      <c r="O2857" s="39"/>
      <c r="P2857" s="39"/>
      <c r="Q2857" s="39"/>
      <c r="R2857" s="39">
        <v>1.4</v>
      </c>
      <c r="S2857" s="39">
        <v>0</v>
      </c>
      <c r="T2857" s="39">
        <v>0</v>
      </c>
      <c r="U2857" s="39">
        <v>1.1000000000000001</v>
      </c>
      <c r="V2857" s="39">
        <v>1.1000000000000001</v>
      </c>
      <c r="W2857" s="39"/>
      <c r="X2857" s="39"/>
      <c r="Y2857" s="39"/>
      <c r="Z2857" s="39"/>
      <c r="AA2857" s="39"/>
      <c r="AB2857" s="39"/>
      <c r="AC2857" s="39"/>
      <c r="AD2857" s="39"/>
      <c r="AE2857" s="39"/>
      <c r="AF2857" s="39"/>
      <c r="AG2857" s="39"/>
      <c r="AH2857" s="39"/>
      <c r="AI2857" s="39"/>
      <c r="AJ2857" s="39"/>
      <c r="AK2857" s="39"/>
      <c r="AL2857" s="39"/>
      <c r="AM2857" s="39"/>
      <c r="AN2857" s="39"/>
      <c r="AO2857" s="39"/>
      <c r="AP2857" s="39">
        <v>89360.18</v>
      </c>
      <c r="AQ2857" s="39">
        <v>0</v>
      </c>
      <c r="AR2857" s="27">
        <f t="shared" si="80"/>
        <v>0</v>
      </c>
      <c r="AS2857" s="13" t="s">
        <v>111</v>
      </c>
      <c r="AT2857" s="13">
        <v>2015</v>
      </c>
      <c r="AU2857" s="13" t="s">
        <v>115</v>
      </c>
    </row>
    <row r="2858" spans="2:47" x14ac:dyDescent="0.2">
      <c r="B2858" s="13" t="s">
        <v>4212</v>
      </c>
      <c r="C2858" s="13" t="s">
        <v>100</v>
      </c>
      <c r="D2858" s="13" t="s">
        <v>4134</v>
      </c>
      <c r="E2858" s="13" t="s">
        <v>4112</v>
      </c>
      <c r="F2858" s="13" t="s">
        <v>4135</v>
      </c>
      <c r="G2858" s="13" t="s">
        <v>4203</v>
      </c>
      <c r="H2858" s="15" t="s">
        <v>197</v>
      </c>
      <c r="I2858" s="13">
        <v>60</v>
      </c>
      <c r="J2858" s="13" t="s">
        <v>579</v>
      </c>
      <c r="K2858" s="13" t="s">
        <v>107</v>
      </c>
      <c r="L2858" s="13" t="s">
        <v>108</v>
      </c>
      <c r="M2858" s="13" t="s">
        <v>122</v>
      </c>
      <c r="N2858" s="13" t="s">
        <v>4125</v>
      </c>
      <c r="O2858" s="39"/>
      <c r="P2858" s="39"/>
      <c r="Q2858" s="39"/>
      <c r="R2858" s="39">
        <v>1.4</v>
      </c>
      <c r="S2858" s="39">
        <v>0</v>
      </c>
      <c r="T2858" s="39">
        <v>0</v>
      </c>
      <c r="U2858" s="39">
        <v>1.1000000000000001</v>
      </c>
      <c r="V2858" s="39">
        <v>1.1000000000000001</v>
      </c>
      <c r="W2858" s="39"/>
      <c r="X2858" s="39"/>
      <c r="Y2858" s="39"/>
      <c r="Z2858" s="39"/>
      <c r="AA2858" s="39"/>
      <c r="AB2858" s="39"/>
      <c r="AC2858" s="39"/>
      <c r="AD2858" s="39"/>
      <c r="AE2858" s="39"/>
      <c r="AF2858" s="39"/>
      <c r="AG2858" s="39"/>
      <c r="AH2858" s="39"/>
      <c r="AI2858" s="39"/>
      <c r="AJ2858" s="39"/>
      <c r="AK2858" s="39"/>
      <c r="AL2858" s="39"/>
      <c r="AM2858" s="39"/>
      <c r="AN2858" s="39"/>
      <c r="AO2858" s="39"/>
      <c r="AP2858" s="39">
        <v>89360.18</v>
      </c>
      <c r="AQ2858" s="39">
        <f>(R2858+S2858+T2858+U2858+V2858)*AP2858</f>
        <v>321696.64799999999</v>
      </c>
      <c r="AR2858" s="27">
        <f t="shared" si="80"/>
        <v>360300.24576000002</v>
      </c>
      <c r="AS2858" s="13" t="s">
        <v>111</v>
      </c>
      <c r="AT2858" s="13">
        <v>2015</v>
      </c>
      <c r="AU2858" s="13"/>
    </row>
    <row r="2859" spans="2:47" x14ac:dyDescent="0.2">
      <c r="B2859" s="7" t="s">
        <v>4213</v>
      </c>
      <c r="C2859" s="7" t="s">
        <v>100</v>
      </c>
      <c r="D2859" s="13" t="s">
        <v>4214</v>
      </c>
      <c r="E2859" s="7" t="s">
        <v>4112</v>
      </c>
      <c r="F2859" s="7" t="s">
        <v>4215</v>
      </c>
      <c r="G2859" s="7" t="s">
        <v>4216</v>
      </c>
      <c r="H2859" s="8" t="s">
        <v>197</v>
      </c>
      <c r="I2859" s="9">
        <v>85</v>
      </c>
      <c r="J2859" s="10" t="s">
        <v>238</v>
      </c>
      <c r="K2859" s="8" t="s">
        <v>107</v>
      </c>
      <c r="L2859" s="10" t="s">
        <v>108</v>
      </c>
      <c r="M2859" s="10" t="s">
        <v>109</v>
      </c>
      <c r="N2859" s="10" t="s">
        <v>4115</v>
      </c>
      <c r="O2859" s="27"/>
      <c r="P2859" s="27"/>
      <c r="Q2859" s="74"/>
      <c r="R2859" s="27">
        <v>0.1</v>
      </c>
      <c r="S2859" s="27">
        <v>0.1</v>
      </c>
      <c r="T2859" s="27">
        <v>0.1</v>
      </c>
      <c r="U2859" s="27">
        <v>0.1</v>
      </c>
      <c r="V2859" s="27">
        <v>0.1</v>
      </c>
      <c r="W2859" s="27"/>
      <c r="X2859" s="27"/>
      <c r="Y2859" s="27"/>
      <c r="Z2859" s="27"/>
      <c r="AA2859" s="27"/>
      <c r="AB2859" s="27"/>
      <c r="AC2859" s="27"/>
      <c r="AD2859" s="27"/>
      <c r="AE2859" s="27"/>
      <c r="AF2859" s="27"/>
      <c r="AG2859" s="27"/>
      <c r="AH2859" s="27"/>
      <c r="AI2859" s="27"/>
      <c r="AJ2859" s="27"/>
      <c r="AK2859" s="27"/>
      <c r="AL2859" s="27"/>
      <c r="AM2859" s="27"/>
      <c r="AN2859" s="27"/>
      <c r="AO2859" s="27"/>
      <c r="AP2859" s="27">
        <v>1858360.09</v>
      </c>
      <c r="AQ2859" s="39">
        <v>0</v>
      </c>
      <c r="AR2859" s="27">
        <f t="shared" si="80"/>
        <v>0</v>
      </c>
      <c r="AS2859" s="10" t="s">
        <v>111</v>
      </c>
      <c r="AT2859" s="7" t="s">
        <v>375</v>
      </c>
      <c r="AU2859" s="89" t="s">
        <v>212</v>
      </c>
    </row>
    <row r="2860" spans="2:47" x14ac:dyDescent="0.2">
      <c r="B2860" s="7" t="s">
        <v>4217</v>
      </c>
      <c r="C2860" s="7" t="s">
        <v>100</v>
      </c>
      <c r="D2860" s="13" t="s">
        <v>4218</v>
      </c>
      <c r="E2860" s="7" t="s">
        <v>4112</v>
      </c>
      <c r="F2860" s="7" t="s">
        <v>4219</v>
      </c>
      <c r="G2860" s="7" t="s">
        <v>4220</v>
      </c>
      <c r="H2860" s="8" t="s">
        <v>197</v>
      </c>
      <c r="I2860" s="9">
        <v>60</v>
      </c>
      <c r="J2860" s="10" t="s">
        <v>238</v>
      </c>
      <c r="K2860" s="8" t="s">
        <v>107</v>
      </c>
      <c r="L2860" s="10" t="s">
        <v>108</v>
      </c>
      <c r="M2860" s="10" t="s">
        <v>109</v>
      </c>
      <c r="N2860" s="10" t="s">
        <v>4115</v>
      </c>
      <c r="O2860" s="27"/>
      <c r="P2860" s="27"/>
      <c r="Q2860" s="74"/>
      <c r="R2860" s="27">
        <v>0.4</v>
      </c>
      <c r="S2860" s="27">
        <v>0.4</v>
      </c>
      <c r="T2860" s="27">
        <v>0.4</v>
      </c>
      <c r="U2860" s="27">
        <v>0.4</v>
      </c>
      <c r="V2860" s="27">
        <v>0.4</v>
      </c>
      <c r="W2860" s="27"/>
      <c r="X2860" s="27"/>
      <c r="Y2860" s="27"/>
      <c r="Z2860" s="27"/>
      <c r="AA2860" s="27"/>
      <c r="AB2860" s="27"/>
      <c r="AC2860" s="27"/>
      <c r="AD2860" s="27"/>
      <c r="AE2860" s="27"/>
      <c r="AF2860" s="27"/>
      <c r="AG2860" s="27"/>
      <c r="AH2860" s="27"/>
      <c r="AI2860" s="27"/>
      <c r="AJ2860" s="27"/>
      <c r="AK2860" s="27"/>
      <c r="AL2860" s="27"/>
      <c r="AM2860" s="27"/>
      <c r="AN2860" s="27"/>
      <c r="AO2860" s="27"/>
      <c r="AP2860" s="27">
        <v>3083404.11</v>
      </c>
      <c r="AQ2860" s="39">
        <v>0</v>
      </c>
      <c r="AR2860" s="27">
        <f t="shared" si="80"/>
        <v>0</v>
      </c>
      <c r="AS2860" s="10" t="s">
        <v>111</v>
      </c>
      <c r="AT2860" s="7" t="s">
        <v>375</v>
      </c>
      <c r="AU2860" s="89" t="s">
        <v>212</v>
      </c>
    </row>
    <row r="2861" spans="2:47" x14ac:dyDescent="0.2">
      <c r="B2861" s="7" t="s">
        <v>4221</v>
      </c>
      <c r="C2861" s="7" t="s">
        <v>100</v>
      </c>
      <c r="D2861" s="13" t="s">
        <v>4222</v>
      </c>
      <c r="E2861" s="7" t="s">
        <v>4112</v>
      </c>
      <c r="F2861" s="7" t="s">
        <v>4223</v>
      </c>
      <c r="G2861" s="7" t="s">
        <v>4224</v>
      </c>
      <c r="H2861" s="8" t="s">
        <v>197</v>
      </c>
      <c r="I2861" s="9">
        <v>60</v>
      </c>
      <c r="J2861" s="10" t="s">
        <v>238</v>
      </c>
      <c r="K2861" s="8" t="s">
        <v>107</v>
      </c>
      <c r="L2861" s="10" t="s">
        <v>108</v>
      </c>
      <c r="M2861" s="10" t="s">
        <v>109</v>
      </c>
      <c r="N2861" s="10" t="s">
        <v>4115</v>
      </c>
      <c r="O2861" s="27"/>
      <c r="P2861" s="27"/>
      <c r="Q2861" s="74"/>
      <c r="R2861" s="27">
        <v>2.2599999999999998</v>
      </c>
      <c r="S2861" s="27">
        <v>2.2599999999999998</v>
      </c>
      <c r="T2861" s="27">
        <v>2.2599999999999998</v>
      </c>
      <c r="U2861" s="27">
        <v>2.2599999999999998</v>
      </c>
      <c r="V2861" s="27">
        <v>2.2599999999999998</v>
      </c>
      <c r="W2861" s="27"/>
      <c r="X2861" s="27"/>
      <c r="Y2861" s="27"/>
      <c r="Z2861" s="27"/>
      <c r="AA2861" s="27"/>
      <c r="AB2861" s="27"/>
      <c r="AC2861" s="27"/>
      <c r="AD2861" s="27"/>
      <c r="AE2861" s="27"/>
      <c r="AF2861" s="27"/>
      <c r="AG2861" s="27"/>
      <c r="AH2861" s="27"/>
      <c r="AI2861" s="27"/>
      <c r="AJ2861" s="27"/>
      <c r="AK2861" s="27"/>
      <c r="AL2861" s="27"/>
      <c r="AM2861" s="27"/>
      <c r="AN2861" s="27"/>
      <c r="AO2861" s="27"/>
      <c r="AP2861" s="27">
        <v>166497.76</v>
      </c>
      <c r="AQ2861" s="39">
        <v>0</v>
      </c>
      <c r="AR2861" s="27">
        <f t="shared" si="80"/>
        <v>0</v>
      </c>
      <c r="AS2861" s="10" t="s">
        <v>111</v>
      </c>
      <c r="AT2861" s="7">
        <v>2015</v>
      </c>
      <c r="AU2861" s="89" t="s">
        <v>242</v>
      </c>
    </row>
    <row r="2862" spans="2:47" x14ac:dyDescent="0.2">
      <c r="B2862" s="7" t="s">
        <v>4225</v>
      </c>
      <c r="C2862" s="7" t="s">
        <v>100</v>
      </c>
      <c r="D2862" s="13" t="s">
        <v>4222</v>
      </c>
      <c r="E2862" s="7" t="s">
        <v>4112</v>
      </c>
      <c r="F2862" s="7" t="s">
        <v>4223</v>
      </c>
      <c r="G2862" s="7" t="s">
        <v>4224</v>
      </c>
      <c r="H2862" s="8" t="s">
        <v>197</v>
      </c>
      <c r="I2862" s="9">
        <v>60</v>
      </c>
      <c r="J2862" s="10" t="s">
        <v>4117</v>
      </c>
      <c r="K2862" s="8" t="s">
        <v>107</v>
      </c>
      <c r="L2862" s="10" t="s">
        <v>108</v>
      </c>
      <c r="M2862" s="10" t="s">
        <v>109</v>
      </c>
      <c r="N2862" s="10" t="s">
        <v>4115</v>
      </c>
      <c r="O2862" s="27"/>
      <c r="P2862" s="27"/>
      <c r="Q2862" s="74"/>
      <c r="R2862" s="27">
        <v>2.2599999999999998</v>
      </c>
      <c r="S2862" s="27">
        <v>2.2599999999999998</v>
      </c>
      <c r="T2862" s="27">
        <v>2.2599999999999998</v>
      </c>
      <c r="U2862" s="27">
        <v>2.2599999999999998</v>
      </c>
      <c r="V2862" s="27">
        <v>2.2599999999999998</v>
      </c>
      <c r="W2862" s="27"/>
      <c r="X2862" s="27"/>
      <c r="Y2862" s="27"/>
      <c r="Z2862" s="27"/>
      <c r="AA2862" s="27"/>
      <c r="AB2862" s="27"/>
      <c r="AC2862" s="27"/>
      <c r="AD2862" s="27"/>
      <c r="AE2862" s="27"/>
      <c r="AF2862" s="27"/>
      <c r="AG2862" s="27"/>
      <c r="AH2862" s="27"/>
      <c r="AI2862" s="27"/>
      <c r="AJ2862" s="27"/>
      <c r="AK2862" s="27"/>
      <c r="AL2862" s="27"/>
      <c r="AM2862" s="27"/>
      <c r="AN2862" s="27"/>
      <c r="AO2862" s="27"/>
      <c r="AP2862" s="27">
        <v>166497.75549440001</v>
      </c>
      <c r="AQ2862" s="39">
        <v>0</v>
      </c>
      <c r="AR2862" s="27">
        <f t="shared" si="80"/>
        <v>0</v>
      </c>
      <c r="AS2862" s="10" t="s">
        <v>111</v>
      </c>
      <c r="AT2862" s="43">
        <v>2015</v>
      </c>
      <c r="AU2862" s="10" t="s">
        <v>1339</v>
      </c>
    </row>
    <row r="2863" spans="2:47" x14ac:dyDescent="0.2">
      <c r="B2863" s="12" t="s">
        <v>4226</v>
      </c>
      <c r="C2863" s="7" t="s">
        <v>100</v>
      </c>
      <c r="D2863" s="13" t="s">
        <v>4222</v>
      </c>
      <c r="E2863" s="7" t="s">
        <v>4112</v>
      </c>
      <c r="F2863" s="7" t="s">
        <v>4223</v>
      </c>
      <c r="G2863" s="7" t="s">
        <v>4224</v>
      </c>
      <c r="H2863" s="8" t="s">
        <v>197</v>
      </c>
      <c r="I2863" s="9">
        <v>60</v>
      </c>
      <c r="J2863" s="10" t="s">
        <v>579</v>
      </c>
      <c r="K2863" s="8" t="s">
        <v>107</v>
      </c>
      <c r="L2863" s="10" t="s">
        <v>108</v>
      </c>
      <c r="M2863" s="10" t="s">
        <v>109</v>
      </c>
      <c r="N2863" s="10" t="s">
        <v>4115</v>
      </c>
      <c r="O2863" s="74"/>
      <c r="P2863" s="27"/>
      <c r="Q2863" s="27"/>
      <c r="R2863" s="27">
        <v>2.2599999999999998</v>
      </c>
      <c r="S2863" s="27">
        <v>2.2599999999999998</v>
      </c>
      <c r="T2863" s="27">
        <v>2.2599999999999998</v>
      </c>
      <c r="U2863" s="27">
        <v>2.2599999999999998</v>
      </c>
      <c r="V2863" s="27">
        <v>2.2599999999999998</v>
      </c>
      <c r="W2863" s="27"/>
      <c r="X2863" s="27"/>
      <c r="Y2863" s="27"/>
      <c r="Z2863" s="27"/>
      <c r="AA2863" s="27"/>
      <c r="AB2863" s="27"/>
      <c r="AC2863" s="27"/>
      <c r="AD2863" s="27"/>
      <c r="AE2863" s="27"/>
      <c r="AF2863" s="27"/>
      <c r="AG2863" s="27"/>
      <c r="AH2863" s="27"/>
      <c r="AI2863" s="27"/>
      <c r="AJ2863" s="27"/>
      <c r="AK2863" s="27"/>
      <c r="AL2863" s="27"/>
      <c r="AM2863" s="27"/>
      <c r="AN2863" s="27"/>
      <c r="AO2863" s="27"/>
      <c r="AP2863" s="27">
        <v>166497.75549440001</v>
      </c>
      <c r="AQ2863" s="39">
        <v>0</v>
      </c>
      <c r="AR2863" s="27">
        <f t="shared" si="80"/>
        <v>0</v>
      </c>
      <c r="AS2863" s="10" t="s">
        <v>111</v>
      </c>
      <c r="AT2863" s="43">
        <v>2015</v>
      </c>
      <c r="AU2863" s="88"/>
    </row>
    <row r="2864" spans="2:47" x14ac:dyDescent="0.2">
      <c r="B2864" s="12" t="s">
        <v>4227</v>
      </c>
      <c r="C2864" s="7" t="s">
        <v>100</v>
      </c>
      <c r="D2864" s="13" t="s">
        <v>4222</v>
      </c>
      <c r="E2864" s="7" t="s">
        <v>4112</v>
      </c>
      <c r="F2864" s="7" t="s">
        <v>4223</v>
      </c>
      <c r="G2864" s="7" t="s">
        <v>4224</v>
      </c>
      <c r="H2864" s="8" t="s">
        <v>197</v>
      </c>
      <c r="I2864" s="9">
        <v>60</v>
      </c>
      <c r="J2864" s="10" t="s">
        <v>579</v>
      </c>
      <c r="K2864" s="8" t="s">
        <v>107</v>
      </c>
      <c r="L2864" s="10" t="s">
        <v>108</v>
      </c>
      <c r="M2864" s="10" t="s">
        <v>109</v>
      </c>
      <c r="N2864" s="10" t="s">
        <v>4115</v>
      </c>
      <c r="O2864" s="74"/>
      <c r="P2864" s="27"/>
      <c r="Q2864" s="27"/>
      <c r="R2864" s="27">
        <v>2.2599999999999998</v>
      </c>
      <c r="S2864" s="27">
        <v>2.2599999999999998</v>
      </c>
      <c r="T2864" s="27">
        <v>2.2599999999999998</v>
      </c>
      <c r="U2864" s="27">
        <v>2.2599999999999998</v>
      </c>
      <c r="V2864" s="27">
        <v>2.2599999999999998</v>
      </c>
      <c r="W2864" s="27"/>
      <c r="X2864" s="27"/>
      <c r="Y2864" s="27"/>
      <c r="Z2864" s="27"/>
      <c r="AA2864" s="27"/>
      <c r="AB2864" s="27"/>
      <c r="AC2864" s="27"/>
      <c r="AD2864" s="27"/>
      <c r="AE2864" s="27"/>
      <c r="AF2864" s="27"/>
      <c r="AG2864" s="27"/>
      <c r="AH2864" s="27"/>
      <c r="AI2864" s="27"/>
      <c r="AJ2864" s="27"/>
      <c r="AK2864" s="27"/>
      <c r="AL2864" s="27"/>
      <c r="AM2864" s="27"/>
      <c r="AN2864" s="27"/>
      <c r="AO2864" s="27"/>
      <c r="AP2864" s="27">
        <v>107142.86</v>
      </c>
      <c r="AQ2864" s="39">
        <v>0</v>
      </c>
      <c r="AR2864" s="27">
        <f t="shared" si="80"/>
        <v>0</v>
      </c>
      <c r="AS2864" s="10" t="s">
        <v>111</v>
      </c>
      <c r="AT2864" s="43">
        <v>2015</v>
      </c>
      <c r="AU2864" s="13" t="s">
        <v>156</v>
      </c>
    </row>
    <row r="2865" spans="2:47" x14ac:dyDescent="0.2">
      <c r="B2865" s="13" t="s">
        <v>4228</v>
      </c>
      <c r="C2865" s="13" t="s">
        <v>100</v>
      </c>
      <c r="D2865" s="13" t="s">
        <v>4229</v>
      </c>
      <c r="E2865" s="13" t="s">
        <v>4112</v>
      </c>
      <c r="F2865" s="13" t="s">
        <v>4230</v>
      </c>
      <c r="G2865" s="13" t="s">
        <v>4224</v>
      </c>
      <c r="H2865" s="13" t="s">
        <v>197</v>
      </c>
      <c r="I2865" s="13">
        <v>60</v>
      </c>
      <c r="J2865" s="13" t="s">
        <v>579</v>
      </c>
      <c r="K2865" s="13" t="s">
        <v>107</v>
      </c>
      <c r="L2865" s="13" t="s">
        <v>108</v>
      </c>
      <c r="M2865" s="13" t="s">
        <v>109</v>
      </c>
      <c r="N2865" s="13" t="s">
        <v>4115</v>
      </c>
      <c r="O2865" s="39"/>
      <c r="P2865" s="39"/>
      <c r="Q2865" s="39"/>
      <c r="R2865" s="39">
        <v>2.2599999999999998</v>
      </c>
      <c r="S2865" s="39">
        <v>0.39500000000000002</v>
      </c>
      <c r="T2865" s="39">
        <v>2.2000000000000002</v>
      </c>
      <c r="U2865" s="39">
        <v>2.2000000000000002</v>
      </c>
      <c r="V2865" s="39">
        <v>2.2000000000000002</v>
      </c>
      <c r="W2865" s="39"/>
      <c r="X2865" s="39"/>
      <c r="Y2865" s="39"/>
      <c r="Z2865" s="39"/>
      <c r="AA2865" s="39"/>
      <c r="AB2865" s="39"/>
      <c r="AC2865" s="39"/>
      <c r="AD2865" s="39"/>
      <c r="AE2865" s="39"/>
      <c r="AF2865" s="39"/>
      <c r="AG2865" s="39"/>
      <c r="AH2865" s="39"/>
      <c r="AI2865" s="39"/>
      <c r="AJ2865" s="39"/>
      <c r="AK2865" s="39"/>
      <c r="AL2865" s="39"/>
      <c r="AM2865" s="39"/>
      <c r="AN2865" s="39"/>
      <c r="AO2865" s="39"/>
      <c r="AP2865" s="39">
        <v>141108.99999999997</v>
      </c>
      <c r="AQ2865" s="39">
        <v>0</v>
      </c>
      <c r="AR2865" s="27">
        <f t="shared" si="80"/>
        <v>0</v>
      </c>
      <c r="AS2865" s="13" t="s">
        <v>111</v>
      </c>
      <c r="AT2865" s="13">
        <v>2015</v>
      </c>
      <c r="AU2865" s="13">
        <v>14</v>
      </c>
    </row>
    <row r="2866" spans="2:47" x14ac:dyDescent="0.2">
      <c r="B2866" s="13" t="s">
        <v>4231</v>
      </c>
      <c r="C2866" s="13" t="s">
        <v>100</v>
      </c>
      <c r="D2866" s="13" t="s">
        <v>4229</v>
      </c>
      <c r="E2866" s="13" t="s">
        <v>4112</v>
      </c>
      <c r="F2866" s="13" t="s">
        <v>4230</v>
      </c>
      <c r="G2866" s="13" t="s">
        <v>4224</v>
      </c>
      <c r="H2866" s="13" t="s">
        <v>197</v>
      </c>
      <c r="I2866" s="13">
        <v>60</v>
      </c>
      <c r="J2866" s="13" t="s">
        <v>579</v>
      </c>
      <c r="K2866" s="13" t="s">
        <v>107</v>
      </c>
      <c r="L2866" s="13" t="s">
        <v>108</v>
      </c>
      <c r="M2866" s="13" t="s">
        <v>109</v>
      </c>
      <c r="N2866" s="13" t="s">
        <v>4115</v>
      </c>
      <c r="O2866" s="39"/>
      <c r="P2866" s="39"/>
      <c r="Q2866" s="39"/>
      <c r="R2866" s="39">
        <v>2.2599999999999998</v>
      </c>
      <c r="S2866" s="39">
        <v>0</v>
      </c>
      <c r="T2866" s="39">
        <v>2.2000000000000002</v>
      </c>
      <c r="U2866" s="39">
        <v>2.2000000000000002</v>
      </c>
      <c r="V2866" s="39">
        <v>2.2000000000000002</v>
      </c>
      <c r="W2866" s="39"/>
      <c r="X2866" s="39"/>
      <c r="Y2866" s="39"/>
      <c r="Z2866" s="39"/>
      <c r="AA2866" s="39"/>
      <c r="AB2866" s="39"/>
      <c r="AC2866" s="39"/>
      <c r="AD2866" s="39"/>
      <c r="AE2866" s="39"/>
      <c r="AF2866" s="39"/>
      <c r="AG2866" s="39"/>
      <c r="AH2866" s="39"/>
      <c r="AI2866" s="39"/>
      <c r="AJ2866" s="39"/>
      <c r="AK2866" s="39"/>
      <c r="AL2866" s="39"/>
      <c r="AM2866" s="39"/>
      <c r="AN2866" s="39"/>
      <c r="AO2866" s="39"/>
      <c r="AP2866" s="39">
        <v>141108.99999999997</v>
      </c>
      <c r="AQ2866" s="39">
        <v>0</v>
      </c>
      <c r="AR2866" s="27">
        <f t="shared" si="80"/>
        <v>0</v>
      </c>
      <c r="AS2866" s="13" t="s">
        <v>111</v>
      </c>
      <c r="AT2866" s="13">
        <v>2015</v>
      </c>
      <c r="AU2866" s="13">
        <v>14</v>
      </c>
    </row>
    <row r="2867" spans="2:47" x14ac:dyDescent="0.2">
      <c r="B2867" s="13" t="s">
        <v>4232</v>
      </c>
      <c r="C2867" s="13" t="s">
        <v>100</v>
      </c>
      <c r="D2867" s="13" t="s">
        <v>4229</v>
      </c>
      <c r="E2867" s="13" t="s">
        <v>4112</v>
      </c>
      <c r="F2867" s="13" t="s">
        <v>4230</v>
      </c>
      <c r="G2867" s="13" t="s">
        <v>4224</v>
      </c>
      <c r="H2867" s="13" t="s">
        <v>197</v>
      </c>
      <c r="I2867" s="13">
        <v>60</v>
      </c>
      <c r="J2867" s="13" t="s">
        <v>579</v>
      </c>
      <c r="K2867" s="13" t="s">
        <v>107</v>
      </c>
      <c r="L2867" s="13" t="s">
        <v>108</v>
      </c>
      <c r="M2867" s="13" t="s">
        <v>109</v>
      </c>
      <c r="N2867" s="13" t="s">
        <v>4115</v>
      </c>
      <c r="O2867" s="39"/>
      <c r="P2867" s="39"/>
      <c r="Q2867" s="39"/>
      <c r="R2867" s="39">
        <v>2.2599999999999998</v>
      </c>
      <c r="S2867" s="39">
        <v>2.2000000000000002</v>
      </c>
      <c r="T2867" s="39">
        <v>2.2000000000000002</v>
      </c>
      <c r="U2867" s="39">
        <v>2.2000000000000002</v>
      </c>
      <c r="V2867" s="39">
        <v>2.2000000000000002</v>
      </c>
      <c r="W2867" s="39"/>
      <c r="X2867" s="39"/>
      <c r="Y2867" s="39"/>
      <c r="Z2867" s="39"/>
      <c r="AA2867" s="39"/>
      <c r="AB2867" s="39"/>
      <c r="AC2867" s="39"/>
      <c r="AD2867" s="39"/>
      <c r="AE2867" s="39"/>
      <c r="AF2867" s="39"/>
      <c r="AG2867" s="39"/>
      <c r="AH2867" s="39"/>
      <c r="AI2867" s="39"/>
      <c r="AJ2867" s="39"/>
      <c r="AK2867" s="39"/>
      <c r="AL2867" s="39"/>
      <c r="AM2867" s="39"/>
      <c r="AN2867" s="39"/>
      <c r="AO2867" s="39"/>
      <c r="AP2867" s="39">
        <v>141108.99999999997</v>
      </c>
      <c r="AQ2867" s="39">
        <v>0</v>
      </c>
      <c r="AR2867" s="27">
        <f t="shared" si="80"/>
        <v>0</v>
      </c>
      <c r="AS2867" s="13" t="s">
        <v>111</v>
      </c>
      <c r="AT2867" s="13">
        <v>2015</v>
      </c>
      <c r="AU2867" s="13">
        <v>14.15</v>
      </c>
    </row>
    <row r="2868" spans="2:47" x14ac:dyDescent="0.2">
      <c r="B2868" s="13" t="s">
        <v>4233</v>
      </c>
      <c r="C2868" s="13" t="s">
        <v>100</v>
      </c>
      <c r="D2868" s="13" t="s">
        <v>4229</v>
      </c>
      <c r="E2868" s="13" t="s">
        <v>4112</v>
      </c>
      <c r="F2868" s="13" t="s">
        <v>4230</v>
      </c>
      <c r="G2868" s="13" t="s">
        <v>4224</v>
      </c>
      <c r="H2868" s="13" t="s">
        <v>197</v>
      </c>
      <c r="I2868" s="13">
        <v>60</v>
      </c>
      <c r="J2868" s="13" t="s">
        <v>579</v>
      </c>
      <c r="K2868" s="13" t="s">
        <v>107</v>
      </c>
      <c r="L2868" s="13" t="s">
        <v>108</v>
      </c>
      <c r="M2868" s="13" t="s">
        <v>122</v>
      </c>
      <c r="N2868" s="13" t="s">
        <v>4115</v>
      </c>
      <c r="O2868" s="39"/>
      <c r="P2868" s="39"/>
      <c r="Q2868" s="39"/>
      <c r="R2868" s="39">
        <v>2.2599999999999998</v>
      </c>
      <c r="S2868" s="39">
        <v>0.98</v>
      </c>
      <c r="T2868" s="39">
        <v>2.2000000000000002</v>
      </c>
      <c r="U2868" s="39">
        <v>2.2000000000000002</v>
      </c>
      <c r="V2868" s="39">
        <v>2.2000000000000002</v>
      </c>
      <c r="W2868" s="39"/>
      <c r="X2868" s="39"/>
      <c r="Y2868" s="39"/>
      <c r="Z2868" s="39"/>
      <c r="AA2868" s="39"/>
      <c r="AB2868" s="39"/>
      <c r="AC2868" s="39"/>
      <c r="AD2868" s="39"/>
      <c r="AE2868" s="39"/>
      <c r="AF2868" s="39"/>
      <c r="AG2868" s="39"/>
      <c r="AH2868" s="39"/>
      <c r="AI2868" s="39"/>
      <c r="AJ2868" s="39"/>
      <c r="AK2868" s="39"/>
      <c r="AL2868" s="39"/>
      <c r="AM2868" s="39"/>
      <c r="AN2868" s="39"/>
      <c r="AO2868" s="39"/>
      <c r="AP2868" s="39">
        <v>243888.78571428568</v>
      </c>
      <c r="AQ2868" s="39">
        <v>0</v>
      </c>
      <c r="AR2868" s="27">
        <f t="shared" si="80"/>
        <v>0</v>
      </c>
      <c r="AS2868" s="13" t="s">
        <v>111</v>
      </c>
      <c r="AT2868" s="13">
        <v>2015</v>
      </c>
      <c r="AU2868" s="13" t="s">
        <v>115</v>
      </c>
    </row>
    <row r="2869" spans="2:47" x14ac:dyDescent="0.2">
      <c r="B2869" s="13" t="s">
        <v>4234</v>
      </c>
      <c r="C2869" s="13" t="s">
        <v>100</v>
      </c>
      <c r="D2869" s="13" t="s">
        <v>4229</v>
      </c>
      <c r="E2869" s="13" t="s">
        <v>4112</v>
      </c>
      <c r="F2869" s="13" t="s">
        <v>4230</v>
      </c>
      <c r="G2869" s="13" t="s">
        <v>4224</v>
      </c>
      <c r="H2869" s="13" t="s">
        <v>197</v>
      </c>
      <c r="I2869" s="13">
        <v>60</v>
      </c>
      <c r="J2869" s="13" t="s">
        <v>579</v>
      </c>
      <c r="K2869" s="13" t="s">
        <v>107</v>
      </c>
      <c r="L2869" s="13" t="s">
        <v>108</v>
      </c>
      <c r="M2869" s="13" t="s">
        <v>122</v>
      </c>
      <c r="N2869" s="13" t="s">
        <v>4125</v>
      </c>
      <c r="O2869" s="39"/>
      <c r="P2869" s="39"/>
      <c r="Q2869" s="39"/>
      <c r="R2869" s="39">
        <v>2.2599999999999998</v>
      </c>
      <c r="S2869" s="39">
        <v>0.98</v>
      </c>
      <c r="T2869" s="92">
        <v>0.42499999999999999</v>
      </c>
      <c r="U2869" s="39">
        <v>2.2000000000000002</v>
      </c>
      <c r="V2869" s="39">
        <v>2.2000000000000002</v>
      </c>
      <c r="W2869" s="39"/>
      <c r="X2869" s="39"/>
      <c r="Y2869" s="39"/>
      <c r="Z2869" s="39"/>
      <c r="AA2869" s="39"/>
      <c r="AB2869" s="39"/>
      <c r="AC2869" s="39"/>
      <c r="AD2869" s="39"/>
      <c r="AE2869" s="39"/>
      <c r="AF2869" s="39"/>
      <c r="AG2869" s="39"/>
      <c r="AH2869" s="39"/>
      <c r="AI2869" s="39"/>
      <c r="AJ2869" s="39"/>
      <c r="AK2869" s="39"/>
      <c r="AL2869" s="39"/>
      <c r="AM2869" s="39"/>
      <c r="AN2869" s="39"/>
      <c r="AO2869" s="39"/>
      <c r="AP2869" s="39">
        <v>243888.78571428568</v>
      </c>
      <c r="AQ2869" s="39">
        <f>(R2869+S2869+T2869+U2869+V2869)*AP2869</f>
        <v>1966963.0567857143</v>
      </c>
      <c r="AR2869" s="27">
        <f t="shared" si="80"/>
        <v>2202998.6236</v>
      </c>
      <c r="AS2869" s="13" t="s">
        <v>111</v>
      </c>
      <c r="AT2869" s="13">
        <v>2015</v>
      </c>
      <c r="AU2869" s="13"/>
    </row>
    <row r="2870" spans="2:47" x14ac:dyDescent="0.2">
      <c r="B2870" s="7" t="s">
        <v>4235</v>
      </c>
      <c r="C2870" s="7" t="s">
        <v>100</v>
      </c>
      <c r="D2870" s="13" t="s">
        <v>4236</v>
      </c>
      <c r="E2870" s="7" t="s">
        <v>4112</v>
      </c>
      <c r="F2870" s="7" t="s">
        <v>4237</v>
      </c>
      <c r="G2870" s="7" t="s">
        <v>4238</v>
      </c>
      <c r="H2870" s="8" t="s">
        <v>197</v>
      </c>
      <c r="I2870" s="9">
        <v>62.3</v>
      </c>
      <c r="J2870" s="10" t="s">
        <v>238</v>
      </c>
      <c r="K2870" s="8" t="s">
        <v>107</v>
      </c>
      <c r="L2870" s="10" t="s">
        <v>108</v>
      </c>
      <c r="M2870" s="10" t="s">
        <v>109</v>
      </c>
      <c r="N2870" s="10" t="s">
        <v>4115</v>
      </c>
      <c r="O2870" s="27"/>
      <c r="P2870" s="27"/>
      <c r="Q2870" s="74"/>
      <c r="R2870" s="27">
        <v>2.5</v>
      </c>
      <c r="S2870" s="27">
        <v>2.5</v>
      </c>
      <c r="T2870" s="27">
        <v>2.5</v>
      </c>
      <c r="U2870" s="27">
        <v>2.5</v>
      </c>
      <c r="V2870" s="27">
        <v>2.5</v>
      </c>
      <c r="W2870" s="27"/>
      <c r="X2870" s="27"/>
      <c r="Y2870" s="27"/>
      <c r="Z2870" s="27"/>
      <c r="AA2870" s="27"/>
      <c r="AB2870" s="27"/>
      <c r="AC2870" s="27"/>
      <c r="AD2870" s="27"/>
      <c r="AE2870" s="27"/>
      <c r="AF2870" s="27"/>
      <c r="AG2870" s="27"/>
      <c r="AH2870" s="27"/>
      <c r="AI2870" s="27"/>
      <c r="AJ2870" s="27"/>
      <c r="AK2870" s="27"/>
      <c r="AL2870" s="27"/>
      <c r="AM2870" s="27"/>
      <c r="AN2870" s="27"/>
      <c r="AO2870" s="27"/>
      <c r="AP2870" s="27">
        <v>234286.13</v>
      </c>
      <c r="AQ2870" s="39">
        <v>0</v>
      </c>
      <c r="AR2870" s="27">
        <f t="shared" si="80"/>
        <v>0</v>
      </c>
      <c r="AS2870" s="10" t="s">
        <v>111</v>
      </c>
      <c r="AT2870" s="7">
        <v>2015</v>
      </c>
      <c r="AU2870" s="89" t="s">
        <v>242</v>
      </c>
    </row>
    <row r="2871" spans="2:47" x14ac:dyDescent="0.2">
      <c r="B2871" s="7" t="s">
        <v>4239</v>
      </c>
      <c r="C2871" s="7" t="s">
        <v>100</v>
      </c>
      <c r="D2871" s="13" t="s">
        <v>4236</v>
      </c>
      <c r="E2871" s="7" t="s">
        <v>4112</v>
      </c>
      <c r="F2871" s="7" t="s">
        <v>4237</v>
      </c>
      <c r="G2871" s="7" t="s">
        <v>4238</v>
      </c>
      <c r="H2871" s="8" t="s">
        <v>197</v>
      </c>
      <c r="I2871" s="9">
        <v>62.3</v>
      </c>
      <c r="J2871" s="10" t="s">
        <v>4117</v>
      </c>
      <c r="K2871" s="8" t="s">
        <v>107</v>
      </c>
      <c r="L2871" s="10" t="s">
        <v>108</v>
      </c>
      <c r="M2871" s="10" t="s">
        <v>109</v>
      </c>
      <c r="N2871" s="10" t="s">
        <v>4115</v>
      </c>
      <c r="O2871" s="27"/>
      <c r="P2871" s="27"/>
      <c r="Q2871" s="74"/>
      <c r="R2871" s="27">
        <v>2.5</v>
      </c>
      <c r="S2871" s="27">
        <v>2.5</v>
      </c>
      <c r="T2871" s="27">
        <v>2.5</v>
      </c>
      <c r="U2871" s="27">
        <v>2.5</v>
      </c>
      <c r="V2871" s="27">
        <v>2.5</v>
      </c>
      <c r="W2871" s="27"/>
      <c r="X2871" s="27"/>
      <c r="Y2871" s="27"/>
      <c r="Z2871" s="27"/>
      <c r="AA2871" s="27"/>
      <c r="AB2871" s="27"/>
      <c r="AC2871" s="27"/>
      <c r="AD2871" s="27"/>
      <c r="AE2871" s="27"/>
      <c r="AF2871" s="27"/>
      <c r="AG2871" s="27"/>
      <c r="AH2871" s="27"/>
      <c r="AI2871" s="27"/>
      <c r="AJ2871" s="27"/>
      <c r="AK2871" s="27"/>
      <c r="AL2871" s="27"/>
      <c r="AM2871" s="27"/>
      <c r="AN2871" s="27"/>
      <c r="AO2871" s="27"/>
      <c r="AP2871" s="27">
        <v>234286.1273742629</v>
      </c>
      <c r="AQ2871" s="39">
        <v>0</v>
      </c>
      <c r="AR2871" s="27">
        <f t="shared" si="80"/>
        <v>0</v>
      </c>
      <c r="AS2871" s="10" t="s">
        <v>111</v>
      </c>
      <c r="AT2871" s="43">
        <v>2015</v>
      </c>
      <c r="AU2871" s="10" t="s">
        <v>1339</v>
      </c>
    </row>
    <row r="2872" spans="2:47" x14ac:dyDescent="0.2">
      <c r="B2872" s="12" t="s">
        <v>4240</v>
      </c>
      <c r="C2872" s="7" t="s">
        <v>100</v>
      </c>
      <c r="D2872" s="13" t="s">
        <v>4236</v>
      </c>
      <c r="E2872" s="7" t="s">
        <v>4112</v>
      </c>
      <c r="F2872" s="7" t="s">
        <v>4237</v>
      </c>
      <c r="G2872" s="7" t="s">
        <v>4238</v>
      </c>
      <c r="H2872" s="8" t="s">
        <v>197</v>
      </c>
      <c r="I2872" s="9">
        <v>62.3</v>
      </c>
      <c r="J2872" s="10" t="s">
        <v>579</v>
      </c>
      <c r="K2872" s="8" t="s">
        <v>107</v>
      </c>
      <c r="L2872" s="10" t="s">
        <v>108</v>
      </c>
      <c r="M2872" s="10" t="s">
        <v>109</v>
      </c>
      <c r="N2872" s="10" t="s">
        <v>4115</v>
      </c>
      <c r="O2872" s="74"/>
      <c r="P2872" s="27"/>
      <c r="Q2872" s="27"/>
      <c r="R2872" s="27">
        <v>2.5</v>
      </c>
      <c r="S2872" s="27">
        <v>2.5</v>
      </c>
      <c r="T2872" s="27">
        <v>2.5</v>
      </c>
      <c r="U2872" s="27">
        <v>2.5</v>
      </c>
      <c r="V2872" s="27">
        <v>2.5</v>
      </c>
      <c r="W2872" s="27"/>
      <c r="X2872" s="27"/>
      <c r="Y2872" s="27"/>
      <c r="Z2872" s="27"/>
      <c r="AA2872" s="27"/>
      <c r="AB2872" s="27"/>
      <c r="AC2872" s="27"/>
      <c r="AD2872" s="27"/>
      <c r="AE2872" s="27"/>
      <c r="AF2872" s="27"/>
      <c r="AG2872" s="27"/>
      <c r="AH2872" s="27"/>
      <c r="AI2872" s="27"/>
      <c r="AJ2872" s="27"/>
      <c r="AK2872" s="27"/>
      <c r="AL2872" s="27"/>
      <c r="AM2872" s="27"/>
      <c r="AN2872" s="27"/>
      <c r="AO2872" s="27"/>
      <c r="AP2872" s="27">
        <v>234286.1273742629</v>
      </c>
      <c r="AQ2872" s="39">
        <v>0</v>
      </c>
      <c r="AR2872" s="27">
        <f t="shared" si="80"/>
        <v>0</v>
      </c>
      <c r="AS2872" s="10" t="s">
        <v>111</v>
      </c>
      <c r="AT2872" s="43">
        <v>2015</v>
      </c>
      <c r="AU2872" s="88"/>
    </row>
    <row r="2873" spans="2:47" x14ac:dyDescent="0.2">
      <c r="B2873" s="12" t="s">
        <v>4241</v>
      </c>
      <c r="C2873" s="7" t="s">
        <v>100</v>
      </c>
      <c r="D2873" s="13" t="s">
        <v>4236</v>
      </c>
      <c r="E2873" s="7" t="s">
        <v>4112</v>
      </c>
      <c r="F2873" s="7" t="s">
        <v>4237</v>
      </c>
      <c r="G2873" s="7" t="s">
        <v>4238</v>
      </c>
      <c r="H2873" s="8" t="s">
        <v>197</v>
      </c>
      <c r="I2873" s="9">
        <v>62.3</v>
      </c>
      <c r="J2873" s="10" t="s">
        <v>579</v>
      </c>
      <c r="K2873" s="8" t="s">
        <v>107</v>
      </c>
      <c r="L2873" s="10" t="s">
        <v>108</v>
      </c>
      <c r="M2873" s="10" t="s">
        <v>109</v>
      </c>
      <c r="N2873" s="10" t="s">
        <v>4115</v>
      </c>
      <c r="O2873" s="74"/>
      <c r="P2873" s="27"/>
      <c r="Q2873" s="27"/>
      <c r="R2873" s="27">
        <v>2.5</v>
      </c>
      <c r="S2873" s="27">
        <v>2.5</v>
      </c>
      <c r="T2873" s="27">
        <v>2.5</v>
      </c>
      <c r="U2873" s="27">
        <v>2.5</v>
      </c>
      <c r="V2873" s="27">
        <v>2.5</v>
      </c>
      <c r="W2873" s="27"/>
      <c r="X2873" s="27"/>
      <c r="Y2873" s="27"/>
      <c r="Z2873" s="27"/>
      <c r="AA2873" s="27"/>
      <c r="AB2873" s="27"/>
      <c r="AC2873" s="27"/>
      <c r="AD2873" s="27"/>
      <c r="AE2873" s="27"/>
      <c r="AF2873" s="27"/>
      <c r="AG2873" s="27"/>
      <c r="AH2873" s="27"/>
      <c r="AI2873" s="27"/>
      <c r="AJ2873" s="27"/>
      <c r="AK2873" s="27"/>
      <c r="AL2873" s="27"/>
      <c r="AM2873" s="27"/>
      <c r="AN2873" s="27"/>
      <c r="AO2873" s="27"/>
      <c r="AP2873" s="27">
        <v>153940</v>
      </c>
      <c r="AQ2873" s="39">
        <v>0</v>
      </c>
      <c r="AR2873" s="27">
        <f t="shared" si="80"/>
        <v>0</v>
      </c>
      <c r="AS2873" s="10" t="s">
        <v>111</v>
      </c>
      <c r="AT2873" s="43">
        <v>2015</v>
      </c>
      <c r="AU2873" s="13" t="s">
        <v>115</v>
      </c>
    </row>
    <row r="2874" spans="2:47" x14ac:dyDescent="0.2">
      <c r="B2874" s="13" t="s">
        <v>4242</v>
      </c>
      <c r="C2874" s="13" t="s">
        <v>100</v>
      </c>
      <c r="D2874" s="13" t="s">
        <v>4243</v>
      </c>
      <c r="E2874" s="13" t="s">
        <v>4112</v>
      </c>
      <c r="F2874" s="13" t="s">
        <v>4244</v>
      </c>
      <c r="G2874" s="13" t="s">
        <v>4238</v>
      </c>
      <c r="H2874" s="13" t="s">
        <v>197</v>
      </c>
      <c r="I2874" s="13">
        <v>62.3</v>
      </c>
      <c r="J2874" s="13" t="s">
        <v>579</v>
      </c>
      <c r="K2874" s="13" t="s">
        <v>107</v>
      </c>
      <c r="L2874" s="13" t="s">
        <v>108</v>
      </c>
      <c r="M2874" s="13" t="s">
        <v>109</v>
      </c>
      <c r="N2874" s="13" t="s">
        <v>4115</v>
      </c>
      <c r="O2874" s="39"/>
      <c r="P2874" s="39"/>
      <c r="Q2874" s="39"/>
      <c r="R2874" s="39">
        <v>2.5</v>
      </c>
      <c r="S2874" s="39">
        <v>1.585</v>
      </c>
      <c r="T2874" s="39">
        <v>3.5</v>
      </c>
      <c r="U2874" s="39">
        <v>3.5</v>
      </c>
      <c r="V2874" s="39">
        <v>3.5</v>
      </c>
      <c r="W2874" s="39"/>
      <c r="X2874" s="39"/>
      <c r="Y2874" s="39"/>
      <c r="Z2874" s="39"/>
      <c r="AA2874" s="39"/>
      <c r="AB2874" s="39"/>
      <c r="AC2874" s="39"/>
      <c r="AD2874" s="39"/>
      <c r="AE2874" s="39"/>
      <c r="AF2874" s="39"/>
      <c r="AG2874" s="39"/>
      <c r="AH2874" s="39"/>
      <c r="AI2874" s="39"/>
      <c r="AJ2874" s="39"/>
      <c r="AK2874" s="39"/>
      <c r="AL2874" s="39"/>
      <c r="AM2874" s="39"/>
      <c r="AN2874" s="39"/>
      <c r="AO2874" s="39"/>
      <c r="AP2874" s="39">
        <v>153940</v>
      </c>
      <c r="AQ2874" s="39">
        <v>0</v>
      </c>
      <c r="AR2874" s="27">
        <f t="shared" si="80"/>
        <v>0</v>
      </c>
      <c r="AS2874" s="13" t="s">
        <v>111</v>
      </c>
      <c r="AT2874" s="13">
        <v>2015</v>
      </c>
      <c r="AU2874" s="13">
        <v>14</v>
      </c>
    </row>
    <row r="2875" spans="2:47" x14ac:dyDescent="0.2">
      <c r="B2875" s="13" t="s">
        <v>4245</v>
      </c>
      <c r="C2875" s="13" t="s">
        <v>100</v>
      </c>
      <c r="D2875" s="13" t="s">
        <v>4243</v>
      </c>
      <c r="E2875" s="13" t="s">
        <v>4112</v>
      </c>
      <c r="F2875" s="13" t="s">
        <v>4244</v>
      </c>
      <c r="G2875" s="13" t="s">
        <v>4238</v>
      </c>
      <c r="H2875" s="13" t="s">
        <v>197</v>
      </c>
      <c r="I2875" s="13">
        <v>62.3</v>
      </c>
      <c r="J2875" s="13" t="s">
        <v>579</v>
      </c>
      <c r="K2875" s="13" t="s">
        <v>107</v>
      </c>
      <c r="L2875" s="13" t="s">
        <v>108</v>
      </c>
      <c r="M2875" s="13" t="s">
        <v>109</v>
      </c>
      <c r="N2875" s="13" t="s">
        <v>4115</v>
      </c>
      <c r="O2875" s="39"/>
      <c r="P2875" s="39"/>
      <c r="Q2875" s="39"/>
      <c r="R2875" s="39">
        <v>2.5</v>
      </c>
      <c r="S2875" s="39">
        <v>0</v>
      </c>
      <c r="T2875" s="39">
        <v>3.5</v>
      </c>
      <c r="U2875" s="39">
        <v>3.5</v>
      </c>
      <c r="V2875" s="39">
        <v>3.5</v>
      </c>
      <c r="W2875" s="39"/>
      <c r="X2875" s="39"/>
      <c r="Y2875" s="39"/>
      <c r="Z2875" s="39"/>
      <c r="AA2875" s="39"/>
      <c r="AB2875" s="39"/>
      <c r="AC2875" s="39"/>
      <c r="AD2875" s="39"/>
      <c r="AE2875" s="39"/>
      <c r="AF2875" s="39"/>
      <c r="AG2875" s="39"/>
      <c r="AH2875" s="39"/>
      <c r="AI2875" s="39"/>
      <c r="AJ2875" s="39"/>
      <c r="AK2875" s="39"/>
      <c r="AL2875" s="39"/>
      <c r="AM2875" s="39"/>
      <c r="AN2875" s="39"/>
      <c r="AO2875" s="39"/>
      <c r="AP2875" s="39">
        <v>153940</v>
      </c>
      <c r="AQ2875" s="39">
        <v>0</v>
      </c>
      <c r="AR2875" s="27">
        <f t="shared" si="80"/>
        <v>0</v>
      </c>
      <c r="AS2875" s="13" t="s">
        <v>111</v>
      </c>
      <c r="AT2875" s="13">
        <v>2015</v>
      </c>
      <c r="AU2875" s="13">
        <v>14</v>
      </c>
    </row>
    <row r="2876" spans="2:47" x14ac:dyDescent="0.2">
      <c r="B2876" s="13" t="s">
        <v>4246</v>
      </c>
      <c r="C2876" s="13" t="s">
        <v>100</v>
      </c>
      <c r="D2876" s="13" t="s">
        <v>4243</v>
      </c>
      <c r="E2876" s="13" t="s">
        <v>4112</v>
      </c>
      <c r="F2876" s="13" t="s">
        <v>4244</v>
      </c>
      <c r="G2876" s="13" t="s">
        <v>4238</v>
      </c>
      <c r="H2876" s="13" t="s">
        <v>197</v>
      </c>
      <c r="I2876" s="13">
        <v>62.3</v>
      </c>
      <c r="J2876" s="13" t="s">
        <v>579</v>
      </c>
      <c r="K2876" s="13" t="s">
        <v>107</v>
      </c>
      <c r="L2876" s="13" t="s">
        <v>108</v>
      </c>
      <c r="M2876" s="13" t="s">
        <v>109</v>
      </c>
      <c r="N2876" s="13" t="s">
        <v>4115</v>
      </c>
      <c r="O2876" s="39"/>
      <c r="P2876" s="39"/>
      <c r="Q2876" s="39"/>
      <c r="R2876" s="39">
        <v>2.5</v>
      </c>
      <c r="S2876" s="39">
        <v>2.5</v>
      </c>
      <c r="T2876" s="39">
        <v>2.5</v>
      </c>
      <c r="U2876" s="39">
        <v>2.5</v>
      </c>
      <c r="V2876" s="39">
        <v>2.5</v>
      </c>
      <c r="W2876" s="39"/>
      <c r="X2876" s="39"/>
      <c r="Y2876" s="39"/>
      <c r="Z2876" s="39"/>
      <c r="AA2876" s="39"/>
      <c r="AB2876" s="39"/>
      <c r="AC2876" s="39"/>
      <c r="AD2876" s="39"/>
      <c r="AE2876" s="39"/>
      <c r="AF2876" s="39"/>
      <c r="AG2876" s="39"/>
      <c r="AH2876" s="39"/>
      <c r="AI2876" s="39"/>
      <c r="AJ2876" s="39"/>
      <c r="AK2876" s="39"/>
      <c r="AL2876" s="39"/>
      <c r="AM2876" s="39"/>
      <c r="AN2876" s="39"/>
      <c r="AO2876" s="39"/>
      <c r="AP2876" s="39">
        <v>153940</v>
      </c>
      <c r="AQ2876" s="39">
        <v>0</v>
      </c>
      <c r="AR2876" s="27">
        <f t="shared" si="80"/>
        <v>0</v>
      </c>
      <c r="AS2876" s="13" t="s">
        <v>111</v>
      </c>
      <c r="AT2876" s="13">
        <v>2015</v>
      </c>
      <c r="AU2876" s="13">
        <v>14.15</v>
      </c>
    </row>
    <row r="2877" spans="2:47" x14ac:dyDescent="0.2">
      <c r="B2877" s="13" t="s">
        <v>4247</v>
      </c>
      <c r="C2877" s="13" t="s">
        <v>100</v>
      </c>
      <c r="D2877" s="13" t="s">
        <v>4243</v>
      </c>
      <c r="E2877" s="13" t="s">
        <v>4112</v>
      </c>
      <c r="F2877" s="13" t="s">
        <v>4244</v>
      </c>
      <c r="G2877" s="13" t="s">
        <v>4238</v>
      </c>
      <c r="H2877" s="13" t="s">
        <v>197</v>
      </c>
      <c r="I2877" s="13">
        <v>62.3</v>
      </c>
      <c r="J2877" s="13" t="s">
        <v>579</v>
      </c>
      <c r="K2877" s="13" t="s">
        <v>107</v>
      </c>
      <c r="L2877" s="13" t="s">
        <v>108</v>
      </c>
      <c r="M2877" s="13" t="s">
        <v>122</v>
      </c>
      <c r="N2877" s="13" t="s">
        <v>4115</v>
      </c>
      <c r="O2877" s="39"/>
      <c r="P2877" s="39"/>
      <c r="Q2877" s="39"/>
      <c r="R2877" s="39">
        <v>2.5</v>
      </c>
      <c r="S2877" s="39">
        <v>1.0900000000000001</v>
      </c>
      <c r="T2877" s="39">
        <v>2.5</v>
      </c>
      <c r="U2877" s="39">
        <v>2.5</v>
      </c>
      <c r="V2877" s="39">
        <v>2.5</v>
      </c>
      <c r="W2877" s="39"/>
      <c r="X2877" s="39"/>
      <c r="Y2877" s="39"/>
      <c r="Z2877" s="39"/>
      <c r="AA2877" s="39"/>
      <c r="AB2877" s="39"/>
      <c r="AC2877" s="39"/>
      <c r="AD2877" s="39"/>
      <c r="AE2877" s="39"/>
      <c r="AF2877" s="39"/>
      <c r="AG2877" s="39"/>
      <c r="AH2877" s="39"/>
      <c r="AI2877" s="39"/>
      <c r="AJ2877" s="39"/>
      <c r="AK2877" s="39"/>
      <c r="AL2877" s="39"/>
      <c r="AM2877" s="39"/>
      <c r="AN2877" s="39"/>
      <c r="AO2877" s="39"/>
      <c r="AP2877" s="39">
        <v>347312.08928571426</v>
      </c>
      <c r="AQ2877" s="39">
        <v>0</v>
      </c>
      <c r="AR2877" s="27">
        <f t="shared" si="80"/>
        <v>0</v>
      </c>
      <c r="AS2877" s="13" t="s">
        <v>111</v>
      </c>
      <c r="AT2877" s="13">
        <v>2015</v>
      </c>
      <c r="AU2877" s="13" t="s">
        <v>115</v>
      </c>
    </row>
    <row r="2878" spans="2:47" x14ac:dyDescent="0.2">
      <c r="B2878" s="13" t="s">
        <v>4248</v>
      </c>
      <c r="C2878" s="13" t="s">
        <v>100</v>
      </c>
      <c r="D2878" s="13" t="s">
        <v>4243</v>
      </c>
      <c r="E2878" s="13" t="s">
        <v>4112</v>
      </c>
      <c r="F2878" s="13" t="s">
        <v>4244</v>
      </c>
      <c r="G2878" s="13" t="s">
        <v>4238</v>
      </c>
      <c r="H2878" s="13" t="s">
        <v>197</v>
      </c>
      <c r="I2878" s="13">
        <v>62.3</v>
      </c>
      <c r="J2878" s="13" t="s">
        <v>579</v>
      </c>
      <c r="K2878" s="13" t="s">
        <v>107</v>
      </c>
      <c r="L2878" s="13" t="s">
        <v>108</v>
      </c>
      <c r="M2878" s="13" t="s">
        <v>122</v>
      </c>
      <c r="N2878" s="13" t="s">
        <v>4125</v>
      </c>
      <c r="O2878" s="39"/>
      <c r="P2878" s="39"/>
      <c r="Q2878" s="39"/>
      <c r="R2878" s="39">
        <v>2.5</v>
      </c>
      <c r="S2878" s="39">
        <v>1.0900000000000001</v>
      </c>
      <c r="T2878" s="39">
        <v>2.5</v>
      </c>
      <c r="U2878" s="39">
        <v>2.5</v>
      </c>
      <c r="V2878" s="39">
        <v>2.5</v>
      </c>
      <c r="W2878" s="39"/>
      <c r="X2878" s="39"/>
      <c r="Y2878" s="39"/>
      <c r="Z2878" s="39"/>
      <c r="AA2878" s="39"/>
      <c r="AB2878" s="39"/>
      <c r="AC2878" s="39"/>
      <c r="AD2878" s="39"/>
      <c r="AE2878" s="39"/>
      <c r="AF2878" s="39"/>
      <c r="AG2878" s="39"/>
      <c r="AH2878" s="39"/>
      <c r="AI2878" s="39"/>
      <c r="AJ2878" s="39"/>
      <c r="AK2878" s="39"/>
      <c r="AL2878" s="39"/>
      <c r="AM2878" s="39"/>
      <c r="AN2878" s="39"/>
      <c r="AO2878" s="39"/>
      <c r="AP2878" s="39">
        <v>347312.08928571426</v>
      </c>
      <c r="AQ2878" s="39">
        <f>(R2878+S2878+T2878+U2878+V2878)*AP2878</f>
        <v>3851691.0701785712</v>
      </c>
      <c r="AR2878" s="27">
        <f t="shared" si="80"/>
        <v>4313893.9986000005</v>
      </c>
      <c r="AS2878" s="13" t="s">
        <v>111</v>
      </c>
      <c r="AT2878" s="13">
        <v>2015</v>
      </c>
      <c r="AU2878" s="13"/>
    </row>
    <row r="2879" spans="2:47" x14ac:dyDescent="0.2">
      <c r="B2879" s="7" t="s">
        <v>4249</v>
      </c>
      <c r="C2879" s="7" t="s">
        <v>100</v>
      </c>
      <c r="D2879" s="13" t="s">
        <v>4250</v>
      </c>
      <c r="E2879" s="7" t="s">
        <v>4112</v>
      </c>
      <c r="F2879" s="7" t="s">
        <v>4251</v>
      </c>
      <c r="G2879" s="7" t="s">
        <v>4252</v>
      </c>
      <c r="H2879" s="8" t="s">
        <v>197</v>
      </c>
      <c r="I2879" s="9">
        <v>62.3</v>
      </c>
      <c r="J2879" s="10" t="s">
        <v>238</v>
      </c>
      <c r="K2879" s="8" t="s">
        <v>107</v>
      </c>
      <c r="L2879" s="10" t="s">
        <v>108</v>
      </c>
      <c r="M2879" s="10" t="s">
        <v>109</v>
      </c>
      <c r="N2879" s="10" t="s">
        <v>4115</v>
      </c>
      <c r="O2879" s="27"/>
      <c r="P2879" s="27"/>
      <c r="Q2879" s="74"/>
      <c r="R2879" s="27">
        <v>1.2</v>
      </c>
      <c r="S2879" s="27">
        <v>1.2</v>
      </c>
      <c r="T2879" s="27">
        <v>1.2</v>
      </c>
      <c r="U2879" s="27">
        <v>1.2</v>
      </c>
      <c r="V2879" s="27">
        <v>1.2</v>
      </c>
      <c r="W2879" s="27"/>
      <c r="X2879" s="27"/>
      <c r="Y2879" s="27"/>
      <c r="Z2879" s="27"/>
      <c r="AA2879" s="27"/>
      <c r="AB2879" s="27"/>
      <c r="AC2879" s="27"/>
      <c r="AD2879" s="27"/>
      <c r="AE2879" s="27"/>
      <c r="AF2879" s="27"/>
      <c r="AG2879" s="27"/>
      <c r="AH2879" s="27"/>
      <c r="AI2879" s="27"/>
      <c r="AJ2879" s="27"/>
      <c r="AK2879" s="27"/>
      <c r="AL2879" s="27"/>
      <c r="AM2879" s="27"/>
      <c r="AN2879" s="27"/>
      <c r="AO2879" s="27"/>
      <c r="AP2879" s="27">
        <v>306831.58</v>
      </c>
      <c r="AQ2879" s="39">
        <v>0</v>
      </c>
      <c r="AR2879" s="27">
        <f t="shared" si="80"/>
        <v>0</v>
      </c>
      <c r="AS2879" s="10" t="s">
        <v>111</v>
      </c>
      <c r="AT2879" s="7">
        <v>2015</v>
      </c>
      <c r="AU2879" s="89" t="s">
        <v>242</v>
      </c>
    </row>
    <row r="2880" spans="2:47" x14ac:dyDescent="0.2">
      <c r="B2880" s="7" t="s">
        <v>4253</v>
      </c>
      <c r="C2880" s="7" t="s">
        <v>100</v>
      </c>
      <c r="D2880" s="13" t="s">
        <v>4250</v>
      </c>
      <c r="E2880" s="7" t="s">
        <v>4112</v>
      </c>
      <c r="F2880" s="7" t="s">
        <v>4251</v>
      </c>
      <c r="G2880" s="7" t="s">
        <v>4252</v>
      </c>
      <c r="H2880" s="8" t="s">
        <v>197</v>
      </c>
      <c r="I2880" s="9">
        <v>62.3</v>
      </c>
      <c r="J2880" s="10" t="s">
        <v>4117</v>
      </c>
      <c r="K2880" s="8" t="s">
        <v>107</v>
      </c>
      <c r="L2880" s="10" t="s">
        <v>108</v>
      </c>
      <c r="M2880" s="10" t="s">
        <v>109</v>
      </c>
      <c r="N2880" s="10" t="s">
        <v>4115</v>
      </c>
      <c r="O2880" s="27"/>
      <c r="P2880" s="27"/>
      <c r="Q2880" s="74"/>
      <c r="R2880" s="27">
        <v>1.2</v>
      </c>
      <c r="S2880" s="27">
        <v>1.2</v>
      </c>
      <c r="T2880" s="27">
        <v>1.2</v>
      </c>
      <c r="U2880" s="27">
        <v>1.2</v>
      </c>
      <c r="V2880" s="27">
        <v>1.2</v>
      </c>
      <c r="W2880" s="27"/>
      <c r="X2880" s="27"/>
      <c r="Y2880" s="27"/>
      <c r="Z2880" s="27"/>
      <c r="AA2880" s="27"/>
      <c r="AB2880" s="27"/>
      <c r="AC2880" s="27"/>
      <c r="AD2880" s="27"/>
      <c r="AE2880" s="27"/>
      <c r="AF2880" s="27"/>
      <c r="AG2880" s="27"/>
      <c r="AH2880" s="27"/>
      <c r="AI2880" s="27"/>
      <c r="AJ2880" s="27"/>
      <c r="AK2880" s="27"/>
      <c r="AL2880" s="27"/>
      <c r="AM2880" s="27"/>
      <c r="AN2880" s="27"/>
      <c r="AO2880" s="27"/>
      <c r="AP2880" s="27">
        <v>306831.57798253716</v>
      </c>
      <c r="AQ2880" s="39">
        <v>0</v>
      </c>
      <c r="AR2880" s="27">
        <f t="shared" si="80"/>
        <v>0</v>
      </c>
      <c r="AS2880" s="10" t="s">
        <v>111</v>
      </c>
      <c r="AT2880" s="43">
        <v>2015</v>
      </c>
      <c r="AU2880" s="10" t="s">
        <v>1339</v>
      </c>
    </row>
    <row r="2881" spans="2:47" x14ac:dyDescent="0.2">
      <c r="B2881" s="12" t="s">
        <v>4254</v>
      </c>
      <c r="C2881" s="7" t="s">
        <v>100</v>
      </c>
      <c r="D2881" s="13" t="s">
        <v>4250</v>
      </c>
      <c r="E2881" s="7" t="s">
        <v>4112</v>
      </c>
      <c r="F2881" s="7" t="s">
        <v>4251</v>
      </c>
      <c r="G2881" s="7" t="s">
        <v>4252</v>
      </c>
      <c r="H2881" s="8" t="s">
        <v>197</v>
      </c>
      <c r="I2881" s="9">
        <v>62.3</v>
      </c>
      <c r="J2881" s="10" t="s">
        <v>579</v>
      </c>
      <c r="K2881" s="8" t="s">
        <v>107</v>
      </c>
      <c r="L2881" s="10" t="s">
        <v>108</v>
      </c>
      <c r="M2881" s="10" t="s">
        <v>109</v>
      </c>
      <c r="N2881" s="10" t="s">
        <v>4115</v>
      </c>
      <c r="O2881" s="74"/>
      <c r="P2881" s="27"/>
      <c r="Q2881" s="27"/>
      <c r="R2881" s="27">
        <v>1.2</v>
      </c>
      <c r="S2881" s="27">
        <v>1.2</v>
      </c>
      <c r="T2881" s="27">
        <v>1.2</v>
      </c>
      <c r="U2881" s="27">
        <v>1.2</v>
      </c>
      <c r="V2881" s="27">
        <v>1.2</v>
      </c>
      <c r="W2881" s="27"/>
      <c r="X2881" s="27"/>
      <c r="Y2881" s="27"/>
      <c r="Z2881" s="27"/>
      <c r="AA2881" s="27"/>
      <c r="AB2881" s="27"/>
      <c r="AC2881" s="27"/>
      <c r="AD2881" s="27"/>
      <c r="AE2881" s="27"/>
      <c r="AF2881" s="27"/>
      <c r="AG2881" s="27"/>
      <c r="AH2881" s="27"/>
      <c r="AI2881" s="27"/>
      <c r="AJ2881" s="27"/>
      <c r="AK2881" s="27"/>
      <c r="AL2881" s="27"/>
      <c r="AM2881" s="27"/>
      <c r="AN2881" s="27"/>
      <c r="AO2881" s="27"/>
      <c r="AP2881" s="27">
        <v>306831.57798253716</v>
      </c>
      <c r="AQ2881" s="39">
        <v>0</v>
      </c>
      <c r="AR2881" s="27">
        <f t="shared" si="80"/>
        <v>0</v>
      </c>
      <c r="AS2881" s="10" t="s">
        <v>111</v>
      </c>
      <c r="AT2881" s="43">
        <v>2015</v>
      </c>
      <c r="AU2881" s="88"/>
    </row>
    <row r="2882" spans="2:47" x14ac:dyDescent="0.2">
      <c r="B2882" s="12" t="s">
        <v>4255</v>
      </c>
      <c r="C2882" s="7" t="s">
        <v>100</v>
      </c>
      <c r="D2882" s="13" t="s">
        <v>4250</v>
      </c>
      <c r="E2882" s="7" t="s">
        <v>4112</v>
      </c>
      <c r="F2882" s="7" t="s">
        <v>4251</v>
      </c>
      <c r="G2882" s="7" t="s">
        <v>4252</v>
      </c>
      <c r="H2882" s="8" t="s">
        <v>197</v>
      </c>
      <c r="I2882" s="9">
        <v>62.3</v>
      </c>
      <c r="J2882" s="10" t="s">
        <v>579</v>
      </c>
      <c r="K2882" s="8" t="s">
        <v>107</v>
      </c>
      <c r="L2882" s="10" t="s">
        <v>108</v>
      </c>
      <c r="M2882" s="10" t="s">
        <v>109</v>
      </c>
      <c r="N2882" s="10" t="s">
        <v>4115</v>
      </c>
      <c r="O2882" s="74"/>
      <c r="P2882" s="27"/>
      <c r="Q2882" s="27"/>
      <c r="R2882" s="27">
        <v>1.2</v>
      </c>
      <c r="S2882" s="27">
        <v>1.2</v>
      </c>
      <c r="T2882" s="27">
        <v>1.2</v>
      </c>
      <c r="U2882" s="27">
        <v>1.2</v>
      </c>
      <c r="V2882" s="27">
        <v>1.2</v>
      </c>
      <c r="W2882" s="27"/>
      <c r="X2882" s="27"/>
      <c r="Y2882" s="27"/>
      <c r="Z2882" s="27"/>
      <c r="AA2882" s="27"/>
      <c r="AB2882" s="27"/>
      <c r="AC2882" s="27"/>
      <c r="AD2882" s="27"/>
      <c r="AE2882" s="27"/>
      <c r="AF2882" s="27"/>
      <c r="AG2882" s="27"/>
      <c r="AH2882" s="27"/>
      <c r="AI2882" s="27"/>
      <c r="AJ2882" s="27"/>
      <c r="AK2882" s="27"/>
      <c r="AL2882" s="27"/>
      <c r="AM2882" s="27"/>
      <c r="AN2882" s="27"/>
      <c r="AO2882" s="27"/>
      <c r="AP2882" s="27">
        <v>225664</v>
      </c>
      <c r="AQ2882" s="39">
        <v>0</v>
      </c>
      <c r="AR2882" s="27">
        <f t="shared" si="80"/>
        <v>0</v>
      </c>
      <c r="AS2882" s="10" t="s">
        <v>111</v>
      </c>
      <c r="AT2882" s="43">
        <v>2015</v>
      </c>
      <c r="AU2882" s="13" t="s">
        <v>115</v>
      </c>
    </row>
    <row r="2883" spans="2:47" x14ac:dyDescent="0.2">
      <c r="B2883" s="13" t="s">
        <v>4256</v>
      </c>
      <c r="C2883" s="13" t="s">
        <v>100</v>
      </c>
      <c r="D2883" s="13" t="s">
        <v>4257</v>
      </c>
      <c r="E2883" s="13" t="s">
        <v>4112</v>
      </c>
      <c r="F2883" s="13" t="s">
        <v>4258</v>
      </c>
      <c r="G2883" s="13" t="s">
        <v>4252</v>
      </c>
      <c r="H2883" s="13" t="s">
        <v>197</v>
      </c>
      <c r="I2883" s="13">
        <v>62.3</v>
      </c>
      <c r="J2883" s="13" t="s">
        <v>579</v>
      </c>
      <c r="K2883" s="13" t="s">
        <v>107</v>
      </c>
      <c r="L2883" s="13" t="s">
        <v>108</v>
      </c>
      <c r="M2883" s="13" t="s">
        <v>109</v>
      </c>
      <c r="N2883" s="13" t="s">
        <v>4115</v>
      </c>
      <c r="O2883" s="39"/>
      <c r="P2883" s="39"/>
      <c r="Q2883" s="39"/>
      <c r="R2883" s="39">
        <v>1.2</v>
      </c>
      <c r="S2883" s="39">
        <v>3.0000000000000027E-2</v>
      </c>
      <c r="T2883" s="39">
        <v>1</v>
      </c>
      <c r="U2883" s="39">
        <v>1</v>
      </c>
      <c r="V2883" s="39">
        <v>1</v>
      </c>
      <c r="W2883" s="39"/>
      <c r="X2883" s="39"/>
      <c r="Y2883" s="39"/>
      <c r="Z2883" s="39"/>
      <c r="AA2883" s="39"/>
      <c r="AB2883" s="39"/>
      <c r="AC2883" s="39"/>
      <c r="AD2883" s="39"/>
      <c r="AE2883" s="39"/>
      <c r="AF2883" s="39"/>
      <c r="AG2883" s="39"/>
      <c r="AH2883" s="39"/>
      <c r="AI2883" s="39"/>
      <c r="AJ2883" s="39"/>
      <c r="AK2883" s="39"/>
      <c r="AL2883" s="39"/>
      <c r="AM2883" s="39"/>
      <c r="AN2883" s="39"/>
      <c r="AO2883" s="39"/>
      <c r="AP2883" s="39">
        <v>225664</v>
      </c>
      <c r="AQ2883" s="39">
        <v>0</v>
      </c>
      <c r="AR2883" s="27">
        <f t="shared" si="80"/>
        <v>0</v>
      </c>
      <c r="AS2883" s="13" t="s">
        <v>111</v>
      </c>
      <c r="AT2883" s="13">
        <v>2015</v>
      </c>
      <c r="AU2883" s="13">
        <v>14</v>
      </c>
    </row>
    <row r="2884" spans="2:47" x14ac:dyDescent="0.2">
      <c r="B2884" s="13" t="s">
        <v>4259</v>
      </c>
      <c r="C2884" s="13" t="s">
        <v>100</v>
      </c>
      <c r="D2884" s="13" t="s">
        <v>4257</v>
      </c>
      <c r="E2884" s="13" t="s">
        <v>4112</v>
      </c>
      <c r="F2884" s="13" t="s">
        <v>4258</v>
      </c>
      <c r="G2884" s="13" t="s">
        <v>4252</v>
      </c>
      <c r="H2884" s="13" t="s">
        <v>197</v>
      </c>
      <c r="I2884" s="13">
        <v>62.3</v>
      </c>
      <c r="J2884" s="13" t="s">
        <v>579</v>
      </c>
      <c r="K2884" s="13" t="s">
        <v>107</v>
      </c>
      <c r="L2884" s="13" t="s">
        <v>108</v>
      </c>
      <c r="M2884" s="13" t="s">
        <v>109</v>
      </c>
      <c r="N2884" s="13" t="s">
        <v>4115</v>
      </c>
      <c r="O2884" s="39"/>
      <c r="P2884" s="39"/>
      <c r="Q2884" s="39"/>
      <c r="R2884" s="39">
        <v>1.2</v>
      </c>
      <c r="S2884" s="39">
        <v>0</v>
      </c>
      <c r="T2884" s="39">
        <v>1</v>
      </c>
      <c r="U2884" s="39">
        <v>1</v>
      </c>
      <c r="V2884" s="39">
        <v>1</v>
      </c>
      <c r="W2884" s="39"/>
      <c r="X2884" s="39"/>
      <c r="Y2884" s="39"/>
      <c r="Z2884" s="39"/>
      <c r="AA2884" s="39"/>
      <c r="AB2884" s="39"/>
      <c r="AC2884" s="39"/>
      <c r="AD2884" s="39"/>
      <c r="AE2884" s="39"/>
      <c r="AF2884" s="39"/>
      <c r="AG2884" s="39"/>
      <c r="AH2884" s="39"/>
      <c r="AI2884" s="39"/>
      <c r="AJ2884" s="39"/>
      <c r="AK2884" s="39"/>
      <c r="AL2884" s="39"/>
      <c r="AM2884" s="39"/>
      <c r="AN2884" s="39"/>
      <c r="AO2884" s="39"/>
      <c r="AP2884" s="39">
        <v>225664</v>
      </c>
      <c r="AQ2884" s="39">
        <v>0</v>
      </c>
      <c r="AR2884" s="27">
        <f t="shared" si="80"/>
        <v>0</v>
      </c>
      <c r="AS2884" s="13" t="s">
        <v>111</v>
      </c>
      <c r="AT2884" s="13">
        <v>2015</v>
      </c>
      <c r="AU2884" s="13">
        <v>14.15</v>
      </c>
    </row>
    <row r="2885" spans="2:47" x14ac:dyDescent="0.2">
      <c r="B2885" s="13" t="s">
        <v>4260</v>
      </c>
      <c r="C2885" s="13" t="s">
        <v>100</v>
      </c>
      <c r="D2885" s="13" t="s">
        <v>4257</v>
      </c>
      <c r="E2885" s="13" t="s">
        <v>4112</v>
      </c>
      <c r="F2885" s="13" t="s">
        <v>4258</v>
      </c>
      <c r="G2885" s="13" t="s">
        <v>4252</v>
      </c>
      <c r="H2885" s="13" t="s">
        <v>197</v>
      </c>
      <c r="I2885" s="13">
        <v>62.3</v>
      </c>
      <c r="J2885" s="13" t="s">
        <v>579</v>
      </c>
      <c r="K2885" s="13" t="s">
        <v>107</v>
      </c>
      <c r="L2885" s="13" t="s">
        <v>108</v>
      </c>
      <c r="M2885" s="13" t="s">
        <v>122</v>
      </c>
      <c r="N2885" s="13" t="s">
        <v>4115</v>
      </c>
      <c r="O2885" s="39"/>
      <c r="P2885" s="39"/>
      <c r="Q2885" s="39"/>
      <c r="R2885" s="39">
        <v>1.2</v>
      </c>
      <c r="S2885" s="39">
        <v>0.57999999999999996</v>
      </c>
      <c r="T2885" s="39">
        <v>1</v>
      </c>
      <c r="U2885" s="39">
        <v>1</v>
      </c>
      <c r="V2885" s="39">
        <v>1</v>
      </c>
      <c r="W2885" s="39"/>
      <c r="X2885" s="39"/>
      <c r="Y2885" s="39"/>
      <c r="Z2885" s="39"/>
      <c r="AA2885" s="39"/>
      <c r="AB2885" s="39"/>
      <c r="AC2885" s="39"/>
      <c r="AD2885" s="39"/>
      <c r="AE2885" s="39"/>
      <c r="AF2885" s="39"/>
      <c r="AG2885" s="39"/>
      <c r="AH2885" s="39"/>
      <c r="AI2885" s="39"/>
      <c r="AJ2885" s="39"/>
      <c r="AK2885" s="39"/>
      <c r="AL2885" s="39"/>
      <c r="AM2885" s="39"/>
      <c r="AN2885" s="39"/>
      <c r="AO2885" s="39"/>
      <c r="AP2885" s="39">
        <v>461019.42857142852</v>
      </c>
      <c r="AQ2885" s="39">
        <v>0</v>
      </c>
      <c r="AR2885" s="27">
        <f t="shared" ref="AR2885:AR2948" si="81">AQ2885*1.12</f>
        <v>0</v>
      </c>
      <c r="AS2885" s="13" t="s">
        <v>111</v>
      </c>
      <c r="AT2885" s="13">
        <v>2015</v>
      </c>
      <c r="AU2885" s="13" t="s">
        <v>115</v>
      </c>
    </row>
    <row r="2886" spans="2:47" x14ac:dyDescent="0.2">
      <c r="B2886" s="13" t="s">
        <v>4261</v>
      </c>
      <c r="C2886" s="13" t="s">
        <v>100</v>
      </c>
      <c r="D2886" s="13" t="s">
        <v>4257</v>
      </c>
      <c r="E2886" s="13" t="s">
        <v>4112</v>
      </c>
      <c r="F2886" s="13" t="s">
        <v>4258</v>
      </c>
      <c r="G2886" s="13" t="s">
        <v>4252</v>
      </c>
      <c r="H2886" s="13" t="s">
        <v>197</v>
      </c>
      <c r="I2886" s="13">
        <v>62.3</v>
      </c>
      <c r="J2886" s="13" t="s">
        <v>579</v>
      </c>
      <c r="K2886" s="13" t="s">
        <v>107</v>
      </c>
      <c r="L2886" s="13" t="s">
        <v>108</v>
      </c>
      <c r="M2886" s="13" t="s">
        <v>122</v>
      </c>
      <c r="N2886" s="13" t="s">
        <v>4125</v>
      </c>
      <c r="O2886" s="39"/>
      <c r="P2886" s="39"/>
      <c r="Q2886" s="39"/>
      <c r="R2886" s="39">
        <v>1.2</v>
      </c>
      <c r="S2886" s="39">
        <v>0.57999999999999996</v>
      </c>
      <c r="T2886" s="92">
        <v>0.27500000000000002</v>
      </c>
      <c r="U2886" s="39">
        <v>1</v>
      </c>
      <c r="V2886" s="39">
        <v>1</v>
      </c>
      <c r="W2886" s="39"/>
      <c r="X2886" s="39"/>
      <c r="Y2886" s="39"/>
      <c r="Z2886" s="39"/>
      <c r="AA2886" s="39"/>
      <c r="AB2886" s="39"/>
      <c r="AC2886" s="39"/>
      <c r="AD2886" s="39"/>
      <c r="AE2886" s="39"/>
      <c r="AF2886" s="39"/>
      <c r="AG2886" s="39"/>
      <c r="AH2886" s="39"/>
      <c r="AI2886" s="39"/>
      <c r="AJ2886" s="39"/>
      <c r="AK2886" s="39"/>
      <c r="AL2886" s="39"/>
      <c r="AM2886" s="39"/>
      <c r="AN2886" s="39"/>
      <c r="AO2886" s="39"/>
      <c r="AP2886" s="39">
        <v>461019.42857142852</v>
      </c>
      <c r="AQ2886" s="39">
        <f>(R2886+S2886+T2886+U2886+V2886)*AP2886</f>
        <v>1869433.7828571426</v>
      </c>
      <c r="AR2886" s="27">
        <f t="shared" si="81"/>
        <v>2093765.8367999999</v>
      </c>
      <c r="AS2886" s="13" t="s">
        <v>111</v>
      </c>
      <c r="AT2886" s="13">
        <v>2015</v>
      </c>
      <c r="AU2886" s="13"/>
    </row>
    <row r="2887" spans="2:47" x14ac:dyDescent="0.2">
      <c r="B2887" s="7" t="s">
        <v>4262</v>
      </c>
      <c r="C2887" s="7" t="s">
        <v>100</v>
      </c>
      <c r="D2887" s="13" t="s">
        <v>4263</v>
      </c>
      <c r="E2887" s="7" t="s">
        <v>4112</v>
      </c>
      <c r="F2887" s="7" t="s">
        <v>4264</v>
      </c>
      <c r="G2887" s="7" t="s">
        <v>4265</v>
      </c>
      <c r="H2887" s="8" t="s">
        <v>197</v>
      </c>
      <c r="I2887" s="9">
        <v>45</v>
      </c>
      <c r="J2887" s="10" t="s">
        <v>238</v>
      </c>
      <c r="K2887" s="8" t="s">
        <v>107</v>
      </c>
      <c r="L2887" s="10" t="s">
        <v>108</v>
      </c>
      <c r="M2887" s="10" t="s">
        <v>109</v>
      </c>
      <c r="N2887" s="10" t="s">
        <v>4115</v>
      </c>
      <c r="O2887" s="27"/>
      <c r="P2887" s="27"/>
      <c r="Q2887" s="74"/>
      <c r="R2887" s="27">
        <v>0.8</v>
      </c>
      <c r="S2887" s="27">
        <v>0.8</v>
      </c>
      <c r="T2887" s="27">
        <v>0.8</v>
      </c>
      <c r="U2887" s="27">
        <v>0.8</v>
      </c>
      <c r="V2887" s="27">
        <v>0.8</v>
      </c>
      <c r="W2887" s="27"/>
      <c r="X2887" s="27"/>
      <c r="Y2887" s="27"/>
      <c r="Z2887" s="27"/>
      <c r="AA2887" s="27"/>
      <c r="AB2887" s="27"/>
      <c r="AC2887" s="27"/>
      <c r="AD2887" s="27"/>
      <c r="AE2887" s="27"/>
      <c r="AF2887" s="27"/>
      <c r="AG2887" s="27"/>
      <c r="AH2887" s="27"/>
      <c r="AI2887" s="27"/>
      <c r="AJ2887" s="27"/>
      <c r="AK2887" s="27"/>
      <c r="AL2887" s="27"/>
      <c r="AM2887" s="27"/>
      <c r="AN2887" s="27"/>
      <c r="AO2887" s="27"/>
      <c r="AP2887" s="27">
        <v>416244.39</v>
      </c>
      <c r="AQ2887" s="39">
        <v>0</v>
      </c>
      <c r="AR2887" s="27">
        <f t="shared" si="81"/>
        <v>0</v>
      </c>
      <c r="AS2887" s="10" t="s">
        <v>111</v>
      </c>
      <c r="AT2887" s="7">
        <v>2015</v>
      </c>
      <c r="AU2887" s="89" t="s">
        <v>242</v>
      </c>
    </row>
    <row r="2888" spans="2:47" x14ac:dyDescent="0.2">
      <c r="B2888" s="7" t="s">
        <v>4266</v>
      </c>
      <c r="C2888" s="7" t="s">
        <v>100</v>
      </c>
      <c r="D2888" s="13" t="s">
        <v>4263</v>
      </c>
      <c r="E2888" s="7" t="s">
        <v>4112</v>
      </c>
      <c r="F2888" s="7" t="s">
        <v>4264</v>
      </c>
      <c r="G2888" s="7" t="s">
        <v>4265</v>
      </c>
      <c r="H2888" s="8" t="s">
        <v>197</v>
      </c>
      <c r="I2888" s="9">
        <v>45</v>
      </c>
      <c r="J2888" s="10" t="s">
        <v>4117</v>
      </c>
      <c r="K2888" s="8" t="s">
        <v>107</v>
      </c>
      <c r="L2888" s="10" t="s">
        <v>108</v>
      </c>
      <c r="M2888" s="10" t="s">
        <v>109</v>
      </c>
      <c r="N2888" s="10" t="s">
        <v>4115</v>
      </c>
      <c r="O2888" s="27"/>
      <c r="P2888" s="27"/>
      <c r="Q2888" s="74"/>
      <c r="R2888" s="27">
        <v>0.8</v>
      </c>
      <c r="S2888" s="27">
        <v>0.8</v>
      </c>
      <c r="T2888" s="27">
        <v>0.8</v>
      </c>
      <c r="U2888" s="27">
        <v>0.8</v>
      </c>
      <c r="V2888" s="27">
        <v>0.8</v>
      </c>
      <c r="W2888" s="27"/>
      <c r="X2888" s="27"/>
      <c r="Y2888" s="27"/>
      <c r="Z2888" s="27"/>
      <c r="AA2888" s="27"/>
      <c r="AB2888" s="27"/>
      <c r="AC2888" s="27"/>
      <c r="AD2888" s="27"/>
      <c r="AE2888" s="27"/>
      <c r="AF2888" s="27"/>
      <c r="AG2888" s="27"/>
      <c r="AH2888" s="27"/>
      <c r="AI2888" s="27"/>
      <c r="AJ2888" s="27"/>
      <c r="AK2888" s="27"/>
      <c r="AL2888" s="27"/>
      <c r="AM2888" s="27"/>
      <c r="AN2888" s="27"/>
      <c r="AO2888" s="27"/>
      <c r="AP2888" s="27">
        <v>416244.38873599999</v>
      </c>
      <c r="AQ2888" s="39">
        <v>0</v>
      </c>
      <c r="AR2888" s="27">
        <f t="shared" si="81"/>
        <v>0</v>
      </c>
      <c r="AS2888" s="10" t="s">
        <v>111</v>
      </c>
      <c r="AT2888" s="43">
        <v>2015</v>
      </c>
      <c r="AU2888" s="10" t="s">
        <v>1339</v>
      </c>
    </row>
    <row r="2889" spans="2:47" x14ac:dyDescent="0.2">
      <c r="B2889" s="12" t="s">
        <v>4267</v>
      </c>
      <c r="C2889" s="7" t="s">
        <v>100</v>
      </c>
      <c r="D2889" s="13" t="s">
        <v>4263</v>
      </c>
      <c r="E2889" s="7" t="s">
        <v>4112</v>
      </c>
      <c r="F2889" s="7" t="s">
        <v>4264</v>
      </c>
      <c r="G2889" s="7" t="s">
        <v>4265</v>
      </c>
      <c r="H2889" s="8" t="s">
        <v>197</v>
      </c>
      <c r="I2889" s="9">
        <v>45</v>
      </c>
      <c r="J2889" s="10" t="s">
        <v>579</v>
      </c>
      <c r="K2889" s="8" t="s">
        <v>107</v>
      </c>
      <c r="L2889" s="10" t="s">
        <v>108</v>
      </c>
      <c r="M2889" s="10" t="s">
        <v>109</v>
      </c>
      <c r="N2889" s="10" t="s">
        <v>4115</v>
      </c>
      <c r="O2889" s="74"/>
      <c r="P2889" s="27"/>
      <c r="Q2889" s="27"/>
      <c r="R2889" s="27">
        <v>0.8</v>
      </c>
      <c r="S2889" s="27">
        <v>0.8</v>
      </c>
      <c r="T2889" s="27">
        <v>0.8</v>
      </c>
      <c r="U2889" s="27">
        <v>0.8</v>
      </c>
      <c r="V2889" s="27">
        <v>0.8</v>
      </c>
      <c r="W2889" s="27"/>
      <c r="X2889" s="27"/>
      <c r="Y2889" s="27"/>
      <c r="Z2889" s="27"/>
      <c r="AA2889" s="27"/>
      <c r="AB2889" s="27"/>
      <c r="AC2889" s="27"/>
      <c r="AD2889" s="27"/>
      <c r="AE2889" s="27"/>
      <c r="AF2889" s="27"/>
      <c r="AG2889" s="27"/>
      <c r="AH2889" s="27"/>
      <c r="AI2889" s="27"/>
      <c r="AJ2889" s="27"/>
      <c r="AK2889" s="27"/>
      <c r="AL2889" s="27"/>
      <c r="AM2889" s="27"/>
      <c r="AN2889" s="27"/>
      <c r="AO2889" s="27"/>
      <c r="AP2889" s="27">
        <v>416244.38873599999</v>
      </c>
      <c r="AQ2889" s="39">
        <v>0</v>
      </c>
      <c r="AR2889" s="27">
        <f t="shared" si="81"/>
        <v>0</v>
      </c>
      <c r="AS2889" s="10" t="s">
        <v>111</v>
      </c>
      <c r="AT2889" s="43">
        <v>2015</v>
      </c>
      <c r="AU2889" s="88"/>
    </row>
    <row r="2890" spans="2:47" x14ac:dyDescent="0.2">
      <c r="B2890" s="12" t="s">
        <v>4268</v>
      </c>
      <c r="C2890" s="7" t="s">
        <v>100</v>
      </c>
      <c r="D2890" s="13" t="s">
        <v>4263</v>
      </c>
      <c r="E2890" s="7" t="s">
        <v>4112</v>
      </c>
      <c r="F2890" s="7" t="s">
        <v>4264</v>
      </c>
      <c r="G2890" s="7" t="s">
        <v>4265</v>
      </c>
      <c r="H2890" s="8" t="s">
        <v>197</v>
      </c>
      <c r="I2890" s="9">
        <v>45</v>
      </c>
      <c r="J2890" s="10" t="s">
        <v>579</v>
      </c>
      <c r="K2890" s="8" t="s">
        <v>107</v>
      </c>
      <c r="L2890" s="10" t="s">
        <v>108</v>
      </c>
      <c r="M2890" s="10" t="s">
        <v>109</v>
      </c>
      <c r="N2890" s="10" t="s">
        <v>4115</v>
      </c>
      <c r="O2890" s="74"/>
      <c r="P2890" s="27"/>
      <c r="Q2890" s="27"/>
      <c r="R2890" s="27">
        <v>0.8</v>
      </c>
      <c r="S2890" s="27">
        <v>0.8</v>
      </c>
      <c r="T2890" s="27">
        <v>0.8</v>
      </c>
      <c r="U2890" s="27">
        <v>0.8</v>
      </c>
      <c r="V2890" s="27">
        <v>0.8</v>
      </c>
      <c r="W2890" s="27"/>
      <c r="X2890" s="27"/>
      <c r="Y2890" s="27"/>
      <c r="Z2890" s="27"/>
      <c r="AA2890" s="27"/>
      <c r="AB2890" s="27"/>
      <c r="AC2890" s="27"/>
      <c r="AD2890" s="27"/>
      <c r="AE2890" s="27"/>
      <c r="AF2890" s="27"/>
      <c r="AG2890" s="27"/>
      <c r="AH2890" s="27"/>
      <c r="AI2890" s="27"/>
      <c r="AJ2890" s="27"/>
      <c r="AK2890" s="27"/>
      <c r="AL2890" s="27"/>
      <c r="AM2890" s="27"/>
      <c r="AN2890" s="27"/>
      <c r="AO2890" s="27"/>
      <c r="AP2890" s="27">
        <v>323673</v>
      </c>
      <c r="AQ2890" s="39">
        <v>0</v>
      </c>
      <c r="AR2890" s="27">
        <f t="shared" si="81"/>
        <v>0</v>
      </c>
      <c r="AS2890" s="10" t="s">
        <v>111</v>
      </c>
      <c r="AT2890" s="43">
        <v>2015</v>
      </c>
      <c r="AU2890" s="13" t="s">
        <v>115</v>
      </c>
    </row>
    <row r="2891" spans="2:47" x14ac:dyDescent="0.2">
      <c r="B2891" s="13" t="s">
        <v>4269</v>
      </c>
      <c r="C2891" s="13" t="s">
        <v>100</v>
      </c>
      <c r="D2891" s="13" t="s">
        <v>4270</v>
      </c>
      <c r="E2891" s="13" t="s">
        <v>4112</v>
      </c>
      <c r="F2891" s="13" t="s">
        <v>4271</v>
      </c>
      <c r="G2891" s="13" t="s">
        <v>4265</v>
      </c>
      <c r="H2891" s="13" t="s">
        <v>197</v>
      </c>
      <c r="I2891" s="13">
        <v>45</v>
      </c>
      <c r="J2891" s="13" t="s">
        <v>579</v>
      </c>
      <c r="K2891" s="13" t="s">
        <v>107</v>
      </c>
      <c r="L2891" s="13" t="s">
        <v>108</v>
      </c>
      <c r="M2891" s="13" t="s">
        <v>109</v>
      </c>
      <c r="N2891" s="13" t="s">
        <v>4115</v>
      </c>
      <c r="O2891" s="39"/>
      <c r="P2891" s="39"/>
      <c r="Q2891" s="39"/>
      <c r="R2891" s="39">
        <v>0.8</v>
      </c>
      <c r="S2891" s="39">
        <v>0</v>
      </c>
      <c r="T2891" s="39">
        <v>0.30000000000000004</v>
      </c>
      <c r="U2891" s="39">
        <v>0.30000000000000004</v>
      </c>
      <c r="V2891" s="39">
        <v>0.30000000000000004</v>
      </c>
      <c r="W2891" s="39"/>
      <c r="X2891" s="39"/>
      <c r="Y2891" s="39"/>
      <c r="Z2891" s="39"/>
      <c r="AA2891" s="39"/>
      <c r="AB2891" s="39"/>
      <c r="AC2891" s="39"/>
      <c r="AD2891" s="39"/>
      <c r="AE2891" s="39"/>
      <c r="AF2891" s="39"/>
      <c r="AG2891" s="39"/>
      <c r="AH2891" s="39"/>
      <c r="AI2891" s="39"/>
      <c r="AJ2891" s="39"/>
      <c r="AK2891" s="39"/>
      <c r="AL2891" s="39"/>
      <c r="AM2891" s="39"/>
      <c r="AN2891" s="39"/>
      <c r="AO2891" s="39"/>
      <c r="AP2891" s="39">
        <v>323673</v>
      </c>
      <c r="AQ2891" s="39">
        <v>0</v>
      </c>
      <c r="AR2891" s="27">
        <f t="shared" si="81"/>
        <v>0</v>
      </c>
      <c r="AS2891" s="13" t="s">
        <v>111</v>
      </c>
      <c r="AT2891" s="13">
        <v>2015</v>
      </c>
      <c r="AU2891" s="13">
        <v>14.15</v>
      </c>
    </row>
    <row r="2892" spans="2:47" x14ac:dyDescent="0.2">
      <c r="B2892" s="13" t="s">
        <v>4272</v>
      </c>
      <c r="C2892" s="13" t="s">
        <v>100</v>
      </c>
      <c r="D2892" s="13" t="s">
        <v>4270</v>
      </c>
      <c r="E2892" s="13" t="s">
        <v>4112</v>
      </c>
      <c r="F2892" s="13" t="s">
        <v>4271</v>
      </c>
      <c r="G2892" s="13" t="s">
        <v>4265</v>
      </c>
      <c r="H2892" s="13" t="s">
        <v>197</v>
      </c>
      <c r="I2892" s="13">
        <v>45</v>
      </c>
      <c r="J2892" s="13" t="s">
        <v>579</v>
      </c>
      <c r="K2892" s="13" t="s">
        <v>107</v>
      </c>
      <c r="L2892" s="13" t="s">
        <v>108</v>
      </c>
      <c r="M2892" s="13" t="s">
        <v>122</v>
      </c>
      <c r="N2892" s="13" t="s">
        <v>4115</v>
      </c>
      <c r="O2892" s="39"/>
      <c r="P2892" s="39"/>
      <c r="Q2892" s="39"/>
      <c r="R2892" s="39">
        <v>0.8</v>
      </c>
      <c r="S2892" s="39">
        <v>0.37</v>
      </c>
      <c r="T2892" s="39">
        <v>0.30000000000000004</v>
      </c>
      <c r="U2892" s="39">
        <v>0.30000000000000004</v>
      </c>
      <c r="V2892" s="39">
        <v>0.30000000000000004</v>
      </c>
      <c r="W2892" s="39"/>
      <c r="X2892" s="39"/>
      <c r="Y2892" s="39"/>
      <c r="Z2892" s="39"/>
      <c r="AA2892" s="39"/>
      <c r="AB2892" s="39"/>
      <c r="AC2892" s="39"/>
      <c r="AD2892" s="39"/>
      <c r="AE2892" s="39"/>
      <c r="AF2892" s="39"/>
      <c r="AG2892" s="39"/>
      <c r="AH2892" s="39"/>
      <c r="AI2892" s="39"/>
      <c r="AJ2892" s="39"/>
      <c r="AK2892" s="39"/>
      <c r="AL2892" s="39"/>
      <c r="AM2892" s="39"/>
      <c r="AN2892" s="39"/>
      <c r="AO2892" s="39"/>
      <c r="AP2892" s="39">
        <v>686911.61</v>
      </c>
      <c r="AQ2892" s="39">
        <v>0</v>
      </c>
      <c r="AR2892" s="27">
        <f t="shared" si="81"/>
        <v>0</v>
      </c>
      <c r="AS2892" s="13" t="s">
        <v>111</v>
      </c>
      <c r="AT2892" s="13">
        <v>2015</v>
      </c>
      <c r="AU2892" s="13" t="s">
        <v>115</v>
      </c>
    </row>
    <row r="2893" spans="2:47" x14ac:dyDescent="0.2">
      <c r="B2893" s="13" t="s">
        <v>4273</v>
      </c>
      <c r="C2893" s="13" t="s">
        <v>100</v>
      </c>
      <c r="D2893" s="13" t="s">
        <v>4270</v>
      </c>
      <c r="E2893" s="13" t="s">
        <v>4112</v>
      </c>
      <c r="F2893" s="13" t="s">
        <v>4271</v>
      </c>
      <c r="G2893" s="13" t="s">
        <v>4265</v>
      </c>
      <c r="H2893" s="13" t="s">
        <v>197</v>
      </c>
      <c r="I2893" s="13">
        <v>45</v>
      </c>
      <c r="J2893" s="13" t="s">
        <v>579</v>
      </c>
      <c r="K2893" s="13" t="s">
        <v>107</v>
      </c>
      <c r="L2893" s="13" t="s">
        <v>108</v>
      </c>
      <c r="M2893" s="13" t="s">
        <v>122</v>
      </c>
      <c r="N2893" s="13" t="s">
        <v>4125</v>
      </c>
      <c r="O2893" s="39"/>
      <c r="P2893" s="39"/>
      <c r="Q2893" s="39"/>
      <c r="R2893" s="39">
        <v>0.8</v>
      </c>
      <c r="S2893" s="39">
        <v>0.37</v>
      </c>
      <c r="T2893" s="39">
        <v>0</v>
      </c>
      <c r="U2893" s="39">
        <v>0.30000000000000004</v>
      </c>
      <c r="V2893" s="39">
        <v>0.30000000000000004</v>
      </c>
      <c r="W2893" s="39"/>
      <c r="X2893" s="39"/>
      <c r="Y2893" s="39"/>
      <c r="Z2893" s="39"/>
      <c r="AA2893" s="39"/>
      <c r="AB2893" s="39"/>
      <c r="AC2893" s="39"/>
      <c r="AD2893" s="39"/>
      <c r="AE2893" s="39"/>
      <c r="AF2893" s="39"/>
      <c r="AG2893" s="39"/>
      <c r="AH2893" s="39"/>
      <c r="AI2893" s="39"/>
      <c r="AJ2893" s="39"/>
      <c r="AK2893" s="39"/>
      <c r="AL2893" s="39"/>
      <c r="AM2893" s="39"/>
      <c r="AN2893" s="39"/>
      <c r="AO2893" s="39"/>
      <c r="AP2893" s="39">
        <v>686911.61</v>
      </c>
      <c r="AQ2893" s="39">
        <f>(R2893+S2893+T2893+U2893+V2893)*AP2893</f>
        <v>1215833.5497000001</v>
      </c>
      <c r="AR2893" s="27">
        <f t="shared" si="81"/>
        <v>1361733.5756640001</v>
      </c>
      <c r="AS2893" s="13" t="s">
        <v>111</v>
      </c>
      <c r="AT2893" s="13">
        <v>2015</v>
      </c>
      <c r="AU2893" s="13"/>
    </row>
    <row r="2894" spans="2:47" x14ac:dyDescent="0.2">
      <c r="B2894" s="7" t="s">
        <v>4274</v>
      </c>
      <c r="C2894" s="7" t="s">
        <v>100</v>
      </c>
      <c r="D2894" s="13" t="s">
        <v>4275</v>
      </c>
      <c r="E2894" s="7" t="s">
        <v>4112</v>
      </c>
      <c r="F2894" s="7" t="s">
        <v>4276</v>
      </c>
      <c r="G2894" s="7" t="s">
        <v>4277</v>
      </c>
      <c r="H2894" s="8" t="s">
        <v>197</v>
      </c>
      <c r="I2894" s="9">
        <v>62.3</v>
      </c>
      <c r="J2894" s="10" t="s">
        <v>238</v>
      </c>
      <c r="K2894" s="8" t="s">
        <v>107</v>
      </c>
      <c r="L2894" s="10" t="s">
        <v>108</v>
      </c>
      <c r="M2894" s="10" t="s">
        <v>109</v>
      </c>
      <c r="N2894" s="10" t="s">
        <v>4115</v>
      </c>
      <c r="O2894" s="27"/>
      <c r="P2894" s="27"/>
      <c r="Q2894" s="74"/>
      <c r="R2894" s="27">
        <v>1.3</v>
      </c>
      <c r="S2894" s="27">
        <v>1.3</v>
      </c>
      <c r="T2894" s="27">
        <v>1.3</v>
      </c>
      <c r="U2894" s="27">
        <v>1.3</v>
      </c>
      <c r="V2894" s="27">
        <v>1.3</v>
      </c>
      <c r="W2894" s="27"/>
      <c r="X2894" s="27"/>
      <c r="Y2894" s="27"/>
      <c r="Z2894" s="27"/>
      <c r="AA2894" s="27"/>
      <c r="AB2894" s="27"/>
      <c r="AC2894" s="27"/>
      <c r="AD2894" s="27"/>
      <c r="AE2894" s="27"/>
      <c r="AF2894" s="27"/>
      <c r="AG2894" s="27"/>
      <c r="AH2894" s="27"/>
      <c r="AI2894" s="27"/>
      <c r="AJ2894" s="27"/>
      <c r="AK2894" s="27"/>
      <c r="AL2894" s="27"/>
      <c r="AM2894" s="27"/>
      <c r="AN2894" s="27"/>
      <c r="AO2894" s="27"/>
      <c r="AP2894" s="27">
        <v>88005.96</v>
      </c>
      <c r="AQ2894" s="39">
        <v>0</v>
      </c>
      <c r="AR2894" s="27">
        <f t="shared" si="81"/>
        <v>0</v>
      </c>
      <c r="AS2894" s="10" t="s">
        <v>111</v>
      </c>
      <c r="AT2894" s="7">
        <v>2015</v>
      </c>
      <c r="AU2894" s="89" t="s">
        <v>242</v>
      </c>
    </row>
    <row r="2895" spans="2:47" x14ac:dyDescent="0.2">
      <c r="B2895" s="7" t="s">
        <v>4278</v>
      </c>
      <c r="C2895" s="7" t="s">
        <v>100</v>
      </c>
      <c r="D2895" s="13" t="s">
        <v>4275</v>
      </c>
      <c r="E2895" s="7" t="s">
        <v>4112</v>
      </c>
      <c r="F2895" s="7" t="s">
        <v>4276</v>
      </c>
      <c r="G2895" s="7" t="s">
        <v>4277</v>
      </c>
      <c r="H2895" s="8" t="s">
        <v>197</v>
      </c>
      <c r="I2895" s="9">
        <v>62.3</v>
      </c>
      <c r="J2895" s="10" t="s">
        <v>4117</v>
      </c>
      <c r="K2895" s="8" t="s">
        <v>107</v>
      </c>
      <c r="L2895" s="10" t="s">
        <v>108</v>
      </c>
      <c r="M2895" s="10" t="s">
        <v>109</v>
      </c>
      <c r="N2895" s="10" t="s">
        <v>4115</v>
      </c>
      <c r="O2895" s="27"/>
      <c r="P2895" s="27"/>
      <c r="Q2895" s="74"/>
      <c r="R2895" s="27">
        <v>1.3</v>
      </c>
      <c r="S2895" s="27">
        <v>1.3</v>
      </c>
      <c r="T2895" s="27">
        <v>1.3</v>
      </c>
      <c r="U2895" s="27">
        <v>1.3</v>
      </c>
      <c r="V2895" s="27">
        <v>1.3</v>
      </c>
      <c r="W2895" s="27"/>
      <c r="X2895" s="27"/>
      <c r="Y2895" s="27"/>
      <c r="Z2895" s="27"/>
      <c r="AA2895" s="27"/>
      <c r="AB2895" s="27"/>
      <c r="AC2895" s="27"/>
      <c r="AD2895" s="27"/>
      <c r="AE2895" s="27"/>
      <c r="AF2895" s="27"/>
      <c r="AG2895" s="27"/>
      <c r="AH2895" s="27"/>
      <c r="AI2895" s="27"/>
      <c r="AJ2895" s="27"/>
      <c r="AK2895" s="27"/>
      <c r="AL2895" s="27"/>
      <c r="AM2895" s="27"/>
      <c r="AN2895" s="27"/>
      <c r="AO2895" s="27"/>
      <c r="AP2895" s="27">
        <v>88005.956475611441</v>
      </c>
      <c r="AQ2895" s="39">
        <v>0</v>
      </c>
      <c r="AR2895" s="27">
        <f t="shared" si="81"/>
        <v>0</v>
      </c>
      <c r="AS2895" s="10" t="s">
        <v>111</v>
      </c>
      <c r="AT2895" s="43">
        <v>2015</v>
      </c>
      <c r="AU2895" s="10" t="s">
        <v>1339</v>
      </c>
    </row>
    <row r="2896" spans="2:47" x14ac:dyDescent="0.2">
      <c r="B2896" s="12" t="s">
        <v>4279</v>
      </c>
      <c r="C2896" s="7" t="s">
        <v>100</v>
      </c>
      <c r="D2896" s="13" t="s">
        <v>4275</v>
      </c>
      <c r="E2896" s="7" t="s">
        <v>4112</v>
      </c>
      <c r="F2896" s="7" t="s">
        <v>4276</v>
      </c>
      <c r="G2896" s="7" t="s">
        <v>4277</v>
      </c>
      <c r="H2896" s="8" t="s">
        <v>197</v>
      </c>
      <c r="I2896" s="9">
        <v>62.3</v>
      </c>
      <c r="J2896" s="10" t="s">
        <v>579</v>
      </c>
      <c r="K2896" s="8" t="s">
        <v>107</v>
      </c>
      <c r="L2896" s="10" t="s">
        <v>108</v>
      </c>
      <c r="M2896" s="10" t="s">
        <v>109</v>
      </c>
      <c r="N2896" s="10" t="s">
        <v>4115</v>
      </c>
      <c r="O2896" s="74"/>
      <c r="P2896" s="27"/>
      <c r="Q2896" s="27"/>
      <c r="R2896" s="27">
        <v>1.3</v>
      </c>
      <c r="S2896" s="27">
        <v>1.3</v>
      </c>
      <c r="T2896" s="27">
        <v>1.3</v>
      </c>
      <c r="U2896" s="27">
        <v>1.3</v>
      </c>
      <c r="V2896" s="27">
        <v>1.3</v>
      </c>
      <c r="W2896" s="27"/>
      <c r="X2896" s="27"/>
      <c r="Y2896" s="27"/>
      <c r="Z2896" s="27"/>
      <c r="AA2896" s="27"/>
      <c r="AB2896" s="27"/>
      <c r="AC2896" s="27"/>
      <c r="AD2896" s="27"/>
      <c r="AE2896" s="27"/>
      <c r="AF2896" s="27"/>
      <c r="AG2896" s="27"/>
      <c r="AH2896" s="27"/>
      <c r="AI2896" s="27"/>
      <c r="AJ2896" s="27"/>
      <c r="AK2896" s="27"/>
      <c r="AL2896" s="27"/>
      <c r="AM2896" s="27"/>
      <c r="AN2896" s="27"/>
      <c r="AO2896" s="27"/>
      <c r="AP2896" s="27">
        <v>88005.956475611441</v>
      </c>
      <c r="AQ2896" s="39">
        <v>0</v>
      </c>
      <c r="AR2896" s="27">
        <f t="shared" si="81"/>
        <v>0</v>
      </c>
      <c r="AS2896" s="10" t="s">
        <v>111</v>
      </c>
      <c r="AT2896" s="43">
        <v>2015</v>
      </c>
      <c r="AU2896" s="88"/>
    </row>
    <row r="2897" spans="2:47" x14ac:dyDescent="0.2">
      <c r="B2897" s="12" t="s">
        <v>4280</v>
      </c>
      <c r="C2897" s="7" t="s">
        <v>100</v>
      </c>
      <c r="D2897" s="13" t="s">
        <v>4275</v>
      </c>
      <c r="E2897" s="7" t="s">
        <v>4112</v>
      </c>
      <c r="F2897" s="7" t="s">
        <v>4276</v>
      </c>
      <c r="G2897" s="7" t="s">
        <v>4277</v>
      </c>
      <c r="H2897" s="8" t="s">
        <v>197</v>
      </c>
      <c r="I2897" s="9">
        <v>62.3</v>
      </c>
      <c r="J2897" s="10" t="s">
        <v>579</v>
      </c>
      <c r="K2897" s="8" t="s">
        <v>107</v>
      </c>
      <c r="L2897" s="10" t="s">
        <v>108</v>
      </c>
      <c r="M2897" s="10" t="s">
        <v>109</v>
      </c>
      <c r="N2897" s="10" t="s">
        <v>4115</v>
      </c>
      <c r="O2897" s="74"/>
      <c r="P2897" s="27"/>
      <c r="Q2897" s="27"/>
      <c r="R2897" s="27">
        <v>1.3</v>
      </c>
      <c r="S2897" s="27">
        <v>1.3</v>
      </c>
      <c r="T2897" s="27">
        <v>1.3</v>
      </c>
      <c r="U2897" s="27">
        <v>1.3</v>
      </c>
      <c r="V2897" s="27">
        <v>1.3</v>
      </c>
      <c r="W2897" s="27"/>
      <c r="X2897" s="27"/>
      <c r="Y2897" s="27"/>
      <c r="Z2897" s="27"/>
      <c r="AA2897" s="27"/>
      <c r="AB2897" s="27"/>
      <c r="AC2897" s="27"/>
      <c r="AD2897" s="27"/>
      <c r="AE2897" s="27"/>
      <c r="AF2897" s="27"/>
      <c r="AG2897" s="27"/>
      <c r="AH2897" s="27"/>
      <c r="AI2897" s="27"/>
      <c r="AJ2897" s="27"/>
      <c r="AK2897" s="27"/>
      <c r="AL2897" s="27"/>
      <c r="AM2897" s="27"/>
      <c r="AN2897" s="27"/>
      <c r="AO2897" s="27"/>
      <c r="AP2897" s="27">
        <v>57787</v>
      </c>
      <c r="AQ2897" s="39">
        <v>0</v>
      </c>
      <c r="AR2897" s="27">
        <f t="shared" si="81"/>
        <v>0</v>
      </c>
      <c r="AS2897" s="10" t="s">
        <v>111</v>
      </c>
      <c r="AT2897" s="43">
        <v>2015</v>
      </c>
      <c r="AU2897" s="13" t="s">
        <v>156</v>
      </c>
    </row>
    <row r="2898" spans="2:47" x14ac:dyDescent="0.2">
      <c r="B2898" s="13" t="s">
        <v>4281</v>
      </c>
      <c r="C2898" s="13" t="s">
        <v>100</v>
      </c>
      <c r="D2898" s="13" t="s">
        <v>4282</v>
      </c>
      <c r="E2898" s="13" t="s">
        <v>4112</v>
      </c>
      <c r="F2898" s="13" t="s">
        <v>4283</v>
      </c>
      <c r="G2898" s="13" t="s">
        <v>4277</v>
      </c>
      <c r="H2898" s="13" t="s">
        <v>197</v>
      </c>
      <c r="I2898" s="13">
        <v>62.3</v>
      </c>
      <c r="J2898" s="13" t="s">
        <v>579</v>
      </c>
      <c r="K2898" s="13" t="s">
        <v>107</v>
      </c>
      <c r="L2898" s="13" t="s">
        <v>108</v>
      </c>
      <c r="M2898" s="13" t="s">
        <v>109</v>
      </c>
      <c r="N2898" s="13" t="s">
        <v>4115</v>
      </c>
      <c r="O2898" s="39"/>
      <c r="P2898" s="39"/>
      <c r="Q2898" s="39"/>
      <c r="R2898" s="39">
        <v>1.3</v>
      </c>
      <c r="S2898" s="39">
        <v>0</v>
      </c>
      <c r="T2898" s="39">
        <v>1.1000000000000001</v>
      </c>
      <c r="U2898" s="39">
        <v>1.1000000000000001</v>
      </c>
      <c r="V2898" s="39">
        <v>1.1000000000000001</v>
      </c>
      <c r="W2898" s="39"/>
      <c r="X2898" s="39"/>
      <c r="Y2898" s="39"/>
      <c r="Z2898" s="39"/>
      <c r="AA2898" s="39"/>
      <c r="AB2898" s="39"/>
      <c r="AC2898" s="39"/>
      <c r="AD2898" s="39"/>
      <c r="AE2898" s="39"/>
      <c r="AF2898" s="39"/>
      <c r="AG2898" s="39"/>
      <c r="AH2898" s="39"/>
      <c r="AI2898" s="39"/>
      <c r="AJ2898" s="39"/>
      <c r="AK2898" s="39"/>
      <c r="AL2898" s="39"/>
      <c r="AM2898" s="39"/>
      <c r="AN2898" s="39"/>
      <c r="AO2898" s="39"/>
      <c r="AP2898" s="39">
        <v>73375.53</v>
      </c>
      <c r="AQ2898" s="39">
        <v>0</v>
      </c>
      <c r="AR2898" s="27">
        <f t="shared" si="81"/>
        <v>0</v>
      </c>
      <c r="AS2898" s="13" t="s">
        <v>111</v>
      </c>
      <c r="AT2898" s="13">
        <v>2015</v>
      </c>
      <c r="AU2898" s="13">
        <v>14.15</v>
      </c>
    </row>
    <row r="2899" spans="2:47" x14ac:dyDescent="0.2">
      <c r="B2899" s="13" t="s">
        <v>4284</v>
      </c>
      <c r="C2899" s="13" t="s">
        <v>100</v>
      </c>
      <c r="D2899" s="13" t="s">
        <v>4282</v>
      </c>
      <c r="E2899" s="13" t="s">
        <v>4112</v>
      </c>
      <c r="F2899" s="13" t="s">
        <v>4283</v>
      </c>
      <c r="G2899" s="13" t="s">
        <v>4277</v>
      </c>
      <c r="H2899" s="13" t="s">
        <v>197</v>
      </c>
      <c r="I2899" s="13">
        <v>62.3</v>
      </c>
      <c r="J2899" s="13" t="s">
        <v>579</v>
      </c>
      <c r="K2899" s="13" t="s">
        <v>107</v>
      </c>
      <c r="L2899" s="13" t="s">
        <v>108</v>
      </c>
      <c r="M2899" s="13" t="s">
        <v>109</v>
      </c>
      <c r="N2899" s="13" t="s">
        <v>4115</v>
      </c>
      <c r="O2899" s="39"/>
      <c r="P2899" s="39"/>
      <c r="Q2899" s="39"/>
      <c r="R2899" s="39">
        <v>1.3</v>
      </c>
      <c r="S2899" s="39">
        <v>1.1000000000000001</v>
      </c>
      <c r="T2899" s="39">
        <v>1.1000000000000001</v>
      </c>
      <c r="U2899" s="39">
        <v>1.1000000000000001</v>
      </c>
      <c r="V2899" s="39">
        <v>1.1000000000000001</v>
      </c>
      <c r="W2899" s="39"/>
      <c r="X2899" s="39"/>
      <c r="Y2899" s="39"/>
      <c r="Z2899" s="39"/>
      <c r="AA2899" s="39"/>
      <c r="AB2899" s="39"/>
      <c r="AC2899" s="39"/>
      <c r="AD2899" s="39"/>
      <c r="AE2899" s="39"/>
      <c r="AF2899" s="39"/>
      <c r="AG2899" s="39"/>
      <c r="AH2899" s="39"/>
      <c r="AI2899" s="39"/>
      <c r="AJ2899" s="39"/>
      <c r="AK2899" s="39"/>
      <c r="AL2899" s="39"/>
      <c r="AM2899" s="39"/>
      <c r="AN2899" s="39"/>
      <c r="AO2899" s="39"/>
      <c r="AP2899" s="39">
        <v>68946.25</v>
      </c>
      <c r="AQ2899" s="39">
        <v>0</v>
      </c>
      <c r="AR2899" s="27">
        <f t="shared" si="81"/>
        <v>0</v>
      </c>
      <c r="AS2899" s="13" t="s">
        <v>111</v>
      </c>
      <c r="AT2899" s="13">
        <v>2015</v>
      </c>
      <c r="AU2899" s="13">
        <v>14</v>
      </c>
    </row>
    <row r="2900" spans="2:47" x14ac:dyDescent="0.2">
      <c r="B2900" s="13" t="s">
        <v>4285</v>
      </c>
      <c r="C2900" s="13" t="s">
        <v>100</v>
      </c>
      <c r="D2900" s="13" t="s">
        <v>4282</v>
      </c>
      <c r="E2900" s="13" t="s">
        <v>4112</v>
      </c>
      <c r="F2900" s="13" t="s">
        <v>4283</v>
      </c>
      <c r="G2900" s="13" t="s">
        <v>4277</v>
      </c>
      <c r="H2900" s="13" t="s">
        <v>197</v>
      </c>
      <c r="I2900" s="13">
        <v>62.3</v>
      </c>
      <c r="J2900" s="13" t="s">
        <v>579</v>
      </c>
      <c r="K2900" s="13" t="s">
        <v>107</v>
      </c>
      <c r="L2900" s="13" t="s">
        <v>108</v>
      </c>
      <c r="M2900" s="13" t="s">
        <v>122</v>
      </c>
      <c r="N2900" s="13" t="s">
        <v>4115</v>
      </c>
      <c r="O2900" s="39"/>
      <c r="P2900" s="39"/>
      <c r="Q2900" s="39"/>
      <c r="R2900" s="39">
        <v>1.3</v>
      </c>
      <c r="S2900" s="39">
        <v>0</v>
      </c>
      <c r="T2900" s="39">
        <v>1.1000000000000001</v>
      </c>
      <c r="U2900" s="39">
        <v>1.1000000000000001</v>
      </c>
      <c r="V2900" s="39">
        <v>1.1000000000000001</v>
      </c>
      <c r="W2900" s="39"/>
      <c r="X2900" s="39"/>
      <c r="Y2900" s="39"/>
      <c r="Z2900" s="39"/>
      <c r="AA2900" s="39"/>
      <c r="AB2900" s="39"/>
      <c r="AC2900" s="39"/>
      <c r="AD2900" s="39"/>
      <c r="AE2900" s="39"/>
      <c r="AF2900" s="39"/>
      <c r="AG2900" s="39"/>
      <c r="AH2900" s="39"/>
      <c r="AI2900" s="39"/>
      <c r="AJ2900" s="39"/>
      <c r="AK2900" s="39"/>
      <c r="AL2900" s="39"/>
      <c r="AM2900" s="39"/>
      <c r="AN2900" s="39"/>
      <c r="AO2900" s="39"/>
      <c r="AP2900" s="39">
        <v>68946.25</v>
      </c>
      <c r="AQ2900" s="39">
        <v>0</v>
      </c>
      <c r="AR2900" s="27">
        <f t="shared" si="81"/>
        <v>0</v>
      </c>
      <c r="AS2900" s="13" t="s">
        <v>111</v>
      </c>
      <c r="AT2900" s="13">
        <v>2015</v>
      </c>
      <c r="AU2900" s="13" t="s">
        <v>115</v>
      </c>
    </row>
    <row r="2901" spans="2:47" x14ac:dyDescent="0.2">
      <c r="B2901" s="13" t="s">
        <v>4286</v>
      </c>
      <c r="C2901" s="13" t="s">
        <v>100</v>
      </c>
      <c r="D2901" s="13" t="s">
        <v>4282</v>
      </c>
      <c r="E2901" s="13" t="s">
        <v>4112</v>
      </c>
      <c r="F2901" s="13" t="s">
        <v>4283</v>
      </c>
      <c r="G2901" s="13" t="s">
        <v>4277</v>
      </c>
      <c r="H2901" s="13" t="s">
        <v>197</v>
      </c>
      <c r="I2901" s="13">
        <v>62.3</v>
      </c>
      <c r="J2901" s="13" t="s">
        <v>579</v>
      </c>
      <c r="K2901" s="13" t="s">
        <v>107</v>
      </c>
      <c r="L2901" s="13" t="s">
        <v>108</v>
      </c>
      <c r="M2901" s="13" t="s">
        <v>122</v>
      </c>
      <c r="N2901" s="13" t="s">
        <v>4125</v>
      </c>
      <c r="O2901" s="39"/>
      <c r="P2901" s="39"/>
      <c r="Q2901" s="39"/>
      <c r="R2901" s="39">
        <v>1.3</v>
      </c>
      <c r="S2901" s="39">
        <v>0</v>
      </c>
      <c r="T2901" s="39">
        <v>0</v>
      </c>
      <c r="U2901" s="39">
        <v>1.1000000000000001</v>
      </c>
      <c r="V2901" s="39">
        <v>1.1000000000000001</v>
      </c>
      <c r="W2901" s="39"/>
      <c r="X2901" s="39"/>
      <c r="Y2901" s="39"/>
      <c r="Z2901" s="39"/>
      <c r="AA2901" s="39"/>
      <c r="AB2901" s="39"/>
      <c r="AC2901" s="39"/>
      <c r="AD2901" s="39"/>
      <c r="AE2901" s="39"/>
      <c r="AF2901" s="39"/>
      <c r="AG2901" s="39"/>
      <c r="AH2901" s="39"/>
      <c r="AI2901" s="39"/>
      <c r="AJ2901" s="39"/>
      <c r="AK2901" s="39"/>
      <c r="AL2901" s="39"/>
      <c r="AM2901" s="39"/>
      <c r="AN2901" s="39"/>
      <c r="AO2901" s="39"/>
      <c r="AP2901" s="39">
        <v>68946.25</v>
      </c>
      <c r="AQ2901" s="39">
        <f>(R2901+S2901+T2901+U2901+V2901)*AP2901</f>
        <v>241311.87500000003</v>
      </c>
      <c r="AR2901" s="27">
        <f t="shared" si="81"/>
        <v>270269.30000000005</v>
      </c>
      <c r="AS2901" s="13" t="s">
        <v>111</v>
      </c>
      <c r="AT2901" s="13">
        <v>2015</v>
      </c>
      <c r="AU2901" s="13"/>
    </row>
    <row r="2902" spans="2:47" x14ac:dyDescent="0.2">
      <c r="B2902" s="7" t="s">
        <v>4287</v>
      </c>
      <c r="C2902" s="7" t="s">
        <v>100</v>
      </c>
      <c r="D2902" s="13" t="s">
        <v>4288</v>
      </c>
      <c r="E2902" s="7" t="s">
        <v>4112</v>
      </c>
      <c r="F2902" s="7" t="s">
        <v>4289</v>
      </c>
      <c r="G2902" s="7" t="s">
        <v>4290</v>
      </c>
      <c r="H2902" s="8" t="s">
        <v>197</v>
      </c>
      <c r="I2902" s="9">
        <v>45</v>
      </c>
      <c r="J2902" s="10" t="s">
        <v>238</v>
      </c>
      <c r="K2902" s="8" t="s">
        <v>107</v>
      </c>
      <c r="L2902" s="10" t="s">
        <v>108</v>
      </c>
      <c r="M2902" s="10" t="s">
        <v>109</v>
      </c>
      <c r="N2902" s="10" t="s">
        <v>4115</v>
      </c>
      <c r="O2902" s="27"/>
      <c r="P2902" s="27"/>
      <c r="Q2902" s="74"/>
      <c r="R2902" s="27">
        <v>0.1</v>
      </c>
      <c r="S2902" s="27">
        <v>0.1</v>
      </c>
      <c r="T2902" s="27">
        <v>0.1</v>
      </c>
      <c r="U2902" s="27">
        <v>0.1</v>
      </c>
      <c r="V2902" s="27">
        <v>0.1</v>
      </c>
      <c r="W2902" s="27"/>
      <c r="X2902" s="27"/>
      <c r="Y2902" s="27"/>
      <c r="Z2902" s="27"/>
      <c r="AA2902" s="27"/>
      <c r="AB2902" s="27"/>
      <c r="AC2902" s="27"/>
      <c r="AD2902" s="27"/>
      <c r="AE2902" s="27"/>
      <c r="AF2902" s="27"/>
      <c r="AG2902" s="27"/>
      <c r="AH2902" s="27"/>
      <c r="AI2902" s="27"/>
      <c r="AJ2902" s="27"/>
      <c r="AK2902" s="27"/>
      <c r="AL2902" s="27"/>
      <c r="AM2902" s="27"/>
      <c r="AN2902" s="27"/>
      <c r="AO2902" s="27"/>
      <c r="AP2902" s="27">
        <v>824163.89</v>
      </c>
      <c r="AQ2902" s="39">
        <v>0</v>
      </c>
      <c r="AR2902" s="27">
        <f t="shared" si="81"/>
        <v>0</v>
      </c>
      <c r="AS2902" s="10" t="s">
        <v>111</v>
      </c>
      <c r="AT2902" s="7">
        <v>2015</v>
      </c>
      <c r="AU2902" s="89" t="s">
        <v>661</v>
      </c>
    </row>
    <row r="2903" spans="2:47" x14ac:dyDescent="0.2">
      <c r="B2903" s="7" t="s">
        <v>4291</v>
      </c>
      <c r="C2903" s="7" t="s">
        <v>100</v>
      </c>
      <c r="D2903" s="13" t="s">
        <v>4288</v>
      </c>
      <c r="E2903" s="7" t="s">
        <v>4112</v>
      </c>
      <c r="F2903" s="7" t="s">
        <v>4289</v>
      </c>
      <c r="G2903" s="7" t="s">
        <v>4290</v>
      </c>
      <c r="H2903" s="8" t="s">
        <v>197</v>
      </c>
      <c r="I2903" s="9">
        <v>45</v>
      </c>
      <c r="J2903" s="10" t="s">
        <v>4117</v>
      </c>
      <c r="K2903" s="8" t="s">
        <v>107</v>
      </c>
      <c r="L2903" s="10" t="s">
        <v>108</v>
      </c>
      <c r="M2903" s="10" t="s">
        <v>109</v>
      </c>
      <c r="N2903" s="10" t="s">
        <v>4115</v>
      </c>
      <c r="O2903" s="27"/>
      <c r="P2903" s="27"/>
      <c r="Q2903" s="74"/>
      <c r="R2903" s="27">
        <v>0.1</v>
      </c>
      <c r="S2903" s="27">
        <v>0.1</v>
      </c>
      <c r="T2903" s="27">
        <v>0.1</v>
      </c>
      <c r="U2903" s="27">
        <v>0.1</v>
      </c>
      <c r="V2903" s="27">
        <v>0.1</v>
      </c>
      <c r="W2903" s="27"/>
      <c r="X2903" s="27"/>
      <c r="Y2903" s="27"/>
      <c r="Z2903" s="27"/>
      <c r="AA2903" s="27"/>
      <c r="AB2903" s="27"/>
      <c r="AC2903" s="27"/>
      <c r="AD2903" s="27"/>
      <c r="AE2903" s="27"/>
      <c r="AF2903" s="27"/>
      <c r="AG2903" s="27"/>
      <c r="AH2903" s="27"/>
      <c r="AI2903" s="27"/>
      <c r="AJ2903" s="27"/>
      <c r="AK2903" s="27"/>
      <c r="AL2903" s="27"/>
      <c r="AM2903" s="27"/>
      <c r="AN2903" s="27"/>
      <c r="AO2903" s="27"/>
      <c r="AP2903" s="27">
        <v>824163.88969728001</v>
      </c>
      <c r="AQ2903" s="39">
        <v>0</v>
      </c>
      <c r="AR2903" s="27">
        <f t="shared" si="81"/>
        <v>0</v>
      </c>
      <c r="AS2903" s="10" t="s">
        <v>111</v>
      </c>
      <c r="AT2903" s="43">
        <v>2015</v>
      </c>
      <c r="AU2903" s="10" t="s">
        <v>1339</v>
      </c>
    </row>
    <row r="2904" spans="2:47" x14ac:dyDescent="0.2">
      <c r="B2904" s="12" t="s">
        <v>4292</v>
      </c>
      <c r="C2904" s="7" t="s">
        <v>100</v>
      </c>
      <c r="D2904" s="13" t="s">
        <v>4288</v>
      </c>
      <c r="E2904" s="7" t="s">
        <v>4112</v>
      </c>
      <c r="F2904" s="7" t="s">
        <v>4289</v>
      </c>
      <c r="G2904" s="7" t="s">
        <v>4290</v>
      </c>
      <c r="H2904" s="8" t="s">
        <v>197</v>
      </c>
      <c r="I2904" s="9">
        <v>45</v>
      </c>
      <c r="J2904" s="10" t="s">
        <v>579</v>
      </c>
      <c r="K2904" s="8" t="s">
        <v>107</v>
      </c>
      <c r="L2904" s="10" t="s">
        <v>108</v>
      </c>
      <c r="M2904" s="10" t="s">
        <v>109</v>
      </c>
      <c r="N2904" s="10" t="s">
        <v>4115</v>
      </c>
      <c r="O2904" s="74"/>
      <c r="P2904" s="27"/>
      <c r="Q2904" s="27"/>
      <c r="R2904" s="27">
        <v>0.1</v>
      </c>
      <c r="S2904" s="27"/>
      <c r="T2904" s="27"/>
      <c r="U2904" s="27"/>
      <c r="V2904" s="27"/>
      <c r="W2904" s="27"/>
      <c r="X2904" s="27"/>
      <c r="Y2904" s="27"/>
      <c r="Z2904" s="27"/>
      <c r="AA2904" s="27"/>
      <c r="AB2904" s="27"/>
      <c r="AC2904" s="27"/>
      <c r="AD2904" s="27"/>
      <c r="AE2904" s="27"/>
      <c r="AF2904" s="27"/>
      <c r="AG2904" s="27"/>
      <c r="AH2904" s="27"/>
      <c r="AI2904" s="27"/>
      <c r="AJ2904" s="27"/>
      <c r="AK2904" s="27"/>
      <c r="AL2904" s="27"/>
      <c r="AM2904" s="27"/>
      <c r="AN2904" s="27"/>
      <c r="AO2904" s="27"/>
      <c r="AP2904" s="27">
        <v>824163.88969728001</v>
      </c>
      <c r="AQ2904" s="39">
        <v>0</v>
      </c>
      <c r="AR2904" s="27">
        <f t="shared" si="81"/>
        <v>0</v>
      </c>
      <c r="AS2904" s="10" t="s">
        <v>111</v>
      </c>
      <c r="AT2904" s="43">
        <v>2015</v>
      </c>
      <c r="AU2904" s="88"/>
    </row>
    <row r="2905" spans="2:47" x14ac:dyDescent="0.2">
      <c r="B2905" s="12" t="s">
        <v>4293</v>
      </c>
      <c r="C2905" s="7" t="s">
        <v>100</v>
      </c>
      <c r="D2905" s="13" t="s">
        <v>4288</v>
      </c>
      <c r="E2905" s="7" t="s">
        <v>4112</v>
      </c>
      <c r="F2905" s="7" t="s">
        <v>4289</v>
      </c>
      <c r="G2905" s="7" t="s">
        <v>4290</v>
      </c>
      <c r="H2905" s="8" t="s">
        <v>197</v>
      </c>
      <c r="I2905" s="9">
        <v>45</v>
      </c>
      <c r="J2905" s="10" t="s">
        <v>579</v>
      </c>
      <c r="K2905" s="8" t="s">
        <v>107</v>
      </c>
      <c r="L2905" s="10" t="s">
        <v>108</v>
      </c>
      <c r="M2905" s="13" t="s">
        <v>122</v>
      </c>
      <c r="N2905" s="10" t="s">
        <v>4115</v>
      </c>
      <c r="O2905" s="74"/>
      <c r="P2905" s="27"/>
      <c r="Q2905" s="27"/>
      <c r="R2905" s="27">
        <v>0.1</v>
      </c>
      <c r="S2905" s="27"/>
      <c r="T2905" s="27"/>
      <c r="U2905" s="27"/>
      <c r="V2905" s="27"/>
      <c r="W2905" s="27"/>
      <c r="X2905" s="27"/>
      <c r="Y2905" s="27"/>
      <c r="Z2905" s="27"/>
      <c r="AA2905" s="27"/>
      <c r="AB2905" s="27"/>
      <c r="AC2905" s="27"/>
      <c r="AD2905" s="27"/>
      <c r="AE2905" s="27"/>
      <c r="AF2905" s="27"/>
      <c r="AG2905" s="27"/>
      <c r="AH2905" s="27"/>
      <c r="AI2905" s="27"/>
      <c r="AJ2905" s="27"/>
      <c r="AK2905" s="27"/>
      <c r="AL2905" s="27"/>
      <c r="AM2905" s="27"/>
      <c r="AN2905" s="27"/>
      <c r="AO2905" s="27"/>
      <c r="AP2905" s="27">
        <v>555102</v>
      </c>
      <c r="AQ2905" s="39">
        <f>(O2905+P2905+Q2905+R2905+S2905+T2905+U2905+V2905)*AP2905</f>
        <v>55510.200000000004</v>
      </c>
      <c r="AR2905" s="27">
        <f t="shared" si="81"/>
        <v>62171.424000000014</v>
      </c>
      <c r="AS2905" s="10" t="s">
        <v>111</v>
      </c>
      <c r="AT2905" s="43">
        <v>2015</v>
      </c>
      <c r="AU2905" s="88"/>
    </row>
    <row r="2906" spans="2:47" x14ac:dyDescent="0.2">
      <c r="B2906" s="7" t="s">
        <v>4294</v>
      </c>
      <c r="C2906" s="7" t="s">
        <v>100</v>
      </c>
      <c r="D2906" s="13" t="s">
        <v>4295</v>
      </c>
      <c r="E2906" s="7" t="s">
        <v>4112</v>
      </c>
      <c r="F2906" s="7" t="s">
        <v>4296</v>
      </c>
      <c r="G2906" s="7" t="s">
        <v>4297</v>
      </c>
      <c r="H2906" s="8" t="s">
        <v>197</v>
      </c>
      <c r="I2906" s="9">
        <v>45</v>
      </c>
      <c r="J2906" s="10" t="s">
        <v>238</v>
      </c>
      <c r="K2906" s="8" t="s">
        <v>107</v>
      </c>
      <c r="L2906" s="10" t="s">
        <v>108</v>
      </c>
      <c r="M2906" s="10" t="s">
        <v>109</v>
      </c>
      <c r="N2906" s="10" t="s">
        <v>4115</v>
      </c>
      <c r="O2906" s="27"/>
      <c r="P2906" s="27"/>
      <c r="Q2906" s="74"/>
      <c r="R2906" s="27">
        <v>0.2</v>
      </c>
      <c r="S2906" s="27">
        <v>0.2</v>
      </c>
      <c r="T2906" s="27">
        <v>0.2</v>
      </c>
      <c r="U2906" s="27">
        <v>0.2</v>
      </c>
      <c r="V2906" s="27">
        <v>0.2</v>
      </c>
      <c r="W2906" s="27"/>
      <c r="X2906" s="27"/>
      <c r="Y2906" s="27"/>
      <c r="Z2906" s="27"/>
      <c r="AA2906" s="27"/>
      <c r="AB2906" s="27"/>
      <c r="AC2906" s="27"/>
      <c r="AD2906" s="27"/>
      <c r="AE2906" s="27"/>
      <c r="AF2906" s="27"/>
      <c r="AG2906" s="27"/>
      <c r="AH2906" s="27"/>
      <c r="AI2906" s="27"/>
      <c r="AJ2906" s="27"/>
      <c r="AK2906" s="27"/>
      <c r="AL2906" s="27"/>
      <c r="AM2906" s="27"/>
      <c r="AN2906" s="27"/>
      <c r="AO2906" s="27"/>
      <c r="AP2906" s="27">
        <v>965686.98</v>
      </c>
      <c r="AQ2906" s="39">
        <v>0</v>
      </c>
      <c r="AR2906" s="27">
        <f t="shared" si="81"/>
        <v>0</v>
      </c>
      <c r="AS2906" s="10" t="s">
        <v>111</v>
      </c>
      <c r="AT2906" s="7">
        <v>2015</v>
      </c>
      <c r="AU2906" s="89" t="s">
        <v>661</v>
      </c>
    </row>
    <row r="2907" spans="2:47" x14ac:dyDescent="0.2">
      <c r="B2907" s="7" t="s">
        <v>4298</v>
      </c>
      <c r="C2907" s="7" t="s">
        <v>100</v>
      </c>
      <c r="D2907" s="13" t="s">
        <v>4295</v>
      </c>
      <c r="E2907" s="7" t="s">
        <v>4112</v>
      </c>
      <c r="F2907" s="7" t="s">
        <v>4296</v>
      </c>
      <c r="G2907" s="7" t="s">
        <v>4297</v>
      </c>
      <c r="H2907" s="8" t="s">
        <v>197</v>
      </c>
      <c r="I2907" s="9">
        <v>45</v>
      </c>
      <c r="J2907" s="10" t="s">
        <v>4117</v>
      </c>
      <c r="K2907" s="8" t="s">
        <v>107</v>
      </c>
      <c r="L2907" s="10" t="s">
        <v>108</v>
      </c>
      <c r="M2907" s="10" t="s">
        <v>109</v>
      </c>
      <c r="N2907" s="10" t="s">
        <v>4115</v>
      </c>
      <c r="O2907" s="27"/>
      <c r="P2907" s="27"/>
      <c r="Q2907" s="74"/>
      <c r="R2907" s="27">
        <v>0.2</v>
      </c>
      <c r="S2907" s="27">
        <v>0.2</v>
      </c>
      <c r="T2907" s="27">
        <v>0.2</v>
      </c>
      <c r="U2907" s="27">
        <v>0.2</v>
      </c>
      <c r="V2907" s="27">
        <v>0.2</v>
      </c>
      <c r="W2907" s="27"/>
      <c r="X2907" s="27"/>
      <c r="Y2907" s="27"/>
      <c r="Z2907" s="27"/>
      <c r="AA2907" s="27"/>
      <c r="AB2907" s="27"/>
      <c r="AC2907" s="27"/>
      <c r="AD2907" s="27"/>
      <c r="AE2907" s="27"/>
      <c r="AF2907" s="27"/>
      <c r="AG2907" s="27"/>
      <c r="AH2907" s="27"/>
      <c r="AI2907" s="27"/>
      <c r="AJ2907" s="27"/>
      <c r="AK2907" s="27"/>
      <c r="AL2907" s="27"/>
      <c r="AM2907" s="27"/>
      <c r="AN2907" s="27"/>
      <c r="AO2907" s="27"/>
      <c r="AP2907" s="27">
        <v>965686.98186751991</v>
      </c>
      <c r="AQ2907" s="39">
        <v>0</v>
      </c>
      <c r="AR2907" s="27">
        <f t="shared" si="81"/>
        <v>0</v>
      </c>
      <c r="AS2907" s="10" t="s">
        <v>111</v>
      </c>
      <c r="AT2907" s="43">
        <v>2015</v>
      </c>
      <c r="AU2907" s="10" t="s">
        <v>1339</v>
      </c>
    </row>
    <row r="2908" spans="2:47" x14ac:dyDescent="0.2">
      <c r="B2908" s="12" t="s">
        <v>4299</v>
      </c>
      <c r="C2908" s="7" t="s">
        <v>100</v>
      </c>
      <c r="D2908" s="13" t="s">
        <v>4295</v>
      </c>
      <c r="E2908" s="7" t="s">
        <v>4112</v>
      </c>
      <c r="F2908" s="7" t="s">
        <v>4296</v>
      </c>
      <c r="G2908" s="7" t="s">
        <v>4297</v>
      </c>
      <c r="H2908" s="8" t="s">
        <v>197</v>
      </c>
      <c r="I2908" s="9">
        <v>45</v>
      </c>
      <c r="J2908" s="10" t="s">
        <v>579</v>
      </c>
      <c r="K2908" s="8" t="s">
        <v>107</v>
      </c>
      <c r="L2908" s="10" t="s">
        <v>108</v>
      </c>
      <c r="M2908" s="10" t="s">
        <v>109</v>
      </c>
      <c r="N2908" s="10" t="s">
        <v>4115</v>
      </c>
      <c r="O2908" s="74"/>
      <c r="P2908" s="27"/>
      <c r="Q2908" s="27"/>
      <c r="R2908" s="27">
        <v>0.2</v>
      </c>
      <c r="S2908" s="27"/>
      <c r="T2908" s="27"/>
      <c r="U2908" s="27"/>
      <c r="V2908" s="27"/>
      <c r="W2908" s="27"/>
      <c r="X2908" s="27"/>
      <c r="Y2908" s="27"/>
      <c r="Z2908" s="27"/>
      <c r="AA2908" s="27"/>
      <c r="AB2908" s="27"/>
      <c r="AC2908" s="27"/>
      <c r="AD2908" s="27"/>
      <c r="AE2908" s="27"/>
      <c r="AF2908" s="27"/>
      <c r="AG2908" s="27"/>
      <c r="AH2908" s="27"/>
      <c r="AI2908" s="27"/>
      <c r="AJ2908" s="27"/>
      <c r="AK2908" s="27"/>
      <c r="AL2908" s="27"/>
      <c r="AM2908" s="27"/>
      <c r="AN2908" s="27"/>
      <c r="AO2908" s="27"/>
      <c r="AP2908" s="27">
        <v>965686.98186751991</v>
      </c>
      <c r="AQ2908" s="39">
        <v>0</v>
      </c>
      <c r="AR2908" s="27">
        <f t="shared" si="81"/>
        <v>0</v>
      </c>
      <c r="AS2908" s="10" t="s">
        <v>111</v>
      </c>
      <c r="AT2908" s="43">
        <v>2015</v>
      </c>
      <c r="AU2908" s="88"/>
    </row>
    <row r="2909" spans="2:47" x14ac:dyDescent="0.2">
      <c r="B2909" s="12" t="s">
        <v>4300</v>
      </c>
      <c r="C2909" s="7" t="s">
        <v>100</v>
      </c>
      <c r="D2909" s="13" t="s">
        <v>4295</v>
      </c>
      <c r="E2909" s="7" t="s">
        <v>4112</v>
      </c>
      <c r="F2909" s="7" t="s">
        <v>4296</v>
      </c>
      <c r="G2909" s="7" t="s">
        <v>4297</v>
      </c>
      <c r="H2909" s="8" t="s">
        <v>197</v>
      </c>
      <c r="I2909" s="9">
        <v>45</v>
      </c>
      <c r="J2909" s="10" t="s">
        <v>579</v>
      </c>
      <c r="K2909" s="8" t="s">
        <v>107</v>
      </c>
      <c r="L2909" s="10" t="s">
        <v>108</v>
      </c>
      <c r="M2909" s="10" t="s">
        <v>109</v>
      </c>
      <c r="N2909" s="10" t="s">
        <v>4115</v>
      </c>
      <c r="O2909" s="74"/>
      <c r="P2909" s="27"/>
      <c r="Q2909" s="27"/>
      <c r="R2909" s="27">
        <v>0.2</v>
      </c>
      <c r="S2909" s="27"/>
      <c r="T2909" s="27"/>
      <c r="U2909" s="27"/>
      <c r="V2909" s="27"/>
      <c r="W2909" s="27"/>
      <c r="X2909" s="27"/>
      <c r="Y2909" s="27"/>
      <c r="Z2909" s="27"/>
      <c r="AA2909" s="27"/>
      <c r="AB2909" s="27"/>
      <c r="AC2909" s="27"/>
      <c r="AD2909" s="27"/>
      <c r="AE2909" s="27"/>
      <c r="AF2909" s="27"/>
      <c r="AG2909" s="27"/>
      <c r="AH2909" s="27"/>
      <c r="AI2909" s="27"/>
      <c r="AJ2909" s="27"/>
      <c r="AK2909" s="27"/>
      <c r="AL2909" s="27"/>
      <c r="AM2909" s="27"/>
      <c r="AN2909" s="27"/>
      <c r="AO2909" s="27"/>
      <c r="AP2909" s="27">
        <v>718109</v>
      </c>
      <c r="AQ2909" s="39">
        <v>0</v>
      </c>
      <c r="AR2909" s="27">
        <f t="shared" si="81"/>
        <v>0</v>
      </c>
      <c r="AS2909" s="10" t="s">
        <v>111</v>
      </c>
      <c r="AT2909" s="43">
        <v>2015</v>
      </c>
      <c r="AU2909" s="88" t="s">
        <v>212</v>
      </c>
    </row>
    <row r="2910" spans="2:47" x14ac:dyDescent="0.2">
      <c r="B2910" s="7" t="s">
        <v>4301</v>
      </c>
      <c r="C2910" s="7" t="s">
        <v>100</v>
      </c>
      <c r="D2910" s="13" t="s">
        <v>4302</v>
      </c>
      <c r="E2910" s="7" t="s">
        <v>4112</v>
      </c>
      <c r="F2910" s="7" t="s">
        <v>4303</v>
      </c>
      <c r="G2910" s="7" t="s">
        <v>4304</v>
      </c>
      <c r="H2910" s="8" t="s">
        <v>197</v>
      </c>
      <c r="I2910" s="9">
        <v>60</v>
      </c>
      <c r="J2910" s="10" t="s">
        <v>238</v>
      </c>
      <c r="K2910" s="8" t="s">
        <v>107</v>
      </c>
      <c r="L2910" s="10" t="s">
        <v>108</v>
      </c>
      <c r="M2910" s="10" t="s">
        <v>109</v>
      </c>
      <c r="N2910" s="10" t="s">
        <v>4115</v>
      </c>
      <c r="O2910" s="27"/>
      <c r="P2910" s="27"/>
      <c r="Q2910" s="74"/>
      <c r="R2910" s="27">
        <v>1</v>
      </c>
      <c r="S2910" s="27">
        <v>1</v>
      </c>
      <c r="T2910" s="27">
        <v>1</v>
      </c>
      <c r="U2910" s="27">
        <v>1</v>
      </c>
      <c r="V2910" s="27">
        <v>1</v>
      </c>
      <c r="W2910" s="27"/>
      <c r="X2910" s="27"/>
      <c r="Y2910" s="27"/>
      <c r="Z2910" s="27"/>
      <c r="AA2910" s="27"/>
      <c r="AB2910" s="27"/>
      <c r="AC2910" s="27"/>
      <c r="AD2910" s="27"/>
      <c r="AE2910" s="27"/>
      <c r="AF2910" s="27"/>
      <c r="AG2910" s="27"/>
      <c r="AH2910" s="27"/>
      <c r="AI2910" s="27"/>
      <c r="AJ2910" s="27"/>
      <c r="AK2910" s="27"/>
      <c r="AL2910" s="27"/>
      <c r="AM2910" s="27"/>
      <c r="AN2910" s="27"/>
      <c r="AO2910" s="27"/>
      <c r="AP2910" s="27">
        <v>47808.639999999999</v>
      </c>
      <c r="AQ2910" s="39">
        <v>0</v>
      </c>
      <c r="AR2910" s="27">
        <f t="shared" si="81"/>
        <v>0</v>
      </c>
      <c r="AS2910" s="10" t="s">
        <v>111</v>
      </c>
      <c r="AT2910" s="7">
        <v>2015</v>
      </c>
      <c r="AU2910" s="89" t="s">
        <v>242</v>
      </c>
    </row>
    <row r="2911" spans="2:47" x14ac:dyDescent="0.2">
      <c r="B2911" s="7" t="s">
        <v>4305</v>
      </c>
      <c r="C2911" s="7" t="s">
        <v>100</v>
      </c>
      <c r="D2911" s="13" t="s">
        <v>4302</v>
      </c>
      <c r="E2911" s="7" t="s">
        <v>4112</v>
      </c>
      <c r="F2911" s="7" t="s">
        <v>4303</v>
      </c>
      <c r="G2911" s="7" t="s">
        <v>4304</v>
      </c>
      <c r="H2911" s="8" t="s">
        <v>197</v>
      </c>
      <c r="I2911" s="9">
        <v>60</v>
      </c>
      <c r="J2911" s="10" t="s">
        <v>4117</v>
      </c>
      <c r="K2911" s="8" t="s">
        <v>107</v>
      </c>
      <c r="L2911" s="10" t="s">
        <v>108</v>
      </c>
      <c r="M2911" s="10" t="s">
        <v>109</v>
      </c>
      <c r="N2911" s="10" t="s">
        <v>4115</v>
      </c>
      <c r="O2911" s="27"/>
      <c r="P2911" s="27"/>
      <c r="Q2911" s="74"/>
      <c r="R2911" s="27">
        <v>1</v>
      </c>
      <c r="S2911" s="27">
        <v>1</v>
      </c>
      <c r="T2911" s="27">
        <v>1</v>
      </c>
      <c r="U2911" s="27">
        <v>1</v>
      </c>
      <c r="V2911" s="27">
        <v>1</v>
      </c>
      <c r="W2911" s="27"/>
      <c r="X2911" s="27"/>
      <c r="Y2911" s="27"/>
      <c r="Z2911" s="27"/>
      <c r="AA2911" s="27"/>
      <c r="AB2911" s="27"/>
      <c r="AC2911" s="27"/>
      <c r="AD2911" s="27"/>
      <c r="AE2911" s="27"/>
      <c r="AF2911" s="27"/>
      <c r="AG2911" s="27"/>
      <c r="AH2911" s="27"/>
      <c r="AI2911" s="27"/>
      <c r="AJ2911" s="27"/>
      <c r="AK2911" s="27"/>
      <c r="AL2911" s="27"/>
      <c r="AM2911" s="27"/>
      <c r="AN2911" s="27"/>
      <c r="AO2911" s="27"/>
      <c r="AP2911" s="27">
        <v>47808.641220534861</v>
      </c>
      <c r="AQ2911" s="39">
        <v>0</v>
      </c>
      <c r="AR2911" s="27">
        <f t="shared" si="81"/>
        <v>0</v>
      </c>
      <c r="AS2911" s="10" t="s">
        <v>111</v>
      </c>
      <c r="AT2911" s="43">
        <v>2015</v>
      </c>
      <c r="AU2911" s="10" t="s">
        <v>1339</v>
      </c>
    </row>
    <row r="2912" spans="2:47" x14ac:dyDescent="0.2">
      <c r="B2912" s="12" t="s">
        <v>4306</v>
      </c>
      <c r="C2912" s="7" t="s">
        <v>100</v>
      </c>
      <c r="D2912" s="13" t="s">
        <v>4302</v>
      </c>
      <c r="E2912" s="7" t="s">
        <v>4112</v>
      </c>
      <c r="F2912" s="7" t="s">
        <v>4303</v>
      </c>
      <c r="G2912" s="7" t="s">
        <v>4304</v>
      </c>
      <c r="H2912" s="8" t="s">
        <v>197</v>
      </c>
      <c r="I2912" s="9">
        <v>60</v>
      </c>
      <c r="J2912" s="10" t="s">
        <v>579</v>
      </c>
      <c r="K2912" s="8" t="s">
        <v>107</v>
      </c>
      <c r="L2912" s="10" t="s">
        <v>108</v>
      </c>
      <c r="M2912" s="10" t="s">
        <v>109</v>
      </c>
      <c r="N2912" s="10" t="s">
        <v>4115</v>
      </c>
      <c r="O2912" s="74"/>
      <c r="P2912" s="27"/>
      <c r="Q2912" s="27"/>
      <c r="R2912" s="27">
        <v>1</v>
      </c>
      <c r="S2912" s="27">
        <v>1</v>
      </c>
      <c r="T2912" s="27">
        <v>1</v>
      </c>
      <c r="U2912" s="27">
        <v>1</v>
      </c>
      <c r="V2912" s="27">
        <v>1</v>
      </c>
      <c r="W2912" s="27"/>
      <c r="X2912" s="27"/>
      <c r="Y2912" s="27"/>
      <c r="Z2912" s="27"/>
      <c r="AA2912" s="27"/>
      <c r="AB2912" s="27"/>
      <c r="AC2912" s="27"/>
      <c r="AD2912" s="27"/>
      <c r="AE2912" s="27"/>
      <c r="AF2912" s="27"/>
      <c r="AG2912" s="27"/>
      <c r="AH2912" s="27"/>
      <c r="AI2912" s="27"/>
      <c r="AJ2912" s="27"/>
      <c r="AK2912" s="27"/>
      <c r="AL2912" s="27"/>
      <c r="AM2912" s="27"/>
      <c r="AN2912" s="27"/>
      <c r="AO2912" s="27"/>
      <c r="AP2912" s="27">
        <v>47808.641220534861</v>
      </c>
      <c r="AQ2912" s="39">
        <v>0</v>
      </c>
      <c r="AR2912" s="27">
        <f t="shared" si="81"/>
        <v>0</v>
      </c>
      <c r="AS2912" s="10" t="s">
        <v>111</v>
      </c>
      <c r="AT2912" s="43">
        <v>2015</v>
      </c>
      <c r="AU2912" s="88"/>
    </row>
    <row r="2913" spans="2:47" x14ac:dyDescent="0.2">
      <c r="B2913" s="12" t="s">
        <v>4307</v>
      </c>
      <c r="C2913" s="7" t="s">
        <v>100</v>
      </c>
      <c r="D2913" s="13" t="s">
        <v>4302</v>
      </c>
      <c r="E2913" s="7" t="s">
        <v>4112</v>
      </c>
      <c r="F2913" s="7" t="s">
        <v>4303</v>
      </c>
      <c r="G2913" s="7" t="s">
        <v>4304</v>
      </c>
      <c r="H2913" s="8" t="s">
        <v>197</v>
      </c>
      <c r="I2913" s="9">
        <v>60</v>
      </c>
      <c r="J2913" s="10" t="s">
        <v>579</v>
      </c>
      <c r="K2913" s="8" t="s">
        <v>107</v>
      </c>
      <c r="L2913" s="10" t="s">
        <v>108</v>
      </c>
      <c r="M2913" s="10" t="s">
        <v>109</v>
      </c>
      <c r="N2913" s="10" t="s">
        <v>4115</v>
      </c>
      <c r="O2913" s="74"/>
      <c r="P2913" s="27"/>
      <c r="Q2913" s="27"/>
      <c r="R2913" s="27">
        <v>1</v>
      </c>
      <c r="S2913" s="27">
        <v>1</v>
      </c>
      <c r="T2913" s="27">
        <v>1</v>
      </c>
      <c r="U2913" s="27">
        <v>1</v>
      </c>
      <c r="V2913" s="27">
        <v>1</v>
      </c>
      <c r="W2913" s="27"/>
      <c r="X2913" s="27"/>
      <c r="Y2913" s="27"/>
      <c r="Z2913" s="27"/>
      <c r="AA2913" s="27"/>
      <c r="AB2913" s="27"/>
      <c r="AC2913" s="27"/>
      <c r="AD2913" s="27"/>
      <c r="AE2913" s="27"/>
      <c r="AF2913" s="27"/>
      <c r="AG2913" s="27"/>
      <c r="AH2913" s="27"/>
      <c r="AI2913" s="27"/>
      <c r="AJ2913" s="27"/>
      <c r="AK2913" s="27"/>
      <c r="AL2913" s="27"/>
      <c r="AM2913" s="27"/>
      <c r="AN2913" s="27"/>
      <c r="AO2913" s="27"/>
      <c r="AP2913" s="27">
        <v>32156</v>
      </c>
      <c r="AQ2913" s="39">
        <v>0</v>
      </c>
      <c r="AR2913" s="27">
        <f t="shared" si="81"/>
        <v>0</v>
      </c>
      <c r="AS2913" s="10" t="s">
        <v>111</v>
      </c>
      <c r="AT2913" s="43">
        <v>2015</v>
      </c>
      <c r="AU2913" s="13" t="s">
        <v>115</v>
      </c>
    </row>
    <row r="2914" spans="2:47" x14ac:dyDescent="0.2">
      <c r="B2914" s="13" t="s">
        <v>4308</v>
      </c>
      <c r="C2914" s="13" t="s">
        <v>100</v>
      </c>
      <c r="D2914" s="13" t="s">
        <v>4309</v>
      </c>
      <c r="E2914" s="13" t="s">
        <v>4112</v>
      </c>
      <c r="F2914" s="13" t="s">
        <v>4310</v>
      </c>
      <c r="G2914" s="13" t="s">
        <v>4304</v>
      </c>
      <c r="H2914" s="13" t="s">
        <v>197</v>
      </c>
      <c r="I2914" s="13">
        <v>60</v>
      </c>
      <c r="J2914" s="13" t="s">
        <v>579</v>
      </c>
      <c r="K2914" s="13" t="s">
        <v>107</v>
      </c>
      <c r="L2914" s="13" t="s">
        <v>108</v>
      </c>
      <c r="M2914" s="13" t="s">
        <v>122</v>
      </c>
      <c r="N2914" s="13" t="s">
        <v>4115</v>
      </c>
      <c r="O2914" s="39"/>
      <c r="P2914" s="39"/>
      <c r="Q2914" s="39"/>
      <c r="R2914" s="39">
        <v>1</v>
      </c>
      <c r="S2914" s="39">
        <v>0</v>
      </c>
      <c r="T2914" s="39">
        <v>0.75</v>
      </c>
      <c r="U2914" s="39">
        <v>0.75</v>
      </c>
      <c r="V2914" s="39">
        <v>0.75</v>
      </c>
      <c r="W2914" s="39"/>
      <c r="X2914" s="39"/>
      <c r="Y2914" s="39"/>
      <c r="Z2914" s="39"/>
      <c r="AA2914" s="39"/>
      <c r="AB2914" s="39"/>
      <c r="AC2914" s="39"/>
      <c r="AD2914" s="39"/>
      <c r="AE2914" s="39"/>
      <c r="AF2914" s="39"/>
      <c r="AG2914" s="39"/>
      <c r="AH2914" s="39"/>
      <c r="AI2914" s="39"/>
      <c r="AJ2914" s="39"/>
      <c r="AK2914" s="39"/>
      <c r="AL2914" s="39"/>
      <c r="AM2914" s="39"/>
      <c r="AN2914" s="39"/>
      <c r="AO2914" s="39"/>
      <c r="AP2914" s="39">
        <v>32156</v>
      </c>
      <c r="AQ2914" s="39">
        <v>0</v>
      </c>
      <c r="AR2914" s="27">
        <f t="shared" si="81"/>
        <v>0</v>
      </c>
      <c r="AS2914" s="13" t="s">
        <v>111</v>
      </c>
      <c r="AT2914" s="13">
        <v>2015</v>
      </c>
      <c r="AU2914" s="13" t="s">
        <v>115</v>
      </c>
    </row>
    <row r="2915" spans="2:47" x14ac:dyDescent="0.2">
      <c r="B2915" s="13" t="s">
        <v>4311</v>
      </c>
      <c r="C2915" s="13" t="s">
        <v>100</v>
      </c>
      <c r="D2915" s="13" t="s">
        <v>4309</v>
      </c>
      <c r="E2915" s="13" t="s">
        <v>4112</v>
      </c>
      <c r="F2915" s="13" t="s">
        <v>4310</v>
      </c>
      <c r="G2915" s="13" t="s">
        <v>4304</v>
      </c>
      <c r="H2915" s="13" t="s">
        <v>197</v>
      </c>
      <c r="I2915" s="13">
        <v>60</v>
      </c>
      <c r="J2915" s="13" t="s">
        <v>579</v>
      </c>
      <c r="K2915" s="13" t="s">
        <v>107</v>
      </c>
      <c r="L2915" s="13" t="s">
        <v>108</v>
      </c>
      <c r="M2915" s="13" t="s">
        <v>122</v>
      </c>
      <c r="N2915" s="13" t="s">
        <v>4115</v>
      </c>
      <c r="O2915" s="39"/>
      <c r="P2915" s="39"/>
      <c r="Q2915" s="39"/>
      <c r="R2915" s="39">
        <v>1</v>
      </c>
      <c r="S2915" s="39">
        <v>0</v>
      </c>
      <c r="T2915" s="39">
        <v>0</v>
      </c>
      <c r="U2915" s="39">
        <v>0.75</v>
      </c>
      <c r="V2915" s="39">
        <v>0.75</v>
      </c>
      <c r="W2915" s="39"/>
      <c r="X2915" s="39"/>
      <c r="Y2915" s="39"/>
      <c r="Z2915" s="39"/>
      <c r="AA2915" s="39"/>
      <c r="AB2915" s="39"/>
      <c r="AC2915" s="39"/>
      <c r="AD2915" s="39"/>
      <c r="AE2915" s="39"/>
      <c r="AF2915" s="39"/>
      <c r="AG2915" s="39"/>
      <c r="AH2915" s="39"/>
      <c r="AI2915" s="39"/>
      <c r="AJ2915" s="39"/>
      <c r="AK2915" s="39"/>
      <c r="AL2915" s="39"/>
      <c r="AM2915" s="39"/>
      <c r="AN2915" s="39"/>
      <c r="AO2915" s="39"/>
      <c r="AP2915" s="39">
        <v>32156</v>
      </c>
      <c r="AQ2915" s="39">
        <v>0</v>
      </c>
      <c r="AR2915" s="27">
        <f t="shared" si="81"/>
        <v>0</v>
      </c>
      <c r="AS2915" s="13" t="s">
        <v>111</v>
      </c>
      <c r="AT2915" s="13">
        <v>2015</v>
      </c>
      <c r="AU2915" s="13" t="s">
        <v>115</v>
      </c>
    </row>
    <row r="2916" spans="2:47" x14ac:dyDescent="0.2">
      <c r="B2916" s="13" t="s">
        <v>4312</v>
      </c>
      <c r="C2916" s="13" t="s">
        <v>100</v>
      </c>
      <c r="D2916" s="13" t="s">
        <v>4309</v>
      </c>
      <c r="E2916" s="13" t="s">
        <v>4112</v>
      </c>
      <c r="F2916" s="13" t="s">
        <v>4310</v>
      </c>
      <c r="G2916" s="13" t="s">
        <v>4304</v>
      </c>
      <c r="H2916" s="13" t="s">
        <v>197</v>
      </c>
      <c r="I2916" s="13">
        <v>60</v>
      </c>
      <c r="J2916" s="13" t="s">
        <v>579</v>
      </c>
      <c r="K2916" s="13" t="s">
        <v>107</v>
      </c>
      <c r="L2916" s="13" t="s">
        <v>108</v>
      </c>
      <c r="M2916" s="13" t="s">
        <v>122</v>
      </c>
      <c r="N2916" s="13" t="s">
        <v>4125</v>
      </c>
      <c r="O2916" s="39"/>
      <c r="P2916" s="39"/>
      <c r="Q2916" s="39"/>
      <c r="R2916" s="39">
        <v>1</v>
      </c>
      <c r="S2916" s="39">
        <v>0</v>
      </c>
      <c r="T2916" s="39">
        <v>0</v>
      </c>
      <c r="U2916" s="39">
        <v>0.75</v>
      </c>
      <c r="V2916" s="39">
        <v>0.75</v>
      </c>
      <c r="W2916" s="39"/>
      <c r="X2916" s="39"/>
      <c r="Y2916" s="39"/>
      <c r="Z2916" s="39"/>
      <c r="AA2916" s="39"/>
      <c r="AB2916" s="39"/>
      <c r="AC2916" s="39"/>
      <c r="AD2916" s="39"/>
      <c r="AE2916" s="39"/>
      <c r="AF2916" s="39"/>
      <c r="AG2916" s="39"/>
      <c r="AH2916" s="39"/>
      <c r="AI2916" s="39"/>
      <c r="AJ2916" s="39"/>
      <c r="AK2916" s="39"/>
      <c r="AL2916" s="39"/>
      <c r="AM2916" s="39"/>
      <c r="AN2916" s="39"/>
      <c r="AO2916" s="39"/>
      <c r="AP2916" s="39">
        <v>32156</v>
      </c>
      <c r="AQ2916" s="39">
        <f>(R2916+S2916+T2916+U2916+V2916)*AP2916</f>
        <v>80390</v>
      </c>
      <c r="AR2916" s="27">
        <f t="shared" si="81"/>
        <v>90036.800000000003</v>
      </c>
      <c r="AS2916" s="13" t="s">
        <v>111</v>
      </c>
      <c r="AT2916" s="13">
        <v>2015</v>
      </c>
      <c r="AU2916" s="13"/>
    </row>
    <row r="2917" spans="2:47" x14ac:dyDescent="0.2">
      <c r="B2917" s="7" t="s">
        <v>4313</v>
      </c>
      <c r="C2917" s="7" t="s">
        <v>100</v>
      </c>
      <c r="D2917" s="13" t="s">
        <v>4314</v>
      </c>
      <c r="E2917" s="7" t="s">
        <v>4112</v>
      </c>
      <c r="F2917" s="7" t="s">
        <v>4315</v>
      </c>
      <c r="G2917" s="7" t="s">
        <v>4316</v>
      </c>
      <c r="H2917" s="8" t="s">
        <v>197</v>
      </c>
      <c r="I2917" s="9">
        <v>92.1</v>
      </c>
      <c r="J2917" s="10" t="s">
        <v>238</v>
      </c>
      <c r="K2917" s="8" t="s">
        <v>107</v>
      </c>
      <c r="L2917" s="10" t="s">
        <v>108</v>
      </c>
      <c r="M2917" s="10" t="s">
        <v>109</v>
      </c>
      <c r="N2917" s="10" t="s">
        <v>4115</v>
      </c>
      <c r="O2917" s="27"/>
      <c r="P2917" s="27"/>
      <c r="Q2917" s="74"/>
      <c r="R2917" s="27">
        <v>0.8</v>
      </c>
      <c r="S2917" s="27">
        <v>0.8</v>
      </c>
      <c r="T2917" s="27">
        <v>0.8</v>
      </c>
      <c r="U2917" s="27">
        <v>0.8</v>
      </c>
      <c r="V2917" s="27">
        <v>0.8</v>
      </c>
      <c r="W2917" s="27"/>
      <c r="X2917" s="27"/>
      <c r="Y2917" s="27"/>
      <c r="Z2917" s="27"/>
      <c r="AA2917" s="27"/>
      <c r="AB2917" s="27"/>
      <c r="AC2917" s="27"/>
      <c r="AD2917" s="27"/>
      <c r="AE2917" s="27"/>
      <c r="AF2917" s="27"/>
      <c r="AG2917" s="27"/>
      <c r="AH2917" s="27"/>
      <c r="AI2917" s="27"/>
      <c r="AJ2917" s="27"/>
      <c r="AK2917" s="27"/>
      <c r="AL2917" s="27"/>
      <c r="AM2917" s="27"/>
      <c r="AN2917" s="27"/>
      <c r="AO2917" s="27"/>
      <c r="AP2917" s="27">
        <v>346077.48</v>
      </c>
      <c r="AQ2917" s="39">
        <v>0</v>
      </c>
      <c r="AR2917" s="27">
        <f t="shared" si="81"/>
        <v>0</v>
      </c>
      <c r="AS2917" s="10" t="s">
        <v>111</v>
      </c>
      <c r="AT2917" s="7">
        <v>2015</v>
      </c>
      <c r="AU2917" s="89" t="s">
        <v>242</v>
      </c>
    </row>
    <row r="2918" spans="2:47" x14ac:dyDescent="0.2">
      <c r="B2918" s="7" t="s">
        <v>4317</v>
      </c>
      <c r="C2918" s="7" t="s">
        <v>100</v>
      </c>
      <c r="D2918" s="13" t="s">
        <v>4314</v>
      </c>
      <c r="E2918" s="7" t="s">
        <v>4112</v>
      </c>
      <c r="F2918" s="7" t="s">
        <v>4315</v>
      </c>
      <c r="G2918" s="7" t="s">
        <v>4316</v>
      </c>
      <c r="H2918" s="8" t="s">
        <v>197</v>
      </c>
      <c r="I2918" s="9">
        <v>92.1</v>
      </c>
      <c r="J2918" s="10" t="s">
        <v>4117</v>
      </c>
      <c r="K2918" s="8" t="s">
        <v>107</v>
      </c>
      <c r="L2918" s="10" t="s">
        <v>108</v>
      </c>
      <c r="M2918" s="10" t="s">
        <v>109</v>
      </c>
      <c r="N2918" s="10" t="s">
        <v>4115</v>
      </c>
      <c r="O2918" s="27"/>
      <c r="P2918" s="27"/>
      <c r="Q2918" s="74"/>
      <c r="R2918" s="27">
        <v>0.8</v>
      </c>
      <c r="S2918" s="27">
        <v>0.8</v>
      </c>
      <c r="T2918" s="27">
        <v>0.8</v>
      </c>
      <c r="U2918" s="27">
        <v>0.8</v>
      </c>
      <c r="V2918" s="27">
        <v>0.8</v>
      </c>
      <c r="W2918" s="27"/>
      <c r="X2918" s="27"/>
      <c r="Y2918" s="27"/>
      <c r="Z2918" s="27"/>
      <c r="AA2918" s="27"/>
      <c r="AB2918" s="27"/>
      <c r="AC2918" s="27"/>
      <c r="AD2918" s="27"/>
      <c r="AE2918" s="27"/>
      <c r="AF2918" s="27"/>
      <c r="AG2918" s="27"/>
      <c r="AH2918" s="27"/>
      <c r="AI2918" s="27"/>
      <c r="AJ2918" s="27"/>
      <c r="AK2918" s="27"/>
      <c r="AL2918" s="27"/>
      <c r="AM2918" s="27"/>
      <c r="AN2918" s="27"/>
      <c r="AO2918" s="27"/>
      <c r="AP2918" s="27">
        <v>346077.47749193147</v>
      </c>
      <c r="AQ2918" s="39">
        <v>0</v>
      </c>
      <c r="AR2918" s="27">
        <f t="shared" si="81"/>
        <v>0</v>
      </c>
      <c r="AS2918" s="10" t="s">
        <v>111</v>
      </c>
      <c r="AT2918" s="43">
        <v>2015</v>
      </c>
      <c r="AU2918" s="10" t="s">
        <v>1339</v>
      </c>
    </row>
    <row r="2919" spans="2:47" x14ac:dyDescent="0.2">
      <c r="B2919" s="12" t="s">
        <v>4318</v>
      </c>
      <c r="C2919" s="7" t="s">
        <v>100</v>
      </c>
      <c r="D2919" s="13" t="s">
        <v>4314</v>
      </c>
      <c r="E2919" s="7" t="s">
        <v>4112</v>
      </c>
      <c r="F2919" s="7" t="s">
        <v>4315</v>
      </c>
      <c r="G2919" s="7" t="s">
        <v>4316</v>
      </c>
      <c r="H2919" s="8" t="s">
        <v>197</v>
      </c>
      <c r="I2919" s="9">
        <v>92.1</v>
      </c>
      <c r="J2919" s="10" t="s">
        <v>579</v>
      </c>
      <c r="K2919" s="8" t="s">
        <v>107</v>
      </c>
      <c r="L2919" s="10" t="s">
        <v>108</v>
      </c>
      <c r="M2919" s="10" t="s">
        <v>109</v>
      </c>
      <c r="N2919" s="10" t="s">
        <v>4115</v>
      </c>
      <c r="O2919" s="74"/>
      <c r="P2919" s="27"/>
      <c r="Q2919" s="27"/>
      <c r="R2919" s="27">
        <v>0.8</v>
      </c>
      <c r="S2919" s="27">
        <v>0.8</v>
      </c>
      <c r="T2919" s="27">
        <v>0.8</v>
      </c>
      <c r="U2919" s="27">
        <v>0.8</v>
      </c>
      <c r="V2919" s="27">
        <v>0.8</v>
      </c>
      <c r="W2919" s="27"/>
      <c r="X2919" s="27"/>
      <c r="Y2919" s="27"/>
      <c r="Z2919" s="27"/>
      <c r="AA2919" s="27"/>
      <c r="AB2919" s="27"/>
      <c r="AC2919" s="27"/>
      <c r="AD2919" s="27"/>
      <c r="AE2919" s="27"/>
      <c r="AF2919" s="27"/>
      <c r="AG2919" s="27"/>
      <c r="AH2919" s="27"/>
      <c r="AI2919" s="27"/>
      <c r="AJ2919" s="27"/>
      <c r="AK2919" s="27"/>
      <c r="AL2919" s="27"/>
      <c r="AM2919" s="27"/>
      <c r="AN2919" s="27"/>
      <c r="AO2919" s="27"/>
      <c r="AP2919" s="27">
        <v>346077.47749193147</v>
      </c>
      <c r="AQ2919" s="39">
        <v>0</v>
      </c>
      <c r="AR2919" s="27">
        <f t="shared" si="81"/>
        <v>0</v>
      </c>
      <c r="AS2919" s="10" t="s">
        <v>111</v>
      </c>
      <c r="AT2919" s="43">
        <v>2015</v>
      </c>
      <c r="AU2919" s="88"/>
    </row>
    <row r="2920" spans="2:47" x14ac:dyDescent="0.2">
      <c r="B2920" s="12" t="s">
        <v>4319</v>
      </c>
      <c r="C2920" s="7" t="s">
        <v>100</v>
      </c>
      <c r="D2920" s="13" t="s">
        <v>4314</v>
      </c>
      <c r="E2920" s="7" t="s">
        <v>4112</v>
      </c>
      <c r="F2920" s="7" t="s">
        <v>4315</v>
      </c>
      <c r="G2920" s="7" t="s">
        <v>4316</v>
      </c>
      <c r="H2920" s="8" t="s">
        <v>197</v>
      </c>
      <c r="I2920" s="9">
        <v>92.1</v>
      </c>
      <c r="J2920" s="10" t="s">
        <v>579</v>
      </c>
      <c r="K2920" s="8" t="s">
        <v>107</v>
      </c>
      <c r="L2920" s="10" t="s">
        <v>108</v>
      </c>
      <c r="M2920" s="10" t="s">
        <v>109</v>
      </c>
      <c r="N2920" s="10" t="s">
        <v>4115</v>
      </c>
      <c r="O2920" s="74"/>
      <c r="P2920" s="27"/>
      <c r="Q2920" s="27"/>
      <c r="R2920" s="27">
        <v>0.8</v>
      </c>
      <c r="S2920" s="27">
        <v>0.8</v>
      </c>
      <c r="T2920" s="27">
        <v>0.8</v>
      </c>
      <c r="U2920" s="27">
        <v>0.8</v>
      </c>
      <c r="V2920" s="27">
        <v>0.8</v>
      </c>
      <c r="W2920" s="27"/>
      <c r="X2920" s="27"/>
      <c r="Y2920" s="27"/>
      <c r="Z2920" s="27"/>
      <c r="AA2920" s="27"/>
      <c r="AB2920" s="27"/>
      <c r="AC2920" s="27"/>
      <c r="AD2920" s="27"/>
      <c r="AE2920" s="27"/>
      <c r="AF2920" s="27"/>
      <c r="AG2920" s="27"/>
      <c r="AH2920" s="27"/>
      <c r="AI2920" s="27"/>
      <c r="AJ2920" s="27"/>
      <c r="AK2920" s="27"/>
      <c r="AL2920" s="27"/>
      <c r="AM2920" s="27"/>
      <c r="AN2920" s="27"/>
      <c r="AO2920" s="27"/>
      <c r="AP2920" s="27">
        <v>248003.31</v>
      </c>
      <c r="AQ2920" s="39">
        <v>0</v>
      </c>
      <c r="AR2920" s="27">
        <f t="shared" si="81"/>
        <v>0</v>
      </c>
      <c r="AS2920" s="10" t="s">
        <v>111</v>
      </c>
      <c r="AT2920" s="43">
        <v>2015</v>
      </c>
      <c r="AU2920" s="13" t="s">
        <v>115</v>
      </c>
    </row>
    <row r="2921" spans="2:47" x14ac:dyDescent="0.2">
      <c r="B2921" s="13" t="s">
        <v>4320</v>
      </c>
      <c r="C2921" s="13" t="s">
        <v>100</v>
      </c>
      <c r="D2921" s="13" t="s">
        <v>4321</v>
      </c>
      <c r="E2921" s="13" t="s">
        <v>4112</v>
      </c>
      <c r="F2921" s="13" t="s">
        <v>4322</v>
      </c>
      <c r="G2921" s="13" t="s">
        <v>4316</v>
      </c>
      <c r="H2921" s="13" t="s">
        <v>197</v>
      </c>
      <c r="I2921" s="13">
        <v>92.1</v>
      </c>
      <c r="J2921" s="13" t="s">
        <v>579</v>
      </c>
      <c r="K2921" s="13" t="s">
        <v>107</v>
      </c>
      <c r="L2921" s="13" t="s">
        <v>108</v>
      </c>
      <c r="M2921" s="13" t="s">
        <v>109</v>
      </c>
      <c r="N2921" s="13" t="s">
        <v>4115</v>
      </c>
      <c r="O2921" s="39"/>
      <c r="P2921" s="39"/>
      <c r="Q2921" s="39"/>
      <c r="R2921" s="39">
        <v>0.8</v>
      </c>
      <c r="S2921" s="39">
        <v>0</v>
      </c>
      <c r="T2921" s="39">
        <v>0.4</v>
      </c>
      <c r="U2921" s="39">
        <v>0.4</v>
      </c>
      <c r="V2921" s="39">
        <v>0.4</v>
      </c>
      <c r="W2921" s="39"/>
      <c r="X2921" s="39"/>
      <c r="Y2921" s="39"/>
      <c r="Z2921" s="39"/>
      <c r="AA2921" s="39"/>
      <c r="AB2921" s="39"/>
      <c r="AC2921" s="39"/>
      <c r="AD2921" s="39"/>
      <c r="AE2921" s="39"/>
      <c r="AF2921" s="39"/>
      <c r="AG2921" s="39"/>
      <c r="AH2921" s="39"/>
      <c r="AI2921" s="39"/>
      <c r="AJ2921" s="39"/>
      <c r="AK2921" s="39"/>
      <c r="AL2921" s="39"/>
      <c r="AM2921" s="39"/>
      <c r="AN2921" s="39"/>
      <c r="AO2921" s="39"/>
      <c r="AP2921" s="39">
        <v>248003.31</v>
      </c>
      <c r="AQ2921" s="39">
        <v>0</v>
      </c>
      <c r="AR2921" s="27">
        <f t="shared" si="81"/>
        <v>0</v>
      </c>
      <c r="AS2921" s="13" t="s">
        <v>111</v>
      </c>
      <c r="AT2921" s="13">
        <v>2015</v>
      </c>
      <c r="AU2921" s="13">
        <v>14.15</v>
      </c>
    </row>
    <row r="2922" spans="2:47" x14ac:dyDescent="0.2">
      <c r="B2922" s="13" t="s">
        <v>4323</v>
      </c>
      <c r="C2922" s="13" t="s">
        <v>100</v>
      </c>
      <c r="D2922" s="13" t="s">
        <v>4321</v>
      </c>
      <c r="E2922" s="13" t="s">
        <v>4112</v>
      </c>
      <c r="F2922" s="13" t="s">
        <v>4322</v>
      </c>
      <c r="G2922" s="13" t="s">
        <v>4316</v>
      </c>
      <c r="H2922" s="13" t="s">
        <v>197</v>
      </c>
      <c r="I2922" s="13">
        <v>92.1</v>
      </c>
      <c r="J2922" s="13" t="s">
        <v>579</v>
      </c>
      <c r="K2922" s="13" t="s">
        <v>107</v>
      </c>
      <c r="L2922" s="13" t="s">
        <v>108</v>
      </c>
      <c r="M2922" s="13" t="s">
        <v>122</v>
      </c>
      <c r="N2922" s="13" t="s">
        <v>4115</v>
      </c>
      <c r="O2922" s="39"/>
      <c r="P2922" s="39"/>
      <c r="Q2922" s="39"/>
      <c r="R2922" s="39">
        <v>0.8</v>
      </c>
      <c r="S2922" s="39">
        <v>0.42</v>
      </c>
      <c r="T2922" s="39">
        <v>0.4</v>
      </c>
      <c r="U2922" s="39">
        <v>0.4</v>
      </c>
      <c r="V2922" s="39">
        <v>0.4</v>
      </c>
      <c r="W2922" s="39"/>
      <c r="X2922" s="39"/>
      <c r="Y2922" s="39"/>
      <c r="Z2922" s="39"/>
      <c r="AA2922" s="39"/>
      <c r="AB2922" s="39"/>
      <c r="AC2922" s="39"/>
      <c r="AD2922" s="39"/>
      <c r="AE2922" s="39"/>
      <c r="AF2922" s="39"/>
      <c r="AG2922" s="39"/>
      <c r="AH2922" s="39"/>
      <c r="AI2922" s="39"/>
      <c r="AJ2922" s="39"/>
      <c r="AK2922" s="39"/>
      <c r="AL2922" s="39"/>
      <c r="AM2922" s="39"/>
      <c r="AN2922" s="39"/>
      <c r="AO2922" s="39"/>
      <c r="AP2922" s="39">
        <v>466862.5</v>
      </c>
      <c r="AQ2922" s="39">
        <v>0</v>
      </c>
      <c r="AR2922" s="27">
        <f t="shared" si="81"/>
        <v>0</v>
      </c>
      <c r="AS2922" s="13" t="s">
        <v>111</v>
      </c>
      <c r="AT2922" s="13">
        <v>2015</v>
      </c>
      <c r="AU2922" s="13" t="s">
        <v>115</v>
      </c>
    </row>
    <row r="2923" spans="2:47" x14ac:dyDescent="0.2">
      <c r="B2923" s="13" t="s">
        <v>4324</v>
      </c>
      <c r="C2923" s="13" t="s">
        <v>100</v>
      </c>
      <c r="D2923" s="13" t="s">
        <v>4321</v>
      </c>
      <c r="E2923" s="13" t="s">
        <v>4112</v>
      </c>
      <c r="F2923" s="13" t="s">
        <v>4322</v>
      </c>
      <c r="G2923" s="13" t="s">
        <v>4316</v>
      </c>
      <c r="H2923" s="13" t="s">
        <v>197</v>
      </c>
      <c r="I2923" s="13">
        <v>92.1</v>
      </c>
      <c r="J2923" s="13" t="s">
        <v>579</v>
      </c>
      <c r="K2923" s="13" t="s">
        <v>107</v>
      </c>
      <c r="L2923" s="13" t="s">
        <v>108</v>
      </c>
      <c r="M2923" s="13" t="s">
        <v>122</v>
      </c>
      <c r="N2923" s="13" t="s">
        <v>4115</v>
      </c>
      <c r="O2923" s="39"/>
      <c r="P2923" s="39"/>
      <c r="Q2923" s="39"/>
      <c r="R2923" s="39">
        <v>0.8</v>
      </c>
      <c r="S2923" s="39">
        <v>0.42</v>
      </c>
      <c r="T2923" s="39">
        <v>0</v>
      </c>
      <c r="U2923" s="39">
        <v>0.4</v>
      </c>
      <c r="V2923" s="39">
        <v>0.4</v>
      </c>
      <c r="W2923" s="39"/>
      <c r="X2923" s="39"/>
      <c r="Y2923" s="39"/>
      <c r="Z2923" s="39"/>
      <c r="AA2923" s="39"/>
      <c r="AB2923" s="39"/>
      <c r="AC2923" s="39"/>
      <c r="AD2923" s="39"/>
      <c r="AE2923" s="39"/>
      <c r="AF2923" s="39"/>
      <c r="AG2923" s="39"/>
      <c r="AH2923" s="39"/>
      <c r="AI2923" s="39"/>
      <c r="AJ2923" s="39"/>
      <c r="AK2923" s="39"/>
      <c r="AL2923" s="39"/>
      <c r="AM2923" s="39"/>
      <c r="AN2923" s="39"/>
      <c r="AO2923" s="39"/>
      <c r="AP2923" s="39">
        <v>466862.5</v>
      </c>
      <c r="AQ2923" s="39">
        <v>0</v>
      </c>
      <c r="AR2923" s="27">
        <f t="shared" si="81"/>
        <v>0</v>
      </c>
      <c r="AS2923" s="13" t="s">
        <v>111</v>
      </c>
      <c r="AT2923" s="13">
        <v>2015</v>
      </c>
      <c r="AU2923" s="13" t="s">
        <v>115</v>
      </c>
    </row>
    <row r="2924" spans="2:47" x14ac:dyDescent="0.2">
      <c r="B2924" s="13" t="s">
        <v>4325</v>
      </c>
      <c r="C2924" s="13" t="s">
        <v>100</v>
      </c>
      <c r="D2924" s="13" t="s">
        <v>4321</v>
      </c>
      <c r="E2924" s="13" t="s">
        <v>4112</v>
      </c>
      <c r="F2924" s="13" t="s">
        <v>4322</v>
      </c>
      <c r="G2924" s="13" t="s">
        <v>4316</v>
      </c>
      <c r="H2924" s="13" t="s">
        <v>197</v>
      </c>
      <c r="I2924" s="13">
        <v>92.1</v>
      </c>
      <c r="J2924" s="13" t="s">
        <v>579</v>
      </c>
      <c r="K2924" s="13" t="s">
        <v>107</v>
      </c>
      <c r="L2924" s="13" t="s">
        <v>108</v>
      </c>
      <c r="M2924" s="13" t="s">
        <v>122</v>
      </c>
      <c r="N2924" s="13" t="s">
        <v>4125</v>
      </c>
      <c r="O2924" s="39"/>
      <c r="P2924" s="39"/>
      <c r="Q2924" s="39"/>
      <c r="R2924" s="39">
        <v>0.8</v>
      </c>
      <c r="S2924" s="39">
        <v>0.42</v>
      </c>
      <c r="T2924" s="39">
        <v>0</v>
      </c>
      <c r="U2924" s="39">
        <v>0.4</v>
      </c>
      <c r="V2924" s="39">
        <v>0.4</v>
      </c>
      <c r="W2924" s="39"/>
      <c r="X2924" s="39"/>
      <c r="Y2924" s="39"/>
      <c r="Z2924" s="39"/>
      <c r="AA2924" s="39"/>
      <c r="AB2924" s="39"/>
      <c r="AC2924" s="39"/>
      <c r="AD2924" s="39"/>
      <c r="AE2924" s="39"/>
      <c r="AF2924" s="39"/>
      <c r="AG2924" s="39"/>
      <c r="AH2924" s="39"/>
      <c r="AI2924" s="39"/>
      <c r="AJ2924" s="39"/>
      <c r="AK2924" s="39"/>
      <c r="AL2924" s="39"/>
      <c r="AM2924" s="39"/>
      <c r="AN2924" s="39"/>
      <c r="AO2924" s="39"/>
      <c r="AP2924" s="39">
        <v>466862.5</v>
      </c>
      <c r="AQ2924" s="39">
        <f>(R2924+S2924+T2924+U2924+V2924)*AP2924</f>
        <v>943062.25</v>
      </c>
      <c r="AR2924" s="27">
        <f t="shared" si="81"/>
        <v>1056229.7200000002</v>
      </c>
      <c r="AS2924" s="13" t="s">
        <v>111</v>
      </c>
      <c r="AT2924" s="13">
        <v>2015</v>
      </c>
      <c r="AU2924" s="13"/>
    </row>
    <row r="2925" spans="2:47" x14ac:dyDescent="0.2">
      <c r="B2925" s="7" t="s">
        <v>4326</v>
      </c>
      <c r="C2925" s="7" t="s">
        <v>100</v>
      </c>
      <c r="D2925" s="13" t="s">
        <v>4327</v>
      </c>
      <c r="E2925" s="7" t="s">
        <v>4112</v>
      </c>
      <c r="F2925" s="7" t="s">
        <v>4328</v>
      </c>
      <c r="G2925" s="7" t="s">
        <v>4329</v>
      </c>
      <c r="H2925" s="8" t="s">
        <v>197</v>
      </c>
      <c r="I2925" s="9">
        <v>92.1</v>
      </c>
      <c r="J2925" s="10" t="s">
        <v>238</v>
      </c>
      <c r="K2925" s="8" t="s">
        <v>107</v>
      </c>
      <c r="L2925" s="10" t="s">
        <v>108</v>
      </c>
      <c r="M2925" s="10" t="s">
        <v>109</v>
      </c>
      <c r="N2925" s="10" t="s">
        <v>4115</v>
      </c>
      <c r="O2925" s="27"/>
      <c r="P2925" s="27"/>
      <c r="Q2925" s="74"/>
      <c r="R2925" s="27">
        <v>0.8</v>
      </c>
      <c r="S2925" s="27">
        <v>0.8</v>
      </c>
      <c r="T2925" s="27">
        <v>0.8</v>
      </c>
      <c r="U2925" s="27">
        <v>0.8</v>
      </c>
      <c r="V2925" s="27">
        <v>0.8</v>
      </c>
      <c r="W2925" s="27"/>
      <c r="X2925" s="27"/>
      <c r="Y2925" s="27"/>
      <c r="Z2925" s="27"/>
      <c r="AA2925" s="27"/>
      <c r="AB2925" s="27"/>
      <c r="AC2925" s="27"/>
      <c r="AD2925" s="27"/>
      <c r="AE2925" s="27"/>
      <c r="AF2925" s="27"/>
      <c r="AG2925" s="27"/>
      <c r="AH2925" s="27"/>
      <c r="AI2925" s="27"/>
      <c r="AJ2925" s="27"/>
      <c r="AK2925" s="27"/>
      <c r="AL2925" s="27"/>
      <c r="AM2925" s="27"/>
      <c r="AN2925" s="27"/>
      <c r="AO2925" s="27"/>
      <c r="AP2925" s="27">
        <v>178390.45</v>
      </c>
      <c r="AQ2925" s="39">
        <v>0</v>
      </c>
      <c r="AR2925" s="27">
        <f t="shared" si="81"/>
        <v>0</v>
      </c>
      <c r="AS2925" s="10" t="s">
        <v>111</v>
      </c>
      <c r="AT2925" s="7">
        <v>2015</v>
      </c>
      <c r="AU2925" s="89" t="s">
        <v>242</v>
      </c>
    </row>
    <row r="2926" spans="2:47" x14ac:dyDescent="0.2">
      <c r="B2926" s="7" t="s">
        <v>4330</v>
      </c>
      <c r="C2926" s="7" t="s">
        <v>100</v>
      </c>
      <c r="D2926" s="13" t="s">
        <v>4327</v>
      </c>
      <c r="E2926" s="7" t="s">
        <v>4112</v>
      </c>
      <c r="F2926" s="7" t="s">
        <v>4328</v>
      </c>
      <c r="G2926" s="7" t="s">
        <v>4329</v>
      </c>
      <c r="H2926" s="8" t="s">
        <v>197</v>
      </c>
      <c r="I2926" s="9">
        <v>92.1</v>
      </c>
      <c r="J2926" s="10" t="s">
        <v>4117</v>
      </c>
      <c r="K2926" s="8" t="s">
        <v>107</v>
      </c>
      <c r="L2926" s="10" t="s">
        <v>108</v>
      </c>
      <c r="M2926" s="10" t="s">
        <v>109</v>
      </c>
      <c r="N2926" s="10" t="s">
        <v>4115</v>
      </c>
      <c r="O2926" s="27"/>
      <c r="P2926" s="27"/>
      <c r="Q2926" s="74"/>
      <c r="R2926" s="27">
        <v>0.8</v>
      </c>
      <c r="S2926" s="27">
        <v>0.8</v>
      </c>
      <c r="T2926" s="27">
        <v>0.8</v>
      </c>
      <c r="U2926" s="27">
        <v>0.8</v>
      </c>
      <c r="V2926" s="27">
        <v>0.8</v>
      </c>
      <c r="W2926" s="27"/>
      <c r="X2926" s="27"/>
      <c r="Y2926" s="27"/>
      <c r="Z2926" s="27"/>
      <c r="AA2926" s="27"/>
      <c r="AB2926" s="27"/>
      <c r="AC2926" s="27"/>
      <c r="AD2926" s="27"/>
      <c r="AE2926" s="27"/>
      <c r="AF2926" s="27"/>
      <c r="AG2926" s="27"/>
      <c r="AH2926" s="27"/>
      <c r="AI2926" s="27"/>
      <c r="AJ2926" s="27"/>
      <c r="AK2926" s="27"/>
      <c r="AL2926" s="27"/>
      <c r="AM2926" s="27"/>
      <c r="AN2926" s="27"/>
      <c r="AO2926" s="27"/>
      <c r="AP2926" s="27">
        <v>178390.45231542859</v>
      </c>
      <c r="AQ2926" s="39">
        <v>0</v>
      </c>
      <c r="AR2926" s="27">
        <f t="shared" si="81"/>
        <v>0</v>
      </c>
      <c r="AS2926" s="10" t="s">
        <v>111</v>
      </c>
      <c r="AT2926" s="43">
        <v>2015</v>
      </c>
      <c r="AU2926" s="10" t="s">
        <v>1339</v>
      </c>
    </row>
    <row r="2927" spans="2:47" x14ac:dyDescent="0.2">
      <c r="B2927" s="12" t="s">
        <v>4331</v>
      </c>
      <c r="C2927" s="7" t="s">
        <v>100</v>
      </c>
      <c r="D2927" s="13" t="s">
        <v>4327</v>
      </c>
      <c r="E2927" s="7" t="s">
        <v>4112</v>
      </c>
      <c r="F2927" s="7" t="s">
        <v>4328</v>
      </c>
      <c r="G2927" s="7" t="s">
        <v>4329</v>
      </c>
      <c r="H2927" s="8" t="s">
        <v>197</v>
      </c>
      <c r="I2927" s="9">
        <v>92.1</v>
      </c>
      <c r="J2927" s="10" t="s">
        <v>579</v>
      </c>
      <c r="K2927" s="8" t="s">
        <v>107</v>
      </c>
      <c r="L2927" s="10" t="s">
        <v>108</v>
      </c>
      <c r="M2927" s="10" t="s">
        <v>109</v>
      </c>
      <c r="N2927" s="10" t="s">
        <v>4115</v>
      </c>
      <c r="O2927" s="74"/>
      <c r="P2927" s="27"/>
      <c r="Q2927" s="27"/>
      <c r="R2927" s="27">
        <v>0.8</v>
      </c>
      <c r="S2927" s="27">
        <v>0.8</v>
      </c>
      <c r="T2927" s="27">
        <v>0.8</v>
      </c>
      <c r="U2927" s="27">
        <v>0.8</v>
      </c>
      <c r="V2927" s="27">
        <v>0.8</v>
      </c>
      <c r="W2927" s="27"/>
      <c r="X2927" s="27"/>
      <c r="Y2927" s="27"/>
      <c r="Z2927" s="27"/>
      <c r="AA2927" s="27"/>
      <c r="AB2927" s="27"/>
      <c r="AC2927" s="27"/>
      <c r="AD2927" s="27"/>
      <c r="AE2927" s="27"/>
      <c r="AF2927" s="27"/>
      <c r="AG2927" s="27"/>
      <c r="AH2927" s="27"/>
      <c r="AI2927" s="27"/>
      <c r="AJ2927" s="27"/>
      <c r="AK2927" s="27"/>
      <c r="AL2927" s="27"/>
      <c r="AM2927" s="27"/>
      <c r="AN2927" s="27"/>
      <c r="AO2927" s="27"/>
      <c r="AP2927" s="27">
        <v>178390.45231542859</v>
      </c>
      <c r="AQ2927" s="39">
        <v>0</v>
      </c>
      <c r="AR2927" s="27">
        <f t="shared" si="81"/>
        <v>0</v>
      </c>
      <c r="AS2927" s="10" t="s">
        <v>111</v>
      </c>
      <c r="AT2927" s="43">
        <v>2015</v>
      </c>
      <c r="AU2927" s="88"/>
    </row>
    <row r="2928" spans="2:47" x14ac:dyDescent="0.2">
      <c r="B2928" s="12" t="s">
        <v>4332</v>
      </c>
      <c r="C2928" s="7" t="s">
        <v>100</v>
      </c>
      <c r="D2928" s="13" t="s">
        <v>4327</v>
      </c>
      <c r="E2928" s="7" t="s">
        <v>4112</v>
      </c>
      <c r="F2928" s="7" t="s">
        <v>4328</v>
      </c>
      <c r="G2928" s="7" t="s">
        <v>4329</v>
      </c>
      <c r="H2928" s="8" t="s">
        <v>197</v>
      </c>
      <c r="I2928" s="9">
        <v>92.1</v>
      </c>
      <c r="J2928" s="10" t="s">
        <v>579</v>
      </c>
      <c r="K2928" s="8" t="s">
        <v>107</v>
      </c>
      <c r="L2928" s="10" t="s">
        <v>108</v>
      </c>
      <c r="M2928" s="10" t="s">
        <v>109</v>
      </c>
      <c r="N2928" s="10" t="s">
        <v>4115</v>
      </c>
      <c r="O2928" s="74"/>
      <c r="P2928" s="27"/>
      <c r="Q2928" s="27"/>
      <c r="R2928" s="27">
        <v>0.8</v>
      </c>
      <c r="S2928" s="27">
        <v>0.8</v>
      </c>
      <c r="T2928" s="27">
        <v>0.8</v>
      </c>
      <c r="U2928" s="27">
        <v>0.8</v>
      </c>
      <c r="V2928" s="27">
        <v>0.8</v>
      </c>
      <c r="W2928" s="27"/>
      <c r="X2928" s="27"/>
      <c r="Y2928" s="27"/>
      <c r="Z2928" s="27"/>
      <c r="AA2928" s="27"/>
      <c r="AB2928" s="27"/>
      <c r="AC2928" s="27"/>
      <c r="AD2928" s="27"/>
      <c r="AE2928" s="27"/>
      <c r="AF2928" s="27"/>
      <c r="AG2928" s="27"/>
      <c r="AH2928" s="27"/>
      <c r="AI2928" s="27"/>
      <c r="AJ2928" s="27"/>
      <c r="AK2928" s="27"/>
      <c r="AL2928" s="27"/>
      <c r="AM2928" s="27"/>
      <c r="AN2928" s="27"/>
      <c r="AO2928" s="27"/>
      <c r="AP2928" s="27">
        <v>144635</v>
      </c>
      <c r="AQ2928" s="39">
        <v>0</v>
      </c>
      <c r="AR2928" s="27">
        <f t="shared" si="81"/>
        <v>0</v>
      </c>
      <c r="AS2928" s="10" t="s">
        <v>111</v>
      </c>
      <c r="AT2928" s="43">
        <v>2015</v>
      </c>
      <c r="AU2928" s="13" t="s">
        <v>115</v>
      </c>
    </row>
    <row r="2929" spans="2:47" x14ac:dyDescent="0.2">
      <c r="B2929" s="13" t="s">
        <v>4333</v>
      </c>
      <c r="C2929" s="13" t="s">
        <v>100</v>
      </c>
      <c r="D2929" s="13" t="s">
        <v>4334</v>
      </c>
      <c r="E2929" s="13" t="s">
        <v>4112</v>
      </c>
      <c r="F2929" s="13" t="s">
        <v>4335</v>
      </c>
      <c r="G2929" s="13" t="s">
        <v>4329</v>
      </c>
      <c r="H2929" s="13" t="s">
        <v>197</v>
      </c>
      <c r="I2929" s="13">
        <v>92.1</v>
      </c>
      <c r="J2929" s="13" t="s">
        <v>579</v>
      </c>
      <c r="K2929" s="13" t="s">
        <v>107</v>
      </c>
      <c r="L2929" s="13" t="s">
        <v>108</v>
      </c>
      <c r="M2929" s="13" t="s">
        <v>109</v>
      </c>
      <c r="N2929" s="13" t="s">
        <v>4115</v>
      </c>
      <c r="O2929" s="39"/>
      <c r="P2929" s="39"/>
      <c r="Q2929" s="39"/>
      <c r="R2929" s="39">
        <v>0.8</v>
      </c>
      <c r="S2929" s="39">
        <v>0.44999999999999996</v>
      </c>
      <c r="T2929" s="39">
        <v>0.89999999999999991</v>
      </c>
      <c r="U2929" s="39">
        <v>0.89999999999999991</v>
      </c>
      <c r="V2929" s="39">
        <v>0.89999999999999991</v>
      </c>
      <c r="W2929" s="39"/>
      <c r="X2929" s="39"/>
      <c r="Y2929" s="39"/>
      <c r="Z2929" s="39"/>
      <c r="AA2929" s="39"/>
      <c r="AB2929" s="39"/>
      <c r="AC2929" s="39"/>
      <c r="AD2929" s="39"/>
      <c r="AE2929" s="39"/>
      <c r="AF2929" s="39"/>
      <c r="AG2929" s="39"/>
      <c r="AH2929" s="39"/>
      <c r="AI2929" s="39"/>
      <c r="AJ2929" s="39"/>
      <c r="AK2929" s="39"/>
      <c r="AL2929" s="39"/>
      <c r="AM2929" s="39"/>
      <c r="AN2929" s="39"/>
      <c r="AO2929" s="39"/>
      <c r="AP2929" s="39">
        <v>144635</v>
      </c>
      <c r="AQ2929" s="39">
        <v>0</v>
      </c>
      <c r="AR2929" s="27">
        <f t="shared" si="81"/>
        <v>0</v>
      </c>
      <c r="AS2929" s="13" t="s">
        <v>111</v>
      </c>
      <c r="AT2929" s="13">
        <v>2015</v>
      </c>
      <c r="AU2929" s="13">
        <v>14</v>
      </c>
    </row>
    <row r="2930" spans="2:47" x14ac:dyDescent="0.2">
      <c r="B2930" s="13" t="s">
        <v>4336</v>
      </c>
      <c r="C2930" s="13" t="s">
        <v>100</v>
      </c>
      <c r="D2930" s="13" t="s">
        <v>4334</v>
      </c>
      <c r="E2930" s="13" t="s">
        <v>4112</v>
      </c>
      <c r="F2930" s="13" t="s">
        <v>4335</v>
      </c>
      <c r="G2930" s="13" t="s">
        <v>4329</v>
      </c>
      <c r="H2930" s="13" t="s">
        <v>197</v>
      </c>
      <c r="I2930" s="13">
        <v>92.1</v>
      </c>
      <c r="J2930" s="13" t="s">
        <v>579</v>
      </c>
      <c r="K2930" s="13" t="s">
        <v>107</v>
      </c>
      <c r="L2930" s="13" t="s">
        <v>108</v>
      </c>
      <c r="M2930" s="13" t="s">
        <v>109</v>
      </c>
      <c r="N2930" s="13" t="s">
        <v>4115</v>
      </c>
      <c r="O2930" s="39"/>
      <c r="P2930" s="39"/>
      <c r="Q2930" s="39"/>
      <c r="R2930" s="39">
        <v>0.8</v>
      </c>
      <c r="S2930" s="39">
        <v>0</v>
      </c>
      <c r="T2930" s="39">
        <v>0.89999999999999991</v>
      </c>
      <c r="U2930" s="39">
        <v>0.89999999999999991</v>
      </c>
      <c r="V2930" s="39">
        <v>0.89999999999999991</v>
      </c>
      <c r="W2930" s="39"/>
      <c r="X2930" s="39"/>
      <c r="Y2930" s="39"/>
      <c r="Z2930" s="39"/>
      <c r="AA2930" s="39"/>
      <c r="AB2930" s="39"/>
      <c r="AC2930" s="39"/>
      <c r="AD2930" s="39"/>
      <c r="AE2930" s="39"/>
      <c r="AF2930" s="39"/>
      <c r="AG2930" s="39"/>
      <c r="AH2930" s="39"/>
      <c r="AI2930" s="39"/>
      <c r="AJ2930" s="39"/>
      <c r="AK2930" s="39"/>
      <c r="AL2930" s="39"/>
      <c r="AM2930" s="39"/>
      <c r="AN2930" s="39"/>
      <c r="AO2930" s="39"/>
      <c r="AP2930" s="39">
        <v>144635</v>
      </c>
      <c r="AQ2930" s="39">
        <v>0</v>
      </c>
      <c r="AR2930" s="27">
        <f t="shared" si="81"/>
        <v>0</v>
      </c>
      <c r="AS2930" s="13" t="s">
        <v>111</v>
      </c>
      <c r="AT2930" s="13">
        <v>2015</v>
      </c>
      <c r="AU2930" s="13">
        <v>14.15</v>
      </c>
    </row>
    <row r="2931" spans="2:47" x14ac:dyDescent="0.2">
      <c r="B2931" s="13" t="s">
        <v>4337</v>
      </c>
      <c r="C2931" s="13" t="s">
        <v>100</v>
      </c>
      <c r="D2931" s="13" t="s">
        <v>4334</v>
      </c>
      <c r="E2931" s="13" t="s">
        <v>4112</v>
      </c>
      <c r="F2931" s="13" t="s">
        <v>4335</v>
      </c>
      <c r="G2931" s="13" t="s">
        <v>4329</v>
      </c>
      <c r="H2931" s="13" t="s">
        <v>197</v>
      </c>
      <c r="I2931" s="13">
        <v>92.1</v>
      </c>
      <c r="J2931" s="13" t="s">
        <v>579</v>
      </c>
      <c r="K2931" s="13" t="s">
        <v>107</v>
      </c>
      <c r="L2931" s="13" t="s">
        <v>108</v>
      </c>
      <c r="M2931" s="13" t="s">
        <v>109</v>
      </c>
      <c r="N2931" s="13" t="s">
        <v>4115</v>
      </c>
      <c r="O2931" s="39"/>
      <c r="P2931" s="39"/>
      <c r="Q2931" s="39"/>
      <c r="R2931" s="39">
        <v>0.8</v>
      </c>
      <c r="S2931" s="39">
        <v>0.8</v>
      </c>
      <c r="T2931" s="39">
        <v>0.8</v>
      </c>
      <c r="U2931" s="39">
        <v>0.8</v>
      </c>
      <c r="V2931" s="39">
        <v>0.8</v>
      </c>
      <c r="W2931" s="39"/>
      <c r="X2931" s="39"/>
      <c r="Y2931" s="39"/>
      <c r="Z2931" s="39"/>
      <c r="AA2931" s="39"/>
      <c r="AB2931" s="39"/>
      <c r="AC2931" s="39"/>
      <c r="AD2931" s="39"/>
      <c r="AE2931" s="39"/>
      <c r="AF2931" s="39"/>
      <c r="AG2931" s="39"/>
      <c r="AH2931" s="39"/>
      <c r="AI2931" s="39"/>
      <c r="AJ2931" s="39"/>
      <c r="AK2931" s="39"/>
      <c r="AL2931" s="39"/>
      <c r="AM2931" s="39"/>
      <c r="AN2931" s="39"/>
      <c r="AO2931" s="39"/>
      <c r="AP2931" s="39">
        <v>121106.80357142855</v>
      </c>
      <c r="AQ2931" s="39">
        <v>0</v>
      </c>
      <c r="AR2931" s="27">
        <f t="shared" si="81"/>
        <v>0</v>
      </c>
      <c r="AS2931" s="13" t="s">
        <v>111</v>
      </c>
      <c r="AT2931" s="13">
        <v>2015</v>
      </c>
      <c r="AU2931" s="13">
        <v>14.15</v>
      </c>
    </row>
    <row r="2932" spans="2:47" x14ac:dyDescent="0.2">
      <c r="B2932" s="13" t="s">
        <v>4338</v>
      </c>
      <c r="C2932" s="13" t="s">
        <v>100</v>
      </c>
      <c r="D2932" s="13" t="s">
        <v>4334</v>
      </c>
      <c r="E2932" s="13" t="s">
        <v>4112</v>
      </c>
      <c r="F2932" s="13" t="s">
        <v>4335</v>
      </c>
      <c r="G2932" s="13" t="s">
        <v>4329</v>
      </c>
      <c r="H2932" s="13" t="s">
        <v>197</v>
      </c>
      <c r="I2932" s="13">
        <v>92.1</v>
      </c>
      <c r="J2932" s="13" t="s">
        <v>579</v>
      </c>
      <c r="K2932" s="13" t="s">
        <v>107</v>
      </c>
      <c r="L2932" s="13" t="s">
        <v>108</v>
      </c>
      <c r="M2932" s="13" t="s">
        <v>122</v>
      </c>
      <c r="N2932" s="13" t="s">
        <v>4115</v>
      </c>
      <c r="O2932" s="39"/>
      <c r="P2932" s="39"/>
      <c r="Q2932" s="39"/>
      <c r="R2932" s="39">
        <v>0.8</v>
      </c>
      <c r="S2932" s="39">
        <v>0.45</v>
      </c>
      <c r="T2932" s="39">
        <v>0.8</v>
      </c>
      <c r="U2932" s="39">
        <v>0.8</v>
      </c>
      <c r="V2932" s="39">
        <v>0.8</v>
      </c>
      <c r="W2932" s="39"/>
      <c r="X2932" s="39"/>
      <c r="Y2932" s="39"/>
      <c r="Z2932" s="39"/>
      <c r="AA2932" s="39"/>
      <c r="AB2932" s="39"/>
      <c r="AC2932" s="39"/>
      <c r="AD2932" s="39"/>
      <c r="AE2932" s="39"/>
      <c r="AF2932" s="39"/>
      <c r="AG2932" s="39"/>
      <c r="AH2932" s="39"/>
      <c r="AI2932" s="39"/>
      <c r="AJ2932" s="39"/>
      <c r="AK2932" s="39"/>
      <c r="AL2932" s="39"/>
      <c r="AM2932" s="39"/>
      <c r="AN2932" s="39"/>
      <c r="AO2932" s="39"/>
      <c r="AP2932" s="39">
        <v>255359.82</v>
      </c>
      <c r="AQ2932" s="39">
        <v>0</v>
      </c>
      <c r="AR2932" s="27">
        <f t="shared" si="81"/>
        <v>0</v>
      </c>
      <c r="AS2932" s="13" t="s">
        <v>111</v>
      </c>
      <c r="AT2932" s="13">
        <v>2015</v>
      </c>
      <c r="AU2932" s="13" t="s">
        <v>115</v>
      </c>
    </row>
    <row r="2933" spans="2:47" x14ac:dyDescent="0.2">
      <c r="B2933" s="13" t="s">
        <v>4339</v>
      </c>
      <c r="C2933" s="13" t="s">
        <v>100</v>
      </c>
      <c r="D2933" s="13" t="s">
        <v>4334</v>
      </c>
      <c r="E2933" s="13" t="s">
        <v>4112</v>
      </c>
      <c r="F2933" s="13" t="s">
        <v>4335</v>
      </c>
      <c r="G2933" s="13" t="s">
        <v>4329</v>
      </c>
      <c r="H2933" s="13" t="s">
        <v>197</v>
      </c>
      <c r="I2933" s="13">
        <v>92.1</v>
      </c>
      <c r="J2933" s="13" t="s">
        <v>579</v>
      </c>
      <c r="K2933" s="13" t="s">
        <v>107</v>
      </c>
      <c r="L2933" s="13" t="s">
        <v>108</v>
      </c>
      <c r="M2933" s="13" t="s">
        <v>122</v>
      </c>
      <c r="N2933" s="13" t="s">
        <v>4115</v>
      </c>
      <c r="O2933" s="39"/>
      <c r="P2933" s="39"/>
      <c r="Q2933" s="39"/>
      <c r="R2933" s="39">
        <v>0.8</v>
      </c>
      <c r="S2933" s="39">
        <v>0.45</v>
      </c>
      <c r="T2933" s="39">
        <v>0</v>
      </c>
      <c r="U2933" s="39">
        <v>0.8</v>
      </c>
      <c r="V2933" s="39">
        <v>0.8</v>
      </c>
      <c r="W2933" s="39"/>
      <c r="X2933" s="39"/>
      <c r="Y2933" s="39"/>
      <c r="Z2933" s="39"/>
      <c r="AA2933" s="39"/>
      <c r="AB2933" s="39"/>
      <c r="AC2933" s="39"/>
      <c r="AD2933" s="39"/>
      <c r="AE2933" s="39"/>
      <c r="AF2933" s="39"/>
      <c r="AG2933" s="39"/>
      <c r="AH2933" s="39"/>
      <c r="AI2933" s="39"/>
      <c r="AJ2933" s="39"/>
      <c r="AK2933" s="39"/>
      <c r="AL2933" s="39"/>
      <c r="AM2933" s="39"/>
      <c r="AN2933" s="39"/>
      <c r="AO2933" s="39"/>
      <c r="AP2933" s="39">
        <v>255359.82</v>
      </c>
      <c r="AQ2933" s="39">
        <v>0</v>
      </c>
      <c r="AR2933" s="27">
        <f t="shared" si="81"/>
        <v>0</v>
      </c>
      <c r="AS2933" s="13" t="s">
        <v>111</v>
      </c>
      <c r="AT2933" s="13">
        <v>2015</v>
      </c>
      <c r="AU2933" s="13" t="s">
        <v>115</v>
      </c>
    </row>
    <row r="2934" spans="2:47" x14ac:dyDescent="0.2">
      <c r="B2934" s="13" t="s">
        <v>4340</v>
      </c>
      <c r="C2934" s="13" t="s">
        <v>100</v>
      </c>
      <c r="D2934" s="13" t="s">
        <v>4334</v>
      </c>
      <c r="E2934" s="13" t="s">
        <v>4112</v>
      </c>
      <c r="F2934" s="13" t="s">
        <v>4335</v>
      </c>
      <c r="G2934" s="13" t="s">
        <v>4329</v>
      </c>
      <c r="H2934" s="13" t="s">
        <v>197</v>
      </c>
      <c r="I2934" s="13">
        <v>92.1</v>
      </c>
      <c r="J2934" s="13" t="s">
        <v>579</v>
      </c>
      <c r="K2934" s="13" t="s">
        <v>107</v>
      </c>
      <c r="L2934" s="13" t="s">
        <v>108</v>
      </c>
      <c r="M2934" s="13" t="s">
        <v>122</v>
      </c>
      <c r="N2934" s="13" t="s">
        <v>4125</v>
      </c>
      <c r="O2934" s="39"/>
      <c r="P2934" s="39"/>
      <c r="Q2934" s="39"/>
      <c r="R2934" s="39">
        <v>0.8</v>
      </c>
      <c r="S2934" s="39">
        <v>0.45</v>
      </c>
      <c r="T2934" s="39">
        <v>0</v>
      </c>
      <c r="U2934" s="39">
        <v>0.8</v>
      </c>
      <c r="V2934" s="39">
        <v>0.8</v>
      </c>
      <c r="W2934" s="39"/>
      <c r="X2934" s="39"/>
      <c r="Y2934" s="39"/>
      <c r="Z2934" s="39"/>
      <c r="AA2934" s="39"/>
      <c r="AB2934" s="39"/>
      <c r="AC2934" s="39"/>
      <c r="AD2934" s="39"/>
      <c r="AE2934" s="39"/>
      <c r="AF2934" s="39"/>
      <c r="AG2934" s="39"/>
      <c r="AH2934" s="39"/>
      <c r="AI2934" s="39"/>
      <c r="AJ2934" s="39"/>
      <c r="AK2934" s="39"/>
      <c r="AL2934" s="39"/>
      <c r="AM2934" s="39"/>
      <c r="AN2934" s="39"/>
      <c r="AO2934" s="39"/>
      <c r="AP2934" s="39">
        <v>255359.82</v>
      </c>
      <c r="AQ2934" s="39">
        <f>(R2934+S2934+T2934+U2934+V2934)*AP2934</f>
        <v>727775.48699999996</v>
      </c>
      <c r="AR2934" s="27">
        <f t="shared" si="81"/>
        <v>815108.54544000002</v>
      </c>
      <c r="AS2934" s="13" t="s">
        <v>111</v>
      </c>
      <c r="AT2934" s="13">
        <v>2015</v>
      </c>
      <c r="AU2934" s="13"/>
    </row>
    <row r="2935" spans="2:47" x14ac:dyDescent="0.2">
      <c r="B2935" s="7" t="s">
        <v>4341</v>
      </c>
      <c r="C2935" s="7" t="s">
        <v>100</v>
      </c>
      <c r="D2935" s="13" t="s">
        <v>4342</v>
      </c>
      <c r="E2935" s="7" t="s">
        <v>4343</v>
      </c>
      <c r="F2935" s="7" t="s">
        <v>4344</v>
      </c>
      <c r="G2935" s="7" t="s">
        <v>4345</v>
      </c>
      <c r="H2935" s="8" t="s">
        <v>197</v>
      </c>
      <c r="I2935" s="9">
        <v>55</v>
      </c>
      <c r="J2935" s="10" t="s">
        <v>238</v>
      </c>
      <c r="K2935" s="8" t="s">
        <v>107</v>
      </c>
      <c r="L2935" s="10" t="s">
        <v>108</v>
      </c>
      <c r="M2935" s="10" t="s">
        <v>109</v>
      </c>
      <c r="N2935" s="10" t="s">
        <v>4115</v>
      </c>
      <c r="O2935" s="27"/>
      <c r="P2935" s="27"/>
      <c r="Q2935" s="74"/>
      <c r="R2935" s="27">
        <v>0.9</v>
      </c>
      <c r="S2935" s="27">
        <v>0.9</v>
      </c>
      <c r="T2935" s="27">
        <v>0.9</v>
      </c>
      <c r="U2935" s="27">
        <v>0.9</v>
      </c>
      <c r="V2935" s="27">
        <v>0.9</v>
      </c>
      <c r="W2935" s="27"/>
      <c r="X2935" s="27"/>
      <c r="Y2935" s="27"/>
      <c r="Z2935" s="27"/>
      <c r="AA2935" s="27"/>
      <c r="AB2935" s="27"/>
      <c r="AC2935" s="27"/>
      <c r="AD2935" s="27"/>
      <c r="AE2935" s="27"/>
      <c r="AF2935" s="27"/>
      <c r="AG2935" s="27"/>
      <c r="AH2935" s="27"/>
      <c r="AI2935" s="27"/>
      <c r="AJ2935" s="27"/>
      <c r="AK2935" s="27"/>
      <c r="AL2935" s="27"/>
      <c r="AM2935" s="27"/>
      <c r="AN2935" s="27"/>
      <c r="AO2935" s="27"/>
      <c r="AP2935" s="27">
        <v>67788.37</v>
      </c>
      <c r="AQ2935" s="39">
        <v>0</v>
      </c>
      <c r="AR2935" s="27">
        <f t="shared" si="81"/>
        <v>0</v>
      </c>
      <c r="AS2935" s="10" t="s">
        <v>111</v>
      </c>
      <c r="AT2935" s="7">
        <v>2015</v>
      </c>
      <c r="AU2935" s="89" t="s">
        <v>661</v>
      </c>
    </row>
    <row r="2936" spans="2:47" x14ac:dyDescent="0.2">
      <c r="B2936" s="7" t="s">
        <v>4346</v>
      </c>
      <c r="C2936" s="7" t="s">
        <v>100</v>
      </c>
      <c r="D2936" s="13" t="s">
        <v>4342</v>
      </c>
      <c r="E2936" s="7" t="s">
        <v>4343</v>
      </c>
      <c r="F2936" s="7" t="s">
        <v>4344</v>
      </c>
      <c r="G2936" s="7" t="s">
        <v>4345</v>
      </c>
      <c r="H2936" s="8" t="s">
        <v>197</v>
      </c>
      <c r="I2936" s="9">
        <v>55</v>
      </c>
      <c r="J2936" s="10" t="s">
        <v>4117</v>
      </c>
      <c r="K2936" s="8" t="s">
        <v>107</v>
      </c>
      <c r="L2936" s="10" t="s">
        <v>108</v>
      </c>
      <c r="M2936" s="10" t="s">
        <v>109</v>
      </c>
      <c r="N2936" s="10" t="s">
        <v>4115</v>
      </c>
      <c r="O2936" s="27"/>
      <c r="P2936" s="27"/>
      <c r="Q2936" s="74"/>
      <c r="R2936" s="27">
        <v>0.9</v>
      </c>
      <c r="S2936" s="27">
        <v>0.9</v>
      </c>
      <c r="T2936" s="27">
        <v>0.9</v>
      </c>
      <c r="U2936" s="27">
        <v>0.9</v>
      </c>
      <c r="V2936" s="27">
        <v>0.9</v>
      </c>
      <c r="W2936" s="27"/>
      <c r="X2936" s="27"/>
      <c r="Y2936" s="27"/>
      <c r="Z2936" s="27"/>
      <c r="AA2936" s="27"/>
      <c r="AB2936" s="27"/>
      <c r="AC2936" s="27"/>
      <c r="AD2936" s="27"/>
      <c r="AE2936" s="27"/>
      <c r="AF2936" s="27"/>
      <c r="AG2936" s="27"/>
      <c r="AH2936" s="27"/>
      <c r="AI2936" s="27"/>
      <c r="AJ2936" s="27"/>
      <c r="AK2936" s="27"/>
      <c r="AL2936" s="27"/>
      <c r="AM2936" s="27"/>
      <c r="AN2936" s="27"/>
      <c r="AO2936" s="27"/>
      <c r="AP2936" s="27">
        <v>67788.371879862854</v>
      </c>
      <c r="AQ2936" s="39">
        <v>0</v>
      </c>
      <c r="AR2936" s="27">
        <f t="shared" si="81"/>
        <v>0</v>
      </c>
      <c r="AS2936" s="10" t="s">
        <v>111</v>
      </c>
      <c r="AT2936" s="43">
        <v>2015</v>
      </c>
      <c r="AU2936" s="10" t="s">
        <v>1339</v>
      </c>
    </row>
    <row r="2937" spans="2:47" x14ac:dyDescent="0.2">
      <c r="B2937" s="12" t="s">
        <v>4347</v>
      </c>
      <c r="C2937" s="7" t="s">
        <v>100</v>
      </c>
      <c r="D2937" s="13" t="s">
        <v>4342</v>
      </c>
      <c r="E2937" s="7" t="s">
        <v>4343</v>
      </c>
      <c r="F2937" s="7" t="s">
        <v>4344</v>
      </c>
      <c r="G2937" s="7" t="s">
        <v>4345</v>
      </c>
      <c r="H2937" s="8" t="s">
        <v>197</v>
      </c>
      <c r="I2937" s="9">
        <v>55</v>
      </c>
      <c r="J2937" s="10" t="s">
        <v>579</v>
      </c>
      <c r="K2937" s="8" t="s">
        <v>107</v>
      </c>
      <c r="L2937" s="10" t="s">
        <v>108</v>
      </c>
      <c r="M2937" s="10" t="s">
        <v>109</v>
      </c>
      <c r="N2937" s="10" t="s">
        <v>4115</v>
      </c>
      <c r="O2937" s="74"/>
      <c r="P2937" s="27"/>
      <c r="Q2937" s="27"/>
      <c r="R2937" s="27">
        <v>0.9</v>
      </c>
      <c r="S2937" s="27"/>
      <c r="T2937" s="27"/>
      <c r="U2937" s="27"/>
      <c r="V2937" s="27"/>
      <c r="W2937" s="27"/>
      <c r="X2937" s="27"/>
      <c r="Y2937" s="27"/>
      <c r="Z2937" s="27"/>
      <c r="AA2937" s="27"/>
      <c r="AB2937" s="27"/>
      <c r="AC2937" s="27"/>
      <c r="AD2937" s="27"/>
      <c r="AE2937" s="27"/>
      <c r="AF2937" s="27"/>
      <c r="AG2937" s="27"/>
      <c r="AH2937" s="27"/>
      <c r="AI2937" s="27"/>
      <c r="AJ2937" s="27"/>
      <c r="AK2937" s="27"/>
      <c r="AL2937" s="27"/>
      <c r="AM2937" s="27"/>
      <c r="AN2937" s="27"/>
      <c r="AO2937" s="27"/>
      <c r="AP2937" s="27">
        <v>67788.371879862854</v>
      </c>
      <c r="AQ2937" s="39">
        <v>0</v>
      </c>
      <c r="AR2937" s="27">
        <f t="shared" si="81"/>
        <v>0</v>
      </c>
      <c r="AS2937" s="10" t="s">
        <v>111</v>
      </c>
      <c r="AT2937" s="43">
        <v>2015</v>
      </c>
      <c r="AU2937" s="88"/>
    </row>
    <row r="2938" spans="2:47" x14ac:dyDescent="0.2">
      <c r="B2938" s="12" t="s">
        <v>4348</v>
      </c>
      <c r="C2938" s="7" t="s">
        <v>100</v>
      </c>
      <c r="D2938" s="13" t="s">
        <v>4342</v>
      </c>
      <c r="E2938" s="7" t="s">
        <v>4343</v>
      </c>
      <c r="F2938" s="7" t="s">
        <v>4344</v>
      </c>
      <c r="G2938" s="7" t="s">
        <v>4345</v>
      </c>
      <c r="H2938" s="8" t="s">
        <v>197</v>
      </c>
      <c r="I2938" s="9">
        <v>55</v>
      </c>
      <c r="J2938" s="10" t="s">
        <v>579</v>
      </c>
      <c r="K2938" s="8" t="s">
        <v>107</v>
      </c>
      <c r="L2938" s="10" t="s">
        <v>108</v>
      </c>
      <c r="M2938" s="10" t="s">
        <v>109</v>
      </c>
      <c r="N2938" s="10" t="s">
        <v>4115</v>
      </c>
      <c r="O2938" s="74"/>
      <c r="P2938" s="27"/>
      <c r="Q2938" s="27"/>
      <c r="R2938" s="27">
        <v>0.9</v>
      </c>
      <c r="S2938" s="27"/>
      <c r="T2938" s="27"/>
      <c r="U2938" s="27"/>
      <c r="V2938" s="27"/>
      <c r="W2938" s="27"/>
      <c r="X2938" s="27"/>
      <c r="Y2938" s="27"/>
      <c r="Z2938" s="27"/>
      <c r="AA2938" s="27"/>
      <c r="AB2938" s="27"/>
      <c r="AC2938" s="27"/>
      <c r="AD2938" s="27"/>
      <c r="AE2938" s="27"/>
      <c r="AF2938" s="27"/>
      <c r="AG2938" s="27"/>
      <c r="AH2938" s="27"/>
      <c r="AI2938" s="27"/>
      <c r="AJ2938" s="27"/>
      <c r="AK2938" s="27"/>
      <c r="AL2938" s="27"/>
      <c r="AM2938" s="27"/>
      <c r="AN2938" s="27"/>
      <c r="AO2938" s="27"/>
      <c r="AP2938" s="27">
        <v>30072</v>
      </c>
      <c r="AQ2938" s="39">
        <v>0</v>
      </c>
      <c r="AR2938" s="27">
        <f t="shared" si="81"/>
        <v>0</v>
      </c>
      <c r="AS2938" s="10" t="s">
        <v>111</v>
      </c>
      <c r="AT2938" s="43">
        <v>2015</v>
      </c>
      <c r="AU2938" s="88" t="s">
        <v>212</v>
      </c>
    </row>
    <row r="2939" spans="2:47" x14ac:dyDescent="0.2">
      <c r="B2939" s="7" t="s">
        <v>4349</v>
      </c>
      <c r="C2939" s="7" t="s">
        <v>100</v>
      </c>
      <c r="D2939" s="13" t="s">
        <v>4350</v>
      </c>
      <c r="E2939" s="7" t="s">
        <v>4112</v>
      </c>
      <c r="F2939" s="7" t="s">
        <v>4351</v>
      </c>
      <c r="G2939" s="7" t="s">
        <v>4352</v>
      </c>
      <c r="H2939" s="8" t="s">
        <v>197</v>
      </c>
      <c r="I2939" s="9">
        <v>85</v>
      </c>
      <c r="J2939" s="10" t="s">
        <v>238</v>
      </c>
      <c r="K2939" s="8" t="s">
        <v>107</v>
      </c>
      <c r="L2939" s="10" t="s">
        <v>108</v>
      </c>
      <c r="M2939" s="10" t="s">
        <v>109</v>
      </c>
      <c r="N2939" s="10" t="s">
        <v>4115</v>
      </c>
      <c r="O2939" s="27"/>
      <c r="P2939" s="27"/>
      <c r="Q2939" s="74"/>
      <c r="R2939" s="27">
        <v>0.1</v>
      </c>
      <c r="S2939" s="27">
        <v>0.1</v>
      </c>
      <c r="T2939" s="27">
        <v>0.1</v>
      </c>
      <c r="U2939" s="27">
        <v>0.1</v>
      </c>
      <c r="V2939" s="27">
        <v>0.1</v>
      </c>
      <c r="W2939" s="27"/>
      <c r="X2939" s="27"/>
      <c r="Y2939" s="27"/>
      <c r="Z2939" s="27"/>
      <c r="AA2939" s="27"/>
      <c r="AB2939" s="27"/>
      <c r="AC2939" s="27"/>
      <c r="AD2939" s="27"/>
      <c r="AE2939" s="27"/>
      <c r="AF2939" s="27"/>
      <c r="AG2939" s="27"/>
      <c r="AH2939" s="27"/>
      <c r="AI2939" s="27"/>
      <c r="AJ2939" s="27"/>
      <c r="AK2939" s="27"/>
      <c r="AL2939" s="27"/>
      <c r="AM2939" s="27"/>
      <c r="AN2939" s="27"/>
      <c r="AO2939" s="27"/>
      <c r="AP2939" s="27">
        <v>504573.59</v>
      </c>
      <c r="AQ2939" s="39">
        <v>0</v>
      </c>
      <c r="AR2939" s="27">
        <f t="shared" si="81"/>
        <v>0</v>
      </c>
      <c r="AS2939" s="10" t="s">
        <v>111</v>
      </c>
      <c r="AT2939" s="7" t="s">
        <v>375</v>
      </c>
      <c r="AU2939" s="89" t="s">
        <v>212</v>
      </c>
    </row>
    <row r="2940" spans="2:47" x14ac:dyDescent="0.2">
      <c r="B2940" s="7" t="s">
        <v>4353</v>
      </c>
      <c r="C2940" s="7" t="s">
        <v>100</v>
      </c>
      <c r="D2940" s="13" t="s">
        <v>4354</v>
      </c>
      <c r="E2940" s="7" t="s">
        <v>4112</v>
      </c>
      <c r="F2940" s="7" t="s">
        <v>4355</v>
      </c>
      <c r="G2940" s="7" t="s">
        <v>4356</v>
      </c>
      <c r="H2940" s="8" t="s">
        <v>197</v>
      </c>
      <c r="I2940" s="9">
        <v>85</v>
      </c>
      <c r="J2940" s="10" t="s">
        <v>238</v>
      </c>
      <c r="K2940" s="8" t="s">
        <v>107</v>
      </c>
      <c r="L2940" s="10" t="s">
        <v>108</v>
      </c>
      <c r="M2940" s="10" t="s">
        <v>109</v>
      </c>
      <c r="N2940" s="10" t="s">
        <v>4115</v>
      </c>
      <c r="O2940" s="27"/>
      <c r="P2940" s="27"/>
      <c r="Q2940" s="74"/>
      <c r="R2940" s="27">
        <v>0.1</v>
      </c>
      <c r="S2940" s="27">
        <v>0.1</v>
      </c>
      <c r="T2940" s="27">
        <v>0.1</v>
      </c>
      <c r="U2940" s="27">
        <v>0.1</v>
      </c>
      <c r="V2940" s="27">
        <v>0.1</v>
      </c>
      <c r="W2940" s="27"/>
      <c r="X2940" s="27"/>
      <c r="Y2940" s="27"/>
      <c r="Z2940" s="27"/>
      <c r="AA2940" s="27"/>
      <c r="AB2940" s="27"/>
      <c r="AC2940" s="27"/>
      <c r="AD2940" s="27"/>
      <c r="AE2940" s="27"/>
      <c r="AF2940" s="27"/>
      <c r="AG2940" s="27"/>
      <c r="AH2940" s="27"/>
      <c r="AI2940" s="27"/>
      <c r="AJ2940" s="27"/>
      <c r="AK2940" s="27"/>
      <c r="AL2940" s="27"/>
      <c r="AM2940" s="27"/>
      <c r="AN2940" s="27"/>
      <c r="AO2940" s="27"/>
      <c r="AP2940" s="27">
        <v>6924482.2999999998</v>
      </c>
      <c r="AQ2940" s="39">
        <v>0</v>
      </c>
      <c r="AR2940" s="27">
        <f t="shared" si="81"/>
        <v>0</v>
      </c>
      <c r="AS2940" s="10" t="s">
        <v>111</v>
      </c>
      <c r="AT2940" s="7" t="s">
        <v>375</v>
      </c>
      <c r="AU2940" s="89" t="s">
        <v>212</v>
      </c>
    </row>
    <row r="2941" spans="2:47" x14ac:dyDescent="0.2">
      <c r="B2941" s="7" t="s">
        <v>4357</v>
      </c>
      <c r="C2941" s="7" t="s">
        <v>100</v>
      </c>
      <c r="D2941" s="13" t="s">
        <v>4358</v>
      </c>
      <c r="E2941" s="7" t="s">
        <v>4112</v>
      </c>
      <c r="F2941" s="7" t="s">
        <v>4359</v>
      </c>
      <c r="G2941" s="7" t="s">
        <v>4360</v>
      </c>
      <c r="H2941" s="8" t="s">
        <v>197</v>
      </c>
      <c r="I2941" s="9">
        <v>89.1</v>
      </c>
      <c r="J2941" s="10" t="s">
        <v>238</v>
      </c>
      <c r="K2941" s="8" t="s">
        <v>107</v>
      </c>
      <c r="L2941" s="10" t="s">
        <v>108</v>
      </c>
      <c r="M2941" s="10" t="s">
        <v>109</v>
      </c>
      <c r="N2941" s="10" t="s">
        <v>4115</v>
      </c>
      <c r="O2941" s="27"/>
      <c r="P2941" s="27"/>
      <c r="Q2941" s="74"/>
      <c r="R2941" s="27">
        <v>0.51</v>
      </c>
      <c r="S2941" s="27">
        <v>51</v>
      </c>
      <c r="T2941" s="27">
        <v>51</v>
      </c>
      <c r="U2941" s="27">
        <v>51</v>
      </c>
      <c r="V2941" s="27">
        <v>51</v>
      </c>
      <c r="W2941" s="27"/>
      <c r="X2941" s="27"/>
      <c r="Y2941" s="27"/>
      <c r="Z2941" s="27"/>
      <c r="AA2941" s="27"/>
      <c r="AB2941" s="27"/>
      <c r="AC2941" s="27"/>
      <c r="AD2941" s="27"/>
      <c r="AE2941" s="27"/>
      <c r="AF2941" s="27"/>
      <c r="AG2941" s="27"/>
      <c r="AH2941" s="27"/>
      <c r="AI2941" s="27"/>
      <c r="AJ2941" s="27"/>
      <c r="AK2941" s="27"/>
      <c r="AL2941" s="27"/>
      <c r="AM2941" s="27"/>
      <c r="AN2941" s="27"/>
      <c r="AO2941" s="27"/>
      <c r="AP2941" s="27">
        <v>424747.85</v>
      </c>
      <c r="AQ2941" s="39">
        <v>0</v>
      </c>
      <c r="AR2941" s="27">
        <f t="shared" si="81"/>
        <v>0</v>
      </c>
      <c r="AS2941" s="10" t="s">
        <v>111</v>
      </c>
      <c r="AT2941" s="9" t="s">
        <v>375</v>
      </c>
      <c r="AU2941" s="89" t="s">
        <v>239</v>
      </c>
    </row>
    <row r="2942" spans="2:47" x14ac:dyDescent="0.2">
      <c r="B2942" s="10" t="s">
        <v>4361</v>
      </c>
      <c r="C2942" s="16" t="s">
        <v>100</v>
      </c>
      <c r="D2942" s="13" t="s">
        <v>4358</v>
      </c>
      <c r="E2942" s="15" t="s">
        <v>4112</v>
      </c>
      <c r="F2942" s="15" t="s">
        <v>4359</v>
      </c>
      <c r="G2942" s="15" t="s">
        <v>4360</v>
      </c>
      <c r="H2942" s="15" t="s">
        <v>197</v>
      </c>
      <c r="I2942" s="15">
        <v>89.1</v>
      </c>
      <c r="J2942" s="15" t="s">
        <v>238</v>
      </c>
      <c r="K2942" s="15" t="s">
        <v>107</v>
      </c>
      <c r="L2942" s="15" t="s">
        <v>108</v>
      </c>
      <c r="M2942" s="15" t="s">
        <v>109</v>
      </c>
      <c r="N2942" s="10" t="s">
        <v>4115</v>
      </c>
      <c r="O2942" s="27"/>
      <c r="P2942" s="27"/>
      <c r="Q2942" s="27"/>
      <c r="R2942" s="27">
        <v>0.51</v>
      </c>
      <c r="S2942" s="27">
        <v>0.51</v>
      </c>
      <c r="T2942" s="27">
        <v>0.51</v>
      </c>
      <c r="U2942" s="27">
        <v>0.51</v>
      </c>
      <c r="V2942" s="27">
        <v>0.51</v>
      </c>
      <c r="W2942" s="27"/>
      <c r="X2942" s="27"/>
      <c r="Y2942" s="27"/>
      <c r="Z2942" s="27"/>
      <c r="AA2942" s="27"/>
      <c r="AB2942" s="27"/>
      <c r="AC2942" s="27"/>
      <c r="AD2942" s="27"/>
      <c r="AE2942" s="27"/>
      <c r="AF2942" s="27"/>
      <c r="AG2942" s="27"/>
      <c r="AH2942" s="27"/>
      <c r="AI2942" s="27"/>
      <c r="AJ2942" s="27"/>
      <c r="AK2942" s="27"/>
      <c r="AL2942" s="27"/>
      <c r="AM2942" s="27"/>
      <c r="AN2942" s="27"/>
      <c r="AO2942" s="27"/>
      <c r="AP2942" s="27">
        <v>424747.85</v>
      </c>
      <c r="AQ2942" s="39">
        <v>0</v>
      </c>
      <c r="AR2942" s="27">
        <f t="shared" si="81"/>
        <v>0</v>
      </c>
      <c r="AS2942" s="10" t="s">
        <v>111</v>
      </c>
      <c r="AT2942" s="43" t="s">
        <v>241</v>
      </c>
      <c r="AU2942" s="10" t="s">
        <v>1339</v>
      </c>
    </row>
    <row r="2943" spans="2:47" x14ac:dyDescent="0.2">
      <c r="B2943" s="12" t="s">
        <v>4362</v>
      </c>
      <c r="C2943" s="7" t="s">
        <v>100</v>
      </c>
      <c r="D2943" s="13" t="s">
        <v>4358</v>
      </c>
      <c r="E2943" s="7" t="s">
        <v>4112</v>
      </c>
      <c r="F2943" s="7" t="s">
        <v>4359</v>
      </c>
      <c r="G2943" s="7" t="s">
        <v>4360</v>
      </c>
      <c r="H2943" s="8" t="s">
        <v>197</v>
      </c>
      <c r="I2943" s="9">
        <v>89.1</v>
      </c>
      <c r="J2943" s="10" t="s">
        <v>579</v>
      </c>
      <c r="K2943" s="8" t="s">
        <v>107</v>
      </c>
      <c r="L2943" s="10" t="s">
        <v>108</v>
      </c>
      <c r="M2943" s="10" t="s">
        <v>109</v>
      </c>
      <c r="N2943" s="10" t="s">
        <v>4115</v>
      </c>
      <c r="O2943" s="74"/>
      <c r="P2943" s="27"/>
      <c r="Q2943" s="27"/>
      <c r="R2943" s="27">
        <v>0.51</v>
      </c>
      <c r="S2943" s="27">
        <v>0.51</v>
      </c>
      <c r="T2943" s="27">
        <v>0.51</v>
      </c>
      <c r="U2943" s="27">
        <v>0.51</v>
      </c>
      <c r="V2943" s="27">
        <v>0.51</v>
      </c>
      <c r="W2943" s="27"/>
      <c r="X2943" s="27"/>
      <c r="Y2943" s="27"/>
      <c r="Z2943" s="27"/>
      <c r="AA2943" s="27"/>
      <c r="AB2943" s="27"/>
      <c r="AC2943" s="27"/>
      <c r="AD2943" s="27"/>
      <c r="AE2943" s="27"/>
      <c r="AF2943" s="27"/>
      <c r="AG2943" s="27"/>
      <c r="AH2943" s="27"/>
      <c r="AI2943" s="27"/>
      <c r="AJ2943" s="27"/>
      <c r="AK2943" s="27"/>
      <c r="AL2943" s="27"/>
      <c r="AM2943" s="27"/>
      <c r="AN2943" s="27"/>
      <c r="AO2943" s="27"/>
      <c r="AP2943" s="27">
        <v>424747.85</v>
      </c>
      <c r="AQ2943" s="39">
        <v>0</v>
      </c>
      <c r="AR2943" s="27">
        <f t="shared" si="81"/>
        <v>0</v>
      </c>
      <c r="AS2943" s="10" t="s">
        <v>111</v>
      </c>
      <c r="AT2943" s="43" t="s">
        <v>241</v>
      </c>
      <c r="AU2943" s="88"/>
    </row>
    <row r="2944" spans="2:47" x14ac:dyDescent="0.2">
      <c r="B2944" s="12" t="s">
        <v>4363</v>
      </c>
      <c r="C2944" s="7" t="s">
        <v>100</v>
      </c>
      <c r="D2944" s="13" t="s">
        <v>4358</v>
      </c>
      <c r="E2944" s="7" t="s">
        <v>4112</v>
      </c>
      <c r="F2944" s="7" t="s">
        <v>4359</v>
      </c>
      <c r="G2944" s="7" t="s">
        <v>4360</v>
      </c>
      <c r="H2944" s="8" t="s">
        <v>197</v>
      </c>
      <c r="I2944" s="9">
        <v>89.1</v>
      </c>
      <c r="J2944" s="10" t="s">
        <v>579</v>
      </c>
      <c r="K2944" s="8" t="s">
        <v>107</v>
      </c>
      <c r="L2944" s="10" t="s">
        <v>108</v>
      </c>
      <c r="M2944" s="10" t="s">
        <v>109</v>
      </c>
      <c r="N2944" s="10" t="s">
        <v>4115</v>
      </c>
      <c r="O2944" s="74"/>
      <c r="P2944" s="27"/>
      <c r="Q2944" s="27"/>
      <c r="R2944" s="27">
        <v>0.51</v>
      </c>
      <c r="S2944" s="27">
        <v>0.51</v>
      </c>
      <c r="T2944" s="27">
        <v>0.51</v>
      </c>
      <c r="U2944" s="27">
        <v>0.51</v>
      </c>
      <c r="V2944" s="27">
        <v>0.51</v>
      </c>
      <c r="W2944" s="27"/>
      <c r="X2944" s="27"/>
      <c r="Y2944" s="27"/>
      <c r="Z2944" s="27"/>
      <c r="AA2944" s="27"/>
      <c r="AB2944" s="27"/>
      <c r="AC2944" s="27"/>
      <c r="AD2944" s="27"/>
      <c r="AE2944" s="27"/>
      <c r="AF2944" s="27"/>
      <c r="AG2944" s="27"/>
      <c r="AH2944" s="27"/>
      <c r="AI2944" s="27"/>
      <c r="AJ2944" s="27"/>
      <c r="AK2944" s="27"/>
      <c r="AL2944" s="27"/>
      <c r="AM2944" s="27"/>
      <c r="AN2944" s="27"/>
      <c r="AO2944" s="27"/>
      <c r="AP2944" s="27">
        <v>334356</v>
      </c>
      <c r="AQ2944" s="39">
        <v>0</v>
      </c>
      <c r="AR2944" s="27">
        <f t="shared" si="81"/>
        <v>0</v>
      </c>
      <c r="AS2944" s="10" t="s">
        <v>111</v>
      </c>
      <c r="AT2944" s="43" t="s">
        <v>241</v>
      </c>
      <c r="AU2944" s="13" t="s">
        <v>115</v>
      </c>
    </row>
    <row r="2945" spans="2:47" x14ac:dyDescent="0.2">
      <c r="B2945" s="13" t="s">
        <v>4364</v>
      </c>
      <c r="C2945" s="13" t="s">
        <v>100</v>
      </c>
      <c r="D2945" s="13" t="s">
        <v>4365</v>
      </c>
      <c r="E2945" s="13" t="s">
        <v>4112</v>
      </c>
      <c r="F2945" s="13" t="s">
        <v>4366</v>
      </c>
      <c r="G2945" s="13" t="s">
        <v>4360</v>
      </c>
      <c r="H2945" s="13" t="s">
        <v>197</v>
      </c>
      <c r="I2945" s="13">
        <v>89.1</v>
      </c>
      <c r="J2945" s="13" t="s">
        <v>579</v>
      </c>
      <c r="K2945" s="13" t="s">
        <v>107</v>
      </c>
      <c r="L2945" s="13" t="s">
        <v>108</v>
      </c>
      <c r="M2945" s="13" t="s">
        <v>122</v>
      </c>
      <c r="N2945" s="13" t="s">
        <v>4115</v>
      </c>
      <c r="O2945" s="39"/>
      <c r="P2945" s="39"/>
      <c r="Q2945" s="39"/>
      <c r="R2945" s="39">
        <v>0.51</v>
      </c>
      <c r="S2945" s="39">
        <v>0</v>
      </c>
      <c r="T2945" s="39">
        <v>0.3</v>
      </c>
      <c r="U2945" s="39">
        <v>0.3</v>
      </c>
      <c r="V2945" s="39">
        <v>0.3</v>
      </c>
      <c r="W2945" s="39"/>
      <c r="X2945" s="39"/>
      <c r="Y2945" s="39"/>
      <c r="Z2945" s="39"/>
      <c r="AA2945" s="39"/>
      <c r="AB2945" s="39"/>
      <c r="AC2945" s="39"/>
      <c r="AD2945" s="39"/>
      <c r="AE2945" s="39"/>
      <c r="AF2945" s="39"/>
      <c r="AG2945" s="39"/>
      <c r="AH2945" s="39"/>
      <c r="AI2945" s="39"/>
      <c r="AJ2945" s="39"/>
      <c r="AK2945" s="39"/>
      <c r="AL2945" s="39"/>
      <c r="AM2945" s="39"/>
      <c r="AN2945" s="39"/>
      <c r="AO2945" s="39"/>
      <c r="AP2945" s="39">
        <v>334356</v>
      </c>
      <c r="AQ2945" s="39">
        <v>0</v>
      </c>
      <c r="AR2945" s="27">
        <f t="shared" si="81"/>
        <v>0</v>
      </c>
      <c r="AS2945" s="13" t="s">
        <v>111</v>
      </c>
      <c r="AT2945" s="13">
        <v>2015</v>
      </c>
      <c r="AU2945" s="13" t="s">
        <v>115</v>
      </c>
    </row>
    <row r="2946" spans="2:47" x14ac:dyDescent="0.2">
      <c r="B2946" s="13" t="s">
        <v>4367</v>
      </c>
      <c r="C2946" s="13" t="s">
        <v>100</v>
      </c>
      <c r="D2946" s="13" t="s">
        <v>4365</v>
      </c>
      <c r="E2946" s="13" t="s">
        <v>4112</v>
      </c>
      <c r="F2946" s="13" t="s">
        <v>4366</v>
      </c>
      <c r="G2946" s="13" t="s">
        <v>4360</v>
      </c>
      <c r="H2946" s="13" t="s">
        <v>197</v>
      </c>
      <c r="I2946" s="13">
        <v>89.1</v>
      </c>
      <c r="J2946" s="13" t="s">
        <v>579</v>
      </c>
      <c r="K2946" s="13" t="s">
        <v>107</v>
      </c>
      <c r="L2946" s="13" t="s">
        <v>108</v>
      </c>
      <c r="M2946" s="13" t="s">
        <v>122</v>
      </c>
      <c r="N2946" s="13" t="s">
        <v>4115</v>
      </c>
      <c r="O2946" s="39"/>
      <c r="P2946" s="39"/>
      <c r="Q2946" s="39"/>
      <c r="R2946" s="39">
        <v>0.51</v>
      </c>
      <c r="S2946" s="39">
        <v>0</v>
      </c>
      <c r="T2946" s="39">
        <v>0</v>
      </c>
      <c r="U2946" s="39">
        <v>0.3</v>
      </c>
      <c r="V2946" s="39">
        <v>0.3</v>
      </c>
      <c r="W2946" s="39"/>
      <c r="X2946" s="39"/>
      <c r="Y2946" s="39"/>
      <c r="Z2946" s="39"/>
      <c r="AA2946" s="39"/>
      <c r="AB2946" s="39"/>
      <c r="AC2946" s="39"/>
      <c r="AD2946" s="39"/>
      <c r="AE2946" s="39"/>
      <c r="AF2946" s="39"/>
      <c r="AG2946" s="39"/>
      <c r="AH2946" s="39"/>
      <c r="AI2946" s="39"/>
      <c r="AJ2946" s="39"/>
      <c r="AK2946" s="39"/>
      <c r="AL2946" s="39"/>
      <c r="AM2946" s="39"/>
      <c r="AN2946" s="39"/>
      <c r="AO2946" s="39"/>
      <c r="AP2946" s="39">
        <v>334356</v>
      </c>
      <c r="AQ2946" s="39">
        <v>0</v>
      </c>
      <c r="AR2946" s="27">
        <f t="shared" si="81"/>
        <v>0</v>
      </c>
      <c r="AS2946" s="13" t="s">
        <v>111</v>
      </c>
      <c r="AT2946" s="13">
        <v>2015</v>
      </c>
      <c r="AU2946" s="13" t="s">
        <v>115</v>
      </c>
    </row>
    <row r="2947" spans="2:47" x14ac:dyDescent="0.2">
      <c r="B2947" s="13" t="s">
        <v>4368</v>
      </c>
      <c r="C2947" s="13" t="s">
        <v>100</v>
      </c>
      <c r="D2947" s="13" t="s">
        <v>4365</v>
      </c>
      <c r="E2947" s="13" t="s">
        <v>4112</v>
      </c>
      <c r="F2947" s="13" t="s">
        <v>4366</v>
      </c>
      <c r="G2947" s="13" t="s">
        <v>4360</v>
      </c>
      <c r="H2947" s="13" t="s">
        <v>197</v>
      </c>
      <c r="I2947" s="13">
        <v>89.1</v>
      </c>
      <c r="J2947" s="13" t="s">
        <v>579</v>
      </c>
      <c r="K2947" s="13" t="s">
        <v>107</v>
      </c>
      <c r="L2947" s="13" t="s">
        <v>108</v>
      </c>
      <c r="M2947" s="13" t="s">
        <v>122</v>
      </c>
      <c r="N2947" s="13" t="s">
        <v>4125</v>
      </c>
      <c r="O2947" s="39"/>
      <c r="P2947" s="39"/>
      <c r="Q2947" s="39"/>
      <c r="R2947" s="39">
        <v>0.51</v>
      </c>
      <c r="S2947" s="39">
        <v>0</v>
      </c>
      <c r="T2947" s="39">
        <v>0</v>
      </c>
      <c r="U2947" s="39">
        <v>0.3</v>
      </c>
      <c r="V2947" s="39">
        <v>0.3</v>
      </c>
      <c r="W2947" s="39"/>
      <c r="X2947" s="39"/>
      <c r="Y2947" s="39"/>
      <c r="Z2947" s="39"/>
      <c r="AA2947" s="39"/>
      <c r="AB2947" s="39"/>
      <c r="AC2947" s="39"/>
      <c r="AD2947" s="39"/>
      <c r="AE2947" s="39"/>
      <c r="AF2947" s="39"/>
      <c r="AG2947" s="39"/>
      <c r="AH2947" s="39"/>
      <c r="AI2947" s="39"/>
      <c r="AJ2947" s="39"/>
      <c r="AK2947" s="39"/>
      <c r="AL2947" s="39"/>
      <c r="AM2947" s="39"/>
      <c r="AN2947" s="39"/>
      <c r="AO2947" s="39"/>
      <c r="AP2947" s="39">
        <v>334356</v>
      </c>
      <c r="AQ2947" s="39">
        <f>(R2947+S2947+T2947+U2947+V2947)*AP2947</f>
        <v>371135.16000000003</v>
      </c>
      <c r="AR2947" s="27">
        <f t="shared" si="81"/>
        <v>415671.37920000008</v>
      </c>
      <c r="AS2947" s="13" t="s">
        <v>111</v>
      </c>
      <c r="AT2947" s="13">
        <v>2015</v>
      </c>
      <c r="AU2947" s="13"/>
    </row>
    <row r="2948" spans="2:47" x14ac:dyDescent="0.2">
      <c r="B2948" s="7" t="s">
        <v>4369</v>
      </c>
      <c r="C2948" s="7" t="s">
        <v>100</v>
      </c>
      <c r="D2948" s="13" t="s">
        <v>4358</v>
      </c>
      <c r="E2948" s="7" t="s">
        <v>4112</v>
      </c>
      <c r="F2948" s="7" t="s">
        <v>4359</v>
      </c>
      <c r="G2948" s="7" t="s">
        <v>4370</v>
      </c>
      <c r="H2948" s="8" t="s">
        <v>197</v>
      </c>
      <c r="I2948" s="9">
        <v>89.1</v>
      </c>
      <c r="J2948" s="10" t="s">
        <v>238</v>
      </c>
      <c r="K2948" s="8" t="s">
        <v>107</v>
      </c>
      <c r="L2948" s="10" t="s">
        <v>108</v>
      </c>
      <c r="M2948" s="10" t="s">
        <v>109</v>
      </c>
      <c r="N2948" s="10" t="s">
        <v>4115</v>
      </c>
      <c r="O2948" s="27"/>
      <c r="P2948" s="27"/>
      <c r="Q2948" s="74"/>
      <c r="R2948" s="27">
        <v>1.3</v>
      </c>
      <c r="S2948" s="27">
        <v>1.3</v>
      </c>
      <c r="T2948" s="27">
        <v>1.3</v>
      </c>
      <c r="U2948" s="27">
        <v>1.3</v>
      </c>
      <c r="V2948" s="27">
        <v>1.3</v>
      </c>
      <c r="W2948" s="27"/>
      <c r="X2948" s="27"/>
      <c r="Y2948" s="27"/>
      <c r="Z2948" s="27"/>
      <c r="AA2948" s="27"/>
      <c r="AB2948" s="27"/>
      <c r="AC2948" s="27"/>
      <c r="AD2948" s="27"/>
      <c r="AE2948" s="27"/>
      <c r="AF2948" s="27"/>
      <c r="AG2948" s="27"/>
      <c r="AH2948" s="27"/>
      <c r="AI2948" s="27"/>
      <c r="AJ2948" s="27"/>
      <c r="AK2948" s="27"/>
      <c r="AL2948" s="27"/>
      <c r="AM2948" s="27"/>
      <c r="AN2948" s="27"/>
      <c r="AO2948" s="27"/>
      <c r="AP2948" s="27">
        <v>669558.82999999996</v>
      </c>
      <c r="AQ2948" s="39">
        <v>0</v>
      </c>
      <c r="AR2948" s="27">
        <f t="shared" si="81"/>
        <v>0</v>
      </c>
      <c r="AS2948" s="10" t="s">
        <v>111</v>
      </c>
      <c r="AT2948" s="43" t="s">
        <v>241</v>
      </c>
      <c r="AU2948" s="10" t="s">
        <v>1339</v>
      </c>
    </row>
    <row r="2949" spans="2:47" x14ac:dyDescent="0.2">
      <c r="B2949" s="12" t="s">
        <v>4371</v>
      </c>
      <c r="C2949" s="7" t="s">
        <v>100</v>
      </c>
      <c r="D2949" s="13" t="s">
        <v>4358</v>
      </c>
      <c r="E2949" s="7" t="s">
        <v>4112</v>
      </c>
      <c r="F2949" s="7" t="s">
        <v>4359</v>
      </c>
      <c r="G2949" s="7" t="s">
        <v>4370</v>
      </c>
      <c r="H2949" s="8" t="s">
        <v>197</v>
      </c>
      <c r="I2949" s="9">
        <v>89.1</v>
      </c>
      <c r="J2949" s="10" t="s">
        <v>579</v>
      </c>
      <c r="K2949" s="8" t="s">
        <v>107</v>
      </c>
      <c r="L2949" s="10" t="s">
        <v>108</v>
      </c>
      <c r="M2949" s="10" t="s">
        <v>109</v>
      </c>
      <c r="N2949" s="10" t="s">
        <v>4115</v>
      </c>
      <c r="O2949" s="74"/>
      <c r="P2949" s="27"/>
      <c r="Q2949" s="27"/>
      <c r="R2949" s="27">
        <v>1.3</v>
      </c>
      <c r="S2949" s="27">
        <v>1.3</v>
      </c>
      <c r="T2949" s="27">
        <v>1.3</v>
      </c>
      <c r="U2949" s="27">
        <v>1.3</v>
      </c>
      <c r="V2949" s="27">
        <v>1.3</v>
      </c>
      <c r="W2949" s="27"/>
      <c r="X2949" s="27"/>
      <c r="Y2949" s="27"/>
      <c r="Z2949" s="27"/>
      <c r="AA2949" s="27"/>
      <c r="AB2949" s="27"/>
      <c r="AC2949" s="27"/>
      <c r="AD2949" s="27"/>
      <c r="AE2949" s="27"/>
      <c r="AF2949" s="27"/>
      <c r="AG2949" s="27"/>
      <c r="AH2949" s="27"/>
      <c r="AI2949" s="27"/>
      <c r="AJ2949" s="27"/>
      <c r="AK2949" s="27"/>
      <c r="AL2949" s="27"/>
      <c r="AM2949" s="27"/>
      <c r="AN2949" s="27"/>
      <c r="AO2949" s="27"/>
      <c r="AP2949" s="27">
        <v>669558.82999999996</v>
      </c>
      <c r="AQ2949" s="39">
        <v>0</v>
      </c>
      <c r="AR2949" s="27">
        <f t="shared" ref="AR2949:AR3012" si="82">AQ2949*1.12</f>
        <v>0</v>
      </c>
      <c r="AS2949" s="10" t="s">
        <v>111</v>
      </c>
      <c r="AT2949" s="43" t="s">
        <v>241</v>
      </c>
      <c r="AU2949" s="88"/>
    </row>
    <row r="2950" spans="2:47" x14ac:dyDescent="0.2">
      <c r="B2950" s="12" t="s">
        <v>4372</v>
      </c>
      <c r="C2950" s="7" t="s">
        <v>100</v>
      </c>
      <c r="D2950" s="13" t="s">
        <v>4358</v>
      </c>
      <c r="E2950" s="7" t="s">
        <v>4112</v>
      </c>
      <c r="F2950" s="7" t="s">
        <v>4359</v>
      </c>
      <c r="G2950" s="7" t="s">
        <v>4370</v>
      </c>
      <c r="H2950" s="8" t="s">
        <v>197</v>
      </c>
      <c r="I2950" s="9">
        <v>89.1</v>
      </c>
      <c r="J2950" s="10" t="s">
        <v>579</v>
      </c>
      <c r="K2950" s="8" t="s">
        <v>107</v>
      </c>
      <c r="L2950" s="10" t="s">
        <v>108</v>
      </c>
      <c r="M2950" s="10" t="s">
        <v>109</v>
      </c>
      <c r="N2950" s="10" t="s">
        <v>4115</v>
      </c>
      <c r="O2950" s="74"/>
      <c r="P2950" s="27"/>
      <c r="Q2950" s="27"/>
      <c r="R2950" s="27">
        <v>1.3</v>
      </c>
      <c r="S2950" s="27">
        <v>1.3</v>
      </c>
      <c r="T2950" s="27">
        <v>1.3</v>
      </c>
      <c r="U2950" s="27">
        <v>1.3</v>
      </c>
      <c r="V2950" s="27">
        <v>1.3</v>
      </c>
      <c r="W2950" s="27"/>
      <c r="X2950" s="27"/>
      <c r="Y2950" s="27"/>
      <c r="Z2950" s="27"/>
      <c r="AA2950" s="27"/>
      <c r="AB2950" s="27"/>
      <c r="AC2950" s="27"/>
      <c r="AD2950" s="27"/>
      <c r="AE2950" s="27"/>
      <c r="AF2950" s="27"/>
      <c r="AG2950" s="27"/>
      <c r="AH2950" s="27"/>
      <c r="AI2950" s="27"/>
      <c r="AJ2950" s="27"/>
      <c r="AK2950" s="27"/>
      <c r="AL2950" s="27"/>
      <c r="AM2950" s="27"/>
      <c r="AN2950" s="27"/>
      <c r="AO2950" s="27"/>
      <c r="AP2950" s="27">
        <v>533438</v>
      </c>
      <c r="AQ2950" s="39">
        <v>0</v>
      </c>
      <c r="AR2950" s="27">
        <f t="shared" si="82"/>
        <v>0</v>
      </c>
      <c r="AS2950" s="10" t="s">
        <v>111</v>
      </c>
      <c r="AT2950" s="43" t="s">
        <v>241</v>
      </c>
      <c r="AU2950" s="13" t="s">
        <v>115</v>
      </c>
    </row>
    <row r="2951" spans="2:47" x14ac:dyDescent="0.2">
      <c r="B2951" s="13" t="s">
        <v>4373</v>
      </c>
      <c r="C2951" s="13" t="s">
        <v>100</v>
      </c>
      <c r="D2951" s="13" t="s">
        <v>4374</v>
      </c>
      <c r="E2951" s="13" t="s">
        <v>4112</v>
      </c>
      <c r="F2951" s="13" t="s">
        <v>4375</v>
      </c>
      <c r="G2951" s="13" t="s">
        <v>4370</v>
      </c>
      <c r="H2951" s="13" t="s">
        <v>197</v>
      </c>
      <c r="I2951" s="13">
        <v>89.1</v>
      </c>
      <c r="J2951" s="13" t="s">
        <v>579</v>
      </c>
      <c r="K2951" s="13" t="s">
        <v>107</v>
      </c>
      <c r="L2951" s="13" t="s">
        <v>108</v>
      </c>
      <c r="M2951" s="13" t="s">
        <v>109</v>
      </c>
      <c r="N2951" s="13" t="s">
        <v>4115</v>
      </c>
      <c r="O2951" s="39"/>
      <c r="P2951" s="39"/>
      <c r="Q2951" s="39"/>
      <c r="R2951" s="39">
        <v>1.3</v>
      </c>
      <c r="S2951" s="39">
        <v>0</v>
      </c>
      <c r="T2951" s="39">
        <v>0.4</v>
      </c>
      <c r="U2951" s="39">
        <v>0.4</v>
      </c>
      <c r="V2951" s="39">
        <v>0.4</v>
      </c>
      <c r="W2951" s="39"/>
      <c r="X2951" s="39"/>
      <c r="Y2951" s="39"/>
      <c r="Z2951" s="39"/>
      <c r="AA2951" s="39"/>
      <c r="AB2951" s="39"/>
      <c r="AC2951" s="39"/>
      <c r="AD2951" s="39"/>
      <c r="AE2951" s="39"/>
      <c r="AF2951" s="39"/>
      <c r="AG2951" s="39"/>
      <c r="AH2951" s="39"/>
      <c r="AI2951" s="39"/>
      <c r="AJ2951" s="39"/>
      <c r="AK2951" s="39"/>
      <c r="AL2951" s="39"/>
      <c r="AM2951" s="39"/>
      <c r="AN2951" s="39"/>
      <c r="AO2951" s="39"/>
      <c r="AP2951" s="39">
        <v>533438</v>
      </c>
      <c r="AQ2951" s="39">
        <v>0</v>
      </c>
      <c r="AR2951" s="27">
        <f t="shared" si="82"/>
        <v>0</v>
      </c>
      <c r="AS2951" s="13" t="s">
        <v>111</v>
      </c>
      <c r="AT2951" s="13">
        <v>2015</v>
      </c>
      <c r="AU2951" s="13">
        <v>14.15</v>
      </c>
    </row>
    <row r="2952" spans="2:47" x14ac:dyDescent="0.2">
      <c r="B2952" s="13" t="s">
        <v>4376</v>
      </c>
      <c r="C2952" s="13" t="s">
        <v>100</v>
      </c>
      <c r="D2952" s="13" t="s">
        <v>4374</v>
      </c>
      <c r="E2952" s="13" t="s">
        <v>4112</v>
      </c>
      <c r="F2952" s="13" t="s">
        <v>4375</v>
      </c>
      <c r="G2952" s="13" t="s">
        <v>4370</v>
      </c>
      <c r="H2952" s="13" t="s">
        <v>197</v>
      </c>
      <c r="I2952" s="13">
        <v>89.1</v>
      </c>
      <c r="J2952" s="13" t="s">
        <v>579</v>
      </c>
      <c r="K2952" s="13" t="s">
        <v>107</v>
      </c>
      <c r="L2952" s="13" t="s">
        <v>108</v>
      </c>
      <c r="M2952" s="13" t="s">
        <v>122</v>
      </c>
      <c r="N2952" s="13" t="s">
        <v>4115</v>
      </c>
      <c r="O2952" s="39"/>
      <c r="P2952" s="39"/>
      <c r="Q2952" s="39"/>
      <c r="R2952" s="39">
        <v>1.3</v>
      </c>
      <c r="S2952" s="39">
        <v>0.79</v>
      </c>
      <c r="T2952" s="39">
        <v>0.4</v>
      </c>
      <c r="U2952" s="39">
        <v>0.4</v>
      </c>
      <c r="V2952" s="39">
        <v>0.4</v>
      </c>
      <c r="W2952" s="39"/>
      <c r="X2952" s="39"/>
      <c r="Y2952" s="39"/>
      <c r="Z2952" s="39"/>
      <c r="AA2952" s="39"/>
      <c r="AB2952" s="39"/>
      <c r="AC2952" s="39"/>
      <c r="AD2952" s="39"/>
      <c r="AE2952" s="39"/>
      <c r="AF2952" s="39"/>
      <c r="AG2952" s="39"/>
      <c r="AH2952" s="39"/>
      <c r="AI2952" s="39"/>
      <c r="AJ2952" s="39"/>
      <c r="AK2952" s="39"/>
      <c r="AL2952" s="39"/>
      <c r="AM2952" s="39"/>
      <c r="AN2952" s="39"/>
      <c r="AO2952" s="39"/>
      <c r="AP2952" s="39">
        <v>868919.63392857136</v>
      </c>
      <c r="AQ2952" s="39">
        <v>0</v>
      </c>
      <c r="AR2952" s="27">
        <f t="shared" si="82"/>
        <v>0</v>
      </c>
      <c r="AS2952" s="13" t="s">
        <v>111</v>
      </c>
      <c r="AT2952" s="13">
        <v>2015</v>
      </c>
      <c r="AU2952" s="13" t="s">
        <v>115</v>
      </c>
    </row>
    <row r="2953" spans="2:47" x14ac:dyDescent="0.2">
      <c r="B2953" s="13" t="s">
        <v>4377</v>
      </c>
      <c r="C2953" s="13" t="s">
        <v>100</v>
      </c>
      <c r="D2953" s="13" t="s">
        <v>4374</v>
      </c>
      <c r="E2953" s="13" t="s">
        <v>4112</v>
      </c>
      <c r="F2953" s="13" t="s">
        <v>4375</v>
      </c>
      <c r="G2953" s="13" t="s">
        <v>4370</v>
      </c>
      <c r="H2953" s="13" t="s">
        <v>197</v>
      </c>
      <c r="I2953" s="13">
        <v>89.1</v>
      </c>
      <c r="J2953" s="13" t="s">
        <v>579</v>
      </c>
      <c r="K2953" s="13" t="s">
        <v>107</v>
      </c>
      <c r="L2953" s="13" t="s">
        <v>108</v>
      </c>
      <c r="M2953" s="13" t="s">
        <v>122</v>
      </c>
      <c r="N2953" s="13" t="s">
        <v>4115</v>
      </c>
      <c r="O2953" s="39"/>
      <c r="P2953" s="39"/>
      <c r="Q2953" s="39"/>
      <c r="R2953" s="39">
        <v>1.3</v>
      </c>
      <c r="S2953" s="39">
        <v>0.79</v>
      </c>
      <c r="T2953" s="39">
        <v>0</v>
      </c>
      <c r="U2953" s="39">
        <v>0.4</v>
      </c>
      <c r="V2953" s="39">
        <v>0.4</v>
      </c>
      <c r="W2953" s="39"/>
      <c r="X2953" s="39"/>
      <c r="Y2953" s="39"/>
      <c r="Z2953" s="39"/>
      <c r="AA2953" s="39"/>
      <c r="AB2953" s="39"/>
      <c r="AC2953" s="39"/>
      <c r="AD2953" s="39"/>
      <c r="AE2953" s="39"/>
      <c r="AF2953" s="39"/>
      <c r="AG2953" s="39"/>
      <c r="AH2953" s="39"/>
      <c r="AI2953" s="39"/>
      <c r="AJ2953" s="39"/>
      <c r="AK2953" s="39"/>
      <c r="AL2953" s="39"/>
      <c r="AM2953" s="39"/>
      <c r="AN2953" s="39"/>
      <c r="AO2953" s="39"/>
      <c r="AP2953" s="39">
        <v>868919.63392857136</v>
      </c>
      <c r="AQ2953" s="39">
        <v>0</v>
      </c>
      <c r="AR2953" s="27">
        <f t="shared" si="82"/>
        <v>0</v>
      </c>
      <c r="AS2953" s="13" t="s">
        <v>111</v>
      </c>
      <c r="AT2953" s="13">
        <v>2015</v>
      </c>
      <c r="AU2953" s="13" t="s">
        <v>115</v>
      </c>
    </row>
    <row r="2954" spans="2:47" x14ac:dyDescent="0.2">
      <c r="B2954" s="13" t="s">
        <v>4378</v>
      </c>
      <c r="C2954" s="13" t="s">
        <v>100</v>
      </c>
      <c r="D2954" s="13" t="s">
        <v>4374</v>
      </c>
      <c r="E2954" s="13" t="s">
        <v>4112</v>
      </c>
      <c r="F2954" s="13" t="s">
        <v>4375</v>
      </c>
      <c r="G2954" s="13" t="s">
        <v>4370</v>
      </c>
      <c r="H2954" s="13" t="s">
        <v>197</v>
      </c>
      <c r="I2954" s="13">
        <v>89.1</v>
      </c>
      <c r="J2954" s="13" t="s">
        <v>579</v>
      </c>
      <c r="K2954" s="13" t="s">
        <v>107</v>
      </c>
      <c r="L2954" s="13" t="s">
        <v>108</v>
      </c>
      <c r="M2954" s="13" t="s">
        <v>122</v>
      </c>
      <c r="N2954" s="13" t="s">
        <v>4125</v>
      </c>
      <c r="O2954" s="39"/>
      <c r="P2954" s="39"/>
      <c r="Q2954" s="39"/>
      <c r="R2954" s="39">
        <v>1.3</v>
      </c>
      <c r="S2954" s="39">
        <v>0.79</v>
      </c>
      <c r="T2954" s="39">
        <v>0</v>
      </c>
      <c r="U2954" s="39">
        <v>0.4</v>
      </c>
      <c r="V2954" s="39">
        <v>0.4</v>
      </c>
      <c r="W2954" s="39"/>
      <c r="X2954" s="39"/>
      <c r="Y2954" s="39"/>
      <c r="Z2954" s="39"/>
      <c r="AA2954" s="39"/>
      <c r="AB2954" s="39"/>
      <c r="AC2954" s="39"/>
      <c r="AD2954" s="39"/>
      <c r="AE2954" s="39"/>
      <c r="AF2954" s="39"/>
      <c r="AG2954" s="39"/>
      <c r="AH2954" s="39"/>
      <c r="AI2954" s="39"/>
      <c r="AJ2954" s="39"/>
      <c r="AK2954" s="39"/>
      <c r="AL2954" s="39"/>
      <c r="AM2954" s="39"/>
      <c r="AN2954" s="39"/>
      <c r="AO2954" s="39"/>
      <c r="AP2954" s="39">
        <v>868919.63392857136</v>
      </c>
      <c r="AQ2954" s="39">
        <f>(R2954+S2954+T2954+U2954+V2954)*AP2954</f>
        <v>2511177.7420535712</v>
      </c>
      <c r="AR2954" s="27">
        <f t="shared" si="82"/>
        <v>2812519.0710999998</v>
      </c>
      <c r="AS2954" s="13" t="s">
        <v>111</v>
      </c>
      <c r="AT2954" s="13">
        <v>2015</v>
      </c>
      <c r="AU2954" s="13"/>
    </row>
    <row r="2955" spans="2:47" x14ac:dyDescent="0.2">
      <c r="B2955" s="7" t="s">
        <v>4379</v>
      </c>
      <c r="C2955" s="7" t="s">
        <v>100</v>
      </c>
      <c r="D2955" s="13" t="s">
        <v>4380</v>
      </c>
      <c r="E2955" s="7" t="s">
        <v>4381</v>
      </c>
      <c r="F2955" s="7" t="s">
        <v>4382</v>
      </c>
      <c r="G2955" s="7" t="s">
        <v>4383</v>
      </c>
      <c r="H2955" s="8" t="s">
        <v>197</v>
      </c>
      <c r="I2955" s="9">
        <v>85</v>
      </c>
      <c r="J2955" s="10" t="s">
        <v>238</v>
      </c>
      <c r="K2955" s="8" t="s">
        <v>107</v>
      </c>
      <c r="L2955" s="10" t="s">
        <v>108</v>
      </c>
      <c r="M2955" s="10" t="s">
        <v>109</v>
      </c>
      <c r="N2955" s="10" t="s">
        <v>4384</v>
      </c>
      <c r="O2955" s="27"/>
      <c r="P2955" s="27"/>
      <c r="Q2955" s="74"/>
      <c r="R2955" s="27">
        <v>500</v>
      </c>
      <c r="S2955" s="27">
        <v>500</v>
      </c>
      <c r="T2955" s="27">
        <v>500</v>
      </c>
      <c r="U2955" s="27">
        <v>500</v>
      </c>
      <c r="V2955" s="27">
        <v>500</v>
      </c>
      <c r="W2955" s="27"/>
      <c r="X2955" s="27"/>
      <c r="Y2955" s="27"/>
      <c r="Z2955" s="27"/>
      <c r="AA2955" s="27"/>
      <c r="AB2955" s="27"/>
      <c r="AC2955" s="27"/>
      <c r="AD2955" s="27"/>
      <c r="AE2955" s="27"/>
      <c r="AF2955" s="27"/>
      <c r="AG2955" s="27"/>
      <c r="AH2955" s="27"/>
      <c r="AI2955" s="27"/>
      <c r="AJ2955" s="27"/>
      <c r="AK2955" s="27"/>
      <c r="AL2955" s="27"/>
      <c r="AM2955" s="27"/>
      <c r="AN2955" s="27"/>
      <c r="AO2955" s="27"/>
      <c r="AP2955" s="27">
        <v>84.84</v>
      </c>
      <c r="AQ2955" s="39">
        <v>0</v>
      </c>
      <c r="AR2955" s="27">
        <f t="shared" si="82"/>
        <v>0</v>
      </c>
      <c r="AS2955" s="10" t="s">
        <v>111</v>
      </c>
      <c r="AT2955" s="43" t="s">
        <v>241</v>
      </c>
      <c r="AU2955" s="10" t="s">
        <v>1339</v>
      </c>
    </row>
    <row r="2956" spans="2:47" x14ac:dyDescent="0.2">
      <c r="B2956" s="12" t="s">
        <v>4385</v>
      </c>
      <c r="C2956" s="7" t="s">
        <v>100</v>
      </c>
      <c r="D2956" s="13" t="s">
        <v>4380</v>
      </c>
      <c r="E2956" s="7" t="s">
        <v>4381</v>
      </c>
      <c r="F2956" s="7" t="s">
        <v>4382</v>
      </c>
      <c r="G2956" s="7" t="s">
        <v>4383</v>
      </c>
      <c r="H2956" s="8" t="s">
        <v>197</v>
      </c>
      <c r="I2956" s="9">
        <v>85</v>
      </c>
      <c r="J2956" s="10" t="s">
        <v>579</v>
      </c>
      <c r="K2956" s="8" t="s">
        <v>107</v>
      </c>
      <c r="L2956" s="10" t="s">
        <v>108</v>
      </c>
      <c r="M2956" s="10" t="s">
        <v>109</v>
      </c>
      <c r="N2956" s="10" t="s">
        <v>4384</v>
      </c>
      <c r="O2956" s="74"/>
      <c r="P2956" s="27"/>
      <c r="Q2956" s="27"/>
      <c r="R2956" s="27">
        <v>500</v>
      </c>
      <c r="S2956" s="27">
        <v>500</v>
      </c>
      <c r="T2956" s="27">
        <v>500</v>
      </c>
      <c r="U2956" s="27">
        <v>500</v>
      </c>
      <c r="V2956" s="27">
        <v>500</v>
      </c>
      <c r="W2956" s="27"/>
      <c r="X2956" s="27"/>
      <c r="Y2956" s="27"/>
      <c r="Z2956" s="27"/>
      <c r="AA2956" s="27"/>
      <c r="AB2956" s="27"/>
      <c r="AC2956" s="27"/>
      <c r="AD2956" s="27"/>
      <c r="AE2956" s="27"/>
      <c r="AF2956" s="27"/>
      <c r="AG2956" s="27"/>
      <c r="AH2956" s="27"/>
      <c r="AI2956" s="27"/>
      <c r="AJ2956" s="27"/>
      <c r="AK2956" s="27"/>
      <c r="AL2956" s="27"/>
      <c r="AM2956" s="27"/>
      <c r="AN2956" s="27"/>
      <c r="AO2956" s="27"/>
      <c r="AP2956" s="27">
        <v>84.84</v>
      </c>
      <c r="AQ2956" s="39">
        <v>0</v>
      </c>
      <c r="AR2956" s="27">
        <f t="shared" si="82"/>
        <v>0</v>
      </c>
      <c r="AS2956" s="10" t="s">
        <v>111</v>
      </c>
      <c r="AT2956" s="43" t="s">
        <v>241</v>
      </c>
      <c r="AU2956" s="88" t="s">
        <v>212</v>
      </c>
    </row>
    <row r="2957" spans="2:47" x14ac:dyDescent="0.2">
      <c r="B2957" s="12" t="s">
        <v>4386</v>
      </c>
      <c r="C2957" s="7" t="s">
        <v>100</v>
      </c>
      <c r="D2957" s="13" t="s">
        <v>4380</v>
      </c>
      <c r="E2957" s="7" t="s">
        <v>4381</v>
      </c>
      <c r="F2957" s="7" t="s">
        <v>4382</v>
      </c>
      <c r="G2957" s="7" t="s">
        <v>4383</v>
      </c>
      <c r="H2957" s="8" t="s">
        <v>197</v>
      </c>
      <c r="I2957" s="9">
        <v>85</v>
      </c>
      <c r="J2957" s="10" t="s">
        <v>579</v>
      </c>
      <c r="K2957" s="8" t="s">
        <v>107</v>
      </c>
      <c r="L2957" s="10" t="s">
        <v>108</v>
      </c>
      <c r="M2957" s="10" t="s">
        <v>109</v>
      </c>
      <c r="N2957" s="10" t="s">
        <v>4384</v>
      </c>
      <c r="O2957" s="74"/>
      <c r="P2957" s="27"/>
      <c r="Q2957" s="27"/>
      <c r="R2957" s="27">
        <v>500</v>
      </c>
      <c r="S2957" s="27">
        <v>500</v>
      </c>
      <c r="T2957" s="27">
        <v>500</v>
      </c>
      <c r="U2957" s="27">
        <v>500</v>
      </c>
      <c r="V2957" s="27">
        <v>500</v>
      </c>
      <c r="W2957" s="27"/>
      <c r="X2957" s="27"/>
      <c r="Y2957" s="27"/>
      <c r="Z2957" s="27"/>
      <c r="AA2957" s="27"/>
      <c r="AB2957" s="27"/>
      <c r="AC2957" s="27"/>
      <c r="AD2957" s="27"/>
      <c r="AE2957" s="27"/>
      <c r="AF2957" s="27"/>
      <c r="AG2957" s="27"/>
      <c r="AH2957" s="27"/>
      <c r="AI2957" s="27"/>
      <c r="AJ2957" s="27"/>
      <c r="AK2957" s="27"/>
      <c r="AL2957" s="27"/>
      <c r="AM2957" s="27"/>
      <c r="AN2957" s="27"/>
      <c r="AO2957" s="27"/>
      <c r="AP2957" s="27">
        <v>75.05</v>
      </c>
      <c r="AQ2957" s="39">
        <v>0</v>
      </c>
      <c r="AR2957" s="27">
        <f t="shared" si="82"/>
        <v>0</v>
      </c>
      <c r="AS2957" s="10" t="s">
        <v>111</v>
      </c>
      <c r="AT2957" s="7" t="s">
        <v>375</v>
      </c>
      <c r="AU2957" s="89" t="s">
        <v>212</v>
      </c>
    </row>
    <row r="2958" spans="2:47" x14ac:dyDescent="0.2">
      <c r="B2958" s="7" t="s">
        <v>4387</v>
      </c>
      <c r="C2958" s="7" t="s">
        <v>100</v>
      </c>
      <c r="D2958" s="13" t="s">
        <v>4388</v>
      </c>
      <c r="E2958" s="7" t="s">
        <v>4112</v>
      </c>
      <c r="F2958" s="7" t="s">
        <v>4389</v>
      </c>
      <c r="G2958" s="7" t="s">
        <v>4390</v>
      </c>
      <c r="H2958" s="8" t="s">
        <v>197</v>
      </c>
      <c r="I2958" s="9">
        <v>85</v>
      </c>
      <c r="J2958" s="10" t="s">
        <v>238</v>
      </c>
      <c r="K2958" s="8" t="s">
        <v>107</v>
      </c>
      <c r="L2958" s="10" t="s">
        <v>108</v>
      </c>
      <c r="M2958" s="10" t="s">
        <v>109</v>
      </c>
      <c r="N2958" s="10" t="s">
        <v>4384</v>
      </c>
      <c r="O2958" s="27"/>
      <c r="P2958" s="27"/>
      <c r="Q2958" s="74"/>
      <c r="R2958" s="27">
        <v>601.29999999999995</v>
      </c>
      <c r="S2958" s="27">
        <v>601.29999999999995</v>
      </c>
      <c r="T2958" s="27">
        <v>601.29999999999995</v>
      </c>
      <c r="U2958" s="27">
        <v>601.29999999999995</v>
      </c>
      <c r="V2958" s="27">
        <v>601.29999999999995</v>
      </c>
      <c r="W2958" s="27"/>
      <c r="X2958" s="27"/>
      <c r="Y2958" s="27"/>
      <c r="Z2958" s="27"/>
      <c r="AA2958" s="27"/>
      <c r="AB2958" s="27"/>
      <c r="AC2958" s="27"/>
      <c r="AD2958" s="27"/>
      <c r="AE2958" s="27"/>
      <c r="AF2958" s="27"/>
      <c r="AG2958" s="27"/>
      <c r="AH2958" s="27"/>
      <c r="AI2958" s="27"/>
      <c r="AJ2958" s="27"/>
      <c r="AK2958" s="27"/>
      <c r="AL2958" s="27"/>
      <c r="AM2958" s="27"/>
      <c r="AN2958" s="27"/>
      <c r="AO2958" s="27"/>
      <c r="AP2958" s="27">
        <v>1118.6500000000001</v>
      </c>
      <c r="AQ2958" s="39">
        <v>0</v>
      </c>
      <c r="AR2958" s="27">
        <f t="shared" si="82"/>
        <v>0</v>
      </c>
      <c r="AS2958" s="10" t="s">
        <v>111</v>
      </c>
      <c r="AT2958" s="7" t="s">
        <v>375</v>
      </c>
      <c r="AU2958" s="89" t="s">
        <v>212</v>
      </c>
    </row>
    <row r="2959" spans="2:47" x14ac:dyDescent="0.2">
      <c r="B2959" s="7" t="s">
        <v>4391</v>
      </c>
      <c r="C2959" s="7" t="s">
        <v>100</v>
      </c>
      <c r="D2959" s="13" t="s">
        <v>4392</v>
      </c>
      <c r="E2959" s="7" t="s">
        <v>4112</v>
      </c>
      <c r="F2959" s="7" t="s">
        <v>4393</v>
      </c>
      <c r="G2959" s="7" t="s">
        <v>4394</v>
      </c>
      <c r="H2959" s="8" t="s">
        <v>197</v>
      </c>
      <c r="I2959" s="9">
        <v>45</v>
      </c>
      <c r="J2959" s="10" t="s">
        <v>238</v>
      </c>
      <c r="K2959" s="8" t="s">
        <v>107</v>
      </c>
      <c r="L2959" s="10" t="s">
        <v>108</v>
      </c>
      <c r="M2959" s="10" t="s">
        <v>109</v>
      </c>
      <c r="N2959" s="10" t="s">
        <v>4115</v>
      </c>
      <c r="O2959" s="27"/>
      <c r="P2959" s="27"/>
      <c r="Q2959" s="74"/>
      <c r="R2959" s="27">
        <v>1.6</v>
      </c>
      <c r="S2959" s="27">
        <v>1.6</v>
      </c>
      <c r="T2959" s="27">
        <v>1.6</v>
      </c>
      <c r="U2959" s="27">
        <v>1.6</v>
      </c>
      <c r="V2959" s="27">
        <v>1.6</v>
      </c>
      <c r="W2959" s="27"/>
      <c r="X2959" s="27"/>
      <c r="Y2959" s="27"/>
      <c r="Z2959" s="27"/>
      <c r="AA2959" s="27"/>
      <c r="AB2959" s="27"/>
      <c r="AC2959" s="27"/>
      <c r="AD2959" s="27"/>
      <c r="AE2959" s="27"/>
      <c r="AF2959" s="27"/>
      <c r="AG2959" s="27"/>
      <c r="AH2959" s="27"/>
      <c r="AI2959" s="27"/>
      <c r="AJ2959" s="27"/>
      <c r="AK2959" s="27"/>
      <c r="AL2959" s="27"/>
      <c r="AM2959" s="27"/>
      <c r="AN2959" s="27"/>
      <c r="AO2959" s="27"/>
      <c r="AP2959" s="27">
        <v>1335272.57</v>
      </c>
      <c r="AQ2959" s="39">
        <v>0</v>
      </c>
      <c r="AR2959" s="27">
        <f t="shared" si="82"/>
        <v>0</v>
      </c>
      <c r="AS2959" s="10" t="s">
        <v>111</v>
      </c>
      <c r="AT2959" s="7" t="s">
        <v>375</v>
      </c>
      <c r="AU2959" s="89" t="s">
        <v>212</v>
      </c>
    </row>
    <row r="2960" spans="2:47" x14ac:dyDescent="0.2">
      <c r="B2960" s="7" t="s">
        <v>4395</v>
      </c>
      <c r="C2960" s="7" t="s">
        <v>100</v>
      </c>
      <c r="D2960" s="13" t="s">
        <v>4396</v>
      </c>
      <c r="E2960" s="7" t="s">
        <v>4112</v>
      </c>
      <c r="F2960" s="7" t="s">
        <v>4397</v>
      </c>
      <c r="G2960" s="7" t="s">
        <v>4398</v>
      </c>
      <c r="H2960" s="8" t="s">
        <v>197</v>
      </c>
      <c r="I2960" s="9">
        <v>45</v>
      </c>
      <c r="J2960" s="10" t="s">
        <v>238</v>
      </c>
      <c r="K2960" s="8" t="s">
        <v>107</v>
      </c>
      <c r="L2960" s="10" t="s">
        <v>108</v>
      </c>
      <c r="M2960" s="10" t="s">
        <v>109</v>
      </c>
      <c r="N2960" s="10" t="s">
        <v>4115</v>
      </c>
      <c r="O2960" s="27"/>
      <c r="P2960" s="27"/>
      <c r="Q2960" s="74"/>
      <c r="R2960" s="27">
        <v>1.5</v>
      </c>
      <c r="S2960" s="27">
        <v>1.5</v>
      </c>
      <c r="T2960" s="27">
        <v>1.5</v>
      </c>
      <c r="U2960" s="27">
        <v>1.5</v>
      </c>
      <c r="V2960" s="27">
        <v>1.5</v>
      </c>
      <c r="W2960" s="27"/>
      <c r="X2960" s="27"/>
      <c r="Y2960" s="27"/>
      <c r="Z2960" s="27"/>
      <c r="AA2960" s="27"/>
      <c r="AB2960" s="27"/>
      <c r="AC2960" s="27"/>
      <c r="AD2960" s="27"/>
      <c r="AE2960" s="27"/>
      <c r="AF2960" s="27"/>
      <c r="AG2960" s="27"/>
      <c r="AH2960" s="27"/>
      <c r="AI2960" s="27"/>
      <c r="AJ2960" s="27"/>
      <c r="AK2960" s="27"/>
      <c r="AL2960" s="27"/>
      <c r="AM2960" s="27"/>
      <c r="AN2960" s="27"/>
      <c r="AO2960" s="27"/>
      <c r="AP2960" s="27">
        <v>193440.09</v>
      </c>
      <c r="AQ2960" s="39">
        <v>0</v>
      </c>
      <c r="AR2960" s="27">
        <f t="shared" si="82"/>
        <v>0</v>
      </c>
      <c r="AS2960" s="10" t="s">
        <v>111</v>
      </c>
      <c r="AT2960" s="7" t="s">
        <v>375</v>
      </c>
      <c r="AU2960" s="89" t="s">
        <v>212</v>
      </c>
    </row>
    <row r="2961" spans="2:47" x14ac:dyDescent="0.2">
      <c r="B2961" s="7" t="s">
        <v>4399</v>
      </c>
      <c r="C2961" s="7" t="s">
        <v>100</v>
      </c>
      <c r="D2961" s="13" t="s">
        <v>4400</v>
      </c>
      <c r="E2961" s="7" t="s">
        <v>4112</v>
      </c>
      <c r="F2961" s="7" t="s">
        <v>4401</v>
      </c>
      <c r="G2961" s="7" t="s">
        <v>4402</v>
      </c>
      <c r="H2961" s="8" t="s">
        <v>197</v>
      </c>
      <c r="I2961" s="9">
        <v>45</v>
      </c>
      <c r="J2961" s="10" t="s">
        <v>238</v>
      </c>
      <c r="K2961" s="8" t="s">
        <v>107</v>
      </c>
      <c r="L2961" s="10" t="s">
        <v>108</v>
      </c>
      <c r="M2961" s="10" t="s">
        <v>109</v>
      </c>
      <c r="N2961" s="10" t="s">
        <v>4115</v>
      </c>
      <c r="O2961" s="27"/>
      <c r="P2961" s="27"/>
      <c r="Q2961" s="74"/>
      <c r="R2961" s="27">
        <v>1.5</v>
      </c>
      <c r="S2961" s="27">
        <v>1.5</v>
      </c>
      <c r="T2961" s="27">
        <v>1.5</v>
      </c>
      <c r="U2961" s="27">
        <v>1.5</v>
      </c>
      <c r="V2961" s="27">
        <v>1.5</v>
      </c>
      <c r="W2961" s="27"/>
      <c r="X2961" s="27"/>
      <c r="Y2961" s="27"/>
      <c r="Z2961" s="27"/>
      <c r="AA2961" s="27"/>
      <c r="AB2961" s="27"/>
      <c r="AC2961" s="27"/>
      <c r="AD2961" s="27"/>
      <c r="AE2961" s="27"/>
      <c r="AF2961" s="27"/>
      <c r="AG2961" s="27"/>
      <c r="AH2961" s="27"/>
      <c r="AI2961" s="27"/>
      <c r="AJ2961" s="27"/>
      <c r="AK2961" s="27"/>
      <c r="AL2961" s="27"/>
      <c r="AM2961" s="27"/>
      <c r="AN2961" s="27"/>
      <c r="AO2961" s="27"/>
      <c r="AP2961" s="27">
        <v>2495864.7599999998</v>
      </c>
      <c r="AQ2961" s="39">
        <v>0</v>
      </c>
      <c r="AR2961" s="27">
        <f t="shared" si="82"/>
        <v>0</v>
      </c>
      <c r="AS2961" s="10" t="s">
        <v>111</v>
      </c>
      <c r="AT2961" s="7" t="s">
        <v>375</v>
      </c>
      <c r="AU2961" s="89" t="s">
        <v>212</v>
      </c>
    </row>
    <row r="2962" spans="2:47" x14ac:dyDescent="0.2">
      <c r="B2962" s="7" t="s">
        <v>4403</v>
      </c>
      <c r="C2962" s="7" t="s">
        <v>100</v>
      </c>
      <c r="D2962" s="13" t="s">
        <v>4404</v>
      </c>
      <c r="E2962" s="7" t="s">
        <v>4112</v>
      </c>
      <c r="F2962" s="7" t="s">
        <v>4405</v>
      </c>
      <c r="G2962" s="7" t="s">
        <v>4406</v>
      </c>
      <c r="H2962" s="8" t="s">
        <v>197</v>
      </c>
      <c r="I2962" s="9">
        <v>45</v>
      </c>
      <c r="J2962" s="10" t="s">
        <v>238</v>
      </c>
      <c r="K2962" s="8" t="s">
        <v>107</v>
      </c>
      <c r="L2962" s="10" t="s">
        <v>108</v>
      </c>
      <c r="M2962" s="10" t="s">
        <v>109</v>
      </c>
      <c r="N2962" s="10" t="s">
        <v>4115</v>
      </c>
      <c r="O2962" s="27"/>
      <c r="P2962" s="27"/>
      <c r="Q2962" s="74"/>
      <c r="R2962" s="27">
        <v>1.1000000000000001</v>
      </c>
      <c r="S2962" s="27">
        <v>1.1000000000000001</v>
      </c>
      <c r="T2962" s="27">
        <v>1.1000000000000001</v>
      </c>
      <c r="U2962" s="27">
        <v>1.1000000000000001</v>
      </c>
      <c r="V2962" s="27">
        <v>1.1000000000000001</v>
      </c>
      <c r="W2962" s="27"/>
      <c r="X2962" s="27"/>
      <c r="Y2962" s="27"/>
      <c r="Z2962" s="27"/>
      <c r="AA2962" s="27"/>
      <c r="AB2962" s="27"/>
      <c r="AC2962" s="27"/>
      <c r="AD2962" s="27"/>
      <c r="AE2962" s="27"/>
      <c r="AF2962" s="27"/>
      <c r="AG2962" s="27"/>
      <c r="AH2962" s="27"/>
      <c r="AI2962" s="27"/>
      <c r="AJ2962" s="27"/>
      <c r="AK2962" s="27"/>
      <c r="AL2962" s="27"/>
      <c r="AM2962" s="27"/>
      <c r="AN2962" s="27"/>
      <c r="AO2962" s="27"/>
      <c r="AP2962" s="27">
        <v>390004.35</v>
      </c>
      <c r="AQ2962" s="39">
        <v>0</v>
      </c>
      <c r="AR2962" s="27">
        <f t="shared" si="82"/>
        <v>0</v>
      </c>
      <c r="AS2962" s="10" t="s">
        <v>111</v>
      </c>
      <c r="AT2962" s="7" t="s">
        <v>375</v>
      </c>
      <c r="AU2962" s="89" t="s">
        <v>212</v>
      </c>
    </row>
    <row r="2963" spans="2:47" x14ac:dyDescent="0.2">
      <c r="B2963" s="7" t="s">
        <v>4407</v>
      </c>
      <c r="C2963" s="7" t="s">
        <v>100</v>
      </c>
      <c r="D2963" s="13" t="s">
        <v>4218</v>
      </c>
      <c r="E2963" s="7" t="s">
        <v>4112</v>
      </c>
      <c r="F2963" s="7" t="s">
        <v>4219</v>
      </c>
      <c r="G2963" s="7" t="s">
        <v>4408</v>
      </c>
      <c r="H2963" s="8" t="s">
        <v>197</v>
      </c>
      <c r="I2963" s="9">
        <v>45</v>
      </c>
      <c r="J2963" s="10" t="s">
        <v>238</v>
      </c>
      <c r="K2963" s="8" t="s">
        <v>107</v>
      </c>
      <c r="L2963" s="10" t="s">
        <v>108</v>
      </c>
      <c r="M2963" s="10" t="s">
        <v>109</v>
      </c>
      <c r="N2963" s="10" t="s">
        <v>4115</v>
      </c>
      <c r="O2963" s="27"/>
      <c r="P2963" s="27"/>
      <c r="Q2963" s="74"/>
      <c r="R2963" s="27">
        <v>0.56000000000000005</v>
      </c>
      <c r="S2963" s="27">
        <v>0.56000000000000005</v>
      </c>
      <c r="T2963" s="27">
        <v>0.56000000000000005</v>
      </c>
      <c r="U2963" s="27">
        <v>0.56000000000000005</v>
      </c>
      <c r="V2963" s="27">
        <v>0.56000000000000005</v>
      </c>
      <c r="W2963" s="27"/>
      <c r="X2963" s="27"/>
      <c r="Y2963" s="27"/>
      <c r="Z2963" s="27"/>
      <c r="AA2963" s="27"/>
      <c r="AB2963" s="27"/>
      <c r="AC2963" s="27"/>
      <c r="AD2963" s="27"/>
      <c r="AE2963" s="27"/>
      <c r="AF2963" s="27"/>
      <c r="AG2963" s="27"/>
      <c r="AH2963" s="27"/>
      <c r="AI2963" s="27"/>
      <c r="AJ2963" s="27"/>
      <c r="AK2963" s="27"/>
      <c r="AL2963" s="27"/>
      <c r="AM2963" s="27"/>
      <c r="AN2963" s="27"/>
      <c r="AO2963" s="27"/>
      <c r="AP2963" s="27">
        <v>3727882.07</v>
      </c>
      <c r="AQ2963" s="39">
        <v>0</v>
      </c>
      <c r="AR2963" s="27">
        <f t="shared" si="82"/>
        <v>0</v>
      </c>
      <c r="AS2963" s="10" t="s">
        <v>111</v>
      </c>
      <c r="AT2963" s="7" t="s">
        <v>375</v>
      </c>
      <c r="AU2963" s="89" t="s">
        <v>212</v>
      </c>
    </row>
    <row r="2964" spans="2:47" x14ac:dyDescent="0.2">
      <c r="B2964" s="7" t="s">
        <v>4409</v>
      </c>
      <c r="C2964" s="7" t="s">
        <v>100</v>
      </c>
      <c r="D2964" s="13" t="s">
        <v>4410</v>
      </c>
      <c r="E2964" s="7" t="s">
        <v>4112</v>
      </c>
      <c r="F2964" s="7" t="s">
        <v>4411</v>
      </c>
      <c r="G2964" s="7" t="s">
        <v>4412</v>
      </c>
      <c r="H2964" s="8" t="s">
        <v>197</v>
      </c>
      <c r="I2964" s="9">
        <v>45</v>
      </c>
      <c r="J2964" s="10" t="s">
        <v>238</v>
      </c>
      <c r="K2964" s="8" t="s">
        <v>107</v>
      </c>
      <c r="L2964" s="10" t="s">
        <v>108</v>
      </c>
      <c r="M2964" s="10" t="s">
        <v>109</v>
      </c>
      <c r="N2964" s="10" t="s">
        <v>4115</v>
      </c>
      <c r="O2964" s="27"/>
      <c r="P2964" s="27"/>
      <c r="Q2964" s="74"/>
      <c r="R2964" s="27">
        <v>0.3</v>
      </c>
      <c r="S2964" s="27">
        <v>0.3</v>
      </c>
      <c r="T2964" s="27">
        <v>0.3</v>
      </c>
      <c r="U2964" s="27">
        <v>0.3</v>
      </c>
      <c r="V2964" s="27">
        <v>0.3</v>
      </c>
      <c r="W2964" s="27"/>
      <c r="X2964" s="27"/>
      <c r="Y2964" s="27"/>
      <c r="Z2964" s="27"/>
      <c r="AA2964" s="27"/>
      <c r="AB2964" s="27"/>
      <c r="AC2964" s="27"/>
      <c r="AD2964" s="27"/>
      <c r="AE2964" s="27"/>
      <c r="AF2964" s="27"/>
      <c r="AG2964" s="27"/>
      <c r="AH2964" s="27"/>
      <c r="AI2964" s="27"/>
      <c r="AJ2964" s="27"/>
      <c r="AK2964" s="27"/>
      <c r="AL2964" s="27"/>
      <c r="AM2964" s="27"/>
      <c r="AN2964" s="27"/>
      <c r="AO2964" s="27"/>
      <c r="AP2964" s="27">
        <v>175652.21</v>
      </c>
      <c r="AQ2964" s="39">
        <v>0</v>
      </c>
      <c r="AR2964" s="27">
        <f t="shared" si="82"/>
        <v>0</v>
      </c>
      <c r="AS2964" s="10" t="s">
        <v>111</v>
      </c>
      <c r="AT2964" s="7" t="s">
        <v>375</v>
      </c>
      <c r="AU2964" s="89" t="s">
        <v>212</v>
      </c>
    </row>
    <row r="2965" spans="2:47" x14ac:dyDescent="0.2">
      <c r="B2965" s="7" t="s">
        <v>4413</v>
      </c>
      <c r="C2965" s="7" t="s">
        <v>100</v>
      </c>
      <c r="D2965" s="13" t="s">
        <v>4414</v>
      </c>
      <c r="E2965" s="7" t="s">
        <v>4112</v>
      </c>
      <c r="F2965" s="7" t="s">
        <v>4415</v>
      </c>
      <c r="G2965" s="7" t="s">
        <v>4416</v>
      </c>
      <c r="H2965" s="8" t="s">
        <v>197</v>
      </c>
      <c r="I2965" s="9">
        <v>85</v>
      </c>
      <c r="J2965" s="10" t="s">
        <v>238</v>
      </c>
      <c r="K2965" s="8" t="s">
        <v>107</v>
      </c>
      <c r="L2965" s="10" t="s">
        <v>108</v>
      </c>
      <c r="M2965" s="10" t="s">
        <v>109</v>
      </c>
      <c r="N2965" s="10" t="s">
        <v>4115</v>
      </c>
      <c r="O2965" s="27"/>
      <c r="P2965" s="27"/>
      <c r="Q2965" s="74"/>
      <c r="R2965" s="27">
        <v>2.9</v>
      </c>
      <c r="S2965" s="27">
        <v>2.9</v>
      </c>
      <c r="T2965" s="27">
        <v>2.9</v>
      </c>
      <c r="U2965" s="27">
        <v>2.9</v>
      </c>
      <c r="V2965" s="27">
        <v>2.9</v>
      </c>
      <c r="W2965" s="27"/>
      <c r="X2965" s="27"/>
      <c r="Y2965" s="27"/>
      <c r="Z2965" s="27"/>
      <c r="AA2965" s="27"/>
      <c r="AB2965" s="27"/>
      <c r="AC2965" s="27"/>
      <c r="AD2965" s="27"/>
      <c r="AE2965" s="27"/>
      <c r="AF2965" s="27"/>
      <c r="AG2965" s="27"/>
      <c r="AH2965" s="27"/>
      <c r="AI2965" s="27"/>
      <c r="AJ2965" s="27"/>
      <c r="AK2965" s="27"/>
      <c r="AL2965" s="27"/>
      <c r="AM2965" s="27"/>
      <c r="AN2965" s="27"/>
      <c r="AO2965" s="27"/>
      <c r="AP2965" s="27">
        <v>951431.58</v>
      </c>
      <c r="AQ2965" s="39">
        <v>0</v>
      </c>
      <c r="AR2965" s="27">
        <f t="shared" si="82"/>
        <v>0</v>
      </c>
      <c r="AS2965" s="10" t="s">
        <v>111</v>
      </c>
      <c r="AT2965" s="7" t="s">
        <v>375</v>
      </c>
      <c r="AU2965" s="89" t="s">
        <v>212</v>
      </c>
    </row>
    <row r="2966" spans="2:47" x14ac:dyDescent="0.2">
      <c r="B2966" s="7" t="s">
        <v>4417</v>
      </c>
      <c r="C2966" s="7" t="s">
        <v>100</v>
      </c>
      <c r="D2966" s="13" t="s">
        <v>4418</v>
      </c>
      <c r="E2966" s="7" t="s">
        <v>4112</v>
      </c>
      <c r="F2966" s="7" t="s">
        <v>4419</v>
      </c>
      <c r="G2966" s="7" t="s">
        <v>4420</v>
      </c>
      <c r="H2966" s="8" t="s">
        <v>197</v>
      </c>
      <c r="I2966" s="9">
        <v>85</v>
      </c>
      <c r="J2966" s="10" t="s">
        <v>238</v>
      </c>
      <c r="K2966" s="8" t="s">
        <v>107</v>
      </c>
      <c r="L2966" s="10" t="s">
        <v>108</v>
      </c>
      <c r="M2966" s="10" t="s">
        <v>109</v>
      </c>
      <c r="N2966" s="10" t="s">
        <v>4115</v>
      </c>
      <c r="O2966" s="27"/>
      <c r="P2966" s="27"/>
      <c r="Q2966" s="74"/>
      <c r="R2966" s="27">
        <v>2.2999999999999998</v>
      </c>
      <c r="S2966" s="27">
        <v>2.2999999999999998</v>
      </c>
      <c r="T2966" s="27">
        <v>2.2999999999999998</v>
      </c>
      <c r="U2966" s="27">
        <v>2.2999999999999998</v>
      </c>
      <c r="V2966" s="27">
        <v>2.2999999999999998</v>
      </c>
      <c r="W2966" s="27"/>
      <c r="X2966" s="27"/>
      <c r="Y2966" s="27"/>
      <c r="Z2966" s="27"/>
      <c r="AA2966" s="27"/>
      <c r="AB2966" s="27"/>
      <c r="AC2966" s="27"/>
      <c r="AD2966" s="27"/>
      <c r="AE2966" s="27"/>
      <c r="AF2966" s="27"/>
      <c r="AG2966" s="27"/>
      <c r="AH2966" s="27"/>
      <c r="AI2966" s="27"/>
      <c r="AJ2966" s="27"/>
      <c r="AK2966" s="27"/>
      <c r="AL2966" s="27"/>
      <c r="AM2966" s="27"/>
      <c r="AN2966" s="27"/>
      <c r="AO2966" s="27"/>
      <c r="AP2966" s="27">
        <v>567745.63</v>
      </c>
      <c r="AQ2966" s="39">
        <v>0</v>
      </c>
      <c r="AR2966" s="27">
        <f t="shared" si="82"/>
        <v>0</v>
      </c>
      <c r="AS2966" s="10" t="s">
        <v>111</v>
      </c>
      <c r="AT2966" s="7" t="s">
        <v>375</v>
      </c>
      <c r="AU2966" s="89" t="s">
        <v>212</v>
      </c>
    </row>
    <row r="2967" spans="2:47" x14ac:dyDescent="0.2">
      <c r="B2967" s="7" t="s">
        <v>4421</v>
      </c>
      <c r="C2967" s="7" t="s">
        <v>100</v>
      </c>
      <c r="D2967" s="13" t="s">
        <v>4422</v>
      </c>
      <c r="E2967" s="7" t="s">
        <v>4112</v>
      </c>
      <c r="F2967" s="7" t="s">
        <v>4423</v>
      </c>
      <c r="G2967" s="7" t="s">
        <v>4424</v>
      </c>
      <c r="H2967" s="8" t="s">
        <v>197</v>
      </c>
      <c r="I2967" s="9">
        <v>45</v>
      </c>
      <c r="J2967" s="10" t="s">
        <v>238</v>
      </c>
      <c r="K2967" s="8" t="s">
        <v>107</v>
      </c>
      <c r="L2967" s="10" t="s">
        <v>108</v>
      </c>
      <c r="M2967" s="10" t="s">
        <v>109</v>
      </c>
      <c r="N2967" s="10" t="s">
        <v>4115</v>
      </c>
      <c r="O2967" s="27"/>
      <c r="P2967" s="27"/>
      <c r="Q2967" s="74"/>
      <c r="R2967" s="27">
        <v>0.3</v>
      </c>
      <c r="S2967" s="27">
        <v>0.3</v>
      </c>
      <c r="T2967" s="27">
        <v>0.3</v>
      </c>
      <c r="U2967" s="27">
        <v>0.3</v>
      </c>
      <c r="V2967" s="27">
        <v>0.3</v>
      </c>
      <c r="W2967" s="27"/>
      <c r="X2967" s="27"/>
      <c r="Y2967" s="27"/>
      <c r="Z2967" s="27"/>
      <c r="AA2967" s="27"/>
      <c r="AB2967" s="27"/>
      <c r="AC2967" s="27"/>
      <c r="AD2967" s="27"/>
      <c r="AE2967" s="27"/>
      <c r="AF2967" s="27"/>
      <c r="AG2967" s="27"/>
      <c r="AH2967" s="27"/>
      <c r="AI2967" s="27"/>
      <c r="AJ2967" s="27"/>
      <c r="AK2967" s="27"/>
      <c r="AL2967" s="27"/>
      <c r="AM2967" s="27"/>
      <c r="AN2967" s="27"/>
      <c r="AO2967" s="27"/>
      <c r="AP2967" s="27">
        <v>849439.93</v>
      </c>
      <c r="AQ2967" s="39">
        <v>0</v>
      </c>
      <c r="AR2967" s="27">
        <f t="shared" si="82"/>
        <v>0</v>
      </c>
      <c r="AS2967" s="10" t="s">
        <v>111</v>
      </c>
      <c r="AT2967" s="7">
        <v>2015</v>
      </c>
      <c r="AU2967" s="89" t="s">
        <v>212</v>
      </c>
    </row>
    <row r="2968" spans="2:47" x14ac:dyDescent="0.2">
      <c r="B2968" s="7" t="s">
        <v>4425</v>
      </c>
      <c r="C2968" s="7" t="s">
        <v>100</v>
      </c>
      <c r="D2968" s="13" t="s">
        <v>4422</v>
      </c>
      <c r="E2968" s="7" t="s">
        <v>4112</v>
      </c>
      <c r="F2968" s="7" t="s">
        <v>4423</v>
      </c>
      <c r="G2968" s="7" t="s">
        <v>4424</v>
      </c>
      <c r="H2968" s="8" t="s">
        <v>197</v>
      </c>
      <c r="I2968" s="9">
        <v>45</v>
      </c>
      <c r="J2968" s="10" t="s">
        <v>4117</v>
      </c>
      <c r="K2968" s="8" t="s">
        <v>107</v>
      </c>
      <c r="L2968" s="10" t="s">
        <v>108</v>
      </c>
      <c r="M2968" s="10" t="s">
        <v>109</v>
      </c>
      <c r="N2968" s="10" t="s">
        <v>4115</v>
      </c>
      <c r="O2968" s="27"/>
      <c r="P2968" s="27"/>
      <c r="Q2968" s="74"/>
      <c r="R2968" s="27">
        <v>0.3</v>
      </c>
      <c r="S2968" s="27">
        <v>0.3</v>
      </c>
      <c r="T2968" s="27">
        <v>0.3</v>
      </c>
      <c r="U2968" s="27">
        <v>0.3</v>
      </c>
      <c r="V2968" s="27">
        <v>0.3</v>
      </c>
      <c r="W2968" s="27"/>
      <c r="X2968" s="27"/>
      <c r="Y2968" s="27"/>
      <c r="Z2968" s="27"/>
      <c r="AA2968" s="27"/>
      <c r="AB2968" s="27"/>
      <c r="AC2968" s="27"/>
      <c r="AD2968" s="27"/>
      <c r="AE2968" s="27"/>
      <c r="AF2968" s="27"/>
      <c r="AG2968" s="27"/>
      <c r="AH2968" s="27"/>
      <c r="AI2968" s="27"/>
      <c r="AJ2968" s="27"/>
      <c r="AK2968" s="27"/>
      <c r="AL2968" s="27"/>
      <c r="AM2968" s="27"/>
      <c r="AN2968" s="27"/>
      <c r="AO2968" s="27"/>
      <c r="AP2968" s="27">
        <v>849439.93268388568</v>
      </c>
      <c r="AQ2968" s="39">
        <v>0</v>
      </c>
      <c r="AR2968" s="27">
        <f t="shared" si="82"/>
        <v>0</v>
      </c>
      <c r="AS2968" s="10" t="s">
        <v>111</v>
      </c>
      <c r="AT2968" s="7" t="s">
        <v>375</v>
      </c>
      <c r="AU2968" s="89" t="s">
        <v>212</v>
      </c>
    </row>
    <row r="2969" spans="2:47" x14ac:dyDescent="0.2">
      <c r="B2969" s="7" t="s">
        <v>4426</v>
      </c>
      <c r="C2969" s="7" t="s">
        <v>100</v>
      </c>
      <c r="D2969" s="13" t="s">
        <v>4422</v>
      </c>
      <c r="E2969" s="7" t="s">
        <v>4112</v>
      </c>
      <c r="F2969" s="7" t="s">
        <v>4423</v>
      </c>
      <c r="G2969" s="7" t="s">
        <v>4427</v>
      </c>
      <c r="H2969" s="8" t="s">
        <v>197</v>
      </c>
      <c r="I2969" s="9">
        <v>45</v>
      </c>
      <c r="J2969" s="10" t="s">
        <v>238</v>
      </c>
      <c r="K2969" s="8" t="s">
        <v>107</v>
      </c>
      <c r="L2969" s="10" t="s">
        <v>108</v>
      </c>
      <c r="M2969" s="10" t="s">
        <v>109</v>
      </c>
      <c r="N2969" s="10" t="s">
        <v>4115</v>
      </c>
      <c r="O2969" s="27"/>
      <c r="P2969" s="27"/>
      <c r="Q2969" s="74"/>
      <c r="R2969" s="27">
        <v>0.3</v>
      </c>
      <c r="S2969" s="27">
        <v>0.3</v>
      </c>
      <c r="T2969" s="27">
        <v>0.3</v>
      </c>
      <c r="U2969" s="27">
        <v>0.3</v>
      </c>
      <c r="V2969" s="27">
        <v>0.3</v>
      </c>
      <c r="W2969" s="27"/>
      <c r="X2969" s="27"/>
      <c r="Y2969" s="27"/>
      <c r="Z2969" s="27"/>
      <c r="AA2969" s="27"/>
      <c r="AB2969" s="27"/>
      <c r="AC2969" s="27"/>
      <c r="AD2969" s="27"/>
      <c r="AE2969" s="27"/>
      <c r="AF2969" s="27"/>
      <c r="AG2969" s="27"/>
      <c r="AH2969" s="27"/>
      <c r="AI2969" s="27"/>
      <c r="AJ2969" s="27"/>
      <c r="AK2969" s="27"/>
      <c r="AL2969" s="27"/>
      <c r="AM2969" s="27"/>
      <c r="AN2969" s="27"/>
      <c r="AO2969" s="27"/>
      <c r="AP2969" s="27">
        <v>370342.6</v>
      </c>
      <c r="AQ2969" s="39">
        <v>0</v>
      </c>
      <c r="AR2969" s="27">
        <f t="shared" si="82"/>
        <v>0</v>
      </c>
      <c r="AS2969" s="10" t="s">
        <v>111</v>
      </c>
      <c r="AT2969" s="7">
        <v>2015</v>
      </c>
      <c r="AU2969" s="89" t="s">
        <v>212</v>
      </c>
    </row>
    <row r="2970" spans="2:47" x14ac:dyDescent="0.2">
      <c r="B2970" s="7" t="s">
        <v>4428</v>
      </c>
      <c r="C2970" s="7" t="s">
        <v>100</v>
      </c>
      <c r="D2970" s="13" t="s">
        <v>4422</v>
      </c>
      <c r="E2970" s="7" t="s">
        <v>4112</v>
      </c>
      <c r="F2970" s="7" t="s">
        <v>4423</v>
      </c>
      <c r="G2970" s="7" t="s">
        <v>4427</v>
      </c>
      <c r="H2970" s="8" t="s">
        <v>197</v>
      </c>
      <c r="I2970" s="9">
        <v>45</v>
      </c>
      <c r="J2970" s="10" t="s">
        <v>4117</v>
      </c>
      <c r="K2970" s="8" t="s">
        <v>107</v>
      </c>
      <c r="L2970" s="10" t="s">
        <v>108</v>
      </c>
      <c r="M2970" s="10" t="s">
        <v>109</v>
      </c>
      <c r="N2970" s="10" t="s">
        <v>4115</v>
      </c>
      <c r="O2970" s="27"/>
      <c r="P2970" s="27"/>
      <c r="Q2970" s="74"/>
      <c r="R2970" s="27">
        <v>0.3</v>
      </c>
      <c r="S2970" s="27">
        <v>0.3</v>
      </c>
      <c r="T2970" s="27">
        <v>0.3</v>
      </c>
      <c r="U2970" s="27">
        <v>0.3</v>
      </c>
      <c r="V2970" s="27">
        <v>0.3</v>
      </c>
      <c r="W2970" s="27"/>
      <c r="X2970" s="27"/>
      <c r="Y2970" s="27"/>
      <c r="Z2970" s="27"/>
      <c r="AA2970" s="27"/>
      <c r="AB2970" s="27"/>
      <c r="AC2970" s="27"/>
      <c r="AD2970" s="27"/>
      <c r="AE2970" s="27"/>
      <c r="AF2970" s="27"/>
      <c r="AG2970" s="27"/>
      <c r="AH2970" s="27"/>
      <c r="AI2970" s="27"/>
      <c r="AJ2970" s="27"/>
      <c r="AK2970" s="27"/>
      <c r="AL2970" s="27"/>
      <c r="AM2970" s="27"/>
      <c r="AN2970" s="27"/>
      <c r="AO2970" s="27"/>
      <c r="AP2970" s="27">
        <v>370342.60256073135</v>
      </c>
      <c r="AQ2970" s="39">
        <v>0</v>
      </c>
      <c r="AR2970" s="27">
        <f t="shared" si="82"/>
        <v>0</v>
      </c>
      <c r="AS2970" s="10" t="s">
        <v>111</v>
      </c>
      <c r="AT2970" s="7" t="s">
        <v>375</v>
      </c>
      <c r="AU2970" s="89" t="s">
        <v>212</v>
      </c>
    </row>
    <row r="2971" spans="2:47" x14ac:dyDescent="0.2">
      <c r="B2971" s="7" t="s">
        <v>4429</v>
      </c>
      <c r="C2971" s="7" t="s">
        <v>100</v>
      </c>
      <c r="D2971" s="13" t="s">
        <v>4430</v>
      </c>
      <c r="E2971" s="7" t="s">
        <v>4112</v>
      </c>
      <c r="F2971" s="7" t="s">
        <v>4431</v>
      </c>
      <c r="G2971" s="7" t="s">
        <v>4432</v>
      </c>
      <c r="H2971" s="8" t="s">
        <v>197</v>
      </c>
      <c r="I2971" s="9">
        <v>85</v>
      </c>
      <c r="J2971" s="10" t="s">
        <v>238</v>
      </c>
      <c r="K2971" s="8" t="s">
        <v>107</v>
      </c>
      <c r="L2971" s="10" t="s">
        <v>108</v>
      </c>
      <c r="M2971" s="10" t="s">
        <v>109</v>
      </c>
      <c r="N2971" s="10" t="s">
        <v>4115</v>
      </c>
      <c r="O2971" s="27"/>
      <c r="P2971" s="27"/>
      <c r="Q2971" s="74"/>
      <c r="R2971" s="27">
        <v>0.77</v>
      </c>
      <c r="S2971" s="27">
        <v>0.77</v>
      </c>
      <c r="T2971" s="27">
        <v>0.77</v>
      </c>
      <c r="U2971" s="27">
        <v>0.77</v>
      </c>
      <c r="V2971" s="27">
        <v>0.77</v>
      </c>
      <c r="W2971" s="27"/>
      <c r="X2971" s="27"/>
      <c r="Y2971" s="27"/>
      <c r="Z2971" s="27"/>
      <c r="AA2971" s="27"/>
      <c r="AB2971" s="27"/>
      <c r="AC2971" s="27"/>
      <c r="AD2971" s="27"/>
      <c r="AE2971" s="27"/>
      <c r="AF2971" s="27"/>
      <c r="AG2971" s="27"/>
      <c r="AH2971" s="27"/>
      <c r="AI2971" s="27"/>
      <c r="AJ2971" s="27"/>
      <c r="AK2971" s="27"/>
      <c r="AL2971" s="27"/>
      <c r="AM2971" s="27"/>
      <c r="AN2971" s="27"/>
      <c r="AO2971" s="27"/>
      <c r="AP2971" s="27">
        <v>129468.65</v>
      </c>
      <c r="AQ2971" s="39">
        <v>0</v>
      </c>
      <c r="AR2971" s="27">
        <f t="shared" si="82"/>
        <v>0</v>
      </c>
      <c r="AS2971" s="10" t="s">
        <v>111</v>
      </c>
      <c r="AT2971" s="7" t="s">
        <v>375</v>
      </c>
      <c r="AU2971" s="89" t="s">
        <v>212</v>
      </c>
    </row>
    <row r="2972" spans="2:47" x14ac:dyDescent="0.2">
      <c r="B2972" s="7" t="s">
        <v>4433</v>
      </c>
      <c r="C2972" s="7" t="s">
        <v>100</v>
      </c>
      <c r="D2972" s="13" t="s">
        <v>4434</v>
      </c>
      <c r="E2972" s="7" t="s">
        <v>4112</v>
      </c>
      <c r="F2972" s="7" t="s">
        <v>4435</v>
      </c>
      <c r="G2972" s="7" t="s">
        <v>4436</v>
      </c>
      <c r="H2972" s="8" t="s">
        <v>197</v>
      </c>
      <c r="I2972" s="9">
        <v>45</v>
      </c>
      <c r="J2972" s="10" t="s">
        <v>238</v>
      </c>
      <c r="K2972" s="8" t="s">
        <v>107</v>
      </c>
      <c r="L2972" s="10" t="s">
        <v>108</v>
      </c>
      <c r="M2972" s="10" t="s">
        <v>109</v>
      </c>
      <c r="N2972" s="10" t="s">
        <v>4115</v>
      </c>
      <c r="O2972" s="27"/>
      <c r="P2972" s="27"/>
      <c r="Q2972" s="74"/>
      <c r="R2972" s="27">
        <v>0.1</v>
      </c>
      <c r="S2972" s="27">
        <v>0.1</v>
      </c>
      <c r="T2972" s="27">
        <v>0.1</v>
      </c>
      <c r="U2972" s="27">
        <v>0.1</v>
      </c>
      <c r="V2972" s="27">
        <v>0.1</v>
      </c>
      <c r="W2972" s="27"/>
      <c r="X2972" s="27"/>
      <c r="Y2972" s="27"/>
      <c r="Z2972" s="27"/>
      <c r="AA2972" s="27"/>
      <c r="AB2972" s="27"/>
      <c r="AC2972" s="27"/>
      <c r="AD2972" s="27"/>
      <c r="AE2972" s="27"/>
      <c r="AF2972" s="27"/>
      <c r="AG2972" s="27"/>
      <c r="AH2972" s="27"/>
      <c r="AI2972" s="27"/>
      <c r="AJ2972" s="27"/>
      <c r="AK2972" s="27"/>
      <c r="AL2972" s="27"/>
      <c r="AM2972" s="27"/>
      <c r="AN2972" s="27"/>
      <c r="AO2972" s="27"/>
      <c r="AP2972" s="27">
        <v>2801362.94</v>
      </c>
      <c r="AQ2972" s="39">
        <v>0</v>
      </c>
      <c r="AR2972" s="27">
        <f t="shared" si="82"/>
        <v>0</v>
      </c>
      <c r="AS2972" s="10" t="s">
        <v>111</v>
      </c>
      <c r="AT2972" s="7" t="s">
        <v>375</v>
      </c>
      <c r="AU2972" s="89" t="s">
        <v>212</v>
      </c>
    </row>
    <row r="2973" spans="2:47" x14ac:dyDescent="0.2">
      <c r="B2973" s="7" t="s">
        <v>4437</v>
      </c>
      <c r="C2973" s="7" t="s">
        <v>100</v>
      </c>
      <c r="D2973" s="13" t="s">
        <v>4438</v>
      </c>
      <c r="E2973" s="7" t="s">
        <v>4112</v>
      </c>
      <c r="F2973" s="7" t="s">
        <v>4439</v>
      </c>
      <c r="G2973" s="7" t="s">
        <v>4440</v>
      </c>
      <c r="H2973" s="8" t="s">
        <v>197</v>
      </c>
      <c r="I2973" s="9">
        <v>45</v>
      </c>
      <c r="J2973" s="10" t="s">
        <v>238</v>
      </c>
      <c r="K2973" s="8" t="s">
        <v>107</v>
      </c>
      <c r="L2973" s="10" t="s">
        <v>108</v>
      </c>
      <c r="M2973" s="10" t="s">
        <v>109</v>
      </c>
      <c r="N2973" s="10" t="s">
        <v>4115</v>
      </c>
      <c r="O2973" s="27"/>
      <c r="P2973" s="27"/>
      <c r="Q2973" s="74"/>
      <c r="R2973" s="27">
        <v>0.2</v>
      </c>
      <c r="S2973" s="27">
        <v>0.2</v>
      </c>
      <c r="T2973" s="27">
        <v>0.2</v>
      </c>
      <c r="U2973" s="27">
        <v>0.2</v>
      </c>
      <c r="V2973" s="27">
        <v>0.2</v>
      </c>
      <c r="W2973" s="27"/>
      <c r="X2973" s="27"/>
      <c r="Y2973" s="27"/>
      <c r="Z2973" s="27"/>
      <c r="AA2973" s="27"/>
      <c r="AB2973" s="27"/>
      <c r="AC2973" s="27"/>
      <c r="AD2973" s="27"/>
      <c r="AE2973" s="27"/>
      <c r="AF2973" s="27"/>
      <c r="AG2973" s="27"/>
      <c r="AH2973" s="27"/>
      <c r="AI2973" s="27"/>
      <c r="AJ2973" s="27"/>
      <c r="AK2973" s="27"/>
      <c r="AL2973" s="27"/>
      <c r="AM2973" s="27"/>
      <c r="AN2973" s="27"/>
      <c r="AO2973" s="27"/>
      <c r="AP2973" s="27">
        <v>5841066.2699999996</v>
      </c>
      <c r="AQ2973" s="39">
        <v>0</v>
      </c>
      <c r="AR2973" s="27">
        <f t="shared" si="82"/>
        <v>0</v>
      </c>
      <c r="AS2973" s="10" t="s">
        <v>111</v>
      </c>
      <c r="AT2973" s="7" t="s">
        <v>375</v>
      </c>
      <c r="AU2973" s="89" t="s">
        <v>212</v>
      </c>
    </row>
    <row r="2974" spans="2:47" x14ac:dyDescent="0.2">
      <c r="B2974" s="7" t="s">
        <v>4441</v>
      </c>
      <c r="C2974" s="7" t="s">
        <v>100</v>
      </c>
      <c r="D2974" s="13" t="s">
        <v>4442</v>
      </c>
      <c r="E2974" s="7" t="s">
        <v>4112</v>
      </c>
      <c r="F2974" s="7" t="s">
        <v>4443</v>
      </c>
      <c r="G2974" s="7" t="s">
        <v>4444</v>
      </c>
      <c r="H2974" s="8" t="s">
        <v>197</v>
      </c>
      <c r="I2974" s="9">
        <v>85</v>
      </c>
      <c r="J2974" s="10" t="s">
        <v>238</v>
      </c>
      <c r="K2974" s="8" t="s">
        <v>107</v>
      </c>
      <c r="L2974" s="10" t="s">
        <v>108</v>
      </c>
      <c r="M2974" s="10" t="s">
        <v>109</v>
      </c>
      <c r="N2974" s="10" t="s">
        <v>4115</v>
      </c>
      <c r="O2974" s="27"/>
      <c r="P2974" s="27"/>
      <c r="Q2974" s="74"/>
      <c r="R2974" s="27">
        <v>0.5</v>
      </c>
      <c r="S2974" s="27">
        <v>0</v>
      </c>
      <c r="T2974" s="27">
        <v>0</v>
      </c>
      <c r="U2974" s="27">
        <v>0</v>
      </c>
      <c r="V2974" s="27">
        <v>0</v>
      </c>
      <c r="W2974" s="27"/>
      <c r="X2974" s="27"/>
      <c r="Y2974" s="27"/>
      <c r="Z2974" s="27"/>
      <c r="AA2974" s="27"/>
      <c r="AB2974" s="27"/>
      <c r="AC2974" s="27"/>
      <c r="AD2974" s="27"/>
      <c r="AE2974" s="27"/>
      <c r="AF2974" s="27"/>
      <c r="AG2974" s="27"/>
      <c r="AH2974" s="27"/>
      <c r="AI2974" s="27"/>
      <c r="AJ2974" s="27"/>
      <c r="AK2974" s="27"/>
      <c r="AL2974" s="27"/>
      <c r="AM2974" s="27"/>
      <c r="AN2974" s="27"/>
      <c r="AO2974" s="27"/>
      <c r="AP2974" s="27">
        <v>348000</v>
      </c>
      <c r="AQ2974" s="39">
        <v>0</v>
      </c>
      <c r="AR2974" s="27">
        <f t="shared" si="82"/>
        <v>0</v>
      </c>
      <c r="AS2974" s="10" t="s">
        <v>111</v>
      </c>
      <c r="AT2974" s="7">
        <v>2015</v>
      </c>
      <c r="AU2974" s="89" t="s">
        <v>212</v>
      </c>
    </row>
    <row r="2975" spans="2:47" x14ac:dyDescent="0.2">
      <c r="B2975" s="7" t="s">
        <v>4445</v>
      </c>
      <c r="C2975" s="7" t="s">
        <v>100</v>
      </c>
      <c r="D2975" s="13" t="s">
        <v>4442</v>
      </c>
      <c r="E2975" s="7" t="s">
        <v>4112</v>
      </c>
      <c r="F2975" s="7" t="s">
        <v>4443</v>
      </c>
      <c r="G2975" s="7" t="s">
        <v>4444</v>
      </c>
      <c r="H2975" s="8" t="s">
        <v>197</v>
      </c>
      <c r="I2975" s="9">
        <v>85</v>
      </c>
      <c r="J2975" s="10" t="s">
        <v>4117</v>
      </c>
      <c r="K2975" s="8" t="s">
        <v>107</v>
      </c>
      <c r="L2975" s="10" t="s">
        <v>108</v>
      </c>
      <c r="M2975" s="10" t="s">
        <v>109</v>
      </c>
      <c r="N2975" s="10" t="s">
        <v>4115</v>
      </c>
      <c r="O2975" s="27"/>
      <c r="P2975" s="27"/>
      <c r="Q2975" s="74"/>
      <c r="R2975" s="27">
        <v>0.5</v>
      </c>
      <c r="S2975" s="27">
        <v>0</v>
      </c>
      <c r="T2975" s="27">
        <v>0</v>
      </c>
      <c r="U2975" s="27">
        <v>0</v>
      </c>
      <c r="V2975" s="27">
        <v>0</v>
      </c>
      <c r="W2975" s="27"/>
      <c r="X2975" s="27"/>
      <c r="Y2975" s="27"/>
      <c r="Z2975" s="27"/>
      <c r="AA2975" s="27"/>
      <c r="AB2975" s="27"/>
      <c r="AC2975" s="27"/>
      <c r="AD2975" s="27"/>
      <c r="AE2975" s="27"/>
      <c r="AF2975" s="27"/>
      <c r="AG2975" s="27"/>
      <c r="AH2975" s="27"/>
      <c r="AI2975" s="27"/>
      <c r="AJ2975" s="27"/>
      <c r="AK2975" s="27"/>
      <c r="AL2975" s="27"/>
      <c r="AM2975" s="27"/>
      <c r="AN2975" s="27"/>
      <c r="AO2975" s="27"/>
      <c r="AP2975" s="27">
        <v>347999.99999999994</v>
      </c>
      <c r="AQ2975" s="39">
        <v>0</v>
      </c>
      <c r="AR2975" s="27">
        <f t="shared" si="82"/>
        <v>0</v>
      </c>
      <c r="AS2975" s="10" t="s">
        <v>111</v>
      </c>
      <c r="AT2975" s="7" t="s">
        <v>375</v>
      </c>
      <c r="AU2975" s="89" t="s">
        <v>212</v>
      </c>
    </row>
    <row r="2976" spans="2:47" x14ac:dyDescent="0.2">
      <c r="B2976" s="7" t="s">
        <v>4446</v>
      </c>
      <c r="C2976" s="7" t="s">
        <v>100</v>
      </c>
      <c r="D2976" s="13" t="s">
        <v>4442</v>
      </c>
      <c r="E2976" s="7" t="s">
        <v>4112</v>
      </c>
      <c r="F2976" s="7" t="s">
        <v>4443</v>
      </c>
      <c r="G2976" s="7" t="s">
        <v>4447</v>
      </c>
      <c r="H2976" s="8" t="s">
        <v>197</v>
      </c>
      <c r="I2976" s="9">
        <v>85</v>
      </c>
      <c r="J2976" s="10" t="s">
        <v>238</v>
      </c>
      <c r="K2976" s="8" t="s">
        <v>107</v>
      </c>
      <c r="L2976" s="10" t="s">
        <v>108</v>
      </c>
      <c r="M2976" s="10" t="s">
        <v>109</v>
      </c>
      <c r="N2976" s="10" t="s">
        <v>4115</v>
      </c>
      <c r="O2976" s="27"/>
      <c r="P2976" s="27"/>
      <c r="Q2976" s="74"/>
      <c r="R2976" s="27">
        <v>0.4</v>
      </c>
      <c r="S2976" s="27">
        <v>0.4</v>
      </c>
      <c r="T2976" s="27">
        <v>0.4</v>
      </c>
      <c r="U2976" s="27">
        <v>0.4</v>
      </c>
      <c r="V2976" s="27">
        <v>0.4</v>
      </c>
      <c r="W2976" s="27"/>
      <c r="X2976" s="27"/>
      <c r="Y2976" s="27"/>
      <c r="Z2976" s="27"/>
      <c r="AA2976" s="27"/>
      <c r="AB2976" s="27"/>
      <c r="AC2976" s="27"/>
      <c r="AD2976" s="27"/>
      <c r="AE2976" s="27"/>
      <c r="AF2976" s="27"/>
      <c r="AG2976" s="27"/>
      <c r="AH2976" s="27"/>
      <c r="AI2976" s="27"/>
      <c r="AJ2976" s="27"/>
      <c r="AK2976" s="27"/>
      <c r="AL2976" s="27"/>
      <c r="AM2976" s="27"/>
      <c r="AN2976" s="27"/>
      <c r="AO2976" s="27"/>
      <c r="AP2976" s="27">
        <v>277099.84000000003</v>
      </c>
      <c r="AQ2976" s="39">
        <v>0</v>
      </c>
      <c r="AR2976" s="27">
        <f t="shared" si="82"/>
        <v>0</v>
      </c>
      <c r="AS2976" s="10" t="s">
        <v>111</v>
      </c>
      <c r="AT2976" s="7">
        <v>2015</v>
      </c>
      <c r="AU2976" s="89" t="s">
        <v>242</v>
      </c>
    </row>
    <row r="2977" spans="2:47" x14ac:dyDescent="0.2">
      <c r="B2977" s="7" t="s">
        <v>4448</v>
      </c>
      <c r="C2977" s="7" t="s">
        <v>100</v>
      </c>
      <c r="D2977" s="13" t="s">
        <v>4442</v>
      </c>
      <c r="E2977" s="7" t="s">
        <v>4112</v>
      </c>
      <c r="F2977" s="7" t="s">
        <v>4443</v>
      </c>
      <c r="G2977" s="7" t="s">
        <v>4447</v>
      </c>
      <c r="H2977" s="8" t="s">
        <v>197</v>
      </c>
      <c r="I2977" s="9">
        <v>85</v>
      </c>
      <c r="J2977" s="10" t="s">
        <v>4117</v>
      </c>
      <c r="K2977" s="8" t="s">
        <v>107</v>
      </c>
      <c r="L2977" s="10" t="s">
        <v>108</v>
      </c>
      <c r="M2977" s="10" t="s">
        <v>109</v>
      </c>
      <c r="N2977" s="10" t="s">
        <v>4115</v>
      </c>
      <c r="O2977" s="27"/>
      <c r="P2977" s="27"/>
      <c r="Q2977" s="74"/>
      <c r="R2977" s="27">
        <v>0.4</v>
      </c>
      <c r="S2977" s="27">
        <v>0.4</v>
      </c>
      <c r="T2977" s="27">
        <v>0.4</v>
      </c>
      <c r="U2977" s="27">
        <v>0.4</v>
      </c>
      <c r="V2977" s="27">
        <v>0.4</v>
      </c>
      <c r="W2977" s="27"/>
      <c r="X2977" s="27"/>
      <c r="Y2977" s="27"/>
      <c r="Z2977" s="27"/>
      <c r="AA2977" s="27"/>
      <c r="AB2977" s="27"/>
      <c r="AC2977" s="27"/>
      <c r="AD2977" s="27"/>
      <c r="AE2977" s="27"/>
      <c r="AF2977" s="27"/>
      <c r="AG2977" s="27"/>
      <c r="AH2977" s="27"/>
      <c r="AI2977" s="27"/>
      <c r="AJ2977" s="27"/>
      <c r="AK2977" s="27"/>
      <c r="AL2977" s="27"/>
      <c r="AM2977" s="27"/>
      <c r="AN2977" s="27"/>
      <c r="AO2977" s="27"/>
      <c r="AP2977" s="27">
        <v>277099.83592996566</v>
      </c>
      <c r="AQ2977" s="39">
        <v>0</v>
      </c>
      <c r="AR2977" s="27">
        <f t="shared" si="82"/>
        <v>0</v>
      </c>
      <c r="AS2977" s="10" t="s">
        <v>111</v>
      </c>
      <c r="AT2977" s="43">
        <v>2015</v>
      </c>
      <c r="AU2977" s="10" t="s">
        <v>1339</v>
      </c>
    </row>
    <row r="2978" spans="2:47" x14ac:dyDescent="0.2">
      <c r="B2978" s="12" t="s">
        <v>4449</v>
      </c>
      <c r="C2978" s="7" t="s">
        <v>100</v>
      </c>
      <c r="D2978" s="13" t="s">
        <v>4442</v>
      </c>
      <c r="E2978" s="7" t="s">
        <v>4112</v>
      </c>
      <c r="F2978" s="7" t="s">
        <v>4443</v>
      </c>
      <c r="G2978" s="7" t="s">
        <v>4447</v>
      </c>
      <c r="H2978" s="8" t="s">
        <v>197</v>
      </c>
      <c r="I2978" s="9">
        <v>85</v>
      </c>
      <c r="J2978" s="10" t="s">
        <v>579</v>
      </c>
      <c r="K2978" s="8" t="s">
        <v>107</v>
      </c>
      <c r="L2978" s="10" t="s">
        <v>108</v>
      </c>
      <c r="M2978" s="10" t="s">
        <v>109</v>
      </c>
      <c r="N2978" s="10" t="s">
        <v>4115</v>
      </c>
      <c r="O2978" s="74"/>
      <c r="P2978" s="27"/>
      <c r="Q2978" s="27"/>
      <c r="R2978" s="27">
        <v>0.4</v>
      </c>
      <c r="S2978" s="27">
        <v>0.4</v>
      </c>
      <c r="T2978" s="27">
        <v>0.4</v>
      </c>
      <c r="U2978" s="27">
        <v>0.4</v>
      </c>
      <c r="V2978" s="27">
        <v>0.4</v>
      </c>
      <c r="W2978" s="27"/>
      <c r="X2978" s="27"/>
      <c r="Y2978" s="27"/>
      <c r="Z2978" s="27"/>
      <c r="AA2978" s="27"/>
      <c r="AB2978" s="27"/>
      <c r="AC2978" s="27"/>
      <c r="AD2978" s="27"/>
      <c r="AE2978" s="27"/>
      <c r="AF2978" s="27"/>
      <c r="AG2978" s="27"/>
      <c r="AH2978" s="27"/>
      <c r="AI2978" s="27"/>
      <c r="AJ2978" s="27"/>
      <c r="AK2978" s="27"/>
      <c r="AL2978" s="27"/>
      <c r="AM2978" s="27"/>
      <c r="AN2978" s="27"/>
      <c r="AO2978" s="27"/>
      <c r="AP2978" s="27">
        <v>277099.83592996566</v>
      </c>
      <c r="AQ2978" s="39">
        <v>0</v>
      </c>
      <c r="AR2978" s="27">
        <f t="shared" si="82"/>
        <v>0</v>
      </c>
      <c r="AS2978" s="10" t="s">
        <v>111</v>
      </c>
      <c r="AT2978" s="43">
        <v>2015</v>
      </c>
      <c r="AU2978" s="88"/>
    </row>
    <row r="2979" spans="2:47" x14ac:dyDescent="0.2">
      <c r="B2979" s="12" t="s">
        <v>4450</v>
      </c>
      <c r="C2979" s="7" t="s">
        <v>100</v>
      </c>
      <c r="D2979" s="13" t="s">
        <v>4442</v>
      </c>
      <c r="E2979" s="7" t="s">
        <v>4112</v>
      </c>
      <c r="F2979" s="7" t="s">
        <v>4443</v>
      </c>
      <c r="G2979" s="7" t="s">
        <v>4447</v>
      </c>
      <c r="H2979" s="8" t="s">
        <v>197</v>
      </c>
      <c r="I2979" s="9">
        <v>85</v>
      </c>
      <c r="J2979" s="10" t="s">
        <v>579</v>
      </c>
      <c r="K2979" s="8" t="s">
        <v>107</v>
      </c>
      <c r="L2979" s="10" t="s">
        <v>108</v>
      </c>
      <c r="M2979" s="10" t="s">
        <v>109</v>
      </c>
      <c r="N2979" s="10" t="s">
        <v>4115</v>
      </c>
      <c r="O2979" s="74"/>
      <c r="P2979" s="27"/>
      <c r="Q2979" s="27"/>
      <c r="R2979" s="27">
        <v>0.4</v>
      </c>
      <c r="S2979" s="27">
        <v>0.4</v>
      </c>
      <c r="T2979" s="27">
        <v>0.4</v>
      </c>
      <c r="U2979" s="27">
        <v>0.4</v>
      </c>
      <c r="V2979" s="27">
        <v>0.4</v>
      </c>
      <c r="W2979" s="27"/>
      <c r="X2979" s="27"/>
      <c r="Y2979" s="27"/>
      <c r="Z2979" s="27"/>
      <c r="AA2979" s="27"/>
      <c r="AB2979" s="27"/>
      <c r="AC2979" s="27"/>
      <c r="AD2979" s="27"/>
      <c r="AE2979" s="27"/>
      <c r="AF2979" s="27"/>
      <c r="AG2979" s="27"/>
      <c r="AH2979" s="27"/>
      <c r="AI2979" s="27"/>
      <c r="AJ2979" s="27"/>
      <c r="AK2979" s="27"/>
      <c r="AL2979" s="27"/>
      <c r="AM2979" s="27"/>
      <c r="AN2979" s="27"/>
      <c r="AO2979" s="27"/>
      <c r="AP2979" s="27">
        <v>213722.61</v>
      </c>
      <c r="AQ2979" s="39">
        <v>0</v>
      </c>
      <c r="AR2979" s="27">
        <f t="shared" si="82"/>
        <v>0</v>
      </c>
      <c r="AS2979" s="10" t="s">
        <v>111</v>
      </c>
      <c r="AT2979" s="43">
        <v>2015</v>
      </c>
      <c r="AU2979" s="88" t="s">
        <v>4451</v>
      </c>
    </row>
    <row r="2980" spans="2:47" x14ac:dyDescent="0.2">
      <c r="B2980" s="12" t="s">
        <v>4452</v>
      </c>
      <c r="C2980" s="7" t="s">
        <v>100</v>
      </c>
      <c r="D2980" s="13" t="s">
        <v>4453</v>
      </c>
      <c r="E2980" s="8" t="s">
        <v>4112</v>
      </c>
      <c r="F2980" s="8" t="s">
        <v>4454</v>
      </c>
      <c r="G2980" s="7" t="s">
        <v>4447</v>
      </c>
      <c r="H2980" s="8" t="s">
        <v>197</v>
      </c>
      <c r="I2980" s="9">
        <v>85</v>
      </c>
      <c r="J2980" s="10" t="s">
        <v>247</v>
      </c>
      <c r="K2980" s="8" t="s">
        <v>107</v>
      </c>
      <c r="L2980" s="10" t="s">
        <v>108</v>
      </c>
      <c r="M2980" s="10" t="s">
        <v>109</v>
      </c>
      <c r="N2980" s="10" t="s">
        <v>4115</v>
      </c>
      <c r="O2980" s="74"/>
      <c r="P2980" s="27"/>
      <c r="Q2980" s="27"/>
      <c r="R2980" s="27"/>
      <c r="S2980" s="27">
        <v>0.4</v>
      </c>
      <c r="T2980" s="27">
        <v>0.4</v>
      </c>
      <c r="U2980" s="27">
        <v>0.4</v>
      </c>
      <c r="V2980" s="27">
        <v>0.4</v>
      </c>
      <c r="W2980" s="27"/>
      <c r="X2980" s="27"/>
      <c r="Y2980" s="27"/>
      <c r="Z2980" s="27"/>
      <c r="AA2980" s="27"/>
      <c r="AB2980" s="27"/>
      <c r="AC2980" s="27"/>
      <c r="AD2980" s="27"/>
      <c r="AE2980" s="27"/>
      <c r="AF2980" s="27"/>
      <c r="AG2980" s="27"/>
      <c r="AH2980" s="27"/>
      <c r="AI2980" s="27"/>
      <c r="AJ2980" s="27"/>
      <c r="AK2980" s="27"/>
      <c r="AL2980" s="27"/>
      <c r="AM2980" s="27"/>
      <c r="AN2980" s="27"/>
      <c r="AO2980" s="27"/>
      <c r="AP2980" s="27">
        <v>213722.61</v>
      </c>
      <c r="AQ2980" s="39">
        <v>0</v>
      </c>
      <c r="AR2980" s="27">
        <f t="shared" si="82"/>
        <v>0</v>
      </c>
      <c r="AS2980" s="10" t="s">
        <v>111</v>
      </c>
      <c r="AT2980" s="43" t="s">
        <v>4455</v>
      </c>
      <c r="AU2980" s="10" t="s">
        <v>212</v>
      </c>
    </row>
    <row r="2981" spans="2:47" x14ac:dyDescent="0.2">
      <c r="B2981" s="7" t="s">
        <v>4456</v>
      </c>
      <c r="C2981" s="7" t="s">
        <v>100</v>
      </c>
      <c r="D2981" s="13" t="s">
        <v>4457</v>
      </c>
      <c r="E2981" s="7" t="s">
        <v>4343</v>
      </c>
      <c r="F2981" s="7" t="s">
        <v>4458</v>
      </c>
      <c r="G2981" s="7" t="s">
        <v>4459</v>
      </c>
      <c r="H2981" s="8" t="s">
        <v>197</v>
      </c>
      <c r="I2981" s="27">
        <v>50.8</v>
      </c>
      <c r="J2981" s="10" t="s">
        <v>238</v>
      </c>
      <c r="K2981" s="8" t="s">
        <v>107</v>
      </c>
      <c r="L2981" s="10" t="s">
        <v>108</v>
      </c>
      <c r="M2981" s="10" t="s">
        <v>109</v>
      </c>
      <c r="N2981" s="10" t="s">
        <v>2510</v>
      </c>
      <c r="O2981" s="27"/>
      <c r="P2981" s="27"/>
      <c r="Q2981" s="74"/>
      <c r="R2981" s="27">
        <v>46.07</v>
      </c>
      <c r="S2981" s="27">
        <v>40</v>
      </c>
      <c r="T2981" s="27">
        <v>40</v>
      </c>
      <c r="U2981" s="27">
        <v>40</v>
      </c>
      <c r="V2981" s="27">
        <v>40</v>
      </c>
      <c r="W2981" s="27"/>
      <c r="X2981" s="27"/>
      <c r="Y2981" s="27"/>
      <c r="Z2981" s="27"/>
      <c r="AA2981" s="27"/>
      <c r="AB2981" s="27"/>
      <c r="AC2981" s="27"/>
      <c r="AD2981" s="27"/>
      <c r="AE2981" s="27"/>
      <c r="AF2981" s="27"/>
      <c r="AG2981" s="27"/>
      <c r="AH2981" s="27"/>
      <c r="AI2981" s="27"/>
      <c r="AJ2981" s="27"/>
      <c r="AK2981" s="27"/>
      <c r="AL2981" s="27"/>
      <c r="AM2981" s="27"/>
      <c r="AN2981" s="27"/>
      <c r="AO2981" s="27"/>
      <c r="AP2981" s="27">
        <v>673721.27</v>
      </c>
      <c r="AQ2981" s="39">
        <v>0</v>
      </c>
      <c r="AR2981" s="27">
        <f t="shared" si="82"/>
        <v>0</v>
      </c>
      <c r="AS2981" s="10" t="s">
        <v>111</v>
      </c>
      <c r="AT2981" s="43" t="s">
        <v>241</v>
      </c>
      <c r="AU2981" s="10" t="s">
        <v>1339</v>
      </c>
    </row>
    <row r="2982" spans="2:47" x14ac:dyDescent="0.2">
      <c r="B2982" s="12" t="s">
        <v>4460</v>
      </c>
      <c r="C2982" s="7" t="s">
        <v>100</v>
      </c>
      <c r="D2982" s="13" t="s">
        <v>4457</v>
      </c>
      <c r="E2982" s="7" t="s">
        <v>4343</v>
      </c>
      <c r="F2982" s="7" t="s">
        <v>4458</v>
      </c>
      <c r="G2982" s="7" t="s">
        <v>4459</v>
      </c>
      <c r="H2982" s="8" t="s">
        <v>197</v>
      </c>
      <c r="I2982" s="9">
        <v>50.8</v>
      </c>
      <c r="J2982" s="10" t="s">
        <v>579</v>
      </c>
      <c r="K2982" s="8" t="s">
        <v>107</v>
      </c>
      <c r="L2982" s="10" t="s">
        <v>108</v>
      </c>
      <c r="M2982" s="10" t="s">
        <v>109</v>
      </c>
      <c r="N2982" s="10" t="s">
        <v>2510</v>
      </c>
      <c r="O2982" s="74"/>
      <c r="P2982" s="27"/>
      <c r="Q2982" s="27"/>
      <c r="R2982" s="27">
        <v>20</v>
      </c>
      <c r="S2982" s="27">
        <v>40</v>
      </c>
      <c r="T2982" s="27">
        <v>31</v>
      </c>
      <c r="U2982" s="27">
        <v>25</v>
      </c>
      <c r="V2982" s="27">
        <v>25</v>
      </c>
      <c r="W2982" s="27"/>
      <c r="X2982" s="27"/>
      <c r="Y2982" s="27"/>
      <c r="Z2982" s="27"/>
      <c r="AA2982" s="27"/>
      <c r="AB2982" s="27"/>
      <c r="AC2982" s="27"/>
      <c r="AD2982" s="27"/>
      <c r="AE2982" s="27"/>
      <c r="AF2982" s="27"/>
      <c r="AG2982" s="27"/>
      <c r="AH2982" s="27"/>
      <c r="AI2982" s="27"/>
      <c r="AJ2982" s="27"/>
      <c r="AK2982" s="27"/>
      <c r="AL2982" s="27"/>
      <c r="AM2982" s="27"/>
      <c r="AN2982" s="27"/>
      <c r="AO2982" s="27"/>
      <c r="AP2982" s="27">
        <v>673721.27</v>
      </c>
      <c r="AQ2982" s="39">
        <v>0</v>
      </c>
      <c r="AR2982" s="27">
        <f t="shared" si="82"/>
        <v>0</v>
      </c>
      <c r="AS2982" s="10" t="s">
        <v>111</v>
      </c>
      <c r="AT2982" s="43" t="s">
        <v>241</v>
      </c>
      <c r="AU2982" s="88"/>
    </row>
    <row r="2983" spans="2:47" x14ac:dyDescent="0.2">
      <c r="B2983" s="12" t="s">
        <v>4461</v>
      </c>
      <c r="C2983" s="7" t="s">
        <v>100</v>
      </c>
      <c r="D2983" s="13" t="s">
        <v>4457</v>
      </c>
      <c r="E2983" s="7" t="s">
        <v>4343</v>
      </c>
      <c r="F2983" s="7" t="s">
        <v>4458</v>
      </c>
      <c r="G2983" s="7" t="s">
        <v>4459</v>
      </c>
      <c r="H2983" s="8" t="s">
        <v>197</v>
      </c>
      <c r="I2983" s="9">
        <v>50.8</v>
      </c>
      <c r="J2983" s="10" t="s">
        <v>579</v>
      </c>
      <c r="K2983" s="8" t="s">
        <v>107</v>
      </c>
      <c r="L2983" s="10" t="s">
        <v>108</v>
      </c>
      <c r="M2983" s="10" t="s">
        <v>109</v>
      </c>
      <c r="N2983" s="10" t="s">
        <v>2510</v>
      </c>
      <c r="O2983" s="74"/>
      <c r="P2983" s="27"/>
      <c r="Q2983" s="27"/>
      <c r="R2983" s="27">
        <v>20</v>
      </c>
      <c r="S2983" s="27">
        <v>40</v>
      </c>
      <c r="T2983" s="27">
        <v>31</v>
      </c>
      <c r="U2983" s="27">
        <v>25</v>
      </c>
      <c r="V2983" s="27">
        <v>25</v>
      </c>
      <c r="W2983" s="27"/>
      <c r="X2983" s="27"/>
      <c r="Y2983" s="27"/>
      <c r="Z2983" s="27"/>
      <c r="AA2983" s="27"/>
      <c r="AB2983" s="27"/>
      <c r="AC2983" s="27"/>
      <c r="AD2983" s="27"/>
      <c r="AE2983" s="27"/>
      <c r="AF2983" s="27"/>
      <c r="AG2983" s="27"/>
      <c r="AH2983" s="27"/>
      <c r="AI2983" s="27"/>
      <c r="AJ2983" s="27"/>
      <c r="AK2983" s="27"/>
      <c r="AL2983" s="27"/>
      <c r="AM2983" s="27"/>
      <c r="AN2983" s="27"/>
      <c r="AO2983" s="27"/>
      <c r="AP2983" s="27">
        <v>433169.17</v>
      </c>
      <c r="AQ2983" s="39">
        <v>0</v>
      </c>
      <c r="AR2983" s="27">
        <f t="shared" si="82"/>
        <v>0</v>
      </c>
      <c r="AS2983" s="10" t="s">
        <v>111</v>
      </c>
      <c r="AT2983" s="43" t="s">
        <v>241</v>
      </c>
      <c r="AU2983" s="13" t="s">
        <v>156</v>
      </c>
    </row>
    <row r="2984" spans="2:47" x14ac:dyDescent="0.2">
      <c r="B2984" s="13" t="s">
        <v>4462</v>
      </c>
      <c r="C2984" s="13" t="s">
        <v>100</v>
      </c>
      <c r="D2984" s="13" t="s">
        <v>4463</v>
      </c>
      <c r="E2984" s="13" t="s">
        <v>4343</v>
      </c>
      <c r="F2984" s="13" t="s">
        <v>4464</v>
      </c>
      <c r="G2984" s="13" t="s">
        <v>4459</v>
      </c>
      <c r="H2984" s="13" t="s">
        <v>197</v>
      </c>
      <c r="I2984" s="13">
        <v>50.8</v>
      </c>
      <c r="J2984" s="13" t="s">
        <v>579</v>
      </c>
      <c r="K2984" s="13" t="s">
        <v>107</v>
      </c>
      <c r="L2984" s="13" t="s">
        <v>108</v>
      </c>
      <c r="M2984" s="13" t="s">
        <v>109</v>
      </c>
      <c r="N2984" s="13" t="s">
        <v>2510</v>
      </c>
      <c r="O2984" s="39"/>
      <c r="P2984" s="39"/>
      <c r="Q2984" s="39"/>
      <c r="R2984" s="39">
        <v>4</v>
      </c>
      <c r="S2984" s="39">
        <v>0</v>
      </c>
      <c r="T2984" s="39">
        <v>0</v>
      </c>
      <c r="U2984" s="39">
        <v>0</v>
      </c>
      <c r="V2984" s="39">
        <v>0</v>
      </c>
      <c r="W2984" s="39"/>
      <c r="X2984" s="39"/>
      <c r="Y2984" s="39"/>
      <c r="Z2984" s="39"/>
      <c r="AA2984" s="39"/>
      <c r="AB2984" s="39"/>
      <c r="AC2984" s="39"/>
      <c r="AD2984" s="39"/>
      <c r="AE2984" s="39"/>
      <c r="AF2984" s="39"/>
      <c r="AG2984" s="39"/>
      <c r="AH2984" s="39"/>
      <c r="AI2984" s="39"/>
      <c r="AJ2984" s="39"/>
      <c r="AK2984" s="39"/>
      <c r="AL2984" s="39"/>
      <c r="AM2984" s="39"/>
      <c r="AN2984" s="39"/>
      <c r="AO2984" s="39"/>
      <c r="AP2984" s="39">
        <v>559080</v>
      </c>
      <c r="AQ2984" s="39">
        <v>0</v>
      </c>
      <c r="AR2984" s="27">
        <f t="shared" si="82"/>
        <v>0</v>
      </c>
      <c r="AS2984" s="13" t="s">
        <v>111</v>
      </c>
      <c r="AT2984" s="13">
        <v>2015</v>
      </c>
      <c r="AU2984" s="13">
        <v>14.15</v>
      </c>
    </row>
    <row r="2985" spans="2:47" x14ac:dyDescent="0.2">
      <c r="B2985" s="13" t="s">
        <v>4465</v>
      </c>
      <c r="C2985" s="13" t="s">
        <v>100</v>
      </c>
      <c r="D2985" s="13" t="s">
        <v>4463</v>
      </c>
      <c r="E2985" s="13" t="s">
        <v>4343</v>
      </c>
      <c r="F2985" s="13" t="s">
        <v>4464</v>
      </c>
      <c r="G2985" s="13" t="s">
        <v>4459</v>
      </c>
      <c r="H2985" s="13" t="s">
        <v>197</v>
      </c>
      <c r="I2985" s="13">
        <v>50.8</v>
      </c>
      <c r="J2985" s="13" t="s">
        <v>579</v>
      </c>
      <c r="K2985" s="13" t="s">
        <v>107</v>
      </c>
      <c r="L2985" s="13" t="s">
        <v>108</v>
      </c>
      <c r="M2985" s="13" t="s">
        <v>109</v>
      </c>
      <c r="N2985" s="13" t="s">
        <v>2510</v>
      </c>
      <c r="O2985" s="39"/>
      <c r="P2985" s="39"/>
      <c r="Q2985" s="39"/>
      <c r="R2985" s="39">
        <v>20</v>
      </c>
      <c r="S2985" s="39">
        <v>34.92</v>
      </c>
      <c r="T2985" s="39">
        <v>31</v>
      </c>
      <c r="U2985" s="39">
        <v>25</v>
      </c>
      <c r="V2985" s="39">
        <v>25</v>
      </c>
      <c r="W2985" s="39"/>
      <c r="X2985" s="39"/>
      <c r="Y2985" s="39"/>
      <c r="Z2985" s="39"/>
      <c r="AA2985" s="39"/>
      <c r="AB2985" s="39"/>
      <c r="AC2985" s="39"/>
      <c r="AD2985" s="39"/>
      <c r="AE2985" s="39"/>
      <c r="AF2985" s="39"/>
      <c r="AG2985" s="39"/>
      <c r="AH2985" s="39"/>
      <c r="AI2985" s="39"/>
      <c r="AJ2985" s="39"/>
      <c r="AK2985" s="39"/>
      <c r="AL2985" s="39"/>
      <c r="AM2985" s="39"/>
      <c r="AN2985" s="39"/>
      <c r="AO2985" s="39"/>
      <c r="AP2985" s="39">
        <v>433169.1696428571</v>
      </c>
      <c r="AQ2985" s="39">
        <v>0</v>
      </c>
      <c r="AR2985" s="27">
        <f t="shared" si="82"/>
        <v>0</v>
      </c>
      <c r="AS2985" s="13" t="s">
        <v>111</v>
      </c>
      <c r="AT2985" s="13">
        <v>2015</v>
      </c>
      <c r="AU2985" s="13">
        <v>14</v>
      </c>
    </row>
    <row r="2986" spans="2:47" x14ac:dyDescent="0.2">
      <c r="B2986" s="13" t="s">
        <v>4466</v>
      </c>
      <c r="C2986" s="13" t="s">
        <v>100</v>
      </c>
      <c r="D2986" s="13" t="s">
        <v>4463</v>
      </c>
      <c r="E2986" s="13" t="s">
        <v>4343</v>
      </c>
      <c r="F2986" s="13" t="s">
        <v>4464</v>
      </c>
      <c r="G2986" s="13" t="s">
        <v>4459</v>
      </c>
      <c r="H2986" s="13" t="s">
        <v>197</v>
      </c>
      <c r="I2986" s="13">
        <v>50.8</v>
      </c>
      <c r="J2986" s="13" t="s">
        <v>579</v>
      </c>
      <c r="K2986" s="13" t="s">
        <v>107</v>
      </c>
      <c r="L2986" s="13" t="s">
        <v>108</v>
      </c>
      <c r="M2986" s="13" t="s">
        <v>109</v>
      </c>
      <c r="N2986" s="13" t="s">
        <v>2510</v>
      </c>
      <c r="O2986" s="39"/>
      <c r="P2986" s="39"/>
      <c r="Q2986" s="39"/>
      <c r="R2986" s="39">
        <v>20</v>
      </c>
      <c r="S2986" s="39">
        <v>34.914999999999999</v>
      </c>
      <c r="T2986" s="39">
        <v>31</v>
      </c>
      <c r="U2986" s="39">
        <v>25</v>
      </c>
      <c r="V2986" s="39">
        <v>25</v>
      </c>
      <c r="W2986" s="39"/>
      <c r="X2986" s="39"/>
      <c r="Y2986" s="39"/>
      <c r="Z2986" s="39"/>
      <c r="AA2986" s="39"/>
      <c r="AB2986" s="39"/>
      <c r="AC2986" s="39"/>
      <c r="AD2986" s="39"/>
      <c r="AE2986" s="39"/>
      <c r="AF2986" s="39"/>
      <c r="AG2986" s="39"/>
      <c r="AH2986" s="39"/>
      <c r="AI2986" s="39"/>
      <c r="AJ2986" s="39"/>
      <c r="AK2986" s="39"/>
      <c r="AL2986" s="39"/>
      <c r="AM2986" s="39"/>
      <c r="AN2986" s="39"/>
      <c r="AO2986" s="39"/>
      <c r="AP2986" s="39">
        <v>433169.1696428571</v>
      </c>
      <c r="AQ2986" s="39">
        <v>0</v>
      </c>
      <c r="AR2986" s="27">
        <f t="shared" si="82"/>
        <v>0</v>
      </c>
      <c r="AS2986" s="13" t="s">
        <v>111</v>
      </c>
      <c r="AT2986" s="13">
        <v>2015</v>
      </c>
      <c r="AU2986" s="13">
        <v>14.15</v>
      </c>
    </row>
    <row r="2987" spans="2:47" x14ac:dyDescent="0.2">
      <c r="B2987" s="13" t="s">
        <v>4467</v>
      </c>
      <c r="C2987" s="13" t="s">
        <v>100</v>
      </c>
      <c r="D2987" s="13" t="s">
        <v>4463</v>
      </c>
      <c r="E2987" s="13" t="s">
        <v>4343</v>
      </c>
      <c r="F2987" s="13" t="s">
        <v>4464</v>
      </c>
      <c r="G2987" s="13" t="s">
        <v>4459</v>
      </c>
      <c r="H2987" s="13" t="s">
        <v>197</v>
      </c>
      <c r="I2987" s="13">
        <v>50.8</v>
      </c>
      <c r="J2987" s="13" t="s">
        <v>579</v>
      </c>
      <c r="K2987" s="13" t="s">
        <v>107</v>
      </c>
      <c r="L2987" s="13" t="s">
        <v>108</v>
      </c>
      <c r="M2987" s="13" t="s">
        <v>122</v>
      </c>
      <c r="N2987" s="13" t="s">
        <v>2510</v>
      </c>
      <c r="O2987" s="39"/>
      <c r="P2987" s="39"/>
      <c r="Q2987" s="39"/>
      <c r="R2987" s="39">
        <v>20</v>
      </c>
      <c r="S2987" s="39">
        <v>24.4</v>
      </c>
      <c r="T2987" s="39">
        <v>31</v>
      </c>
      <c r="U2987" s="39">
        <v>25</v>
      </c>
      <c r="V2987" s="39">
        <v>25</v>
      </c>
      <c r="W2987" s="39"/>
      <c r="X2987" s="39"/>
      <c r="Y2987" s="39"/>
      <c r="Z2987" s="39"/>
      <c r="AA2987" s="39"/>
      <c r="AB2987" s="39"/>
      <c r="AC2987" s="39"/>
      <c r="AD2987" s="39"/>
      <c r="AE2987" s="39"/>
      <c r="AF2987" s="39"/>
      <c r="AG2987" s="39"/>
      <c r="AH2987" s="39"/>
      <c r="AI2987" s="39"/>
      <c r="AJ2987" s="39"/>
      <c r="AK2987" s="39"/>
      <c r="AL2987" s="39"/>
      <c r="AM2987" s="39"/>
      <c r="AN2987" s="39"/>
      <c r="AO2987" s="39"/>
      <c r="AP2987" s="39">
        <v>833176.53571428556</v>
      </c>
      <c r="AQ2987" s="39">
        <v>0</v>
      </c>
      <c r="AR2987" s="27">
        <f t="shared" si="82"/>
        <v>0</v>
      </c>
      <c r="AS2987" s="13" t="s">
        <v>111</v>
      </c>
      <c r="AT2987" s="13">
        <v>2015</v>
      </c>
      <c r="AU2987" s="13" t="s">
        <v>6997</v>
      </c>
    </row>
    <row r="2988" spans="2:47" x14ac:dyDescent="0.2">
      <c r="B2988" s="86" t="s">
        <v>7088</v>
      </c>
      <c r="C2988" s="86" t="s">
        <v>100</v>
      </c>
      <c r="D2988" s="86" t="s">
        <v>4463</v>
      </c>
      <c r="E2988" s="86" t="s">
        <v>4343</v>
      </c>
      <c r="F2988" s="86" t="s">
        <v>4464</v>
      </c>
      <c r="G2988" s="86" t="s">
        <v>7089</v>
      </c>
      <c r="H2988" s="86" t="s">
        <v>197</v>
      </c>
      <c r="I2988" s="13">
        <v>51</v>
      </c>
      <c r="J2988" s="86">
        <v>2015</v>
      </c>
      <c r="K2988" s="86" t="s">
        <v>107</v>
      </c>
      <c r="L2988" s="86" t="s">
        <v>108</v>
      </c>
      <c r="M2988" s="86" t="s">
        <v>122</v>
      </c>
      <c r="N2988" s="86" t="s">
        <v>2510</v>
      </c>
      <c r="O2988" s="39"/>
      <c r="P2988" s="39"/>
      <c r="Q2988" s="39"/>
      <c r="R2988" s="95">
        <v>20</v>
      </c>
      <c r="S2988" s="95">
        <v>7.32</v>
      </c>
      <c r="T2988" s="95">
        <v>22.079000000000001</v>
      </c>
      <c r="U2988" s="95">
        <v>25</v>
      </c>
      <c r="V2988" s="95">
        <v>25</v>
      </c>
      <c r="W2988" s="39"/>
      <c r="X2988" s="39"/>
      <c r="Y2988" s="39"/>
      <c r="Z2988" s="39"/>
      <c r="AA2988" s="39"/>
      <c r="AB2988" s="39"/>
      <c r="AC2988" s="39"/>
      <c r="AD2988" s="39"/>
      <c r="AE2988" s="39"/>
      <c r="AF2988" s="39"/>
      <c r="AG2988" s="39"/>
      <c r="AH2988" s="39"/>
      <c r="AI2988" s="39"/>
      <c r="AJ2988" s="39"/>
      <c r="AK2988" s="39"/>
      <c r="AL2988" s="39"/>
      <c r="AM2988" s="39"/>
      <c r="AN2988" s="39"/>
      <c r="AO2988" s="39"/>
      <c r="AP2988" s="96">
        <v>833176.54</v>
      </c>
      <c r="AQ2988" s="39">
        <f>(R2988+S2988+T2988+U2988+V2988)*AP2988</f>
        <v>82816914.899460003</v>
      </c>
      <c r="AR2988" s="27">
        <f t="shared" si="82"/>
        <v>92754944.687395215</v>
      </c>
      <c r="AS2988" s="15" t="s">
        <v>111</v>
      </c>
      <c r="AT2988" s="15">
        <v>2015</v>
      </c>
      <c r="AU2988" s="13"/>
    </row>
    <row r="2989" spans="2:47" x14ac:dyDescent="0.2">
      <c r="B2989" s="7" t="s">
        <v>4468</v>
      </c>
      <c r="C2989" s="7" t="s">
        <v>100</v>
      </c>
      <c r="D2989" s="13" t="s">
        <v>4469</v>
      </c>
      <c r="E2989" s="7" t="s">
        <v>4343</v>
      </c>
      <c r="F2989" s="7" t="s">
        <v>4470</v>
      </c>
      <c r="G2989" s="7" t="s">
        <v>4471</v>
      </c>
      <c r="H2989" s="8" t="s">
        <v>197</v>
      </c>
      <c r="I2989" s="27">
        <v>50.8</v>
      </c>
      <c r="J2989" s="10" t="s">
        <v>238</v>
      </c>
      <c r="K2989" s="8" t="s">
        <v>107</v>
      </c>
      <c r="L2989" s="10" t="s">
        <v>108</v>
      </c>
      <c r="M2989" s="10" t="s">
        <v>109</v>
      </c>
      <c r="N2989" s="10" t="s">
        <v>2510</v>
      </c>
      <c r="O2989" s="27"/>
      <c r="P2989" s="27"/>
      <c r="Q2989" s="74"/>
      <c r="R2989" s="27">
        <v>11.55</v>
      </c>
      <c r="S2989" s="27">
        <v>6</v>
      </c>
      <c r="T2989" s="27">
        <v>6</v>
      </c>
      <c r="U2989" s="27">
        <v>6</v>
      </c>
      <c r="V2989" s="27">
        <v>6</v>
      </c>
      <c r="W2989" s="27"/>
      <c r="X2989" s="27"/>
      <c r="Y2989" s="27"/>
      <c r="Z2989" s="27"/>
      <c r="AA2989" s="27"/>
      <c r="AB2989" s="27"/>
      <c r="AC2989" s="27"/>
      <c r="AD2989" s="27"/>
      <c r="AE2989" s="27"/>
      <c r="AF2989" s="27"/>
      <c r="AG2989" s="27"/>
      <c r="AH2989" s="27"/>
      <c r="AI2989" s="27"/>
      <c r="AJ2989" s="27"/>
      <c r="AK2989" s="27"/>
      <c r="AL2989" s="27"/>
      <c r="AM2989" s="27"/>
      <c r="AN2989" s="27"/>
      <c r="AO2989" s="27"/>
      <c r="AP2989" s="27">
        <v>673721.27</v>
      </c>
      <c r="AQ2989" s="39">
        <v>0</v>
      </c>
      <c r="AR2989" s="27">
        <f t="shared" si="82"/>
        <v>0</v>
      </c>
      <c r="AS2989" s="10" t="s">
        <v>111</v>
      </c>
      <c r="AT2989" s="43" t="s">
        <v>241</v>
      </c>
      <c r="AU2989" s="10" t="s">
        <v>1339</v>
      </c>
    </row>
    <row r="2990" spans="2:47" x14ac:dyDescent="0.2">
      <c r="B2990" s="12" t="s">
        <v>4472</v>
      </c>
      <c r="C2990" s="7" t="s">
        <v>100</v>
      </c>
      <c r="D2990" s="13" t="s">
        <v>4469</v>
      </c>
      <c r="E2990" s="7" t="s">
        <v>4343</v>
      </c>
      <c r="F2990" s="7" t="s">
        <v>4470</v>
      </c>
      <c r="G2990" s="7" t="s">
        <v>4471</v>
      </c>
      <c r="H2990" s="8" t="s">
        <v>197</v>
      </c>
      <c r="I2990" s="9">
        <v>50.8</v>
      </c>
      <c r="J2990" s="10" t="s">
        <v>579</v>
      </c>
      <c r="K2990" s="8" t="s">
        <v>107</v>
      </c>
      <c r="L2990" s="10" t="s">
        <v>108</v>
      </c>
      <c r="M2990" s="10" t="s">
        <v>109</v>
      </c>
      <c r="N2990" s="10" t="s">
        <v>2510</v>
      </c>
      <c r="O2990" s="74"/>
      <c r="P2990" s="27"/>
      <c r="Q2990" s="27"/>
      <c r="R2990" s="27">
        <v>10.83</v>
      </c>
      <c r="S2990" s="27">
        <v>6.93</v>
      </c>
      <c r="T2990" s="27">
        <v>6.93</v>
      </c>
      <c r="U2990" s="27">
        <v>4</v>
      </c>
      <c r="V2990" s="27">
        <v>4</v>
      </c>
      <c r="W2990" s="27"/>
      <c r="X2990" s="27"/>
      <c r="Y2990" s="27"/>
      <c r="Z2990" s="27"/>
      <c r="AA2990" s="27"/>
      <c r="AB2990" s="27"/>
      <c r="AC2990" s="27"/>
      <c r="AD2990" s="27"/>
      <c r="AE2990" s="27"/>
      <c r="AF2990" s="27"/>
      <c r="AG2990" s="27"/>
      <c r="AH2990" s="27"/>
      <c r="AI2990" s="27"/>
      <c r="AJ2990" s="27"/>
      <c r="AK2990" s="27"/>
      <c r="AL2990" s="27"/>
      <c r="AM2990" s="27"/>
      <c r="AN2990" s="27"/>
      <c r="AO2990" s="27"/>
      <c r="AP2990" s="27">
        <v>673721.27</v>
      </c>
      <c r="AQ2990" s="39">
        <v>0</v>
      </c>
      <c r="AR2990" s="27">
        <f t="shared" si="82"/>
        <v>0</v>
      </c>
      <c r="AS2990" s="10" t="s">
        <v>111</v>
      </c>
      <c r="AT2990" s="43" t="s">
        <v>241</v>
      </c>
      <c r="AU2990" s="88"/>
    </row>
    <row r="2991" spans="2:47" x14ac:dyDescent="0.2">
      <c r="B2991" s="12" t="s">
        <v>4473</v>
      </c>
      <c r="C2991" s="7" t="s">
        <v>100</v>
      </c>
      <c r="D2991" s="13" t="s">
        <v>4469</v>
      </c>
      <c r="E2991" s="7" t="s">
        <v>4343</v>
      </c>
      <c r="F2991" s="7" t="s">
        <v>4470</v>
      </c>
      <c r="G2991" s="7" t="s">
        <v>4471</v>
      </c>
      <c r="H2991" s="8" t="s">
        <v>197</v>
      </c>
      <c r="I2991" s="9">
        <v>50.8</v>
      </c>
      <c r="J2991" s="10" t="s">
        <v>579</v>
      </c>
      <c r="K2991" s="8" t="s">
        <v>107</v>
      </c>
      <c r="L2991" s="10" t="s">
        <v>108</v>
      </c>
      <c r="M2991" s="10" t="s">
        <v>109</v>
      </c>
      <c r="N2991" s="10" t="s">
        <v>2510</v>
      </c>
      <c r="O2991" s="74"/>
      <c r="P2991" s="27"/>
      <c r="Q2991" s="27"/>
      <c r="R2991" s="27">
        <v>10.83</v>
      </c>
      <c r="S2991" s="27">
        <v>6.93</v>
      </c>
      <c r="T2991" s="27">
        <v>6.93</v>
      </c>
      <c r="U2991" s="27">
        <v>4</v>
      </c>
      <c r="V2991" s="27">
        <v>4</v>
      </c>
      <c r="W2991" s="27"/>
      <c r="X2991" s="27"/>
      <c r="Y2991" s="27"/>
      <c r="Z2991" s="27"/>
      <c r="AA2991" s="27"/>
      <c r="AB2991" s="27"/>
      <c r="AC2991" s="27"/>
      <c r="AD2991" s="27"/>
      <c r="AE2991" s="27"/>
      <c r="AF2991" s="27"/>
      <c r="AG2991" s="27"/>
      <c r="AH2991" s="27"/>
      <c r="AI2991" s="27"/>
      <c r="AJ2991" s="27"/>
      <c r="AK2991" s="27"/>
      <c r="AL2991" s="27"/>
      <c r="AM2991" s="27"/>
      <c r="AN2991" s="27"/>
      <c r="AO2991" s="27"/>
      <c r="AP2991" s="27">
        <v>517000</v>
      </c>
      <c r="AQ2991" s="39">
        <v>0</v>
      </c>
      <c r="AR2991" s="27">
        <f t="shared" si="82"/>
        <v>0</v>
      </c>
      <c r="AS2991" s="10" t="s">
        <v>111</v>
      </c>
      <c r="AT2991" s="43" t="s">
        <v>241</v>
      </c>
      <c r="AU2991" s="13" t="s">
        <v>115</v>
      </c>
    </row>
    <row r="2992" spans="2:47" x14ac:dyDescent="0.2">
      <c r="B2992" s="13" t="s">
        <v>4474</v>
      </c>
      <c r="C2992" s="13" t="s">
        <v>100</v>
      </c>
      <c r="D2992" s="13" t="s">
        <v>4475</v>
      </c>
      <c r="E2992" s="13" t="s">
        <v>4343</v>
      </c>
      <c r="F2992" s="13" t="s">
        <v>4476</v>
      </c>
      <c r="G2992" s="13" t="s">
        <v>4471</v>
      </c>
      <c r="H2992" s="13" t="s">
        <v>197</v>
      </c>
      <c r="I2992" s="13">
        <v>50.8</v>
      </c>
      <c r="J2992" s="13" t="s">
        <v>579</v>
      </c>
      <c r="K2992" s="13" t="s">
        <v>107</v>
      </c>
      <c r="L2992" s="13" t="s">
        <v>108</v>
      </c>
      <c r="M2992" s="13" t="s">
        <v>109</v>
      </c>
      <c r="N2992" s="13" t="s">
        <v>2510</v>
      </c>
      <c r="O2992" s="39"/>
      <c r="P2992" s="39"/>
      <c r="Q2992" s="39"/>
      <c r="R2992" s="39">
        <v>10.83</v>
      </c>
      <c r="S2992" s="39">
        <v>9.4130000000000003</v>
      </c>
      <c r="T2992" s="39">
        <v>15.59</v>
      </c>
      <c r="U2992" s="39">
        <v>15.59</v>
      </c>
      <c r="V2992" s="39">
        <v>15.59</v>
      </c>
      <c r="W2992" s="39"/>
      <c r="X2992" s="39"/>
      <c r="Y2992" s="39"/>
      <c r="Z2992" s="39"/>
      <c r="AA2992" s="39"/>
      <c r="AB2992" s="39"/>
      <c r="AC2992" s="39"/>
      <c r="AD2992" s="39"/>
      <c r="AE2992" s="39"/>
      <c r="AF2992" s="39"/>
      <c r="AG2992" s="39"/>
      <c r="AH2992" s="39"/>
      <c r="AI2992" s="39"/>
      <c r="AJ2992" s="39"/>
      <c r="AK2992" s="39"/>
      <c r="AL2992" s="39"/>
      <c r="AM2992" s="39"/>
      <c r="AN2992" s="39"/>
      <c r="AO2992" s="39"/>
      <c r="AP2992" s="39">
        <v>516999.99999999994</v>
      </c>
      <c r="AQ2992" s="39">
        <v>0</v>
      </c>
      <c r="AR2992" s="27">
        <f t="shared" si="82"/>
        <v>0</v>
      </c>
      <c r="AS2992" s="13" t="s">
        <v>111</v>
      </c>
      <c r="AT2992" s="13">
        <v>2015</v>
      </c>
      <c r="AU2992" s="13">
        <v>14</v>
      </c>
    </row>
    <row r="2993" spans="2:47" x14ac:dyDescent="0.2">
      <c r="B2993" s="13" t="s">
        <v>4477</v>
      </c>
      <c r="C2993" s="13" t="s">
        <v>100</v>
      </c>
      <c r="D2993" s="13" t="s">
        <v>4475</v>
      </c>
      <c r="E2993" s="13" t="s">
        <v>4343</v>
      </c>
      <c r="F2993" s="13" t="s">
        <v>4476</v>
      </c>
      <c r="G2993" s="13" t="s">
        <v>4471</v>
      </c>
      <c r="H2993" s="13" t="s">
        <v>197</v>
      </c>
      <c r="I2993" s="13">
        <v>50.8</v>
      </c>
      <c r="J2993" s="13" t="s">
        <v>579</v>
      </c>
      <c r="K2993" s="13" t="s">
        <v>107</v>
      </c>
      <c r="L2993" s="13" t="s">
        <v>108</v>
      </c>
      <c r="M2993" s="13" t="s">
        <v>109</v>
      </c>
      <c r="N2993" s="13" t="s">
        <v>2510</v>
      </c>
      <c r="O2993" s="39"/>
      <c r="P2993" s="39"/>
      <c r="Q2993" s="39"/>
      <c r="R2993" s="39">
        <v>10.83</v>
      </c>
      <c r="S2993" s="39">
        <v>3.2360000000000002</v>
      </c>
      <c r="T2993" s="39">
        <v>15.59</v>
      </c>
      <c r="U2993" s="39">
        <v>15.59</v>
      </c>
      <c r="V2993" s="39">
        <v>15.59</v>
      </c>
      <c r="W2993" s="39"/>
      <c r="X2993" s="39"/>
      <c r="Y2993" s="39"/>
      <c r="Z2993" s="39"/>
      <c r="AA2993" s="39"/>
      <c r="AB2993" s="39"/>
      <c r="AC2993" s="39"/>
      <c r="AD2993" s="39"/>
      <c r="AE2993" s="39"/>
      <c r="AF2993" s="39"/>
      <c r="AG2993" s="39"/>
      <c r="AH2993" s="39"/>
      <c r="AI2993" s="39"/>
      <c r="AJ2993" s="39"/>
      <c r="AK2993" s="39"/>
      <c r="AL2993" s="39"/>
      <c r="AM2993" s="39"/>
      <c r="AN2993" s="39"/>
      <c r="AO2993" s="39"/>
      <c r="AP2993" s="39">
        <v>516999.99999999994</v>
      </c>
      <c r="AQ2993" s="39">
        <v>0</v>
      </c>
      <c r="AR2993" s="27">
        <f t="shared" si="82"/>
        <v>0</v>
      </c>
      <c r="AS2993" s="13" t="s">
        <v>111</v>
      </c>
      <c r="AT2993" s="13">
        <v>2015</v>
      </c>
      <c r="AU2993" s="13">
        <v>15</v>
      </c>
    </row>
    <row r="2994" spans="2:47" x14ac:dyDescent="0.2">
      <c r="B2994" s="13" t="s">
        <v>4478</v>
      </c>
      <c r="C2994" s="13" t="s">
        <v>100</v>
      </c>
      <c r="D2994" s="13" t="s">
        <v>4475</v>
      </c>
      <c r="E2994" s="13" t="s">
        <v>4343</v>
      </c>
      <c r="F2994" s="13" t="s">
        <v>4476</v>
      </c>
      <c r="G2994" s="13" t="s">
        <v>4471</v>
      </c>
      <c r="H2994" s="13" t="s">
        <v>197</v>
      </c>
      <c r="I2994" s="13">
        <v>50.8</v>
      </c>
      <c r="J2994" s="13" t="s">
        <v>579</v>
      </c>
      <c r="K2994" s="13" t="s">
        <v>107</v>
      </c>
      <c r="L2994" s="13" t="s">
        <v>108</v>
      </c>
      <c r="M2994" s="13" t="s">
        <v>109</v>
      </c>
      <c r="N2994" s="13" t="s">
        <v>2510</v>
      </c>
      <c r="O2994" s="39"/>
      <c r="P2994" s="39"/>
      <c r="Q2994" s="39"/>
      <c r="R2994" s="39">
        <v>10.83</v>
      </c>
      <c r="S2994" s="39">
        <v>3.6</v>
      </c>
      <c r="T2994" s="39">
        <v>15.59</v>
      </c>
      <c r="U2994" s="39">
        <v>15.59</v>
      </c>
      <c r="V2994" s="39">
        <v>15.59</v>
      </c>
      <c r="W2994" s="39"/>
      <c r="X2994" s="39"/>
      <c r="Y2994" s="39"/>
      <c r="Z2994" s="39"/>
      <c r="AA2994" s="39"/>
      <c r="AB2994" s="39"/>
      <c r="AC2994" s="39"/>
      <c r="AD2994" s="39"/>
      <c r="AE2994" s="39"/>
      <c r="AF2994" s="39"/>
      <c r="AG2994" s="39"/>
      <c r="AH2994" s="39"/>
      <c r="AI2994" s="39"/>
      <c r="AJ2994" s="39"/>
      <c r="AK2994" s="39"/>
      <c r="AL2994" s="39"/>
      <c r="AM2994" s="39"/>
      <c r="AN2994" s="39"/>
      <c r="AO2994" s="39"/>
      <c r="AP2994" s="39">
        <v>513403.8</v>
      </c>
      <c r="AQ2994" s="39">
        <v>0</v>
      </c>
      <c r="AR2994" s="27">
        <f t="shared" si="82"/>
        <v>0</v>
      </c>
      <c r="AS2994" s="13" t="s">
        <v>111</v>
      </c>
      <c r="AT2994" s="13">
        <v>2015</v>
      </c>
      <c r="AU2994" s="13">
        <v>14</v>
      </c>
    </row>
    <row r="2995" spans="2:47" x14ac:dyDescent="0.2">
      <c r="B2995" s="13" t="s">
        <v>4479</v>
      </c>
      <c r="C2995" s="13" t="s">
        <v>100</v>
      </c>
      <c r="D2995" s="13" t="s">
        <v>4475</v>
      </c>
      <c r="E2995" s="13" t="s">
        <v>4343</v>
      </c>
      <c r="F2995" s="13" t="s">
        <v>4476</v>
      </c>
      <c r="G2995" s="13" t="s">
        <v>4471</v>
      </c>
      <c r="H2995" s="13" t="s">
        <v>197</v>
      </c>
      <c r="I2995" s="13">
        <v>50.8</v>
      </c>
      <c r="J2995" s="13" t="s">
        <v>579</v>
      </c>
      <c r="K2995" s="13" t="s">
        <v>107</v>
      </c>
      <c r="L2995" s="13" t="s">
        <v>108</v>
      </c>
      <c r="M2995" s="13" t="s">
        <v>109</v>
      </c>
      <c r="N2995" s="13" t="s">
        <v>2510</v>
      </c>
      <c r="O2995" s="39"/>
      <c r="P2995" s="39"/>
      <c r="Q2995" s="39"/>
      <c r="R2995" s="39">
        <v>10.83</v>
      </c>
      <c r="S2995" s="39">
        <v>6.93</v>
      </c>
      <c r="T2995" s="39">
        <v>6.93</v>
      </c>
      <c r="U2995" s="39">
        <v>4</v>
      </c>
      <c r="V2995" s="39">
        <v>4</v>
      </c>
      <c r="W2995" s="39"/>
      <c r="X2995" s="39"/>
      <c r="Y2995" s="39"/>
      <c r="Z2995" s="39"/>
      <c r="AA2995" s="39"/>
      <c r="AB2995" s="39"/>
      <c r="AC2995" s="39"/>
      <c r="AD2995" s="39"/>
      <c r="AE2995" s="39"/>
      <c r="AF2995" s="39"/>
      <c r="AG2995" s="39"/>
      <c r="AH2995" s="39"/>
      <c r="AI2995" s="39"/>
      <c r="AJ2995" s="39"/>
      <c r="AK2995" s="39"/>
      <c r="AL2995" s="39"/>
      <c r="AM2995" s="39"/>
      <c r="AN2995" s="39"/>
      <c r="AO2995" s="39"/>
      <c r="AP2995" s="39">
        <v>513403.8</v>
      </c>
      <c r="AQ2995" s="39">
        <v>0</v>
      </c>
      <c r="AR2995" s="27">
        <f t="shared" si="82"/>
        <v>0</v>
      </c>
      <c r="AS2995" s="13" t="s">
        <v>111</v>
      </c>
      <c r="AT2995" s="13">
        <v>2015</v>
      </c>
      <c r="AU2995" s="13">
        <v>14.15</v>
      </c>
    </row>
    <row r="2996" spans="2:47" x14ac:dyDescent="0.2">
      <c r="B2996" s="13" t="s">
        <v>4480</v>
      </c>
      <c r="C2996" s="13" t="s">
        <v>100</v>
      </c>
      <c r="D2996" s="13" t="s">
        <v>4475</v>
      </c>
      <c r="E2996" s="13" t="s">
        <v>4343</v>
      </c>
      <c r="F2996" s="13" t="s">
        <v>4476</v>
      </c>
      <c r="G2996" s="13" t="s">
        <v>4471</v>
      </c>
      <c r="H2996" s="13" t="s">
        <v>197</v>
      </c>
      <c r="I2996" s="13">
        <v>50.8</v>
      </c>
      <c r="J2996" s="13" t="s">
        <v>579</v>
      </c>
      <c r="K2996" s="13" t="s">
        <v>107</v>
      </c>
      <c r="L2996" s="13" t="s">
        <v>108</v>
      </c>
      <c r="M2996" s="13" t="s">
        <v>122</v>
      </c>
      <c r="N2996" s="13" t="s">
        <v>2510</v>
      </c>
      <c r="O2996" s="39"/>
      <c r="P2996" s="39"/>
      <c r="Q2996" s="39"/>
      <c r="R2996" s="39">
        <v>10.83</v>
      </c>
      <c r="S2996" s="39">
        <v>3.6</v>
      </c>
      <c r="T2996" s="39">
        <v>6.93</v>
      </c>
      <c r="U2996" s="39">
        <v>4</v>
      </c>
      <c r="V2996" s="39">
        <v>4</v>
      </c>
      <c r="W2996" s="39"/>
      <c r="X2996" s="39"/>
      <c r="Y2996" s="39"/>
      <c r="Z2996" s="39"/>
      <c r="AA2996" s="39"/>
      <c r="AB2996" s="39"/>
      <c r="AC2996" s="39"/>
      <c r="AD2996" s="39"/>
      <c r="AE2996" s="39"/>
      <c r="AF2996" s="39"/>
      <c r="AG2996" s="39"/>
      <c r="AH2996" s="39"/>
      <c r="AI2996" s="39"/>
      <c r="AJ2996" s="39"/>
      <c r="AK2996" s="39"/>
      <c r="AL2996" s="39"/>
      <c r="AM2996" s="39"/>
      <c r="AN2996" s="39"/>
      <c r="AO2996" s="39"/>
      <c r="AP2996" s="39">
        <v>834176.64285714272</v>
      </c>
      <c r="AQ2996" s="39">
        <v>0</v>
      </c>
      <c r="AR2996" s="27">
        <f t="shared" si="82"/>
        <v>0</v>
      </c>
      <c r="AS2996" s="13" t="s">
        <v>111</v>
      </c>
      <c r="AT2996" s="13">
        <v>2015</v>
      </c>
      <c r="AU2996" s="13" t="s">
        <v>6997</v>
      </c>
    </row>
    <row r="2997" spans="2:47" x14ac:dyDescent="0.2">
      <c r="B2997" s="86" t="s">
        <v>7090</v>
      </c>
      <c r="C2997" s="86" t="s">
        <v>100</v>
      </c>
      <c r="D2997" s="13" t="s">
        <v>4475</v>
      </c>
      <c r="E2997" s="86" t="s">
        <v>4343</v>
      </c>
      <c r="F2997" s="13" t="s">
        <v>4476</v>
      </c>
      <c r="G2997" s="13" t="s">
        <v>7091</v>
      </c>
      <c r="H2997" s="86" t="s">
        <v>197</v>
      </c>
      <c r="I2997" s="13">
        <v>51</v>
      </c>
      <c r="J2997" s="86">
        <v>2015</v>
      </c>
      <c r="K2997" s="86" t="s">
        <v>107</v>
      </c>
      <c r="L2997" s="86" t="s">
        <v>108</v>
      </c>
      <c r="M2997" s="86" t="s">
        <v>122</v>
      </c>
      <c r="N2997" s="86" t="s">
        <v>2510</v>
      </c>
      <c r="O2997" s="39"/>
      <c r="P2997" s="39"/>
      <c r="Q2997" s="39"/>
      <c r="R2997" s="95">
        <v>10.83</v>
      </c>
      <c r="S2997" s="95">
        <v>1.08</v>
      </c>
      <c r="T2997" s="95">
        <v>4.8390000000000004</v>
      </c>
      <c r="U2997" s="95">
        <v>4</v>
      </c>
      <c r="V2997" s="95">
        <v>4</v>
      </c>
      <c r="W2997" s="39"/>
      <c r="X2997" s="39"/>
      <c r="Y2997" s="39"/>
      <c r="Z2997" s="39"/>
      <c r="AA2997" s="39"/>
      <c r="AB2997" s="39"/>
      <c r="AC2997" s="39"/>
      <c r="AD2997" s="39"/>
      <c r="AE2997" s="39"/>
      <c r="AF2997" s="39"/>
      <c r="AG2997" s="39"/>
      <c r="AH2997" s="39"/>
      <c r="AI2997" s="39"/>
      <c r="AJ2997" s="39"/>
      <c r="AK2997" s="39"/>
      <c r="AL2997" s="39"/>
      <c r="AM2997" s="39"/>
      <c r="AN2997" s="39"/>
      <c r="AO2997" s="39"/>
      <c r="AP2997" s="96">
        <v>834176.64</v>
      </c>
      <c r="AQ2997" s="39">
        <f t="shared" ref="AQ2997" si="83">(R2997+S2997+T2997+U2997+V2997)*AP2997</f>
        <v>20645037.663360003</v>
      </c>
      <c r="AR2997" s="27">
        <f t="shared" si="82"/>
        <v>23122442.182963207</v>
      </c>
      <c r="AS2997" s="15" t="s">
        <v>111</v>
      </c>
      <c r="AT2997" s="15">
        <v>2015</v>
      </c>
      <c r="AU2997" s="13"/>
    </row>
    <row r="2998" spans="2:47" x14ac:dyDescent="0.2">
      <c r="B2998" s="7" t="s">
        <v>4481</v>
      </c>
      <c r="C2998" s="7" t="s">
        <v>100</v>
      </c>
      <c r="D2998" s="13" t="s">
        <v>4482</v>
      </c>
      <c r="E2998" s="7" t="s">
        <v>4343</v>
      </c>
      <c r="F2998" s="7" t="s">
        <v>4483</v>
      </c>
      <c r="G2998" s="7" t="s">
        <v>4484</v>
      </c>
      <c r="H2998" s="8" t="s">
        <v>197</v>
      </c>
      <c r="I2998" s="9">
        <v>45</v>
      </c>
      <c r="J2998" s="10" t="s">
        <v>238</v>
      </c>
      <c r="K2998" s="8" t="s">
        <v>107</v>
      </c>
      <c r="L2998" s="10" t="s">
        <v>108</v>
      </c>
      <c r="M2998" s="10" t="s">
        <v>109</v>
      </c>
      <c r="N2998" s="10" t="s">
        <v>4485</v>
      </c>
      <c r="O2998" s="27"/>
      <c r="P2998" s="27"/>
      <c r="Q2998" s="74"/>
      <c r="R2998" s="27">
        <v>500</v>
      </c>
      <c r="S2998" s="27">
        <v>500</v>
      </c>
      <c r="T2998" s="27">
        <v>500</v>
      </c>
      <c r="U2998" s="27">
        <v>500</v>
      </c>
      <c r="V2998" s="27">
        <v>500</v>
      </c>
      <c r="W2998" s="27"/>
      <c r="X2998" s="27"/>
      <c r="Y2998" s="27"/>
      <c r="Z2998" s="27"/>
      <c r="AA2998" s="27"/>
      <c r="AB2998" s="27"/>
      <c r="AC2998" s="27"/>
      <c r="AD2998" s="27"/>
      <c r="AE2998" s="27"/>
      <c r="AF2998" s="27"/>
      <c r="AG2998" s="27"/>
      <c r="AH2998" s="27"/>
      <c r="AI2998" s="27"/>
      <c r="AJ2998" s="27"/>
      <c r="AK2998" s="27"/>
      <c r="AL2998" s="27"/>
      <c r="AM2998" s="27"/>
      <c r="AN2998" s="27"/>
      <c r="AO2998" s="27"/>
      <c r="AP2998" s="27">
        <v>2479.9899999999998</v>
      </c>
      <c r="AQ2998" s="39">
        <v>0</v>
      </c>
      <c r="AR2998" s="27">
        <f t="shared" si="82"/>
        <v>0</v>
      </c>
      <c r="AS2998" s="10" t="s">
        <v>111</v>
      </c>
      <c r="AT2998" s="7">
        <v>2015</v>
      </c>
      <c r="AU2998" s="89" t="s">
        <v>661</v>
      </c>
    </row>
    <row r="2999" spans="2:47" x14ac:dyDescent="0.2">
      <c r="B2999" s="7" t="s">
        <v>4486</v>
      </c>
      <c r="C2999" s="7" t="s">
        <v>100</v>
      </c>
      <c r="D2999" s="13" t="s">
        <v>4482</v>
      </c>
      <c r="E2999" s="7" t="s">
        <v>4343</v>
      </c>
      <c r="F2999" s="7" t="s">
        <v>4483</v>
      </c>
      <c r="G2999" s="7" t="s">
        <v>4484</v>
      </c>
      <c r="H2999" s="8" t="s">
        <v>197</v>
      </c>
      <c r="I2999" s="9">
        <v>45</v>
      </c>
      <c r="J2999" s="10" t="s">
        <v>4117</v>
      </c>
      <c r="K2999" s="8" t="s">
        <v>107</v>
      </c>
      <c r="L2999" s="10" t="s">
        <v>108</v>
      </c>
      <c r="M2999" s="10" t="s">
        <v>109</v>
      </c>
      <c r="N2999" s="10" t="s">
        <v>4485</v>
      </c>
      <c r="O2999" s="27"/>
      <c r="P2999" s="27"/>
      <c r="Q2999" s="74"/>
      <c r="R2999" s="27">
        <v>500</v>
      </c>
      <c r="S2999" s="27">
        <v>500</v>
      </c>
      <c r="T2999" s="27">
        <v>500</v>
      </c>
      <c r="U2999" s="27">
        <v>500</v>
      </c>
      <c r="V2999" s="27">
        <v>500</v>
      </c>
      <c r="W2999" s="27"/>
      <c r="X2999" s="27"/>
      <c r="Y2999" s="27"/>
      <c r="Z2999" s="27"/>
      <c r="AA2999" s="27"/>
      <c r="AB2999" s="27"/>
      <c r="AC2999" s="27"/>
      <c r="AD2999" s="27"/>
      <c r="AE2999" s="27"/>
      <c r="AF2999" s="27"/>
      <c r="AG2999" s="27"/>
      <c r="AH2999" s="27"/>
      <c r="AI2999" s="27"/>
      <c r="AJ2999" s="27"/>
      <c r="AK2999" s="27"/>
      <c r="AL2999" s="27"/>
      <c r="AM2999" s="27"/>
      <c r="AN2999" s="27"/>
      <c r="AO2999" s="27"/>
      <c r="AP2999" s="27">
        <v>2479.9890201554285</v>
      </c>
      <c r="AQ2999" s="39">
        <v>0</v>
      </c>
      <c r="AR2999" s="27">
        <f t="shared" si="82"/>
        <v>0</v>
      </c>
      <c r="AS2999" s="10" t="s">
        <v>111</v>
      </c>
      <c r="AT2999" s="43">
        <v>2015</v>
      </c>
      <c r="AU2999" s="10" t="s">
        <v>4487</v>
      </c>
    </row>
    <row r="3000" spans="2:47" x14ac:dyDescent="0.2">
      <c r="B3000" s="12" t="s">
        <v>4488</v>
      </c>
      <c r="C3000" s="7" t="s">
        <v>100</v>
      </c>
      <c r="D3000" s="13" t="s">
        <v>4482</v>
      </c>
      <c r="E3000" s="7" t="s">
        <v>4343</v>
      </c>
      <c r="F3000" s="7" t="s">
        <v>4483</v>
      </c>
      <c r="G3000" s="7" t="s">
        <v>4484</v>
      </c>
      <c r="H3000" s="8" t="s">
        <v>197</v>
      </c>
      <c r="I3000" s="9">
        <v>45</v>
      </c>
      <c r="J3000" s="10" t="s">
        <v>579</v>
      </c>
      <c r="K3000" s="8" t="s">
        <v>107</v>
      </c>
      <c r="L3000" s="10" t="s">
        <v>108</v>
      </c>
      <c r="M3000" s="10" t="s">
        <v>109</v>
      </c>
      <c r="N3000" s="10" t="s">
        <v>4485</v>
      </c>
      <c r="O3000" s="74"/>
      <c r="P3000" s="27"/>
      <c r="Q3000" s="27"/>
      <c r="R3000" s="27">
        <v>500</v>
      </c>
      <c r="S3000" s="27">
        <v>350</v>
      </c>
      <c r="T3000" s="27">
        <v>350</v>
      </c>
      <c r="U3000" s="27">
        <v>300</v>
      </c>
      <c r="V3000" s="27">
        <v>300</v>
      </c>
      <c r="W3000" s="27"/>
      <c r="X3000" s="27"/>
      <c r="Y3000" s="27"/>
      <c r="Z3000" s="27"/>
      <c r="AA3000" s="27"/>
      <c r="AB3000" s="27"/>
      <c r="AC3000" s="27"/>
      <c r="AD3000" s="27"/>
      <c r="AE3000" s="27"/>
      <c r="AF3000" s="27"/>
      <c r="AG3000" s="27"/>
      <c r="AH3000" s="27"/>
      <c r="AI3000" s="27"/>
      <c r="AJ3000" s="27"/>
      <c r="AK3000" s="27"/>
      <c r="AL3000" s="27"/>
      <c r="AM3000" s="27"/>
      <c r="AN3000" s="27"/>
      <c r="AO3000" s="27"/>
      <c r="AP3000" s="27">
        <v>2479.9890201554285</v>
      </c>
      <c r="AQ3000" s="39">
        <v>0</v>
      </c>
      <c r="AR3000" s="27">
        <f t="shared" si="82"/>
        <v>0</v>
      </c>
      <c r="AS3000" s="10" t="s">
        <v>111</v>
      </c>
      <c r="AT3000" s="43">
        <v>2015</v>
      </c>
      <c r="AU3000" s="89" t="s">
        <v>4489</v>
      </c>
    </row>
    <row r="3001" spans="2:47" x14ac:dyDescent="0.2">
      <c r="B3001" s="12" t="s">
        <v>4490</v>
      </c>
      <c r="C3001" s="7" t="s">
        <v>100</v>
      </c>
      <c r="D3001" s="13" t="s">
        <v>4482</v>
      </c>
      <c r="E3001" s="7" t="s">
        <v>4343</v>
      </c>
      <c r="F3001" s="7" t="s">
        <v>4483</v>
      </c>
      <c r="G3001" s="7" t="s">
        <v>4484</v>
      </c>
      <c r="H3001" s="8" t="s">
        <v>105</v>
      </c>
      <c r="I3001" s="9">
        <v>45</v>
      </c>
      <c r="J3001" s="10" t="s">
        <v>579</v>
      </c>
      <c r="K3001" s="8" t="s">
        <v>107</v>
      </c>
      <c r="L3001" s="10" t="s">
        <v>108</v>
      </c>
      <c r="M3001" s="10" t="s">
        <v>109</v>
      </c>
      <c r="N3001" s="10" t="s">
        <v>4485</v>
      </c>
      <c r="O3001" s="74"/>
      <c r="P3001" s="27"/>
      <c r="Q3001" s="27"/>
      <c r="R3001" s="27">
        <v>500</v>
      </c>
      <c r="S3001" s="27">
        <v>350</v>
      </c>
      <c r="T3001" s="27">
        <v>350</v>
      </c>
      <c r="U3001" s="27">
        <v>300</v>
      </c>
      <c r="V3001" s="27">
        <v>300</v>
      </c>
      <c r="W3001" s="27"/>
      <c r="X3001" s="27"/>
      <c r="Y3001" s="27"/>
      <c r="Z3001" s="27"/>
      <c r="AA3001" s="27"/>
      <c r="AB3001" s="27"/>
      <c r="AC3001" s="27"/>
      <c r="AD3001" s="27"/>
      <c r="AE3001" s="27"/>
      <c r="AF3001" s="27"/>
      <c r="AG3001" s="27"/>
      <c r="AH3001" s="27"/>
      <c r="AI3001" s="27"/>
      <c r="AJ3001" s="27"/>
      <c r="AK3001" s="27"/>
      <c r="AL3001" s="27"/>
      <c r="AM3001" s="27"/>
      <c r="AN3001" s="27"/>
      <c r="AO3001" s="27"/>
      <c r="AP3001" s="27">
        <v>2479.9890201554285</v>
      </c>
      <c r="AQ3001" s="39">
        <v>0</v>
      </c>
      <c r="AR3001" s="27">
        <f t="shared" si="82"/>
        <v>0</v>
      </c>
      <c r="AS3001" s="10" t="s">
        <v>111</v>
      </c>
      <c r="AT3001" s="43">
        <v>2015</v>
      </c>
      <c r="AU3001" s="89" t="s">
        <v>4489</v>
      </c>
    </row>
    <row r="3002" spans="2:47" x14ac:dyDescent="0.2">
      <c r="B3002" s="12" t="s">
        <v>4491</v>
      </c>
      <c r="C3002" s="7" t="s">
        <v>100</v>
      </c>
      <c r="D3002" s="13" t="s">
        <v>4482</v>
      </c>
      <c r="E3002" s="7" t="s">
        <v>4343</v>
      </c>
      <c r="F3002" s="7" t="s">
        <v>4483</v>
      </c>
      <c r="G3002" s="7" t="s">
        <v>4484</v>
      </c>
      <c r="H3002" s="8" t="s">
        <v>105</v>
      </c>
      <c r="I3002" s="8">
        <v>45</v>
      </c>
      <c r="J3002" s="7" t="s">
        <v>579</v>
      </c>
      <c r="K3002" s="7" t="s">
        <v>107</v>
      </c>
      <c r="L3002" s="7" t="s">
        <v>108</v>
      </c>
      <c r="M3002" s="7" t="s">
        <v>109</v>
      </c>
      <c r="N3002" s="8" t="s">
        <v>4485</v>
      </c>
      <c r="O3002" s="39"/>
      <c r="P3002" s="39"/>
      <c r="Q3002" s="39"/>
      <c r="R3002" s="39"/>
      <c r="S3002" s="39">
        <v>350</v>
      </c>
      <c r="T3002" s="39">
        <v>350</v>
      </c>
      <c r="U3002" s="39">
        <v>300</v>
      </c>
      <c r="V3002" s="39">
        <v>300</v>
      </c>
      <c r="W3002" s="39"/>
      <c r="X3002" s="39"/>
      <c r="Y3002" s="39"/>
      <c r="Z3002" s="39"/>
      <c r="AA3002" s="39"/>
      <c r="AB3002" s="39"/>
      <c r="AC3002" s="39"/>
      <c r="AD3002" s="39"/>
      <c r="AE3002" s="39"/>
      <c r="AF3002" s="39"/>
      <c r="AG3002" s="39"/>
      <c r="AH3002" s="39"/>
      <c r="AI3002" s="39"/>
      <c r="AJ3002" s="39"/>
      <c r="AK3002" s="39"/>
      <c r="AL3002" s="39"/>
      <c r="AM3002" s="39"/>
      <c r="AN3002" s="39"/>
      <c r="AO3002" s="39"/>
      <c r="AP3002" s="27">
        <v>2479.9899999999998</v>
      </c>
      <c r="AQ3002" s="39">
        <v>0</v>
      </c>
      <c r="AR3002" s="27">
        <f t="shared" si="82"/>
        <v>0</v>
      </c>
      <c r="AS3002" s="10" t="s">
        <v>111</v>
      </c>
      <c r="AT3002" s="7" t="s">
        <v>375</v>
      </c>
      <c r="AU3002" s="7" t="s">
        <v>4492</v>
      </c>
    </row>
    <row r="3003" spans="2:47" x14ac:dyDescent="0.2">
      <c r="B3003" s="12" t="s">
        <v>4493</v>
      </c>
      <c r="C3003" s="7" t="s">
        <v>100</v>
      </c>
      <c r="D3003" s="13" t="s">
        <v>4494</v>
      </c>
      <c r="E3003" s="8" t="s">
        <v>4343</v>
      </c>
      <c r="F3003" s="8" t="s">
        <v>4495</v>
      </c>
      <c r="G3003" s="7" t="s">
        <v>4484</v>
      </c>
      <c r="H3003" s="8" t="s">
        <v>197</v>
      </c>
      <c r="I3003" s="8">
        <v>45</v>
      </c>
      <c r="J3003" s="7" t="s">
        <v>247</v>
      </c>
      <c r="K3003" s="7" t="s">
        <v>107</v>
      </c>
      <c r="L3003" s="7" t="s">
        <v>108</v>
      </c>
      <c r="M3003" s="7" t="s">
        <v>109</v>
      </c>
      <c r="N3003" s="8" t="s">
        <v>4485</v>
      </c>
      <c r="O3003" s="39"/>
      <c r="P3003" s="39"/>
      <c r="Q3003" s="39"/>
      <c r="R3003" s="39"/>
      <c r="S3003" s="39">
        <v>350</v>
      </c>
      <c r="T3003" s="39">
        <v>350</v>
      </c>
      <c r="U3003" s="39">
        <v>300</v>
      </c>
      <c r="V3003" s="39">
        <v>300</v>
      </c>
      <c r="W3003" s="39"/>
      <c r="X3003" s="39"/>
      <c r="Y3003" s="39"/>
      <c r="Z3003" s="39"/>
      <c r="AA3003" s="39"/>
      <c r="AB3003" s="39"/>
      <c r="AC3003" s="39"/>
      <c r="AD3003" s="39"/>
      <c r="AE3003" s="39"/>
      <c r="AF3003" s="39"/>
      <c r="AG3003" s="39"/>
      <c r="AH3003" s="39"/>
      <c r="AI3003" s="39"/>
      <c r="AJ3003" s="39"/>
      <c r="AK3003" s="39"/>
      <c r="AL3003" s="39"/>
      <c r="AM3003" s="39"/>
      <c r="AN3003" s="39"/>
      <c r="AO3003" s="39"/>
      <c r="AP3003" s="27">
        <v>2479.9899999999998</v>
      </c>
      <c r="AQ3003" s="39">
        <v>0</v>
      </c>
      <c r="AR3003" s="27">
        <f t="shared" si="82"/>
        <v>0</v>
      </c>
      <c r="AS3003" s="10" t="s">
        <v>111</v>
      </c>
      <c r="AT3003" s="7">
        <v>2016</v>
      </c>
      <c r="AU3003" s="10" t="s">
        <v>212</v>
      </c>
    </row>
    <row r="3004" spans="2:47" x14ac:dyDescent="0.2">
      <c r="B3004" s="7" t="s">
        <v>4496</v>
      </c>
      <c r="C3004" s="7" t="s">
        <v>100</v>
      </c>
      <c r="D3004" s="13" t="s">
        <v>4497</v>
      </c>
      <c r="E3004" s="7" t="s">
        <v>4343</v>
      </c>
      <c r="F3004" s="7" t="s">
        <v>4498</v>
      </c>
      <c r="G3004" s="7" t="s">
        <v>4499</v>
      </c>
      <c r="H3004" s="8" t="s">
        <v>197</v>
      </c>
      <c r="I3004" s="9">
        <v>45</v>
      </c>
      <c r="J3004" s="10" t="s">
        <v>238</v>
      </c>
      <c r="K3004" s="8" t="s">
        <v>107</v>
      </c>
      <c r="L3004" s="10" t="s">
        <v>108</v>
      </c>
      <c r="M3004" s="10" t="s">
        <v>109</v>
      </c>
      <c r="N3004" s="10" t="s">
        <v>4485</v>
      </c>
      <c r="O3004" s="27"/>
      <c r="P3004" s="27"/>
      <c r="Q3004" s="74"/>
      <c r="R3004" s="27">
        <v>500</v>
      </c>
      <c r="S3004" s="27">
        <v>500</v>
      </c>
      <c r="T3004" s="27">
        <v>500</v>
      </c>
      <c r="U3004" s="27">
        <v>500</v>
      </c>
      <c r="V3004" s="27">
        <v>500</v>
      </c>
      <c r="W3004" s="27"/>
      <c r="X3004" s="27"/>
      <c r="Y3004" s="27"/>
      <c r="Z3004" s="27"/>
      <c r="AA3004" s="27"/>
      <c r="AB3004" s="27"/>
      <c r="AC3004" s="27"/>
      <c r="AD3004" s="27"/>
      <c r="AE3004" s="27"/>
      <c r="AF3004" s="27"/>
      <c r="AG3004" s="27"/>
      <c r="AH3004" s="27"/>
      <c r="AI3004" s="27"/>
      <c r="AJ3004" s="27"/>
      <c r="AK3004" s="27"/>
      <c r="AL3004" s="27"/>
      <c r="AM3004" s="27"/>
      <c r="AN3004" s="27"/>
      <c r="AO3004" s="27"/>
      <c r="AP3004" s="27">
        <v>2474.38</v>
      </c>
      <c r="AQ3004" s="39">
        <v>0</v>
      </c>
      <c r="AR3004" s="27">
        <f t="shared" si="82"/>
        <v>0</v>
      </c>
      <c r="AS3004" s="10" t="s">
        <v>111</v>
      </c>
      <c r="AT3004" s="7">
        <v>2015</v>
      </c>
      <c r="AU3004" s="89" t="s">
        <v>661</v>
      </c>
    </row>
    <row r="3005" spans="2:47" x14ac:dyDescent="0.2">
      <c r="B3005" s="7" t="s">
        <v>4500</v>
      </c>
      <c r="C3005" s="7" t="s">
        <v>100</v>
      </c>
      <c r="D3005" s="13" t="s">
        <v>4497</v>
      </c>
      <c r="E3005" s="7" t="s">
        <v>4343</v>
      </c>
      <c r="F3005" s="7" t="s">
        <v>4498</v>
      </c>
      <c r="G3005" s="7" t="s">
        <v>4499</v>
      </c>
      <c r="H3005" s="8" t="s">
        <v>197</v>
      </c>
      <c r="I3005" s="9">
        <v>45</v>
      </c>
      <c r="J3005" s="10" t="s">
        <v>4117</v>
      </c>
      <c r="K3005" s="8" t="s">
        <v>107</v>
      </c>
      <c r="L3005" s="10" t="s">
        <v>108</v>
      </c>
      <c r="M3005" s="10" t="s">
        <v>109</v>
      </c>
      <c r="N3005" s="10" t="s">
        <v>4485</v>
      </c>
      <c r="O3005" s="27"/>
      <c r="P3005" s="27"/>
      <c r="Q3005" s="74"/>
      <c r="R3005" s="27">
        <v>500</v>
      </c>
      <c r="S3005" s="27">
        <v>500</v>
      </c>
      <c r="T3005" s="27">
        <v>500</v>
      </c>
      <c r="U3005" s="27">
        <v>500</v>
      </c>
      <c r="V3005" s="27">
        <v>500</v>
      </c>
      <c r="W3005" s="27"/>
      <c r="X3005" s="27"/>
      <c r="Y3005" s="27"/>
      <c r="Z3005" s="27"/>
      <c r="AA3005" s="27"/>
      <c r="AB3005" s="27"/>
      <c r="AC3005" s="27"/>
      <c r="AD3005" s="27"/>
      <c r="AE3005" s="27"/>
      <c r="AF3005" s="27"/>
      <c r="AG3005" s="27"/>
      <c r="AH3005" s="27"/>
      <c r="AI3005" s="27"/>
      <c r="AJ3005" s="27"/>
      <c r="AK3005" s="27"/>
      <c r="AL3005" s="27"/>
      <c r="AM3005" s="27"/>
      <c r="AN3005" s="27"/>
      <c r="AO3005" s="27"/>
      <c r="AP3005" s="27">
        <v>2474.3792575039993</v>
      </c>
      <c r="AQ3005" s="39">
        <v>0</v>
      </c>
      <c r="AR3005" s="27">
        <f t="shared" si="82"/>
        <v>0</v>
      </c>
      <c r="AS3005" s="10" t="s">
        <v>111</v>
      </c>
      <c r="AT3005" s="43">
        <v>2015</v>
      </c>
      <c r="AU3005" s="10" t="s">
        <v>4487</v>
      </c>
    </row>
    <row r="3006" spans="2:47" x14ac:dyDescent="0.2">
      <c r="B3006" s="12" t="s">
        <v>4501</v>
      </c>
      <c r="C3006" s="7" t="s">
        <v>100</v>
      </c>
      <c r="D3006" s="13" t="s">
        <v>4497</v>
      </c>
      <c r="E3006" s="7" t="s">
        <v>4343</v>
      </c>
      <c r="F3006" s="7" t="s">
        <v>4498</v>
      </c>
      <c r="G3006" s="7" t="s">
        <v>4499</v>
      </c>
      <c r="H3006" s="8" t="s">
        <v>197</v>
      </c>
      <c r="I3006" s="9">
        <v>45</v>
      </c>
      <c r="J3006" s="10" t="s">
        <v>579</v>
      </c>
      <c r="K3006" s="8" t="s">
        <v>107</v>
      </c>
      <c r="L3006" s="10" t="s">
        <v>108</v>
      </c>
      <c r="M3006" s="10" t="s">
        <v>109</v>
      </c>
      <c r="N3006" s="10" t="s">
        <v>4485</v>
      </c>
      <c r="O3006" s="74"/>
      <c r="P3006" s="27"/>
      <c r="Q3006" s="27"/>
      <c r="R3006" s="27">
        <v>500</v>
      </c>
      <c r="S3006" s="27">
        <v>350</v>
      </c>
      <c r="T3006" s="27">
        <v>350</v>
      </c>
      <c r="U3006" s="27">
        <v>300</v>
      </c>
      <c r="V3006" s="27">
        <v>300</v>
      </c>
      <c r="W3006" s="27"/>
      <c r="X3006" s="27"/>
      <c r="Y3006" s="27"/>
      <c r="Z3006" s="27"/>
      <c r="AA3006" s="27"/>
      <c r="AB3006" s="27"/>
      <c r="AC3006" s="27"/>
      <c r="AD3006" s="27"/>
      <c r="AE3006" s="27"/>
      <c r="AF3006" s="27"/>
      <c r="AG3006" s="27"/>
      <c r="AH3006" s="27"/>
      <c r="AI3006" s="27"/>
      <c r="AJ3006" s="27"/>
      <c r="AK3006" s="27"/>
      <c r="AL3006" s="27"/>
      <c r="AM3006" s="27"/>
      <c r="AN3006" s="27"/>
      <c r="AO3006" s="27"/>
      <c r="AP3006" s="27">
        <v>2474.3792575039993</v>
      </c>
      <c r="AQ3006" s="39">
        <v>0</v>
      </c>
      <c r="AR3006" s="27">
        <f t="shared" si="82"/>
        <v>0</v>
      </c>
      <c r="AS3006" s="10" t="s">
        <v>111</v>
      </c>
      <c r="AT3006" s="43">
        <v>2015</v>
      </c>
      <c r="AU3006" s="89" t="s">
        <v>4489</v>
      </c>
    </row>
    <row r="3007" spans="2:47" x14ac:dyDescent="0.2">
      <c r="B3007" s="12" t="s">
        <v>4502</v>
      </c>
      <c r="C3007" s="7" t="s">
        <v>100</v>
      </c>
      <c r="D3007" s="13" t="s">
        <v>4497</v>
      </c>
      <c r="E3007" s="7" t="s">
        <v>4343</v>
      </c>
      <c r="F3007" s="7" t="s">
        <v>4498</v>
      </c>
      <c r="G3007" s="7" t="s">
        <v>4499</v>
      </c>
      <c r="H3007" s="8" t="s">
        <v>105</v>
      </c>
      <c r="I3007" s="9">
        <v>45</v>
      </c>
      <c r="J3007" s="10" t="s">
        <v>579</v>
      </c>
      <c r="K3007" s="8" t="s">
        <v>107</v>
      </c>
      <c r="L3007" s="10" t="s">
        <v>108</v>
      </c>
      <c r="M3007" s="10" t="s">
        <v>109</v>
      </c>
      <c r="N3007" s="10" t="s">
        <v>4485</v>
      </c>
      <c r="O3007" s="74"/>
      <c r="P3007" s="27"/>
      <c r="Q3007" s="27"/>
      <c r="R3007" s="27">
        <v>500</v>
      </c>
      <c r="S3007" s="27">
        <v>350</v>
      </c>
      <c r="T3007" s="27">
        <v>350</v>
      </c>
      <c r="U3007" s="27">
        <v>300</v>
      </c>
      <c r="V3007" s="27">
        <v>300</v>
      </c>
      <c r="W3007" s="27"/>
      <c r="X3007" s="27"/>
      <c r="Y3007" s="27"/>
      <c r="Z3007" s="27"/>
      <c r="AA3007" s="27"/>
      <c r="AB3007" s="27"/>
      <c r="AC3007" s="27"/>
      <c r="AD3007" s="27"/>
      <c r="AE3007" s="27"/>
      <c r="AF3007" s="27"/>
      <c r="AG3007" s="27"/>
      <c r="AH3007" s="27"/>
      <c r="AI3007" s="27"/>
      <c r="AJ3007" s="27"/>
      <c r="AK3007" s="27"/>
      <c r="AL3007" s="27"/>
      <c r="AM3007" s="27"/>
      <c r="AN3007" s="27"/>
      <c r="AO3007" s="27"/>
      <c r="AP3007" s="27">
        <v>2474.3792575039993</v>
      </c>
      <c r="AQ3007" s="39">
        <v>0</v>
      </c>
      <c r="AR3007" s="27">
        <f t="shared" si="82"/>
        <v>0</v>
      </c>
      <c r="AS3007" s="10" t="s">
        <v>111</v>
      </c>
      <c r="AT3007" s="43">
        <v>2015</v>
      </c>
      <c r="AU3007" s="89" t="s">
        <v>4489</v>
      </c>
    </row>
    <row r="3008" spans="2:47" x14ac:dyDescent="0.2">
      <c r="B3008" s="12" t="s">
        <v>4503</v>
      </c>
      <c r="C3008" s="7" t="s">
        <v>100</v>
      </c>
      <c r="D3008" s="13" t="s">
        <v>4497</v>
      </c>
      <c r="E3008" s="7" t="s">
        <v>4343</v>
      </c>
      <c r="F3008" s="7" t="s">
        <v>4498</v>
      </c>
      <c r="G3008" s="7" t="s">
        <v>4499</v>
      </c>
      <c r="H3008" s="8" t="s">
        <v>105</v>
      </c>
      <c r="I3008" s="8">
        <v>45</v>
      </c>
      <c r="J3008" s="7" t="s">
        <v>579</v>
      </c>
      <c r="K3008" s="7" t="s">
        <v>107</v>
      </c>
      <c r="L3008" s="7" t="s">
        <v>108</v>
      </c>
      <c r="M3008" s="7" t="s">
        <v>109</v>
      </c>
      <c r="N3008" s="8" t="s">
        <v>4485</v>
      </c>
      <c r="O3008" s="39"/>
      <c r="P3008" s="39"/>
      <c r="Q3008" s="39"/>
      <c r="R3008" s="39"/>
      <c r="S3008" s="39">
        <v>350</v>
      </c>
      <c r="T3008" s="39">
        <v>350</v>
      </c>
      <c r="U3008" s="39">
        <v>300</v>
      </c>
      <c r="V3008" s="39">
        <v>300</v>
      </c>
      <c r="W3008" s="39"/>
      <c r="X3008" s="39"/>
      <c r="Y3008" s="39"/>
      <c r="Z3008" s="39"/>
      <c r="AA3008" s="39"/>
      <c r="AB3008" s="39"/>
      <c r="AC3008" s="39"/>
      <c r="AD3008" s="39"/>
      <c r="AE3008" s="39"/>
      <c r="AF3008" s="39"/>
      <c r="AG3008" s="39"/>
      <c r="AH3008" s="39"/>
      <c r="AI3008" s="39"/>
      <c r="AJ3008" s="39"/>
      <c r="AK3008" s="39"/>
      <c r="AL3008" s="39"/>
      <c r="AM3008" s="39"/>
      <c r="AN3008" s="39"/>
      <c r="AO3008" s="39"/>
      <c r="AP3008" s="27">
        <v>2474.38</v>
      </c>
      <c r="AQ3008" s="39">
        <v>0</v>
      </c>
      <c r="AR3008" s="27">
        <f t="shared" si="82"/>
        <v>0</v>
      </c>
      <c r="AS3008" s="10" t="s">
        <v>111</v>
      </c>
      <c r="AT3008" s="7" t="s">
        <v>375</v>
      </c>
      <c r="AU3008" s="7" t="s">
        <v>4492</v>
      </c>
    </row>
    <row r="3009" spans="2:47" x14ac:dyDescent="0.2">
      <c r="B3009" s="12" t="s">
        <v>4504</v>
      </c>
      <c r="C3009" s="7" t="s">
        <v>100</v>
      </c>
      <c r="D3009" s="13" t="s">
        <v>4505</v>
      </c>
      <c r="E3009" s="8" t="s">
        <v>4343</v>
      </c>
      <c r="F3009" s="8" t="s">
        <v>4506</v>
      </c>
      <c r="G3009" s="7" t="s">
        <v>4499</v>
      </c>
      <c r="H3009" s="8" t="s">
        <v>197</v>
      </c>
      <c r="I3009" s="8">
        <v>45</v>
      </c>
      <c r="J3009" s="7" t="s">
        <v>247</v>
      </c>
      <c r="K3009" s="7" t="s">
        <v>107</v>
      </c>
      <c r="L3009" s="7" t="s">
        <v>108</v>
      </c>
      <c r="M3009" s="7" t="s">
        <v>109</v>
      </c>
      <c r="N3009" s="8" t="s">
        <v>4485</v>
      </c>
      <c r="O3009" s="39"/>
      <c r="P3009" s="39"/>
      <c r="Q3009" s="39"/>
      <c r="R3009" s="39"/>
      <c r="S3009" s="39">
        <v>350</v>
      </c>
      <c r="T3009" s="39">
        <v>350</v>
      </c>
      <c r="U3009" s="39">
        <v>300</v>
      </c>
      <c r="V3009" s="39">
        <v>300</v>
      </c>
      <c r="W3009" s="39"/>
      <c r="X3009" s="39"/>
      <c r="Y3009" s="39"/>
      <c r="Z3009" s="39"/>
      <c r="AA3009" s="39"/>
      <c r="AB3009" s="39"/>
      <c r="AC3009" s="39"/>
      <c r="AD3009" s="39"/>
      <c r="AE3009" s="39"/>
      <c r="AF3009" s="39"/>
      <c r="AG3009" s="39"/>
      <c r="AH3009" s="39"/>
      <c r="AI3009" s="39"/>
      <c r="AJ3009" s="39"/>
      <c r="AK3009" s="39"/>
      <c r="AL3009" s="39"/>
      <c r="AM3009" s="39"/>
      <c r="AN3009" s="39"/>
      <c r="AO3009" s="39"/>
      <c r="AP3009" s="27">
        <v>2474.38</v>
      </c>
      <c r="AQ3009" s="39">
        <v>0</v>
      </c>
      <c r="AR3009" s="27">
        <f t="shared" si="82"/>
        <v>0</v>
      </c>
      <c r="AS3009" s="10" t="s">
        <v>111</v>
      </c>
      <c r="AT3009" s="7">
        <v>2016</v>
      </c>
      <c r="AU3009" s="10" t="s">
        <v>212</v>
      </c>
    </row>
    <row r="3010" spans="2:47" x14ac:dyDescent="0.2">
      <c r="B3010" s="7" t="s">
        <v>4507</v>
      </c>
      <c r="C3010" s="7" t="s">
        <v>100</v>
      </c>
      <c r="D3010" s="13" t="s">
        <v>4508</v>
      </c>
      <c r="E3010" s="7" t="s">
        <v>4343</v>
      </c>
      <c r="F3010" s="7" t="s">
        <v>4509</v>
      </c>
      <c r="G3010" s="7" t="s">
        <v>4510</v>
      </c>
      <c r="H3010" s="8" t="s">
        <v>197</v>
      </c>
      <c r="I3010" s="9">
        <v>45</v>
      </c>
      <c r="J3010" s="10" t="s">
        <v>238</v>
      </c>
      <c r="K3010" s="8" t="s">
        <v>107</v>
      </c>
      <c r="L3010" s="10" t="s">
        <v>108</v>
      </c>
      <c r="M3010" s="10" t="s">
        <v>109</v>
      </c>
      <c r="N3010" s="10" t="s">
        <v>4485</v>
      </c>
      <c r="O3010" s="27"/>
      <c r="P3010" s="27"/>
      <c r="Q3010" s="74"/>
      <c r="R3010" s="27">
        <v>60</v>
      </c>
      <c r="S3010" s="27">
        <v>60</v>
      </c>
      <c r="T3010" s="27">
        <v>60</v>
      </c>
      <c r="U3010" s="27">
        <v>60</v>
      </c>
      <c r="V3010" s="27">
        <v>60</v>
      </c>
      <c r="W3010" s="27"/>
      <c r="X3010" s="27"/>
      <c r="Y3010" s="27"/>
      <c r="Z3010" s="27"/>
      <c r="AA3010" s="27"/>
      <c r="AB3010" s="27"/>
      <c r="AC3010" s="27"/>
      <c r="AD3010" s="27"/>
      <c r="AE3010" s="27"/>
      <c r="AF3010" s="27"/>
      <c r="AG3010" s="27"/>
      <c r="AH3010" s="27"/>
      <c r="AI3010" s="27"/>
      <c r="AJ3010" s="27"/>
      <c r="AK3010" s="27"/>
      <c r="AL3010" s="27"/>
      <c r="AM3010" s="27"/>
      <c r="AN3010" s="27"/>
      <c r="AO3010" s="27"/>
      <c r="AP3010" s="27">
        <v>2688.63</v>
      </c>
      <c r="AQ3010" s="39">
        <v>0</v>
      </c>
      <c r="AR3010" s="27">
        <f t="shared" si="82"/>
        <v>0</v>
      </c>
      <c r="AS3010" s="10" t="s">
        <v>111</v>
      </c>
      <c r="AT3010" s="7">
        <v>2015</v>
      </c>
      <c r="AU3010" s="89" t="s">
        <v>242</v>
      </c>
    </row>
    <row r="3011" spans="2:47" x14ac:dyDescent="0.2">
      <c r="B3011" s="7" t="s">
        <v>4511</v>
      </c>
      <c r="C3011" s="7" t="s">
        <v>100</v>
      </c>
      <c r="D3011" s="13" t="s">
        <v>4508</v>
      </c>
      <c r="E3011" s="7" t="s">
        <v>4343</v>
      </c>
      <c r="F3011" s="7" t="s">
        <v>4509</v>
      </c>
      <c r="G3011" s="7" t="s">
        <v>4510</v>
      </c>
      <c r="H3011" s="8" t="s">
        <v>197</v>
      </c>
      <c r="I3011" s="9">
        <v>45</v>
      </c>
      <c r="J3011" s="10" t="s">
        <v>4117</v>
      </c>
      <c r="K3011" s="8" t="s">
        <v>107</v>
      </c>
      <c r="L3011" s="10" t="s">
        <v>108</v>
      </c>
      <c r="M3011" s="10" t="s">
        <v>109</v>
      </c>
      <c r="N3011" s="10" t="s">
        <v>4485</v>
      </c>
      <c r="O3011" s="27"/>
      <c r="P3011" s="27"/>
      <c r="Q3011" s="74"/>
      <c r="R3011" s="27">
        <v>60</v>
      </c>
      <c r="S3011" s="27">
        <v>60</v>
      </c>
      <c r="T3011" s="27">
        <v>60</v>
      </c>
      <c r="U3011" s="27">
        <v>60</v>
      </c>
      <c r="V3011" s="27">
        <v>60</v>
      </c>
      <c r="W3011" s="27"/>
      <c r="X3011" s="27"/>
      <c r="Y3011" s="27"/>
      <c r="Z3011" s="27"/>
      <c r="AA3011" s="27"/>
      <c r="AB3011" s="27"/>
      <c r="AC3011" s="27"/>
      <c r="AD3011" s="27"/>
      <c r="AE3011" s="27"/>
      <c r="AF3011" s="27"/>
      <c r="AG3011" s="27"/>
      <c r="AH3011" s="27"/>
      <c r="AI3011" s="27"/>
      <c r="AJ3011" s="27"/>
      <c r="AK3011" s="27"/>
      <c r="AL3011" s="27"/>
      <c r="AM3011" s="27"/>
      <c r="AN3011" s="27"/>
      <c r="AO3011" s="27"/>
      <c r="AP3011" s="27">
        <v>2688.6335027702858</v>
      </c>
      <c r="AQ3011" s="39">
        <v>0</v>
      </c>
      <c r="AR3011" s="27">
        <f t="shared" si="82"/>
        <v>0</v>
      </c>
      <c r="AS3011" s="10" t="s">
        <v>111</v>
      </c>
      <c r="AT3011" s="43">
        <v>2015</v>
      </c>
      <c r="AU3011" s="10" t="s">
        <v>4487</v>
      </c>
    </row>
    <row r="3012" spans="2:47" x14ac:dyDescent="0.2">
      <c r="B3012" s="12" t="s">
        <v>4512</v>
      </c>
      <c r="C3012" s="7" t="s">
        <v>100</v>
      </c>
      <c r="D3012" s="13" t="s">
        <v>4508</v>
      </c>
      <c r="E3012" s="7" t="s">
        <v>4343</v>
      </c>
      <c r="F3012" s="7" t="s">
        <v>4509</v>
      </c>
      <c r="G3012" s="7" t="s">
        <v>4510</v>
      </c>
      <c r="H3012" s="8" t="s">
        <v>197</v>
      </c>
      <c r="I3012" s="9">
        <v>45</v>
      </c>
      <c r="J3012" s="10" t="s">
        <v>579</v>
      </c>
      <c r="K3012" s="8" t="s">
        <v>107</v>
      </c>
      <c r="L3012" s="10" t="s">
        <v>108</v>
      </c>
      <c r="M3012" s="10" t="s">
        <v>109</v>
      </c>
      <c r="N3012" s="10" t="s">
        <v>4485</v>
      </c>
      <c r="O3012" s="74"/>
      <c r="P3012" s="27"/>
      <c r="Q3012" s="27"/>
      <c r="R3012" s="27">
        <v>60</v>
      </c>
      <c r="S3012" s="27">
        <v>60</v>
      </c>
      <c r="T3012" s="27">
        <v>60</v>
      </c>
      <c r="U3012" s="27">
        <v>60</v>
      </c>
      <c r="V3012" s="27">
        <v>60</v>
      </c>
      <c r="W3012" s="27"/>
      <c r="X3012" s="27"/>
      <c r="Y3012" s="27"/>
      <c r="Z3012" s="27"/>
      <c r="AA3012" s="27"/>
      <c r="AB3012" s="27"/>
      <c r="AC3012" s="27"/>
      <c r="AD3012" s="27"/>
      <c r="AE3012" s="27"/>
      <c r="AF3012" s="27"/>
      <c r="AG3012" s="27"/>
      <c r="AH3012" s="27"/>
      <c r="AI3012" s="27"/>
      <c r="AJ3012" s="27"/>
      <c r="AK3012" s="27"/>
      <c r="AL3012" s="27"/>
      <c r="AM3012" s="27"/>
      <c r="AN3012" s="27"/>
      <c r="AO3012" s="27"/>
      <c r="AP3012" s="27">
        <v>2688.6335027702858</v>
      </c>
      <c r="AQ3012" s="39">
        <v>0</v>
      </c>
      <c r="AR3012" s="27">
        <f t="shared" si="82"/>
        <v>0</v>
      </c>
      <c r="AS3012" s="10" t="s">
        <v>111</v>
      </c>
      <c r="AT3012" s="43">
        <v>2015</v>
      </c>
      <c r="AU3012" s="89" t="s">
        <v>4489</v>
      </c>
    </row>
    <row r="3013" spans="2:47" x14ac:dyDescent="0.2">
      <c r="B3013" s="12" t="s">
        <v>4513</v>
      </c>
      <c r="C3013" s="7" t="s">
        <v>100</v>
      </c>
      <c r="D3013" s="13" t="s">
        <v>4508</v>
      </c>
      <c r="E3013" s="7" t="s">
        <v>4343</v>
      </c>
      <c r="F3013" s="7" t="s">
        <v>4509</v>
      </c>
      <c r="G3013" s="7" t="s">
        <v>4510</v>
      </c>
      <c r="H3013" s="8" t="s">
        <v>105</v>
      </c>
      <c r="I3013" s="9">
        <v>45</v>
      </c>
      <c r="J3013" s="10" t="s">
        <v>579</v>
      </c>
      <c r="K3013" s="8" t="s">
        <v>107</v>
      </c>
      <c r="L3013" s="10" t="s">
        <v>108</v>
      </c>
      <c r="M3013" s="10" t="s">
        <v>109</v>
      </c>
      <c r="N3013" s="10" t="s">
        <v>4485</v>
      </c>
      <c r="O3013" s="74"/>
      <c r="P3013" s="27"/>
      <c r="Q3013" s="27"/>
      <c r="R3013" s="27">
        <v>60</v>
      </c>
      <c r="S3013" s="27">
        <v>60</v>
      </c>
      <c r="T3013" s="27">
        <v>60</v>
      </c>
      <c r="U3013" s="27">
        <v>60</v>
      </c>
      <c r="V3013" s="27">
        <v>60</v>
      </c>
      <c r="W3013" s="27"/>
      <c r="X3013" s="27"/>
      <c r="Y3013" s="27"/>
      <c r="Z3013" s="27"/>
      <c r="AA3013" s="27"/>
      <c r="AB3013" s="27"/>
      <c r="AC3013" s="27"/>
      <c r="AD3013" s="27"/>
      <c r="AE3013" s="27"/>
      <c r="AF3013" s="27"/>
      <c r="AG3013" s="27"/>
      <c r="AH3013" s="27"/>
      <c r="AI3013" s="27"/>
      <c r="AJ3013" s="27"/>
      <c r="AK3013" s="27"/>
      <c r="AL3013" s="27"/>
      <c r="AM3013" s="27"/>
      <c r="AN3013" s="27"/>
      <c r="AO3013" s="27"/>
      <c r="AP3013" s="27">
        <v>2688.6335027702858</v>
      </c>
      <c r="AQ3013" s="39">
        <v>0</v>
      </c>
      <c r="AR3013" s="27">
        <f t="shared" ref="AR3013:AR3076" si="84">AQ3013*1.12</f>
        <v>0</v>
      </c>
      <c r="AS3013" s="10" t="s">
        <v>111</v>
      </c>
      <c r="AT3013" s="43">
        <v>2015</v>
      </c>
      <c r="AU3013" s="89" t="s">
        <v>4489</v>
      </c>
    </row>
    <row r="3014" spans="2:47" x14ac:dyDescent="0.2">
      <c r="B3014" s="12" t="s">
        <v>4514</v>
      </c>
      <c r="C3014" s="7" t="s">
        <v>100</v>
      </c>
      <c r="D3014" s="13" t="s">
        <v>4508</v>
      </c>
      <c r="E3014" s="7" t="s">
        <v>4343</v>
      </c>
      <c r="F3014" s="7" t="s">
        <v>4509</v>
      </c>
      <c r="G3014" s="7" t="s">
        <v>4510</v>
      </c>
      <c r="H3014" s="8" t="s">
        <v>105</v>
      </c>
      <c r="I3014" s="8">
        <v>45</v>
      </c>
      <c r="J3014" s="7" t="s">
        <v>579</v>
      </c>
      <c r="K3014" s="7" t="s">
        <v>107</v>
      </c>
      <c r="L3014" s="7" t="s">
        <v>108</v>
      </c>
      <c r="M3014" s="7" t="s">
        <v>109</v>
      </c>
      <c r="N3014" s="8" t="s">
        <v>4485</v>
      </c>
      <c r="O3014" s="39"/>
      <c r="P3014" s="39"/>
      <c r="Q3014" s="39"/>
      <c r="R3014" s="39"/>
      <c r="S3014" s="39">
        <v>60</v>
      </c>
      <c r="T3014" s="39">
        <v>60</v>
      </c>
      <c r="U3014" s="39">
        <v>60</v>
      </c>
      <c r="V3014" s="39">
        <v>60</v>
      </c>
      <c r="W3014" s="39"/>
      <c r="X3014" s="39"/>
      <c r="Y3014" s="39"/>
      <c r="Z3014" s="39"/>
      <c r="AA3014" s="39"/>
      <c r="AB3014" s="39"/>
      <c r="AC3014" s="39"/>
      <c r="AD3014" s="39"/>
      <c r="AE3014" s="39"/>
      <c r="AF3014" s="39"/>
      <c r="AG3014" s="39"/>
      <c r="AH3014" s="39"/>
      <c r="AI3014" s="39"/>
      <c r="AJ3014" s="39"/>
      <c r="AK3014" s="39"/>
      <c r="AL3014" s="39"/>
      <c r="AM3014" s="39"/>
      <c r="AN3014" s="39"/>
      <c r="AO3014" s="39"/>
      <c r="AP3014" s="27">
        <v>2688.63</v>
      </c>
      <c r="AQ3014" s="39">
        <v>0</v>
      </c>
      <c r="AR3014" s="27">
        <f t="shared" si="84"/>
        <v>0</v>
      </c>
      <c r="AS3014" s="10" t="s">
        <v>111</v>
      </c>
      <c r="AT3014" s="7" t="s">
        <v>375</v>
      </c>
      <c r="AU3014" s="7" t="s">
        <v>4492</v>
      </c>
    </row>
    <row r="3015" spans="2:47" x14ac:dyDescent="0.2">
      <c r="B3015" s="12" t="s">
        <v>4515</v>
      </c>
      <c r="C3015" s="7" t="s">
        <v>100</v>
      </c>
      <c r="D3015" s="13" t="s">
        <v>4516</v>
      </c>
      <c r="E3015" s="8" t="s">
        <v>4343</v>
      </c>
      <c r="F3015" s="8" t="s">
        <v>4517</v>
      </c>
      <c r="G3015" s="7" t="s">
        <v>4510</v>
      </c>
      <c r="H3015" s="8" t="s">
        <v>197</v>
      </c>
      <c r="I3015" s="8">
        <v>45</v>
      </c>
      <c r="J3015" s="7" t="s">
        <v>247</v>
      </c>
      <c r="K3015" s="7" t="s">
        <v>107</v>
      </c>
      <c r="L3015" s="7" t="s">
        <v>108</v>
      </c>
      <c r="M3015" s="7" t="s">
        <v>109</v>
      </c>
      <c r="N3015" s="8" t="s">
        <v>4485</v>
      </c>
      <c r="O3015" s="39"/>
      <c r="P3015" s="39"/>
      <c r="Q3015" s="39"/>
      <c r="R3015" s="39"/>
      <c r="S3015" s="39">
        <v>60</v>
      </c>
      <c r="T3015" s="39">
        <v>60</v>
      </c>
      <c r="U3015" s="39">
        <v>60</v>
      </c>
      <c r="V3015" s="39">
        <v>60</v>
      </c>
      <c r="W3015" s="39"/>
      <c r="X3015" s="39"/>
      <c r="Y3015" s="39"/>
      <c r="Z3015" s="39"/>
      <c r="AA3015" s="39"/>
      <c r="AB3015" s="39"/>
      <c r="AC3015" s="39"/>
      <c r="AD3015" s="39"/>
      <c r="AE3015" s="39"/>
      <c r="AF3015" s="39"/>
      <c r="AG3015" s="39"/>
      <c r="AH3015" s="39"/>
      <c r="AI3015" s="39"/>
      <c r="AJ3015" s="39"/>
      <c r="AK3015" s="39"/>
      <c r="AL3015" s="39"/>
      <c r="AM3015" s="39"/>
      <c r="AN3015" s="39"/>
      <c r="AO3015" s="39"/>
      <c r="AP3015" s="27">
        <v>2688.63</v>
      </c>
      <c r="AQ3015" s="39">
        <v>0</v>
      </c>
      <c r="AR3015" s="27">
        <f t="shared" si="84"/>
        <v>0</v>
      </c>
      <c r="AS3015" s="10" t="s">
        <v>111</v>
      </c>
      <c r="AT3015" s="7">
        <v>2016</v>
      </c>
      <c r="AU3015" s="10" t="s">
        <v>212</v>
      </c>
    </row>
    <row r="3016" spans="2:47" x14ac:dyDescent="0.2">
      <c r="B3016" s="7" t="s">
        <v>4518</v>
      </c>
      <c r="C3016" s="7" t="s">
        <v>100</v>
      </c>
      <c r="D3016" s="13" t="s">
        <v>4519</v>
      </c>
      <c r="E3016" s="7" t="s">
        <v>4343</v>
      </c>
      <c r="F3016" s="7" t="s">
        <v>4520</v>
      </c>
      <c r="G3016" s="7" t="s">
        <v>4521</v>
      </c>
      <c r="H3016" s="8" t="s">
        <v>197</v>
      </c>
      <c r="I3016" s="9">
        <v>45</v>
      </c>
      <c r="J3016" s="10" t="s">
        <v>238</v>
      </c>
      <c r="K3016" s="8" t="s">
        <v>107</v>
      </c>
      <c r="L3016" s="10" t="s">
        <v>108</v>
      </c>
      <c r="M3016" s="10" t="s">
        <v>109</v>
      </c>
      <c r="N3016" s="10" t="s">
        <v>4485</v>
      </c>
      <c r="O3016" s="27"/>
      <c r="P3016" s="27"/>
      <c r="Q3016" s="74"/>
      <c r="R3016" s="27">
        <v>500</v>
      </c>
      <c r="S3016" s="27">
        <v>500</v>
      </c>
      <c r="T3016" s="27">
        <v>500</v>
      </c>
      <c r="U3016" s="27">
        <v>500</v>
      </c>
      <c r="V3016" s="27">
        <v>500</v>
      </c>
      <c r="W3016" s="27"/>
      <c r="X3016" s="27"/>
      <c r="Y3016" s="27"/>
      <c r="Z3016" s="27"/>
      <c r="AA3016" s="27"/>
      <c r="AB3016" s="27"/>
      <c r="AC3016" s="27"/>
      <c r="AD3016" s="27"/>
      <c r="AE3016" s="27"/>
      <c r="AF3016" s="27"/>
      <c r="AG3016" s="27"/>
      <c r="AH3016" s="27"/>
      <c r="AI3016" s="27"/>
      <c r="AJ3016" s="27"/>
      <c r="AK3016" s="27"/>
      <c r="AL3016" s="27"/>
      <c r="AM3016" s="27"/>
      <c r="AN3016" s="27"/>
      <c r="AO3016" s="27"/>
      <c r="AP3016" s="27">
        <v>2483.17</v>
      </c>
      <c r="AQ3016" s="39">
        <v>0</v>
      </c>
      <c r="AR3016" s="27">
        <f t="shared" si="84"/>
        <v>0</v>
      </c>
      <c r="AS3016" s="10" t="s">
        <v>111</v>
      </c>
      <c r="AT3016" s="7">
        <v>2015</v>
      </c>
      <c r="AU3016" s="89" t="s">
        <v>661</v>
      </c>
    </row>
    <row r="3017" spans="2:47" x14ac:dyDescent="0.2">
      <c r="B3017" s="7" t="s">
        <v>4522</v>
      </c>
      <c r="C3017" s="7" t="s">
        <v>100</v>
      </c>
      <c r="D3017" s="13" t="s">
        <v>4519</v>
      </c>
      <c r="E3017" s="7" t="s">
        <v>4343</v>
      </c>
      <c r="F3017" s="7" t="s">
        <v>4520</v>
      </c>
      <c r="G3017" s="7" t="s">
        <v>4521</v>
      </c>
      <c r="H3017" s="8" t="s">
        <v>197</v>
      </c>
      <c r="I3017" s="9">
        <v>45</v>
      </c>
      <c r="J3017" s="10" t="s">
        <v>4117</v>
      </c>
      <c r="K3017" s="8" t="s">
        <v>107</v>
      </c>
      <c r="L3017" s="10" t="s">
        <v>108</v>
      </c>
      <c r="M3017" s="10" t="s">
        <v>109</v>
      </c>
      <c r="N3017" s="10" t="s">
        <v>4485</v>
      </c>
      <c r="O3017" s="27"/>
      <c r="P3017" s="27"/>
      <c r="Q3017" s="74"/>
      <c r="R3017" s="27">
        <v>500</v>
      </c>
      <c r="S3017" s="27">
        <v>500</v>
      </c>
      <c r="T3017" s="27">
        <v>500</v>
      </c>
      <c r="U3017" s="27">
        <v>500</v>
      </c>
      <c r="V3017" s="27">
        <v>500</v>
      </c>
      <c r="W3017" s="27"/>
      <c r="X3017" s="27"/>
      <c r="Y3017" s="27"/>
      <c r="Z3017" s="27"/>
      <c r="AA3017" s="27"/>
      <c r="AB3017" s="27"/>
      <c r="AC3017" s="27"/>
      <c r="AD3017" s="27"/>
      <c r="AE3017" s="27"/>
      <c r="AF3017" s="27"/>
      <c r="AG3017" s="27"/>
      <c r="AH3017" s="27"/>
      <c r="AI3017" s="27"/>
      <c r="AJ3017" s="27"/>
      <c r="AK3017" s="27"/>
      <c r="AL3017" s="27"/>
      <c r="AM3017" s="27"/>
      <c r="AN3017" s="27"/>
      <c r="AO3017" s="27"/>
      <c r="AP3017" s="27">
        <v>2483.1711096594281</v>
      </c>
      <c r="AQ3017" s="39">
        <v>0</v>
      </c>
      <c r="AR3017" s="27">
        <f t="shared" si="84"/>
        <v>0</v>
      </c>
      <c r="AS3017" s="10" t="s">
        <v>111</v>
      </c>
      <c r="AT3017" s="43">
        <v>2015</v>
      </c>
      <c r="AU3017" s="10" t="s">
        <v>4487</v>
      </c>
    </row>
    <row r="3018" spans="2:47" x14ac:dyDescent="0.2">
      <c r="B3018" s="12" t="s">
        <v>4523</v>
      </c>
      <c r="C3018" s="7" t="s">
        <v>100</v>
      </c>
      <c r="D3018" s="13" t="s">
        <v>4519</v>
      </c>
      <c r="E3018" s="7" t="s">
        <v>4343</v>
      </c>
      <c r="F3018" s="7" t="s">
        <v>4520</v>
      </c>
      <c r="G3018" s="7" t="s">
        <v>4521</v>
      </c>
      <c r="H3018" s="8" t="s">
        <v>197</v>
      </c>
      <c r="I3018" s="9">
        <v>45</v>
      </c>
      <c r="J3018" s="10" t="s">
        <v>579</v>
      </c>
      <c r="K3018" s="8" t="s">
        <v>107</v>
      </c>
      <c r="L3018" s="10" t="s">
        <v>108</v>
      </c>
      <c r="M3018" s="10" t="s">
        <v>109</v>
      </c>
      <c r="N3018" s="10" t="s">
        <v>4485</v>
      </c>
      <c r="O3018" s="74"/>
      <c r="P3018" s="27"/>
      <c r="Q3018" s="27"/>
      <c r="R3018" s="27">
        <v>500</v>
      </c>
      <c r="S3018" s="27">
        <v>350</v>
      </c>
      <c r="T3018" s="27">
        <v>350</v>
      </c>
      <c r="U3018" s="27">
        <v>300</v>
      </c>
      <c r="V3018" s="27">
        <v>300</v>
      </c>
      <c r="W3018" s="27"/>
      <c r="X3018" s="27"/>
      <c r="Y3018" s="27"/>
      <c r="Z3018" s="27"/>
      <c r="AA3018" s="27"/>
      <c r="AB3018" s="27"/>
      <c r="AC3018" s="27"/>
      <c r="AD3018" s="27"/>
      <c r="AE3018" s="27"/>
      <c r="AF3018" s="27"/>
      <c r="AG3018" s="27"/>
      <c r="AH3018" s="27"/>
      <c r="AI3018" s="27"/>
      <c r="AJ3018" s="27"/>
      <c r="AK3018" s="27"/>
      <c r="AL3018" s="27"/>
      <c r="AM3018" s="27"/>
      <c r="AN3018" s="27"/>
      <c r="AO3018" s="27"/>
      <c r="AP3018" s="27">
        <v>2483.1711096594281</v>
      </c>
      <c r="AQ3018" s="39">
        <v>0</v>
      </c>
      <c r="AR3018" s="27">
        <f t="shared" si="84"/>
        <v>0</v>
      </c>
      <c r="AS3018" s="10" t="s">
        <v>111</v>
      </c>
      <c r="AT3018" s="43">
        <v>2015</v>
      </c>
      <c r="AU3018" s="89" t="s">
        <v>661</v>
      </c>
    </row>
    <row r="3019" spans="2:47" x14ac:dyDescent="0.2">
      <c r="B3019" s="12" t="s">
        <v>4524</v>
      </c>
      <c r="C3019" s="7" t="s">
        <v>100</v>
      </c>
      <c r="D3019" s="13" t="s">
        <v>4519</v>
      </c>
      <c r="E3019" s="7" t="s">
        <v>4343</v>
      </c>
      <c r="F3019" s="7" t="s">
        <v>4520</v>
      </c>
      <c r="G3019" s="7" t="s">
        <v>4521</v>
      </c>
      <c r="H3019" s="8" t="s">
        <v>105</v>
      </c>
      <c r="I3019" s="9">
        <v>45</v>
      </c>
      <c r="J3019" s="10" t="s">
        <v>579</v>
      </c>
      <c r="K3019" s="8" t="s">
        <v>107</v>
      </c>
      <c r="L3019" s="10" t="s">
        <v>108</v>
      </c>
      <c r="M3019" s="10" t="s">
        <v>109</v>
      </c>
      <c r="N3019" s="10" t="s">
        <v>4485</v>
      </c>
      <c r="O3019" s="74"/>
      <c r="P3019" s="27"/>
      <c r="Q3019" s="27"/>
      <c r="R3019" s="27">
        <v>500</v>
      </c>
      <c r="S3019" s="27">
        <v>350</v>
      </c>
      <c r="T3019" s="27">
        <v>350</v>
      </c>
      <c r="U3019" s="27">
        <v>300</v>
      </c>
      <c r="V3019" s="27">
        <v>300</v>
      </c>
      <c r="W3019" s="27"/>
      <c r="X3019" s="27"/>
      <c r="Y3019" s="27"/>
      <c r="Z3019" s="27"/>
      <c r="AA3019" s="27"/>
      <c r="AB3019" s="27"/>
      <c r="AC3019" s="27"/>
      <c r="AD3019" s="27"/>
      <c r="AE3019" s="27"/>
      <c r="AF3019" s="27"/>
      <c r="AG3019" s="27"/>
      <c r="AH3019" s="27"/>
      <c r="AI3019" s="27"/>
      <c r="AJ3019" s="27"/>
      <c r="AK3019" s="27"/>
      <c r="AL3019" s="27"/>
      <c r="AM3019" s="27"/>
      <c r="AN3019" s="27"/>
      <c r="AO3019" s="27"/>
      <c r="AP3019" s="27">
        <v>2483.1711096594281</v>
      </c>
      <c r="AQ3019" s="39">
        <v>0</v>
      </c>
      <c r="AR3019" s="27">
        <f t="shared" si="84"/>
        <v>0</v>
      </c>
      <c r="AS3019" s="10" t="s">
        <v>111</v>
      </c>
      <c r="AT3019" s="43">
        <v>2015</v>
      </c>
      <c r="AU3019" s="89" t="s">
        <v>4489</v>
      </c>
    </row>
    <row r="3020" spans="2:47" x14ac:dyDescent="0.2">
      <c r="B3020" s="12" t="s">
        <v>4525</v>
      </c>
      <c r="C3020" s="7" t="s">
        <v>100</v>
      </c>
      <c r="D3020" s="13" t="s">
        <v>4519</v>
      </c>
      <c r="E3020" s="7" t="s">
        <v>4343</v>
      </c>
      <c r="F3020" s="7" t="s">
        <v>4520</v>
      </c>
      <c r="G3020" s="7" t="s">
        <v>4521</v>
      </c>
      <c r="H3020" s="8" t="s">
        <v>105</v>
      </c>
      <c r="I3020" s="8">
        <v>45</v>
      </c>
      <c r="J3020" s="7" t="s">
        <v>579</v>
      </c>
      <c r="K3020" s="7" t="s">
        <v>107</v>
      </c>
      <c r="L3020" s="7" t="s">
        <v>108</v>
      </c>
      <c r="M3020" s="7" t="s">
        <v>109</v>
      </c>
      <c r="N3020" s="8" t="s">
        <v>4485</v>
      </c>
      <c r="O3020" s="39"/>
      <c r="P3020" s="39"/>
      <c r="Q3020" s="39"/>
      <c r="R3020" s="39"/>
      <c r="S3020" s="39">
        <v>350</v>
      </c>
      <c r="T3020" s="39">
        <v>350</v>
      </c>
      <c r="U3020" s="39">
        <v>300</v>
      </c>
      <c r="V3020" s="39">
        <v>300</v>
      </c>
      <c r="W3020" s="39"/>
      <c r="X3020" s="39"/>
      <c r="Y3020" s="39"/>
      <c r="Z3020" s="39"/>
      <c r="AA3020" s="39"/>
      <c r="AB3020" s="39"/>
      <c r="AC3020" s="39"/>
      <c r="AD3020" s="39"/>
      <c r="AE3020" s="39"/>
      <c r="AF3020" s="39"/>
      <c r="AG3020" s="39"/>
      <c r="AH3020" s="39"/>
      <c r="AI3020" s="39"/>
      <c r="AJ3020" s="39"/>
      <c r="AK3020" s="39"/>
      <c r="AL3020" s="39"/>
      <c r="AM3020" s="39"/>
      <c r="AN3020" s="39"/>
      <c r="AO3020" s="39"/>
      <c r="AP3020" s="27">
        <v>2483.17</v>
      </c>
      <c r="AQ3020" s="39">
        <v>0</v>
      </c>
      <c r="AR3020" s="27">
        <f t="shared" si="84"/>
        <v>0</v>
      </c>
      <c r="AS3020" s="10" t="s">
        <v>111</v>
      </c>
      <c r="AT3020" s="7" t="s">
        <v>375</v>
      </c>
      <c r="AU3020" s="7" t="s">
        <v>4492</v>
      </c>
    </row>
    <row r="3021" spans="2:47" x14ac:dyDescent="0.2">
      <c r="B3021" s="12" t="s">
        <v>4526</v>
      </c>
      <c r="C3021" s="7" t="s">
        <v>100</v>
      </c>
      <c r="D3021" s="13" t="s">
        <v>4527</v>
      </c>
      <c r="E3021" s="8" t="s">
        <v>4343</v>
      </c>
      <c r="F3021" s="8" t="s">
        <v>4528</v>
      </c>
      <c r="G3021" s="7" t="s">
        <v>4521</v>
      </c>
      <c r="H3021" s="8" t="s">
        <v>197</v>
      </c>
      <c r="I3021" s="8">
        <v>45</v>
      </c>
      <c r="J3021" s="7" t="s">
        <v>247</v>
      </c>
      <c r="K3021" s="7" t="s">
        <v>107</v>
      </c>
      <c r="L3021" s="7" t="s">
        <v>108</v>
      </c>
      <c r="M3021" s="7" t="s">
        <v>109</v>
      </c>
      <c r="N3021" s="8" t="s">
        <v>4485</v>
      </c>
      <c r="O3021" s="39"/>
      <c r="P3021" s="39"/>
      <c r="Q3021" s="39"/>
      <c r="R3021" s="39"/>
      <c r="S3021" s="39">
        <v>350</v>
      </c>
      <c r="T3021" s="39">
        <v>350</v>
      </c>
      <c r="U3021" s="39">
        <v>300</v>
      </c>
      <c r="V3021" s="39">
        <v>300</v>
      </c>
      <c r="W3021" s="39"/>
      <c r="X3021" s="39"/>
      <c r="Y3021" s="39"/>
      <c r="Z3021" s="39"/>
      <c r="AA3021" s="39"/>
      <c r="AB3021" s="39"/>
      <c r="AC3021" s="39"/>
      <c r="AD3021" s="39"/>
      <c r="AE3021" s="39"/>
      <c r="AF3021" s="39"/>
      <c r="AG3021" s="39"/>
      <c r="AH3021" s="39"/>
      <c r="AI3021" s="39"/>
      <c r="AJ3021" s="39"/>
      <c r="AK3021" s="39"/>
      <c r="AL3021" s="39"/>
      <c r="AM3021" s="39"/>
      <c r="AN3021" s="39"/>
      <c r="AO3021" s="39"/>
      <c r="AP3021" s="27">
        <v>2483.17</v>
      </c>
      <c r="AQ3021" s="39">
        <v>0</v>
      </c>
      <c r="AR3021" s="27">
        <f t="shared" si="84"/>
        <v>0</v>
      </c>
      <c r="AS3021" s="10" t="s">
        <v>111</v>
      </c>
      <c r="AT3021" s="7">
        <v>2016</v>
      </c>
      <c r="AU3021" s="10" t="s">
        <v>212</v>
      </c>
    </row>
    <row r="3022" spans="2:47" x14ac:dyDescent="0.2">
      <c r="B3022" s="7" t="s">
        <v>4529</v>
      </c>
      <c r="C3022" s="7" t="s">
        <v>100</v>
      </c>
      <c r="D3022" s="13" t="s">
        <v>4530</v>
      </c>
      <c r="E3022" s="7" t="s">
        <v>4343</v>
      </c>
      <c r="F3022" s="7" t="s">
        <v>4531</v>
      </c>
      <c r="G3022" s="7" t="s">
        <v>4532</v>
      </c>
      <c r="H3022" s="8" t="s">
        <v>197</v>
      </c>
      <c r="I3022" s="9">
        <v>45</v>
      </c>
      <c r="J3022" s="10" t="s">
        <v>238</v>
      </c>
      <c r="K3022" s="8" t="s">
        <v>107</v>
      </c>
      <c r="L3022" s="10" t="s">
        <v>108</v>
      </c>
      <c r="M3022" s="10" t="s">
        <v>109</v>
      </c>
      <c r="N3022" s="10" t="s">
        <v>4485</v>
      </c>
      <c r="O3022" s="27"/>
      <c r="P3022" s="27"/>
      <c r="Q3022" s="74"/>
      <c r="R3022" s="27">
        <v>500</v>
      </c>
      <c r="S3022" s="27">
        <v>500</v>
      </c>
      <c r="T3022" s="27">
        <v>500</v>
      </c>
      <c r="U3022" s="27">
        <v>500</v>
      </c>
      <c r="V3022" s="27">
        <v>500</v>
      </c>
      <c r="W3022" s="27"/>
      <c r="X3022" s="27"/>
      <c r="Y3022" s="27"/>
      <c r="Z3022" s="27"/>
      <c r="AA3022" s="27"/>
      <c r="AB3022" s="27"/>
      <c r="AC3022" s="27"/>
      <c r="AD3022" s="27"/>
      <c r="AE3022" s="27"/>
      <c r="AF3022" s="27"/>
      <c r="AG3022" s="27"/>
      <c r="AH3022" s="27"/>
      <c r="AI3022" s="27"/>
      <c r="AJ3022" s="27"/>
      <c r="AK3022" s="27"/>
      <c r="AL3022" s="27"/>
      <c r="AM3022" s="27"/>
      <c r="AN3022" s="27"/>
      <c r="AO3022" s="27"/>
      <c r="AP3022" s="27">
        <v>2483.17</v>
      </c>
      <c r="AQ3022" s="39">
        <v>0</v>
      </c>
      <c r="AR3022" s="27">
        <f t="shared" si="84"/>
        <v>0</v>
      </c>
      <c r="AS3022" s="10" t="s">
        <v>111</v>
      </c>
      <c r="AT3022" s="7">
        <v>2015</v>
      </c>
      <c r="AU3022" s="89" t="s">
        <v>661</v>
      </c>
    </row>
    <row r="3023" spans="2:47" x14ac:dyDescent="0.2">
      <c r="B3023" s="7" t="s">
        <v>4533</v>
      </c>
      <c r="C3023" s="7" t="s">
        <v>100</v>
      </c>
      <c r="D3023" s="13" t="s">
        <v>4530</v>
      </c>
      <c r="E3023" s="7" t="s">
        <v>4343</v>
      </c>
      <c r="F3023" s="7" t="s">
        <v>4531</v>
      </c>
      <c r="G3023" s="7" t="s">
        <v>4532</v>
      </c>
      <c r="H3023" s="8" t="s">
        <v>197</v>
      </c>
      <c r="I3023" s="9">
        <v>45</v>
      </c>
      <c r="J3023" s="10" t="s">
        <v>4117</v>
      </c>
      <c r="K3023" s="8" t="s">
        <v>107</v>
      </c>
      <c r="L3023" s="10" t="s">
        <v>108</v>
      </c>
      <c r="M3023" s="10" t="s">
        <v>109</v>
      </c>
      <c r="N3023" s="10" t="s">
        <v>4485</v>
      </c>
      <c r="O3023" s="27"/>
      <c r="P3023" s="27"/>
      <c r="Q3023" s="74"/>
      <c r="R3023" s="27">
        <v>500</v>
      </c>
      <c r="S3023" s="27">
        <v>500</v>
      </c>
      <c r="T3023" s="27">
        <v>500</v>
      </c>
      <c r="U3023" s="27">
        <v>500</v>
      </c>
      <c r="V3023" s="27">
        <v>500</v>
      </c>
      <c r="W3023" s="27"/>
      <c r="X3023" s="27"/>
      <c r="Y3023" s="27"/>
      <c r="Z3023" s="27"/>
      <c r="AA3023" s="27"/>
      <c r="AB3023" s="27"/>
      <c r="AC3023" s="27"/>
      <c r="AD3023" s="27"/>
      <c r="AE3023" s="27"/>
      <c r="AF3023" s="27"/>
      <c r="AG3023" s="27"/>
      <c r="AH3023" s="27"/>
      <c r="AI3023" s="27"/>
      <c r="AJ3023" s="27"/>
      <c r="AK3023" s="27"/>
      <c r="AL3023" s="27"/>
      <c r="AM3023" s="27"/>
      <c r="AN3023" s="27"/>
      <c r="AO3023" s="27"/>
      <c r="AP3023" s="27">
        <v>2483.1711096594281</v>
      </c>
      <c r="AQ3023" s="39">
        <v>0</v>
      </c>
      <c r="AR3023" s="27">
        <f t="shared" si="84"/>
        <v>0</v>
      </c>
      <c r="AS3023" s="10" t="s">
        <v>111</v>
      </c>
      <c r="AT3023" s="43">
        <v>2015</v>
      </c>
      <c r="AU3023" s="10" t="s">
        <v>4487</v>
      </c>
    </row>
    <row r="3024" spans="2:47" x14ac:dyDescent="0.2">
      <c r="B3024" s="12" t="s">
        <v>4534</v>
      </c>
      <c r="C3024" s="7" t="s">
        <v>100</v>
      </c>
      <c r="D3024" s="13" t="s">
        <v>4530</v>
      </c>
      <c r="E3024" s="7" t="s">
        <v>4343</v>
      </c>
      <c r="F3024" s="7" t="s">
        <v>4531</v>
      </c>
      <c r="G3024" s="7" t="s">
        <v>4532</v>
      </c>
      <c r="H3024" s="8" t="s">
        <v>197</v>
      </c>
      <c r="I3024" s="9">
        <v>45</v>
      </c>
      <c r="J3024" s="10" t="s">
        <v>579</v>
      </c>
      <c r="K3024" s="8" t="s">
        <v>107</v>
      </c>
      <c r="L3024" s="10" t="s">
        <v>108</v>
      </c>
      <c r="M3024" s="10" t="s">
        <v>109</v>
      </c>
      <c r="N3024" s="10" t="s">
        <v>4485</v>
      </c>
      <c r="O3024" s="74"/>
      <c r="P3024" s="27"/>
      <c r="Q3024" s="27"/>
      <c r="R3024" s="27">
        <v>500</v>
      </c>
      <c r="S3024" s="27">
        <v>350</v>
      </c>
      <c r="T3024" s="27">
        <v>350</v>
      </c>
      <c r="U3024" s="27">
        <v>300</v>
      </c>
      <c r="V3024" s="27">
        <v>300</v>
      </c>
      <c r="W3024" s="27"/>
      <c r="X3024" s="27"/>
      <c r="Y3024" s="27"/>
      <c r="Z3024" s="27"/>
      <c r="AA3024" s="27"/>
      <c r="AB3024" s="27"/>
      <c r="AC3024" s="27"/>
      <c r="AD3024" s="27"/>
      <c r="AE3024" s="27"/>
      <c r="AF3024" s="27"/>
      <c r="AG3024" s="27"/>
      <c r="AH3024" s="27"/>
      <c r="AI3024" s="27"/>
      <c r="AJ3024" s="27"/>
      <c r="AK3024" s="27"/>
      <c r="AL3024" s="27"/>
      <c r="AM3024" s="27"/>
      <c r="AN3024" s="27"/>
      <c r="AO3024" s="27"/>
      <c r="AP3024" s="27">
        <v>2483.1711096594281</v>
      </c>
      <c r="AQ3024" s="39">
        <v>0</v>
      </c>
      <c r="AR3024" s="27">
        <f t="shared" si="84"/>
        <v>0</v>
      </c>
      <c r="AS3024" s="10" t="s">
        <v>111</v>
      </c>
      <c r="AT3024" s="43">
        <v>2015</v>
      </c>
      <c r="AU3024" s="89" t="s">
        <v>661</v>
      </c>
    </row>
    <row r="3025" spans="2:47" x14ac:dyDescent="0.2">
      <c r="B3025" s="12" t="s">
        <v>4535</v>
      </c>
      <c r="C3025" s="7" t="s">
        <v>100</v>
      </c>
      <c r="D3025" s="13" t="s">
        <v>4530</v>
      </c>
      <c r="E3025" s="7" t="s">
        <v>4343</v>
      </c>
      <c r="F3025" s="7" t="s">
        <v>4531</v>
      </c>
      <c r="G3025" s="7" t="s">
        <v>4532</v>
      </c>
      <c r="H3025" s="8" t="s">
        <v>105</v>
      </c>
      <c r="I3025" s="9">
        <v>45</v>
      </c>
      <c r="J3025" s="10" t="s">
        <v>579</v>
      </c>
      <c r="K3025" s="8" t="s">
        <v>107</v>
      </c>
      <c r="L3025" s="10" t="s">
        <v>108</v>
      </c>
      <c r="M3025" s="10" t="s">
        <v>109</v>
      </c>
      <c r="N3025" s="10" t="s">
        <v>4485</v>
      </c>
      <c r="O3025" s="74"/>
      <c r="P3025" s="27"/>
      <c r="Q3025" s="27"/>
      <c r="R3025" s="27">
        <v>500</v>
      </c>
      <c r="S3025" s="27">
        <v>350</v>
      </c>
      <c r="T3025" s="27">
        <v>350</v>
      </c>
      <c r="U3025" s="27">
        <v>300</v>
      </c>
      <c r="V3025" s="27">
        <v>300</v>
      </c>
      <c r="W3025" s="27"/>
      <c r="X3025" s="27"/>
      <c r="Y3025" s="27"/>
      <c r="Z3025" s="27"/>
      <c r="AA3025" s="27"/>
      <c r="AB3025" s="27"/>
      <c r="AC3025" s="27"/>
      <c r="AD3025" s="27"/>
      <c r="AE3025" s="27"/>
      <c r="AF3025" s="27"/>
      <c r="AG3025" s="27"/>
      <c r="AH3025" s="27"/>
      <c r="AI3025" s="27"/>
      <c r="AJ3025" s="27"/>
      <c r="AK3025" s="27"/>
      <c r="AL3025" s="27"/>
      <c r="AM3025" s="27"/>
      <c r="AN3025" s="27"/>
      <c r="AO3025" s="27"/>
      <c r="AP3025" s="27">
        <v>2483.1711096594281</v>
      </c>
      <c r="AQ3025" s="39">
        <v>0</v>
      </c>
      <c r="AR3025" s="27">
        <f t="shared" si="84"/>
        <v>0</v>
      </c>
      <c r="AS3025" s="10" t="s">
        <v>111</v>
      </c>
      <c r="AT3025" s="43">
        <v>2015</v>
      </c>
      <c r="AU3025" s="89" t="s">
        <v>4489</v>
      </c>
    </row>
    <row r="3026" spans="2:47" x14ac:dyDescent="0.2">
      <c r="B3026" s="12" t="s">
        <v>4536</v>
      </c>
      <c r="C3026" s="7" t="s">
        <v>100</v>
      </c>
      <c r="D3026" s="13" t="s">
        <v>4530</v>
      </c>
      <c r="E3026" s="7" t="s">
        <v>4343</v>
      </c>
      <c r="F3026" s="7" t="s">
        <v>4531</v>
      </c>
      <c r="G3026" s="7" t="s">
        <v>4532</v>
      </c>
      <c r="H3026" s="8" t="s">
        <v>105</v>
      </c>
      <c r="I3026" s="8">
        <v>45</v>
      </c>
      <c r="J3026" s="7" t="s">
        <v>579</v>
      </c>
      <c r="K3026" s="7" t="s">
        <v>107</v>
      </c>
      <c r="L3026" s="7" t="s">
        <v>108</v>
      </c>
      <c r="M3026" s="7" t="s">
        <v>109</v>
      </c>
      <c r="N3026" s="8" t="s">
        <v>4485</v>
      </c>
      <c r="O3026" s="39"/>
      <c r="P3026" s="39"/>
      <c r="Q3026" s="39"/>
      <c r="R3026" s="39"/>
      <c r="S3026" s="39">
        <v>350</v>
      </c>
      <c r="T3026" s="39">
        <v>350</v>
      </c>
      <c r="U3026" s="39">
        <v>300</v>
      </c>
      <c r="V3026" s="39">
        <v>300</v>
      </c>
      <c r="W3026" s="39"/>
      <c r="X3026" s="39"/>
      <c r="Y3026" s="39"/>
      <c r="Z3026" s="39"/>
      <c r="AA3026" s="39"/>
      <c r="AB3026" s="39"/>
      <c r="AC3026" s="39"/>
      <c r="AD3026" s="39"/>
      <c r="AE3026" s="39"/>
      <c r="AF3026" s="39"/>
      <c r="AG3026" s="39"/>
      <c r="AH3026" s="39"/>
      <c r="AI3026" s="39"/>
      <c r="AJ3026" s="39"/>
      <c r="AK3026" s="39"/>
      <c r="AL3026" s="39"/>
      <c r="AM3026" s="39"/>
      <c r="AN3026" s="39"/>
      <c r="AO3026" s="39"/>
      <c r="AP3026" s="27">
        <v>2483.17</v>
      </c>
      <c r="AQ3026" s="39">
        <v>0</v>
      </c>
      <c r="AR3026" s="27">
        <f t="shared" si="84"/>
        <v>0</v>
      </c>
      <c r="AS3026" s="10" t="s">
        <v>111</v>
      </c>
      <c r="AT3026" s="7" t="s">
        <v>375</v>
      </c>
      <c r="AU3026" s="7" t="s">
        <v>4492</v>
      </c>
    </row>
    <row r="3027" spans="2:47" x14ac:dyDescent="0.2">
      <c r="B3027" s="12" t="s">
        <v>4537</v>
      </c>
      <c r="C3027" s="7" t="s">
        <v>100</v>
      </c>
      <c r="D3027" s="13" t="s">
        <v>4538</v>
      </c>
      <c r="E3027" s="8" t="s">
        <v>4343</v>
      </c>
      <c r="F3027" s="8" t="s">
        <v>4539</v>
      </c>
      <c r="G3027" s="7" t="s">
        <v>4532</v>
      </c>
      <c r="H3027" s="8" t="s">
        <v>197</v>
      </c>
      <c r="I3027" s="8">
        <v>45</v>
      </c>
      <c r="J3027" s="7" t="s">
        <v>247</v>
      </c>
      <c r="K3027" s="7" t="s">
        <v>107</v>
      </c>
      <c r="L3027" s="7" t="s">
        <v>108</v>
      </c>
      <c r="M3027" s="7" t="s">
        <v>109</v>
      </c>
      <c r="N3027" s="8" t="s">
        <v>4485</v>
      </c>
      <c r="O3027" s="39"/>
      <c r="P3027" s="39"/>
      <c r="Q3027" s="39"/>
      <c r="R3027" s="39"/>
      <c r="S3027" s="39">
        <v>350</v>
      </c>
      <c r="T3027" s="39">
        <v>350</v>
      </c>
      <c r="U3027" s="39">
        <v>300</v>
      </c>
      <c r="V3027" s="39">
        <v>300</v>
      </c>
      <c r="W3027" s="39"/>
      <c r="X3027" s="39"/>
      <c r="Y3027" s="39"/>
      <c r="Z3027" s="39"/>
      <c r="AA3027" s="39"/>
      <c r="AB3027" s="39"/>
      <c r="AC3027" s="39"/>
      <c r="AD3027" s="39"/>
      <c r="AE3027" s="39"/>
      <c r="AF3027" s="39"/>
      <c r="AG3027" s="39"/>
      <c r="AH3027" s="39"/>
      <c r="AI3027" s="39"/>
      <c r="AJ3027" s="39"/>
      <c r="AK3027" s="39"/>
      <c r="AL3027" s="39"/>
      <c r="AM3027" s="39"/>
      <c r="AN3027" s="39"/>
      <c r="AO3027" s="39"/>
      <c r="AP3027" s="27">
        <v>2483.17</v>
      </c>
      <c r="AQ3027" s="39">
        <v>0</v>
      </c>
      <c r="AR3027" s="27">
        <f t="shared" si="84"/>
        <v>0</v>
      </c>
      <c r="AS3027" s="10" t="s">
        <v>111</v>
      </c>
      <c r="AT3027" s="7">
        <v>2016</v>
      </c>
      <c r="AU3027" s="10" t="s">
        <v>212</v>
      </c>
    </row>
    <row r="3028" spans="2:47" x14ac:dyDescent="0.2">
      <c r="B3028" s="7" t="s">
        <v>4540</v>
      </c>
      <c r="C3028" s="7" t="s">
        <v>100</v>
      </c>
      <c r="D3028" s="13" t="s">
        <v>4541</v>
      </c>
      <c r="E3028" s="7" t="s">
        <v>4343</v>
      </c>
      <c r="F3028" s="7" t="s">
        <v>4542</v>
      </c>
      <c r="G3028" s="7" t="s">
        <v>4543</v>
      </c>
      <c r="H3028" s="8" t="s">
        <v>197</v>
      </c>
      <c r="I3028" s="9">
        <v>45</v>
      </c>
      <c r="J3028" s="10" t="s">
        <v>238</v>
      </c>
      <c r="K3028" s="8" t="s">
        <v>107</v>
      </c>
      <c r="L3028" s="10" t="s">
        <v>108</v>
      </c>
      <c r="M3028" s="10" t="s">
        <v>109</v>
      </c>
      <c r="N3028" s="10" t="s">
        <v>4485</v>
      </c>
      <c r="O3028" s="27"/>
      <c r="P3028" s="27"/>
      <c r="Q3028" s="74"/>
      <c r="R3028" s="27">
        <v>500</v>
      </c>
      <c r="S3028" s="27">
        <v>500</v>
      </c>
      <c r="T3028" s="27">
        <v>500</v>
      </c>
      <c r="U3028" s="27">
        <v>500</v>
      </c>
      <c r="V3028" s="27">
        <v>500</v>
      </c>
      <c r="W3028" s="27"/>
      <c r="X3028" s="27"/>
      <c r="Y3028" s="27"/>
      <c r="Z3028" s="27"/>
      <c r="AA3028" s="27"/>
      <c r="AB3028" s="27"/>
      <c r="AC3028" s="27"/>
      <c r="AD3028" s="27"/>
      <c r="AE3028" s="27"/>
      <c r="AF3028" s="27"/>
      <c r="AG3028" s="27"/>
      <c r="AH3028" s="27"/>
      <c r="AI3028" s="27"/>
      <c r="AJ3028" s="27"/>
      <c r="AK3028" s="27"/>
      <c r="AL3028" s="27"/>
      <c r="AM3028" s="27"/>
      <c r="AN3028" s="27"/>
      <c r="AO3028" s="27"/>
      <c r="AP3028" s="27">
        <v>2482.14</v>
      </c>
      <c r="AQ3028" s="39">
        <v>0</v>
      </c>
      <c r="AR3028" s="27">
        <f t="shared" si="84"/>
        <v>0</v>
      </c>
      <c r="AS3028" s="10" t="s">
        <v>111</v>
      </c>
      <c r="AT3028" s="7">
        <v>2015</v>
      </c>
      <c r="AU3028" s="89" t="s">
        <v>661</v>
      </c>
    </row>
    <row r="3029" spans="2:47" x14ac:dyDescent="0.2">
      <c r="B3029" s="7" t="s">
        <v>4544</v>
      </c>
      <c r="C3029" s="7" t="s">
        <v>100</v>
      </c>
      <c r="D3029" s="13" t="s">
        <v>4541</v>
      </c>
      <c r="E3029" s="7" t="s">
        <v>4343</v>
      </c>
      <c r="F3029" s="7" t="s">
        <v>4542</v>
      </c>
      <c r="G3029" s="7" t="s">
        <v>4543</v>
      </c>
      <c r="H3029" s="8" t="s">
        <v>197</v>
      </c>
      <c r="I3029" s="9">
        <v>45</v>
      </c>
      <c r="J3029" s="10" t="s">
        <v>4117</v>
      </c>
      <c r="K3029" s="8" t="s">
        <v>107</v>
      </c>
      <c r="L3029" s="10" t="s">
        <v>108</v>
      </c>
      <c r="M3029" s="10" t="s">
        <v>109</v>
      </c>
      <c r="N3029" s="10" t="s">
        <v>4485</v>
      </c>
      <c r="O3029" s="27"/>
      <c r="P3029" s="27"/>
      <c r="Q3029" s="74"/>
      <c r="R3029" s="27">
        <v>500</v>
      </c>
      <c r="S3029" s="27">
        <v>500</v>
      </c>
      <c r="T3029" s="27">
        <v>500</v>
      </c>
      <c r="U3029" s="27">
        <v>500</v>
      </c>
      <c r="V3029" s="27">
        <v>500</v>
      </c>
      <c r="W3029" s="27"/>
      <c r="X3029" s="27"/>
      <c r="Y3029" s="27"/>
      <c r="Z3029" s="27"/>
      <c r="AA3029" s="27"/>
      <c r="AB3029" s="27"/>
      <c r="AC3029" s="27"/>
      <c r="AD3029" s="27"/>
      <c r="AE3029" s="27"/>
      <c r="AF3029" s="27"/>
      <c r="AG3029" s="27"/>
      <c r="AH3029" s="27"/>
      <c r="AI3029" s="27"/>
      <c r="AJ3029" s="27"/>
      <c r="AK3029" s="27"/>
      <c r="AL3029" s="27"/>
      <c r="AM3029" s="27"/>
      <c r="AN3029" s="27"/>
      <c r="AO3029" s="27"/>
      <c r="AP3029" s="27">
        <v>2482.1362051702854</v>
      </c>
      <c r="AQ3029" s="39">
        <v>0</v>
      </c>
      <c r="AR3029" s="27">
        <f t="shared" si="84"/>
        <v>0</v>
      </c>
      <c r="AS3029" s="10" t="s">
        <v>111</v>
      </c>
      <c r="AT3029" s="43">
        <v>2015</v>
      </c>
      <c r="AU3029" s="10" t="s">
        <v>4487</v>
      </c>
    </row>
    <row r="3030" spans="2:47" x14ac:dyDescent="0.2">
      <c r="B3030" s="12" t="s">
        <v>4545</v>
      </c>
      <c r="C3030" s="7" t="s">
        <v>100</v>
      </c>
      <c r="D3030" s="13" t="s">
        <v>4541</v>
      </c>
      <c r="E3030" s="7" t="s">
        <v>4343</v>
      </c>
      <c r="F3030" s="7" t="s">
        <v>4542</v>
      </c>
      <c r="G3030" s="7" t="s">
        <v>4543</v>
      </c>
      <c r="H3030" s="8" t="s">
        <v>197</v>
      </c>
      <c r="I3030" s="9">
        <v>45</v>
      </c>
      <c r="J3030" s="10" t="s">
        <v>579</v>
      </c>
      <c r="K3030" s="8" t="s">
        <v>107</v>
      </c>
      <c r="L3030" s="10" t="s">
        <v>108</v>
      </c>
      <c r="M3030" s="10" t="s">
        <v>109</v>
      </c>
      <c r="N3030" s="10" t="s">
        <v>4485</v>
      </c>
      <c r="O3030" s="74"/>
      <c r="P3030" s="27"/>
      <c r="Q3030" s="27"/>
      <c r="R3030" s="27">
        <v>500</v>
      </c>
      <c r="S3030" s="27">
        <v>350</v>
      </c>
      <c r="T3030" s="27">
        <v>350</v>
      </c>
      <c r="U3030" s="27">
        <v>300</v>
      </c>
      <c r="V3030" s="27">
        <v>300</v>
      </c>
      <c r="W3030" s="27"/>
      <c r="X3030" s="27"/>
      <c r="Y3030" s="27"/>
      <c r="Z3030" s="27"/>
      <c r="AA3030" s="27"/>
      <c r="AB3030" s="27"/>
      <c r="AC3030" s="27"/>
      <c r="AD3030" s="27"/>
      <c r="AE3030" s="27"/>
      <c r="AF3030" s="27"/>
      <c r="AG3030" s="27"/>
      <c r="AH3030" s="27"/>
      <c r="AI3030" s="27"/>
      <c r="AJ3030" s="27"/>
      <c r="AK3030" s="27"/>
      <c r="AL3030" s="27"/>
      <c r="AM3030" s="27"/>
      <c r="AN3030" s="27"/>
      <c r="AO3030" s="27"/>
      <c r="AP3030" s="27">
        <v>2482.1362051702854</v>
      </c>
      <c r="AQ3030" s="39">
        <v>0</v>
      </c>
      <c r="AR3030" s="27">
        <f t="shared" si="84"/>
        <v>0</v>
      </c>
      <c r="AS3030" s="10" t="s">
        <v>111</v>
      </c>
      <c r="AT3030" s="43">
        <v>2015</v>
      </c>
      <c r="AU3030" s="89" t="s">
        <v>661</v>
      </c>
    </row>
    <row r="3031" spans="2:47" x14ac:dyDescent="0.2">
      <c r="B3031" s="12" t="s">
        <v>4546</v>
      </c>
      <c r="C3031" s="7" t="s">
        <v>100</v>
      </c>
      <c r="D3031" s="13" t="s">
        <v>4541</v>
      </c>
      <c r="E3031" s="7" t="s">
        <v>4343</v>
      </c>
      <c r="F3031" s="7" t="s">
        <v>4542</v>
      </c>
      <c r="G3031" s="7" t="s">
        <v>4543</v>
      </c>
      <c r="H3031" s="8" t="s">
        <v>105</v>
      </c>
      <c r="I3031" s="9">
        <v>45</v>
      </c>
      <c r="J3031" s="10" t="s">
        <v>579</v>
      </c>
      <c r="K3031" s="8" t="s">
        <v>107</v>
      </c>
      <c r="L3031" s="10" t="s">
        <v>108</v>
      </c>
      <c r="M3031" s="10" t="s">
        <v>109</v>
      </c>
      <c r="N3031" s="10" t="s">
        <v>4485</v>
      </c>
      <c r="O3031" s="74"/>
      <c r="P3031" s="27"/>
      <c r="Q3031" s="27"/>
      <c r="R3031" s="27">
        <v>500</v>
      </c>
      <c r="S3031" s="27">
        <v>350</v>
      </c>
      <c r="T3031" s="27">
        <v>350</v>
      </c>
      <c r="U3031" s="27">
        <v>300</v>
      </c>
      <c r="V3031" s="27">
        <v>300</v>
      </c>
      <c r="W3031" s="27"/>
      <c r="X3031" s="27"/>
      <c r="Y3031" s="27"/>
      <c r="Z3031" s="27"/>
      <c r="AA3031" s="27"/>
      <c r="AB3031" s="27"/>
      <c r="AC3031" s="27"/>
      <c r="AD3031" s="27"/>
      <c r="AE3031" s="27"/>
      <c r="AF3031" s="27"/>
      <c r="AG3031" s="27"/>
      <c r="AH3031" s="27"/>
      <c r="AI3031" s="27"/>
      <c r="AJ3031" s="27"/>
      <c r="AK3031" s="27"/>
      <c r="AL3031" s="27"/>
      <c r="AM3031" s="27"/>
      <c r="AN3031" s="27"/>
      <c r="AO3031" s="27"/>
      <c r="AP3031" s="27">
        <v>2482.1362051702854</v>
      </c>
      <c r="AQ3031" s="39">
        <v>0</v>
      </c>
      <c r="AR3031" s="27">
        <f t="shared" si="84"/>
        <v>0</v>
      </c>
      <c r="AS3031" s="10" t="s">
        <v>111</v>
      </c>
      <c r="AT3031" s="43">
        <v>2015</v>
      </c>
      <c r="AU3031" s="89" t="s">
        <v>4489</v>
      </c>
    </row>
    <row r="3032" spans="2:47" x14ac:dyDescent="0.2">
      <c r="B3032" s="12" t="s">
        <v>4547</v>
      </c>
      <c r="C3032" s="7" t="s">
        <v>100</v>
      </c>
      <c r="D3032" s="13" t="s">
        <v>4541</v>
      </c>
      <c r="E3032" s="7" t="s">
        <v>4343</v>
      </c>
      <c r="F3032" s="7" t="s">
        <v>4542</v>
      </c>
      <c r="G3032" s="7" t="s">
        <v>4543</v>
      </c>
      <c r="H3032" s="8" t="s">
        <v>105</v>
      </c>
      <c r="I3032" s="8">
        <v>45</v>
      </c>
      <c r="J3032" s="7" t="s">
        <v>579</v>
      </c>
      <c r="K3032" s="7" t="s">
        <v>107</v>
      </c>
      <c r="L3032" s="7" t="s">
        <v>108</v>
      </c>
      <c r="M3032" s="7" t="s">
        <v>109</v>
      </c>
      <c r="N3032" s="8" t="s">
        <v>4485</v>
      </c>
      <c r="O3032" s="39"/>
      <c r="P3032" s="39"/>
      <c r="Q3032" s="39"/>
      <c r="R3032" s="39"/>
      <c r="S3032" s="39">
        <v>350</v>
      </c>
      <c r="T3032" s="39">
        <v>350</v>
      </c>
      <c r="U3032" s="39">
        <v>300</v>
      </c>
      <c r="V3032" s="39">
        <v>300</v>
      </c>
      <c r="W3032" s="39"/>
      <c r="X3032" s="39"/>
      <c r="Y3032" s="39"/>
      <c r="Z3032" s="39"/>
      <c r="AA3032" s="39"/>
      <c r="AB3032" s="39"/>
      <c r="AC3032" s="39"/>
      <c r="AD3032" s="39"/>
      <c r="AE3032" s="39"/>
      <c r="AF3032" s="39"/>
      <c r="AG3032" s="39"/>
      <c r="AH3032" s="39"/>
      <c r="AI3032" s="39"/>
      <c r="AJ3032" s="39"/>
      <c r="AK3032" s="39"/>
      <c r="AL3032" s="39"/>
      <c r="AM3032" s="39"/>
      <c r="AN3032" s="39"/>
      <c r="AO3032" s="39"/>
      <c r="AP3032" s="27">
        <v>2482.14</v>
      </c>
      <c r="AQ3032" s="39">
        <v>0</v>
      </c>
      <c r="AR3032" s="27">
        <f t="shared" si="84"/>
        <v>0</v>
      </c>
      <c r="AS3032" s="10" t="s">
        <v>111</v>
      </c>
      <c r="AT3032" s="7" t="s">
        <v>375</v>
      </c>
      <c r="AU3032" s="7" t="s">
        <v>4492</v>
      </c>
    </row>
    <row r="3033" spans="2:47" x14ac:dyDescent="0.2">
      <c r="B3033" s="12" t="s">
        <v>4548</v>
      </c>
      <c r="C3033" s="7" t="s">
        <v>100</v>
      </c>
      <c r="D3033" s="13" t="s">
        <v>4549</v>
      </c>
      <c r="E3033" s="8" t="s">
        <v>4343</v>
      </c>
      <c r="F3033" s="8" t="s">
        <v>4550</v>
      </c>
      <c r="G3033" s="7" t="s">
        <v>4543</v>
      </c>
      <c r="H3033" s="8" t="s">
        <v>197</v>
      </c>
      <c r="I3033" s="8">
        <v>45</v>
      </c>
      <c r="J3033" s="7" t="s">
        <v>247</v>
      </c>
      <c r="K3033" s="7" t="s">
        <v>107</v>
      </c>
      <c r="L3033" s="7" t="s">
        <v>108</v>
      </c>
      <c r="M3033" s="7" t="s">
        <v>109</v>
      </c>
      <c r="N3033" s="8" t="s">
        <v>4485</v>
      </c>
      <c r="O3033" s="39"/>
      <c r="P3033" s="39"/>
      <c r="Q3033" s="39"/>
      <c r="R3033" s="39"/>
      <c r="S3033" s="39">
        <v>350</v>
      </c>
      <c r="T3033" s="39">
        <v>350</v>
      </c>
      <c r="U3033" s="39">
        <v>300</v>
      </c>
      <c r="V3033" s="39">
        <v>300</v>
      </c>
      <c r="W3033" s="39"/>
      <c r="X3033" s="39"/>
      <c r="Y3033" s="39"/>
      <c r="Z3033" s="39"/>
      <c r="AA3033" s="39"/>
      <c r="AB3033" s="39"/>
      <c r="AC3033" s="39"/>
      <c r="AD3033" s="39"/>
      <c r="AE3033" s="39"/>
      <c r="AF3033" s="39"/>
      <c r="AG3033" s="39"/>
      <c r="AH3033" s="39"/>
      <c r="AI3033" s="39"/>
      <c r="AJ3033" s="39"/>
      <c r="AK3033" s="39"/>
      <c r="AL3033" s="39"/>
      <c r="AM3033" s="39"/>
      <c r="AN3033" s="39"/>
      <c r="AO3033" s="39"/>
      <c r="AP3033" s="27">
        <v>2482.14</v>
      </c>
      <c r="AQ3033" s="39">
        <v>0</v>
      </c>
      <c r="AR3033" s="27">
        <f t="shared" si="84"/>
        <v>0</v>
      </c>
      <c r="AS3033" s="10" t="s">
        <v>111</v>
      </c>
      <c r="AT3033" s="7">
        <v>2016</v>
      </c>
      <c r="AU3033" s="10" t="s">
        <v>212</v>
      </c>
    </row>
    <row r="3034" spans="2:47" x14ac:dyDescent="0.2">
      <c r="B3034" s="7" t="s">
        <v>4551</v>
      </c>
      <c r="C3034" s="7" t="s">
        <v>100</v>
      </c>
      <c r="D3034" s="13" t="s">
        <v>4552</v>
      </c>
      <c r="E3034" s="7" t="s">
        <v>4343</v>
      </c>
      <c r="F3034" s="7" t="s">
        <v>4553</v>
      </c>
      <c r="G3034" s="7" t="s">
        <v>4554</v>
      </c>
      <c r="H3034" s="8" t="s">
        <v>197</v>
      </c>
      <c r="I3034" s="9">
        <v>45</v>
      </c>
      <c r="J3034" s="10" t="s">
        <v>238</v>
      </c>
      <c r="K3034" s="8" t="s">
        <v>107</v>
      </c>
      <c r="L3034" s="10" t="s">
        <v>108</v>
      </c>
      <c r="M3034" s="10" t="s">
        <v>109</v>
      </c>
      <c r="N3034" s="10" t="s">
        <v>4485</v>
      </c>
      <c r="O3034" s="27"/>
      <c r="P3034" s="27"/>
      <c r="Q3034" s="74"/>
      <c r="R3034" s="27">
        <v>500</v>
      </c>
      <c r="S3034" s="27">
        <v>500</v>
      </c>
      <c r="T3034" s="27">
        <v>500</v>
      </c>
      <c r="U3034" s="27">
        <v>500</v>
      </c>
      <c r="V3034" s="27">
        <v>500</v>
      </c>
      <c r="W3034" s="27"/>
      <c r="X3034" s="27"/>
      <c r="Y3034" s="27"/>
      <c r="Z3034" s="27"/>
      <c r="AA3034" s="27"/>
      <c r="AB3034" s="27"/>
      <c r="AC3034" s="27"/>
      <c r="AD3034" s="27"/>
      <c r="AE3034" s="27"/>
      <c r="AF3034" s="27"/>
      <c r="AG3034" s="27"/>
      <c r="AH3034" s="27"/>
      <c r="AI3034" s="27"/>
      <c r="AJ3034" s="27"/>
      <c r="AK3034" s="27"/>
      <c r="AL3034" s="27"/>
      <c r="AM3034" s="27"/>
      <c r="AN3034" s="27"/>
      <c r="AO3034" s="27"/>
      <c r="AP3034" s="27">
        <v>2481.64</v>
      </c>
      <c r="AQ3034" s="39">
        <v>0</v>
      </c>
      <c r="AR3034" s="27">
        <f t="shared" si="84"/>
        <v>0</v>
      </c>
      <c r="AS3034" s="10" t="s">
        <v>111</v>
      </c>
      <c r="AT3034" s="7">
        <v>2015</v>
      </c>
      <c r="AU3034" s="89" t="s">
        <v>661</v>
      </c>
    </row>
    <row r="3035" spans="2:47" x14ac:dyDescent="0.2">
      <c r="B3035" s="7" t="s">
        <v>4555</v>
      </c>
      <c r="C3035" s="7" t="s">
        <v>100</v>
      </c>
      <c r="D3035" s="13" t="s">
        <v>4552</v>
      </c>
      <c r="E3035" s="7" t="s">
        <v>4343</v>
      </c>
      <c r="F3035" s="7" t="s">
        <v>4553</v>
      </c>
      <c r="G3035" s="7" t="s">
        <v>4554</v>
      </c>
      <c r="H3035" s="8" t="s">
        <v>197</v>
      </c>
      <c r="I3035" s="9">
        <v>45</v>
      </c>
      <c r="J3035" s="10" t="s">
        <v>4117</v>
      </c>
      <c r="K3035" s="8" t="s">
        <v>107</v>
      </c>
      <c r="L3035" s="10" t="s">
        <v>108</v>
      </c>
      <c r="M3035" s="10" t="s">
        <v>109</v>
      </c>
      <c r="N3035" s="10" t="s">
        <v>4485</v>
      </c>
      <c r="O3035" s="27"/>
      <c r="P3035" s="27"/>
      <c r="Q3035" s="74"/>
      <c r="R3035" s="27">
        <v>500</v>
      </c>
      <c r="S3035" s="27">
        <v>500</v>
      </c>
      <c r="T3035" s="27">
        <v>500</v>
      </c>
      <c r="U3035" s="27">
        <v>500</v>
      </c>
      <c r="V3035" s="27">
        <v>500</v>
      </c>
      <c r="W3035" s="27"/>
      <c r="X3035" s="27"/>
      <c r="Y3035" s="27"/>
      <c r="Z3035" s="27"/>
      <c r="AA3035" s="27"/>
      <c r="AB3035" s="27"/>
      <c r="AC3035" s="27"/>
      <c r="AD3035" s="27"/>
      <c r="AE3035" s="27"/>
      <c r="AF3035" s="27"/>
      <c r="AG3035" s="27"/>
      <c r="AH3035" s="27"/>
      <c r="AI3035" s="27"/>
      <c r="AJ3035" s="27"/>
      <c r="AK3035" s="27"/>
      <c r="AL3035" s="27"/>
      <c r="AM3035" s="27"/>
      <c r="AN3035" s="27"/>
      <c r="AO3035" s="27"/>
      <c r="AP3035" s="27">
        <v>2481.6429329371426</v>
      </c>
      <c r="AQ3035" s="39">
        <v>0</v>
      </c>
      <c r="AR3035" s="27">
        <f t="shared" si="84"/>
        <v>0</v>
      </c>
      <c r="AS3035" s="10" t="s">
        <v>111</v>
      </c>
      <c r="AT3035" s="43">
        <v>2015</v>
      </c>
      <c r="AU3035" s="10" t="s">
        <v>4487</v>
      </c>
    </row>
    <row r="3036" spans="2:47" x14ac:dyDescent="0.2">
      <c r="B3036" s="12" t="s">
        <v>4556</v>
      </c>
      <c r="C3036" s="7" t="s">
        <v>100</v>
      </c>
      <c r="D3036" s="13" t="s">
        <v>4552</v>
      </c>
      <c r="E3036" s="7" t="s">
        <v>4343</v>
      </c>
      <c r="F3036" s="7" t="s">
        <v>4553</v>
      </c>
      <c r="G3036" s="7" t="s">
        <v>4554</v>
      </c>
      <c r="H3036" s="8" t="s">
        <v>197</v>
      </c>
      <c r="I3036" s="9">
        <v>45</v>
      </c>
      <c r="J3036" s="10" t="s">
        <v>579</v>
      </c>
      <c r="K3036" s="8" t="s">
        <v>107</v>
      </c>
      <c r="L3036" s="10" t="s">
        <v>108</v>
      </c>
      <c r="M3036" s="10" t="s">
        <v>109</v>
      </c>
      <c r="N3036" s="10" t="s">
        <v>4485</v>
      </c>
      <c r="O3036" s="74"/>
      <c r="P3036" s="27"/>
      <c r="Q3036" s="27"/>
      <c r="R3036" s="27">
        <v>500</v>
      </c>
      <c r="S3036" s="27">
        <v>350</v>
      </c>
      <c r="T3036" s="27">
        <v>350</v>
      </c>
      <c r="U3036" s="27">
        <v>300</v>
      </c>
      <c r="V3036" s="27">
        <v>300</v>
      </c>
      <c r="W3036" s="27"/>
      <c r="X3036" s="27"/>
      <c r="Y3036" s="27"/>
      <c r="Z3036" s="27"/>
      <c r="AA3036" s="27"/>
      <c r="AB3036" s="27"/>
      <c r="AC3036" s="27"/>
      <c r="AD3036" s="27"/>
      <c r="AE3036" s="27"/>
      <c r="AF3036" s="27"/>
      <c r="AG3036" s="27"/>
      <c r="AH3036" s="27"/>
      <c r="AI3036" s="27"/>
      <c r="AJ3036" s="27"/>
      <c r="AK3036" s="27"/>
      <c r="AL3036" s="27"/>
      <c r="AM3036" s="27"/>
      <c r="AN3036" s="27"/>
      <c r="AO3036" s="27"/>
      <c r="AP3036" s="27">
        <v>2481.6429329371426</v>
      </c>
      <c r="AQ3036" s="39">
        <v>0</v>
      </c>
      <c r="AR3036" s="27">
        <f t="shared" si="84"/>
        <v>0</v>
      </c>
      <c r="AS3036" s="10" t="s">
        <v>111</v>
      </c>
      <c r="AT3036" s="43">
        <v>2015</v>
      </c>
      <c r="AU3036" s="89" t="s">
        <v>661</v>
      </c>
    </row>
    <row r="3037" spans="2:47" x14ac:dyDescent="0.2">
      <c r="B3037" s="12" t="s">
        <v>4557</v>
      </c>
      <c r="C3037" s="7" t="s">
        <v>100</v>
      </c>
      <c r="D3037" s="13" t="s">
        <v>4552</v>
      </c>
      <c r="E3037" s="7" t="s">
        <v>4343</v>
      </c>
      <c r="F3037" s="7" t="s">
        <v>4553</v>
      </c>
      <c r="G3037" s="7" t="s">
        <v>4554</v>
      </c>
      <c r="H3037" s="8" t="s">
        <v>105</v>
      </c>
      <c r="I3037" s="9">
        <v>45</v>
      </c>
      <c r="J3037" s="10" t="s">
        <v>579</v>
      </c>
      <c r="K3037" s="8" t="s">
        <v>107</v>
      </c>
      <c r="L3037" s="10" t="s">
        <v>108</v>
      </c>
      <c r="M3037" s="10" t="s">
        <v>109</v>
      </c>
      <c r="N3037" s="10" t="s">
        <v>4485</v>
      </c>
      <c r="O3037" s="74"/>
      <c r="P3037" s="27"/>
      <c r="Q3037" s="27"/>
      <c r="R3037" s="27">
        <v>500</v>
      </c>
      <c r="S3037" s="27">
        <v>350</v>
      </c>
      <c r="T3037" s="27">
        <v>350</v>
      </c>
      <c r="U3037" s="27">
        <v>300</v>
      </c>
      <c r="V3037" s="27">
        <v>300</v>
      </c>
      <c r="W3037" s="27"/>
      <c r="X3037" s="27"/>
      <c r="Y3037" s="27"/>
      <c r="Z3037" s="27"/>
      <c r="AA3037" s="27"/>
      <c r="AB3037" s="27"/>
      <c r="AC3037" s="27"/>
      <c r="AD3037" s="27"/>
      <c r="AE3037" s="27"/>
      <c r="AF3037" s="27"/>
      <c r="AG3037" s="27"/>
      <c r="AH3037" s="27"/>
      <c r="AI3037" s="27"/>
      <c r="AJ3037" s="27"/>
      <c r="AK3037" s="27"/>
      <c r="AL3037" s="27"/>
      <c r="AM3037" s="27"/>
      <c r="AN3037" s="27"/>
      <c r="AO3037" s="27"/>
      <c r="AP3037" s="27">
        <v>2481.6429329371426</v>
      </c>
      <c r="AQ3037" s="39">
        <v>0</v>
      </c>
      <c r="AR3037" s="27">
        <f t="shared" si="84"/>
        <v>0</v>
      </c>
      <c r="AS3037" s="10" t="s">
        <v>111</v>
      </c>
      <c r="AT3037" s="43">
        <v>2015</v>
      </c>
      <c r="AU3037" s="89" t="s">
        <v>4489</v>
      </c>
    </row>
    <row r="3038" spans="2:47" x14ac:dyDescent="0.2">
      <c r="B3038" s="12" t="s">
        <v>4558</v>
      </c>
      <c r="C3038" s="7" t="s">
        <v>100</v>
      </c>
      <c r="D3038" s="13" t="s">
        <v>4552</v>
      </c>
      <c r="E3038" s="7" t="s">
        <v>4343</v>
      </c>
      <c r="F3038" s="7" t="s">
        <v>4553</v>
      </c>
      <c r="G3038" s="7" t="s">
        <v>4554</v>
      </c>
      <c r="H3038" s="8" t="s">
        <v>105</v>
      </c>
      <c r="I3038" s="8">
        <v>45</v>
      </c>
      <c r="J3038" s="7" t="s">
        <v>579</v>
      </c>
      <c r="K3038" s="7" t="s">
        <v>107</v>
      </c>
      <c r="L3038" s="7" t="s">
        <v>108</v>
      </c>
      <c r="M3038" s="7" t="s">
        <v>109</v>
      </c>
      <c r="N3038" s="8" t="s">
        <v>4485</v>
      </c>
      <c r="O3038" s="39"/>
      <c r="P3038" s="39"/>
      <c r="Q3038" s="39"/>
      <c r="R3038" s="39"/>
      <c r="S3038" s="39">
        <v>350</v>
      </c>
      <c r="T3038" s="39">
        <v>350</v>
      </c>
      <c r="U3038" s="39">
        <v>300</v>
      </c>
      <c r="V3038" s="39">
        <v>300</v>
      </c>
      <c r="W3038" s="39"/>
      <c r="X3038" s="39"/>
      <c r="Y3038" s="39"/>
      <c r="Z3038" s="39"/>
      <c r="AA3038" s="39"/>
      <c r="AB3038" s="39"/>
      <c r="AC3038" s="39"/>
      <c r="AD3038" s="39"/>
      <c r="AE3038" s="39"/>
      <c r="AF3038" s="39"/>
      <c r="AG3038" s="39"/>
      <c r="AH3038" s="39"/>
      <c r="AI3038" s="39"/>
      <c r="AJ3038" s="39"/>
      <c r="AK3038" s="39"/>
      <c r="AL3038" s="39"/>
      <c r="AM3038" s="39"/>
      <c r="AN3038" s="39"/>
      <c r="AO3038" s="39"/>
      <c r="AP3038" s="27">
        <v>2481.64</v>
      </c>
      <c r="AQ3038" s="39">
        <v>0</v>
      </c>
      <c r="AR3038" s="27">
        <f t="shared" si="84"/>
        <v>0</v>
      </c>
      <c r="AS3038" s="10" t="s">
        <v>111</v>
      </c>
      <c r="AT3038" s="7" t="s">
        <v>375</v>
      </c>
      <c r="AU3038" s="7" t="s">
        <v>4492</v>
      </c>
    </row>
    <row r="3039" spans="2:47" x14ac:dyDescent="0.2">
      <c r="B3039" s="12" t="s">
        <v>4559</v>
      </c>
      <c r="C3039" s="7" t="s">
        <v>100</v>
      </c>
      <c r="D3039" s="13" t="s">
        <v>4560</v>
      </c>
      <c r="E3039" s="8" t="s">
        <v>4343</v>
      </c>
      <c r="F3039" s="8" t="s">
        <v>4561</v>
      </c>
      <c r="G3039" s="7" t="s">
        <v>4554</v>
      </c>
      <c r="H3039" s="8" t="s">
        <v>197</v>
      </c>
      <c r="I3039" s="8">
        <v>45</v>
      </c>
      <c r="J3039" s="7" t="s">
        <v>247</v>
      </c>
      <c r="K3039" s="7" t="s">
        <v>107</v>
      </c>
      <c r="L3039" s="7" t="s">
        <v>108</v>
      </c>
      <c r="M3039" s="7" t="s">
        <v>109</v>
      </c>
      <c r="N3039" s="8" t="s">
        <v>4485</v>
      </c>
      <c r="O3039" s="39"/>
      <c r="P3039" s="39"/>
      <c r="Q3039" s="39"/>
      <c r="R3039" s="39"/>
      <c r="S3039" s="39">
        <v>350</v>
      </c>
      <c r="T3039" s="39">
        <v>350</v>
      </c>
      <c r="U3039" s="39">
        <v>300</v>
      </c>
      <c r="V3039" s="39">
        <v>300</v>
      </c>
      <c r="W3039" s="39"/>
      <c r="X3039" s="39"/>
      <c r="Y3039" s="39"/>
      <c r="Z3039" s="39"/>
      <c r="AA3039" s="39"/>
      <c r="AB3039" s="39"/>
      <c r="AC3039" s="39"/>
      <c r="AD3039" s="39"/>
      <c r="AE3039" s="39"/>
      <c r="AF3039" s="39"/>
      <c r="AG3039" s="39"/>
      <c r="AH3039" s="39"/>
      <c r="AI3039" s="39"/>
      <c r="AJ3039" s="39"/>
      <c r="AK3039" s="39"/>
      <c r="AL3039" s="39"/>
      <c r="AM3039" s="39"/>
      <c r="AN3039" s="39"/>
      <c r="AO3039" s="39"/>
      <c r="AP3039" s="27">
        <v>2481.64</v>
      </c>
      <c r="AQ3039" s="39">
        <v>0</v>
      </c>
      <c r="AR3039" s="27">
        <f t="shared" si="84"/>
        <v>0</v>
      </c>
      <c r="AS3039" s="10" t="s">
        <v>111</v>
      </c>
      <c r="AT3039" s="7">
        <v>2016</v>
      </c>
      <c r="AU3039" s="10" t="s">
        <v>212</v>
      </c>
    </row>
    <row r="3040" spans="2:47" x14ac:dyDescent="0.2">
      <c r="B3040" s="7" t="s">
        <v>4562</v>
      </c>
      <c r="C3040" s="7" t="s">
        <v>100</v>
      </c>
      <c r="D3040" s="13" t="s">
        <v>4563</v>
      </c>
      <c r="E3040" s="7" t="s">
        <v>4343</v>
      </c>
      <c r="F3040" s="7" t="s">
        <v>4564</v>
      </c>
      <c r="G3040" s="7" t="s">
        <v>4565</v>
      </c>
      <c r="H3040" s="8" t="s">
        <v>197</v>
      </c>
      <c r="I3040" s="9">
        <v>45</v>
      </c>
      <c r="J3040" s="10" t="s">
        <v>238</v>
      </c>
      <c r="K3040" s="8" t="s">
        <v>107</v>
      </c>
      <c r="L3040" s="10" t="s">
        <v>108</v>
      </c>
      <c r="M3040" s="10" t="s">
        <v>109</v>
      </c>
      <c r="N3040" s="10" t="s">
        <v>4485</v>
      </c>
      <c r="O3040" s="27"/>
      <c r="P3040" s="27"/>
      <c r="Q3040" s="74"/>
      <c r="R3040" s="27">
        <v>500</v>
      </c>
      <c r="S3040" s="27">
        <v>500</v>
      </c>
      <c r="T3040" s="27">
        <v>500</v>
      </c>
      <c r="U3040" s="27">
        <v>500</v>
      </c>
      <c r="V3040" s="27">
        <v>500</v>
      </c>
      <c r="W3040" s="27"/>
      <c r="X3040" s="27"/>
      <c r="Y3040" s="27"/>
      <c r="Z3040" s="27"/>
      <c r="AA3040" s="27"/>
      <c r="AB3040" s="27"/>
      <c r="AC3040" s="27"/>
      <c r="AD3040" s="27"/>
      <c r="AE3040" s="27"/>
      <c r="AF3040" s="27"/>
      <c r="AG3040" s="27"/>
      <c r="AH3040" s="27"/>
      <c r="AI3040" s="27"/>
      <c r="AJ3040" s="27"/>
      <c r="AK3040" s="27"/>
      <c r="AL3040" s="27"/>
      <c r="AM3040" s="27"/>
      <c r="AN3040" s="27"/>
      <c r="AO3040" s="27"/>
      <c r="AP3040" s="27">
        <v>2480.85</v>
      </c>
      <c r="AQ3040" s="39">
        <v>0</v>
      </c>
      <c r="AR3040" s="27">
        <f t="shared" si="84"/>
        <v>0</v>
      </c>
      <c r="AS3040" s="10" t="s">
        <v>111</v>
      </c>
      <c r="AT3040" s="7">
        <v>2015</v>
      </c>
      <c r="AU3040" s="89" t="s">
        <v>661</v>
      </c>
    </row>
    <row r="3041" spans="2:47" x14ac:dyDescent="0.2">
      <c r="B3041" s="7" t="s">
        <v>4566</v>
      </c>
      <c r="C3041" s="7" t="s">
        <v>100</v>
      </c>
      <c r="D3041" s="13" t="s">
        <v>4563</v>
      </c>
      <c r="E3041" s="7" t="s">
        <v>4343</v>
      </c>
      <c r="F3041" s="7" t="s">
        <v>4564</v>
      </c>
      <c r="G3041" s="7" t="s">
        <v>4565</v>
      </c>
      <c r="H3041" s="8" t="s">
        <v>197</v>
      </c>
      <c r="I3041" s="9">
        <v>45</v>
      </c>
      <c r="J3041" s="10" t="s">
        <v>4117</v>
      </c>
      <c r="K3041" s="8" t="s">
        <v>107</v>
      </c>
      <c r="L3041" s="10" t="s">
        <v>108</v>
      </c>
      <c r="M3041" s="10" t="s">
        <v>109</v>
      </c>
      <c r="N3041" s="10" t="s">
        <v>4485</v>
      </c>
      <c r="O3041" s="27"/>
      <c r="P3041" s="27"/>
      <c r="Q3041" s="74"/>
      <c r="R3041" s="27">
        <v>500</v>
      </c>
      <c r="S3041" s="27">
        <v>500</v>
      </c>
      <c r="T3041" s="27">
        <v>500</v>
      </c>
      <c r="U3041" s="27">
        <v>500</v>
      </c>
      <c r="V3041" s="27">
        <v>500</v>
      </c>
      <c r="W3041" s="27"/>
      <c r="X3041" s="27"/>
      <c r="Y3041" s="27"/>
      <c r="Z3041" s="27"/>
      <c r="AA3041" s="27"/>
      <c r="AB3041" s="27"/>
      <c r="AC3041" s="27"/>
      <c r="AD3041" s="27"/>
      <c r="AE3041" s="27"/>
      <c r="AF3041" s="27"/>
      <c r="AG3041" s="27"/>
      <c r="AH3041" s="27"/>
      <c r="AI3041" s="27"/>
      <c r="AJ3041" s="27"/>
      <c r="AK3041" s="27"/>
      <c r="AL3041" s="27"/>
      <c r="AM3041" s="27"/>
      <c r="AN3041" s="27"/>
      <c r="AO3041" s="27"/>
      <c r="AP3041" s="27">
        <v>2480.8498285622859</v>
      </c>
      <c r="AQ3041" s="39">
        <v>0</v>
      </c>
      <c r="AR3041" s="27">
        <f t="shared" si="84"/>
        <v>0</v>
      </c>
      <c r="AS3041" s="10" t="s">
        <v>111</v>
      </c>
      <c r="AT3041" s="43">
        <v>2015</v>
      </c>
      <c r="AU3041" s="10" t="s">
        <v>4487</v>
      </c>
    </row>
    <row r="3042" spans="2:47" x14ac:dyDescent="0.2">
      <c r="B3042" s="12" t="s">
        <v>4567</v>
      </c>
      <c r="C3042" s="7" t="s">
        <v>100</v>
      </c>
      <c r="D3042" s="13" t="s">
        <v>4563</v>
      </c>
      <c r="E3042" s="7" t="s">
        <v>4343</v>
      </c>
      <c r="F3042" s="7" t="s">
        <v>4564</v>
      </c>
      <c r="G3042" s="7" t="s">
        <v>4565</v>
      </c>
      <c r="H3042" s="8" t="s">
        <v>197</v>
      </c>
      <c r="I3042" s="9">
        <v>45</v>
      </c>
      <c r="J3042" s="10" t="s">
        <v>579</v>
      </c>
      <c r="K3042" s="8" t="s">
        <v>107</v>
      </c>
      <c r="L3042" s="10" t="s">
        <v>108</v>
      </c>
      <c r="M3042" s="10" t="s">
        <v>109</v>
      </c>
      <c r="N3042" s="10" t="s">
        <v>4485</v>
      </c>
      <c r="O3042" s="74"/>
      <c r="P3042" s="27"/>
      <c r="Q3042" s="27"/>
      <c r="R3042" s="27">
        <v>500</v>
      </c>
      <c r="S3042" s="27">
        <v>350</v>
      </c>
      <c r="T3042" s="27">
        <v>350</v>
      </c>
      <c r="U3042" s="27">
        <v>300</v>
      </c>
      <c r="V3042" s="27">
        <v>300</v>
      </c>
      <c r="W3042" s="27"/>
      <c r="X3042" s="27"/>
      <c r="Y3042" s="27"/>
      <c r="Z3042" s="27"/>
      <c r="AA3042" s="27"/>
      <c r="AB3042" s="27"/>
      <c r="AC3042" s="27"/>
      <c r="AD3042" s="27"/>
      <c r="AE3042" s="27"/>
      <c r="AF3042" s="27"/>
      <c r="AG3042" s="27"/>
      <c r="AH3042" s="27"/>
      <c r="AI3042" s="27"/>
      <c r="AJ3042" s="27"/>
      <c r="AK3042" s="27"/>
      <c r="AL3042" s="27"/>
      <c r="AM3042" s="27"/>
      <c r="AN3042" s="27"/>
      <c r="AO3042" s="27"/>
      <c r="AP3042" s="27">
        <v>2480.8498285622859</v>
      </c>
      <c r="AQ3042" s="39">
        <v>0</v>
      </c>
      <c r="AR3042" s="27">
        <f t="shared" si="84"/>
        <v>0</v>
      </c>
      <c r="AS3042" s="10" t="s">
        <v>111</v>
      </c>
      <c r="AT3042" s="43">
        <v>2015</v>
      </c>
      <c r="AU3042" s="89" t="s">
        <v>661</v>
      </c>
    </row>
    <row r="3043" spans="2:47" x14ac:dyDescent="0.2">
      <c r="B3043" s="12" t="s">
        <v>4568</v>
      </c>
      <c r="C3043" s="7" t="s">
        <v>100</v>
      </c>
      <c r="D3043" s="13" t="s">
        <v>4563</v>
      </c>
      <c r="E3043" s="7" t="s">
        <v>4343</v>
      </c>
      <c r="F3043" s="7" t="s">
        <v>4564</v>
      </c>
      <c r="G3043" s="7" t="s">
        <v>4565</v>
      </c>
      <c r="H3043" s="8" t="s">
        <v>105</v>
      </c>
      <c r="I3043" s="9">
        <v>45</v>
      </c>
      <c r="J3043" s="10" t="s">
        <v>579</v>
      </c>
      <c r="K3043" s="8" t="s">
        <v>107</v>
      </c>
      <c r="L3043" s="10" t="s">
        <v>108</v>
      </c>
      <c r="M3043" s="10" t="s">
        <v>109</v>
      </c>
      <c r="N3043" s="10" t="s">
        <v>4485</v>
      </c>
      <c r="O3043" s="74"/>
      <c r="P3043" s="27"/>
      <c r="Q3043" s="27"/>
      <c r="R3043" s="27">
        <v>500</v>
      </c>
      <c r="S3043" s="27">
        <v>350</v>
      </c>
      <c r="T3043" s="27">
        <v>350</v>
      </c>
      <c r="U3043" s="27">
        <v>300</v>
      </c>
      <c r="V3043" s="27">
        <v>300</v>
      </c>
      <c r="W3043" s="27"/>
      <c r="X3043" s="27"/>
      <c r="Y3043" s="27"/>
      <c r="Z3043" s="27"/>
      <c r="AA3043" s="27"/>
      <c r="AB3043" s="27"/>
      <c r="AC3043" s="27"/>
      <c r="AD3043" s="27"/>
      <c r="AE3043" s="27"/>
      <c r="AF3043" s="27"/>
      <c r="AG3043" s="27"/>
      <c r="AH3043" s="27"/>
      <c r="AI3043" s="27"/>
      <c r="AJ3043" s="27"/>
      <c r="AK3043" s="27"/>
      <c r="AL3043" s="27"/>
      <c r="AM3043" s="27"/>
      <c r="AN3043" s="27"/>
      <c r="AO3043" s="27"/>
      <c r="AP3043" s="27">
        <v>2480.8498285622859</v>
      </c>
      <c r="AQ3043" s="39">
        <v>0</v>
      </c>
      <c r="AR3043" s="27">
        <f t="shared" si="84"/>
        <v>0</v>
      </c>
      <c r="AS3043" s="10" t="s">
        <v>111</v>
      </c>
      <c r="AT3043" s="43">
        <v>2015</v>
      </c>
      <c r="AU3043" s="89" t="s">
        <v>4489</v>
      </c>
    </row>
    <row r="3044" spans="2:47" x14ac:dyDescent="0.2">
      <c r="B3044" s="12" t="s">
        <v>4569</v>
      </c>
      <c r="C3044" s="7" t="s">
        <v>100</v>
      </c>
      <c r="D3044" s="13" t="s">
        <v>4563</v>
      </c>
      <c r="E3044" s="7" t="s">
        <v>4343</v>
      </c>
      <c r="F3044" s="7" t="s">
        <v>4564</v>
      </c>
      <c r="G3044" s="7" t="s">
        <v>4565</v>
      </c>
      <c r="H3044" s="8" t="s">
        <v>105</v>
      </c>
      <c r="I3044" s="8">
        <v>45</v>
      </c>
      <c r="J3044" s="7" t="s">
        <v>579</v>
      </c>
      <c r="K3044" s="7" t="s">
        <v>107</v>
      </c>
      <c r="L3044" s="7" t="s">
        <v>108</v>
      </c>
      <c r="M3044" s="7" t="s">
        <v>109</v>
      </c>
      <c r="N3044" s="8" t="s">
        <v>4485</v>
      </c>
      <c r="O3044" s="39"/>
      <c r="P3044" s="39"/>
      <c r="Q3044" s="39"/>
      <c r="R3044" s="39"/>
      <c r="S3044" s="39">
        <v>350</v>
      </c>
      <c r="T3044" s="39">
        <v>350</v>
      </c>
      <c r="U3044" s="39">
        <v>300</v>
      </c>
      <c r="V3044" s="39">
        <v>300</v>
      </c>
      <c r="W3044" s="39"/>
      <c r="X3044" s="39"/>
      <c r="Y3044" s="39"/>
      <c r="Z3044" s="39"/>
      <c r="AA3044" s="39"/>
      <c r="AB3044" s="39"/>
      <c r="AC3044" s="39"/>
      <c r="AD3044" s="39"/>
      <c r="AE3044" s="39"/>
      <c r="AF3044" s="39"/>
      <c r="AG3044" s="39"/>
      <c r="AH3044" s="39"/>
      <c r="AI3044" s="39"/>
      <c r="AJ3044" s="39"/>
      <c r="AK3044" s="39"/>
      <c r="AL3044" s="39"/>
      <c r="AM3044" s="39"/>
      <c r="AN3044" s="39"/>
      <c r="AO3044" s="39"/>
      <c r="AP3044" s="27">
        <v>2480.85</v>
      </c>
      <c r="AQ3044" s="39">
        <v>0</v>
      </c>
      <c r="AR3044" s="27">
        <f t="shared" si="84"/>
        <v>0</v>
      </c>
      <c r="AS3044" s="10" t="s">
        <v>111</v>
      </c>
      <c r="AT3044" s="7" t="s">
        <v>375</v>
      </c>
      <c r="AU3044" s="7" t="s">
        <v>4492</v>
      </c>
    </row>
    <row r="3045" spans="2:47" x14ac:dyDescent="0.2">
      <c r="B3045" s="12" t="s">
        <v>4570</v>
      </c>
      <c r="C3045" s="7" t="s">
        <v>100</v>
      </c>
      <c r="D3045" s="13" t="s">
        <v>4571</v>
      </c>
      <c r="E3045" s="8" t="s">
        <v>4343</v>
      </c>
      <c r="F3045" s="8" t="s">
        <v>4572</v>
      </c>
      <c r="G3045" s="7" t="s">
        <v>4565</v>
      </c>
      <c r="H3045" s="8" t="s">
        <v>197</v>
      </c>
      <c r="I3045" s="8">
        <v>45</v>
      </c>
      <c r="J3045" s="7" t="s">
        <v>247</v>
      </c>
      <c r="K3045" s="7" t="s">
        <v>107</v>
      </c>
      <c r="L3045" s="7" t="s">
        <v>108</v>
      </c>
      <c r="M3045" s="7" t="s">
        <v>109</v>
      </c>
      <c r="N3045" s="8" t="s">
        <v>4485</v>
      </c>
      <c r="O3045" s="39"/>
      <c r="P3045" s="39"/>
      <c r="Q3045" s="39"/>
      <c r="R3045" s="39"/>
      <c r="S3045" s="39">
        <v>350</v>
      </c>
      <c r="T3045" s="39">
        <v>350</v>
      </c>
      <c r="U3045" s="39">
        <v>300</v>
      </c>
      <c r="V3045" s="39">
        <v>300</v>
      </c>
      <c r="W3045" s="39"/>
      <c r="X3045" s="39"/>
      <c r="Y3045" s="39"/>
      <c r="Z3045" s="39"/>
      <c r="AA3045" s="39"/>
      <c r="AB3045" s="39"/>
      <c r="AC3045" s="39"/>
      <c r="AD3045" s="39"/>
      <c r="AE3045" s="39"/>
      <c r="AF3045" s="39"/>
      <c r="AG3045" s="39"/>
      <c r="AH3045" s="39"/>
      <c r="AI3045" s="39"/>
      <c r="AJ3045" s="39"/>
      <c r="AK3045" s="39"/>
      <c r="AL3045" s="39"/>
      <c r="AM3045" s="39"/>
      <c r="AN3045" s="39"/>
      <c r="AO3045" s="39"/>
      <c r="AP3045" s="27">
        <v>2480.85</v>
      </c>
      <c r="AQ3045" s="39">
        <v>0</v>
      </c>
      <c r="AR3045" s="27">
        <f t="shared" si="84"/>
        <v>0</v>
      </c>
      <c r="AS3045" s="10" t="s">
        <v>111</v>
      </c>
      <c r="AT3045" s="7">
        <v>2016</v>
      </c>
      <c r="AU3045" s="10" t="s">
        <v>212</v>
      </c>
    </row>
    <row r="3046" spans="2:47" x14ac:dyDescent="0.2">
      <c r="B3046" s="7" t="s">
        <v>4573</v>
      </c>
      <c r="C3046" s="7" t="s">
        <v>100</v>
      </c>
      <c r="D3046" s="13" t="s">
        <v>4574</v>
      </c>
      <c r="E3046" s="7" t="s">
        <v>4343</v>
      </c>
      <c r="F3046" s="7" t="s">
        <v>4575</v>
      </c>
      <c r="G3046" s="7" t="s">
        <v>4576</v>
      </c>
      <c r="H3046" s="8" t="s">
        <v>197</v>
      </c>
      <c r="I3046" s="9">
        <v>45</v>
      </c>
      <c r="J3046" s="10" t="s">
        <v>238</v>
      </c>
      <c r="K3046" s="8" t="s">
        <v>107</v>
      </c>
      <c r="L3046" s="10" t="s">
        <v>108</v>
      </c>
      <c r="M3046" s="10" t="s">
        <v>109</v>
      </c>
      <c r="N3046" s="10" t="s">
        <v>4485</v>
      </c>
      <c r="O3046" s="27"/>
      <c r="P3046" s="27"/>
      <c r="Q3046" s="74"/>
      <c r="R3046" s="27">
        <v>40</v>
      </c>
      <c r="S3046" s="27">
        <v>40</v>
      </c>
      <c r="T3046" s="27">
        <v>40</v>
      </c>
      <c r="U3046" s="27">
        <v>40</v>
      </c>
      <c r="V3046" s="27">
        <v>40</v>
      </c>
      <c r="W3046" s="27"/>
      <c r="X3046" s="27"/>
      <c r="Y3046" s="27"/>
      <c r="Z3046" s="27"/>
      <c r="AA3046" s="27"/>
      <c r="AB3046" s="27"/>
      <c r="AC3046" s="27"/>
      <c r="AD3046" s="27"/>
      <c r="AE3046" s="27"/>
      <c r="AF3046" s="27"/>
      <c r="AG3046" s="27"/>
      <c r="AH3046" s="27"/>
      <c r="AI3046" s="27"/>
      <c r="AJ3046" s="27"/>
      <c r="AK3046" s="27"/>
      <c r="AL3046" s="27"/>
      <c r="AM3046" s="27"/>
      <c r="AN3046" s="27"/>
      <c r="AO3046" s="27"/>
      <c r="AP3046" s="27">
        <v>2469.91</v>
      </c>
      <c r="AQ3046" s="39">
        <v>0</v>
      </c>
      <c r="AR3046" s="27">
        <f t="shared" si="84"/>
        <v>0</v>
      </c>
      <c r="AS3046" s="10" t="s">
        <v>111</v>
      </c>
      <c r="AT3046" s="7">
        <v>2015</v>
      </c>
      <c r="AU3046" s="89" t="s">
        <v>661</v>
      </c>
    </row>
    <row r="3047" spans="2:47" x14ac:dyDescent="0.2">
      <c r="B3047" s="7" t="s">
        <v>4577</v>
      </c>
      <c r="C3047" s="7" t="s">
        <v>100</v>
      </c>
      <c r="D3047" s="13" t="s">
        <v>4574</v>
      </c>
      <c r="E3047" s="7" t="s">
        <v>4343</v>
      </c>
      <c r="F3047" s="7" t="s">
        <v>4575</v>
      </c>
      <c r="G3047" s="7" t="s">
        <v>4576</v>
      </c>
      <c r="H3047" s="8" t="s">
        <v>197</v>
      </c>
      <c r="I3047" s="9">
        <v>45</v>
      </c>
      <c r="J3047" s="10" t="s">
        <v>4117</v>
      </c>
      <c r="K3047" s="8" t="s">
        <v>107</v>
      </c>
      <c r="L3047" s="10" t="s">
        <v>108</v>
      </c>
      <c r="M3047" s="10" t="s">
        <v>109</v>
      </c>
      <c r="N3047" s="10" t="s">
        <v>4485</v>
      </c>
      <c r="O3047" s="27"/>
      <c r="P3047" s="27"/>
      <c r="Q3047" s="74"/>
      <c r="R3047" s="27">
        <v>40</v>
      </c>
      <c r="S3047" s="27">
        <v>40</v>
      </c>
      <c r="T3047" s="27">
        <v>40</v>
      </c>
      <c r="U3047" s="27">
        <v>40</v>
      </c>
      <c r="V3047" s="27">
        <v>40</v>
      </c>
      <c r="W3047" s="27"/>
      <c r="X3047" s="27"/>
      <c r="Y3047" s="27"/>
      <c r="Z3047" s="27"/>
      <c r="AA3047" s="27"/>
      <c r="AB3047" s="27"/>
      <c r="AC3047" s="27"/>
      <c r="AD3047" s="27"/>
      <c r="AE3047" s="27"/>
      <c r="AF3047" s="27"/>
      <c r="AG3047" s="27"/>
      <c r="AH3047" s="27"/>
      <c r="AI3047" s="27"/>
      <c r="AJ3047" s="27"/>
      <c r="AK3047" s="27"/>
      <c r="AL3047" s="27"/>
      <c r="AM3047" s="27"/>
      <c r="AN3047" s="27"/>
      <c r="AO3047" s="27"/>
      <c r="AP3047" s="27">
        <v>2469.9107913919997</v>
      </c>
      <c r="AQ3047" s="39">
        <v>0</v>
      </c>
      <c r="AR3047" s="27">
        <f t="shared" si="84"/>
        <v>0</v>
      </c>
      <c r="AS3047" s="10" t="s">
        <v>111</v>
      </c>
      <c r="AT3047" s="43">
        <v>2015</v>
      </c>
      <c r="AU3047" s="10" t="s">
        <v>4487</v>
      </c>
    </row>
    <row r="3048" spans="2:47" x14ac:dyDescent="0.2">
      <c r="B3048" s="12" t="s">
        <v>4578</v>
      </c>
      <c r="C3048" s="7" t="s">
        <v>100</v>
      </c>
      <c r="D3048" s="13" t="s">
        <v>4574</v>
      </c>
      <c r="E3048" s="7" t="s">
        <v>4343</v>
      </c>
      <c r="F3048" s="7" t="s">
        <v>4575</v>
      </c>
      <c r="G3048" s="7" t="s">
        <v>4576</v>
      </c>
      <c r="H3048" s="8" t="s">
        <v>197</v>
      </c>
      <c r="I3048" s="9">
        <v>45</v>
      </c>
      <c r="J3048" s="10" t="s">
        <v>579</v>
      </c>
      <c r="K3048" s="8" t="s">
        <v>107</v>
      </c>
      <c r="L3048" s="10" t="s">
        <v>108</v>
      </c>
      <c r="M3048" s="10" t="s">
        <v>109</v>
      </c>
      <c r="N3048" s="10" t="s">
        <v>4485</v>
      </c>
      <c r="O3048" s="74"/>
      <c r="P3048" s="27"/>
      <c r="Q3048" s="27"/>
      <c r="R3048" s="27">
        <v>40</v>
      </c>
      <c r="S3048" s="27">
        <v>40</v>
      </c>
      <c r="T3048" s="27"/>
      <c r="U3048" s="27"/>
      <c r="V3048" s="27"/>
      <c r="W3048" s="27"/>
      <c r="X3048" s="27"/>
      <c r="Y3048" s="27"/>
      <c r="Z3048" s="27"/>
      <c r="AA3048" s="27"/>
      <c r="AB3048" s="27"/>
      <c r="AC3048" s="27"/>
      <c r="AD3048" s="27"/>
      <c r="AE3048" s="27"/>
      <c r="AF3048" s="27"/>
      <c r="AG3048" s="27"/>
      <c r="AH3048" s="27"/>
      <c r="AI3048" s="27"/>
      <c r="AJ3048" s="27"/>
      <c r="AK3048" s="27"/>
      <c r="AL3048" s="27"/>
      <c r="AM3048" s="27"/>
      <c r="AN3048" s="27"/>
      <c r="AO3048" s="27"/>
      <c r="AP3048" s="27">
        <v>2469.9107913919997</v>
      </c>
      <c r="AQ3048" s="39">
        <v>0</v>
      </c>
      <c r="AR3048" s="27">
        <f t="shared" si="84"/>
        <v>0</v>
      </c>
      <c r="AS3048" s="10" t="s">
        <v>111</v>
      </c>
      <c r="AT3048" s="43">
        <v>2015</v>
      </c>
      <c r="AU3048" s="89" t="s">
        <v>661</v>
      </c>
    </row>
    <row r="3049" spans="2:47" x14ac:dyDescent="0.2">
      <c r="B3049" s="12" t="s">
        <v>4579</v>
      </c>
      <c r="C3049" s="7" t="s">
        <v>100</v>
      </c>
      <c r="D3049" s="13" t="s">
        <v>4574</v>
      </c>
      <c r="E3049" s="7" t="s">
        <v>4343</v>
      </c>
      <c r="F3049" s="7" t="s">
        <v>4575</v>
      </c>
      <c r="G3049" s="7" t="s">
        <v>4576</v>
      </c>
      <c r="H3049" s="8" t="s">
        <v>105</v>
      </c>
      <c r="I3049" s="9">
        <v>45</v>
      </c>
      <c r="J3049" s="10" t="s">
        <v>579</v>
      </c>
      <c r="K3049" s="8" t="s">
        <v>107</v>
      </c>
      <c r="L3049" s="10" t="s">
        <v>108</v>
      </c>
      <c r="M3049" s="10" t="s">
        <v>109</v>
      </c>
      <c r="N3049" s="10" t="s">
        <v>4485</v>
      </c>
      <c r="O3049" s="74"/>
      <c r="P3049" s="27"/>
      <c r="Q3049" s="27"/>
      <c r="R3049" s="27">
        <v>40</v>
      </c>
      <c r="S3049" s="27">
        <v>40</v>
      </c>
      <c r="T3049" s="27"/>
      <c r="U3049" s="27"/>
      <c r="V3049" s="27"/>
      <c r="W3049" s="27"/>
      <c r="X3049" s="27"/>
      <c r="Y3049" s="27"/>
      <c r="Z3049" s="27"/>
      <c r="AA3049" s="27"/>
      <c r="AB3049" s="27"/>
      <c r="AC3049" s="27"/>
      <c r="AD3049" s="27"/>
      <c r="AE3049" s="27"/>
      <c r="AF3049" s="27"/>
      <c r="AG3049" s="27"/>
      <c r="AH3049" s="27"/>
      <c r="AI3049" s="27"/>
      <c r="AJ3049" s="27"/>
      <c r="AK3049" s="27"/>
      <c r="AL3049" s="27"/>
      <c r="AM3049" s="27"/>
      <c r="AN3049" s="27"/>
      <c r="AO3049" s="27"/>
      <c r="AP3049" s="27">
        <v>2469.9107913919997</v>
      </c>
      <c r="AQ3049" s="39">
        <v>0</v>
      </c>
      <c r="AR3049" s="27">
        <f t="shared" si="84"/>
        <v>0</v>
      </c>
      <c r="AS3049" s="10" t="s">
        <v>111</v>
      </c>
      <c r="AT3049" s="43">
        <v>2015</v>
      </c>
      <c r="AU3049" s="89" t="s">
        <v>4489</v>
      </c>
    </row>
    <row r="3050" spans="2:47" x14ac:dyDescent="0.2">
      <c r="B3050" s="12" t="s">
        <v>4580</v>
      </c>
      <c r="C3050" s="7" t="s">
        <v>100</v>
      </c>
      <c r="D3050" s="13" t="s">
        <v>4574</v>
      </c>
      <c r="E3050" s="7" t="s">
        <v>4343</v>
      </c>
      <c r="F3050" s="7" t="s">
        <v>4575</v>
      </c>
      <c r="G3050" s="7" t="s">
        <v>4576</v>
      </c>
      <c r="H3050" s="8" t="s">
        <v>105</v>
      </c>
      <c r="I3050" s="8">
        <v>45</v>
      </c>
      <c r="J3050" s="7" t="s">
        <v>579</v>
      </c>
      <c r="K3050" s="7" t="s">
        <v>107</v>
      </c>
      <c r="L3050" s="7" t="s">
        <v>108</v>
      </c>
      <c r="M3050" s="7" t="s">
        <v>109</v>
      </c>
      <c r="N3050" s="8" t="s">
        <v>4485</v>
      </c>
      <c r="O3050" s="39"/>
      <c r="P3050" s="39"/>
      <c r="Q3050" s="39"/>
      <c r="R3050" s="39"/>
      <c r="S3050" s="39">
        <v>40</v>
      </c>
      <c r="T3050" s="39"/>
      <c r="U3050" s="39"/>
      <c r="V3050" s="39"/>
      <c r="W3050" s="39"/>
      <c r="X3050" s="39"/>
      <c r="Y3050" s="39"/>
      <c r="Z3050" s="39"/>
      <c r="AA3050" s="39"/>
      <c r="AB3050" s="39"/>
      <c r="AC3050" s="39"/>
      <c r="AD3050" s="39"/>
      <c r="AE3050" s="39"/>
      <c r="AF3050" s="39"/>
      <c r="AG3050" s="39"/>
      <c r="AH3050" s="39"/>
      <c r="AI3050" s="39"/>
      <c r="AJ3050" s="39"/>
      <c r="AK3050" s="39"/>
      <c r="AL3050" s="39"/>
      <c r="AM3050" s="39"/>
      <c r="AN3050" s="39"/>
      <c r="AO3050" s="39"/>
      <c r="AP3050" s="27">
        <v>2469.91</v>
      </c>
      <c r="AQ3050" s="39">
        <v>0</v>
      </c>
      <c r="AR3050" s="27">
        <f t="shared" si="84"/>
        <v>0</v>
      </c>
      <c r="AS3050" s="10" t="s">
        <v>111</v>
      </c>
      <c r="AT3050" s="7" t="s">
        <v>375</v>
      </c>
      <c r="AU3050" s="7" t="s">
        <v>4492</v>
      </c>
    </row>
    <row r="3051" spans="2:47" x14ac:dyDescent="0.2">
      <c r="B3051" s="12" t="s">
        <v>4581</v>
      </c>
      <c r="C3051" s="7" t="s">
        <v>100</v>
      </c>
      <c r="D3051" s="13" t="s">
        <v>4582</v>
      </c>
      <c r="E3051" s="8" t="s">
        <v>4343</v>
      </c>
      <c r="F3051" s="8" t="s">
        <v>4583</v>
      </c>
      <c r="G3051" s="7" t="s">
        <v>4576</v>
      </c>
      <c r="H3051" s="8" t="s">
        <v>197</v>
      </c>
      <c r="I3051" s="8">
        <v>45</v>
      </c>
      <c r="J3051" s="7" t="s">
        <v>247</v>
      </c>
      <c r="K3051" s="7" t="s">
        <v>107</v>
      </c>
      <c r="L3051" s="7" t="s">
        <v>108</v>
      </c>
      <c r="M3051" s="7" t="s">
        <v>109</v>
      </c>
      <c r="N3051" s="8" t="s">
        <v>4485</v>
      </c>
      <c r="O3051" s="39"/>
      <c r="P3051" s="39"/>
      <c r="Q3051" s="39"/>
      <c r="R3051" s="39"/>
      <c r="S3051" s="39">
        <v>40</v>
      </c>
      <c r="T3051" s="39"/>
      <c r="U3051" s="39"/>
      <c r="V3051" s="39"/>
      <c r="W3051" s="39"/>
      <c r="X3051" s="39"/>
      <c r="Y3051" s="39"/>
      <c r="Z3051" s="39"/>
      <c r="AA3051" s="39"/>
      <c r="AB3051" s="39"/>
      <c r="AC3051" s="39"/>
      <c r="AD3051" s="39"/>
      <c r="AE3051" s="39"/>
      <c r="AF3051" s="39"/>
      <c r="AG3051" s="39"/>
      <c r="AH3051" s="39"/>
      <c r="AI3051" s="39"/>
      <c r="AJ3051" s="39"/>
      <c r="AK3051" s="39"/>
      <c r="AL3051" s="39"/>
      <c r="AM3051" s="39"/>
      <c r="AN3051" s="39"/>
      <c r="AO3051" s="39"/>
      <c r="AP3051" s="27">
        <v>2469.91</v>
      </c>
      <c r="AQ3051" s="39">
        <v>0</v>
      </c>
      <c r="AR3051" s="27">
        <f t="shared" si="84"/>
        <v>0</v>
      </c>
      <c r="AS3051" s="10" t="s">
        <v>111</v>
      </c>
      <c r="AT3051" s="7">
        <v>2016</v>
      </c>
      <c r="AU3051" s="10" t="s">
        <v>212</v>
      </c>
    </row>
    <row r="3052" spans="2:47" x14ac:dyDescent="0.2">
      <c r="B3052" s="7" t="s">
        <v>4584</v>
      </c>
      <c r="C3052" s="7" t="s">
        <v>100</v>
      </c>
      <c r="D3052" s="13" t="s">
        <v>4585</v>
      </c>
      <c r="E3052" s="7" t="s">
        <v>4343</v>
      </c>
      <c r="F3052" s="7" t="s">
        <v>4586</v>
      </c>
      <c r="G3052" s="7" t="s">
        <v>4587</v>
      </c>
      <c r="H3052" s="8" t="s">
        <v>197</v>
      </c>
      <c r="I3052" s="9">
        <v>45</v>
      </c>
      <c r="J3052" s="10" t="s">
        <v>238</v>
      </c>
      <c r="K3052" s="8" t="s">
        <v>107</v>
      </c>
      <c r="L3052" s="10" t="s">
        <v>108</v>
      </c>
      <c r="M3052" s="10" t="s">
        <v>109</v>
      </c>
      <c r="N3052" s="10" t="s">
        <v>4485</v>
      </c>
      <c r="O3052" s="27"/>
      <c r="P3052" s="27"/>
      <c r="Q3052" s="74"/>
      <c r="R3052" s="27">
        <v>60</v>
      </c>
      <c r="S3052" s="27">
        <v>60</v>
      </c>
      <c r="T3052" s="27">
        <v>60</v>
      </c>
      <c r="U3052" s="27">
        <v>60</v>
      </c>
      <c r="V3052" s="27">
        <v>60</v>
      </c>
      <c r="W3052" s="27"/>
      <c r="X3052" s="27"/>
      <c r="Y3052" s="27"/>
      <c r="Z3052" s="27"/>
      <c r="AA3052" s="27"/>
      <c r="AB3052" s="27"/>
      <c r="AC3052" s="27"/>
      <c r="AD3052" s="27"/>
      <c r="AE3052" s="27"/>
      <c r="AF3052" s="27"/>
      <c r="AG3052" s="27"/>
      <c r="AH3052" s="27"/>
      <c r="AI3052" s="27"/>
      <c r="AJ3052" s="27"/>
      <c r="AK3052" s="27"/>
      <c r="AL3052" s="27"/>
      <c r="AM3052" s="27"/>
      <c r="AN3052" s="27"/>
      <c r="AO3052" s="27"/>
      <c r="AP3052" s="27">
        <v>2669.07</v>
      </c>
      <c r="AQ3052" s="39">
        <v>0</v>
      </c>
      <c r="AR3052" s="27">
        <f t="shared" si="84"/>
        <v>0</v>
      </c>
      <c r="AS3052" s="10" t="s">
        <v>111</v>
      </c>
      <c r="AT3052" s="7">
        <v>2015</v>
      </c>
      <c r="AU3052" s="89" t="s">
        <v>242</v>
      </c>
    </row>
    <row r="3053" spans="2:47" x14ac:dyDescent="0.2">
      <c r="B3053" s="7" t="s">
        <v>4588</v>
      </c>
      <c r="C3053" s="7" t="s">
        <v>100</v>
      </c>
      <c r="D3053" s="13" t="s">
        <v>4585</v>
      </c>
      <c r="E3053" s="7" t="s">
        <v>4343</v>
      </c>
      <c r="F3053" s="7" t="s">
        <v>4586</v>
      </c>
      <c r="G3053" s="7" t="s">
        <v>4587</v>
      </c>
      <c r="H3053" s="8" t="s">
        <v>197</v>
      </c>
      <c r="I3053" s="9">
        <v>45</v>
      </c>
      <c r="J3053" s="10" t="s">
        <v>4117</v>
      </c>
      <c r="K3053" s="8" t="s">
        <v>107</v>
      </c>
      <c r="L3053" s="10" t="s">
        <v>108</v>
      </c>
      <c r="M3053" s="10" t="s">
        <v>109</v>
      </c>
      <c r="N3053" s="10" t="s">
        <v>4485</v>
      </c>
      <c r="O3053" s="27"/>
      <c r="P3053" s="27"/>
      <c r="Q3053" s="74"/>
      <c r="R3053" s="27">
        <v>60</v>
      </c>
      <c r="S3053" s="27">
        <v>60</v>
      </c>
      <c r="T3053" s="27">
        <v>60</v>
      </c>
      <c r="U3053" s="27">
        <v>60</v>
      </c>
      <c r="V3053" s="27">
        <v>60</v>
      </c>
      <c r="W3053" s="27"/>
      <c r="X3053" s="27"/>
      <c r="Y3053" s="27"/>
      <c r="Z3053" s="27"/>
      <c r="AA3053" s="27"/>
      <c r="AB3053" s="27"/>
      <c r="AC3053" s="27"/>
      <c r="AD3053" s="27"/>
      <c r="AE3053" s="27"/>
      <c r="AF3053" s="27"/>
      <c r="AG3053" s="27"/>
      <c r="AH3053" s="27"/>
      <c r="AI3053" s="27"/>
      <c r="AJ3053" s="27"/>
      <c r="AK3053" s="27"/>
      <c r="AL3053" s="27"/>
      <c r="AM3053" s="27"/>
      <c r="AN3053" s="27"/>
      <c r="AO3053" s="27"/>
      <c r="AP3053" s="27">
        <v>2669.0670375222853</v>
      </c>
      <c r="AQ3053" s="39">
        <v>0</v>
      </c>
      <c r="AR3053" s="27">
        <f t="shared" si="84"/>
        <v>0</v>
      </c>
      <c r="AS3053" s="10" t="s">
        <v>111</v>
      </c>
      <c r="AT3053" s="43">
        <v>2015</v>
      </c>
      <c r="AU3053" s="10" t="s">
        <v>4487</v>
      </c>
    </row>
    <row r="3054" spans="2:47" x14ac:dyDescent="0.2">
      <c r="B3054" s="12" t="s">
        <v>4589</v>
      </c>
      <c r="C3054" s="7" t="s">
        <v>100</v>
      </c>
      <c r="D3054" s="13" t="s">
        <v>4585</v>
      </c>
      <c r="E3054" s="7" t="s">
        <v>4343</v>
      </c>
      <c r="F3054" s="7" t="s">
        <v>4586</v>
      </c>
      <c r="G3054" s="7" t="s">
        <v>4587</v>
      </c>
      <c r="H3054" s="8" t="s">
        <v>197</v>
      </c>
      <c r="I3054" s="9">
        <v>45</v>
      </c>
      <c r="J3054" s="10" t="s">
        <v>579</v>
      </c>
      <c r="K3054" s="8" t="s">
        <v>107</v>
      </c>
      <c r="L3054" s="10" t="s">
        <v>108</v>
      </c>
      <c r="M3054" s="10" t="s">
        <v>109</v>
      </c>
      <c r="N3054" s="10" t="s">
        <v>4485</v>
      </c>
      <c r="O3054" s="74"/>
      <c r="P3054" s="27"/>
      <c r="Q3054" s="27"/>
      <c r="R3054" s="27">
        <v>60</v>
      </c>
      <c r="S3054" s="27">
        <v>60</v>
      </c>
      <c r="T3054" s="27">
        <v>60</v>
      </c>
      <c r="U3054" s="27">
        <v>60</v>
      </c>
      <c r="V3054" s="27">
        <v>60</v>
      </c>
      <c r="W3054" s="27"/>
      <c r="X3054" s="27"/>
      <c r="Y3054" s="27"/>
      <c r="Z3054" s="27"/>
      <c r="AA3054" s="27"/>
      <c r="AB3054" s="27"/>
      <c r="AC3054" s="27"/>
      <c r="AD3054" s="27"/>
      <c r="AE3054" s="27"/>
      <c r="AF3054" s="27"/>
      <c r="AG3054" s="27"/>
      <c r="AH3054" s="27"/>
      <c r="AI3054" s="27"/>
      <c r="AJ3054" s="27"/>
      <c r="AK3054" s="27"/>
      <c r="AL3054" s="27"/>
      <c r="AM3054" s="27"/>
      <c r="AN3054" s="27"/>
      <c r="AO3054" s="27"/>
      <c r="AP3054" s="27">
        <v>2669.0670375222853</v>
      </c>
      <c r="AQ3054" s="39">
        <v>0</v>
      </c>
      <c r="AR3054" s="27">
        <f t="shared" si="84"/>
        <v>0</v>
      </c>
      <c r="AS3054" s="10" t="s">
        <v>111</v>
      </c>
      <c r="AT3054" s="43">
        <v>2015</v>
      </c>
      <c r="AU3054" s="89" t="s">
        <v>661</v>
      </c>
    </row>
    <row r="3055" spans="2:47" x14ac:dyDescent="0.2">
      <c r="B3055" s="12" t="s">
        <v>4590</v>
      </c>
      <c r="C3055" s="7" t="s">
        <v>100</v>
      </c>
      <c r="D3055" s="13" t="s">
        <v>4585</v>
      </c>
      <c r="E3055" s="7" t="s">
        <v>4343</v>
      </c>
      <c r="F3055" s="7" t="s">
        <v>4586</v>
      </c>
      <c r="G3055" s="7" t="s">
        <v>4587</v>
      </c>
      <c r="H3055" s="8" t="s">
        <v>105</v>
      </c>
      <c r="I3055" s="9">
        <v>45</v>
      </c>
      <c r="J3055" s="10" t="s">
        <v>579</v>
      </c>
      <c r="K3055" s="8" t="s">
        <v>107</v>
      </c>
      <c r="L3055" s="10" t="s">
        <v>108</v>
      </c>
      <c r="M3055" s="10" t="s">
        <v>109</v>
      </c>
      <c r="N3055" s="10" t="s">
        <v>4485</v>
      </c>
      <c r="O3055" s="74"/>
      <c r="P3055" s="27"/>
      <c r="Q3055" s="27"/>
      <c r="R3055" s="27">
        <v>60</v>
      </c>
      <c r="S3055" s="27">
        <v>60</v>
      </c>
      <c r="T3055" s="27">
        <v>60</v>
      </c>
      <c r="U3055" s="27">
        <v>60</v>
      </c>
      <c r="V3055" s="27">
        <v>60</v>
      </c>
      <c r="W3055" s="27"/>
      <c r="X3055" s="27"/>
      <c r="Y3055" s="27"/>
      <c r="Z3055" s="27"/>
      <c r="AA3055" s="27"/>
      <c r="AB3055" s="27"/>
      <c r="AC3055" s="27"/>
      <c r="AD3055" s="27"/>
      <c r="AE3055" s="27"/>
      <c r="AF3055" s="27"/>
      <c r="AG3055" s="27"/>
      <c r="AH3055" s="27"/>
      <c r="AI3055" s="27"/>
      <c r="AJ3055" s="27"/>
      <c r="AK3055" s="27"/>
      <c r="AL3055" s="27"/>
      <c r="AM3055" s="27"/>
      <c r="AN3055" s="27"/>
      <c r="AO3055" s="27"/>
      <c r="AP3055" s="27">
        <v>2669.0670375222853</v>
      </c>
      <c r="AQ3055" s="39">
        <v>0</v>
      </c>
      <c r="AR3055" s="27">
        <f t="shared" si="84"/>
        <v>0</v>
      </c>
      <c r="AS3055" s="10" t="s">
        <v>111</v>
      </c>
      <c r="AT3055" s="43">
        <v>2015</v>
      </c>
      <c r="AU3055" s="89" t="s">
        <v>4489</v>
      </c>
    </row>
    <row r="3056" spans="2:47" x14ac:dyDescent="0.2">
      <c r="B3056" s="12" t="s">
        <v>4591</v>
      </c>
      <c r="C3056" s="7" t="s">
        <v>100</v>
      </c>
      <c r="D3056" s="13" t="s">
        <v>4585</v>
      </c>
      <c r="E3056" s="7" t="s">
        <v>4343</v>
      </c>
      <c r="F3056" s="7" t="s">
        <v>4586</v>
      </c>
      <c r="G3056" s="7" t="s">
        <v>4587</v>
      </c>
      <c r="H3056" s="8" t="s">
        <v>105</v>
      </c>
      <c r="I3056" s="8">
        <v>45</v>
      </c>
      <c r="J3056" s="7" t="s">
        <v>579</v>
      </c>
      <c r="K3056" s="7" t="s">
        <v>107</v>
      </c>
      <c r="L3056" s="7" t="s">
        <v>108</v>
      </c>
      <c r="M3056" s="7" t="s">
        <v>109</v>
      </c>
      <c r="N3056" s="8" t="s">
        <v>4485</v>
      </c>
      <c r="O3056" s="39"/>
      <c r="P3056" s="39"/>
      <c r="Q3056" s="39"/>
      <c r="R3056" s="39"/>
      <c r="S3056" s="39">
        <v>60</v>
      </c>
      <c r="T3056" s="39">
        <v>60</v>
      </c>
      <c r="U3056" s="39">
        <v>60</v>
      </c>
      <c r="V3056" s="39">
        <v>60</v>
      </c>
      <c r="W3056" s="39"/>
      <c r="X3056" s="39"/>
      <c r="Y3056" s="39"/>
      <c r="Z3056" s="39"/>
      <c r="AA3056" s="39"/>
      <c r="AB3056" s="39"/>
      <c r="AC3056" s="39"/>
      <c r="AD3056" s="39"/>
      <c r="AE3056" s="39"/>
      <c r="AF3056" s="39"/>
      <c r="AG3056" s="39"/>
      <c r="AH3056" s="39"/>
      <c r="AI3056" s="39"/>
      <c r="AJ3056" s="39"/>
      <c r="AK3056" s="39"/>
      <c r="AL3056" s="39"/>
      <c r="AM3056" s="39"/>
      <c r="AN3056" s="39"/>
      <c r="AO3056" s="39"/>
      <c r="AP3056" s="27">
        <v>2669.07</v>
      </c>
      <c r="AQ3056" s="39">
        <v>0</v>
      </c>
      <c r="AR3056" s="27">
        <f t="shared" si="84"/>
        <v>0</v>
      </c>
      <c r="AS3056" s="10" t="s">
        <v>111</v>
      </c>
      <c r="AT3056" s="7" t="s">
        <v>375</v>
      </c>
      <c r="AU3056" s="7" t="s">
        <v>4492</v>
      </c>
    </row>
    <row r="3057" spans="2:47" x14ac:dyDescent="0.2">
      <c r="B3057" s="12" t="s">
        <v>4592</v>
      </c>
      <c r="C3057" s="7" t="s">
        <v>100</v>
      </c>
      <c r="D3057" s="13" t="s">
        <v>4593</v>
      </c>
      <c r="E3057" s="8" t="s">
        <v>4343</v>
      </c>
      <c r="F3057" s="8" t="s">
        <v>4594</v>
      </c>
      <c r="G3057" s="7" t="s">
        <v>4587</v>
      </c>
      <c r="H3057" s="8" t="s">
        <v>197</v>
      </c>
      <c r="I3057" s="8">
        <v>45</v>
      </c>
      <c r="J3057" s="7" t="s">
        <v>247</v>
      </c>
      <c r="K3057" s="7" t="s">
        <v>107</v>
      </c>
      <c r="L3057" s="7" t="s">
        <v>108</v>
      </c>
      <c r="M3057" s="7" t="s">
        <v>109</v>
      </c>
      <c r="N3057" s="8" t="s">
        <v>4485</v>
      </c>
      <c r="O3057" s="39"/>
      <c r="P3057" s="39"/>
      <c r="Q3057" s="39"/>
      <c r="R3057" s="39"/>
      <c r="S3057" s="39">
        <v>60</v>
      </c>
      <c r="T3057" s="39">
        <v>60</v>
      </c>
      <c r="U3057" s="39">
        <v>60</v>
      </c>
      <c r="V3057" s="39">
        <v>60</v>
      </c>
      <c r="W3057" s="39"/>
      <c r="X3057" s="39"/>
      <c r="Y3057" s="39"/>
      <c r="Z3057" s="39"/>
      <c r="AA3057" s="39"/>
      <c r="AB3057" s="39"/>
      <c r="AC3057" s="39"/>
      <c r="AD3057" s="39"/>
      <c r="AE3057" s="39"/>
      <c r="AF3057" s="39"/>
      <c r="AG3057" s="39"/>
      <c r="AH3057" s="39"/>
      <c r="AI3057" s="39"/>
      <c r="AJ3057" s="39"/>
      <c r="AK3057" s="39"/>
      <c r="AL3057" s="39"/>
      <c r="AM3057" s="39"/>
      <c r="AN3057" s="39"/>
      <c r="AO3057" s="39"/>
      <c r="AP3057" s="27">
        <v>2669.07</v>
      </c>
      <c r="AQ3057" s="39">
        <v>0</v>
      </c>
      <c r="AR3057" s="27">
        <f t="shared" si="84"/>
        <v>0</v>
      </c>
      <c r="AS3057" s="10" t="s">
        <v>111</v>
      </c>
      <c r="AT3057" s="7">
        <v>2016</v>
      </c>
      <c r="AU3057" s="10" t="s">
        <v>212</v>
      </c>
    </row>
    <row r="3058" spans="2:47" x14ac:dyDescent="0.2">
      <c r="B3058" s="7" t="s">
        <v>4595</v>
      </c>
      <c r="C3058" s="7" t="s">
        <v>100</v>
      </c>
      <c r="D3058" s="13" t="s">
        <v>4596</v>
      </c>
      <c r="E3058" s="7" t="s">
        <v>4343</v>
      </c>
      <c r="F3058" s="7" t="s">
        <v>4597</v>
      </c>
      <c r="G3058" s="7" t="s">
        <v>4598</v>
      </c>
      <c r="H3058" s="8" t="s">
        <v>197</v>
      </c>
      <c r="I3058" s="9">
        <v>45</v>
      </c>
      <c r="J3058" s="10" t="s">
        <v>238</v>
      </c>
      <c r="K3058" s="8" t="s">
        <v>107</v>
      </c>
      <c r="L3058" s="10" t="s">
        <v>108</v>
      </c>
      <c r="M3058" s="10" t="s">
        <v>109</v>
      </c>
      <c r="N3058" s="10" t="s">
        <v>4485</v>
      </c>
      <c r="O3058" s="27"/>
      <c r="P3058" s="27"/>
      <c r="Q3058" s="74"/>
      <c r="R3058" s="27">
        <v>540</v>
      </c>
      <c r="S3058" s="27">
        <v>500</v>
      </c>
      <c r="T3058" s="27">
        <v>500</v>
      </c>
      <c r="U3058" s="27">
        <v>500</v>
      </c>
      <c r="V3058" s="27">
        <v>500</v>
      </c>
      <c r="W3058" s="27"/>
      <c r="X3058" s="27"/>
      <c r="Y3058" s="27"/>
      <c r="Z3058" s="27"/>
      <c r="AA3058" s="27"/>
      <c r="AB3058" s="27"/>
      <c r="AC3058" s="27"/>
      <c r="AD3058" s="27"/>
      <c r="AE3058" s="27"/>
      <c r="AF3058" s="27"/>
      <c r="AG3058" s="27"/>
      <c r="AH3058" s="27"/>
      <c r="AI3058" s="27"/>
      <c r="AJ3058" s="27"/>
      <c r="AK3058" s="27"/>
      <c r="AL3058" s="27"/>
      <c r="AM3058" s="27"/>
      <c r="AN3058" s="27"/>
      <c r="AO3058" s="27"/>
      <c r="AP3058" s="27">
        <v>2496.2600000000002</v>
      </c>
      <c r="AQ3058" s="39">
        <v>0</v>
      </c>
      <c r="AR3058" s="27">
        <f t="shared" si="84"/>
        <v>0</v>
      </c>
      <c r="AS3058" s="10" t="s">
        <v>111</v>
      </c>
      <c r="AT3058" s="7">
        <v>2015</v>
      </c>
      <c r="AU3058" s="89" t="s">
        <v>661</v>
      </c>
    </row>
    <row r="3059" spans="2:47" x14ac:dyDescent="0.2">
      <c r="B3059" s="7" t="s">
        <v>4599</v>
      </c>
      <c r="C3059" s="7" t="s">
        <v>100</v>
      </c>
      <c r="D3059" s="13" t="s">
        <v>4596</v>
      </c>
      <c r="E3059" s="7" t="s">
        <v>4343</v>
      </c>
      <c r="F3059" s="7" t="s">
        <v>4597</v>
      </c>
      <c r="G3059" s="7" t="s">
        <v>4598</v>
      </c>
      <c r="H3059" s="8" t="s">
        <v>197</v>
      </c>
      <c r="I3059" s="9">
        <v>45</v>
      </c>
      <c r="J3059" s="10" t="s">
        <v>4117</v>
      </c>
      <c r="K3059" s="8" t="s">
        <v>107</v>
      </c>
      <c r="L3059" s="10" t="s">
        <v>108</v>
      </c>
      <c r="M3059" s="10" t="s">
        <v>109</v>
      </c>
      <c r="N3059" s="10" t="s">
        <v>4485</v>
      </c>
      <c r="O3059" s="27"/>
      <c r="P3059" s="27"/>
      <c r="Q3059" s="74"/>
      <c r="R3059" s="27">
        <v>540</v>
      </c>
      <c r="S3059" s="27">
        <v>500</v>
      </c>
      <c r="T3059" s="27">
        <v>500</v>
      </c>
      <c r="U3059" s="27">
        <v>500</v>
      </c>
      <c r="V3059" s="27">
        <v>500</v>
      </c>
      <c r="W3059" s="27"/>
      <c r="X3059" s="27"/>
      <c r="Y3059" s="27"/>
      <c r="Z3059" s="27"/>
      <c r="AA3059" s="27"/>
      <c r="AB3059" s="27"/>
      <c r="AC3059" s="27"/>
      <c r="AD3059" s="27"/>
      <c r="AE3059" s="27"/>
      <c r="AF3059" s="27"/>
      <c r="AG3059" s="27"/>
      <c r="AH3059" s="27"/>
      <c r="AI3059" s="27"/>
      <c r="AJ3059" s="27"/>
      <c r="AK3059" s="27"/>
      <c r="AL3059" s="27"/>
      <c r="AM3059" s="27"/>
      <c r="AN3059" s="27"/>
      <c r="AO3059" s="27"/>
      <c r="AP3059" s="27">
        <v>2493.235703446569</v>
      </c>
      <c r="AQ3059" s="39">
        <v>0</v>
      </c>
      <c r="AR3059" s="27">
        <f t="shared" si="84"/>
        <v>0</v>
      </c>
      <c r="AS3059" s="10" t="s">
        <v>111</v>
      </c>
      <c r="AT3059" s="43">
        <v>2015</v>
      </c>
      <c r="AU3059" s="10" t="s">
        <v>4487</v>
      </c>
    </row>
    <row r="3060" spans="2:47" x14ac:dyDescent="0.2">
      <c r="B3060" s="12" t="s">
        <v>4600</v>
      </c>
      <c r="C3060" s="7" t="s">
        <v>100</v>
      </c>
      <c r="D3060" s="13" t="s">
        <v>4596</v>
      </c>
      <c r="E3060" s="7" t="s">
        <v>4343</v>
      </c>
      <c r="F3060" s="7" t="s">
        <v>4597</v>
      </c>
      <c r="G3060" s="7" t="s">
        <v>4598</v>
      </c>
      <c r="H3060" s="8" t="s">
        <v>197</v>
      </c>
      <c r="I3060" s="9">
        <v>45</v>
      </c>
      <c r="J3060" s="10" t="s">
        <v>579</v>
      </c>
      <c r="K3060" s="8" t="s">
        <v>107</v>
      </c>
      <c r="L3060" s="10" t="s">
        <v>108</v>
      </c>
      <c r="M3060" s="10" t="s">
        <v>109</v>
      </c>
      <c r="N3060" s="10" t="s">
        <v>4485</v>
      </c>
      <c r="O3060" s="74"/>
      <c r="P3060" s="27"/>
      <c r="Q3060" s="27"/>
      <c r="R3060" s="27">
        <v>540</v>
      </c>
      <c r="S3060" s="27">
        <v>300</v>
      </c>
      <c r="T3060" s="27">
        <v>250</v>
      </c>
      <c r="U3060" s="27">
        <v>200</v>
      </c>
      <c r="V3060" s="27">
        <v>200</v>
      </c>
      <c r="W3060" s="27"/>
      <c r="X3060" s="27"/>
      <c r="Y3060" s="27"/>
      <c r="Z3060" s="27"/>
      <c r="AA3060" s="27"/>
      <c r="AB3060" s="27"/>
      <c r="AC3060" s="27"/>
      <c r="AD3060" s="27"/>
      <c r="AE3060" s="27"/>
      <c r="AF3060" s="27"/>
      <c r="AG3060" s="27"/>
      <c r="AH3060" s="27"/>
      <c r="AI3060" s="27"/>
      <c r="AJ3060" s="27"/>
      <c r="AK3060" s="27"/>
      <c r="AL3060" s="27"/>
      <c r="AM3060" s="27"/>
      <c r="AN3060" s="27"/>
      <c r="AO3060" s="27"/>
      <c r="AP3060" s="27">
        <v>2493.235703446569</v>
      </c>
      <c r="AQ3060" s="39">
        <v>0</v>
      </c>
      <c r="AR3060" s="27">
        <f t="shared" si="84"/>
        <v>0</v>
      </c>
      <c r="AS3060" s="10" t="s">
        <v>111</v>
      </c>
      <c r="AT3060" s="43">
        <v>2015</v>
      </c>
      <c r="AU3060" s="89" t="s">
        <v>661</v>
      </c>
    </row>
    <row r="3061" spans="2:47" x14ac:dyDescent="0.2">
      <c r="B3061" s="12" t="s">
        <v>4601</v>
      </c>
      <c r="C3061" s="7" t="s">
        <v>100</v>
      </c>
      <c r="D3061" s="13" t="s">
        <v>4596</v>
      </c>
      <c r="E3061" s="7" t="s">
        <v>4343</v>
      </c>
      <c r="F3061" s="7" t="s">
        <v>4597</v>
      </c>
      <c r="G3061" s="7" t="s">
        <v>4598</v>
      </c>
      <c r="H3061" s="8" t="s">
        <v>105</v>
      </c>
      <c r="I3061" s="9">
        <v>45</v>
      </c>
      <c r="J3061" s="10" t="s">
        <v>579</v>
      </c>
      <c r="K3061" s="8" t="s">
        <v>107</v>
      </c>
      <c r="L3061" s="10" t="s">
        <v>108</v>
      </c>
      <c r="M3061" s="10" t="s">
        <v>109</v>
      </c>
      <c r="N3061" s="10" t="s">
        <v>4485</v>
      </c>
      <c r="O3061" s="74"/>
      <c r="P3061" s="27"/>
      <c r="Q3061" s="27"/>
      <c r="R3061" s="27">
        <v>540</v>
      </c>
      <c r="S3061" s="27">
        <v>300</v>
      </c>
      <c r="T3061" s="27">
        <v>250</v>
      </c>
      <c r="U3061" s="27">
        <v>200</v>
      </c>
      <c r="V3061" s="27">
        <v>200</v>
      </c>
      <c r="W3061" s="27"/>
      <c r="X3061" s="27"/>
      <c r="Y3061" s="27"/>
      <c r="Z3061" s="27"/>
      <c r="AA3061" s="27"/>
      <c r="AB3061" s="27"/>
      <c r="AC3061" s="27"/>
      <c r="AD3061" s="27"/>
      <c r="AE3061" s="27"/>
      <c r="AF3061" s="27"/>
      <c r="AG3061" s="27"/>
      <c r="AH3061" s="27"/>
      <c r="AI3061" s="27"/>
      <c r="AJ3061" s="27"/>
      <c r="AK3061" s="27"/>
      <c r="AL3061" s="27"/>
      <c r="AM3061" s="27"/>
      <c r="AN3061" s="27"/>
      <c r="AO3061" s="27"/>
      <c r="AP3061" s="27">
        <v>2493.235703446569</v>
      </c>
      <c r="AQ3061" s="39">
        <v>0</v>
      </c>
      <c r="AR3061" s="27">
        <f t="shared" si="84"/>
        <v>0</v>
      </c>
      <c r="AS3061" s="10" t="s">
        <v>111</v>
      </c>
      <c r="AT3061" s="43">
        <v>2015</v>
      </c>
      <c r="AU3061" s="89" t="s">
        <v>4489</v>
      </c>
    </row>
    <row r="3062" spans="2:47" x14ac:dyDescent="0.2">
      <c r="B3062" s="12" t="s">
        <v>4602</v>
      </c>
      <c r="C3062" s="7" t="s">
        <v>100</v>
      </c>
      <c r="D3062" s="13" t="s">
        <v>4596</v>
      </c>
      <c r="E3062" s="7" t="s">
        <v>4343</v>
      </c>
      <c r="F3062" s="7" t="s">
        <v>4597</v>
      </c>
      <c r="G3062" s="7" t="s">
        <v>4598</v>
      </c>
      <c r="H3062" s="8" t="s">
        <v>105</v>
      </c>
      <c r="I3062" s="8">
        <v>45</v>
      </c>
      <c r="J3062" s="7" t="s">
        <v>579</v>
      </c>
      <c r="K3062" s="7" t="s">
        <v>107</v>
      </c>
      <c r="L3062" s="7" t="s">
        <v>108</v>
      </c>
      <c r="M3062" s="7" t="s">
        <v>109</v>
      </c>
      <c r="N3062" s="8" t="s">
        <v>4485</v>
      </c>
      <c r="O3062" s="39"/>
      <c r="P3062" s="39"/>
      <c r="Q3062" s="39"/>
      <c r="R3062" s="39"/>
      <c r="S3062" s="39">
        <v>300</v>
      </c>
      <c r="T3062" s="39">
        <v>250</v>
      </c>
      <c r="U3062" s="39">
        <v>200</v>
      </c>
      <c r="V3062" s="39">
        <v>200</v>
      </c>
      <c r="W3062" s="39"/>
      <c r="X3062" s="39"/>
      <c r="Y3062" s="39"/>
      <c r="Z3062" s="39"/>
      <c r="AA3062" s="39"/>
      <c r="AB3062" s="39"/>
      <c r="AC3062" s="39"/>
      <c r="AD3062" s="39"/>
      <c r="AE3062" s="39"/>
      <c r="AF3062" s="39"/>
      <c r="AG3062" s="39"/>
      <c r="AH3062" s="39"/>
      <c r="AI3062" s="39"/>
      <c r="AJ3062" s="39"/>
      <c r="AK3062" s="39"/>
      <c r="AL3062" s="39"/>
      <c r="AM3062" s="39"/>
      <c r="AN3062" s="39"/>
      <c r="AO3062" s="39"/>
      <c r="AP3062" s="27">
        <v>2493.2399999999998</v>
      </c>
      <c r="AQ3062" s="39">
        <v>0</v>
      </c>
      <c r="AR3062" s="27">
        <f t="shared" si="84"/>
        <v>0</v>
      </c>
      <c r="AS3062" s="10" t="s">
        <v>111</v>
      </c>
      <c r="AT3062" s="7" t="s">
        <v>375</v>
      </c>
      <c r="AU3062" s="7" t="s">
        <v>4492</v>
      </c>
    </row>
    <row r="3063" spans="2:47" x14ac:dyDescent="0.2">
      <c r="B3063" s="12" t="s">
        <v>4603</v>
      </c>
      <c r="C3063" s="7" t="s">
        <v>100</v>
      </c>
      <c r="D3063" s="13" t="s">
        <v>4604</v>
      </c>
      <c r="E3063" s="8" t="s">
        <v>4343</v>
      </c>
      <c r="F3063" s="8" t="s">
        <v>4605</v>
      </c>
      <c r="G3063" s="7" t="s">
        <v>4598</v>
      </c>
      <c r="H3063" s="8" t="s">
        <v>197</v>
      </c>
      <c r="I3063" s="8">
        <v>45</v>
      </c>
      <c r="J3063" s="7" t="s">
        <v>247</v>
      </c>
      <c r="K3063" s="7" t="s">
        <v>107</v>
      </c>
      <c r="L3063" s="7" t="s">
        <v>108</v>
      </c>
      <c r="M3063" s="7" t="s">
        <v>109</v>
      </c>
      <c r="N3063" s="8" t="s">
        <v>4485</v>
      </c>
      <c r="O3063" s="39"/>
      <c r="P3063" s="39"/>
      <c r="Q3063" s="39"/>
      <c r="R3063" s="39"/>
      <c r="S3063" s="39">
        <v>300</v>
      </c>
      <c r="T3063" s="39">
        <v>250</v>
      </c>
      <c r="U3063" s="39">
        <v>200</v>
      </c>
      <c r="V3063" s="39">
        <v>200</v>
      </c>
      <c r="W3063" s="39"/>
      <c r="X3063" s="39"/>
      <c r="Y3063" s="39"/>
      <c r="Z3063" s="39"/>
      <c r="AA3063" s="39"/>
      <c r="AB3063" s="39"/>
      <c r="AC3063" s="39"/>
      <c r="AD3063" s="39"/>
      <c r="AE3063" s="39"/>
      <c r="AF3063" s="39"/>
      <c r="AG3063" s="39"/>
      <c r="AH3063" s="39"/>
      <c r="AI3063" s="39"/>
      <c r="AJ3063" s="39"/>
      <c r="AK3063" s="39"/>
      <c r="AL3063" s="39"/>
      <c r="AM3063" s="39"/>
      <c r="AN3063" s="39"/>
      <c r="AO3063" s="39"/>
      <c r="AP3063" s="27">
        <v>2493.2399999999998</v>
      </c>
      <c r="AQ3063" s="39">
        <v>0</v>
      </c>
      <c r="AR3063" s="27">
        <f t="shared" si="84"/>
        <v>0</v>
      </c>
      <c r="AS3063" s="10" t="s">
        <v>111</v>
      </c>
      <c r="AT3063" s="7">
        <v>2016</v>
      </c>
      <c r="AU3063" s="10" t="s">
        <v>212</v>
      </c>
    </row>
    <row r="3064" spans="2:47" x14ac:dyDescent="0.2">
      <c r="B3064" s="7" t="s">
        <v>4606</v>
      </c>
      <c r="C3064" s="7" t="s">
        <v>100</v>
      </c>
      <c r="D3064" s="13" t="s">
        <v>4607</v>
      </c>
      <c r="E3064" s="7" t="s">
        <v>4343</v>
      </c>
      <c r="F3064" s="7" t="s">
        <v>4608</v>
      </c>
      <c r="G3064" s="7" t="s">
        <v>4609</v>
      </c>
      <c r="H3064" s="8" t="s">
        <v>197</v>
      </c>
      <c r="I3064" s="9">
        <v>45</v>
      </c>
      <c r="J3064" s="10" t="s">
        <v>238</v>
      </c>
      <c r="K3064" s="8" t="s">
        <v>107</v>
      </c>
      <c r="L3064" s="10" t="s">
        <v>108</v>
      </c>
      <c r="M3064" s="10" t="s">
        <v>109</v>
      </c>
      <c r="N3064" s="10" t="s">
        <v>4485</v>
      </c>
      <c r="O3064" s="27"/>
      <c r="P3064" s="27"/>
      <c r="Q3064" s="74"/>
      <c r="R3064" s="27">
        <v>60</v>
      </c>
      <c r="S3064" s="27">
        <v>60</v>
      </c>
      <c r="T3064" s="27">
        <v>60</v>
      </c>
      <c r="U3064" s="27">
        <v>60</v>
      </c>
      <c r="V3064" s="27">
        <v>60</v>
      </c>
      <c r="W3064" s="27"/>
      <c r="X3064" s="27"/>
      <c r="Y3064" s="27"/>
      <c r="Z3064" s="27"/>
      <c r="AA3064" s="27"/>
      <c r="AB3064" s="27"/>
      <c r="AC3064" s="27"/>
      <c r="AD3064" s="27"/>
      <c r="AE3064" s="27"/>
      <c r="AF3064" s="27"/>
      <c r="AG3064" s="27"/>
      <c r="AH3064" s="27"/>
      <c r="AI3064" s="27"/>
      <c r="AJ3064" s="27"/>
      <c r="AK3064" s="27"/>
      <c r="AL3064" s="27"/>
      <c r="AM3064" s="27"/>
      <c r="AN3064" s="27"/>
      <c r="AO3064" s="27"/>
      <c r="AP3064" s="27">
        <v>2628.83</v>
      </c>
      <c r="AQ3064" s="39">
        <v>0</v>
      </c>
      <c r="AR3064" s="27">
        <f t="shared" si="84"/>
        <v>0</v>
      </c>
      <c r="AS3064" s="10" t="s">
        <v>111</v>
      </c>
      <c r="AT3064" s="7">
        <v>2015</v>
      </c>
      <c r="AU3064" s="89" t="s">
        <v>661</v>
      </c>
    </row>
    <row r="3065" spans="2:47" x14ac:dyDescent="0.2">
      <c r="B3065" s="7" t="s">
        <v>4610</v>
      </c>
      <c r="C3065" s="7" t="s">
        <v>100</v>
      </c>
      <c r="D3065" s="13" t="s">
        <v>4607</v>
      </c>
      <c r="E3065" s="7" t="s">
        <v>4343</v>
      </c>
      <c r="F3065" s="7" t="s">
        <v>4608</v>
      </c>
      <c r="G3065" s="7" t="s">
        <v>4609</v>
      </c>
      <c r="H3065" s="8" t="s">
        <v>197</v>
      </c>
      <c r="I3065" s="9">
        <v>45</v>
      </c>
      <c r="J3065" s="10" t="s">
        <v>4117</v>
      </c>
      <c r="K3065" s="8" t="s">
        <v>107</v>
      </c>
      <c r="L3065" s="10" t="s">
        <v>108</v>
      </c>
      <c r="M3065" s="10" t="s">
        <v>109</v>
      </c>
      <c r="N3065" s="10" t="s">
        <v>4485</v>
      </c>
      <c r="O3065" s="27"/>
      <c r="P3065" s="27"/>
      <c r="Q3065" s="74"/>
      <c r="R3065" s="27">
        <v>60</v>
      </c>
      <c r="S3065" s="27">
        <v>60</v>
      </c>
      <c r="T3065" s="27">
        <v>60</v>
      </c>
      <c r="U3065" s="27">
        <v>60</v>
      </c>
      <c r="V3065" s="27">
        <v>60</v>
      </c>
      <c r="W3065" s="27"/>
      <c r="X3065" s="27"/>
      <c r="Y3065" s="27"/>
      <c r="Z3065" s="27"/>
      <c r="AA3065" s="27"/>
      <c r="AB3065" s="27"/>
      <c r="AC3065" s="27"/>
      <c r="AD3065" s="27"/>
      <c r="AE3065" s="27"/>
      <c r="AF3065" s="27"/>
      <c r="AG3065" s="27"/>
      <c r="AH3065" s="27"/>
      <c r="AI3065" s="27"/>
      <c r="AJ3065" s="27"/>
      <c r="AK3065" s="27"/>
      <c r="AL3065" s="27"/>
      <c r="AM3065" s="27"/>
      <c r="AN3065" s="27"/>
      <c r="AO3065" s="27"/>
      <c r="AP3065" s="27">
        <v>2628.8314985051434</v>
      </c>
      <c r="AQ3065" s="39">
        <v>0</v>
      </c>
      <c r="AR3065" s="27">
        <f t="shared" si="84"/>
        <v>0</v>
      </c>
      <c r="AS3065" s="10" t="s">
        <v>111</v>
      </c>
      <c r="AT3065" s="43">
        <v>2015</v>
      </c>
      <c r="AU3065" s="10" t="s">
        <v>4487</v>
      </c>
    </row>
    <row r="3066" spans="2:47" x14ac:dyDescent="0.2">
      <c r="B3066" s="12" t="s">
        <v>4611</v>
      </c>
      <c r="C3066" s="7" t="s">
        <v>100</v>
      </c>
      <c r="D3066" s="13" t="s">
        <v>4607</v>
      </c>
      <c r="E3066" s="7" t="s">
        <v>4343</v>
      </c>
      <c r="F3066" s="7" t="s">
        <v>4608</v>
      </c>
      <c r="G3066" s="7" t="s">
        <v>4609</v>
      </c>
      <c r="H3066" s="8" t="s">
        <v>197</v>
      </c>
      <c r="I3066" s="9">
        <v>45</v>
      </c>
      <c r="J3066" s="10" t="s">
        <v>579</v>
      </c>
      <c r="K3066" s="8" t="s">
        <v>107</v>
      </c>
      <c r="L3066" s="10" t="s">
        <v>108</v>
      </c>
      <c r="M3066" s="10" t="s">
        <v>109</v>
      </c>
      <c r="N3066" s="10" t="s">
        <v>4485</v>
      </c>
      <c r="O3066" s="74"/>
      <c r="P3066" s="27"/>
      <c r="Q3066" s="27"/>
      <c r="R3066" s="27">
        <v>60</v>
      </c>
      <c r="S3066" s="27">
        <v>60</v>
      </c>
      <c r="T3066" s="27">
        <v>60</v>
      </c>
      <c r="U3066" s="27">
        <v>40</v>
      </c>
      <c r="V3066" s="27">
        <v>40</v>
      </c>
      <c r="W3066" s="27"/>
      <c r="X3066" s="27"/>
      <c r="Y3066" s="27"/>
      <c r="Z3066" s="27"/>
      <c r="AA3066" s="27"/>
      <c r="AB3066" s="27"/>
      <c r="AC3066" s="27"/>
      <c r="AD3066" s="27"/>
      <c r="AE3066" s="27"/>
      <c r="AF3066" s="27"/>
      <c r="AG3066" s="27"/>
      <c r="AH3066" s="27"/>
      <c r="AI3066" s="27"/>
      <c r="AJ3066" s="27"/>
      <c r="AK3066" s="27"/>
      <c r="AL3066" s="27"/>
      <c r="AM3066" s="27"/>
      <c r="AN3066" s="27"/>
      <c r="AO3066" s="27"/>
      <c r="AP3066" s="27">
        <v>2628.8314985051434</v>
      </c>
      <c r="AQ3066" s="39">
        <v>0</v>
      </c>
      <c r="AR3066" s="27">
        <f t="shared" si="84"/>
        <v>0</v>
      </c>
      <c r="AS3066" s="10" t="s">
        <v>111</v>
      </c>
      <c r="AT3066" s="43">
        <v>2015</v>
      </c>
      <c r="AU3066" s="89" t="s">
        <v>661</v>
      </c>
    </row>
    <row r="3067" spans="2:47" x14ac:dyDescent="0.2">
      <c r="B3067" s="12" t="s">
        <v>4612</v>
      </c>
      <c r="C3067" s="7" t="s">
        <v>100</v>
      </c>
      <c r="D3067" s="13" t="s">
        <v>4607</v>
      </c>
      <c r="E3067" s="7" t="s">
        <v>4343</v>
      </c>
      <c r="F3067" s="7" t="s">
        <v>4608</v>
      </c>
      <c r="G3067" s="7" t="s">
        <v>4609</v>
      </c>
      <c r="H3067" s="8" t="s">
        <v>105</v>
      </c>
      <c r="I3067" s="9">
        <v>45</v>
      </c>
      <c r="J3067" s="10" t="s">
        <v>579</v>
      </c>
      <c r="K3067" s="8" t="s">
        <v>107</v>
      </c>
      <c r="L3067" s="10" t="s">
        <v>108</v>
      </c>
      <c r="M3067" s="10" t="s">
        <v>109</v>
      </c>
      <c r="N3067" s="10" t="s">
        <v>4485</v>
      </c>
      <c r="O3067" s="74"/>
      <c r="P3067" s="27"/>
      <c r="Q3067" s="27"/>
      <c r="R3067" s="27">
        <v>60</v>
      </c>
      <c r="S3067" s="27">
        <v>60</v>
      </c>
      <c r="T3067" s="27">
        <v>60</v>
      </c>
      <c r="U3067" s="27">
        <v>40</v>
      </c>
      <c r="V3067" s="27">
        <v>40</v>
      </c>
      <c r="W3067" s="27"/>
      <c r="X3067" s="27"/>
      <c r="Y3067" s="27"/>
      <c r="Z3067" s="27"/>
      <c r="AA3067" s="27"/>
      <c r="AB3067" s="27"/>
      <c r="AC3067" s="27"/>
      <c r="AD3067" s="27"/>
      <c r="AE3067" s="27"/>
      <c r="AF3067" s="27"/>
      <c r="AG3067" s="27"/>
      <c r="AH3067" s="27"/>
      <c r="AI3067" s="27"/>
      <c r="AJ3067" s="27"/>
      <c r="AK3067" s="27"/>
      <c r="AL3067" s="27"/>
      <c r="AM3067" s="27"/>
      <c r="AN3067" s="27"/>
      <c r="AO3067" s="27"/>
      <c r="AP3067" s="27">
        <v>2628.8314985051434</v>
      </c>
      <c r="AQ3067" s="39">
        <v>0</v>
      </c>
      <c r="AR3067" s="27">
        <f t="shared" si="84"/>
        <v>0</v>
      </c>
      <c r="AS3067" s="10" t="s">
        <v>111</v>
      </c>
      <c r="AT3067" s="43">
        <v>2015</v>
      </c>
      <c r="AU3067" s="89" t="s">
        <v>4489</v>
      </c>
    </row>
    <row r="3068" spans="2:47" x14ac:dyDescent="0.2">
      <c r="B3068" s="12" t="s">
        <v>4613</v>
      </c>
      <c r="C3068" s="7" t="s">
        <v>100</v>
      </c>
      <c r="D3068" s="13" t="s">
        <v>4607</v>
      </c>
      <c r="E3068" s="7" t="s">
        <v>4343</v>
      </c>
      <c r="F3068" s="7" t="s">
        <v>4608</v>
      </c>
      <c r="G3068" s="7" t="s">
        <v>4609</v>
      </c>
      <c r="H3068" s="8" t="s">
        <v>105</v>
      </c>
      <c r="I3068" s="8">
        <v>45</v>
      </c>
      <c r="J3068" s="7" t="s">
        <v>579</v>
      </c>
      <c r="K3068" s="7" t="s">
        <v>107</v>
      </c>
      <c r="L3068" s="7" t="s">
        <v>108</v>
      </c>
      <c r="M3068" s="7" t="s">
        <v>109</v>
      </c>
      <c r="N3068" s="8" t="s">
        <v>4485</v>
      </c>
      <c r="O3068" s="39"/>
      <c r="P3068" s="39"/>
      <c r="Q3068" s="39"/>
      <c r="R3068" s="39"/>
      <c r="S3068" s="39">
        <v>60</v>
      </c>
      <c r="T3068" s="39">
        <v>60</v>
      </c>
      <c r="U3068" s="39">
        <v>40</v>
      </c>
      <c r="V3068" s="39">
        <v>40</v>
      </c>
      <c r="W3068" s="39"/>
      <c r="X3068" s="39"/>
      <c r="Y3068" s="39"/>
      <c r="Z3068" s="39"/>
      <c r="AA3068" s="39"/>
      <c r="AB3068" s="39"/>
      <c r="AC3068" s="39"/>
      <c r="AD3068" s="39"/>
      <c r="AE3068" s="39"/>
      <c r="AF3068" s="39"/>
      <c r="AG3068" s="39"/>
      <c r="AH3068" s="39"/>
      <c r="AI3068" s="39"/>
      <c r="AJ3068" s="39"/>
      <c r="AK3068" s="39"/>
      <c r="AL3068" s="39"/>
      <c r="AM3068" s="39"/>
      <c r="AN3068" s="39"/>
      <c r="AO3068" s="39"/>
      <c r="AP3068" s="27">
        <v>2628.83</v>
      </c>
      <c r="AQ3068" s="39">
        <v>0</v>
      </c>
      <c r="AR3068" s="27">
        <f t="shared" si="84"/>
        <v>0</v>
      </c>
      <c r="AS3068" s="10" t="s">
        <v>111</v>
      </c>
      <c r="AT3068" s="7" t="s">
        <v>375</v>
      </c>
      <c r="AU3068" s="7" t="s">
        <v>4492</v>
      </c>
    </row>
    <row r="3069" spans="2:47" x14ac:dyDescent="0.2">
      <c r="B3069" s="12" t="s">
        <v>4614</v>
      </c>
      <c r="C3069" s="7" t="s">
        <v>100</v>
      </c>
      <c r="D3069" s="13" t="s">
        <v>4615</v>
      </c>
      <c r="E3069" s="8" t="s">
        <v>4343</v>
      </c>
      <c r="F3069" s="8" t="s">
        <v>4616</v>
      </c>
      <c r="G3069" s="7" t="s">
        <v>4609</v>
      </c>
      <c r="H3069" s="8" t="s">
        <v>197</v>
      </c>
      <c r="I3069" s="8">
        <v>45</v>
      </c>
      <c r="J3069" s="7" t="s">
        <v>247</v>
      </c>
      <c r="K3069" s="7" t="s">
        <v>107</v>
      </c>
      <c r="L3069" s="7" t="s">
        <v>108</v>
      </c>
      <c r="M3069" s="7" t="s">
        <v>109</v>
      </c>
      <c r="N3069" s="8" t="s">
        <v>4485</v>
      </c>
      <c r="O3069" s="39"/>
      <c r="P3069" s="39"/>
      <c r="Q3069" s="39"/>
      <c r="R3069" s="39"/>
      <c r="S3069" s="39">
        <v>60</v>
      </c>
      <c r="T3069" s="39">
        <v>60</v>
      </c>
      <c r="U3069" s="39">
        <v>40</v>
      </c>
      <c r="V3069" s="39">
        <v>40</v>
      </c>
      <c r="W3069" s="39"/>
      <c r="X3069" s="39"/>
      <c r="Y3069" s="39"/>
      <c r="Z3069" s="39"/>
      <c r="AA3069" s="39"/>
      <c r="AB3069" s="39"/>
      <c r="AC3069" s="39"/>
      <c r="AD3069" s="39"/>
      <c r="AE3069" s="39"/>
      <c r="AF3069" s="39"/>
      <c r="AG3069" s="39"/>
      <c r="AH3069" s="39"/>
      <c r="AI3069" s="39"/>
      <c r="AJ3069" s="39"/>
      <c r="AK3069" s="39"/>
      <c r="AL3069" s="39"/>
      <c r="AM3069" s="39"/>
      <c r="AN3069" s="39"/>
      <c r="AO3069" s="39"/>
      <c r="AP3069" s="27">
        <v>2628.83</v>
      </c>
      <c r="AQ3069" s="39">
        <v>0</v>
      </c>
      <c r="AR3069" s="27">
        <f t="shared" si="84"/>
        <v>0</v>
      </c>
      <c r="AS3069" s="10" t="s">
        <v>111</v>
      </c>
      <c r="AT3069" s="7">
        <v>2016</v>
      </c>
      <c r="AU3069" s="10" t="s">
        <v>212</v>
      </c>
    </row>
    <row r="3070" spans="2:47" x14ac:dyDescent="0.2">
      <c r="B3070" s="7" t="s">
        <v>4617</v>
      </c>
      <c r="C3070" s="7" t="s">
        <v>100</v>
      </c>
      <c r="D3070" s="13" t="s">
        <v>4618</v>
      </c>
      <c r="E3070" s="7" t="s">
        <v>4343</v>
      </c>
      <c r="F3070" s="7" t="s">
        <v>4619</v>
      </c>
      <c r="G3070" s="7" t="s">
        <v>4620</v>
      </c>
      <c r="H3070" s="8" t="s">
        <v>197</v>
      </c>
      <c r="I3070" s="9">
        <v>45</v>
      </c>
      <c r="J3070" s="10" t="s">
        <v>238</v>
      </c>
      <c r="K3070" s="8" t="s">
        <v>107</v>
      </c>
      <c r="L3070" s="10" t="s">
        <v>108</v>
      </c>
      <c r="M3070" s="10" t="s">
        <v>109</v>
      </c>
      <c r="N3070" s="10" t="s">
        <v>4485</v>
      </c>
      <c r="O3070" s="27"/>
      <c r="P3070" s="27"/>
      <c r="Q3070" s="74"/>
      <c r="R3070" s="27">
        <v>60</v>
      </c>
      <c r="S3070" s="27">
        <v>60</v>
      </c>
      <c r="T3070" s="27">
        <v>60</v>
      </c>
      <c r="U3070" s="27">
        <v>60</v>
      </c>
      <c r="V3070" s="27">
        <v>60</v>
      </c>
      <c r="W3070" s="27"/>
      <c r="X3070" s="27"/>
      <c r="Y3070" s="27"/>
      <c r="Z3070" s="27"/>
      <c r="AA3070" s="27"/>
      <c r="AB3070" s="27"/>
      <c r="AC3070" s="27"/>
      <c r="AD3070" s="27"/>
      <c r="AE3070" s="27"/>
      <c r="AF3070" s="27"/>
      <c r="AG3070" s="27"/>
      <c r="AH3070" s="27"/>
      <c r="AI3070" s="27"/>
      <c r="AJ3070" s="27"/>
      <c r="AK3070" s="27"/>
      <c r="AL3070" s="27"/>
      <c r="AM3070" s="27"/>
      <c r="AN3070" s="27"/>
      <c r="AO3070" s="27"/>
      <c r="AP3070" s="27">
        <v>2616.41</v>
      </c>
      <c r="AQ3070" s="39">
        <v>0</v>
      </c>
      <c r="AR3070" s="27">
        <f t="shared" si="84"/>
        <v>0</v>
      </c>
      <c r="AS3070" s="10" t="s">
        <v>111</v>
      </c>
      <c r="AT3070" s="7">
        <v>2015</v>
      </c>
      <c r="AU3070" s="89" t="s">
        <v>661</v>
      </c>
    </row>
    <row r="3071" spans="2:47" x14ac:dyDescent="0.2">
      <c r="B3071" s="7" t="s">
        <v>4621</v>
      </c>
      <c r="C3071" s="7" t="s">
        <v>100</v>
      </c>
      <c r="D3071" s="13" t="s">
        <v>4618</v>
      </c>
      <c r="E3071" s="7" t="s">
        <v>4343</v>
      </c>
      <c r="F3071" s="7" t="s">
        <v>4619</v>
      </c>
      <c r="G3071" s="7" t="s">
        <v>4620</v>
      </c>
      <c r="H3071" s="8" t="s">
        <v>197</v>
      </c>
      <c r="I3071" s="9">
        <v>45</v>
      </c>
      <c r="J3071" s="10" t="s">
        <v>4117</v>
      </c>
      <c r="K3071" s="8" t="s">
        <v>107</v>
      </c>
      <c r="L3071" s="10" t="s">
        <v>108</v>
      </c>
      <c r="M3071" s="10" t="s">
        <v>109</v>
      </c>
      <c r="N3071" s="10" t="s">
        <v>4485</v>
      </c>
      <c r="O3071" s="27"/>
      <c r="P3071" s="27"/>
      <c r="Q3071" s="74"/>
      <c r="R3071" s="27">
        <v>60</v>
      </c>
      <c r="S3071" s="27">
        <v>60</v>
      </c>
      <c r="T3071" s="27">
        <v>60</v>
      </c>
      <c r="U3071" s="27">
        <v>60</v>
      </c>
      <c r="V3071" s="27">
        <v>60</v>
      </c>
      <c r="W3071" s="27"/>
      <c r="X3071" s="27"/>
      <c r="Y3071" s="27"/>
      <c r="Z3071" s="27"/>
      <c r="AA3071" s="27"/>
      <c r="AB3071" s="27"/>
      <c r="AC3071" s="27"/>
      <c r="AD3071" s="27"/>
      <c r="AE3071" s="27"/>
      <c r="AF3071" s="27"/>
      <c r="AG3071" s="27"/>
      <c r="AH3071" s="27"/>
      <c r="AI3071" s="27"/>
      <c r="AJ3071" s="27"/>
      <c r="AK3071" s="27"/>
      <c r="AL3071" s="27"/>
      <c r="AM3071" s="27"/>
      <c r="AN3071" s="27"/>
      <c r="AO3071" s="27"/>
      <c r="AP3071" s="27">
        <v>2616.412644635428</v>
      </c>
      <c r="AQ3071" s="39">
        <v>0</v>
      </c>
      <c r="AR3071" s="27">
        <f t="shared" si="84"/>
        <v>0</v>
      </c>
      <c r="AS3071" s="10" t="s">
        <v>111</v>
      </c>
      <c r="AT3071" s="43">
        <v>2015</v>
      </c>
      <c r="AU3071" s="10" t="s">
        <v>4487</v>
      </c>
    </row>
    <row r="3072" spans="2:47" x14ac:dyDescent="0.2">
      <c r="B3072" s="12" t="s">
        <v>4622</v>
      </c>
      <c r="C3072" s="7" t="s">
        <v>100</v>
      </c>
      <c r="D3072" s="13" t="s">
        <v>4618</v>
      </c>
      <c r="E3072" s="7" t="s">
        <v>4343</v>
      </c>
      <c r="F3072" s="7" t="s">
        <v>4619</v>
      </c>
      <c r="G3072" s="7" t="s">
        <v>4620</v>
      </c>
      <c r="H3072" s="8" t="s">
        <v>197</v>
      </c>
      <c r="I3072" s="9">
        <v>45</v>
      </c>
      <c r="J3072" s="10" t="s">
        <v>579</v>
      </c>
      <c r="K3072" s="8" t="s">
        <v>107</v>
      </c>
      <c r="L3072" s="10" t="s">
        <v>108</v>
      </c>
      <c r="M3072" s="10" t="s">
        <v>109</v>
      </c>
      <c r="N3072" s="10" t="s">
        <v>4485</v>
      </c>
      <c r="O3072" s="74"/>
      <c r="P3072" s="27"/>
      <c r="Q3072" s="27"/>
      <c r="R3072" s="27">
        <v>60</v>
      </c>
      <c r="S3072" s="27">
        <v>60</v>
      </c>
      <c r="T3072" s="27">
        <v>60</v>
      </c>
      <c r="U3072" s="27">
        <v>40</v>
      </c>
      <c r="V3072" s="27">
        <v>40</v>
      </c>
      <c r="W3072" s="27"/>
      <c r="X3072" s="27"/>
      <c r="Y3072" s="27"/>
      <c r="Z3072" s="27"/>
      <c r="AA3072" s="27"/>
      <c r="AB3072" s="27"/>
      <c r="AC3072" s="27"/>
      <c r="AD3072" s="27"/>
      <c r="AE3072" s="27"/>
      <c r="AF3072" s="27"/>
      <c r="AG3072" s="27"/>
      <c r="AH3072" s="27"/>
      <c r="AI3072" s="27"/>
      <c r="AJ3072" s="27"/>
      <c r="AK3072" s="27"/>
      <c r="AL3072" s="27"/>
      <c r="AM3072" s="27"/>
      <c r="AN3072" s="27"/>
      <c r="AO3072" s="27"/>
      <c r="AP3072" s="27">
        <v>2616.412644635428</v>
      </c>
      <c r="AQ3072" s="39">
        <v>0</v>
      </c>
      <c r="AR3072" s="27">
        <f t="shared" si="84"/>
        <v>0</v>
      </c>
      <c r="AS3072" s="10" t="s">
        <v>111</v>
      </c>
      <c r="AT3072" s="43">
        <v>2015</v>
      </c>
      <c r="AU3072" s="89" t="s">
        <v>661</v>
      </c>
    </row>
    <row r="3073" spans="2:47" x14ac:dyDescent="0.2">
      <c r="B3073" s="12" t="s">
        <v>4623</v>
      </c>
      <c r="C3073" s="7" t="s">
        <v>100</v>
      </c>
      <c r="D3073" s="13" t="s">
        <v>4618</v>
      </c>
      <c r="E3073" s="7" t="s">
        <v>4343</v>
      </c>
      <c r="F3073" s="7" t="s">
        <v>4619</v>
      </c>
      <c r="G3073" s="7" t="s">
        <v>4620</v>
      </c>
      <c r="H3073" s="8" t="s">
        <v>105</v>
      </c>
      <c r="I3073" s="9">
        <v>45</v>
      </c>
      <c r="J3073" s="10" t="s">
        <v>579</v>
      </c>
      <c r="K3073" s="8" t="s">
        <v>107</v>
      </c>
      <c r="L3073" s="10" t="s">
        <v>108</v>
      </c>
      <c r="M3073" s="10" t="s">
        <v>109</v>
      </c>
      <c r="N3073" s="10" t="s">
        <v>4485</v>
      </c>
      <c r="O3073" s="74"/>
      <c r="P3073" s="27"/>
      <c r="Q3073" s="27"/>
      <c r="R3073" s="27">
        <v>60</v>
      </c>
      <c r="S3073" s="27">
        <v>60</v>
      </c>
      <c r="T3073" s="27">
        <v>60</v>
      </c>
      <c r="U3073" s="27">
        <v>40</v>
      </c>
      <c r="V3073" s="27">
        <v>40</v>
      </c>
      <c r="W3073" s="27"/>
      <c r="X3073" s="27"/>
      <c r="Y3073" s="27"/>
      <c r="Z3073" s="27"/>
      <c r="AA3073" s="27"/>
      <c r="AB3073" s="27"/>
      <c r="AC3073" s="27"/>
      <c r="AD3073" s="27"/>
      <c r="AE3073" s="27"/>
      <c r="AF3073" s="27"/>
      <c r="AG3073" s="27"/>
      <c r="AH3073" s="27"/>
      <c r="AI3073" s="27"/>
      <c r="AJ3073" s="27"/>
      <c r="AK3073" s="27"/>
      <c r="AL3073" s="27"/>
      <c r="AM3073" s="27"/>
      <c r="AN3073" s="27"/>
      <c r="AO3073" s="27"/>
      <c r="AP3073" s="27">
        <v>2616.412644635428</v>
      </c>
      <c r="AQ3073" s="39">
        <v>0</v>
      </c>
      <c r="AR3073" s="27">
        <f t="shared" si="84"/>
        <v>0</v>
      </c>
      <c r="AS3073" s="10" t="s">
        <v>111</v>
      </c>
      <c r="AT3073" s="43">
        <v>2015</v>
      </c>
      <c r="AU3073" s="89" t="s">
        <v>4489</v>
      </c>
    </row>
    <row r="3074" spans="2:47" x14ac:dyDescent="0.2">
      <c r="B3074" s="12" t="s">
        <v>4624</v>
      </c>
      <c r="C3074" s="7" t="s">
        <v>100</v>
      </c>
      <c r="D3074" s="13" t="s">
        <v>4618</v>
      </c>
      <c r="E3074" s="7" t="s">
        <v>4343</v>
      </c>
      <c r="F3074" s="7" t="s">
        <v>4619</v>
      </c>
      <c r="G3074" s="7" t="s">
        <v>4620</v>
      </c>
      <c r="H3074" s="8" t="s">
        <v>105</v>
      </c>
      <c r="I3074" s="8">
        <v>45</v>
      </c>
      <c r="J3074" s="7" t="s">
        <v>579</v>
      </c>
      <c r="K3074" s="7" t="s">
        <v>107</v>
      </c>
      <c r="L3074" s="7" t="s">
        <v>108</v>
      </c>
      <c r="M3074" s="7" t="s">
        <v>109</v>
      </c>
      <c r="N3074" s="8" t="s">
        <v>4485</v>
      </c>
      <c r="O3074" s="39"/>
      <c r="P3074" s="39"/>
      <c r="Q3074" s="39"/>
      <c r="R3074" s="39"/>
      <c r="S3074" s="39">
        <v>60</v>
      </c>
      <c r="T3074" s="39">
        <v>60</v>
      </c>
      <c r="U3074" s="39">
        <v>40</v>
      </c>
      <c r="V3074" s="39">
        <v>40</v>
      </c>
      <c r="W3074" s="39"/>
      <c r="X3074" s="39"/>
      <c r="Y3074" s="39"/>
      <c r="Z3074" s="39"/>
      <c r="AA3074" s="39"/>
      <c r="AB3074" s="39"/>
      <c r="AC3074" s="39"/>
      <c r="AD3074" s="39"/>
      <c r="AE3074" s="39"/>
      <c r="AF3074" s="39"/>
      <c r="AG3074" s="39"/>
      <c r="AH3074" s="39"/>
      <c r="AI3074" s="39"/>
      <c r="AJ3074" s="39"/>
      <c r="AK3074" s="39"/>
      <c r="AL3074" s="39"/>
      <c r="AM3074" s="39"/>
      <c r="AN3074" s="39"/>
      <c r="AO3074" s="39"/>
      <c r="AP3074" s="27">
        <v>2616.41</v>
      </c>
      <c r="AQ3074" s="39">
        <v>0</v>
      </c>
      <c r="AR3074" s="27">
        <f t="shared" si="84"/>
        <v>0</v>
      </c>
      <c r="AS3074" s="10" t="s">
        <v>111</v>
      </c>
      <c r="AT3074" s="7" t="s">
        <v>375</v>
      </c>
      <c r="AU3074" s="7" t="s">
        <v>4492</v>
      </c>
    </row>
    <row r="3075" spans="2:47" x14ac:dyDescent="0.2">
      <c r="B3075" s="12" t="s">
        <v>4625</v>
      </c>
      <c r="C3075" s="7" t="s">
        <v>100</v>
      </c>
      <c r="D3075" s="13" t="s">
        <v>4626</v>
      </c>
      <c r="E3075" s="8" t="s">
        <v>4343</v>
      </c>
      <c r="F3075" s="8" t="s">
        <v>4627</v>
      </c>
      <c r="G3075" s="7" t="s">
        <v>4620</v>
      </c>
      <c r="H3075" s="8" t="s">
        <v>197</v>
      </c>
      <c r="I3075" s="8">
        <v>45</v>
      </c>
      <c r="J3075" s="7" t="s">
        <v>247</v>
      </c>
      <c r="K3075" s="7" t="s">
        <v>107</v>
      </c>
      <c r="L3075" s="7" t="s">
        <v>108</v>
      </c>
      <c r="M3075" s="7" t="s">
        <v>109</v>
      </c>
      <c r="N3075" s="8" t="s">
        <v>4485</v>
      </c>
      <c r="O3075" s="39"/>
      <c r="P3075" s="39"/>
      <c r="Q3075" s="39"/>
      <c r="R3075" s="39"/>
      <c r="S3075" s="39">
        <v>60</v>
      </c>
      <c r="T3075" s="39">
        <v>60</v>
      </c>
      <c r="U3075" s="39">
        <v>40</v>
      </c>
      <c r="V3075" s="39">
        <v>40</v>
      </c>
      <c r="W3075" s="39"/>
      <c r="X3075" s="39"/>
      <c r="Y3075" s="39"/>
      <c r="Z3075" s="39"/>
      <c r="AA3075" s="39"/>
      <c r="AB3075" s="39"/>
      <c r="AC3075" s="39"/>
      <c r="AD3075" s="39"/>
      <c r="AE3075" s="39"/>
      <c r="AF3075" s="39"/>
      <c r="AG3075" s="39"/>
      <c r="AH3075" s="39"/>
      <c r="AI3075" s="39"/>
      <c r="AJ3075" s="39"/>
      <c r="AK3075" s="39"/>
      <c r="AL3075" s="39"/>
      <c r="AM3075" s="39"/>
      <c r="AN3075" s="39"/>
      <c r="AO3075" s="39"/>
      <c r="AP3075" s="27">
        <v>2616.41</v>
      </c>
      <c r="AQ3075" s="39">
        <v>0</v>
      </c>
      <c r="AR3075" s="27">
        <f t="shared" si="84"/>
        <v>0</v>
      </c>
      <c r="AS3075" s="10" t="s">
        <v>111</v>
      </c>
      <c r="AT3075" s="7">
        <v>2016</v>
      </c>
      <c r="AU3075" s="10" t="s">
        <v>212</v>
      </c>
    </row>
    <row r="3076" spans="2:47" x14ac:dyDescent="0.2">
      <c r="B3076" s="7" t="s">
        <v>4628</v>
      </c>
      <c r="C3076" s="7" t="s">
        <v>100</v>
      </c>
      <c r="D3076" s="13" t="s">
        <v>4629</v>
      </c>
      <c r="E3076" s="7" t="s">
        <v>4343</v>
      </c>
      <c r="F3076" s="7" t="s">
        <v>4630</v>
      </c>
      <c r="G3076" s="7" t="s">
        <v>4631</v>
      </c>
      <c r="H3076" s="8" t="s">
        <v>197</v>
      </c>
      <c r="I3076" s="9">
        <v>45</v>
      </c>
      <c r="J3076" s="10" t="s">
        <v>238</v>
      </c>
      <c r="K3076" s="8" t="s">
        <v>107</v>
      </c>
      <c r="L3076" s="10" t="s">
        <v>108</v>
      </c>
      <c r="M3076" s="10" t="s">
        <v>109</v>
      </c>
      <c r="N3076" s="10" t="s">
        <v>4485</v>
      </c>
      <c r="O3076" s="27"/>
      <c r="P3076" s="27"/>
      <c r="Q3076" s="74"/>
      <c r="R3076" s="27">
        <v>60</v>
      </c>
      <c r="S3076" s="27">
        <v>60</v>
      </c>
      <c r="T3076" s="27">
        <v>60</v>
      </c>
      <c r="U3076" s="27">
        <v>60</v>
      </c>
      <c r="V3076" s="27">
        <v>60</v>
      </c>
      <c r="W3076" s="27"/>
      <c r="X3076" s="27"/>
      <c r="Y3076" s="27"/>
      <c r="Z3076" s="27"/>
      <c r="AA3076" s="27"/>
      <c r="AB3076" s="27"/>
      <c r="AC3076" s="27"/>
      <c r="AD3076" s="27"/>
      <c r="AE3076" s="27"/>
      <c r="AF3076" s="27"/>
      <c r="AG3076" s="27"/>
      <c r="AH3076" s="27"/>
      <c r="AI3076" s="27"/>
      <c r="AJ3076" s="27"/>
      <c r="AK3076" s="27"/>
      <c r="AL3076" s="27"/>
      <c r="AM3076" s="27"/>
      <c r="AN3076" s="27"/>
      <c r="AO3076" s="27"/>
      <c r="AP3076" s="27">
        <v>2578.37</v>
      </c>
      <c r="AQ3076" s="39">
        <v>0</v>
      </c>
      <c r="AR3076" s="27">
        <f t="shared" si="84"/>
        <v>0</v>
      </c>
      <c r="AS3076" s="10" t="s">
        <v>111</v>
      </c>
      <c r="AT3076" s="7">
        <v>2015</v>
      </c>
      <c r="AU3076" s="89" t="s">
        <v>242</v>
      </c>
    </row>
    <row r="3077" spans="2:47" x14ac:dyDescent="0.2">
      <c r="B3077" s="7" t="s">
        <v>4632</v>
      </c>
      <c r="C3077" s="7" t="s">
        <v>100</v>
      </c>
      <c r="D3077" s="13" t="s">
        <v>4629</v>
      </c>
      <c r="E3077" s="7" t="s">
        <v>4343</v>
      </c>
      <c r="F3077" s="7" t="s">
        <v>4630</v>
      </c>
      <c r="G3077" s="7" t="s">
        <v>4631</v>
      </c>
      <c r="H3077" s="8" t="s">
        <v>197</v>
      </c>
      <c r="I3077" s="9">
        <v>45</v>
      </c>
      <c r="J3077" s="10" t="s">
        <v>4117</v>
      </c>
      <c r="K3077" s="8" t="s">
        <v>107</v>
      </c>
      <c r="L3077" s="10" t="s">
        <v>108</v>
      </c>
      <c r="M3077" s="10" t="s">
        <v>109</v>
      </c>
      <c r="N3077" s="10" t="s">
        <v>4485</v>
      </c>
      <c r="O3077" s="27"/>
      <c r="P3077" s="27"/>
      <c r="Q3077" s="74"/>
      <c r="R3077" s="27">
        <v>60</v>
      </c>
      <c r="S3077" s="27">
        <v>60</v>
      </c>
      <c r="T3077" s="27">
        <v>60</v>
      </c>
      <c r="U3077" s="27">
        <v>60</v>
      </c>
      <c r="V3077" s="27">
        <v>60</v>
      </c>
      <c r="W3077" s="27"/>
      <c r="X3077" s="27"/>
      <c r="Y3077" s="27"/>
      <c r="Z3077" s="27"/>
      <c r="AA3077" s="27"/>
      <c r="AB3077" s="27"/>
      <c r="AC3077" s="27"/>
      <c r="AD3077" s="27"/>
      <c r="AE3077" s="27"/>
      <c r="AF3077" s="27"/>
      <c r="AG3077" s="27"/>
      <c r="AH3077" s="27"/>
      <c r="AI3077" s="27"/>
      <c r="AJ3077" s="27"/>
      <c r="AK3077" s="27"/>
      <c r="AL3077" s="27"/>
      <c r="AM3077" s="27"/>
      <c r="AN3077" s="27"/>
      <c r="AO3077" s="27"/>
      <c r="AP3077" s="27">
        <v>2578.3726506559997</v>
      </c>
      <c r="AQ3077" s="39">
        <v>0</v>
      </c>
      <c r="AR3077" s="27">
        <f t="shared" ref="AR3077:AR3140" si="85">AQ3077*1.12</f>
        <v>0</v>
      </c>
      <c r="AS3077" s="10" t="s">
        <v>111</v>
      </c>
      <c r="AT3077" s="43">
        <v>2015</v>
      </c>
      <c r="AU3077" s="10" t="s">
        <v>4487</v>
      </c>
    </row>
    <row r="3078" spans="2:47" x14ac:dyDescent="0.2">
      <c r="B3078" s="12" t="s">
        <v>4633</v>
      </c>
      <c r="C3078" s="7" t="s">
        <v>100</v>
      </c>
      <c r="D3078" s="13" t="s">
        <v>4629</v>
      </c>
      <c r="E3078" s="7" t="s">
        <v>4343</v>
      </c>
      <c r="F3078" s="7" t="s">
        <v>4630</v>
      </c>
      <c r="G3078" s="7" t="s">
        <v>4631</v>
      </c>
      <c r="H3078" s="8" t="s">
        <v>197</v>
      </c>
      <c r="I3078" s="9">
        <v>45</v>
      </c>
      <c r="J3078" s="10" t="s">
        <v>579</v>
      </c>
      <c r="K3078" s="8" t="s">
        <v>107</v>
      </c>
      <c r="L3078" s="10" t="s">
        <v>108</v>
      </c>
      <c r="M3078" s="10" t="s">
        <v>109</v>
      </c>
      <c r="N3078" s="10" t="s">
        <v>4485</v>
      </c>
      <c r="O3078" s="74"/>
      <c r="P3078" s="27"/>
      <c r="Q3078" s="27"/>
      <c r="R3078" s="27">
        <v>60</v>
      </c>
      <c r="S3078" s="27">
        <v>60</v>
      </c>
      <c r="T3078" s="27">
        <v>60</v>
      </c>
      <c r="U3078" s="27">
        <v>60</v>
      </c>
      <c r="V3078" s="27">
        <v>60</v>
      </c>
      <c r="W3078" s="27"/>
      <c r="X3078" s="27"/>
      <c r="Y3078" s="27"/>
      <c r="Z3078" s="27"/>
      <c r="AA3078" s="27"/>
      <c r="AB3078" s="27"/>
      <c r="AC3078" s="27"/>
      <c r="AD3078" s="27"/>
      <c r="AE3078" s="27"/>
      <c r="AF3078" s="27"/>
      <c r="AG3078" s="27"/>
      <c r="AH3078" s="27"/>
      <c r="AI3078" s="27"/>
      <c r="AJ3078" s="27"/>
      <c r="AK3078" s="27"/>
      <c r="AL3078" s="27"/>
      <c r="AM3078" s="27"/>
      <c r="AN3078" s="27"/>
      <c r="AO3078" s="27"/>
      <c r="AP3078" s="27">
        <v>2578.3726506559997</v>
      </c>
      <c r="AQ3078" s="39">
        <v>0</v>
      </c>
      <c r="AR3078" s="27">
        <f t="shared" si="85"/>
        <v>0</v>
      </c>
      <c r="AS3078" s="10" t="s">
        <v>111</v>
      </c>
      <c r="AT3078" s="43">
        <v>2015</v>
      </c>
      <c r="AU3078" s="89" t="s">
        <v>661</v>
      </c>
    </row>
    <row r="3079" spans="2:47" x14ac:dyDescent="0.2">
      <c r="B3079" s="12" t="s">
        <v>4634</v>
      </c>
      <c r="C3079" s="7" t="s">
        <v>100</v>
      </c>
      <c r="D3079" s="13" t="s">
        <v>4629</v>
      </c>
      <c r="E3079" s="7" t="s">
        <v>4343</v>
      </c>
      <c r="F3079" s="7" t="s">
        <v>4630</v>
      </c>
      <c r="G3079" s="7" t="s">
        <v>4631</v>
      </c>
      <c r="H3079" s="8" t="s">
        <v>105</v>
      </c>
      <c r="I3079" s="9">
        <v>45</v>
      </c>
      <c r="J3079" s="10" t="s">
        <v>579</v>
      </c>
      <c r="K3079" s="8" t="s">
        <v>107</v>
      </c>
      <c r="L3079" s="10" t="s">
        <v>108</v>
      </c>
      <c r="M3079" s="10" t="s">
        <v>109</v>
      </c>
      <c r="N3079" s="10" t="s">
        <v>4485</v>
      </c>
      <c r="O3079" s="74"/>
      <c r="P3079" s="27"/>
      <c r="Q3079" s="27"/>
      <c r="R3079" s="27">
        <v>60</v>
      </c>
      <c r="S3079" s="27">
        <v>60</v>
      </c>
      <c r="T3079" s="27">
        <v>60</v>
      </c>
      <c r="U3079" s="27">
        <v>60</v>
      </c>
      <c r="V3079" s="27">
        <v>60</v>
      </c>
      <c r="W3079" s="27"/>
      <c r="X3079" s="27"/>
      <c r="Y3079" s="27"/>
      <c r="Z3079" s="27"/>
      <c r="AA3079" s="27"/>
      <c r="AB3079" s="27"/>
      <c r="AC3079" s="27"/>
      <c r="AD3079" s="27"/>
      <c r="AE3079" s="27"/>
      <c r="AF3079" s="27"/>
      <c r="AG3079" s="27"/>
      <c r="AH3079" s="27"/>
      <c r="AI3079" s="27"/>
      <c r="AJ3079" s="27"/>
      <c r="AK3079" s="27"/>
      <c r="AL3079" s="27"/>
      <c r="AM3079" s="27"/>
      <c r="AN3079" s="27"/>
      <c r="AO3079" s="27"/>
      <c r="AP3079" s="27">
        <v>2578.3726506559997</v>
      </c>
      <c r="AQ3079" s="39">
        <v>0</v>
      </c>
      <c r="AR3079" s="27">
        <f t="shared" si="85"/>
        <v>0</v>
      </c>
      <c r="AS3079" s="10" t="s">
        <v>111</v>
      </c>
      <c r="AT3079" s="43">
        <v>2015</v>
      </c>
      <c r="AU3079" s="89" t="s">
        <v>4489</v>
      </c>
    </row>
    <row r="3080" spans="2:47" x14ac:dyDescent="0.2">
      <c r="B3080" s="12" t="s">
        <v>4635</v>
      </c>
      <c r="C3080" s="7" t="s">
        <v>100</v>
      </c>
      <c r="D3080" s="13" t="s">
        <v>4629</v>
      </c>
      <c r="E3080" s="7" t="s">
        <v>4343</v>
      </c>
      <c r="F3080" s="7" t="s">
        <v>4630</v>
      </c>
      <c r="G3080" s="7" t="s">
        <v>4631</v>
      </c>
      <c r="H3080" s="8" t="s">
        <v>105</v>
      </c>
      <c r="I3080" s="8">
        <v>45</v>
      </c>
      <c r="J3080" s="7" t="s">
        <v>579</v>
      </c>
      <c r="K3080" s="7" t="s">
        <v>107</v>
      </c>
      <c r="L3080" s="7" t="s">
        <v>108</v>
      </c>
      <c r="M3080" s="7" t="s">
        <v>109</v>
      </c>
      <c r="N3080" s="8" t="s">
        <v>4485</v>
      </c>
      <c r="O3080" s="39"/>
      <c r="P3080" s="39"/>
      <c r="Q3080" s="39"/>
      <c r="R3080" s="39"/>
      <c r="S3080" s="39">
        <v>60</v>
      </c>
      <c r="T3080" s="39">
        <v>60</v>
      </c>
      <c r="U3080" s="39">
        <v>60</v>
      </c>
      <c r="V3080" s="39">
        <v>60</v>
      </c>
      <c r="W3080" s="39"/>
      <c r="X3080" s="39"/>
      <c r="Y3080" s="39"/>
      <c r="Z3080" s="39"/>
      <c r="AA3080" s="39"/>
      <c r="AB3080" s="39"/>
      <c r="AC3080" s="39"/>
      <c r="AD3080" s="39"/>
      <c r="AE3080" s="39"/>
      <c r="AF3080" s="39"/>
      <c r="AG3080" s="39"/>
      <c r="AH3080" s="39"/>
      <c r="AI3080" s="39"/>
      <c r="AJ3080" s="39"/>
      <c r="AK3080" s="39"/>
      <c r="AL3080" s="39"/>
      <c r="AM3080" s="39"/>
      <c r="AN3080" s="39"/>
      <c r="AO3080" s="39"/>
      <c r="AP3080" s="27">
        <v>2578.37</v>
      </c>
      <c r="AQ3080" s="39">
        <v>0</v>
      </c>
      <c r="AR3080" s="27">
        <f t="shared" si="85"/>
        <v>0</v>
      </c>
      <c r="AS3080" s="10" t="s">
        <v>111</v>
      </c>
      <c r="AT3080" s="7" t="s">
        <v>375</v>
      </c>
      <c r="AU3080" s="7" t="s">
        <v>4492</v>
      </c>
    </row>
    <row r="3081" spans="2:47" x14ac:dyDescent="0.2">
      <c r="B3081" s="12" t="s">
        <v>4636</v>
      </c>
      <c r="C3081" s="7" t="s">
        <v>100</v>
      </c>
      <c r="D3081" s="13" t="s">
        <v>4637</v>
      </c>
      <c r="E3081" s="8" t="s">
        <v>4343</v>
      </c>
      <c r="F3081" s="8" t="s">
        <v>4638</v>
      </c>
      <c r="G3081" s="7" t="s">
        <v>4631</v>
      </c>
      <c r="H3081" s="8" t="s">
        <v>197</v>
      </c>
      <c r="I3081" s="8">
        <v>45</v>
      </c>
      <c r="J3081" s="7" t="s">
        <v>247</v>
      </c>
      <c r="K3081" s="7" t="s">
        <v>107</v>
      </c>
      <c r="L3081" s="7" t="s">
        <v>108</v>
      </c>
      <c r="M3081" s="7" t="s">
        <v>109</v>
      </c>
      <c r="N3081" s="8" t="s">
        <v>4485</v>
      </c>
      <c r="O3081" s="39"/>
      <c r="P3081" s="39"/>
      <c r="Q3081" s="39"/>
      <c r="R3081" s="39"/>
      <c r="S3081" s="39">
        <v>60</v>
      </c>
      <c r="T3081" s="39">
        <v>60</v>
      </c>
      <c r="U3081" s="39">
        <v>60</v>
      </c>
      <c r="V3081" s="39">
        <v>60</v>
      </c>
      <c r="W3081" s="39"/>
      <c r="X3081" s="39"/>
      <c r="Y3081" s="39"/>
      <c r="Z3081" s="39"/>
      <c r="AA3081" s="39"/>
      <c r="AB3081" s="39"/>
      <c r="AC3081" s="39"/>
      <c r="AD3081" s="39"/>
      <c r="AE3081" s="39"/>
      <c r="AF3081" s="39"/>
      <c r="AG3081" s="39"/>
      <c r="AH3081" s="39"/>
      <c r="AI3081" s="39"/>
      <c r="AJ3081" s="39"/>
      <c r="AK3081" s="39"/>
      <c r="AL3081" s="39"/>
      <c r="AM3081" s="39"/>
      <c r="AN3081" s="39"/>
      <c r="AO3081" s="39"/>
      <c r="AP3081" s="27">
        <v>2578.37</v>
      </c>
      <c r="AQ3081" s="39">
        <v>0</v>
      </c>
      <c r="AR3081" s="27">
        <f t="shared" si="85"/>
        <v>0</v>
      </c>
      <c r="AS3081" s="10" t="s">
        <v>111</v>
      </c>
      <c r="AT3081" s="7">
        <v>2016</v>
      </c>
      <c r="AU3081" s="10" t="s">
        <v>212</v>
      </c>
    </row>
    <row r="3082" spans="2:47" x14ac:dyDescent="0.2">
      <c r="B3082" s="7" t="s">
        <v>4639</v>
      </c>
      <c r="C3082" s="7" t="s">
        <v>100</v>
      </c>
      <c r="D3082" s="13" t="s">
        <v>4640</v>
      </c>
      <c r="E3082" s="7" t="s">
        <v>4343</v>
      </c>
      <c r="F3082" s="7" t="s">
        <v>4641</v>
      </c>
      <c r="G3082" s="7" t="s">
        <v>4642</v>
      </c>
      <c r="H3082" s="8" t="s">
        <v>197</v>
      </c>
      <c r="I3082" s="9">
        <v>45</v>
      </c>
      <c r="J3082" s="10" t="s">
        <v>238</v>
      </c>
      <c r="K3082" s="8" t="s">
        <v>107</v>
      </c>
      <c r="L3082" s="10" t="s">
        <v>108</v>
      </c>
      <c r="M3082" s="10" t="s">
        <v>109</v>
      </c>
      <c r="N3082" s="10" t="s">
        <v>4485</v>
      </c>
      <c r="O3082" s="27"/>
      <c r="P3082" s="27"/>
      <c r="Q3082" s="74"/>
      <c r="R3082" s="27">
        <v>500</v>
      </c>
      <c r="S3082" s="27">
        <v>500</v>
      </c>
      <c r="T3082" s="27">
        <v>500</v>
      </c>
      <c r="U3082" s="27">
        <v>500</v>
      </c>
      <c r="V3082" s="27">
        <v>500</v>
      </c>
      <c r="W3082" s="27"/>
      <c r="X3082" s="27"/>
      <c r="Y3082" s="27"/>
      <c r="Z3082" s="27"/>
      <c r="AA3082" s="27"/>
      <c r="AB3082" s="27"/>
      <c r="AC3082" s="27"/>
      <c r="AD3082" s="27"/>
      <c r="AE3082" s="27"/>
      <c r="AF3082" s="27"/>
      <c r="AG3082" s="27"/>
      <c r="AH3082" s="27"/>
      <c r="AI3082" s="27"/>
      <c r="AJ3082" s="27"/>
      <c r="AK3082" s="27"/>
      <c r="AL3082" s="27"/>
      <c r="AM3082" s="27"/>
      <c r="AN3082" s="27"/>
      <c r="AO3082" s="27"/>
      <c r="AP3082" s="27">
        <v>2501.36</v>
      </c>
      <c r="AQ3082" s="39">
        <v>0</v>
      </c>
      <c r="AR3082" s="27">
        <f t="shared" si="85"/>
        <v>0</v>
      </c>
      <c r="AS3082" s="10" t="s">
        <v>111</v>
      </c>
      <c r="AT3082" s="7">
        <v>2015</v>
      </c>
      <c r="AU3082" s="89" t="s">
        <v>661</v>
      </c>
    </row>
    <row r="3083" spans="2:47" x14ac:dyDescent="0.2">
      <c r="B3083" s="7" t="s">
        <v>4643</v>
      </c>
      <c r="C3083" s="7" t="s">
        <v>100</v>
      </c>
      <c r="D3083" s="13" t="s">
        <v>4640</v>
      </c>
      <c r="E3083" s="7" t="s">
        <v>4343</v>
      </c>
      <c r="F3083" s="7" t="s">
        <v>4641</v>
      </c>
      <c r="G3083" s="7" t="s">
        <v>4642</v>
      </c>
      <c r="H3083" s="8" t="s">
        <v>197</v>
      </c>
      <c r="I3083" s="9">
        <v>45</v>
      </c>
      <c r="J3083" s="10" t="s">
        <v>4117</v>
      </c>
      <c r="K3083" s="8" t="s">
        <v>107</v>
      </c>
      <c r="L3083" s="10" t="s">
        <v>108</v>
      </c>
      <c r="M3083" s="10" t="s">
        <v>109</v>
      </c>
      <c r="N3083" s="10" t="s">
        <v>4485</v>
      </c>
      <c r="O3083" s="27"/>
      <c r="P3083" s="27"/>
      <c r="Q3083" s="74"/>
      <c r="R3083" s="27">
        <v>500</v>
      </c>
      <c r="S3083" s="27">
        <v>500</v>
      </c>
      <c r="T3083" s="27">
        <v>500</v>
      </c>
      <c r="U3083" s="27">
        <v>500</v>
      </c>
      <c r="V3083" s="27">
        <v>500</v>
      </c>
      <c r="W3083" s="27"/>
      <c r="X3083" s="27"/>
      <c r="Y3083" s="27"/>
      <c r="Z3083" s="27"/>
      <c r="AA3083" s="27"/>
      <c r="AB3083" s="27"/>
      <c r="AC3083" s="27"/>
      <c r="AD3083" s="27"/>
      <c r="AE3083" s="27"/>
      <c r="AF3083" s="27"/>
      <c r="AG3083" s="27"/>
      <c r="AH3083" s="27"/>
      <c r="AI3083" s="27"/>
      <c r="AJ3083" s="27"/>
      <c r="AK3083" s="27"/>
      <c r="AL3083" s="27"/>
      <c r="AM3083" s="27"/>
      <c r="AN3083" s="27"/>
      <c r="AO3083" s="27"/>
      <c r="AP3083" s="27">
        <v>2501.3641502582855</v>
      </c>
      <c r="AQ3083" s="39">
        <v>0</v>
      </c>
      <c r="AR3083" s="27">
        <f t="shared" si="85"/>
        <v>0</v>
      </c>
      <c r="AS3083" s="10" t="s">
        <v>111</v>
      </c>
      <c r="AT3083" s="43">
        <v>2015</v>
      </c>
      <c r="AU3083" s="10" t="s">
        <v>4487</v>
      </c>
    </row>
    <row r="3084" spans="2:47" x14ac:dyDescent="0.2">
      <c r="B3084" s="12" t="s">
        <v>4644</v>
      </c>
      <c r="C3084" s="7" t="s">
        <v>100</v>
      </c>
      <c r="D3084" s="13" t="s">
        <v>4640</v>
      </c>
      <c r="E3084" s="7" t="s">
        <v>4343</v>
      </c>
      <c r="F3084" s="7" t="s">
        <v>4641</v>
      </c>
      <c r="G3084" s="7" t="s">
        <v>4642</v>
      </c>
      <c r="H3084" s="8" t="s">
        <v>197</v>
      </c>
      <c r="I3084" s="9">
        <v>45</v>
      </c>
      <c r="J3084" s="10" t="s">
        <v>579</v>
      </c>
      <c r="K3084" s="8" t="s">
        <v>107</v>
      </c>
      <c r="L3084" s="10" t="s">
        <v>108</v>
      </c>
      <c r="M3084" s="10" t="s">
        <v>109</v>
      </c>
      <c r="N3084" s="10" t="s">
        <v>4485</v>
      </c>
      <c r="O3084" s="74"/>
      <c r="P3084" s="27"/>
      <c r="Q3084" s="27"/>
      <c r="R3084" s="27">
        <v>300</v>
      </c>
      <c r="S3084" s="27">
        <v>500</v>
      </c>
      <c r="T3084" s="27">
        <v>200</v>
      </c>
      <c r="U3084" s="27">
        <v>200</v>
      </c>
      <c r="V3084" s="27">
        <v>150</v>
      </c>
      <c r="W3084" s="27"/>
      <c r="X3084" s="27"/>
      <c r="Y3084" s="27"/>
      <c r="Z3084" s="27"/>
      <c r="AA3084" s="27"/>
      <c r="AB3084" s="27"/>
      <c r="AC3084" s="27"/>
      <c r="AD3084" s="27"/>
      <c r="AE3084" s="27"/>
      <c r="AF3084" s="27"/>
      <c r="AG3084" s="27"/>
      <c r="AH3084" s="27"/>
      <c r="AI3084" s="27"/>
      <c r="AJ3084" s="27"/>
      <c r="AK3084" s="27"/>
      <c r="AL3084" s="27"/>
      <c r="AM3084" s="27"/>
      <c r="AN3084" s="27"/>
      <c r="AO3084" s="27"/>
      <c r="AP3084" s="27">
        <v>2501.3641502582855</v>
      </c>
      <c r="AQ3084" s="39">
        <v>0</v>
      </c>
      <c r="AR3084" s="27">
        <f t="shared" si="85"/>
        <v>0</v>
      </c>
      <c r="AS3084" s="10" t="s">
        <v>111</v>
      </c>
      <c r="AT3084" s="43">
        <v>2015</v>
      </c>
      <c r="AU3084" s="89" t="s">
        <v>661</v>
      </c>
    </row>
    <row r="3085" spans="2:47" x14ac:dyDescent="0.2">
      <c r="B3085" s="12" t="s">
        <v>4645</v>
      </c>
      <c r="C3085" s="7" t="s">
        <v>100</v>
      </c>
      <c r="D3085" s="13" t="s">
        <v>4640</v>
      </c>
      <c r="E3085" s="7" t="s">
        <v>4343</v>
      </c>
      <c r="F3085" s="7" t="s">
        <v>4641</v>
      </c>
      <c r="G3085" s="7" t="s">
        <v>4642</v>
      </c>
      <c r="H3085" s="8" t="s">
        <v>105</v>
      </c>
      <c r="I3085" s="9">
        <v>45</v>
      </c>
      <c r="J3085" s="10" t="s">
        <v>579</v>
      </c>
      <c r="K3085" s="8" t="s">
        <v>107</v>
      </c>
      <c r="L3085" s="10" t="s">
        <v>108</v>
      </c>
      <c r="M3085" s="10" t="s">
        <v>109</v>
      </c>
      <c r="N3085" s="10" t="s">
        <v>4485</v>
      </c>
      <c r="O3085" s="74"/>
      <c r="P3085" s="27"/>
      <c r="Q3085" s="27"/>
      <c r="R3085" s="27">
        <v>300</v>
      </c>
      <c r="S3085" s="27">
        <v>500</v>
      </c>
      <c r="T3085" s="27">
        <v>200</v>
      </c>
      <c r="U3085" s="27">
        <v>200</v>
      </c>
      <c r="V3085" s="27">
        <v>150</v>
      </c>
      <c r="W3085" s="27"/>
      <c r="X3085" s="27"/>
      <c r="Y3085" s="27"/>
      <c r="Z3085" s="27"/>
      <c r="AA3085" s="27"/>
      <c r="AB3085" s="27"/>
      <c r="AC3085" s="27"/>
      <c r="AD3085" s="27"/>
      <c r="AE3085" s="27"/>
      <c r="AF3085" s="27"/>
      <c r="AG3085" s="27"/>
      <c r="AH3085" s="27"/>
      <c r="AI3085" s="27"/>
      <c r="AJ3085" s="27"/>
      <c r="AK3085" s="27"/>
      <c r="AL3085" s="27"/>
      <c r="AM3085" s="27"/>
      <c r="AN3085" s="27"/>
      <c r="AO3085" s="27"/>
      <c r="AP3085" s="27">
        <v>2501.3641502582855</v>
      </c>
      <c r="AQ3085" s="39">
        <v>0</v>
      </c>
      <c r="AR3085" s="27">
        <f t="shared" si="85"/>
        <v>0</v>
      </c>
      <c r="AS3085" s="10" t="s">
        <v>111</v>
      </c>
      <c r="AT3085" s="43">
        <v>2015</v>
      </c>
      <c r="AU3085" s="89" t="s">
        <v>4489</v>
      </c>
    </row>
    <row r="3086" spans="2:47" x14ac:dyDescent="0.2">
      <c r="B3086" s="12" t="s">
        <v>4646</v>
      </c>
      <c r="C3086" s="7" t="s">
        <v>100</v>
      </c>
      <c r="D3086" s="13" t="s">
        <v>4640</v>
      </c>
      <c r="E3086" s="7" t="s">
        <v>4343</v>
      </c>
      <c r="F3086" s="7" t="s">
        <v>4641</v>
      </c>
      <c r="G3086" s="7" t="s">
        <v>4642</v>
      </c>
      <c r="H3086" s="8" t="s">
        <v>105</v>
      </c>
      <c r="I3086" s="8">
        <v>45</v>
      </c>
      <c r="J3086" s="7" t="s">
        <v>579</v>
      </c>
      <c r="K3086" s="7" t="s">
        <v>107</v>
      </c>
      <c r="L3086" s="7" t="s">
        <v>108</v>
      </c>
      <c r="M3086" s="7" t="s">
        <v>109</v>
      </c>
      <c r="N3086" s="8" t="s">
        <v>4485</v>
      </c>
      <c r="O3086" s="39"/>
      <c r="P3086" s="39"/>
      <c r="Q3086" s="39"/>
      <c r="R3086" s="39"/>
      <c r="S3086" s="39">
        <v>500</v>
      </c>
      <c r="T3086" s="39">
        <v>200</v>
      </c>
      <c r="U3086" s="39">
        <v>200</v>
      </c>
      <c r="V3086" s="39">
        <v>150</v>
      </c>
      <c r="W3086" s="39"/>
      <c r="X3086" s="39"/>
      <c r="Y3086" s="39"/>
      <c r="Z3086" s="39"/>
      <c r="AA3086" s="39"/>
      <c r="AB3086" s="39"/>
      <c r="AC3086" s="39"/>
      <c r="AD3086" s="39"/>
      <c r="AE3086" s="39"/>
      <c r="AF3086" s="39"/>
      <c r="AG3086" s="39"/>
      <c r="AH3086" s="39"/>
      <c r="AI3086" s="39"/>
      <c r="AJ3086" s="39"/>
      <c r="AK3086" s="39"/>
      <c r="AL3086" s="39"/>
      <c r="AM3086" s="39"/>
      <c r="AN3086" s="39"/>
      <c r="AO3086" s="39"/>
      <c r="AP3086" s="27">
        <v>2501.36</v>
      </c>
      <c r="AQ3086" s="39">
        <v>0</v>
      </c>
      <c r="AR3086" s="27">
        <f t="shared" si="85"/>
        <v>0</v>
      </c>
      <c r="AS3086" s="10" t="s">
        <v>111</v>
      </c>
      <c r="AT3086" s="7" t="s">
        <v>375</v>
      </c>
      <c r="AU3086" s="7" t="s">
        <v>4492</v>
      </c>
    </row>
    <row r="3087" spans="2:47" x14ac:dyDescent="0.2">
      <c r="B3087" s="12" t="s">
        <v>4647</v>
      </c>
      <c r="C3087" s="7" t="s">
        <v>100</v>
      </c>
      <c r="D3087" s="13" t="s">
        <v>4648</v>
      </c>
      <c r="E3087" s="8" t="s">
        <v>4343</v>
      </c>
      <c r="F3087" s="8" t="s">
        <v>4649</v>
      </c>
      <c r="G3087" s="7" t="s">
        <v>4642</v>
      </c>
      <c r="H3087" s="8" t="s">
        <v>197</v>
      </c>
      <c r="I3087" s="8">
        <v>45</v>
      </c>
      <c r="J3087" s="7" t="s">
        <v>247</v>
      </c>
      <c r="K3087" s="7" t="s">
        <v>107</v>
      </c>
      <c r="L3087" s="7" t="s">
        <v>108</v>
      </c>
      <c r="M3087" s="7" t="s">
        <v>109</v>
      </c>
      <c r="N3087" s="8" t="s">
        <v>4485</v>
      </c>
      <c r="O3087" s="39"/>
      <c r="P3087" s="39"/>
      <c r="Q3087" s="39"/>
      <c r="R3087" s="39"/>
      <c r="S3087" s="39">
        <v>500</v>
      </c>
      <c r="T3087" s="39">
        <v>200</v>
      </c>
      <c r="U3087" s="39">
        <v>200</v>
      </c>
      <c r="V3087" s="39">
        <v>150</v>
      </c>
      <c r="W3087" s="39"/>
      <c r="X3087" s="39"/>
      <c r="Y3087" s="39"/>
      <c r="Z3087" s="39"/>
      <c r="AA3087" s="39"/>
      <c r="AB3087" s="39"/>
      <c r="AC3087" s="39"/>
      <c r="AD3087" s="39"/>
      <c r="AE3087" s="39"/>
      <c r="AF3087" s="39"/>
      <c r="AG3087" s="39"/>
      <c r="AH3087" s="39"/>
      <c r="AI3087" s="39"/>
      <c r="AJ3087" s="39"/>
      <c r="AK3087" s="39"/>
      <c r="AL3087" s="39"/>
      <c r="AM3087" s="39"/>
      <c r="AN3087" s="39"/>
      <c r="AO3087" s="39"/>
      <c r="AP3087" s="27">
        <v>2501.36</v>
      </c>
      <c r="AQ3087" s="39">
        <v>0</v>
      </c>
      <c r="AR3087" s="27">
        <f t="shared" si="85"/>
        <v>0</v>
      </c>
      <c r="AS3087" s="10" t="s">
        <v>111</v>
      </c>
      <c r="AT3087" s="7">
        <v>2016</v>
      </c>
      <c r="AU3087" s="10" t="s">
        <v>212</v>
      </c>
    </row>
    <row r="3088" spans="2:47" x14ac:dyDescent="0.2">
      <c r="B3088" s="7" t="s">
        <v>4650</v>
      </c>
      <c r="C3088" s="7" t="s">
        <v>100</v>
      </c>
      <c r="D3088" s="13" t="s">
        <v>4651</v>
      </c>
      <c r="E3088" s="7" t="s">
        <v>4343</v>
      </c>
      <c r="F3088" s="7" t="s">
        <v>4652</v>
      </c>
      <c r="G3088" s="7" t="s">
        <v>4653</v>
      </c>
      <c r="H3088" s="8" t="s">
        <v>197</v>
      </c>
      <c r="I3088" s="9">
        <v>45</v>
      </c>
      <c r="J3088" s="10" t="s">
        <v>238</v>
      </c>
      <c r="K3088" s="8" t="s">
        <v>107</v>
      </c>
      <c r="L3088" s="10" t="s">
        <v>108</v>
      </c>
      <c r="M3088" s="10" t="s">
        <v>109</v>
      </c>
      <c r="N3088" s="10" t="s">
        <v>4485</v>
      </c>
      <c r="O3088" s="27"/>
      <c r="P3088" s="27"/>
      <c r="Q3088" s="74"/>
      <c r="R3088" s="27">
        <v>500</v>
      </c>
      <c r="S3088" s="27">
        <v>500</v>
      </c>
      <c r="T3088" s="27">
        <v>500</v>
      </c>
      <c r="U3088" s="27">
        <v>500</v>
      </c>
      <c r="V3088" s="27">
        <v>500</v>
      </c>
      <c r="W3088" s="27"/>
      <c r="X3088" s="27"/>
      <c r="Y3088" s="27"/>
      <c r="Z3088" s="27"/>
      <c r="AA3088" s="27"/>
      <c r="AB3088" s="27"/>
      <c r="AC3088" s="27"/>
      <c r="AD3088" s="27"/>
      <c r="AE3088" s="27"/>
      <c r="AF3088" s="27"/>
      <c r="AG3088" s="27"/>
      <c r="AH3088" s="27"/>
      <c r="AI3088" s="27"/>
      <c r="AJ3088" s="27"/>
      <c r="AK3088" s="27"/>
      <c r="AL3088" s="27"/>
      <c r="AM3088" s="27"/>
      <c r="AN3088" s="27"/>
      <c r="AO3088" s="27"/>
      <c r="AP3088" s="27">
        <v>2487.2199999999998</v>
      </c>
      <c r="AQ3088" s="39">
        <v>0</v>
      </c>
      <c r="AR3088" s="27">
        <f t="shared" si="85"/>
        <v>0</v>
      </c>
      <c r="AS3088" s="10" t="s">
        <v>111</v>
      </c>
      <c r="AT3088" s="7">
        <v>2015</v>
      </c>
      <c r="AU3088" s="89" t="s">
        <v>661</v>
      </c>
    </row>
    <row r="3089" spans="2:47" x14ac:dyDescent="0.2">
      <c r="B3089" s="7" t="s">
        <v>4654</v>
      </c>
      <c r="C3089" s="7" t="s">
        <v>100</v>
      </c>
      <c r="D3089" s="13" t="s">
        <v>4651</v>
      </c>
      <c r="E3089" s="7" t="s">
        <v>4343</v>
      </c>
      <c r="F3089" s="7" t="s">
        <v>4652</v>
      </c>
      <c r="G3089" s="7" t="s">
        <v>4653</v>
      </c>
      <c r="H3089" s="8" t="s">
        <v>197</v>
      </c>
      <c r="I3089" s="9">
        <v>45</v>
      </c>
      <c r="J3089" s="10" t="s">
        <v>4117</v>
      </c>
      <c r="K3089" s="8" t="s">
        <v>107</v>
      </c>
      <c r="L3089" s="10" t="s">
        <v>108</v>
      </c>
      <c r="M3089" s="10" t="s">
        <v>109</v>
      </c>
      <c r="N3089" s="10" t="s">
        <v>4485</v>
      </c>
      <c r="O3089" s="27"/>
      <c r="P3089" s="27"/>
      <c r="Q3089" s="74"/>
      <c r="R3089" s="27">
        <v>500</v>
      </c>
      <c r="S3089" s="27">
        <v>500</v>
      </c>
      <c r="T3089" s="27">
        <v>500</v>
      </c>
      <c r="U3089" s="27">
        <v>500</v>
      </c>
      <c r="V3089" s="27">
        <v>500</v>
      </c>
      <c r="W3089" s="27"/>
      <c r="X3089" s="27"/>
      <c r="Y3089" s="27"/>
      <c r="Z3089" s="27"/>
      <c r="AA3089" s="27"/>
      <c r="AB3089" s="27"/>
      <c r="AC3089" s="27"/>
      <c r="AD3089" s="27"/>
      <c r="AE3089" s="27"/>
      <c r="AF3089" s="27"/>
      <c r="AG3089" s="27"/>
      <c r="AH3089" s="27"/>
      <c r="AI3089" s="27"/>
      <c r="AJ3089" s="27"/>
      <c r="AK3089" s="27"/>
      <c r="AL3089" s="27"/>
      <c r="AM3089" s="27"/>
      <c r="AN3089" s="27"/>
      <c r="AO3089" s="27"/>
      <c r="AP3089" s="27">
        <v>2487.2236795748568</v>
      </c>
      <c r="AQ3089" s="39">
        <v>0</v>
      </c>
      <c r="AR3089" s="27">
        <f t="shared" si="85"/>
        <v>0</v>
      </c>
      <c r="AS3089" s="10" t="s">
        <v>111</v>
      </c>
      <c r="AT3089" s="43">
        <v>2015</v>
      </c>
      <c r="AU3089" s="10" t="s">
        <v>4487</v>
      </c>
    </row>
    <row r="3090" spans="2:47" x14ac:dyDescent="0.2">
      <c r="B3090" s="12" t="s">
        <v>4655</v>
      </c>
      <c r="C3090" s="7" t="s">
        <v>100</v>
      </c>
      <c r="D3090" s="13" t="s">
        <v>4651</v>
      </c>
      <c r="E3090" s="7" t="s">
        <v>4343</v>
      </c>
      <c r="F3090" s="7" t="s">
        <v>4652</v>
      </c>
      <c r="G3090" s="7" t="s">
        <v>4653</v>
      </c>
      <c r="H3090" s="8" t="s">
        <v>197</v>
      </c>
      <c r="I3090" s="9">
        <v>45</v>
      </c>
      <c r="J3090" s="10" t="s">
        <v>579</v>
      </c>
      <c r="K3090" s="8" t="s">
        <v>107</v>
      </c>
      <c r="L3090" s="10" t="s">
        <v>108</v>
      </c>
      <c r="M3090" s="10" t="s">
        <v>109</v>
      </c>
      <c r="N3090" s="10" t="s">
        <v>4485</v>
      </c>
      <c r="O3090" s="74"/>
      <c r="P3090" s="27"/>
      <c r="Q3090" s="27"/>
      <c r="R3090" s="27">
        <v>300</v>
      </c>
      <c r="S3090" s="27">
        <v>500</v>
      </c>
      <c r="T3090" s="27">
        <v>200</v>
      </c>
      <c r="U3090" s="27">
        <v>200</v>
      </c>
      <c r="V3090" s="27">
        <v>150</v>
      </c>
      <c r="W3090" s="27"/>
      <c r="X3090" s="27"/>
      <c r="Y3090" s="27"/>
      <c r="Z3090" s="27"/>
      <c r="AA3090" s="27"/>
      <c r="AB3090" s="27"/>
      <c r="AC3090" s="27"/>
      <c r="AD3090" s="27"/>
      <c r="AE3090" s="27"/>
      <c r="AF3090" s="27"/>
      <c r="AG3090" s="27"/>
      <c r="AH3090" s="27"/>
      <c r="AI3090" s="27"/>
      <c r="AJ3090" s="27"/>
      <c r="AK3090" s="27"/>
      <c r="AL3090" s="27"/>
      <c r="AM3090" s="27"/>
      <c r="AN3090" s="27"/>
      <c r="AO3090" s="27"/>
      <c r="AP3090" s="27">
        <v>2487.2236795748568</v>
      </c>
      <c r="AQ3090" s="39">
        <v>0</v>
      </c>
      <c r="AR3090" s="27">
        <f t="shared" si="85"/>
        <v>0</v>
      </c>
      <c r="AS3090" s="10" t="s">
        <v>111</v>
      </c>
      <c r="AT3090" s="43">
        <v>2015</v>
      </c>
      <c r="AU3090" s="89" t="s">
        <v>661</v>
      </c>
    </row>
    <row r="3091" spans="2:47" x14ac:dyDescent="0.2">
      <c r="B3091" s="12" t="s">
        <v>4656</v>
      </c>
      <c r="C3091" s="7" t="s">
        <v>100</v>
      </c>
      <c r="D3091" s="13" t="s">
        <v>4651</v>
      </c>
      <c r="E3091" s="7" t="s">
        <v>4343</v>
      </c>
      <c r="F3091" s="7" t="s">
        <v>4652</v>
      </c>
      <c r="G3091" s="7" t="s">
        <v>4653</v>
      </c>
      <c r="H3091" s="8" t="s">
        <v>105</v>
      </c>
      <c r="I3091" s="9">
        <v>45</v>
      </c>
      <c r="J3091" s="10" t="s">
        <v>579</v>
      </c>
      <c r="K3091" s="8" t="s">
        <v>107</v>
      </c>
      <c r="L3091" s="10" t="s">
        <v>108</v>
      </c>
      <c r="M3091" s="10" t="s">
        <v>109</v>
      </c>
      <c r="N3091" s="10" t="s">
        <v>4485</v>
      </c>
      <c r="O3091" s="74"/>
      <c r="P3091" s="27"/>
      <c r="Q3091" s="27"/>
      <c r="R3091" s="27">
        <v>300</v>
      </c>
      <c r="S3091" s="27">
        <v>500</v>
      </c>
      <c r="T3091" s="27">
        <v>200</v>
      </c>
      <c r="U3091" s="27">
        <v>200</v>
      </c>
      <c r="V3091" s="27">
        <v>150</v>
      </c>
      <c r="W3091" s="27"/>
      <c r="X3091" s="27"/>
      <c r="Y3091" s="27"/>
      <c r="Z3091" s="27"/>
      <c r="AA3091" s="27"/>
      <c r="AB3091" s="27"/>
      <c r="AC3091" s="27"/>
      <c r="AD3091" s="27"/>
      <c r="AE3091" s="27"/>
      <c r="AF3091" s="27"/>
      <c r="AG3091" s="27"/>
      <c r="AH3091" s="27"/>
      <c r="AI3091" s="27"/>
      <c r="AJ3091" s="27"/>
      <c r="AK3091" s="27"/>
      <c r="AL3091" s="27"/>
      <c r="AM3091" s="27"/>
      <c r="AN3091" s="27"/>
      <c r="AO3091" s="27"/>
      <c r="AP3091" s="27">
        <v>2487.2236795748568</v>
      </c>
      <c r="AQ3091" s="39">
        <v>0</v>
      </c>
      <c r="AR3091" s="27">
        <f t="shared" si="85"/>
        <v>0</v>
      </c>
      <c r="AS3091" s="10" t="s">
        <v>111</v>
      </c>
      <c r="AT3091" s="43">
        <v>2015</v>
      </c>
      <c r="AU3091" s="89" t="s">
        <v>4489</v>
      </c>
    </row>
    <row r="3092" spans="2:47" x14ac:dyDescent="0.2">
      <c r="B3092" s="12" t="s">
        <v>4657</v>
      </c>
      <c r="C3092" s="7" t="s">
        <v>100</v>
      </c>
      <c r="D3092" s="13" t="s">
        <v>4651</v>
      </c>
      <c r="E3092" s="7" t="s">
        <v>4343</v>
      </c>
      <c r="F3092" s="7" t="s">
        <v>4652</v>
      </c>
      <c r="G3092" s="7" t="s">
        <v>4653</v>
      </c>
      <c r="H3092" s="8" t="s">
        <v>105</v>
      </c>
      <c r="I3092" s="8">
        <v>45</v>
      </c>
      <c r="J3092" s="7" t="s">
        <v>579</v>
      </c>
      <c r="K3092" s="7" t="s">
        <v>107</v>
      </c>
      <c r="L3092" s="7" t="s">
        <v>108</v>
      </c>
      <c r="M3092" s="7" t="s">
        <v>109</v>
      </c>
      <c r="N3092" s="8" t="s">
        <v>4485</v>
      </c>
      <c r="O3092" s="39"/>
      <c r="P3092" s="39"/>
      <c r="Q3092" s="39"/>
      <c r="R3092" s="39"/>
      <c r="S3092" s="39">
        <v>500</v>
      </c>
      <c r="T3092" s="39">
        <v>200</v>
      </c>
      <c r="U3092" s="39">
        <v>200</v>
      </c>
      <c r="V3092" s="39">
        <v>150</v>
      </c>
      <c r="W3092" s="39"/>
      <c r="X3092" s="39"/>
      <c r="Y3092" s="39"/>
      <c r="Z3092" s="39"/>
      <c r="AA3092" s="39"/>
      <c r="AB3092" s="39"/>
      <c r="AC3092" s="39"/>
      <c r="AD3092" s="39"/>
      <c r="AE3092" s="39"/>
      <c r="AF3092" s="39"/>
      <c r="AG3092" s="39"/>
      <c r="AH3092" s="39"/>
      <c r="AI3092" s="39"/>
      <c r="AJ3092" s="39"/>
      <c r="AK3092" s="39"/>
      <c r="AL3092" s="39"/>
      <c r="AM3092" s="39"/>
      <c r="AN3092" s="39"/>
      <c r="AO3092" s="39"/>
      <c r="AP3092" s="27">
        <v>2487.2199999999998</v>
      </c>
      <c r="AQ3092" s="39">
        <v>0</v>
      </c>
      <c r="AR3092" s="27">
        <f t="shared" si="85"/>
        <v>0</v>
      </c>
      <c r="AS3092" s="10" t="s">
        <v>111</v>
      </c>
      <c r="AT3092" s="7" t="s">
        <v>375</v>
      </c>
      <c r="AU3092" s="7" t="s">
        <v>4492</v>
      </c>
    </row>
    <row r="3093" spans="2:47" x14ac:dyDescent="0.2">
      <c r="B3093" s="12" t="s">
        <v>4658</v>
      </c>
      <c r="C3093" s="7" t="s">
        <v>100</v>
      </c>
      <c r="D3093" s="13" t="s">
        <v>4659</v>
      </c>
      <c r="E3093" s="8" t="s">
        <v>4343</v>
      </c>
      <c r="F3093" s="8" t="s">
        <v>4660</v>
      </c>
      <c r="G3093" s="7" t="s">
        <v>4653</v>
      </c>
      <c r="H3093" s="8" t="s">
        <v>197</v>
      </c>
      <c r="I3093" s="8">
        <v>45</v>
      </c>
      <c r="J3093" s="7" t="s">
        <v>247</v>
      </c>
      <c r="K3093" s="7" t="s">
        <v>107</v>
      </c>
      <c r="L3093" s="7" t="s">
        <v>108</v>
      </c>
      <c r="M3093" s="7" t="s">
        <v>109</v>
      </c>
      <c r="N3093" s="8" t="s">
        <v>4485</v>
      </c>
      <c r="O3093" s="39"/>
      <c r="P3093" s="39"/>
      <c r="Q3093" s="39"/>
      <c r="R3093" s="39"/>
      <c r="S3093" s="39">
        <v>500</v>
      </c>
      <c r="T3093" s="39">
        <v>200</v>
      </c>
      <c r="U3093" s="39">
        <v>200</v>
      </c>
      <c r="V3093" s="39">
        <v>150</v>
      </c>
      <c r="W3093" s="39"/>
      <c r="X3093" s="39"/>
      <c r="Y3093" s="39"/>
      <c r="Z3093" s="39"/>
      <c r="AA3093" s="39"/>
      <c r="AB3093" s="39"/>
      <c r="AC3093" s="39"/>
      <c r="AD3093" s="39"/>
      <c r="AE3093" s="39"/>
      <c r="AF3093" s="39"/>
      <c r="AG3093" s="39"/>
      <c r="AH3093" s="39"/>
      <c r="AI3093" s="39"/>
      <c r="AJ3093" s="39"/>
      <c r="AK3093" s="39"/>
      <c r="AL3093" s="39"/>
      <c r="AM3093" s="39"/>
      <c r="AN3093" s="39"/>
      <c r="AO3093" s="39"/>
      <c r="AP3093" s="27">
        <v>2487.2199999999998</v>
      </c>
      <c r="AQ3093" s="39">
        <v>0</v>
      </c>
      <c r="AR3093" s="27">
        <f t="shared" si="85"/>
        <v>0</v>
      </c>
      <c r="AS3093" s="10" t="s">
        <v>111</v>
      </c>
      <c r="AT3093" s="7">
        <v>2016</v>
      </c>
      <c r="AU3093" s="10" t="s">
        <v>212</v>
      </c>
    </row>
    <row r="3094" spans="2:47" x14ac:dyDescent="0.2">
      <c r="B3094" s="7" t="s">
        <v>4661</v>
      </c>
      <c r="C3094" s="7" t="s">
        <v>100</v>
      </c>
      <c r="D3094" s="13" t="s">
        <v>4662</v>
      </c>
      <c r="E3094" s="7" t="s">
        <v>4343</v>
      </c>
      <c r="F3094" s="7" t="s">
        <v>4663</v>
      </c>
      <c r="G3094" s="7" t="s">
        <v>4664</v>
      </c>
      <c r="H3094" s="8" t="s">
        <v>197</v>
      </c>
      <c r="I3094" s="9">
        <v>45</v>
      </c>
      <c r="J3094" s="10" t="s">
        <v>238</v>
      </c>
      <c r="K3094" s="8" t="s">
        <v>107</v>
      </c>
      <c r="L3094" s="10" t="s">
        <v>108</v>
      </c>
      <c r="M3094" s="10" t="s">
        <v>109</v>
      </c>
      <c r="N3094" s="10" t="s">
        <v>4485</v>
      </c>
      <c r="O3094" s="27"/>
      <c r="P3094" s="27"/>
      <c r="Q3094" s="74"/>
      <c r="R3094" s="27">
        <v>250</v>
      </c>
      <c r="S3094" s="27">
        <v>250</v>
      </c>
      <c r="T3094" s="27">
        <v>250</v>
      </c>
      <c r="U3094" s="27">
        <v>250</v>
      </c>
      <c r="V3094" s="27">
        <v>250</v>
      </c>
      <c r="W3094" s="27"/>
      <c r="X3094" s="27"/>
      <c r="Y3094" s="27"/>
      <c r="Z3094" s="27"/>
      <c r="AA3094" s="27"/>
      <c r="AB3094" s="27"/>
      <c r="AC3094" s="27"/>
      <c r="AD3094" s="27"/>
      <c r="AE3094" s="27"/>
      <c r="AF3094" s="27"/>
      <c r="AG3094" s="27"/>
      <c r="AH3094" s="27"/>
      <c r="AI3094" s="27"/>
      <c r="AJ3094" s="27"/>
      <c r="AK3094" s="27"/>
      <c r="AL3094" s="27"/>
      <c r="AM3094" s="27"/>
      <c r="AN3094" s="27"/>
      <c r="AO3094" s="27"/>
      <c r="AP3094" s="27">
        <v>2469.91</v>
      </c>
      <c r="AQ3094" s="39">
        <v>0</v>
      </c>
      <c r="AR3094" s="27">
        <f t="shared" si="85"/>
        <v>0</v>
      </c>
      <c r="AS3094" s="10" t="s">
        <v>111</v>
      </c>
      <c r="AT3094" s="7">
        <v>2015</v>
      </c>
      <c r="AU3094" s="89" t="s">
        <v>661</v>
      </c>
    </row>
    <row r="3095" spans="2:47" x14ac:dyDescent="0.2">
      <c r="B3095" s="7" t="s">
        <v>4665</v>
      </c>
      <c r="C3095" s="7" t="s">
        <v>100</v>
      </c>
      <c r="D3095" s="13" t="s">
        <v>4662</v>
      </c>
      <c r="E3095" s="7" t="s">
        <v>4343</v>
      </c>
      <c r="F3095" s="7" t="s">
        <v>4663</v>
      </c>
      <c r="G3095" s="7" t="s">
        <v>4666</v>
      </c>
      <c r="H3095" s="8" t="s">
        <v>197</v>
      </c>
      <c r="I3095" s="9">
        <v>45</v>
      </c>
      <c r="J3095" s="10" t="s">
        <v>4117</v>
      </c>
      <c r="K3095" s="8" t="s">
        <v>107</v>
      </c>
      <c r="L3095" s="10" t="s">
        <v>108</v>
      </c>
      <c r="M3095" s="10" t="s">
        <v>109</v>
      </c>
      <c r="N3095" s="10" t="s">
        <v>4485</v>
      </c>
      <c r="O3095" s="27"/>
      <c r="P3095" s="27"/>
      <c r="Q3095" s="74"/>
      <c r="R3095" s="27">
        <v>250</v>
      </c>
      <c r="S3095" s="27">
        <v>250</v>
      </c>
      <c r="T3095" s="27">
        <v>250</v>
      </c>
      <c r="U3095" s="27">
        <v>250</v>
      </c>
      <c r="V3095" s="27">
        <v>250</v>
      </c>
      <c r="W3095" s="27"/>
      <c r="X3095" s="27"/>
      <c r="Y3095" s="27"/>
      <c r="Z3095" s="27"/>
      <c r="AA3095" s="27"/>
      <c r="AB3095" s="27"/>
      <c r="AC3095" s="27"/>
      <c r="AD3095" s="27"/>
      <c r="AE3095" s="27"/>
      <c r="AF3095" s="27"/>
      <c r="AG3095" s="27"/>
      <c r="AH3095" s="27"/>
      <c r="AI3095" s="27"/>
      <c r="AJ3095" s="27"/>
      <c r="AK3095" s="27"/>
      <c r="AL3095" s="27"/>
      <c r="AM3095" s="27"/>
      <c r="AN3095" s="27"/>
      <c r="AO3095" s="27"/>
      <c r="AP3095" s="27">
        <v>2469.9107913920002</v>
      </c>
      <c r="AQ3095" s="39">
        <v>0</v>
      </c>
      <c r="AR3095" s="27">
        <f t="shared" si="85"/>
        <v>0</v>
      </c>
      <c r="AS3095" s="10" t="s">
        <v>111</v>
      </c>
      <c r="AT3095" s="43">
        <v>2015</v>
      </c>
      <c r="AU3095" s="89" t="s">
        <v>661</v>
      </c>
    </row>
    <row r="3096" spans="2:47" x14ac:dyDescent="0.2">
      <c r="B3096" s="12" t="s">
        <v>4667</v>
      </c>
      <c r="C3096" s="7" t="s">
        <v>100</v>
      </c>
      <c r="D3096" s="13" t="s">
        <v>4662</v>
      </c>
      <c r="E3096" s="7" t="s">
        <v>4343</v>
      </c>
      <c r="F3096" s="7" t="s">
        <v>4663</v>
      </c>
      <c r="G3096" s="7" t="s">
        <v>4666</v>
      </c>
      <c r="H3096" s="8" t="s">
        <v>197</v>
      </c>
      <c r="I3096" s="9">
        <v>45</v>
      </c>
      <c r="J3096" s="10" t="s">
        <v>579</v>
      </c>
      <c r="K3096" s="8" t="s">
        <v>107</v>
      </c>
      <c r="L3096" s="10" t="s">
        <v>108</v>
      </c>
      <c r="M3096" s="10" t="s">
        <v>109</v>
      </c>
      <c r="N3096" s="10" t="s">
        <v>4485</v>
      </c>
      <c r="O3096" s="74"/>
      <c r="P3096" s="27"/>
      <c r="Q3096" s="27"/>
      <c r="R3096" s="27">
        <v>250</v>
      </c>
      <c r="S3096" s="27">
        <v>250</v>
      </c>
      <c r="T3096" s="27">
        <v>250</v>
      </c>
      <c r="U3096" s="27">
        <v>200</v>
      </c>
      <c r="V3096" s="27">
        <v>200</v>
      </c>
      <c r="W3096" s="27"/>
      <c r="X3096" s="27"/>
      <c r="Y3096" s="27"/>
      <c r="Z3096" s="27"/>
      <c r="AA3096" s="27"/>
      <c r="AB3096" s="27"/>
      <c r="AC3096" s="27"/>
      <c r="AD3096" s="27"/>
      <c r="AE3096" s="27"/>
      <c r="AF3096" s="27"/>
      <c r="AG3096" s="27"/>
      <c r="AH3096" s="27"/>
      <c r="AI3096" s="27"/>
      <c r="AJ3096" s="27"/>
      <c r="AK3096" s="27"/>
      <c r="AL3096" s="27"/>
      <c r="AM3096" s="27"/>
      <c r="AN3096" s="27"/>
      <c r="AO3096" s="27"/>
      <c r="AP3096" s="27">
        <v>2469.9107913920002</v>
      </c>
      <c r="AQ3096" s="39">
        <v>0</v>
      </c>
      <c r="AR3096" s="27">
        <f t="shared" si="85"/>
        <v>0</v>
      </c>
      <c r="AS3096" s="10" t="s">
        <v>111</v>
      </c>
      <c r="AT3096" s="43">
        <v>2015</v>
      </c>
      <c r="AU3096" s="10" t="s">
        <v>4487</v>
      </c>
    </row>
    <row r="3097" spans="2:47" x14ac:dyDescent="0.2">
      <c r="B3097" s="12" t="s">
        <v>4668</v>
      </c>
      <c r="C3097" s="7" t="s">
        <v>100</v>
      </c>
      <c r="D3097" s="13" t="s">
        <v>4662</v>
      </c>
      <c r="E3097" s="7" t="s">
        <v>4343</v>
      </c>
      <c r="F3097" s="7" t="s">
        <v>4663</v>
      </c>
      <c r="G3097" s="7" t="s">
        <v>4666</v>
      </c>
      <c r="H3097" s="8" t="s">
        <v>105</v>
      </c>
      <c r="I3097" s="9">
        <v>45</v>
      </c>
      <c r="J3097" s="10" t="s">
        <v>579</v>
      </c>
      <c r="K3097" s="8" t="s">
        <v>107</v>
      </c>
      <c r="L3097" s="10" t="s">
        <v>108</v>
      </c>
      <c r="M3097" s="10" t="s">
        <v>109</v>
      </c>
      <c r="N3097" s="10" t="s">
        <v>4485</v>
      </c>
      <c r="O3097" s="74"/>
      <c r="P3097" s="27"/>
      <c r="Q3097" s="27"/>
      <c r="R3097" s="27">
        <v>250</v>
      </c>
      <c r="S3097" s="27">
        <v>250</v>
      </c>
      <c r="T3097" s="27">
        <v>250</v>
      </c>
      <c r="U3097" s="27">
        <v>200</v>
      </c>
      <c r="V3097" s="27">
        <v>200</v>
      </c>
      <c r="W3097" s="27"/>
      <c r="X3097" s="27"/>
      <c r="Y3097" s="27"/>
      <c r="Z3097" s="27"/>
      <c r="AA3097" s="27"/>
      <c r="AB3097" s="27"/>
      <c r="AC3097" s="27"/>
      <c r="AD3097" s="27"/>
      <c r="AE3097" s="27"/>
      <c r="AF3097" s="27"/>
      <c r="AG3097" s="27"/>
      <c r="AH3097" s="27"/>
      <c r="AI3097" s="27"/>
      <c r="AJ3097" s="27"/>
      <c r="AK3097" s="27"/>
      <c r="AL3097" s="27"/>
      <c r="AM3097" s="27"/>
      <c r="AN3097" s="27"/>
      <c r="AO3097" s="27"/>
      <c r="AP3097" s="27">
        <v>2469.9107913920002</v>
      </c>
      <c r="AQ3097" s="39">
        <v>0</v>
      </c>
      <c r="AR3097" s="27">
        <f t="shared" si="85"/>
        <v>0</v>
      </c>
      <c r="AS3097" s="10" t="s">
        <v>111</v>
      </c>
      <c r="AT3097" s="7" t="s">
        <v>375</v>
      </c>
      <c r="AU3097" s="89" t="s">
        <v>4489</v>
      </c>
    </row>
    <row r="3098" spans="2:47" x14ac:dyDescent="0.2">
      <c r="B3098" s="12" t="s">
        <v>4669</v>
      </c>
      <c r="C3098" s="7" t="s">
        <v>100</v>
      </c>
      <c r="D3098" s="13" t="s">
        <v>4662</v>
      </c>
      <c r="E3098" s="7" t="s">
        <v>4343</v>
      </c>
      <c r="F3098" s="7" t="s">
        <v>4663</v>
      </c>
      <c r="G3098" s="7" t="s">
        <v>4666</v>
      </c>
      <c r="H3098" s="8" t="s">
        <v>105</v>
      </c>
      <c r="I3098" s="8">
        <v>45</v>
      </c>
      <c r="J3098" s="7" t="s">
        <v>579</v>
      </c>
      <c r="K3098" s="7" t="s">
        <v>107</v>
      </c>
      <c r="L3098" s="7" t="s">
        <v>108</v>
      </c>
      <c r="M3098" s="7" t="s">
        <v>109</v>
      </c>
      <c r="N3098" s="8" t="s">
        <v>4485</v>
      </c>
      <c r="O3098" s="39"/>
      <c r="P3098" s="39"/>
      <c r="Q3098" s="39"/>
      <c r="R3098" s="39"/>
      <c r="S3098" s="39">
        <v>250</v>
      </c>
      <c r="T3098" s="39">
        <v>250</v>
      </c>
      <c r="U3098" s="39">
        <v>200</v>
      </c>
      <c r="V3098" s="39">
        <v>200</v>
      </c>
      <c r="W3098" s="39"/>
      <c r="X3098" s="39"/>
      <c r="Y3098" s="39"/>
      <c r="Z3098" s="39"/>
      <c r="AA3098" s="39"/>
      <c r="AB3098" s="39"/>
      <c r="AC3098" s="39"/>
      <c r="AD3098" s="39"/>
      <c r="AE3098" s="39"/>
      <c r="AF3098" s="39"/>
      <c r="AG3098" s="39"/>
      <c r="AH3098" s="39"/>
      <c r="AI3098" s="39"/>
      <c r="AJ3098" s="39"/>
      <c r="AK3098" s="39"/>
      <c r="AL3098" s="39"/>
      <c r="AM3098" s="39"/>
      <c r="AN3098" s="39"/>
      <c r="AO3098" s="39"/>
      <c r="AP3098" s="27">
        <v>2469.91</v>
      </c>
      <c r="AQ3098" s="39">
        <v>0</v>
      </c>
      <c r="AR3098" s="27">
        <f t="shared" si="85"/>
        <v>0</v>
      </c>
      <c r="AS3098" s="10" t="s">
        <v>111</v>
      </c>
      <c r="AT3098" s="43">
        <v>2015</v>
      </c>
      <c r="AU3098" s="10" t="s">
        <v>4492</v>
      </c>
    </row>
    <row r="3099" spans="2:47" x14ac:dyDescent="0.2">
      <c r="B3099" s="12" t="s">
        <v>4670</v>
      </c>
      <c r="C3099" s="7" t="s">
        <v>100</v>
      </c>
      <c r="D3099" s="13" t="s">
        <v>4671</v>
      </c>
      <c r="E3099" s="8" t="s">
        <v>4343</v>
      </c>
      <c r="F3099" s="8" t="s">
        <v>4672</v>
      </c>
      <c r="G3099" s="7" t="s">
        <v>4666</v>
      </c>
      <c r="H3099" s="8" t="s">
        <v>197</v>
      </c>
      <c r="I3099" s="8">
        <v>45</v>
      </c>
      <c r="J3099" s="7" t="s">
        <v>247</v>
      </c>
      <c r="K3099" s="7" t="s">
        <v>107</v>
      </c>
      <c r="L3099" s="7" t="s">
        <v>108</v>
      </c>
      <c r="M3099" s="7" t="s">
        <v>109</v>
      </c>
      <c r="N3099" s="8" t="s">
        <v>4485</v>
      </c>
      <c r="O3099" s="39"/>
      <c r="P3099" s="39"/>
      <c r="Q3099" s="39"/>
      <c r="R3099" s="39"/>
      <c r="S3099" s="39">
        <v>250</v>
      </c>
      <c r="T3099" s="39">
        <v>250</v>
      </c>
      <c r="U3099" s="39">
        <v>200</v>
      </c>
      <c r="V3099" s="39">
        <v>200</v>
      </c>
      <c r="W3099" s="39"/>
      <c r="X3099" s="39"/>
      <c r="Y3099" s="39"/>
      <c r="Z3099" s="39"/>
      <c r="AA3099" s="39"/>
      <c r="AB3099" s="39"/>
      <c r="AC3099" s="39"/>
      <c r="AD3099" s="39"/>
      <c r="AE3099" s="39"/>
      <c r="AF3099" s="39"/>
      <c r="AG3099" s="39"/>
      <c r="AH3099" s="39"/>
      <c r="AI3099" s="39"/>
      <c r="AJ3099" s="39"/>
      <c r="AK3099" s="39"/>
      <c r="AL3099" s="39"/>
      <c r="AM3099" s="39"/>
      <c r="AN3099" s="39"/>
      <c r="AO3099" s="39"/>
      <c r="AP3099" s="27">
        <v>2469.91</v>
      </c>
      <c r="AQ3099" s="39">
        <v>0</v>
      </c>
      <c r="AR3099" s="27">
        <f t="shared" si="85"/>
        <v>0</v>
      </c>
      <c r="AS3099" s="10" t="s">
        <v>111</v>
      </c>
      <c r="AT3099" s="43">
        <v>2016</v>
      </c>
      <c r="AU3099" s="10" t="s">
        <v>212</v>
      </c>
    </row>
    <row r="3100" spans="2:47" x14ac:dyDescent="0.2">
      <c r="B3100" s="7" t="s">
        <v>4673</v>
      </c>
      <c r="C3100" s="7" t="s">
        <v>100</v>
      </c>
      <c r="D3100" s="13" t="s">
        <v>4482</v>
      </c>
      <c r="E3100" s="7" t="s">
        <v>4343</v>
      </c>
      <c r="F3100" s="7" t="s">
        <v>4483</v>
      </c>
      <c r="G3100" s="7" t="s">
        <v>4674</v>
      </c>
      <c r="H3100" s="8" t="s">
        <v>197</v>
      </c>
      <c r="I3100" s="9">
        <v>45</v>
      </c>
      <c r="J3100" s="10" t="s">
        <v>238</v>
      </c>
      <c r="K3100" s="8" t="s">
        <v>107</v>
      </c>
      <c r="L3100" s="10" t="s">
        <v>108</v>
      </c>
      <c r="M3100" s="10" t="s">
        <v>109</v>
      </c>
      <c r="N3100" s="10" t="s">
        <v>4485</v>
      </c>
      <c r="O3100" s="27"/>
      <c r="P3100" s="27"/>
      <c r="Q3100" s="74"/>
      <c r="R3100" s="27">
        <v>60</v>
      </c>
      <c r="S3100" s="27">
        <v>60</v>
      </c>
      <c r="T3100" s="27">
        <v>60</v>
      </c>
      <c r="U3100" s="27">
        <v>60</v>
      </c>
      <c r="V3100" s="27">
        <v>60</v>
      </c>
      <c r="W3100" s="27"/>
      <c r="X3100" s="27"/>
      <c r="Y3100" s="27"/>
      <c r="Z3100" s="27"/>
      <c r="AA3100" s="27"/>
      <c r="AB3100" s="27"/>
      <c r="AC3100" s="27"/>
      <c r="AD3100" s="27"/>
      <c r="AE3100" s="27"/>
      <c r="AF3100" s="27"/>
      <c r="AG3100" s="27"/>
      <c r="AH3100" s="27"/>
      <c r="AI3100" s="27"/>
      <c r="AJ3100" s="27"/>
      <c r="AK3100" s="27"/>
      <c r="AL3100" s="27"/>
      <c r="AM3100" s="27"/>
      <c r="AN3100" s="27"/>
      <c r="AO3100" s="27"/>
      <c r="AP3100" s="27">
        <v>2623.05</v>
      </c>
      <c r="AQ3100" s="39">
        <v>0</v>
      </c>
      <c r="AR3100" s="27">
        <f t="shared" si="85"/>
        <v>0</v>
      </c>
      <c r="AS3100" s="10" t="s">
        <v>111</v>
      </c>
      <c r="AT3100" s="7" t="s">
        <v>375</v>
      </c>
      <c r="AU3100" s="10" t="s">
        <v>212</v>
      </c>
    </row>
    <row r="3101" spans="2:47" x14ac:dyDescent="0.2">
      <c r="B3101" s="7" t="s">
        <v>4675</v>
      </c>
      <c r="C3101" s="7" t="s">
        <v>100</v>
      </c>
      <c r="D3101" s="13" t="s">
        <v>4676</v>
      </c>
      <c r="E3101" s="7" t="s">
        <v>4343</v>
      </c>
      <c r="F3101" s="7" t="s">
        <v>4677</v>
      </c>
      <c r="G3101" s="7" t="s">
        <v>4678</v>
      </c>
      <c r="H3101" s="8" t="s">
        <v>197</v>
      </c>
      <c r="I3101" s="7">
        <v>50.8</v>
      </c>
      <c r="J3101" s="10" t="s">
        <v>238</v>
      </c>
      <c r="K3101" s="8" t="s">
        <v>107</v>
      </c>
      <c r="L3101" s="10" t="s">
        <v>108</v>
      </c>
      <c r="M3101" s="10" t="s">
        <v>109</v>
      </c>
      <c r="N3101" s="10" t="s">
        <v>4679</v>
      </c>
      <c r="O3101" s="27"/>
      <c r="P3101" s="27"/>
      <c r="Q3101" s="74"/>
      <c r="R3101" s="27">
        <v>10.199999999999999</v>
      </c>
      <c r="S3101" s="27">
        <v>7</v>
      </c>
      <c r="T3101" s="27">
        <v>7</v>
      </c>
      <c r="U3101" s="27">
        <v>7</v>
      </c>
      <c r="V3101" s="27">
        <v>7</v>
      </c>
      <c r="W3101" s="27"/>
      <c r="X3101" s="27"/>
      <c r="Y3101" s="27"/>
      <c r="Z3101" s="27"/>
      <c r="AA3101" s="27"/>
      <c r="AB3101" s="27"/>
      <c r="AC3101" s="27"/>
      <c r="AD3101" s="27"/>
      <c r="AE3101" s="27"/>
      <c r="AF3101" s="27"/>
      <c r="AG3101" s="27"/>
      <c r="AH3101" s="27"/>
      <c r="AI3101" s="27"/>
      <c r="AJ3101" s="27"/>
      <c r="AK3101" s="27"/>
      <c r="AL3101" s="27"/>
      <c r="AM3101" s="27"/>
      <c r="AN3101" s="27"/>
      <c r="AO3101" s="27"/>
      <c r="AP3101" s="27">
        <v>673721.27</v>
      </c>
      <c r="AQ3101" s="39">
        <v>0</v>
      </c>
      <c r="AR3101" s="27">
        <f t="shared" si="85"/>
        <v>0</v>
      </c>
      <c r="AS3101" s="10" t="s">
        <v>111</v>
      </c>
      <c r="AT3101" s="43" t="s">
        <v>241</v>
      </c>
      <c r="AU3101" s="10" t="s">
        <v>1339</v>
      </c>
    </row>
    <row r="3102" spans="2:47" x14ac:dyDescent="0.2">
      <c r="B3102" s="12" t="s">
        <v>4680</v>
      </c>
      <c r="C3102" s="7" t="s">
        <v>100</v>
      </c>
      <c r="D3102" s="13" t="s">
        <v>4676</v>
      </c>
      <c r="E3102" s="7" t="s">
        <v>4343</v>
      </c>
      <c r="F3102" s="7" t="s">
        <v>4677</v>
      </c>
      <c r="G3102" s="7" t="s">
        <v>4678</v>
      </c>
      <c r="H3102" s="8" t="s">
        <v>197</v>
      </c>
      <c r="I3102" s="9">
        <v>50.8</v>
      </c>
      <c r="J3102" s="10" t="s">
        <v>579</v>
      </c>
      <c r="K3102" s="8" t="s">
        <v>107</v>
      </c>
      <c r="L3102" s="10" t="s">
        <v>108</v>
      </c>
      <c r="M3102" s="10" t="s">
        <v>109</v>
      </c>
      <c r="N3102" s="10" t="s">
        <v>4679</v>
      </c>
      <c r="O3102" s="74"/>
      <c r="P3102" s="27"/>
      <c r="Q3102" s="27"/>
      <c r="R3102" s="27">
        <v>8</v>
      </c>
      <c r="S3102" s="27">
        <v>7</v>
      </c>
      <c r="T3102" s="27">
        <v>5.0999999999999996</v>
      </c>
      <c r="U3102" s="27">
        <v>4</v>
      </c>
      <c r="V3102" s="27">
        <v>4</v>
      </c>
      <c r="W3102" s="27"/>
      <c r="X3102" s="27"/>
      <c r="Y3102" s="27"/>
      <c r="Z3102" s="27"/>
      <c r="AA3102" s="27"/>
      <c r="AB3102" s="27"/>
      <c r="AC3102" s="27"/>
      <c r="AD3102" s="27"/>
      <c r="AE3102" s="27"/>
      <c r="AF3102" s="27"/>
      <c r="AG3102" s="27"/>
      <c r="AH3102" s="27"/>
      <c r="AI3102" s="27"/>
      <c r="AJ3102" s="27"/>
      <c r="AK3102" s="27"/>
      <c r="AL3102" s="27"/>
      <c r="AM3102" s="27"/>
      <c r="AN3102" s="27"/>
      <c r="AO3102" s="27"/>
      <c r="AP3102" s="27">
        <v>673721.27</v>
      </c>
      <c r="AQ3102" s="39">
        <v>0</v>
      </c>
      <c r="AR3102" s="27">
        <f t="shared" si="85"/>
        <v>0</v>
      </c>
      <c r="AS3102" s="10" t="s">
        <v>111</v>
      </c>
      <c r="AT3102" s="43" t="s">
        <v>241</v>
      </c>
      <c r="AU3102" s="88"/>
    </row>
    <row r="3103" spans="2:47" x14ac:dyDescent="0.2">
      <c r="B3103" s="12" t="s">
        <v>4681</v>
      </c>
      <c r="C3103" s="7" t="s">
        <v>100</v>
      </c>
      <c r="D3103" s="13" t="s">
        <v>4676</v>
      </c>
      <c r="E3103" s="7" t="s">
        <v>4343</v>
      </c>
      <c r="F3103" s="7" t="s">
        <v>4677</v>
      </c>
      <c r="G3103" s="7" t="s">
        <v>4678</v>
      </c>
      <c r="H3103" s="8" t="s">
        <v>197</v>
      </c>
      <c r="I3103" s="9">
        <v>50.8</v>
      </c>
      <c r="J3103" s="10" t="s">
        <v>579</v>
      </c>
      <c r="K3103" s="8" t="s">
        <v>107</v>
      </c>
      <c r="L3103" s="10" t="s">
        <v>108</v>
      </c>
      <c r="M3103" s="10" t="s">
        <v>109</v>
      </c>
      <c r="N3103" s="10" t="s">
        <v>4679</v>
      </c>
      <c r="O3103" s="74"/>
      <c r="P3103" s="27"/>
      <c r="Q3103" s="27"/>
      <c r="R3103" s="27">
        <v>8</v>
      </c>
      <c r="S3103" s="27">
        <v>7</v>
      </c>
      <c r="T3103" s="27">
        <v>5.0999999999999996</v>
      </c>
      <c r="U3103" s="27">
        <v>4</v>
      </c>
      <c r="V3103" s="27">
        <v>4</v>
      </c>
      <c r="W3103" s="27"/>
      <c r="X3103" s="27"/>
      <c r="Y3103" s="27"/>
      <c r="Z3103" s="27"/>
      <c r="AA3103" s="27"/>
      <c r="AB3103" s="27"/>
      <c r="AC3103" s="27"/>
      <c r="AD3103" s="27"/>
      <c r="AE3103" s="27"/>
      <c r="AF3103" s="27"/>
      <c r="AG3103" s="27"/>
      <c r="AH3103" s="27"/>
      <c r="AI3103" s="27"/>
      <c r="AJ3103" s="27"/>
      <c r="AK3103" s="27"/>
      <c r="AL3103" s="27"/>
      <c r="AM3103" s="27"/>
      <c r="AN3103" s="27"/>
      <c r="AO3103" s="27"/>
      <c r="AP3103" s="27">
        <v>426145.72</v>
      </c>
      <c r="AQ3103" s="39">
        <v>0</v>
      </c>
      <c r="AR3103" s="27">
        <f t="shared" si="85"/>
        <v>0</v>
      </c>
      <c r="AS3103" s="10" t="s">
        <v>111</v>
      </c>
      <c r="AT3103" s="43" t="s">
        <v>241</v>
      </c>
      <c r="AU3103" s="13" t="s">
        <v>115</v>
      </c>
    </row>
    <row r="3104" spans="2:47" x14ac:dyDescent="0.2">
      <c r="B3104" s="13" t="s">
        <v>4682</v>
      </c>
      <c r="C3104" s="13" t="s">
        <v>100</v>
      </c>
      <c r="D3104" s="13" t="s">
        <v>4683</v>
      </c>
      <c r="E3104" s="13" t="s">
        <v>4343</v>
      </c>
      <c r="F3104" s="13" t="s">
        <v>4684</v>
      </c>
      <c r="G3104" s="13" t="s">
        <v>4678</v>
      </c>
      <c r="H3104" s="13" t="s">
        <v>197</v>
      </c>
      <c r="I3104" s="13">
        <v>50.8</v>
      </c>
      <c r="J3104" s="13" t="s">
        <v>579</v>
      </c>
      <c r="K3104" s="13" t="s">
        <v>107</v>
      </c>
      <c r="L3104" s="13" t="s">
        <v>108</v>
      </c>
      <c r="M3104" s="13" t="s">
        <v>109</v>
      </c>
      <c r="N3104" s="13" t="s">
        <v>4679</v>
      </c>
      <c r="O3104" s="39"/>
      <c r="P3104" s="39"/>
      <c r="Q3104" s="39"/>
      <c r="R3104" s="39">
        <v>8</v>
      </c>
      <c r="S3104" s="39">
        <v>0</v>
      </c>
      <c r="T3104" s="39">
        <v>3.1859999999999999</v>
      </c>
      <c r="U3104" s="39">
        <v>3.1859999999999999</v>
      </c>
      <c r="V3104" s="39">
        <v>3.1859999999999999</v>
      </c>
      <c r="W3104" s="39"/>
      <c r="X3104" s="39"/>
      <c r="Y3104" s="39"/>
      <c r="Z3104" s="39"/>
      <c r="AA3104" s="39"/>
      <c r="AB3104" s="39"/>
      <c r="AC3104" s="39"/>
      <c r="AD3104" s="39"/>
      <c r="AE3104" s="39"/>
      <c r="AF3104" s="39"/>
      <c r="AG3104" s="39"/>
      <c r="AH3104" s="39"/>
      <c r="AI3104" s="39"/>
      <c r="AJ3104" s="39"/>
      <c r="AK3104" s="39"/>
      <c r="AL3104" s="39"/>
      <c r="AM3104" s="39"/>
      <c r="AN3104" s="39"/>
      <c r="AO3104" s="39"/>
      <c r="AP3104" s="39">
        <v>426145.72</v>
      </c>
      <c r="AQ3104" s="39">
        <v>0</v>
      </c>
      <c r="AR3104" s="27">
        <f t="shared" si="85"/>
        <v>0</v>
      </c>
      <c r="AS3104" s="13" t="s">
        <v>111</v>
      </c>
      <c r="AT3104" s="13">
        <v>2015</v>
      </c>
      <c r="AU3104" s="13">
        <v>14</v>
      </c>
    </row>
    <row r="3105" spans="2:47" x14ac:dyDescent="0.2">
      <c r="B3105" s="13" t="s">
        <v>4685</v>
      </c>
      <c r="C3105" s="13" t="s">
        <v>100</v>
      </c>
      <c r="D3105" s="13" t="s">
        <v>4683</v>
      </c>
      <c r="E3105" s="13" t="s">
        <v>4343</v>
      </c>
      <c r="F3105" s="13" t="s">
        <v>4684</v>
      </c>
      <c r="G3105" s="13" t="s">
        <v>4678</v>
      </c>
      <c r="H3105" s="13" t="s">
        <v>197</v>
      </c>
      <c r="I3105" s="13">
        <v>50.8</v>
      </c>
      <c r="J3105" s="13" t="s">
        <v>579</v>
      </c>
      <c r="K3105" s="13" t="s">
        <v>107</v>
      </c>
      <c r="L3105" s="13" t="s">
        <v>108</v>
      </c>
      <c r="M3105" s="13" t="s">
        <v>109</v>
      </c>
      <c r="N3105" s="13" t="s">
        <v>4679</v>
      </c>
      <c r="O3105" s="39"/>
      <c r="P3105" s="39"/>
      <c r="Q3105" s="39"/>
      <c r="R3105" s="39">
        <v>8</v>
      </c>
      <c r="S3105" s="39">
        <v>3.1859999999999999</v>
      </c>
      <c r="T3105" s="39">
        <v>3.1859999999999999</v>
      </c>
      <c r="U3105" s="39">
        <v>3.1859999999999999</v>
      </c>
      <c r="V3105" s="39">
        <v>3.1859999999999999</v>
      </c>
      <c r="W3105" s="39"/>
      <c r="X3105" s="39"/>
      <c r="Y3105" s="39"/>
      <c r="Z3105" s="39"/>
      <c r="AA3105" s="39"/>
      <c r="AB3105" s="39"/>
      <c r="AC3105" s="39"/>
      <c r="AD3105" s="39"/>
      <c r="AE3105" s="39"/>
      <c r="AF3105" s="39"/>
      <c r="AG3105" s="39"/>
      <c r="AH3105" s="39"/>
      <c r="AI3105" s="39"/>
      <c r="AJ3105" s="39"/>
      <c r="AK3105" s="39"/>
      <c r="AL3105" s="39"/>
      <c r="AM3105" s="39"/>
      <c r="AN3105" s="39"/>
      <c r="AO3105" s="39"/>
      <c r="AP3105" s="39">
        <v>426145.72</v>
      </c>
      <c r="AQ3105" s="39">
        <v>0</v>
      </c>
      <c r="AR3105" s="27">
        <f t="shared" si="85"/>
        <v>0</v>
      </c>
      <c r="AS3105" s="13" t="s">
        <v>111</v>
      </c>
      <c r="AT3105" s="13">
        <v>2015</v>
      </c>
      <c r="AU3105" s="13">
        <v>14</v>
      </c>
    </row>
    <row r="3106" spans="2:47" x14ac:dyDescent="0.2">
      <c r="B3106" s="13" t="s">
        <v>4686</v>
      </c>
      <c r="C3106" s="13" t="s">
        <v>100</v>
      </c>
      <c r="D3106" s="13" t="s">
        <v>4683</v>
      </c>
      <c r="E3106" s="13" t="s">
        <v>4343</v>
      </c>
      <c r="F3106" s="13" t="s">
        <v>4684</v>
      </c>
      <c r="G3106" s="13" t="s">
        <v>4678</v>
      </c>
      <c r="H3106" s="13" t="s">
        <v>197</v>
      </c>
      <c r="I3106" s="13">
        <v>50.8</v>
      </c>
      <c r="J3106" s="13" t="s">
        <v>579</v>
      </c>
      <c r="K3106" s="13" t="s">
        <v>107</v>
      </c>
      <c r="L3106" s="13" t="s">
        <v>108</v>
      </c>
      <c r="M3106" s="13" t="s">
        <v>122</v>
      </c>
      <c r="N3106" s="13" t="s">
        <v>4679</v>
      </c>
      <c r="O3106" s="39"/>
      <c r="P3106" s="39"/>
      <c r="Q3106" s="39"/>
      <c r="R3106" s="39">
        <v>8</v>
      </c>
      <c r="S3106" s="39">
        <v>0</v>
      </c>
      <c r="T3106" s="39">
        <v>3.1859999999999999</v>
      </c>
      <c r="U3106" s="39">
        <v>3.1859999999999999</v>
      </c>
      <c r="V3106" s="39">
        <v>3.1859999999999999</v>
      </c>
      <c r="W3106" s="39"/>
      <c r="X3106" s="39"/>
      <c r="Y3106" s="39"/>
      <c r="Z3106" s="39"/>
      <c r="AA3106" s="39"/>
      <c r="AB3106" s="39"/>
      <c r="AC3106" s="39"/>
      <c r="AD3106" s="39"/>
      <c r="AE3106" s="39"/>
      <c r="AF3106" s="39"/>
      <c r="AG3106" s="39"/>
      <c r="AH3106" s="39"/>
      <c r="AI3106" s="39"/>
      <c r="AJ3106" s="39"/>
      <c r="AK3106" s="39"/>
      <c r="AL3106" s="39"/>
      <c r="AM3106" s="39"/>
      <c r="AN3106" s="39"/>
      <c r="AO3106" s="39"/>
      <c r="AP3106" s="39">
        <v>426145.72</v>
      </c>
      <c r="AQ3106" s="39">
        <v>0</v>
      </c>
      <c r="AR3106" s="27">
        <f t="shared" si="85"/>
        <v>0</v>
      </c>
      <c r="AS3106" s="13" t="s">
        <v>111</v>
      </c>
      <c r="AT3106" s="13">
        <v>2015</v>
      </c>
      <c r="AU3106" s="13" t="s">
        <v>6997</v>
      </c>
    </row>
    <row r="3107" spans="2:47" x14ac:dyDescent="0.2">
      <c r="B3107" s="86" t="s">
        <v>7092</v>
      </c>
      <c r="C3107" s="86" t="s">
        <v>100</v>
      </c>
      <c r="D3107" s="13" t="s">
        <v>4683</v>
      </c>
      <c r="E3107" s="86" t="s">
        <v>4343</v>
      </c>
      <c r="F3107" s="86" t="s">
        <v>4684</v>
      </c>
      <c r="G3107" s="13" t="s">
        <v>7093</v>
      </c>
      <c r="H3107" s="86" t="s">
        <v>197</v>
      </c>
      <c r="I3107" s="13">
        <v>51</v>
      </c>
      <c r="J3107" s="86">
        <v>2015</v>
      </c>
      <c r="K3107" s="86" t="s">
        <v>107</v>
      </c>
      <c r="L3107" s="86" t="s">
        <v>108</v>
      </c>
      <c r="M3107" s="86" t="s">
        <v>122</v>
      </c>
      <c r="N3107" s="86" t="s">
        <v>2510</v>
      </c>
      <c r="O3107" s="39"/>
      <c r="P3107" s="39"/>
      <c r="Q3107" s="39"/>
      <c r="R3107" s="95">
        <v>8</v>
      </c>
      <c r="S3107" s="95">
        <v>0</v>
      </c>
      <c r="T3107" s="95"/>
      <c r="U3107" s="95"/>
      <c r="V3107" s="95"/>
      <c r="W3107" s="39"/>
      <c r="X3107" s="39"/>
      <c r="Y3107" s="39"/>
      <c r="Z3107" s="39"/>
      <c r="AA3107" s="39"/>
      <c r="AB3107" s="39"/>
      <c r="AC3107" s="39"/>
      <c r="AD3107" s="39"/>
      <c r="AE3107" s="39"/>
      <c r="AF3107" s="39"/>
      <c r="AG3107" s="39"/>
      <c r="AH3107" s="39"/>
      <c r="AI3107" s="39"/>
      <c r="AJ3107" s="39"/>
      <c r="AK3107" s="39"/>
      <c r="AL3107" s="39"/>
      <c r="AM3107" s="39"/>
      <c r="AN3107" s="39"/>
      <c r="AO3107" s="39"/>
      <c r="AP3107" s="96">
        <v>426145.72</v>
      </c>
      <c r="AQ3107" s="39">
        <v>0</v>
      </c>
      <c r="AR3107" s="27">
        <f t="shared" si="85"/>
        <v>0</v>
      </c>
      <c r="AS3107" s="15" t="s">
        <v>111</v>
      </c>
      <c r="AT3107" s="15">
        <v>2015</v>
      </c>
      <c r="AU3107" s="13" t="s">
        <v>156</v>
      </c>
    </row>
    <row r="3108" spans="2:47" x14ac:dyDescent="0.2">
      <c r="B3108" s="86" t="s">
        <v>7166</v>
      </c>
      <c r="C3108" s="86" t="s">
        <v>100</v>
      </c>
      <c r="D3108" s="13" t="s">
        <v>4683</v>
      </c>
      <c r="E3108" s="86" t="s">
        <v>4343</v>
      </c>
      <c r="F3108" s="86" t="s">
        <v>4684</v>
      </c>
      <c r="G3108" s="13" t="s">
        <v>7167</v>
      </c>
      <c r="H3108" s="86" t="s">
        <v>197</v>
      </c>
      <c r="I3108" s="13">
        <v>51</v>
      </c>
      <c r="J3108" s="86" t="s">
        <v>3357</v>
      </c>
      <c r="K3108" s="86" t="s">
        <v>107</v>
      </c>
      <c r="L3108" s="86" t="s">
        <v>108</v>
      </c>
      <c r="M3108" s="86" t="s">
        <v>122</v>
      </c>
      <c r="N3108" s="86" t="s">
        <v>2510</v>
      </c>
      <c r="O3108" s="39"/>
      <c r="P3108" s="39"/>
      <c r="Q3108" s="39"/>
      <c r="R3108" s="95">
        <v>8</v>
      </c>
      <c r="S3108" s="95">
        <v>0</v>
      </c>
      <c r="T3108" s="95">
        <v>1.5860000000000001</v>
      </c>
      <c r="U3108" s="95">
        <v>3.1859999999999999</v>
      </c>
      <c r="V3108" s="95">
        <v>3.1859999999999999</v>
      </c>
      <c r="W3108" s="39"/>
      <c r="X3108" s="39"/>
      <c r="Y3108" s="39"/>
      <c r="Z3108" s="39"/>
      <c r="AA3108" s="39"/>
      <c r="AB3108" s="39"/>
      <c r="AC3108" s="39"/>
      <c r="AD3108" s="39"/>
      <c r="AE3108" s="39"/>
      <c r="AF3108" s="39"/>
      <c r="AG3108" s="39"/>
      <c r="AH3108" s="39"/>
      <c r="AI3108" s="39"/>
      <c r="AJ3108" s="39"/>
      <c r="AK3108" s="39"/>
      <c r="AL3108" s="39"/>
      <c r="AM3108" s="39"/>
      <c r="AN3108" s="39"/>
      <c r="AO3108" s="39"/>
      <c r="AP3108" s="96">
        <v>776284.22</v>
      </c>
      <c r="AQ3108" s="39">
        <f t="shared" ref="AQ3108" si="86">SUM(R3108:W3108)*AP3108</f>
        <v>12387943.582760001</v>
      </c>
      <c r="AR3108" s="27">
        <f t="shared" si="85"/>
        <v>13874496.812691202</v>
      </c>
      <c r="AS3108" s="15" t="s">
        <v>111</v>
      </c>
      <c r="AT3108" s="15">
        <v>2015</v>
      </c>
      <c r="AU3108" s="13"/>
    </row>
    <row r="3109" spans="2:47" x14ac:dyDescent="0.2">
      <c r="B3109" s="7" t="s">
        <v>4687</v>
      </c>
      <c r="C3109" s="7" t="s">
        <v>100</v>
      </c>
      <c r="D3109" s="13" t="s">
        <v>4688</v>
      </c>
      <c r="E3109" s="7" t="s">
        <v>4343</v>
      </c>
      <c r="F3109" s="7" t="s">
        <v>4689</v>
      </c>
      <c r="G3109" s="7" t="s">
        <v>4690</v>
      </c>
      <c r="H3109" s="8" t="s">
        <v>197</v>
      </c>
      <c r="I3109" s="9">
        <v>60</v>
      </c>
      <c r="J3109" s="10" t="s">
        <v>238</v>
      </c>
      <c r="K3109" s="8" t="s">
        <v>107</v>
      </c>
      <c r="L3109" s="10" t="s">
        <v>108</v>
      </c>
      <c r="M3109" s="10" t="s">
        <v>109</v>
      </c>
      <c r="N3109" s="10" t="s">
        <v>4115</v>
      </c>
      <c r="O3109" s="27"/>
      <c r="P3109" s="27"/>
      <c r="Q3109" s="74"/>
      <c r="R3109" s="27">
        <v>1.6</v>
      </c>
      <c r="S3109" s="27">
        <v>0.3</v>
      </c>
      <c r="T3109" s="27">
        <v>0.3</v>
      </c>
      <c r="U3109" s="27">
        <v>0.3</v>
      </c>
      <c r="V3109" s="27">
        <v>0.3</v>
      </c>
      <c r="W3109" s="27"/>
      <c r="X3109" s="27"/>
      <c r="Y3109" s="27"/>
      <c r="Z3109" s="27"/>
      <c r="AA3109" s="27"/>
      <c r="AB3109" s="27"/>
      <c r="AC3109" s="27"/>
      <c r="AD3109" s="27"/>
      <c r="AE3109" s="27"/>
      <c r="AF3109" s="27"/>
      <c r="AG3109" s="27"/>
      <c r="AH3109" s="27"/>
      <c r="AI3109" s="27"/>
      <c r="AJ3109" s="27"/>
      <c r="AK3109" s="27"/>
      <c r="AL3109" s="27"/>
      <c r="AM3109" s="27"/>
      <c r="AN3109" s="27"/>
      <c r="AO3109" s="27"/>
      <c r="AP3109" s="27">
        <v>32348.14</v>
      </c>
      <c r="AQ3109" s="39">
        <v>0</v>
      </c>
      <c r="AR3109" s="27">
        <f t="shared" si="85"/>
        <v>0</v>
      </c>
      <c r="AS3109" s="10" t="s">
        <v>111</v>
      </c>
      <c r="AT3109" s="7">
        <v>2015</v>
      </c>
      <c r="AU3109" s="89" t="s">
        <v>242</v>
      </c>
    </row>
    <row r="3110" spans="2:47" x14ac:dyDescent="0.2">
      <c r="B3110" s="7" t="s">
        <v>4691</v>
      </c>
      <c r="C3110" s="7" t="s">
        <v>100</v>
      </c>
      <c r="D3110" s="13" t="s">
        <v>4688</v>
      </c>
      <c r="E3110" s="7" t="s">
        <v>4343</v>
      </c>
      <c r="F3110" s="7" t="s">
        <v>4689</v>
      </c>
      <c r="G3110" s="7" t="s">
        <v>4690</v>
      </c>
      <c r="H3110" s="8" t="s">
        <v>197</v>
      </c>
      <c r="I3110" s="9">
        <v>60</v>
      </c>
      <c r="J3110" s="10" t="s">
        <v>4117</v>
      </c>
      <c r="K3110" s="8" t="s">
        <v>107</v>
      </c>
      <c r="L3110" s="10" t="s">
        <v>108</v>
      </c>
      <c r="M3110" s="10" t="s">
        <v>109</v>
      </c>
      <c r="N3110" s="10" t="s">
        <v>4115</v>
      </c>
      <c r="O3110" s="27"/>
      <c r="P3110" s="27"/>
      <c r="Q3110" s="74"/>
      <c r="R3110" s="27">
        <v>1.6</v>
      </c>
      <c r="S3110" s="27">
        <v>0.3</v>
      </c>
      <c r="T3110" s="27">
        <v>0.3</v>
      </c>
      <c r="U3110" s="27">
        <v>0.3</v>
      </c>
      <c r="V3110" s="27">
        <v>0.3</v>
      </c>
      <c r="W3110" s="27"/>
      <c r="X3110" s="27"/>
      <c r="Y3110" s="27"/>
      <c r="Z3110" s="27"/>
      <c r="AA3110" s="27"/>
      <c r="AB3110" s="27"/>
      <c r="AC3110" s="27"/>
      <c r="AD3110" s="27"/>
      <c r="AE3110" s="27"/>
      <c r="AF3110" s="27"/>
      <c r="AG3110" s="27"/>
      <c r="AH3110" s="27"/>
      <c r="AI3110" s="27"/>
      <c r="AJ3110" s="27"/>
      <c r="AK3110" s="27"/>
      <c r="AL3110" s="27"/>
      <c r="AM3110" s="27"/>
      <c r="AN3110" s="27"/>
      <c r="AO3110" s="27"/>
      <c r="AP3110" s="27">
        <v>31193.727684265305</v>
      </c>
      <c r="AQ3110" s="39">
        <v>0</v>
      </c>
      <c r="AR3110" s="27">
        <f t="shared" si="85"/>
        <v>0</v>
      </c>
      <c r="AS3110" s="10" t="s">
        <v>111</v>
      </c>
      <c r="AT3110" s="43">
        <v>2015</v>
      </c>
      <c r="AU3110" s="10" t="s">
        <v>1339</v>
      </c>
    </row>
    <row r="3111" spans="2:47" x14ac:dyDescent="0.2">
      <c r="B3111" s="12" t="s">
        <v>4692</v>
      </c>
      <c r="C3111" s="7" t="s">
        <v>100</v>
      </c>
      <c r="D3111" s="13" t="s">
        <v>4688</v>
      </c>
      <c r="E3111" s="7" t="s">
        <v>4343</v>
      </c>
      <c r="F3111" s="7" t="s">
        <v>4689</v>
      </c>
      <c r="G3111" s="7" t="s">
        <v>4690</v>
      </c>
      <c r="H3111" s="8" t="s">
        <v>197</v>
      </c>
      <c r="I3111" s="9">
        <v>60</v>
      </c>
      <c r="J3111" s="10" t="s">
        <v>579</v>
      </c>
      <c r="K3111" s="8" t="s">
        <v>107</v>
      </c>
      <c r="L3111" s="10" t="s">
        <v>108</v>
      </c>
      <c r="M3111" s="10" t="s">
        <v>109</v>
      </c>
      <c r="N3111" s="10" t="s">
        <v>4115</v>
      </c>
      <c r="O3111" s="74"/>
      <c r="P3111" s="27"/>
      <c r="Q3111" s="27"/>
      <c r="R3111" s="27">
        <v>1.6</v>
      </c>
      <c r="S3111" s="27">
        <v>0.3</v>
      </c>
      <c r="T3111" s="27">
        <v>0.3</v>
      </c>
      <c r="U3111" s="27">
        <v>0.3</v>
      </c>
      <c r="V3111" s="27">
        <v>0.3</v>
      </c>
      <c r="W3111" s="27"/>
      <c r="X3111" s="27"/>
      <c r="Y3111" s="27"/>
      <c r="Z3111" s="27"/>
      <c r="AA3111" s="27"/>
      <c r="AB3111" s="27"/>
      <c r="AC3111" s="27"/>
      <c r="AD3111" s="27"/>
      <c r="AE3111" s="27"/>
      <c r="AF3111" s="27"/>
      <c r="AG3111" s="27"/>
      <c r="AH3111" s="27"/>
      <c r="AI3111" s="27"/>
      <c r="AJ3111" s="27"/>
      <c r="AK3111" s="27"/>
      <c r="AL3111" s="27"/>
      <c r="AM3111" s="27"/>
      <c r="AN3111" s="27"/>
      <c r="AO3111" s="27"/>
      <c r="AP3111" s="27">
        <v>31193.727684265305</v>
      </c>
      <c r="AQ3111" s="39">
        <v>0</v>
      </c>
      <c r="AR3111" s="27">
        <f t="shared" si="85"/>
        <v>0</v>
      </c>
      <c r="AS3111" s="10" t="s">
        <v>111</v>
      </c>
      <c r="AT3111" s="43">
        <v>2015</v>
      </c>
      <c r="AU3111" s="88"/>
    </row>
    <row r="3112" spans="2:47" x14ac:dyDescent="0.2">
      <c r="B3112" s="12" t="s">
        <v>4693</v>
      </c>
      <c r="C3112" s="7" t="s">
        <v>100</v>
      </c>
      <c r="D3112" s="13" t="s">
        <v>4688</v>
      </c>
      <c r="E3112" s="7" t="s">
        <v>4343</v>
      </c>
      <c r="F3112" s="7" t="s">
        <v>4689</v>
      </c>
      <c r="G3112" s="7" t="s">
        <v>4690</v>
      </c>
      <c r="H3112" s="8" t="s">
        <v>197</v>
      </c>
      <c r="I3112" s="9">
        <v>60</v>
      </c>
      <c r="J3112" s="10" t="s">
        <v>579</v>
      </c>
      <c r="K3112" s="8" t="s">
        <v>107</v>
      </c>
      <c r="L3112" s="10" t="s">
        <v>108</v>
      </c>
      <c r="M3112" s="10" t="s">
        <v>109</v>
      </c>
      <c r="N3112" s="10" t="s">
        <v>4115</v>
      </c>
      <c r="O3112" s="74"/>
      <c r="P3112" s="27"/>
      <c r="Q3112" s="27"/>
      <c r="R3112" s="27">
        <v>1.6</v>
      </c>
      <c r="S3112" s="27">
        <v>0.3</v>
      </c>
      <c r="T3112" s="27">
        <v>0.3</v>
      </c>
      <c r="U3112" s="27">
        <v>0.3</v>
      </c>
      <c r="V3112" s="27">
        <v>0.3</v>
      </c>
      <c r="W3112" s="27"/>
      <c r="X3112" s="27"/>
      <c r="Y3112" s="27"/>
      <c r="Z3112" s="27"/>
      <c r="AA3112" s="27"/>
      <c r="AB3112" s="27"/>
      <c r="AC3112" s="27"/>
      <c r="AD3112" s="27"/>
      <c r="AE3112" s="27"/>
      <c r="AF3112" s="27"/>
      <c r="AG3112" s="27"/>
      <c r="AH3112" s="27"/>
      <c r="AI3112" s="27"/>
      <c r="AJ3112" s="27"/>
      <c r="AK3112" s="27"/>
      <c r="AL3112" s="27"/>
      <c r="AM3112" s="27"/>
      <c r="AN3112" s="27"/>
      <c r="AO3112" s="27"/>
      <c r="AP3112" s="27">
        <v>21551</v>
      </c>
      <c r="AQ3112" s="39">
        <v>0</v>
      </c>
      <c r="AR3112" s="27">
        <f t="shared" si="85"/>
        <v>0</v>
      </c>
      <c r="AS3112" s="10" t="s">
        <v>111</v>
      </c>
      <c r="AT3112" s="43">
        <v>2015</v>
      </c>
      <c r="AU3112" s="88" t="s">
        <v>4451</v>
      </c>
    </row>
    <row r="3113" spans="2:47" x14ac:dyDescent="0.2">
      <c r="B3113" s="12" t="s">
        <v>4694</v>
      </c>
      <c r="C3113" s="7" t="s">
        <v>100</v>
      </c>
      <c r="D3113" s="13" t="s">
        <v>4695</v>
      </c>
      <c r="E3113" s="8" t="s">
        <v>4343</v>
      </c>
      <c r="F3113" s="8" t="s">
        <v>4696</v>
      </c>
      <c r="G3113" s="7" t="s">
        <v>4690</v>
      </c>
      <c r="H3113" s="8" t="s">
        <v>197</v>
      </c>
      <c r="I3113" s="9">
        <v>60</v>
      </c>
      <c r="J3113" s="10" t="s">
        <v>247</v>
      </c>
      <c r="K3113" s="8" t="s">
        <v>107</v>
      </c>
      <c r="L3113" s="10" t="s">
        <v>108</v>
      </c>
      <c r="M3113" s="10" t="s">
        <v>109</v>
      </c>
      <c r="N3113" s="10" t="s">
        <v>4115</v>
      </c>
      <c r="O3113" s="74"/>
      <c r="P3113" s="27"/>
      <c r="Q3113" s="27"/>
      <c r="R3113" s="27"/>
      <c r="S3113" s="27">
        <v>0.3</v>
      </c>
      <c r="T3113" s="27">
        <v>0.3</v>
      </c>
      <c r="U3113" s="27">
        <v>0.3</v>
      </c>
      <c r="V3113" s="27">
        <v>0.3</v>
      </c>
      <c r="W3113" s="27"/>
      <c r="X3113" s="27"/>
      <c r="Y3113" s="27"/>
      <c r="Z3113" s="27"/>
      <c r="AA3113" s="27"/>
      <c r="AB3113" s="27"/>
      <c r="AC3113" s="27"/>
      <c r="AD3113" s="27"/>
      <c r="AE3113" s="27"/>
      <c r="AF3113" s="27"/>
      <c r="AG3113" s="27"/>
      <c r="AH3113" s="27"/>
      <c r="AI3113" s="27"/>
      <c r="AJ3113" s="27"/>
      <c r="AK3113" s="27"/>
      <c r="AL3113" s="27"/>
      <c r="AM3113" s="27"/>
      <c r="AN3113" s="27"/>
      <c r="AO3113" s="27"/>
      <c r="AP3113" s="27">
        <v>21551</v>
      </c>
      <c r="AQ3113" s="39">
        <v>0</v>
      </c>
      <c r="AR3113" s="27">
        <f t="shared" si="85"/>
        <v>0</v>
      </c>
      <c r="AS3113" s="10" t="s">
        <v>111</v>
      </c>
      <c r="AT3113" s="43" t="s">
        <v>4455</v>
      </c>
      <c r="AU3113" s="10" t="s">
        <v>212</v>
      </c>
    </row>
    <row r="3114" spans="2:47" x14ac:dyDescent="0.2">
      <c r="B3114" s="7" t="s">
        <v>4697</v>
      </c>
      <c r="C3114" s="7" t="s">
        <v>100</v>
      </c>
      <c r="D3114" s="13" t="s">
        <v>4698</v>
      </c>
      <c r="E3114" s="7" t="s">
        <v>4699</v>
      </c>
      <c r="F3114" s="7" t="s">
        <v>4700</v>
      </c>
      <c r="G3114" s="7" t="s">
        <v>4701</v>
      </c>
      <c r="H3114" s="8" t="s">
        <v>197</v>
      </c>
      <c r="I3114" s="9">
        <v>45</v>
      </c>
      <c r="J3114" s="10" t="s">
        <v>238</v>
      </c>
      <c r="K3114" s="8" t="s">
        <v>107</v>
      </c>
      <c r="L3114" s="10" t="s">
        <v>108</v>
      </c>
      <c r="M3114" s="10" t="s">
        <v>109</v>
      </c>
      <c r="N3114" s="10" t="s">
        <v>110</v>
      </c>
      <c r="O3114" s="27"/>
      <c r="P3114" s="27"/>
      <c r="Q3114" s="74"/>
      <c r="R3114" s="27">
        <v>1149</v>
      </c>
      <c r="S3114" s="27">
        <v>800</v>
      </c>
      <c r="T3114" s="27">
        <v>800</v>
      </c>
      <c r="U3114" s="27">
        <v>800</v>
      </c>
      <c r="V3114" s="27">
        <v>800</v>
      </c>
      <c r="W3114" s="27"/>
      <c r="X3114" s="27"/>
      <c r="Y3114" s="27"/>
      <c r="Z3114" s="27"/>
      <c r="AA3114" s="27"/>
      <c r="AB3114" s="27"/>
      <c r="AC3114" s="27"/>
      <c r="AD3114" s="27"/>
      <c r="AE3114" s="27"/>
      <c r="AF3114" s="27"/>
      <c r="AG3114" s="27"/>
      <c r="AH3114" s="27"/>
      <c r="AI3114" s="27"/>
      <c r="AJ3114" s="27"/>
      <c r="AK3114" s="27"/>
      <c r="AL3114" s="27"/>
      <c r="AM3114" s="27"/>
      <c r="AN3114" s="27"/>
      <c r="AO3114" s="27"/>
      <c r="AP3114" s="27">
        <v>38835.03</v>
      </c>
      <c r="AQ3114" s="39">
        <v>0</v>
      </c>
      <c r="AR3114" s="27">
        <f t="shared" si="85"/>
        <v>0</v>
      </c>
      <c r="AS3114" s="10" t="s">
        <v>111</v>
      </c>
      <c r="AT3114" s="7">
        <v>2015</v>
      </c>
      <c r="AU3114" s="89" t="s">
        <v>661</v>
      </c>
    </row>
    <row r="3115" spans="2:47" x14ac:dyDescent="0.2">
      <c r="B3115" s="7" t="s">
        <v>4702</v>
      </c>
      <c r="C3115" s="7" t="s">
        <v>100</v>
      </c>
      <c r="D3115" s="13" t="s">
        <v>4698</v>
      </c>
      <c r="E3115" s="7" t="s">
        <v>4699</v>
      </c>
      <c r="F3115" s="7" t="s">
        <v>4700</v>
      </c>
      <c r="G3115" s="7" t="s">
        <v>4701</v>
      </c>
      <c r="H3115" s="8" t="s">
        <v>197</v>
      </c>
      <c r="I3115" s="9">
        <v>45</v>
      </c>
      <c r="J3115" s="10" t="s">
        <v>4117</v>
      </c>
      <c r="K3115" s="8" t="s">
        <v>107</v>
      </c>
      <c r="L3115" s="10" t="s">
        <v>108</v>
      </c>
      <c r="M3115" s="10" t="s">
        <v>109</v>
      </c>
      <c r="N3115" s="10" t="s">
        <v>110</v>
      </c>
      <c r="O3115" s="27"/>
      <c r="P3115" s="27"/>
      <c r="Q3115" s="74"/>
      <c r="R3115" s="27">
        <v>1149</v>
      </c>
      <c r="S3115" s="27">
        <v>800</v>
      </c>
      <c r="T3115" s="27">
        <v>800</v>
      </c>
      <c r="U3115" s="27">
        <v>800</v>
      </c>
      <c r="V3115" s="27">
        <v>800</v>
      </c>
      <c r="W3115" s="27"/>
      <c r="X3115" s="27"/>
      <c r="Y3115" s="27"/>
      <c r="Z3115" s="27"/>
      <c r="AA3115" s="27"/>
      <c r="AB3115" s="27"/>
      <c r="AC3115" s="27"/>
      <c r="AD3115" s="27"/>
      <c r="AE3115" s="27"/>
      <c r="AF3115" s="27"/>
      <c r="AG3115" s="27"/>
      <c r="AH3115" s="27"/>
      <c r="AI3115" s="27"/>
      <c r="AJ3115" s="27"/>
      <c r="AK3115" s="27"/>
      <c r="AL3115" s="27"/>
      <c r="AM3115" s="27"/>
      <c r="AN3115" s="27"/>
      <c r="AO3115" s="27"/>
      <c r="AP3115" s="27">
        <v>38595.488852793744</v>
      </c>
      <c r="AQ3115" s="39">
        <v>0</v>
      </c>
      <c r="AR3115" s="27">
        <f t="shared" si="85"/>
        <v>0</v>
      </c>
      <c r="AS3115" s="10" t="s">
        <v>111</v>
      </c>
      <c r="AT3115" s="43">
        <v>2015</v>
      </c>
      <c r="AU3115" s="10" t="s">
        <v>1339</v>
      </c>
    </row>
    <row r="3116" spans="2:47" x14ac:dyDescent="0.2">
      <c r="B3116" s="12" t="s">
        <v>4703</v>
      </c>
      <c r="C3116" s="7" t="s">
        <v>100</v>
      </c>
      <c r="D3116" s="13" t="s">
        <v>4698</v>
      </c>
      <c r="E3116" s="7" t="s">
        <v>4699</v>
      </c>
      <c r="F3116" s="7" t="s">
        <v>4700</v>
      </c>
      <c r="G3116" s="7" t="s">
        <v>4701</v>
      </c>
      <c r="H3116" s="8" t="s">
        <v>197</v>
      </c>
      <c r="I3116" s="9">
        <v>45</v>
      </c>
      <c r="J3116" s="10" t="s">
        <v>579</v>
      </c>
      <c r="K3116" s="8" t="s">
        <v>107</v>
      </c>
      <c r="L3116" s="10" t="s">
        <v>108</v>
      </c>
      <c r="M3116" s="10" t="s">
        <v>109</v>
      </c>
      <c r="N3116" s="10" t="s">
        <v>110</v>
      </c>
      <c r="O3116" s="74"/>
      <c r="P3116" s="27"/>
      <c r="Q3116" s="27"/>
      <c r="R3116" s="27">
        <v>632</v>
      </c>
      <c r="S3116" s="27">
        <v>800</v>
      </c>
      <c r="T3116" s="27">
        <v>800</v>
      </c>
      <c r="U3116" s="27">
        <v>800</v>
      </c>
      <c r="V3116" s="27">
        <v>800</v>
      </c>
      <c r="W3116" s="27"/>
      <c r="X3116" s="27"/>
      <c r="Y3116" s="27"/>
      <c r="Z3116" s="27"/>
      <c r="AA3116" s="27"/>
      <c r="AB3116" s="27"/>
      <c r="AC3116" s="27"/>
      <c r="AD3116" s="27"/>
      <c r="AE3116" s="27"/>
      <c r="AF3116" s="27"/>
      <c r="AG3116" s="27"/>
      <c r="AH3116" s="27"/>
      <c r="AI3116" s="27"/>
      <c r="AJ3116" s="27"/>
      <c r="AK3116" s="27"/>
      <c r="AL3116" s="27"/>
      <c r="AM3116" s="27"/>
      <c r="AN3116" s="27"/>
      <c r="AO3116" s="27"/>
      <c r="AP3116" s="27">
        <v>38595.488852793744</v>
      </c>
      <c r="AQ3116" s="39">
        <v>0</v>
      </c>
      <c r="AR3116" s="27">
        <f t="shared" si="85"/>
        <v>0</v>
      </c>
      <c r="AS3116" s="10" t="s">
        <v>111</v>
      </c>
      <c r="AT3116" s="43">
        <v>2015</v>
      </c>
      <c r="AU3116" s="43" t="s">
        <v>4704</v>
      </c>
    </row>
    <row r="3117" spans="2:47" x14ac:dyDescent="0.2">
      <c r="B3117" s="12" t="s">
        <v>4705</v>
      </c>
      <c r="C3117" s="7" t="s">
        <v>100</v>
      </c>
      <c r="D3117" s="13" t="s">
        <v>4698</v>
      </c>
      <c r="E3117" s="7" t="s">
        <v>4699</v>
      </c>
      <c r="F3117" s="7" t="s">
        <v>4700</v>
      </c>
      <c r="G3117" s="7" t="s">
        <v>4701</v>
      </c>
      <c r="H3117" s="8" t="s">
        <v>197</v>
      </c>
      <c r="I3117" s="9">
        <v>45</v>
      </c>
      <c r="J3117" s="10" t="s">
        <v>579</v>
      </c>
      <c r="K3117" s="8" t="s">
        <v>107</v>
      </c>
      <c r="L3117" s="10" t="s">
        <v>108</v>
      </c>
      <c r="M3117" s="10" t="s">
        <v>109</v>
      </c>
      <c r="N3117" s="10" t="s">
        <v>110</v>
      </c>
      <c r="O3117" s="74"/>
      <c r="P3117" s="27"/>
      <c r="Q3117" s="27"/>
      <c r="R3117" s="27">
        <v>632</v>
      </c>
      <c r="S3117" s="27">
        <v>800</v>
      </c>
      <c r="T3117" s="27">
        <v>800</v>
      </c>
      <c r="U3117" s="27">
        <v>800</v>
      </c>
      <c r="V3117" s="27">
        <v>800</v>
      </c>
      <c r="W3117" s="27"/>
      <c r="X3117" s="27"/>
      <c r="Y3117" s="27"/>
      <c r="Z3117" s="27"/>
      <c r="AA3117" s="27"/>
      <c r="AB3117" s="27"/>
      <c r="AC3117" s="27"/>
      <c r="AD3117" s="27"/>
      <c r="AE3117" s="27"/>
      <c r="AF3117" s="27"/>
      <c r="AG3117" s="27"/>
      <c r="AH3117" s="27"/>
      <c r="AI3117" s="27"/>
      <c r="AJ3117" s="27"/>
      <c r="AK3117" s="27"/>
      <c r="AL3117" s="27"/>
      <c r="AM3117" s="27"/>
      <c r="AN3117" s="27"/>
      <c r="AO3117" s="27"/>
      <c r="AP3117" s="27">
        <v>29542.86</v>
      </c>
      <c r="AQ3117" s="39">
        <v>0</v>
      </c>
      <c r="AR3117" s="27">
        <f t="shared" si="85"/>
        <v>0</v>
      </c>
      <c r="AS3117" s="10" t="s">
        <v>111</v>
      </c>
      <c r="AT3117" s="43">
        <v>2015</v>
      </c>
      <c r="AU3117" s="89" t="s">
        <v>4706</v>
      </c>
    </row>
    <row r="3118" spans="2:47" x14ac:dyDescent="0.2">
      <c r="B3118" s="12" t="s">
        <v>4707</v>
      </c>
      <c r="C3118" s="10" t="s">
        <v>100</v>
      </c>
      <c r="D3118" s="13" t="s">
        <v>4698</v>
      </c>
      <c r="E3118" s="7" t="s">
        <v>4699</v>
      </c>
      <c r="F3118" s="10" t="s">
        <v>4700</v>
      </c>
      <c r="G3118" s="7" t="s">
        <v>4701</v>
      </c>
      <c r="H3118" s="8" t="s">
        <v>197</v>
      </c>
      <c r="I3118" s="9">
        <v>45</v>
      </c>
      <c r="J3118" s="10" t="s">
        <v>1386</v>
      </c>
      <c r="K3118" s="10" t="s">
        <v>107</v>
      </c>
      <c r="L3118" s="10" t="s">
        <v>108</v>
      </c>
      <c r="M3118" s="10" t="s">
        <v>109</v>
      </c>
      <c r="N3118" s="10" t="s">
        <v>110</v>
      </c>
      <c r="O3118" s="74"/>
      <c r="P3118" s="27"/>
      <c r="Q3118" s="27"/>
      <c r="R3118" s="27"/>
      <c r="S3118" s="27">
        <v>800</v>
      </c>
      <c r="T3118" s="27">
        <v>800</v>
      </c>
      <c r="U3118" s="27">
        <v>800</v>
      </c>
      <c r="V3118" s="27">
        <v>800</v>
      </c>
      <c r="W3118" s="27"/>
      <c r="X3118" s="27"/>
      <c r="Y3118" s="27"/>
      <c r="Z3118" s="27"/>
      <c r="AA3118" s="27"/>
      <c r="AB3118" s="27"/>
      <c r="AC3118" s="27"/>
      <c r="AD3118" s="27"/>
      <c r="AE3118" s="27"/>
      <c r="AF3118" s="27"/>
      <c r="AG3118" s="27"/>
      <c r="AH3118" s="27"/>
      <c r="AI3118" s="27"/>
      <c r="AJ3118" s="27"/>
      <c r="AK3118" s="27"/>
      <c r="AL3118" s="27"/>
      <c r="AM3118" s="27"/>
      <c r="AN3118" s="27"/>
      <c r="AO3118" s="27"/>
      <c r="AP3118" s="27">
        <v>29542.86</v>
      </c>
      <c r="AQ3118" s="39">
        <v>0</v>
      </c>
      <c r="AR3118" s="27">
        <f t="shared" si="85"/>
        <v>0</v>
      </c>
      <c r="AS3118" s="10" t="s">
        <v>111</v>
      </c>
      <c r="AT3118" s="10">
        <v>2015</v>
      </c>
      <c r="AU3118" s="89" t="s">
        <v>4706</v>
      </c>
    </row>
    <row r="3119" spans="2:47" x14ac:dyDescent="0.2">
      <c r="B3119" s="12" t="s">
        <v>4708</v>
      </c>
      <c r="C3119" s="10" t="s">
        <v>100</v>
      </c>
      <c r="D3119" s="13" t="s">
        <v>4698</v>
      </c>
      <c r="E3119" s="7" t="s">
        <v>4699</v>
      </c>
      <c r="F3119" s="7" t="s">
        <v>4700</v>
      </c>
      <c r="G3119" s="7" t="s">
        <v>4701</v>
      </c>
      <c r="H3119" s="8" t="s">
        <v>197</v>
      </c>
      <c r="I3119" s="7">
        <v>45</v>
      </c>
      <c r="J3119" s="10" t="s">
        <v>200</v>
      </c>
      <c r="K3119" s="7" t="s">
        <v>107</v>
      </c>
      <c r="L3119" s="7" t="s">
        <v>108</v>
      </c>
      <c r="M3119" s="7" t="s">
        <v>109</v>
      </c>
      <c r="N3119" s="7" t="s">
        <v>110</v>
      </c>
      <c r="O3119" s="39"/>
      <c r="P3119" s="39"/>
      <c r="Q3119" s="39"/>
      <c r="R3119" s="39"/>
      <c r="S3119" s="27">
        <v>800</v>
      </c>
      <c r="T3119" s="27">
        <v>800</v>
      </c>
      <c r="U3119" s="27">
        <v>800</v>
      </c>
      <c r="V3119" s="39">
        <v>800</v>
      </c>
      <c r="W3119" s="39"/>
      <c r="X3119" s="39"/>
      <c r="Y3119" s="39"/>
      <c r="Z3119" s="39"/>
      <c r="AA3119" s="39"/>
      <c r="AB3119" s="39"/>
      <c r="AC3119" s="39"/>
      <c r="AD3119" s="39"/>
      <c r="AE3119" s="39"/>
      <c r="AF3119" s="39"/>
      <c r="AG3119" s="39"/>
      <c r="AH3119" s="39"/>
      <c r="AI3119" s="39"/>
      <c r="AJ3119" s="39"/>
      <c r="AK3119" s="39"/>
      <c r="AL3119" s="39"/>
      <c r="AM3119" s="39"/>
      <c r="AN3119" s="39"/>
      <c r="AO3119" s="39"/>
      <c r="AP3119" s="27">
        <v>35850</v>
      </c>
      <c r="AQ3119" s="39">
        <v>0</v>
      </c>
      <c r="AR3119" s="27">
        <f t="shared" si="85"/>
        <v>0</v>
      </c>
      <c r="AS3119" s="7" t="s">
        <v>111</v>
      </c>
      <c r="AT3119" s="7">
        <v>2015</v>
      </c>
      <c r="AU3119" s="89" t="s">
        <v>4709</v>
      </c>
    </row>
    <row r="3120" spans="2:47" x14ac:dyDescent="0.2">
      <c r="B3120" s="12" t="s">
        <v>4710</v>
      </c>
      <c r="C3120" s="10" t="s">
        <v>100</v>
      </c>
      <c r="D3120" s="13" t="s">
        <v>4711</v>
      </c>
      <c r="E3120" s="8" t="s">
        <v>4699</v>
      </c>
      <c r="F3120" s="8" t="s">
        <v>4712</v>
      </c>
      <c r="G3120" s="7" t="s">
        <v>4701</v>
      </c>
      <c r="H3120" s="8" t="s">
        <v>197</v>
      </c>
      <c r="I3120" s="7">
        <v>45</v>
      </c>
      <c r="J3120" s="10" t="s">
        <v>247</v>
      </c>
      <c r="K3120" s="7" t="s">
        <v>107</v>
      </c>
      <c r="L3120" s="7" t="s">
        <v>108</v>
      </c>
      <c r="M3120" s="7" t="s">
        <v>109</v>
      </c>
      <c r="N3120" s="7" t="s">
        <v>110</v>
      </c>
      <c r="O3120" s="39"/>
      <c r="P3120" s="39"/>
      <c r="Q3120" s="39"/>
      <c r="R3120" s="39"/>
      <c r="S3120" s="27">
        <v>800</v>
      </c>
      <c r="T3120" s="27">
        <v>800</v>
      </c>
      <c r="U3120" s="27">
        <v>800</v>
      </c>
      <c r="V3120" s="39">
        <v>800</v>
      </c>
      <c r="W3120" s="39"/>
      <c r="X3120" s="39"/>
      <c r="Y3120" s="39"/>
      <c r="Z3120" s="39"/>
      <c r="AA3120" s="39"/>
      <c r="AB3120" s="39"/>
      <c r="AC3120" s="39"/>
      <c r="AD3120" s="39"/>
      <c r="AE3120" s="39"/>
      <c r="AF3120" s="39"/>
      <c r="AG3120" s="39"/>
      <c r="AH3120" s="39"/>
      <c r="AI3120" s="39"/>
      <c r="AJ3120" s="39"/>
      <c r="AK3120" s="39"/>
      <c r="AL3120" s="39"/>
      <c r="AM3120" s="39"/>
      <c r="AN3120" s="39"/>
      <c r="AO3120" s="39"/>
      <c r="AP3120" s="27">
        <v>35850</v>
      </c>
      <c r="AQ3120" s="39">
        <v>0</v>
      </c>
      <c r="AR3120" s="27">
        <f t="shared" si="85"/>
        <v>0</v>
      </c>
      <c r="AS3120" s="7" t="s">
        <v>111</v>
      </c>
      <c r="AT3120" s="7" t="s">
        <v>4455</v>
      </c>
      <c r="AU3120" s="10" t="s">
        <v>212</v>
      </c>
    </row>
    <row r="3121" spans="2:47" x14ac:dyDescent="0.2">
      <c r="B3121" s="7" t="s">
        <v>4713</v>
      </c>
      <c r="C3121" s="7" t="s">
        <v>100</v>
      </c>
      <c r="D3121" s="13" t="s">
        <v>4714</v>
      </c>
      <c r="E3121" s="7" t="s">
        <v>4715</v>
      </c>
      <c r="F3121" s="7" t="s">
        <v>4716</v>
      </c>
      <c r="G3121" s="7" t="s">
        <v>4717</v>
      </c>
      <c r="H3121" s="8" t="s">
        <v>197</v>
      </c>
      <c r="I3121" s="9">
        <v>45</v>
      </c>
      <c r="J3121" s="10" t="s">
        <v>238</v>
      </c>
      <c r="K3121" s="8" t="s">
        <v>107</v>
      </c>
      <c r="L3121" s="10" t="s">
        <v>108</v>
      </c>
      <c r="M3121" s="10" t="s">
        <v>109</v>
      </c>
      <c r="N3121" s="10" t="s">
        <v>110</v>
      </c>
      <c r="O3121" s="27"/>
      <c r="P3121" s="27"/>
      <c r="Q3121" s="74"/>
      <c r="R3121" s="27">
        <v>2</v>
      </c>
      <c r="S3121" s="27">
        <v>2</v>
      </c>
      <c r="T3121" s="27">
        <v>2</v>
      </c>
      <c r="U3121" s="27">
        <v>2</v>
      </c>
      <c r="V3121" s="27">
        <v>2</v>
      </c>
      <c r="W3121" s="27"/>
      <c r="X3121" s="27"/>
      <c r="Y3121" s="27"/>
      <c r="Z3121" s="27"/>
      <c r="AA3121" s="27"/>
      <c r="AB3121" s="27"/>
      <c r="AC3121" s="27"/>
      <c r="AD3121" s="27"/>
      <c r="AE3121" s="27"/>
      <c r="AF3121" s="27"/>
      <c r="AG3121" s="27"/>
      <c r="AH3121" s="27"/>
      <c r="AI3121" s="27"/>
      <c r="AJ3121" s="27"/>
      <c r="AK3121" s="27"/>
      <c r="AL3121" s="27"/>
      <c r="AM3121" s="27"/>
      <c r="AN3121" s="27"/>
      <c r="AO3121" s="27"/>
      <c r="AP3121" s="27">
        <v>29016.01</v>
      </c>
      <c r="AQ3121" s="39">
        <v>0</v>
      </c>
      <c r="AR3121" s="27">
        <f t="shared" si="85"/>
        <v>0</v>
      </c>
      <c r="AS3121" s="10" t="s">
        <v>111</v>
      </c>
      <c r="AT3121" s="43" t="s">
        <v>241</v>
      </c>
      <c r="AU3121" s="10" t="s">
        <v>1339</v>
      </c>
    </row>
    <row r="3122" spans="2:47" x14ac:dyDescent="0.2">
      <c r="B3122" s="12" t="s">
        <v>4718</v>
      </c>
      <c r="C3122" s="7" t="s">
        <v>100</v>
      </c>
      <c r="D3122" s="13" t="s">
        <v>4714</v>
      </c>
      <c r="E3122" s="7" t="s">
        <v>4715</v>
      </c>
      <c r="F3122" s="7" t="s">
        <v>4716</v>
      </c>
      <c r="G3122" s="7" t="s">
        <v>4717</v>
      </c>
      <c r="H3122" s="8" t="s">
        <v>197</v>
      </c>
      <c r="I3122" s="9">
        <v>45</v>
      </c>
      <c r="J3122" s="10" t="s">
        <v>579</v>
      </c>
      <c r="K3122" s="8" t="s">
        <v>107</v>
      </c>
      <c r="L3122" s="10" t="s">
        <v>108</v>
      </c>
      <c r="M3122" s="10" t="s">
        <v>109</v>
      </c>
      <c r="N3122" s="10" t="s">
        <v>110</v>
      </c>
      <c r="O3122" s="74"/>
      <c r="P3122" s="27"/>
      <c r="Q3122" s="27"/>
      <c r="R3122" s="27">
        <v>2</v>
      </c>
      <c r="S3122" s="27">
        <v>2</v>
      </c>
      <c r="T3122" s="27">
        <v>2</v>
      </c>
      <c r="U3122" s="27">
        <v>2</v>
      </c>
      <c r="V3122" s="27">
        <v>2</v>
      </c>
      <c r="W3122" s="27"/>
      <c r="X3122" s="27"/>
      <c r="Y3122" s="27"/>
      <c r="Z3122" s="27"/>
      <c r="AA3122" s="27"/>
      <c r="AB3122" s="27"/>
      <c r="AC3122" s="27"/>
      <c r="AD3122" s="27"/>
      <c r="AE3122" s="27"/>
      <c r="AF3122" s="27"/>
      <c r="AG3122" s="27"/>
      <c r="AH3122" s="27"/>
      <c r="AI3122" s="27"/>
      <c r="AJ3122" s="27"/>
      <c r="AK3122" s="27"/>
      <c r="AL3122" s="27"/>
      <c r="AM3122" s="27"/>
      <c r="AN3122" s="27"/>
      <c r="AO3122" s="27"/>
      <c r="AP3122" s="27">
        <v>29016.01</v>
      </c>
      <c r="AQ3122" s="39">
        <v>0</v>
      </c>
      <c r="AR3122" s="27">
        <f t="shared" si="85"/>
        <v>0</v>
      </c>
      <c r="AS3122" s="10" t="s">
        <v>111</v>
      </c>
      <c r="AT3122" s="43" t="s">
        <v>241</v>
      </c>
      <c r="AU3122" s="88" t="s">
        <v>212</v>
      </c>
    </row>
    <row r="3123" spans="2:47" x14ac:dyDescent="0.2">
      <c r="B3123" s="12" t="s">
        <v>4719</v>
      </c>
      <c r="C3123" s="7" t="s">
        <v>100</v>
      </c>
      <c r="D3123" s="13" t="s">
        <v>4714</v>
      </c>
      <c r="E3123" s="7" t="s">
        <v>4715</v>
      </c>
      <c r="F3123" s="7" t="s">
        <v>4716</v>
      </c>
      <c r="G3123" s="7" t="s">
        <v>4717</v>
      </c>
      <c r="H3123" s="8" t="s">
        <v>197</v>
      </c>
      <c r="I3123" s="9">
        <v>45</v>
      </c>
      <c r="J3123" s="10" t="s">
        <v>579</v>
      </c>
      <c r="K3123" s="8" t="s">
        <v>107</v>
      </c>
      <c r="L3123" s="10" t="s">
        <v>108</v>
      </c>
      <c r="M3123" s="10" t="s">
        <v>109</v>
      </c>
      <c r="N3123" s="10" t="s">
        <v>110</v>
      </c>
      <c r="O3123" s="74"/>
      <c r="P3123" s="27"/>
      <c r="Q3123" s="27"/>
      <c r="R3123" s="27">
        <v>2</v>
      </c>
      <c r="S3123" s="27">
        <v>2</v>
      </c>
      <c r="T3123" s="27">
        <v>2</v>
      </c>
      <c r="U3123" s="27">
        <v>2</v>
      </c>
      <c r="V3123" s="27">
        <v>2</v>
      </c>
      <c r="W3123" s="27"/>
      <c r="X3123" s="27"/>
      <c r="Y3123" s="27"/>
      <c r="Z3123" s="27"/>
      <c r="AA3123" s="27"/>
      <c r="AB3123" s="27"/>
      <c r="AC3123" s="27"/>
      <c r="AD3123" s="27"/>
      <c r="AE3123" s="27"/>
      <c r="AF3123" s="27"/>
      <c r="AG3123" s="27"/>
      <c r="AH3123" s="27"/>
      <c r="AI3123" s="27"/>
      <c r="AJ3123" s="27"/>
      <c r="AK3123" s="27"/>
      <c r="AL3123" s="27"/>
      <c r="AM3123" s="27"/>
      <c r="AN3123" s="27"/>
      <c r="AO3123" s="27"/>
      <c r="AP3123" s="27">
        <v>25990.18</v>
      </c>
      <c r="AQ3123" s="39">
        <v>0</v>
      </c>
      <c r="AR3123" s="27">
        <f t="shared" si="85"/>
        <v>0</v>
      </c>
      <c r="AS3123" s="10" t="s">
        <v>111</v>
      </c>
      <c r="AT3123" s="7" t="s">
        <v>375</v>
      </c>
      <c r="AU3123" s="89" t="s">
        <v>212</v>
      </c>
    </row>
    <row r="3124" spans="2:47" x14ac:dyDescent="0.2">
      <c r="B3124" s="7" t="s">
        <v>4720</v>
      </c>
      <c r="C3124" s="7" t="s">
        <v>100</v>
      </c>
      <c r="D3124" s="13" t="s">
        <v>1043</v>
      </c>
      <c r="E3124" s="7" t="s">
        <v>1031</v>
      </c>
      <c r="F3124" s="7" t="s">
        <v>1044</v>
      </c>
      <c r="G3124" s="7" t="s">
        <v>4721</v>
      </c>
      <c r="H3124" s="8" t="s">
        <v>197</v>
      </c>
      <c r="I3124" s="9">
        <v>45</v>
      </c>
      <c r="J3124" s="10" t="s">
        <v>238</v>
      </c>
      <c r="K3124" s="8" t="s">
        <v>107</v>
      </c>
      <c r="L3124" s="10" t="s">
        <v>108</v>
      </c>
      <c r="M3124" s="10" t="s">
        <v>109</v>
      </c>
      <c r="N3124" s="10" t="s">
        <v>110</v>
      </c>
      <c r="O3124" s="27"/>
      <c r="P3124" s="27"/>
      <c r="Q3124" s="74"/>
      <c r="R3124" s="27">
        <v>5</v>
      </c>
      <c r="S3124" s="27">
        <v>5</v>
      </c>
      <c r="T3124" s="27">
        <v>3</v>
      </c>
      <c r="U3124" s="27">
        <v>3</v>
      </c>
      <c r="V3124" s="27">
        <v>5</v>
      </c>
      <c r="W3124" s="27"/>
      <c r="X3124" s="27"/>
      <c r="Y3124" s="27"/>
      <c r="Z3124" s="27"/>
      <c r="AA3124" s="27"/>
      <c r="AB3124" s="27"/>
      <c r="AC3124" s="27"/>
      <c r="AD3124" s="27"/>
      <c r="AE3124" s="27"/>
      <c r="AF3124" s="27"/>
      <c r="AG3124" s="27"/>
      <c r="AH3124" s="27"/>
      <c r="AI3124" s="27"/>
      <c r="AJ3124" s="27"/>
      <c r="AK3124" s="27"/>
      <c r="AL3124" s="27"/>
      <c r="AM3124" s="27"/>
      <c r="AN3124" s="27"/>
      <c r="AO3124" s="27"/>
      <c r="AP3124" s="27">
        <v>1145785.8899999999</v>
      </c>
      <c r="AQ3124" s="39">
        <v>0</v>
      </c>
      <c r="AR3124" s="27">
        <f t="shared" si="85"/>
        <v>0</v>
      </c>
      <c r="AS3124" s="10" t="s">
        <v>111</v>
      </c>
      <c r="AT3124" s="7" t="s">
        <v>375</v>
      </c>
      <c r="AU3124" s="89" t="s">
        <v>212</v>
      </c>
    </row>
    <row r="3125" spans="2:47" x14ac:dyDescent="0.2">
      <c r="B3125" s="7" t="s">
        <v>4722</v>
      </c>
      <c r="C3125" s="7" t="s">
        <v>100</v>
      </c>
      <c r="D3125" s="13" t="s">
        <v>1043</v>
      </c>
      <c r="E3125" s="7" t="s">
        <v>1031</v>
      </c>
      <c r="F3125" s="7" t="s">
        <v>1044</v>
      </c>
      <c r="G3125" s="7" t="s">
        <v>4723</v>
      </c>
      <c r="H3125" s="8" t="s">
        <v>197</v>
      </c>
      <c r="I3125" s="9">
        <v>45</v>
      </c>
      <c r="J3125" s="10" t="s">
        <v>238</v>
      </c>
      <c r="K3125" s="8" t="s">
        <v>107</v>
      </c>
      <c r="L3125" s="10" t="s">
        <v>108</v>
      </c>
      <c r="M3125" s="10" t="s">
        <v>109</v>
      </c>
      <c r="N3125" s="10" t="s">
        <v>110</v>
      </c>
      <c r="O3125" s="27"/>
      <c r="P3125" s="27"/>
      <c r="Q3125" s="74"/>
      <c r="R3125" s="27">
        <v>4</v>
      </c>
      <c r="S3125" s="27">
        <v>4</v>
      </c>
      <c r="T3125" s="27">
        <v>3</v>
      </c>
      <c r="U3125" s="27">
        <v>5</v>
      </c>
      <c r="V3125" s="27">
        <v>4</v>
      </c>
      <c r="W3125" s="27"/>
      <c r="X3125" s="27"/>
      <c r="Y3125" s="27"/>
      <c r="Z3125" s="27"/>
      <c r="AA3125" s="27"/>
      <c r="AB3125" s="27"/>
      <c r="AC3125" s="27"/>
      <c r="AD3125" s="27"/>
      <c r="AE3125" s="27"/>
      <c r="AF3125" s="27"/>
      <c r="AG3125" s="27"/>
      <c r="AH3125" s="27"/>
      <c r="AI3125" s="27"/>
      <c r="AJ3125" s="27"/>
      <c r="AK3125" s="27"/>
      <c r="AL3125" s="27"/>
      <c r="AM3125" s="27"/>
      <c r="AN3125" s="27"/>
      <c r="AO3125" s="27"/>
      <c r="AP3125" s="27">
        <v>958364.63</v>
      </c>
      <c r="AQ3125" s="39">
        <v>0</v>
      </c>
      <c r="AR3125" s="27">
        <f t="shared" si="85"/>
        <v>0</v>
      </c>
      <c r="AS3125" s="10" t="s">
        <v>111</v>
      </c>
      <c r="AT3125" s="7" t="s">
        <v>375</v>
      </c>
      <c r="AU3125" s="89" t="s">
        <v>212</v>
      </c>
    </row>
    <row r="3126" spans="2:47" x14ac:dyDescent="0.2">
      <c r="B3126" s="7" t="s">
        <v>4724</v>
      </c>
      <c r="C3126" s="7" t="s">
        <v>100</v>
      </c>
      <c r="D3126" s="13" t="s">
        <v>1043</v>
      </c>
      <c r="E3126" s="7" t="s">
        <v>1031</v>
      </c>
      <c r="F3126" s="7" t="s">
        <v>1044</v>
      </c>
      <c r="G3126" s="7" t="s">
        <v>4725</v>
      </c>
      <c r="H3126" s="8" t="s">
        <v>197</v>
      </c>
      <c r="I3126" s="9">
        <v>45</v>
      </c>
      <c r="J3126" s="10" t="s">
        <v>238</v>
      </c>
      <c r="K3126" s="8" t="s">
        <v>107</v>
      </c>
      <c r="L3126" s="10" t="s">
        <v>108</v>
      </c>
      <c r="M3126" s="10" t="s">
        <v>109</v>
      </c>
      <c r="N3126" s="10" t="s">
        <v>110</v>
      </c>
      <c r="O3126" s="27"/>
      <c r="P3126" s="27"/>
      <c r="Q3126" s="74"/>
      <c r="R3126" s="27">
        <v>4</v>
      </c>
      <c r="S3126" s="27">
        <v>4</v>
      </c>
      <c r="T3126" s="27">
        <v>4</v>
      </c>
      <c r="U3126" s="27">
        <v>4</v>
      </c>
      <c r="V3126" s="27">
        <v>4</v>
      </c>
      <c r="W3126" s="27"/>
      <c r="X3126" s="27"/>
      <c r="Y3126" s="27"/>
      <c r="Z3126" s="27"/>
      <c r="AA3126" s="27"/>
      <c r="AB3126" s="27"/>
      <c r="AC3126" s="27"/>
      <c r="AD3126" s="27"/>
      <c r="AE3126" s="27"/>
      <c r="AF3126" s="27"/>
      <c r="AG3126" s="27"/>
      <c r="AH3126" s="27"/>
      <c r="AI3126" s="27"/>
      <c r="AJ3126" s="27"/>
      <c r="AK3126" s="27"/>
      <c r="AL3126" s="27"/>
      <c r="AM3126" s="27"/>
      <c r="AN3126" s="27"/>
      <c r="AO3126" s="27"/>
      <c r="AP3126" s="27">
        <v>1026067.12</v>
      </c>
      <c r="AQ3126" s="39">
        <v>0</v>
      </c>
      <c r="AR3126" s="27">
        <f t="shared" si="85"/>
        <v>0</v>
      </c>
      <c r="AS3126" s="10" t="s">
        <v>111</v>
      </c>
      <c r="AT3126" s="7" t="s">
        <v>375</v>
      </c>
      <c r="AU3126" s="89" t="s">
        <v>212</v>
      </c>
    </row>
    <row r="3127" spans="2:47" x14ac:dyDescent="0.2">
      <c r="B3127" s="7" t="s">
        <v>4726</v>
      </c>
      <c r="C3127" s="7" t="s">
        <v>100</v>
      </c>
      <c r="D3127" s="13" t="s">
        <v>1079</v>
      </c>
      <c r="E3127" s="7" t="s">
        <v>1080</v>
      </c>
      <c r="F3127" s="7" t="s">
        <v>1081</v>
      </c>
      <c r="G3127" s="7" t="s">
        <v>1082</v>
      </c>
      <c r="H3127" s="8" t="s">
        <v>197</v>
      </c>
      <c r="I3127" s="9">
        <v>45</v>
      </c>
      <c r="J3127" s="10" t="s">
        <v>238</v>
      </c>
      <c r="K3127" s="8" t="s">
        <v>107</v>
      </c>
      <c r="L3127" s="10" t="s">
        <v>108</v>
      </c>
      <c r="M3127" s="10" t="s">
        <v>109</v>
      </c>
      <c r="N3127" s="10" t="s">
        <v>110</v>
      </c>
      <c r="O3127" s="27"/>
      <c r="P3127" s="27"/>
      <c r="Q3127" s="74"/>
      <c r="R3127" s="27">
        <v>2</v>
      </c>
      <c r="S3127" s="27">
        <v>2</v>
      </c>
      <c r="T3127" s="27">
        <v>2</v>
      </c>
      <c r="U3127" s="27">
        <v>2</v>
      </c>
      <c r="V3127" s="27">
        <v>2</v>
      </c>
      <c r="W3127" s="27"/>
      <c r="X3127" s="27"/>
      <c r="Y3127" s="27"/>
      <c r="Z3127" s="27"/>
      <c r="AA3127" s="27"/>
      <c r="AB3127" s="27"/>
      <c r="AC3127" s="27"/>
      <c r="AD3127" s="27"/>
      <c r="AE3127" s="27"/>
      <c r="AF3127" s="27"/>
      <c r="AG3127" s="27"/>
      <c r="AH3127" s="27"/>
      <c r="AI3127" s="27"/>
      <c r="AJ3127" s="27"/>
      <c r="AK3127" s="27"/>
      <c r="AL3127" s="27"/>
      <c r="AM3127" s="27"/>
      <c r="AN3127" s="27"/>
      <c r="AO3127" s="27"/>
      <c r="AP3127" s="27">
        <v>326333.43</v>
      </c>
      <c r="AQ3127" s="39">
        <v>0</v>
      </c>
      <c r="AR3127" s="27">
        <f t="shared" si="85"/>
        <v>0</v>
      </c>
      <c r="AS3127" s="10" t="s">
        <v>111</v>
      </c>
      <c r="AT3127" s="7" t="s">
        <v>375</v>
      </c>
      <c r="AU3127" s="89" t="s">
        <v>212</v>
      </c>
    </row>
    <row r="3128" spans="2:47" x14ac:dyDescent="0.2">
      <c r="B3128" s="7" t="s">
        <v>4727</v>
      </c>
      <c r="C3128" s="7" t="s">
        <v>100</v>
      </c>
      <c r="D3128" s="13" t="s">
        <v>1091</v>
      </c>
      <c r="E3128" s="7" t="s">
        <v>1080</v>
      </c>
      <c r="F3128" s="7" t="s">
        <v>1092</v>
      </c>
      <c r="G3128" s="7" t="s">
        <v>1093</v>
      </c>
      <c r="H3128" s="8" t="s">
        <v>197</v>
      </c>
      <c r="I3128" s="9">
        <v>45</v>
      </c>
      <c r="J3128" s="10" t="s">
        <v>238</v>
      </c>
      <c r="K3128" s="8" t="s">
        <v>107</v>
      </c>
      <c r="L3128" s="10" t="s">
        <v>108</v>
      </c>
      <c r="M3128" s="10" t="s">
        <v>109</v>
      </c>
      <c r="N3128" s="10" t="s">
        <v>110</v>
      </c>
      <c r="O3128" s="27"/>
      <c r="P3128" s="27"/>
      <c r="Q3128" s="74"/>
      <c r="R3128" s="27">
        <v>5</v>
      </c>
      <c r="S3128" s="27">
        <v>5</v>
      </c>
      <c r="T3128" s="27">
        <v>2</v>
      </c>
      <c r="U3128" s="27">
        <v>3</v>
      </c>
      <c r="V3128" s="27">
        <v>5</v>
      </c>
      <c r="W3128" s="27"/>
      <c r="X3128" s="27"/>
      <c r="Y3128" s="27"/>
      <c r="Z3128" s="27"/>
      <c r="AA3128" s="27"/>
      <c r="AB3128" s="27"/>
      <c r="AC3128" s="27"/>
      <c r="AD3128" s="27"/>
      <c r="AE3128" s="27"/>
      <c r="AF3128" s="27"/>
      <c r="AG3128" s="27"/>
      <c r="AH3128" s="27"/>
      <c r="AI3128" s="27"/>
      <c r="AJ3128" s="27"/>
      <c r="AK3128" s="27"/>
      <c r="AL3128" s="27"/>
      <c r="AM3128" s="27"/>
      <c r="AN3128" s="27"/>
      <c r="AO3128" s="27"/>
      <c r="AP3128" s="27">
        <v>440694.73</v>
      </c>
      <c r="AQ3128" s="39">
        <v>0</v>
      </c>
      <c r="AR3128" s="27">
        <f t="shared" si="85"/>
        <v>0</v>
      </c>
      <c r="AS3128" s="10" t="s">
        <v>111</v>
      </c>
      <c r="AT3128" s="7" t="s">
        <v>375</v>
      </c>
      <c r="AU3128" s="89" t="s">
        <v>212</v>
      </c>
    </row>
    <row r="3129" spans="2:47" x14ac:dyDescent="0.2">
      <c r="B3129" s="7" t="s">
        <v>4728</v>
      </c>
      <c r="C3129" s="7" t="s">
        <v>100</v>
      </c>
      <c r="D3129" s="13" t="s">
        <v>1067</v>
      </c>
      <c r="E3129" s="7" t="s">
        <v>1031</v>
      </c>
      <c r="F3129" s="7" t="s">
        <v>1068</v>
      </c>
      <c r="G3129" s="7" t="s">
        <v>1102</v>
      </c>
      <c r="H3129" s="8" t="s">
        <v>197</v>
      </c>
      <c r="I3129" s="9">
        <v>45</v>
      </c>
      <c r="J3129" s="10" t="s">
        <v>238</v>
      </c>
      <c r="K3129" s="8" t="s">
        <v>107</v>
      </c>
      <c r="L3129" s="10" t="s">
        <v>108</v>
      </c>
      <c r="M3129" s="10" t="s">
        <v>109</v>
      </c>
      <c r="N3129" s="10" t="s">
        <v>110</v>
      </c>
      <c r="O3129" s="27"/>
      <c r="P3129" s="27"/>
      <c r="Q3129" s="74"/>
      <c r="R3129" s="27">
        <v>2</v>
      </c>
      <c r="S3129" s="27">
        <v>5</v>
      </c>
      <c r="T3129" s="27">
        <v>3</v>
      </c>
      <c r="U3129" s="27">
        <v>2</v>
      </c>
      <c r="V3129" s="27">
        <v>2</v>
      </c>
      <c r="W3129" s="27"/>
      <c r="X3129" s="27"/>
      <c r="Y3129" s="27"/>
      <c r="Z3129" s="27"/>
      <c r="AA3129" s="27"/>
      <c r="AB3129" s="27"/>
      <c r="AC3129" s="27"/>
      <c r="AD3129" s="27"/>
      <c r="AE3129" s="27"/>
      <c r="AF3129" s="27"/>
      <c r="AG3129" s="27"/>
      <c r="AH3129" s="27"/>
      <c r="AI3129" s="27"/>
      <c r="AJ3129" s="27"/>
      <c r="AK3129" s="27"/>
      <c r="AL3129" s="27"/>
      <c r="AM3129" s="27"/>
      <c r="AN3129" s="27"/>
      <c r="AO3129" s="27"/>
      <c r="AP3129" s="27">
        <v>691130.64</v>
      </c>
      <c r="AQ3129" s="39">
        <v>0</v>
      </c>
      <c r="AR3129" s="27">
        <f t="shared" si="85"/>
        <v>0</v>
      </c>
      <c r="AS3129" s="10" t="s">
        <v>111</v>
      </c>
      <c r="AT3129" s="7" t="s">
        <v>375</v>
      </c>
      <c r="AU3129" s="89" t="s">
        <v>212</v>
      </c>
    </row>
    <row r="3130" spans="2:47" x14ac:dyDescent="0.2">
      <c r="B3130" s="7" t="s">
        <v>4729</v>
      </c>
      <c r="C3130" s="7" t="s">
        <v>100</v>
      </c>
      <c r="D3130" s="13" t="s">
        <v>1054</v>
      </c>
      <c r="E3130" s="7" t="s">
        <v>1031</v>
      </c>
      <c r="F3130" s="7" t="s">
        <v>1055</v>
      </c>
      <c r="G3130" s="7" t="s">
        <v>4730</v>
      </c>
      <c r="H3130" s="8" t="s">
        <v>197</v>
      </c>
      <c r="I3130" s="9">
        <v>45</v>
      </c>
      <c r="J3130" s="10" t="s">
        <v>238</v>
      </c>
      <c r="K3130" s="8" t="s">
        <v>107</v>
      </c>
      <c r="L3130" s="10" t="s">
        <v>108</v>
      </c>
      <c r="M3130" s="10" t="s">
        <v>109</v>
      </c>
      <c r="N3130" s="10" t="s">
        <v>110</v>
      </c>
      <c r="O3130" s="27"/>
      <c r="P3130" s="27"/>
      <c r="Q3130" s="74"/>
      <c r="R3130" s="27">
        <v>3</v>
      </c>
      <c r="S3130" s="27">
        <v>3</v>
      </c>
      <c r="T3130" s="27">
        <v>3</v>
      </c>
      <c r="U3130" s="27">
        <v>3</v>
      </c>
      <c r="V3130" s="27">
        <v>3</v>
      </c>
      <c r="W3130" s="27"/>
      <c r="X3130" s="27"/>
      <c r="Y3130" s="27"/>
      <c r="Z3130" s="27"/>
      <c r="AA3130" s="27"/>
      <c r="AB3130" s="27"/>
      <c r="AC3130" s="27"/>
      <c r="AD3130" s="27"/>
      <c r="AE3130" s="27"/>
      <c r="AF3130" s="27"/>
      <c r="AG3130" s="27"/>
      <c r="AH3130" s="27"/>
      <c r="AI3130" s="27"/>
      <c r="AJ3130" s="27"/>
      <c r="AK3130" s="27"/>
      <c r="AL3130" s="27"/>
      <c r="AM3130" s="27"/>
      <c r="AN3130" s="27"/>
      <c r="AO3130" s="27"/>
      <c r="AP3130" s="27">
        <v>758270.12</v>
      </c>
      <c r="AQ3130" s="39">
        <v>0</v>
      </c>
      <c r="AR3130" s="27">
        <f t="shared" si="85"/>
        <v>0</v>
      </c>
      <c r="AS3130" s="10" t="s">
        <v>111</v>
      </c>
      <c r="AT3130" s="7" t="s">
        <v>375</v>
      </c>
      <c r="AU3130" s="10" t="s">
        <v>212</v>
      </c>
    </row>
    <row r="3131" spans="2:47" x14ac:dyDescent="0.2">
      <c r="B3131" s="7" t="s">
        <v>4731</v>
      </c>
      <c r="C3131" s="7" t="s">
        <v>100</v>
      </c>
      <c r="D3131" s="13" t="s">
        <v>4732</v>
      </c>
      <c r="E3131" s="7" t="s">
        <v>4733</v>
      </c>
      <c r="F3131" s="7" t="s">
        <v>4734</v>
      </c>
      <c r="G3131" s="7" t="s">
        <v>4735</v>
      </c>
      <c r="H3131" s="8" t="s">
        <v>105</v>
      </c>
      <c r="I3131" s="9">
        <v>45</v>
      </c>
      <c r="J3131" s="10" t="s">
        <v>238</v>
      </c>
      <c r="K3131" s="8" t="s">
        <v>107</v>
      </c>
      <c r="L3131" s="10" t="s">
        <v>108</v>
      </c>
      <c r="M3131" s="10" t="s">
        <v>109</v>
      </c>
      <c r="N3131" s="10" t="s">
        <v>110</v>
      </c>
      <c r="O3131" s="27"/>
      <c r="P3131" s="27"/>
      <c r="Q3131" s="74"/>
      <c r="R3131" s="27">
        <v>6</v>
      </c>
      <c r="S3131" s="27">
        <v>6</v>
      </c>
      <c r="T3131" s="27">
        <v>6</v>
      </c>
      <c r="U3131" s="27">
        <v>6</v>
      </c>
      <c r="V3131" s="27">
        <v>6</v>
      </c>
      <c r="W3131" s="27"/>
      <c r="X3131" s="27"/>
      <c r="Y3131" s="27"/>
      <c r="Z3131" s="27"/>
      <c r="AA3131" s="27"/>
      <c r="AB3131" s="27"/>
      <c r="AC3131" s="27"/>
      <c r="AD3131" s="27"/>
      <c r="AE3131" s="27"/>
      <c r="AF3131" s="27"/>
      <c r="AG3131" s="27"/>
      <c r="AH3131" s="27"/>
      <c r="AI3131" s="27"/>
      <c r="AJ3131" s="27"/>
      <c r="AK3131" s="27"/>
      <c r="AL3131" s="27"/>
      <c r="AM3131" s="27"/>
      <c r="AN3131" s="27"/>
      <c r="AO3131" s="27"/>
      <c r="AP3131" s="27">
        <v>7737.6</v>
      </c>
      <c r="AQ3131" s="39">
        <v>0</v>
      </c>
      <c r="AR3131" s="27">
        <f t="shared" si="85"/>
        <v>0</v>
      </c>
      <c r="AS3131" s="10" t="s">
        <v>111</v>
      </c>
      <c r="AT3131" s="43" t="s">
        <v>241</v>
      </c>
      <c r="AU3131" s="88" t="s">
        <v>212</v>
      </c>
    </row>
    <row r="3132" spans="2:47" x14ac:dyDescent="0.2">
      <c r="B3132" s="12" t="s">
        <v>4736</v>
      </c>
      <c r="C3132" s="7" t="s">
        <v>100</v>
      </c>
      <c r="D3132" s="13" t="s">
        <v>4732</v>
      </c>
      <c r="E3132" s="7" t="s">
        <v>4733</v>
      </c>
      <c r="F3132" s="7" t="s">
        <v>4734</v>
      </c>
      <c r="G3132" s="7" t="s">
        <v>4735</v>
      </c>
      <c r="H3132" s="8" t="s">
        <v>105</v>
      </c>
      <c r="I3132" s="9">
        <v>45</v>
      </c>
      <c r="J3132" s="10" t="s">
        <v>106</v>
      </c>
      <c r="K3132" s="8" t="s">
        <v>107</v>
      </c>
      <c r="L3132" s="10" t="s">
        <v>108</v>
      </c>
      <c r="M3132" s="10" t="s">
        <v>109</v>
      </c>
      <c r="N3132" s="10" t="s">
        <v>110</v>
      </c>
      <c r="O3132" s="74"/>
      <c r="P3132" s="27"/>
      <c r="Q3132" s="27"/>
      <c r="R3132" s="27">
        <v>4</v>
      </c>
      <c r="S3132" s="27">
        <v>6</v>
      </c>
      <c r="T3132" s="27">
        <v>6</v>
      </c>
      <c r="U3132" s="27">
        <v>6</v>
      </c>
      <c r="V3132" s="27">
        <v>6</v>
      </c>
      <c r="W3132" s="27"/>
      <c r="X3132" s="27"/>
      <c r="Y3132" s="27"/>
      <c r="Z3132" s="27"/>
      <c r="AA3132" s="27"/>
      <c r="AB3132" s="27"/>
      <c r="AC3132" s="27"/>
      <c r="AD3132" s="27"/>
      <c r="AE3132" s="27"/>
      <c r="AF3132" s="27"/>
      <c r="AG3132" s="27"/>
      <c r="AH3132" s="27"/>
      <c r="AI3132" s="27"/>
      <c r="AJ3132" s="27"/>
      <c r="AK3132" s="27"/>
      <c r="AL3132" s="27"/>
      <c r="AM3132" s="27"/>
      <c r="AN3132" s="27"/>
      <c r="AO3132" s="27"/>
      <c r="AP3132" s="27">
        <v>7737.6</v>
      </c>
      <c r="AQ3132" s="39">
        <v>0</v>
      </c>
      <c r="AR3132" s="27">
        <f t="shared" si="85"/>
        <v>0</v>
      </c>
      <c r="AS3132" s="10" t="s">
        <v>111</v>
      </c>
      <c r="AT3132" s="7" t="s">
        <v>375</v>
      </c>
      <c r="AU3132" s="10" t="s">
        <v>212</v>
      </c>
    </row>
    <row r="3133" spans="2:47" x14ac:dyDescent="0.2">
      <c r="B3133" s="7" t="s">
        <v>4737</v>
      </c>
      <c r="C3133" s="7" t="s">
        <v>100</v>
      </c>
      <c r="D3133" s="13" t="s">
        <v>4738</v>
      </c>
      <c r="E3133" s="7" t="s">
        <v>4739</v>
      </c>
      <c r="F3133" s="7" t="s">
        <v>4740</v>
      </c>
      <c r="G3133" s="7" t="s">
        <v>4741</v>
      </c>
      <c r="H3133" s="8" t="s">
        <v>105</v>
      </c>
      <c r="I3133" s="9">
        <v>45</v>
      </c>
      <c r="J3133" s="10" t="s">
        <v>238</v>
      </c>
      <c r="K3133" s="8" t="s">
        <v>107</v>
      </c>
      <c r="L3133" s="10" t="s">
        <v>108</v>
      </c>
      <c r="M3133" s="10" t="s">
        <v>109</v>
      </c>
      <c r="N3133" s="10" t="s">
        <v>110</v>
      </c>
      <c r="O3133" s="27"/>
      <c r="P3133" s="27"/>
      <c r="Q3133" s="74"/>
      <c r="R3133" s="27">
        <v>2</v>
      </c>
      <c r="S3133" s="27">
        <v>2</v>
      </c>
      <c r="T3133" s="27">
        <v>2</v>
      </c>
      <c r="U3133" s="27">
        <v>2</v>
      </c>
      <c r="V3133" s="27">
        <v>2</v>
      </c>
      <c r="W3133" s="27"/>
      <c r="X3133" s="27"/>
      <c r="Y3133" s="27"/>
      <c r="Z3133" s="27"/>
      <c r="AA3133" s="27"/>
      <c r="AB3133" s="27"/>
      <c r="AC3133" s="27"/>
      <c r="AD3133" s="27"/>
      <c r="AE3133" s="27"/>
      <c r="AF3133" s="27"/>
      <c r="AG3133" s="27"/>
      <c r="AH3133" s="27"/>
      <c r="AI3133" s="27"/>
      <c r="AJ3133" s="27"/>
      <c r="AK3133" s="27"/>
      <c r="AL3133" s="27"/>
      <c r="AM3133" s="27"/>
      <c r="AN3133" s="27"/>
      <c r="AO3133" s="27"/>
      <c r="AP3133" s="27">
        <v>312791.78000000003</v>
      </c>
      <c r="AQ3133" s="39">
        <v>0</v>
      </c>
      <c r="AR3133" s="27">
        <f t="shared" si="85"/>
        <v>0</v>
      </c>
      <c r="AS3133" s="10" t="s">
        <v>111</v>
      </c>
      <c r="AT3133" s="43" t="s">
        <v>241</v>
      </c>
      <c r="AU3133" s="88" t="s">
        <v>212</v>
      </c>
    </row>
    <row r="3134" spans="2:47" x14ac:dyDescent="0.2">
      <c r="B3134" s="12" t="s">
        <v>4742</v>
      </c>
      <c r="C3134" s="7" t="s">
        <v>100</v>
      </c>
      <c r="D3134" s="13" t="s">
        <v>4738</v>
      </c>
      <c r="E3134" s="7" t="s">
        <v>4739</v>
      </c>
      <c r="F3134" s="7" t="s">
        <v>4740</v>
      </c>
      <c r="G3134" s="7" t="s">
        <v>4741</v>
      </c>
      <c r="H3134" s="8" t="s">
        <v>105</v>
      </c>
      <c r="I3134" s="9">
        <v>45</v>
      </c>
      <c r="J3134" s="10" t="s">
        <v>106</v>
      </c>
      <c r="K3134" s="8" t="s">
        <v>107</v>
      </c>
      <c r="L3134" s="10" t="s">
        <v>108</v>
      </c>
      <c r="M3134" s="10" t="s">
        <v>109</v>
      </c>
      <c r="N3134" s="10" t="s">
        <v>110</v>
      </c>
      <c r="O3134" s="74"/>
      <c r="P3134" s="27"/>
      <c r="Q3134" s="27"/>
      <c r="R3134" s="27">
        <v>2</v>
      </c>
      <c r="S3134" s="27">
        <v>2</v>
      </c>
      <c r="T3134" s="27">
        <v>2</v>
      </c>
      <c r="U3134" s="27">
        <v>2</v>
      </c>
      <c r="V3134" s="27">
        <v>2</v>
      </c>
      <c r="W3134" s="27"/>
      <c r="X3134" s="27"/>
      <c r="Y3134" s="27"/>
      <c r="Z3134" s="27"/>
      <c r="AA3134" s="27"/>
      <c r="AB3134" s="27"/>
      <c r="AC3134" s="27"/>
      <c r="AD3134" s="27"/>
      <c r="AE3134" s="27"/>
      <c r="AF3134" s="27"/>
      <c r="AG3134" s="27"/>
      <c r="AH3134" s="27"/>
      <c r="AI3134" s="27"/>
      <c r="AJ3134" s="27"/>
      <c r="AK3134" s="27"/>
      <c r="AL3134" s="27"/>
      <c r="AM3134" s="27"/>
      <c r="AN3134" s="27"/>
      <c r="AO3134" s="27"/>
      <c r="AP3134" s="27">
        <v>312791.78000000003</v>
      </c>
      <c r="AQ3134" s="39">
        <v>0</v>
      </c>
      <c r="AR3134" s="27">
        <f t="shared" si="85"/>
        <v>0</v>
      </c>
      <c r="AS3134" s="10" t="s">
        <v>111</v>
      </c>
      <c r="AT3134" s="7" t="s">
        <v>375</v>
      </c>
      <c r="AU3134" s="10" t="s">
        <v>212</v>
      </c>
    </row>
    <row r="3135" spans="2:47" x14ac:dyDescent="0.2">
      <c r="B3135" s="7" t="s">
        <v>4743</v>
      </c>
      <c r="C3135" s="7" t="s">
        <v>100</v>
      </c>
      <c r="D3135" s="13" t="s">
        <v>4738</v>
      </c>
      <c r="E3135" s="7" t="s">
        <v>4739</v>
      </c>
      <c r="F3135" s="7" t="s">
        <v>4740</v>
      </c>
      <c r="G3135" s="7" t="s">
        <v>4744</v>
      </c>
      <c r="H3135" s="8" t="s">
        <v>105</v>
      </c>
      <c r="I3135" s="9">
        <v>45</v>
      </c>
      <c r="J3135" s="10" t="s">
        <v>238</v>
      </c>
      <c r="K3135" s="8" t="s">
        <v>107</v>
      </c>
      <c r="L3135" s="10" t="s">
        <v>108</v>
      </c>
      <c r="M3135" s="10" t="s">
        <v>109</v>
      </c>
      <c r="N3135" s="10" t="s">
        <v>110</v>
      </c>
      <c r="O3135" s="27"/>
      <c r="P3135" s="27"/>
      <c r="Q3135" s="74"/>
      <c r="R3135" s="27">
        <v>1</v>
      </c>
      <c r="S3135" s="27">
        <v>1</v>
      </c>
      <c r="T3135" s="27">
        <v>1</v>
      </c>
      <c r="U3135" s="27">
        <v>1</v>
      </c>
      <c r="V3135" s="27">
        <v>1</v>
      </c>
      <c r="W3135" s="27"/>
      <c r="X3135" s="27"/>
      <c r="Y3135" s="27"/>
      <c r="Z3135" s="27"/>
      <c r="AA3135" s="27"/>
      <c r="AB3135" s="27"/>
      <c r="AC3135" s="27"/>
      <c r="AD3135" s="27"/>
      <c r="AE3135" s="27"/>
      <c r="AF3135" s="27"/>
      <c r="AG3135" s="27"/>
      <c r="AH3135" s="27"/>
      <c r="AI3135" s="27"/>
      <c r="AJ3135" s="27"/>
      <c r="AK3135" s="27"/>
      <c r="AL3135" s="27"/>
      <c r="AM3135" s="27"/>
      <c r="AN3135" s="27"/>
      <c r="AO3135" s="27"/>
      <c r="AP3135" s="27">
        <v>382044.18</v>
      </c>
      <c r="AQ3135" s="39">
        <v>0</v>
      </c>
      <c r="AR3135" s="27">
        <f t="shared" si="85"/>
        <v>0</v>
      </c>
      <c r="AS3135" s="10" t="s">
        <v>111</v>
      </c>
      <c r="AT3135" s="43" t="s">
        <v>241</v>
      </c>
      <c r="AU3135" s="88" t="s">
        <v>212</v>
      </c>
    </row>
    <row r="3136" spans="2:47" x14ac:dyDescent="0.2">
      <c r="B3136" s="12" t="s">
        <v>4745</v>
      </c>
      <c r="C3136" s="7" t="s">
        <v>100</v>
      </c>
      <c r="D3136" s="13" t="s">
        <v>4738</v>
      </c>
      <c r="E3136" s="7" t="s">
        <v>4739</v>
      </c>
      <c r="F3136" s="7" t="s">
        <v>4740</v>
      </c>
      <c r="G3136" s="7" t="s">
        <v>4744</v>
      </c>
      <c r="H3136" s="8" t="s">
        <v>105</v>
      </c>
      <c r="I3136" s="9">
        <v>45</v>
      </c>
      <c r="J3136" s="10" t="s">
        <v>106</v>
      </c>
      <c r="K3136" s="8" t="s">
        <v>107</v>
      </c>
      <c r="L3136" s="10" t="s">
        <v>108</v>
      </c>
      <c r="M3136" s="10" t="s">
        <v>109</v>
      </c>
      <c r="N3136" s="10" t="s">
        <v>110</v>
      </c>
      <c r="O3136" s="74"/>
      <c r="P3136" s="27"/>
      <c r="Q3136" s="27"/>
      <c r="R3136" s="27">
        <v>1</v>
      </c>
      <c r="S3136" s="27">
        <v>1</v>
      </c>
      <c r="T3136" s="27">
        <v>1</v>
      </c>
      <c r="U3136" s="27">
        <v>1</v>
      </c>
      <c r="V3136" s="27">
        <v>1</v>
      </c>
      <c r="W3136" s="27"/>
      <c r="X3136" s="27"/>
      <c r="Y3136" s="27"/>
      <c r="Z3136" s="27"/>
      <c r="AA3136" s="27"/>
      <c r="AB3136" s="27"/>
      <c r="AC3136" s="27"/>
      <c r="AD3136" s="27"/>
      <c r="AE3136" s="27"/>
      <c r="AF3136" s="27"/>
      <c r="AG3136" s="27"/>
      <c r="AH3136" s="27"/>
      <c r="AI3136" s="27"/>
      <c r="AJ3136" s="27"/>
      <c r="AK3136" s="27"/>
      <c r="AL3136" s="27"/>
      <c r="AM3136" s="27"/>
      <c r="AN3136" s="27"/>
      <c r="AO3136" s="27"/>
      <c r="AP3136" s="27">
        <v>382044.18</v>
      </c>
      <c r="AQ3136" s="39">
        <v>0</v>
      </c>
      <c r="AR3136" s="27">
        <f t="shared" si="85"/>
        <v>0</v>
      </c>
      <c r="AS3136" s="10" t="s">
        <v>111</v>
      </c>
      <c r="AT3136" s="7" t="s">
        <v>375</v>
      </c>
      <c r="AU3136" s="10" t="s">
        <v>212</v>
      </c>
    </row>
    <row r="3137" spans="2:47" x14ac:dyDescent="0.2">
      <c r="B3137" s="7" t="s">
        <v>4746</v>
      </c>
      <c r="C3137" s="7" t="s">
        <v>100</v>
      </c>
      <c r="D3137" s="13" t="s">
        <v>4747</v>
      </c>
      <c r="E3137" s="7" t="s">
        <v>4748</v>
      </c>
      <c r="F3137" s="7" t="s">
        <v>4749</v>
      </c>
      <c r="G3137" s="7" t="s">
        <v>4750</v>
      </c>
      <c r="H3137" s="8" t="s">
        <v>105</v>
      </c>
      <c r="I3137" s="9">
        <v>45</v>
      </c>
      <c r="J3137" s="10" t="s">
        <v>238</v>
      </c>
      <c r="K3137" s="8" t="s">
        <v>107</v>
      </c>
      <c r="L3137" s="10" t="s">
        <v>108</v>
      </c>
      <c r="M3137" s="10" t="s">
        <v>109</v>
      </c>
      <c r="N3137" s="10" t="s">
        <v>110</v>
      </c>
      <c r="O3137" s="27"/>
      <c r="P3137" s="27"/>
      <c r="Q3137" s="74"/>
      <c r="R3137" s="27">
        <v>5</v>
      </c>
      <c r="S3137" s="27">
        <v>5</v>
      </c>
      <c r="T3137" s="27">
        <v>5</v>
      </c>
      <c r="U3137" s="27">
        <v>5</v>
      </c>
      <c r="V3137" s="27">
        <v>5</v>
      </c>
      <c r="W3137" s="27"/>
      <c r="X3137" s="27"/>
      <c r="Y3137" s="27"/>
      <c r="Z3137" s="27"/>
      <c r="AA3137" s="27"/>
      <c r="AB3137" s="27"/>
      <c r="AC3137" s="27"/>
      <c r="AD3137" s="27"/>
      <c r="AE3137" s="27"/>
      <c r="AF3137" s="27"/>
      <c r="AG3137" s="27"/>
      <c r="AH3137" s="27"/>
      <c r="AI3137" s="27"/>
      <c r="AJ3137" s="27"/>
      <c r="AK3137" s="27"/>
      <c r="AL3137" s="27"/>
      <c r="AM3137" s="27"/>
      <c r="AN3137" s="27"/>
      <c r="AO3137" s="27"/>
      <c r="AP3137" s="27">
        <v>7254</v>
      </c>
      <c r="AQ3137" s="39">
        <v>0</v>
      </c>
      <c r="AR3137" s="27">
        <f t="shared" si="85"/>
        <v>0</v>
      </c>
      <c r="AS3137" s="10" t="s">
        <v>111</v>
      </c>
      <c r="AT3137" s="43" t="s">
        <v>241</v>
      </c>
      <c r="AU3137" s="88" t="s">
        <v>212</v>
      </c>
    </row>
    <row r="3138" spans="2:47" x14ac:dyDescent="0.2">
      <c r="B3138" s="12" t="s">
        <v>4751</v>
      </c>
      <c r="C3138" s="7" t="s">
        <v>100</v>
      </c>
      <c r="D3138" s="13" t="s">
        <v>4747</v>
      </c>
      <c r="E3138" s="7" t="s">
        <v>4748</v>
      </c>
      <c r="F3138" s="7" t="s">
        <v>4749</v>
      </c>
      <c r="G3138" s="7" t="s">
        <v>4750</v>
      </c>
      <c r="H3138" s="8" t="s">
        <v>105</v>
      </c>
      <c r="I3138" s="9">
        <v>45</v>
      </c>
      <c r="J3138" s="10" t="s">
        <v>106</v>
      </c>
      <c r="K3138" s="8" t="s">
        <v>107</v>
      </c>
      <c r="L3138" s="10" t="s">
        <v>108</v>
      </c>
      <c r="M3138" s="10" t="s">
        <v>109</v>
      </c>
      <c r="N3138" s="10" t="s">
        <v>110</v>
      </c>
      <c r="O3138" s="74"/>
      <c r="P3138" s="27"/>
      <c r="Q3138" s="27"/>
      <c r="R3138" s="27">
        <v>5</v>
      </c>
      <c r="S3138" s="27">
        <v>5</v>
      </c>
      <c r="T3138" s="27">
        <v>5</v>
      </c>
      <c r="U3138" s="27">
        <v>5</v>
      </c>
      <c r="V3138" s="27">
        <v>5</v>
      </c>
      <c r="W3138" s="27"/>
      <c r="X3138" s="27"/>
      <c r="Y3138" s="27"/>
      <c r="Z3138" s="27"/>
      <c r="AA3138" s="27"/>
      <c r="AB3138" s="27"/>
      <c r="AC3138" s="27"/>
      <c r="AD3138" s="27"/>
      <c r="AE3138" s="27"/>
      <c r="AF3138" s="27"/>
      <c r="AG3138" s="27"/>
      <c r="AH3138" s="27"/>
      <c r="AI3138" s="27"/>
      <c r="AJ3138" s="27"/>
      <c r="AK3138" s="27"/>
      <c r="AL3138" s="27"/>
      <c r="AM3138" s="27"/>
      <c r="AN3138" s="27"/>
      <c r="AO3138" s="27"/>
      <c r="AP3138" s="27">
        <v>7254</v>
      </c>
      <c r="AQ3138" s="39">
        <v>0</v>
      </c>
      <c r="AR3138" s="27">
        <f t="shared" si="85"/>
        <v>0</v>
      </c>
      <c r="AS3138" s="10" t="s">
        <v>111</v>
      </c>
      <c r="AT3138" s="7" t="s">
        <v>375</v>
      </c>
      <c r="AU3138" s="89" t="s">
        <v>212</v>
      </c>
    </row>
    <row r="3139" spans="2:47" x14ac:dyDescent="0.2">
      <c r="B3139" s="7" t="s">
        <v>4752</v>
      </c>
      <c r="C3139" s="7" t="s">
        <v>100</v>
      </c>
      <c r="D3139" s="13" t="s">
        <v>4753</v>
      </c>
      <c r="E3139" s="7" t="s">
        <v>4754</v>
      </c>
      <c r="F3139" s="7" t="s">
        <v>4755</v>
      </c>
      <c r="G3139" s="10" t="s">
        <v>4756</v>
      </c>
      <c r="H3139" s="8" t="s">
        <v>105</v>
      </c>
      <c r="I3139" s="9">
        <v>100</v>
      </c>
      <c r="J3139" s="10" t="s">
        <v>238</v>
      </c>
      <c r="K3139" s="8" t="s">
        <v>107</v>
      </c>
      <c r="L3139" s="10" t="s">
        <v>108</v>
      </c>
      <c r="M3139" s="10" t="s">
        <v>109</v>
      </c>
      <c r="N3139" s="10" t="s">
        <v>4757</v>
      </c>
      <c r="O3139" s="27"/>
      <c r="P3139" s="27"/>
      <c r="Q3139" s="74"/>
      <c r="R3139" s="27">
        <v>627584</v>
      </c>
      <c r="S3139" s="39">
        <v>627584</v>
      </c>
      <c r="T3139" s="27">
        <v>627584</v>
      </c>
      <c r="U3139" s="27">
        <v>627584</v>
      </c>
      <c r="V3139" s="27">
        <v>627584</v>
      </c>
      <c r="W3139" s="27"/>
      <c r="X3139" s="27"/>
      <c r="Y3139" s="27"/>
      <c r="Z3139" s="27"/>
      <c r="AA3139" s="27"/>
      <c r="AB3139" s="27"/>
      <c r="AC3139" s="27"/>
      <c r="AD3139" s="27"/>
      <c r="AE3139" s="27"/>
      <c r="AF3139" s="27"/>
      <c r="AG3139" s="27"/>
      <c r="AH3139" s="27"/>
      <c r="AI3139" s="27"/>
      <c r="AJ3139" s="27"/>
      <c r="AK3139" s="27"/>
      <c r="AL3139" s="27"/>
      <c r="AM3139" s="27"/>
      <c r="AN3139" s="27"/>
      <c r="AO3139" s="27"/>
      <c r="AP3139" s="39">
        <v>108.33</v>
      </c>
      <c r="AQ3139" s="39">
        <v>0</v>
      </c>
      <c r="AR3139" s="27">
        <f t="shared" si="85"/>
        <v>0</v>
      </c>
      <c r="AS3139" s="10" t="s">
        <v>111</v>
      </c>
      <c r="AT3139" s="43" t="s">
        <v>241</v>
      </c>
      <c r="AU3139" s="10" t="s">
        <v>212</v>
      </c>
    </row>
    <row r="3140" spans="2:47" x14ac:dyDescent="0.2">
      <c r="B3140" s="7" t="s">
        <v>4758</v>
      </c>
      <c r="C3140" s="8" t="s">
        <v>100</v>
      </c>
      <c r="D3140" s="13" t="s">
        <v>4759</v>
      </c>
      <c r="E3140" s="8" t="s">
        <v>4760</v>
      </c>
      <c r="F3140" s="8" t="s">
        <v>4761</v>
      </c>
      <c r="G3140" s="7" t="s">
        <v>4762</v>
      </c>
      <c r="H3140" s="8" t="s">
        <v>197</v>
      </c>
      <c r="I3140" s="8">
        <v>45</v>
      </c>
      <c r="J3140" s="8" t="s">
        <v>1386</v>
      </c>
      <c r="K3140" s="8" t="s">
        <v>107</v>
      </c>
      <c r="L3140" s="8" t="s">
        <v>108</v>
      </c>
      <c r="M3140" s="8" t="s">
        <v>109</v>
      </c>
      <c r="N3140" s="8" t="s">
        <v>664</v>
      </c>
      <c r="O3140" s="74"/>
      <c r="P3140" s="27"/>
      <c r="Q3140" s="27"/>
      <c r="R3140" s="27"/>
      <c r="S3140" s="27">
        <v>1</v>
      </c>
      <c r="T3140" s="27">
        <v>1</v>
      </c>
      <c r="U3140" s="27">
        <v>1</v>
      </c>
      <c r="V3140" s="27">
        <v>1</v>
      </c>
      <c r="W3140" s="27"/>
      <c r="X3140" s="27"/>
      <c r="Y3140" s="27"/>
      <c r="Z3140" s="27"/>
      <c r="AA3140" s="27"/>
      <c r="AB3140" s="27"/>
      <c r="AC3140" s="27"/>
      <c r="AD3140" s="27"/>
      <c r="AE3140" s="27"/>
      <c r="AF3140" s="27"/>
      <c r="AG3140" s="27"/>
      <c r="AH3140" s="27"/>
      <c r="AI3140" s="27"/>
      <c r="AJ3140" s="27"/>
      <c r="AK3140" s="27"/>
      <c r="AL3140" s="27"/>
      <c r="AM3140" s="27"/>
      <c r="AN3140" s="27"/>
      <c r="AO3140" s="27"/>
      <c r="AP3140" s="27">
        <v>920000</v>
      </c>
      <c r="AQ3140" s="39">
        <v>0</v>
      </c>
      <c r="AR3140" s="27">
        <f t="shared" si="85"/>
        <v>0</v>
      </c>
      <c r="AS3140" s="10" t="s">
        <v>111</v>
      </c>
      <c r="AT3140" s="43" t="s">
        <v>241</v>
      </c>
      <c r="AU3140" s="13" t="s">
        <v>1163</v>
      </c>
    </row>
    <row r="3141" spans="2:47" x14ac:dyDescent="0.2">
      <c r="B3141" s="13" t="s">
        <v>4763</v>
      </c>
      <c r="C3141" s="13" t="s">
        <v>100</v>
      </c>
      <c r="D3141" s="13" t="s">
        <v>4764</v>
      </c>
      <c r="E3141" s="13" t="s">
        <v>4765</v>
      </c>
      <c r="F3141" s="13" t="s">
        <v>4761</v>
      </c>
      <c r="G3141" s="13" t="s">
        <v>4766</v>
      </c>
      <c r="H3141" s="13" t="s">
        <v>1475</v>
      </c>
      <c r="I3141" s="13">
        <v>45</v>
      </c>
      <c r="J3141" s="13" t="s">
        <v>614</v>
      </c>
      <c r="K3141" s="13" t="s">
        <v>107</v>
      </c>
      <c r="L3141" s="13" t="s">
        <v>108</v>
      </c>
      <c r="M3141" s="13" t="s">
        <v>109</v>
      </c>
      <c r="N3141" s="13" t="s">
        <v>664</v>
      </c>
      <c r="O3141" s="39"/>
      <c r="P3141" s="39"/>
      <c r="Q3141" s="39"/>
      <c r="R3141" s="39"/>
      <c r="S3141" s="39">
        <v>1</v>
      </c>
      <c r="T3141" s="39">
        <v>0</v>
      </c>
      <c r="U3141" s="39">
        <v>0</v>
      </c>
      <c r="V3141" s="39">
        <v>0</v>
      </c>
      <c r="W3141" s="39">
        <v>0</v>
      </c>
      <c r="X3141" s="39"/>
      <c r="Y3141" s="39"/>
      <c r="Z3141" s="39"/>
      <c r="AA3141" s="39"/>
      <c r="AB3141" s="39"/>
      <c r="AC3141" s="39"/>
      <c r="AD3141" s="39"/>
      <c r="AE3141" s="39"/>
      <c r="AF3141" s="39"/>
      <c r="AG3141" s="39"/>
      <c r="AH3141" s="39"/>
      <c r="AI3141" s="39"/>
      <c r="AJ3141" s="39"/>
      <c r="AK3141" s="39"/>
      <c r="AL3141" s="39"/>
      <c r="AM3141" s="39"/>
      <c r="AN3141" s="39"/>
      <c r="AO3141" s="39"/>
      <c r="AP3141" s="39">
        <v>920000</v>
      </c>
      <c r="AQ3141" s="39">
        <v>0</v>
      </c>
      <c r="AR3141" s="27">
        <f t="shared" ref="AR3141:AR3204" si="87">AQ3141*1.12</f>
        <v>0</v>
      </c>
      <c r="AS3141" s="13" t="s">
        <v>111</v>
      </c>
      <c r="AT3141" s="13">
        <v>2016</v>
      </c>
      <c r="AU3141" s="13">
        <v>9.18</v>
      </c>
    </row>
    <row r="3142" spans="2:47" x14ac:dyDescent="0.2">
      <c r="B3142" s="13" t="s">
        <v>4767</v>
      </c>
      <c r="C3142" s="13" t="s">
        <v>100</v>
      </c>
      <c r="D3142" s="13" t="s">
        <v>4764</v>
      </c>
      <c r="E3142" s="13" t="s">
        <v>4765</v>
      </c>
      <c r="F3142" s="13" t="s">
        <v>4761</v>
      </c>
      <c r="G3142" s="13" t="s">
        <v>4766</v>
      </c>
      <c r="H3142" s="13" t="s">
        <v>1475</v>
      </c>
      <c r="I3142" s="13">
        <v>45</v>
      </c>
      <c r="J3142" s="13" t="s">
        <v>747</v>
      </c>
      <c r="K3142" s="13" t="s">
        <v>107</v>
      </c>
      <c r="L3142" s="13" t="s">
        <v>108</v>
      </c>
      <c r="M3142" s="13" t="s">
        <v>109</v>
      </c>
      <c r="N3142" s="13" t="s">
        <v>664</v>
      </c>
      <c r="O3142" s="39"/>
      <c r="P3142" s="39"/>
      <c r="Q3142" s="39"/>
      <c r="R3142" s="39"/>
      <c r="S3142" s="39">
        <v>1</v>
      </c>
      <c r="T3142" s="39">
        <v>0</v>
      </c>
      <c r="U3142" s="39">
        <v>0</v>
      </c>
      <c r="V3142" s="39">
        <v>0</v>
      </c>
      <c r="W3142" s="39">
        <v>0</v>
      </c>
      <c r="X3142" s="39"/>
      <c r="Y3142" s="39"/>
      <c r="Z3142" s="39"/>
      <c r="AA3142" s="39"/>
      <c r="AB3142" s="39"/>
      <c r="AC3142" s="39"/>
      <c r="AD3142" s="39"/>
      <c r="AE3142" s="39"/>
      <c r="AF3142" s="39"/>
      <c r="AG3142" s="39"/>
      <c r="AH3142" s="39"/>
      <c r="AI3142" s="39"/>
      <c r="AJ3142" s="39"/>
      <c r="AK3142" s="39"/>
      <c r="AL3142" s="39"/>
      <c r="AM3142" s="39"/>
      <c r="AN3142" s="39"/>
      <c r="AO3142" s="39"/>
      <c r="AP3142" s="39">
        <v>920000</v>
      </c>
      <c r="AQ3142" s="39">
        <v>0</v>
      </c>
      <c r="AR3142" s="27">
        <f t="shared" si="87"/>
        <v>0</v>
      </c>
      <c r="AS3142" s="13" t="s">
        <v>748</v>
      </c>
      <c r="AT3142" s="13">
        <v>2016</v>
      </c>
      <c r="AU3142" s="13">
        <v>9.1199999999999992</v>
      </c>
    </row>
    <row r="3143" spans="2:47" x14ac:dyDescent="0.2">
      <c r="B3143" s="13" t="s">
        <v>4768</v>
      </c>
      <c r="C3143" s="13" t="s">
        <v>100</v>
      </c>
      <c r="D3143" s="13" t="s">
        <v>4764</v>
      </c>
      <c r="E3143" s="13" t="s">
        <v>4765</v>
      </c>
      <c r="F3143" s="13" t="s">
        <v>4761</v>
      </c>
      <c r="G3143" s="13" t="s">
        <v>4766</v>
      </c>
      <c r="H3143" s="13" t="s">
        <v>1475</v>
      </c>
      <c r="I3143" s="13">
        <v>45</v>
      </c>
      <c r="J3143" s="13" t="s">
        <v>751</v>
      </c>
      <c r="K3143" s="13" t="s">
        <v>107</v>
      </c>
      <c r="L3143" s="13" t="s">
        <v>108</v>
      </c>
      <c r="M3143" s="13" t="s">
        <v>337</v>
      </c>
      <c r="N3143" s="13" t="s">
        <v>664</v>
      </c>
      <c r="O3143" s="39"/>
      <c r="P3143" s="39"/>
      <c r="Q3143" s="39"/>
      <c r="R3143" s="39"/>
      <c r="S3143" s="39">
        <v>1</v>
      </c>
      <c r="T3143" s="39"/>
      <c r="U3143" s="39"/>
      <c r="V3143" s="39"/>
      <c r="W3143" s="39"/>
      <c r="X3143" s="39"/>
      <c r="Y3143" s="39"/>
      <c r="Z3143" s="39"/>
      <c r="AA3143" s="39"/>
      <c r="AB3143" s="39"/>
      <c r="AC3143" s="39"/>
      <c r="AD3143" s="39"/>
      <c r="AE3143" s="39"/>
      <c r="AF3143" s="39"/>
      <c r="AG3143" s="39"/>
      <c r="AH3143" s="39"/>
      <c r="AI3143" s="39"/>
      <c r="AJ3143" s="39"/>
      <c r="AK3143" s="39"/>
      <c r="AL3143" s="39"/>
      <c r="AM3143" s="39"/>
      <c r="AN3143" s="39"/>
      <c r="AO3143" s="39"/>
      <c r="AP3143" s="39">
        <v>920000</v>
      </c>
      <c r="AQ3143" s="39">
        <v>0</v>
      </c>
      <c r="AR3143" s="27">
        <f t="shared" si="87"/>
        <v>0</v>
      </c>
      <c r="AS3143" s="13" t="s">
        <v>748</v>
      </c>
      <c r="AT3143" s="13">
        <v>2016</v>
      </c>
      <c r="AU3143" s="13" t="s">
        <v>212</v>
      </c>
    </row>
    <row r="3144" spans="2:47" x14ac:dyDescent="0.2">
      <c r="B3144" s="7" t="s">
        <v>4769</v>
      </c>
      <c r="C3144" s="8" t="s">
        <v>100</v>
      </c>
      <c r="D3144" s="13" t="s">
        <v>1429</v>
      </c>
      <c r="E3144" s="8" t="s">
        <v>1430</v>
      </c>
      <c r="F3144" s="8" t="s">
        <v>1431</v>
      </c>
      <c r="G3144" s="7" t="s">
        <v>4770</v>
      </c>
      <c r="H3144" s="8" t="s">
        <v>197</v>
      </c>
      <c r="I3144" s="8">
        <v>45</v>
      </c>
      <c r="J3144" s="8" t="s">
        <v>1386</v>
      </c>
      <c r="K3144" s="8" t="s">
        <v>107</v>
      </c>
      <c r="L3144" s="8" t="s">
        <v>108</v>
      </c>
      <c r="M3144" s="8" t="s">
        <v>109</v>
      </c>
      <c r="N3144" s="8" t="s">
        <v>664</v>
      </c>
      <c r="O3144" s="74"/>
      <c r="P3144" s="27"/>
      <c r="Q3144" s="27"/>
      <c r="R3144" s="27"/>
      <c r="S3144" s="27">
        <v>4</v>
      </c>
      <c r="T3144" s="27">
        <v>4</v>
      </c>
      <c r="U3144" s="27">
        <v>4</v>
      </c>
      <c r="V3144" s="27">
        <v>4</v>
      </c>
      <c r="W3144" s="27"/>
      <c r="X3144" s="27"/>
      <c r="Y3144" s="27"/>
      <c r="Z3144" s="27"/>
      <c r="AA3144" s="27"/>
      <c r="AB3144" s="27"/>
      <c r="AC3144" s="27"/>
      <c r="AD3144" s="27"/>
      <c r="AE3144" s="27"/>
      <c r="AF3144" s="27"/>
      <c r="AG3144" s="27"/>
      <c r="AH3144" s="27"/>
      <c r="AI3144" s="27"/>
      <c r="AJ3144" s="27"/>
      <c r="AK3144" s="27"/>
      <c r="AL3144" s="27"/>
      <c r="AM3144" s="27"/>
      <c r="AN3144" s="27"/>
      <c r="AO3144" s="27"/>
      <c r="AP3144" s="27">
        <v>178499.99999999997</v>
      </c>
      <c r="AQ3144" s="39">
        <v>0</v>
      </c>
      <c r="AR3144" s="27">
        <f t="shared" si="87"/>
        <v>0</v>
      </c>
      <c r="AS3144" s="10" t="s">
        <v>111</v>
      </c>
      <c r="AT3144" s="43" t="s">
        <v>241</v>
      </c>
      <c r="AU3144" s="13" t="s">
        <v>1163</v>
      </c>
    </row>
    <row r="3145" spans="2:47" x14ac:dyDescent="0.2">
      <c r="B3145" s="13" t="s">
        <v>4771</v>
      </c>
      <c r="C3145" s="13" t="s">
        <v>100</v>
      </c>
      <c r="D3145" s="13" t="s">
        <v>4772</v>
      </c>
      <c r="E3145" s="13" t="s">
        <v>1430</v>
      </c>
      <c r="F3145" s="13" t="s">
        <v>4773</v>
      </c>
      <c r="G3145" s="13" t="s">
        <v>4774</v>
      </c>
      <c r="H3145" s="13" t="s">
        <v>1026</v>
      </c>
      <c r="I3145" s="13">
        <v>45</v>
      </c>
      <c r="J3145" s="13" t="s">
        <v>614</v>
      </c>
      <c r="K3145" s="13" t="s">
        <v>107</v>
      </c>
      <c r="L3145" s="13" t="s">
        <v>108</v>
      </c>
      <c r="M3145" s="13" t="s">
        <v>109</v>
      </c>
      <c r="N3145" s="13" t="s">
        <v>664</v>
      </c>
      <c r="O3145" s="39"/>
      <c r="P3145" s="39"/>
      <c r="Q3145" s="39"/>
      <c r="R3145" s="39"/>
      <c r="S3145" s="39">
        <v>3</v>
      </c>
      <c r="T3145" s="39">
        <v>3</v>
      </c>
      <c r="U3145" s="39">
        <v>3</v>
      </c>
      <c r="V3145" s="39">
        <v>3</v>
      </c>
      <c r="W3145" s="39">
        <v>3</v>
      </c>
      <c r="X3145" s="39"/>
      <c r="Y3145" s="39"/>
      <c r="Z3145" s="39"/>
      <c r="AA3145" s="39"/>
      <c r="AB3145" s="39"/>
      <c r="AC3145" s="39"/>
      <c r="AD3145" s="39"/>
      <c r="AE3145" s="39"/>
      <c r="AF3145" s="39"/>
      <c r="AG3145" s="39"/>
      <c r="AH3145" s="39"/>
      <c r="AI3145" s="39"/>
      <c r="AJ3145" s="39"/>
      <c r="AK3145" s="39"/>
      <c r="AL3145" s="39"/>
      <c r="AM3145" s="39"/>
      <c r="AN3145" s="39"/>
      <c r="AO3145" s="39"/>
      <c r="AP3145" s="39">
        <v>178499.99999999997</v>
      </c>
      <c r="AQ3145" s="39">
        <v>0</v>
      </c>
      <c r="AR3145" s="27">
        <f t="shared" si="87"/>
        <v>0</v>
      </c>
      <c r="AS3145" s="13" t="s">
        <v>111</v>
      </c>
      <c r="AT3145" s="13">
        <v>2015</v>
      </c>
      <c r="AU3145" s="13">
        <v>9.18</v>
      </c>
    </row>
    <row r="3146" spans="2:47" x14ac:dyDescent="0.2">
      <c r="B3146" s="13" t="s">
        <v>4775</v>
      </c>
      <c r="C3146" s="13" t="s">
        <v>100</v>
      </c>
      <c r="D3146" s="13" t="s">
        <v>4772</v>
      </c>
      <c r="E3146" s="13" t="s">
        <v>1430</v>
      </c>
      <c r="F3146" s="13" t="s">
        <v>4773</v>
      </c>
      <c r="G3146" s="13" t="s">
        <v>4774</v>
      </c>
      <c r="H3146" s="13" t="s">
        <v>1026</v>
      </c>
      <c r="I3146" s="13">
        <v>45</v>
      </c>
      <c r="J3146" s="13" t="s">
        <v>747</v>
      </c>
      <c r="K3146" s="13" t="s">
        <v>107</v>
      </c>
      <c r="L3146" s="13" t="s">
        <v>108</v>
      </c>
      <c r="M3146" s="13" t="s">
        <v>109</v>
      </c>
      <c r="N3146" s="13" t="s">
        <v>664</v>
      </c>
      <c r="O3146" s="39"/>
      <c r="P3146" s="39"/>
      <c r="Q3146" s="39"/>
      <c r="R3146" s="39"/>
      <c r="S3146" s="39">
        <v>3</v>
      </c>
      <c r="T3146" s="39">
        <v>3</v>
      </c>
      <c r="U3146" s="39">
        <v>3</v>
      </c>
      <c r="V3146" s="39">
        <v>3</v>
      </c>
      <c r="W3146" s="39">
        <v>3</v>
      </c>
      <c r="X3146" s="39"/>
      <c r="Y3146" s="39"/>
      <c r="Z3146" s="39"/>
      <c r="AA3146" s="39"/>
      <c r="AB3146" s="39"/>
      <c r="AC3146" s="39"/>
      <c r="AD3146" s="39"/>
      <c r="AE3146" s="39"/>
      <c r="AF3146" s="39"/>
      <c r="AG3146" s="39"/>
      <c r="AH3146" s="39"/>
      <c r="AI3146" s="39"/>
      <c r="AJ3146" s="39"/>
      <c r="AK3146" s="39"/>
      <c r="AL3146" s="39"/>
      <c r="AM3146" s="39"/>
      <c r="AN3146" s="39"/>
      <c r="AO3146" s="39"/>
      <c r="AP3146" s="39">
        <v>178499.99999999997</v>
      </c>
      <c r="AQ3146" s="39">
        <v>0</v>
      </c>
      <c r="AR3146" s="27">
        <f t="shared" si="87"/>
        <v>0</v>
      </c>
      <c r="AS3146" s="13" t="s">
        <v>748</v>
      </c>
      <c r="AT3146" s="13">
        <v>2015</v>
      </c>
      <c r="AU3146" s="13">
        <v>9.1199999999999992</v>
      </c>
    </row>
    <row r="3147" spans="2:47" x14ac:dyDescent="0.2">
      <c r="B3147" s="13" t="s">
        <v>4776</v>
      </c>
      <c r="C3147" s="13" t="s">
        <v>100</v>
      </c>
      <c r="D3147" s="13" t="s">
        <v>4772</v>
      </c>
      <c r="E3147" s="13" t="s">
        <v>1430</v>
      </c>
      <c r="F3147" s="13" t="s">
        <v>4773</v>
      </c>
      <c r="G3147" s="13" t="s">
        <v>4774</v>
      </c>
      <c r="H3147" s="13" t="s">
        <v>1026</v>
      </c>
      <c r="I3147" s="13">
        <v>45</v>
      </c>
      <c r="J3147" s="13" t="s">
        <v>751</v>
      </c>
      <c r="K3147" s="13" t="s">
        <v>107</v>
      </c>
      <c r="L3147" s="13" t="s">
        <v>108</v>
      </c>
      <c r="M3147" s="13" t="s">
        <v>337</v>
      </c>
      <c r="N3147" s="13" t="s">
        <v>664</v>
      </c>
      <c r="O3147" s="39"/>
      <c r="P3147" s="39"/>
      <c r="Q3147" s="39"/>
      <c r="R3147" s="39"/>
      <c r="S3147" s="39">
        <v>3</v>
      </c>
      <c r="T3147" s="39">
        <v>3</v>
      </c>
      <c r="U3147" s="39">
        <v>3</v>
      </c>
      <c r="V3147" s="39">
        <v>3</v>
      </c>
      <c r="W3147" s="39">
        <v>3</v>
      </c>
      <c r="X3147" s="39"/>
      <c r="Y3147" s="39"/>
      <c r="Z3147" s="39"/>
      <c r="AA3147" s="39"/>
      <c r="AB3147" s="39"/>
      <c r="AC3147" s="39"/>
      <c r="AD3147" s="39"/>
      <c r="AE3147" s="39"/>
      <c r="AF3147" s="39"/>
      <c r="AG3147" s="39"/>
      <c r="AH3147" s="39"/>
      <c r="AI3147" s="39"/>
      <c r="AJ3147" s="39"/>
      <c r="AK3147" s="39"/>
      <c r="AL3147" s="39"/>
      <c r="AM3147" s="39"/>
      <c r="AN3147" s="39"/>
      <c r="AO3147" s="39"/>
      <c r="AP3147" s="39">
        <v>178499.99999999997</v>
      </c>
      <c r="AQ3147" s="39">
        <v>0</v>
      </c>
      <c r="AR3147" s="27">
        <f t="shared" si="87"/>
        <v>0</v>
      </c>
      <c r="AS3147" s="13" t="s">
        <v>748</v>
      </c>
      <c r="AT3147" s="13">
        <v>2015</v>
      </c>
      <c r="AU3147" s="13" t="s">
        <v>212</v>
      </c>
    </row>
    <row r="3148" spans="2:47" x14ac:dyDescent="0.2">
      <c r="B3148" s="7" t="s">
        <v>4777</v>
      </c>
      <c r="C3148" s="8" t="s">
        <v>100</v>
      </c>
      <c r="D3148" s="13" t="s">
        <v>4778</v>
      </c>
      <c r="E3148" s="8" t="s">
        <v>4779</v>
      </c>
      <c r="F3148" s="8" t="s">
        <v>4780</v>
      </c>
      <c r="G3148" s="7" t="s">
        <v>4781</v>
      </c>
      <c r="H3148" s="8" t="s">
        <v>197</v>
      </c>
      <c r="I3148" s="8">
        <v>45</v>
      </c>
      <c r="J3148" s="8" t="s">
        <v>1386</v>
      </c>
      <c r="K3148" s="8" t="s">
        <v>107</v>
      </c>
      <c r="L3148" s="8" t="s">
        <v>108</v>
      </c>
      <c r="M3148" s="8" t="s">
        <v>109</v>
      </c>
      <c r="N3148" s="8" t="s">
        <v>664</v>
      </c>
      <c r="O3148" s="74"/>
      <c r="P3148" s="27"/>
      <c r="Q3148" s="27"/>
      <c r="R3148" s="27"/>
      <c r="S3148" s="27">
        <v>9</v>
      </c>
      <c r="T3148" s="27">
        <v>9</v>
      </c>
      <c r="U3148" s="27">
        <v>9</v>
      </c>
      <c r="V3148" s="27">
        <v>9</v>
      </c>
      <c r="W3148" s="27"/>
      <c r="X3148" s="27"/>
      <c r="Y3148" s="27"/>
      <c r="Z3148" s="27"/>
      <c r="AA3148" s="27"/>
      <c r="AB3148" s="27"/>
      <c r="AC3148" s="27"/>
      <c r="AD3148" s="27"/>
      <c r="AE3148" s="27"/>
      <c r="AF3148" s="27"/>
      <c r="AG3148" s="27"/>
      <c r="AH3148" s="27"/>
      <c r="AI3148" s="27"/>
      <c r="AJ3148" s="27"/>
      <c r="AK3148" s="27"/>
      <c r="AL3148" s="27"/>
      <c r="AM3148" s="27"/>
      <c r="AN3148" s="27"/>
      <c r="AO3148" s="27"/>
      <c r="AP3148" s="27">
        <v>256944.64285714284</v>
      </c>
      <c r="AQ3148" s="39">
        <v>0</v>
      </c>
      <c r="AR3148" s="27">
        <f t="shared" si="87"/>
        <v>0</v>
      </c>
      <c r="AS3148" s="10" t="s">
        <v>111</v>
      </c>
      <c r="AT3148" s="43" t="s">
        <v>241</v>
      </c>
      <c r="AU3148" s="13" t="s">
        <v>4782</v>
      </c>
    </row>
    <row r="3149" spans="2:47" x14ac:dyDescent="0.2">
      <c r="B3149" s="13" t="s">
        <v>4783</v>
      </c>
      <c r="C3149" s="13" t="s">
        <v>100</v>
      </c>
      <c r="D3149" s="13" t="s">
        <v>4784</v>
      </c>
      <c r="E3149" s="13" t="s">
        <v>4779</v>
      </c>
      <c r="F3149" s="13" t="s">
        <v>4785</v>
      </c>
      <c r="G3149" s="13" t="s">
        <v>4786</v>
      </c>
      <c r="H3149" s="13" t="s">
        <v>1475</v>
      </c>
      <c r="I3149" s="13">
        <v>45</v>
      </c>
      <c r="J3149" s="13" t="s">
        <v>614</v>
      </c>
      <c r="K3149" s="13" t="s">
        <v>107</v>
      </c>
      <c r="L3149" s="13" t="s">
        <v>108</v>
      </c>
      <c r="M3149" s="13" t="s">
        <v>109</v>
      </c>
      <c r="N3149" s="13" t="s">
        <v>664</v>
      </c>
      <c r="O3149" s="39"/>
      <c r="P3149" s="39"/>
      <c r="Q3149" s="39"/>
      <c r="R3149" s="39"/>
      <c r="S3149" s="39">
        <v>3</v>
      </c>
      <c r="T3149" s="39">
        <v>8</v>
      </c>
      <c r="U3149" s="39">
        <v>8</v>
      </c>
      <c r="V3149" s="39">
        <v>8</v>
      </c>
      <c r="W3149" s="39">
        <v>2.34</v>
      </c>
      <c r="X3149" s="39"/>
      <c r="Y3149" s="39"/>
      <c r="Z3149" s="39"/>
      <c r="AA3149" s="39"/>
      <c r="AB3149" s="39"/>
      <c r="AC3149" s="39"/>
      <c r="AD3149" s="39"/>
      <c r="AE3149" s="39"/>
      <c r="AF3149" s="39"/>
      <c r="AG3149" s="39"/>
      <c r="AH3149" s="39"/>
      <c r="AI3149" s="39"/>
      <c r="AJ3149" s="39"/>
      <c r="AK3149" s="39"/>
      <c r="AL3149" s="39"/>
      <c r="AM3149" s="39"/>
      <c r="AN3149" s="39"/>
      <c r="AO3149" s="39"/>
      <c r="AP3149" s="39">
        <v>335892.86</v>
      </c>
      <c r="AQ3149" s="39">
        <v>0</v>
      </c>
      <c r="AR3149" s="27">
        <f t="shared" si="87"/>
        <v>0</v>
      </c>
      <c r="AS3149" s="13" t="s">
        <v>111</v>
      </c>
      <c r="AT3149" s="13">
        <v>2016</v>
      </c>
      <c r="AU3149" s="13">
        <v>14</v>
      </c>
    </row>
    <row r="3150" spans="2:47" x14ac:dyDescent="0.2">
      <c r="B3150" s="13" t="s">
        <v>4787</v>
      </c>
      <c r="C3150" s="13" t="s">
        <v>100</v>
      </c>
      <c r="D3150" s="13" t="s">
        <v>4784</v>
      </c>
      <c r="E3150" s="13" t="s">
        <v>4779</v>
      </c>
      <c r="F3150" s="13" t="s">
        <v>4785</v>
      </c>
      <c r="G3150" s="13" t="s">
        <v>4786</v>
      </c>
      <c r="H3150" s="13" t="s">
        <v>1475</v>
      </c>
      <c r="I3150" s="13">
        <v>45</v>
      </c>
      <c r="J3150" s="13" t="s">
        <v>614</v>
      </c>
      <c r="K3150" s="13" t="s">
        <v>107</v>
      </c>
      <c r="L3150" s="13" t="s">
        <v>108</v>
      </c>
      <c r="M3150" s="13" t="s">
        <v>109</v>
      </c>
      <c r="N3150" s="13" t="s">
        <v>664</v>
      </c>
      <c r="O3150" s="39"/>
      <c r="P3150" s="39"/>
      <c r="Q3150" s="39"/>
      <c r="R3150" s="39"/>
      <c r="S3150" s="39">
        <v>0</v>
      </c>
      <c r="T3150" s="39">
        <v>8</v>
      </c>
      <c r="U3150" s="39">
        <v>8</v>
      </c>
      <c r="V3150" s="39">
        <v>8</v>
      </c>
      <c r="W3150" s="39">
        <v>2.34</v>
      </c>
      <c r="X3150" s="39"/>
      <c r="Y3150" s="39"/>
      <c r="Z3150" s="39"/>
      <c r="AA3150" s="39"/>
      <c r="AB3150" s="39"/>
      <c r="AC3150" s="39"/>
      <c r="AD3150" s="39"/>
      <c r="AE3150" s="39"/>
      <c r="AF3150" s="39"/>
      <c r="AG3150" s="39"/>
      <c r="AH3150" s="39"/>
      <c r="AI3150" s="39"/>
      <c r="AJ3150" s="39"/>
      <c r="AK3150" s="39"/>
      <c r="AL3150" s="39"/>
      <c r="AM3150" s="39"/>
      <c r="AN3150" s="39"/>
      <c r="AO3150" s="39"/>
      <c r="AP3150" s="39">
        <v>335892.86</v>
      </c>
      <c r="AQ3150" s="39">
        <v>0</v>
      </c>
      <c r="AR3150" s="27">
        <f t="shared" si="87"/>
        <v>0</v>
      </c>
      <c r="AS3150" s="13" t="s">
        <v>111</v>
      </c>
      <c r="AT3150" s="13">
        <v>2016</v>
      </c>
      <c r="AU3150" s="13" t="s">
        <v>212</v>
      </c>
    </row>
    <row r="3151" spans="2:47" x14ac:dyDescent="0.2">
      <c r="B3151" s="7" t="s">
        <v>4788</v>
      </c>
      <c r="C3151" s="8" t="s">
        <v>100</v>
      </c>
      <c r="D3151" s="13" t="s">
        <v>4789</v>
      </c>
      <c r="E3151" s="8" t="s">
        <v>4790</v>
      </c>
      <c r="F3151" s="8" t="s">
        <v>4791</v>
      </c>
      <c r="G3151" s="7" t="s">
        <v>4792</v>
      </c>
      <c r="H3151" s="8" t="s">
        <v>197</v>
      </c>
      <c r="I3151" s="8">
        <v>45</v>
      </c>
      <c r="J3151" s="8" t="s">
        <v>1386</v>
      </c>
      <c r="K3151" s="8" t="s">
        <v>107</v>
      </c>
      <c r="L3151" s="8" t="s">
        <v>108</v>
      </c>
      <c r="M3151" s="8" t="s">
        <v>109</v>
      </c>
      <c r="N3151" s="8" t="s">
        <v>2105</v>
      </c>
      <c r="O3151" s="74"/>
      <c r="P3151" s="27"/>
      <c r="Q3151" s="27"/>
      <c r="R3151" s="27"/>
      <c r="S3151" s="27">
        <v>2773</v>
      </c>
      <c r="T3151" s="27">
        <v>2773</v>
      </c>
      <c r="U3151" s="27">
        <v>2773</v>
      </c>
      <c r="V3151" s="27">
        <v>2773</v>
      </c>
      <c r="W3151" s="27"/>
      <c r="X3151" s="27"/>
      <c r="Y3151" s="27"/>
      <c r="Z3151" s="27"/>
      <c r="AA3151" s="27"/>
      <c r="AB3151" s="27"/>
      <c r="AC3151" s="27"/>
      <c r="AD3151" s="27"/>
      <c r="AE3151" s="27"/>
      <c r="AF3151" s="27"/>
      <c r="AG3151" s="27"/>
      <c r="AH3151" s="27"/>
      <c r="AI3151" s="27"/>
      <c r="AJ3151" s="27"/>
      <c r="AK3151" s="27"/>
      <c r="AL3151" s="27"/>
      <c r="AM3151" s="27"/>
      <c r="AN3151" s="27"/>
      <c r="AO3151" s="27"/>
      <c r="AP3151" s="27">
        <v>237.99999999999997</v>
      </c>
      <c r="AQ3151" s="39">
        <v>0</v>
      </c>
      <c r="AR3151" s="27">
        <f t="shared" si="87"/>
        <v>0</v>
      </c>
      <c r="AS3151" s="10" t="s">
        <v>111</v>
      </c>
      <c r="AT3151" s="43" t="s">
        <v>241</v>
      </c>
      <c r="AU3151" s="13" t="s">
        <v>1163</v>
      </c>
    </row>
    <row r="3152" spans="2:47" x14ac:dyDescent="0.2">
      <c r="B3152" s="13" t="s">
        <v>4793</v>
      </c>
      <c r="C3152" s="13" t="s">
        <v>100</v>
      </c>
      <c r="D3152" s="13" t="s">
        <v>4794</v>
      </c>
      <c r="E3152" s="13" t="s">
        <v>4790</v>
      </c>
      <c r="F3152" s="13" t="s">
        <v>4795</v>
      </c>
      <c r="G3152" s="13" t="s">
        <v>4796</v>
      </c>
      <c r="H3152" s="13" t="s">
        <v>1475</v>
      </c>
      <c r="I3152" s="13">
        <v>45</v>
      </c>
      <c r="J3152" s="13" t="s">
        <v>614</v>
      </c>
      <c r="K3152" s="13" t="s">
        <v>107</v>
      </c>
      <c r="L3152" s="13" t="s">
        <v>108</v>
      </c>
      <c r="M3152" s="13" t="s">
        <v>109</v>
      </c>
      <c r="N3152" s="13" t="s">
        <v>2105</v>
      </c>
      <c r="O3152" s="39"/>
      <c r="P3152" s="39"/>
      <c r="Q3152" s="39"/>
      <c r="R3152" s="39"/>
      <c r="S3152" s="39">
        <v>2376</v>
      </c>
      <c r="T3152" s="39">
        <v>3300</v>
      </c>
      <c r="U3152" s="39">
        <v>3300</v>
      </c>
      <c r="V3152" s="39">
        <v>3300</v>
      </c>
      <c r="W3152" s="39">
        <v>3300</v>
      </c>
      <c r="X3152" s="39"/>
      <c r="Y3152" s="39"/>
      <c r="Z3152" s="39"/>
      <c r="AA3152" s="39"/>
      <c r="AB3152" s="39"/>
      <c r="AC3152" s="39"/>
      <c r="AD3152" s="39"/>
      <c r="AE3152" s="39"/>
      <c r="AF3152" s="39"/>
      <c r="AG3152" s="39"/>
      <c r="AH3152" s="39"/>
      <c r="AI3152" s="39"/>
      <c r="AJ3152" s="39"/>
      <c r="AK3152" s="39"/>
      <c r="AL3152" s="39"/>
      <c r="AM3152" s="39"/>
      <c r="AN3152" s="39"/>
      <c r="AO3152" s="39"/>
      <c r="AP3152" s="39">
        <v>237.99999999999997</v>
      </c>
      <c r="AQ3152" s="39">
        <v>0</v>
      </c>
      <c r="AR3152" s="27">
        <f t="shared" si="87"/>
        <v>0</v>
      </c>
      <c r="AS3152" s="13" t="s">
        <v>111</v>
      </c>
      <c r="AT3152" s="13">
        <v>2016</v>
      </c>
      <c r="AU3152" s="13">
        <v>14</v>
      </c>
    </row>
    <row r="3153" spans="2:47" x14ac:dyDescent="0.2">
      <c r="B3153" s="13" t="s">
        <v>4797</v>
      </c>
      <c r="C3153" s="13" t="s">
        <v>100</v>
      </c>
      <c r="D3153" s="13" t="s">
        <v>4794</v>
      </c>
      <c r="E3153" s="13" t="s">
        <v>4790</v>
      </c>
      <c r="F3153" s="13" t="s">
        <v>4795</v>
      </c>
      <c r="G3153" s="13" t="s">
        <v>4796</v>
      </c>
      <c r="H3153" s="13" t="s">
        <v>1475</v>
      </c>
      <c r="I3153" s="13">
        <v>45</v>
      </c>
      <c r="J3153" s="13" t="s">
        <v>614</v>
      </c>
      <c r="K3153" s="13" t="s">
        <v>107</v>
      </c>
      <c r="L3153" s="13" t="s">
        <v>108</v>
      </c>
      <c r="M3153" s="13" t="s">
        <v>109</v>
      </c>
      <c r="N3153" s="13" t="s">
        <v>2105</v>
      </c>
      <c r="O3153" s="39"/>
      <c r="P3153" s="39"/>
      <c r="Q3153" s="39"/>
      <c r="R3153" s="39"/>
      <c r="S3153" s="39">
        <v>1452</v>
      </c>
      <c r="T3153" s="39">
        <v>3300</v>
      </c>
      <c r="U3153" s="39">
        <v>3300</v>
      </c>
      <c r="V3153" s="39">
        <v>3300</v>
      </c>
      <c r="W3153" s="39">
        <v>3300</v>
      </c>
      <c r="X3153" s="39"/>
      <c r="Y3153" s="39"/>
      <c r="Z3153" s="39"/>
      <c r="AA3153" s="39"/>
      <c r="AB3153" s="39"/>
      <c r="AC3153" s="39"/>
      <c r="AD3153" s="39"/>
      <c r="AE3153" s="39"/>
      <c r="AF3153" s="39"/>
      <c r="AG3153" s="39"/>
      <c r="AH3153" s="39"/>
      <c r="AI3153" s="39"/>
      <c r="AJ3153" s="39"/>
      <c r="AK3153" s="39"/>
      <c r="AL3153" s="39"/>
      <c r="AM3153" s="39"/>
      <c r="AN3153" s="39"/>
      <c r="AO3153" s="39"/>
      <c r="AP3153" s="39">
        <v>237.99999999999997</v>
      </c>
      <c r="AQ3153" s="39">
        <v>0</v>
      </c>
      <c r="AR3153" s="27">
        <f t="shared" si="87"/>
        <v>0</v>
      </c>
      <c r="AS3153" s="13" t="s">
        <v>111</v>
      </c>
      <c r="AT3153" s="13">
        <v>2016</v>
      </c>
      <c r="AU3153" s="13">
        <v>9.18</v>
      </c>
    </row>
    <row r="3154" spans="2:47" x14ac:dyDescent="0.2">
      <c r="B3154" s="13" t="s">
        <v>4798</v>
      </c>
      <c r="C3154" s="13" t="s">
        <v>100</v>
      </c>
      <c r="D3154" s="13" t="s">
        <v>4794</v>
      </c>
      <c r="E3154" s="13" t="s">
        <v>4790</v>
      </c>
      <c r="F3154" s="13" t="s">
        <v>4795</v>
      </c>
      <c r="G3154" s="13" t="s">
        <v>4796</v>
      </c>
      <c r="H3154" s="13" t="s">
        <v>1475</v>
      </c>
      <c r="I3154" s="13">
        <v>45</v>
      </c>
      <c r="J3154" s="13" t="s">
        <v>747</v>
      </c>
      <c r="K3154" s="13" t="s">
        <v>107</v>
      </c>
      <c r="L3154" s="13" t="s">
        <v>108</v>
      </c>
      <c r="M3154" s="13" t="s">
        <v>109</v>
      </c>
      <c r="N3154" s="13" t="s">
        <v>2105</v>
      </c>
      <c r="O3154" s="39"/>
      <c r="P3154" s="39"/>
      <c r="Q3154" s="39"/>
      <c r="R3154" s="39"/>
      <c r="S3154" s="39">
        <v>1452</v>
      </c>
      <c r="T3154" s="39">
        <v>3300</v>
      </c>
      <c r="U3154" s="39">
        <v>3300</v>
      </c>
      <c r="V3154" s="39">
        <v>3300</v>
      </c>
      <c r="W3154" s="39">
        <v>3300</v>
      </c>
      <c r="X3154" s="39"/>
      <c r="Y3154" s="39"/>
      <c r="Z3154" s="39"/>
      <c r="AA3154" s="39"/>
      <c r="AB3154" s="39"/>
      <c r="AC3154" s="39"/>
      <c r="AD3154" s="39"/>
      <c r="AE3154" s="39"/>
      <c r="AF3154" s="39"/>
      <c r="AG3154" s="39"/>
      <c r="AH3154" s="39"/>
      <c r="AI3154" s="39"/>
      <c r="AJ3154" s="39"/>
      <c r="AK3154" s="39"/>
      <c r="AL3154" s="39"/>
      <c r="AM3154" s="39"/>
      <c r="AN3154" s="39"/>
      <c r="AO3154" s="39"/>
      <c r="AP3154" s="39">
        <v>237.99999999999997</v>
      </c>
      <c r="AQ3154" s="39">
        <v>0</v>
      </c>
      <c r="AR3154" s="27">
        <f t="shared" si="87"/>
        <v>0</v>
      </c>
      <c r="AS3154" s="13" t="s">
        <v>748</v>
      </c>
      <c r="AT3154" s="13">
        <v>2016</v>
      </c>
      <c r="AU3154" s="13">
        <v>9.1199999999999992</v>
      </c>
    </row>
    <row r="3155" spans="2:47" x14ac:dyDescent="0.2">
      <c r="B3155" s="13" t="s">
        <v>4799</v>
      </c>
      <c r="C3155" s="13" t="s">
        <v>100</v>
      </c>
      <c r="D3155" s="13" t="s">
        <v>4794</v>
      </c>
      <c r="E3155" s="13" t="s">
        <v>4790</v>
      </c>
      <c r="F3155" s="13" t="s">
        <v>4795</v>
      </c>
      <c r="G3155" s="13" t="s">
        <v>4796</v>
      </c>
      <c r="H3155" s="13" t="s">
        <v>1475</v>
      </c>
      <c r="I3155" s="13">
        <v>45</v>
      </c>
      <c r="J3155" s="13" t="s">
        <v>751</v>
      </c>
      <c r="K3155" s="13" t="s">
        <v>107</v>
      </c>
      <c r="L3155" s="13" t="s">
        <v>108</v>
      </c>
      <c r="M3155" s="13" t="s">
        <v>337</v>
      </c>
      <c r="N3155" s="13" t="s">
        <v>2105</v>
      </c>
      <c r="O3155" s="39"/>
      <c r="P3155" s="39"/>
      <c r="Q3155" s="39"/>
      <c r="R3155" s="39"/>
      <c r="S3155" s="39">
        <v>1452</v>
      </c>
      <c r="T3155" s="39">
        <v>3300</v>
      </c>
      <c r="U3155" s="39">
        <v>3300</v>
      </c>
      <c r="V3155" s="39">
        <v>3300</v>
      </c>
      <c r="W3155" s="39">
        <v>3300</v>
      </c>
      <c r="X3155" s="39"/>
      <c r="Y3155" s="39"/>
      <c r="Z3155" s="39"/>
      <c r="AA3155" s="39"/>
      <c r="AB3155" s="39"/>
      <c r="AC3155" s="39"/>
      <c r="AD3155" s="39"/>
      <c r="AE3155" s="39"/>
      <c r="AF3155" s="39"/>
      <c r="AG3155" s="39"/>
      <c r="AH3155" s="39"/>
      <c r="AI3155" s="39"/>
      <c r="AJ3155" s="39"/>
      <c r="AK3155" s="39"/>
      <c r="AL3155" s="39"/>
      <c r="AM3155" s="39"/>
      <c r="AN3155" s="39"/>
      <c r="AO3155" s="39"/>
      <c r="AP3155" s="39">
        <v>237.99999999999997</v>
      </c>
      <c r="AQ3155" s="39">
        <v>0</v>
      </c>
      <c r="AR3155" s="27">
        <f t="shared" si="87"/>
        <v>0</v>
      </c>
      <c r="AS3155" s="13" t="s">
        <v>748</v>
      </c>
      <c r="AT3155" s="13">
        <v>2016</v>
      </c>
      <c r="AU3155" s="13">
        <v>14</v>
      </c>
    </row>
    <row r="3156" spans="2:47" x14ac:dyDescent="0.2">
      <c r="B3156" s="13" t="s">
        <v>4800</v>
      </c>
      <c r="C3156" s="13" t="s">
        <v>100</v>
      </c>
      <c r="D3156" s="13" t="s">
        <v>4794</v>
      </c>
      <c r="E3156" s="13" t="s">
        <v>4790</v>
      </c>
      <c r="F3156" s="13" t="s">
        <v>4795</v>
      </c>
      <c r="G3156" s="13" t="s">
        <v>4796</v>
      </c>
      <c r="H3156" s="13" t="s">
        <v>1475</v>
      </c>
      <c r="I3156" s="13">
        <v>45</v>
      </c>
      <c r="J3156" s="13" t="s">
        <v>751</v>
      </c>
      <c r="K3156" s="13" t="s">
        <v>107</v>
      </c>
      <c r="L3156" s="13" t="s">
        <v>108</v>
      </c>
      <c r="M3156" s="13" t="s">
        <v>337</v>
      </c>
      <c r="N3156" s="13" t="s">
        <v>2105</v>
      </c>
      <c r="O3156" s="39"/>
      <c r="P3156" s="39"/>
      <c r="Q3156" s="39"/>
      <c r="R3156" s="39"/>
      <c r="S3156" s="39">
        <v>3300</v>
      </c>
      <c r="T3156" s="39">
        <v>3300</v>
      </c>
      <c r="U3156" s="39">
        <v>3300</v>
      </c>
      <c r="V3156" s="39">
        <v>3300</v>
      </c>
      <c r="W3156" s="39">
        <v>3300</v>
      </c>
      <c r="X3156" s="39"/>
      <c r="Y3156" s="39"/>
      <c r="Z3156" s="39"/>
      <c r="AA3156" s="39"/>
      <c r="AB3156" s="39"/>
      <c r="AC3156" s="39"/>
      <c r="AD3156" s="39"/>
      <c r="AE3156" s="39"/>
      <c r="AF3156" s="39"/>
      <c r="AG3156" s="39"/>
      <c r="AH3156" s="39"/>
      <c r="AI3156" s="39"/>
      <c r="AJ3156" s="39"/>
      <c r="AK3156" s="39"/>
      <c r="AL3156" s="39"/>
      <c r="AM3156" s="39"/>
      <c r="AN3156" s="39"/>
      <c r="AO3156" s="39"/>
      <c r="AP3156" s="39">
        <v>237.99999999999997</v>
      </c>
      <c r="AQ3156" s="39">
        <v>0</v>
      </c>
      <c r="AR3156" s="27">
        <f t="shared" si="87"/>
        <v>0</v>
      </c>
      <c r="AS3156" s="13" t="s">
        <v>748</v>
      </c>
      <c r="AT3156" s="13">
        <v>2016</v>
      </c>
      <c r="AU3156" s="13" t="s">
        <v>212</v>
      </c>
    </row>
    <row r="3157" spans="2:47" x14ac:dyDescent="0.2">
      <c r="B3157" s="7" t="s">
        <v>4801</v>
      </c>
      <c r="C3157" s="8" t="s">
        <v>100</v>
      </c>
      <c r="D3157" s="13" t="s">
        <v>4802</v>
      </c>
      <c r="E3157" s="8" t="s">
        <v>4803</v>
      </c>
      <c r="F3157" s="8" t="s">
        <v>4804</v>
      </c>
      <c r="G3157" s="7" t="s">
        <v>4805</v>
      </c>
      <c r="H3157" s="8" t="s">
        <v>197</v>
      </c>
      <c r="I3157" s="8">
        <v>45</v>
      </c>
      <c r="J3157" s="8" t="s">
        <v>1386</v>
      </c>
      <c r="K3157" s="8" t="s">
        <v>107</v>
      </c>
      <c r="L3157" s="8" t="s">
        <v>108</v>
      </c>
      <c r="M3157" s="8" t="s">
        <v>109</v>
      </c>
      <c r="N3157" s="8" t="s">
        <v>664</v>
      </c>
      <c r="O3157" s="74"/>
      <c r="P3157" s="27"/>
      <c r="Q3157" s="27"/>
      <c r="R3157" s="27"/>
      <c r="S3157" s="27">
        <v>50</v>
      </c>
      <c r="T3157" s="27">
        <v>60</v>
      </c>
      <c r="U3157" s="27">
        <v>60</v>
      </c>
      <c r="V3157" s="27">
        <v>60</v>
      </c>
      <c r="W3157" s="27"/>
      <c r="X3157" s="27"/>
      <c r="Y3157" s="27"/>
      <c r="Z3157" s="27"/>
      <c r="AA3157" s="27"/>
      <c r="AB3157" s="27"/>
      <c r="AC3157" s="27"/>
      <c r="AD3157" s="27"/>
      <c r="AE3157" s="27"/>
      <c r="AF3157" s="27"/>
      <c r="AG3157" s="27"/>
      <c r="AH3157" s="27"/>
      <c r="AI3157" s="27"/>
      <c r="AJ3157" s="27"/>
      <c r="AK3157" s="27"/>
      <c r="AL3157" s="27"/>
      <c r="AM3157" s="27"/>
      <c r="AN3157" s="27"/>
      <c r="AO3157" s="27"/>
      <c r="AP3157" s="27">
        <v>8453.5</v>
      </c>
      <c r="AQ3157" s="39">
        <v>0</v>
      </c>
      <c r="AR3157" s="27">
        <f t="shared" si="87"/>
        <v>0</v>
      </c>
      <c r="AS3157" s="10" t="s">
        <v>111</v>
      </c>
      <c r="AT3157" s="43" t="s">
        <v>241</v>
      </c>
      <c r="AU3157" s="89" t="s">
        <v>212</v>
      </c>
    </row>
    <row r="3158" spans="2:47" x14ac:dyDescent="0.2">
      <c r="B3158" s="7" t="s">
        <v>4806</v>
      </c>
      <c r="C3158" s="8" t="s">
        <v>100</v>
      </c>
      <c r="D3158" s="13" t="s">
        <v>4807</v>
      </c>
      <c r="E3158" s="8" t="s">
        <v>258</v>
      </c>
      <c r="F3158" s="8" t="s">
        <v>4808</v>
      </c>
      <c r="G3158" s="7" t="s">
        <v>4809</v>
      </c>
      <c r="H3158" s="8" t="s">
        <v>105</v>
      </c>
      <c r="I3158" s="8">
        <v>45</v>
      </c>
      <c r="J3158" s="8" t="s">
        <v>1386</v>
      </c>
      <c r="K3158" s="8" t="s">
        <v>107</v>
      </c>
      <c r="L3158" s="8" t="s">
        <v>108</v>
      </c>
      <c r="M3158" s="8" t="s">
        <v>109</v>
      </c>
      <c r="N3158" s="8" t="s">
        <v>261</v>
      </c>
      <c r="O3158" s="74"/>
      <c r="P3158" s="27"/>
      <c r="Q3158" s="27"/>
      <c r="R3158" s="27"/>
      <c r="S3158" s="27">
        <v>3.64</v>
      </c>
      <c r="T3158" s="27">
        <v>3.64</v>
      </c>
      <c r="U3158" s="27">
        <v>3.64</v>
      </c>
      <c r="V3158" s="27">
        <v>3.64</v>
      </c>
      <c r="W3158" s="27"/>
      <c r="X3158" s="27"/>
      <c r="Y3158" s="27"/>
      <c r="Z3158" s="27"/>
      <c r="AA3158" s="27"/>
      <c r="AB3158" s="27"/>
      <c r="AC3158" s="27"/>
      <c r="AD3158" s="27"/>
      <c r="AE3158" s="27"/>
      <c r="AF3158" s="27"/>
      <c r="AG3158" s="27"/>
      <c r="AH3158" s="27"/>
      <c r="AI3158" s="27"/>
      <c r="AJ3158" s="27"/>
      <c r="AK3158" s="27"/>
      <c r="AL3158" s="27"/>
      <c r="AM3158" s="27"/>
      <c r="AN3158" s="27"/>
      <c r="AO3158" s="27"/>
      <c r="AP3158" s="27">
        <v>137812.5</v>
      </c>
      <c r="AQ3158" s="39">
        <v>0</v>
      </c>
      <c r="AR3158" s="27">
        <f t="shared" si="87"/>
        <v>0</v>
      </c>
      <c r="AS3158" s="10" t="s">
        <v>111</v>
      </c>
      <c r="AT3158" s="43" t="s">
        <v>241</v>
      </c>
      <c r="AU3158" s="13" t="s">
        <v>1163</v>
      </c>
    </row>
    <row r="3159" spans="2:47" x14ac:dyDescent="0.2">
      <c r="B3159" s="13" t="s">
        <v>4810</v>
      </c>
      <c r="C3159" s="13" t="s">
        <v>100</v>
      </c>
      <c r="D3159" s="13" t="s">
        <v>4811</v>
      </c>
      <c r="E3159" s="13" t="s">
        <v>258</v>
      </c>
      <c r="F3159" s="13" t="s">
        <v>4812</v>
      </c>
      <c r="G3159" s="13" t="s">
        <v>4813</v>
      </c>
      <c r="H3159" s="13" t="s">
        <v>1475</v>
      </c>
      <c r="I3159" s="13">
        <v>45</v>
      </c>
      <c r="J3159" s="13" t="s">
        <v>614</v>
      </c>
      <c r="K3159" s="13" t="s">
        <v>107</v>
      </c>
      <c r="L3159" s="13" t="s">
        <v>108</v>
      </c>
      <c r="M3159" s="13" t="s">
        <v>109</v>
      </c>
      <c r="N3159" s="13" t="s">
        <v>261</v>
      </c>
      <c r="O3159" s="39"/>
      <c r="P3159" s="39"/>
      <c r="Q3159" s="39"/>
      <c r="R3159" s="39"/>
      <c r="S3159" s="39">
        <v>3.5</v>
      </c>
      <c r="T3159" s="39">
        <v>3.5</v>
      </c>
      <c r="U3159" s="39">
        <v>3.5</v>
      </c>
      <c r="V3159" s="39">
        <v>3.5</v>
      </c>
      <c r="W3159" s="39">
        <v>3.5</v>
      </c>
      <c r="X3159" s="39"/>
      <c r="Y3159" s="39"/>
      <c r="Z3159" s="39"/>
      <c r="AA3159" s="39"/>
      <c r="AB3159" s="39"/>
      <c r="AC3159" s="39"/>
      <c r="AD3159" s="39"/>
      <c r="AE3159" s="39"/>
      <c r="AF3159" s="39"/>
      <c r="AG3159" s="39"/>
      <c r="AH3159" s="39"/>
      <c r="AI3159" s="39"/>
      <c r="AJ3159" s="39"/>
      <c r="AK3159" s="39"/>
      <c r="AL3159" s="39"/>
      <c r="AM3159" s="39"/>
      <c r="AN3159" s="39"/>
      <c r="AO3159" s="39"/>
      <c r="AP3159" s="39">
        <v>137812.5</v>
      </c>
      <c r="AQ3159" s="39">
        <v>0</v>
      </c>
      <c r="AR3159" s="27">
        <f t="shared" si="87"/>
        <v>0</v>
      </c>
      <c r="AS3159" s="13" t="s">
        <v>111</v>
      </c>
      <c r="AT3159" s="13">
        <v>2016</v>
      </c>
      <c r="AU3159" s="13">
        <v>14.15</v>
      </c>
    </row>
    <row r="3160" spans="2:47" x14ac:dyDescent="0.2">
      <c r="B3160" s="13" t="s">
        <v>4814</v>
      </c>
      <c r="C3160" s="13" t="s">
        <v>100</v>
      </c>
      <c r="D3160" s="13" t="s">
        <v>4811</v>
      </c>
      <c r="E3160" s="13" t="s">
        <v>258</v>
      </c>
      <c r="F3160" s="13" t="s">
        <v>4812</v>
      </c>
      <c r="G3160" s="13" t="s">
        <v>4813</v>
      </c>
      <c r="H3160" s="13" t="s">
        <v>1475</v>
      </c>
      <c r="I3160" s="13">
        <v>45</v>
      </c>
      <c r="J3160" s="13" t="s">
        <v>614</v>
      </c>
      <c r="K3160" s="13" t="s">
        <v>107</v>
      </c>
      <c r="L3160" s="13" t="s">
        <v>108</v>
      </c>
      <c r="M3160" s="13" t="s">
        <v>109</v>
      </c>
      <c r="N3160" s="13" t="s">
        <v>261</v>
      </c>
      <c r="O3160" s="39"/>
      <c r="P3160" s="39"/>
      <c r="Q3160" s="39"/>
      <c r="R3160" s="39"/>
      <c r="S3160" s="39">
        <v>6.5</v>
      </c>
      <c r="T3160" s="39">
        <v>3.5</v>
      </c>
      <c r="U3160" s="39">
        <v>3.5</v>
      </c>
      <c r="V3160" s="39">
        <v>3.5</v>
      </c>
      <c r="W3160" s="39">
        <v>3.5</v>
      </c>
      <c r="X3160" s="39"/>
      <c r="Y3160" s="39"/>
      <c r="Z3160" s="39"/>
      <c r="AA3160" s="39"/>
      <c r="AB3160" s="39"/>
      <c r="AC3160" s="39"/>
      <c r="AD3160" s="39"/>
      <c r="AE3160" s="39"/>
      <c r="AF3160" s="39"/>
      <c r="AG3160" s="39"/>
      <c r="AH3160" s="39"/>
      <c r="AI3160" s="39"/>
      <c r="AJ3160" s="39"/>
      <c r="AK3160" s="39"/>
      <c r="AL3160" s="39"/>
      <c r="AM3160" s="39"/>
      <c r="AN3160" s="39"/>
      <c r="AO3160" s="39"/>
      <c r="AP3160" s="39">
        <v>156249.99999999997</v>
      </c>
      <c r="AQ3160" s="39">
        <v>0</v>
      </c>
      <c r="AR3160" s="27">
        <f t="shared" si="87"/>
        <v>0</v>
      </c>
      <c r="AS3160" s="13" t="s">
        <v>111</v>
      </c>
      <c r="AT3160" s="13">
        <v>2016</v>
      </c>
      <c r="AU3160" s="13">
        <v>9.18</v>
      </c>
    </row>
    <row r="3161" spans="2:47" x14ac:dyDescent="0.2">
      <c r="B3161" s="13" t="s">
        <v>4815</v>
      </c>
      <c r="C3161" s="13" t="s">
        <v>100</v>
      </c>
      <c r="D3161" s="13" t="s">
        <v>4811</v>
      </c>
      <c r="E3161" s="13" t="s">
        <v>258</v>
      </c>
      <c r="F3161" s="13" t="s">
        <v>4812</v>
      </c>
      <c r="G3161" s="13" t="s">
        <v>4813</v>
      </c>
      <c r="H3161" s="13" t="s">
        <v>1475</v>
      </c>
      <c r="I3161" s="13">
        <v>45</v>
      </c>
      <c r="J3161" s="13" t="s">
        <v>747</v>
      </c>
      <c r="K3161" s="13" t="s">
        <v>107</v>
      </c>
      <c r="L3161" s="13" t="s">
        <v>108</v>
      </c>
      <c r="M3161" s="13" t="s">
        <v>109</v>
      </c>
      <c r="N3161" s="13" t="s">
        <v>261</v>
      </c>
      <c r="O3161" s="39"/>
      <c r="P3161" s="39"/>
      <c r="Q3161" s="39"/>
      <c r="R3161" s="39"/>
      <c r="S3161" s="39">
        <v>6.5</v>
      </c>
      <c r="T3161" s="39">
        <v>3.5</v>
      </c>
      <c r="U3161" s="39">
        <v>3.5</v>
      </c>
      <c r="V3161" s="39">
        <v>3.5</v>
      </c>
      <c r="W3161" s="39">
        <v>3.5</v>
      </c>
      <c r="X3161" s="39"/>
      <c r="Y3161" s="39"/>
      <c r="Z3161" s="39"/>
      <c r="AA3161" s="39"/>
      <c r="AB3161" s="39"/>
      <c r="AC3161" s="39"/>
      <c r="AD3161" s="39"/>
      <c r="AE3161" s="39"/>
      <c r="AF3161" s="39"/>
      <c r="AG3161" s="39"/>
      <c r="AH3161" s="39"/>
      <c r="AI3161" s="39"/>
      <c r="AJ3161" s="39"/>
      <c r="AK3161" s="39"/>
      <c r="AL3161" s="39"/>
      <c r="AM3161" s="39"/>
      <c r="AN3161" s="39"/>
      <c r="AO3161" s="39"/>
      <c r="AP3161" s="39">
        <v>156249.99999999997</v>
      </c>
      <c r="AQ3161" s="39">
        <v>0</v>
      </c>
      <c r="AR3161" s="27">
        <f t="shared" si="87"/>
        <v>0</v>
      </c>
      <c r="AS3161" s="13" t="s">
        <v>748</v>
      </c>
      <c r="AT3161" s="13">
        <v>2016</v>
      </c>
      <c r="AU3161" s="13">
        <v>9.1199999999999992</v>
      </c>
    </row>
    <row r="3162" spans="2:47" x14ac:dyDescent="0.2">
      <c r="B3162" s="13" t="s">
        <v>4816</v>
      </c>
      <c r="C3162" s="13" t="s">
        <v>100</v>
      </c>
      <c r="D3162" s="13" t="s">
        <v>4811</v>
      </c>
      <c r="E3162" s="13" t="s">
        <v>258</v>
      </c>
      <c r="F3162" s="13" t="s">
        <v>4812</v>
      </c>
      <c r="G3162" s="13" t="s">
        <v>4813</v>
      </c>
      <c r="H3162" s="13" t="s">
        <v>1475</v>
      </c>
      <c r="I3162" s="13">
        <v>45</v>
      </c>
      <c r="J3162" s="13" t="s">
        <v>751</v>
      </c>
      <c r="K3162" s="13" t="s">
        <v>107</v>
      </c>
      <c r="L3162" s="13" t="s">
        <v>108</v>
      </c>
      <c r="M3162" s="13" t="s">
        <v>337</v>
      </c>
      <c r="N3162" s="13" t="s">
        <v>261</v>
      </c>
      <c r="O3162" s="39"/>
      <c r="P3162" s="39"/>
      <c r="Q3162" s="39"/>
      <c r="R3162" s="39"/>
      <c r="S3162" s="39">
        <v>6.5</v>
      </c>
      <c r="T3162" s="39">
        <v>3.5</v>
      </c>
      <c r="U3162" s="39">
        <v>3.5</v>
      </c>
      <c r="V3162" s="39">
        <v>3.5</v>
      </c>
      <c r="W3162" s="39">
        <v>3.5</v>
      </c>
      <c r="X3162" s="39"/>
      <c r="Y3162" s="39"/>
      <c r="Z3162" s="39"/>
      <c r="AA3162" s="39"/>
      <c r="AB3162" s="39"/>
      <c r="AC3162" s="39"/>
      <c r="AD3162" s="39"/>
      <c r="AE3162" s="39"/>
      <c r="AF3162" s="39"/>
      <c r="AG3162" s="39"/>
      <c r="AH3162" s="39"/>
      <c r="AI3162" s="39"/>
      <c r="AJ3162" s="39"/>
      <c r="AK3162" s="39"/>
      <c r="AL3162" s="39"/>
      <c r="AM3162" s="39"/>
      <c r="AN3162" s="39"/>
      <c r="AO3162" s="39"/>
      <c r="AP3162" s="39">
        <v>156249.99999999997</v>
      </c>
      <c r="AQ3162" s="39">
        <v>0</v>
      </c>
      <c r="AR3162" s="27">
        <f t="shared" si="87"/>
        <v>0</v>
      </c>
      <c r="AS3162" s="13" t="s">
        <v>748</v>
      </c>
      <c r="AT3162" s="13">
        <v>2016</v>
      </c>
      <c r="AU3162" s="13" t="s">
        <v>212</v>
      </c>
    </row>
    <row r="3163" spans="2:47" x14ac:dyDescent="0.2">
      <c r="B3163" s="7" t="s">
        <v>4817</v>
      </c>
      <c r="C3163" s="8" t="s">
        <v>100</v>
      </c>
      <c r="D3163" s="13" t="s">
        <v>4807</v>
      </c>
      <c r="E3163" s="8" t="s">
        <v>258</v>
      </c>
      <c r="F3163" s="8" t="s">
        <v>4808</v>
      </c>
      <c r="G3163" s="7" t="s">
        <v>4818</v>
      </c>
      <c r="H3163" s="8" t="s">
        <v>105</v>
      </c>
      <c r="I3163" s="8">
        <v>45</v>
      </c>
      <c r="J3163" s="8" t="s">
        <v>1386</v>
      </c>
      <c r="K3163" s="8" t="s">
        <v>107</v>
      </c>
      <c r="L3163" s="8" t="s">
        <v>108</v>
      </c>
      <c r="M3163" s="8" t="s">
        <v>109</v>
      </c>
      <c r="N3163" s="8" t="s">
        <v>261</v>
      </c>
      <c r="O3163" s="74"/>
      <c r="P3163" s="27"/>
      <c r="Q3163" s="27"/>
      <c r="R3163" s="27"/>
      <c r="S3163" s="27">
        <v>5.8</v>
      </c>
      <c r="T3163" s="27">
        <v>5.8</v>
      </c>
      <c r="U3163" s="27">
        <v>5.8</v>
      </c>
      <c r="V3163" s="27">
        <v>5.8</v>
      </c>
      <c r="W3163" s="27"/>
      <c r="X3163" s="27"/>
      <c r="Y3163" s="27"/>
      <c r="Z3163" s="27"/>
      <c r="AA3163" s="27"/>
      <c r="AB3163" s="27"/>
      <c r="AC3163" s="27"/>
      <c r="AD3163" s="27"/>
      <c r="AE3163" s="27"/>
      <c r="AF3163" s="27"/>
      <c r="AG3163" s="27"/>
      <c r="AH3163" s="27"/>
      <c r="AI3163" s="27"/>
      <c r="AJ3163" s="27"/>
      <c r="AK3163" s="27"/>
      <c r="AL3163" s="27"/>
      <c r="AM3163" s="27"/>
      <c r="AN3163" s="27"/>
      <c r="AO3163" s="27"/>
      <c r="AP3163" s="27">
        <v>137812.5</v>
      </c>
      <c r="AQ3163" s="39">
        <v>0</v>
      </c>
      <c r="AR3163" s="27">
        <f t="shared" si="87"/>
        <v>0</v>
      </c>
      <c r="AS3163" s="10" t="s">
        <v>111</v>
      </c>
      <c r="AT3163" s="43" t="s">
        <v>241</v>
      </c>
      <c r="AU3163" s="13" t="s">
        <v>1163</v>
      </c>
    </row>
    <row r="3164" spans="2:47" x14ac:dyDescent="0.2">
      <c r="B3164" s="13" t="s">
        <v>4819</v>
      </c>
      <c r="C3164" s="13" t="s">
        <v>100</v>
      </c>
      <c r="D3164" s="13" t="s">
        <v>4811</v>
      </c>
      <c r="E3164" s="13" t="s">
        <v>258</v>
      </c>
      <c r="F3164" s="13" t="s">
        <v>4812</v>
      </c>
      <c r="G3164" s="13" t="s">
        <v>4820</v>
      </c>
      <c r="H3164" s="13" t="s">
        <v>1475</v>
      </c>
      <c r="I3164" s="13">
        <v>45</v>
      </c>
      <c r="J3164" s="13" t="s">
        <v>614</v>
      </c>
      <c r="K3164" s="13" t="s">
        <v>107</v>
      </c>
      <c r="L3164" s="13" t="s">
        <v>108</v>
      </c>
      <c r="M3164" s="13" t="s">
        <v>109</v>
      </c>
      <c r="N3164" s="13" t="s">
        <v>261</v>
      </c>
      <c r="O3164" s="39"/>
      <c r="P3164" s="39"/>
      <c r="Q3164" s="39"/>
      <c r="R3164" s="39"/>
      <c r="S3164" s="39">
        <v>4.5</v>
      </c>
      <c r="T3164" s="39">
        <v>4.5</v>
      </c>
      <c r="U3164" s="39">
        <v>4.5</v>
      </c>
      <c r="V3164" s="39">
        <v>4.5</v>
      </c>
      <c r="W3164" s="39">
        <v>4.5</v>
      </c>
      <c r="X3164" s="39"/>
      <c r="Y3164" s="39"/>
      <c r="Z3164" s="39"/>
      <c r="AA3164" s="39"/>
      <c r="AB3164" s="39"/>
      <c r="AC3164" s="39"/>
      <c r="AD3164" s="39"/>
      <c r="AE3164" s="39"/>
      <c r="AF3164" s="39"/>
      <c r="AG3164" s="39"/>
      <c r="AH3164" s="39"/>
      <c r="AI3164" s="39"/>
      <c r="AJ3164" s="39"/>
      <c r="AK3164" s="39"/>
      <c r="AL3164" s="39"/>
      <c r="AM3164" s="39"/>
      <c r="AN3164" s="39"/>
      <c r="AO3164" s="39"/>
      <c r="AP3164" s="39">
        <v>137812.5</v>
      </c>
      <c r="AQ3164" s="39">
        <v>0</v>
      </c>
      <c r="AR3164" s="27">
        <f t="shared" si="87"/>
        <v>0</v>
      </c>
      <c r="AS3164" s="13" t="s">
        <v>111</v>
      </c>
      <c r="AT3164" s="13">
        <v>2016</v>
      </c>
      <c r="AU3164" s="13">
        <v>14.15</v>
      </c>
    </row>
    <row r="3165" spans="2:47" x14ac:dyDescent="0.2">
      <c r="B3165" s="13" t="s">
        <v>4821</v>
      </c>
      <c r="C3165" s="13" t="s">
        <v>100</v>
      </c>
      <c r="D3165" s="13" t="s">
        <v>4811</v>
      </c>
      <c r="E3165" s="13" t="s">
        <v>258</v>
      </c>
      <c r="F3165" s="13" t="s">
        <v>4812</v>
      </c>
      <c r="G3165" s="13" t="s">
        <v>4820</v>
      </c>
      <c r="H3165" s="13" t="s">
        <v>1475</v>
      </c>
      <c r="I3165" s="13">
        <v>45</v>
      </c>
      <c r="J3165" s="13" t="s">
        <v>614</v>
      </c>
      <c r="K3165" s="13" t="s">
        <v>107</v>
      </c>
      <c r="L3165" s="13" t="s">
        <v>108</v>
      </c>
      <c r="M3165" s="13" t="s">
        <v>109</v>
      </c>
      <c r="N3165" s="13" t="s">
        <v>261</v>
      </c>
      <c r="O3165" s="39"/>
      <c r="P3165" s="39"/>
      <c r="Q3165" s="39"/>
      <c r="R3165" s="39"/>
      <c r="S3165" s="39">
        <v>14.5</v>
      </c>
      <c r="T3165" s="39">
        <v>4.5</v>
      </c>
      <c r="U3165" s="39">
        <v>4.5</v>
      </c>
      <c r="V3165" s="39">
        <v>4.5</v>
      </c>
      <c r="W3165" s="39">
        <v>4.5</v>
      </c>
      <c r="X3165" s="39"/>
      <c r="Y3165" s="39"/>
      <c r="Z3165" s="39"/>
      <c r="AA3165" s="39"/>
      <c r="AB3165" s="39"/>
      <c r="AC3165" s="39"/>
      <c r="AD3165" s="39"/>
      <c r="AE3165" s="39"/>
      <c r="AF3165" s="39"/>
      <c r="AG3165" s="39"/>
      <c r="AH3165" s="39"/>
      <c r="AI3165" s="39"/>
      <c r="AJ3165" s="39"/>
      <c r="AK3165" s="39"/>
      <c r="AL3165" s="39"/>
      <c r="AM3165" s="39"/>
      <c r="AN3165" s="39"/>
      <c r="AO3165" s="39"/>
      <c r="AP3165" s="39">
        <v>156249.99999999997</v>
      </c>
      <c r="AQ3165" s="39">
        <v>0</v>
      </c>
      <c r="AR3165" s="27">
        <f t="shared" si="87"/>
        <v>0</v>
      </c>
      <c r="AS3165" s="13" t="s">
        <v>111</v>
      </c>
      <c r="AT3165" s="13">
        <v>2016</v>
      </c>
      <c r="AU3165" s="13">
        <v>9.18</v>
      </c>
    </row>
    <row r="3166" spans="2:47" x14ac:dyDescent="0.2">
      <c r="B3166" s="13" t="s">
        <v>4822</v>
      </c>
      <c r="C3166" s="13" t="s">
        <v>100</v>
      </c>
      <c r="D3166" s="13" t="s">
        <v>4811</v>
      </c>
      <c r="E3166" s="13" t="s">
        <v>258</v>
      </c>
      <c r="F3166" s="13" t="s">
        <v>4812</v>
      </c>
      <c r="G3166" s="13" t="s">
        <v>4820</v>
      </c>
      <c r="H3166" s="13" t="s">
        <v>1475</v>
      </c>
      <c r="I3166" s="13">
        <v>45</v>
      </c>
      <c r="J3166" s="13" t="s">
        <v>747</v>
      </c>
      <c r="K3166" s="13" t="s">
        <v>107</v>
      </c>
      <c r="L3166" s="13" t="s">
        <v>108</v>
      </c>
      <c r="M3166" s="13" t="s">
        <v>109</v>
      </c>
      <c r="N3166" s="13" t="s">
        <v>261</v>
      </c>
      <c r="O3166" s="39"/>
      <c r="P3166" s="39"/>
      <c r="Q3166" s="39"/>
      <c r="R3166" s="39"/>
      <c r="S3166" s="39">
        <v>14.5</v>
      </c>
      <c r="T3166" s="39">
        <v>4.5</v>
      </c>
      <c r="U3166" s="39">
        <v>4.5</v>
      </c>
      <c r="V3166" s="39">
        <v>4.5</v>
      </c>
      <c r="W3166" s="39">
        <v>4.5</v>
      </c>
      <c r="X3166" s="39"/>
      <c r="Y3166" s="39"/>
      <c r="Z3166" s="39"/>
      <c r="AA3166" s="39"/>
      <c r="AB3166" s="39"/>
      <c r="AC3166" s="39"/>
      <c r="AD3166" s="39"/>
      <c r="AE3166" s="39"/>
      <c r="AF3166" s="39"/>
      <c r="AG3166" s="39"/>
      <c r="AH3166" s="39"/>
      <c r="AI3166" s="39"/>
      <c r="AJ3166" s="39"/>
      <c r="AK3166" s="39"/>
      <c r="AL3166" s="39"/>
      <c r="AM3166" s="39"/>
      <c r="AN3166" s="39"/>
      <c r="AO3166" s="39"/>
      <c r="AP3166" s="39">
        <v>156249.99999999997</v>
      </c>
      <c r="AQ3166" s="39">
        <v>0</v>
      </c>
      <c r="AR3166" s="27">
        <f t="shared" si="87"/>
        <v>0</v>
      </c>
      <c r="AS3166" s="13" t="s">
        <v>748</v>
      </c>
      <c r="AT3166" s="13">
        <v>2016</v>
      </c>
      <c r="AU3166" s="13">
        <v>9.1199999999999992</v>
      </c>
    </row>
    <row r="3167" spans="2:47" x14ac:dyDescent="0.2">
      <c r="B3167" s="13" t="s">
        <v>4823</v>
      </c>
      <c r="C3167" s="13" t="s">
        <v>100</v>
      </c>
      <c r="D3167" s="13" t="s">
        <v>4811</v>
      </c>
      <c r="E3167" s="13" t="s">
        <v>258</v>
      </c>
      <c r="F3167" s="13" t="s">
        <v>4812</v>
      </c>
      <c r="G3167" s="13" t="s">
        <v>4820</v>
      </c>
      <c r="H3167" s="13" t="s">
        <v>1475</v>
      </c>
      <c r="I3167" s="13">
        <v>45</v>
      </c>
      <c r="J3167" s="13" t="s">
        <v>751</v>
      </c>
      <c r="K3167" s="13" t="s">
        <v>107</v>
      </c>
      <c r="L3167" s="13" t="s">
        <v>108</v>
      </c>
      <c r="M3167" s="13" t="s">
        <v>337</v>
      </c>
      <c r="N3167" s="13" t="s">
        <v>261</v>
      </c>
      <c r="O3167" s="39"/>
      <c r="P3167" s="39"/>
      <c r="Q3167" s="39"/>
      <c r="R3167" s="39"/>
      <c r="S3167" s="39">
        <v>14.5</v>
      </c>
      <c r="T3167" s="39">
        <v>4.5</v>
      </c>
      <c r="U3167" s="39">
        <v>4.5</v>
      </c>
      <c r="V3167" s="39">
        <v>4.5</v>
      </c>
      <c r="W3167" s="39">
        <v>4.5</v>
      </c>
      <c r="X3167" s="39"/>
      <c r="Y3167" s="39"/>
      <c r="Z3167" s="39"/>
      <c r="AA3167" s="39"/>
      <c r="AB3167" s="39"/>
      <c r="AC3167" s="39"/>
      <c r="AD3167" s="39"/>
      <c r="AE3167" s="39"/>
      <c r="AF3167" s="39"/>
      <c r="AG3167" s="39"/>
      <c r="AH3167" s="39"/>
      <c r="AI3167" s="39"/>
      <c r="AJ3167" s="39"/>
      <c r="AK3167" s="39"/>
      <c r="AL3167" s="39"/>
      <c r="AM3167" s="39"/>
      <c r="AN3167" s="39"/>
      <c r="AO3167" s="39"/>
      <c r="AP3167" s="39">
        <v>156249.99999999997</v>
      </c>
      <c r="AQ3167" s="39">
        <v>0</v>
      </c>
      <c r="AR3167" s="27">
        <f t="shared" si="87"/>
        <v>0</v>
      </c>
      <c r="AS3167" s="13" t="s">
        <v>748</v>
      </c>
      <c r="AT3167" s="13">
        <v>2016</v>
      </c>
      <c r="AU3167" s="13" t="s">
        <v>212</v>
      </c>
    </row>
    <row r="3168" spans="2:47" x14ac:dyDescent="0.2">
      <c r="B3168" s="7" t="s">
        <v>4824</v>
      </c>
      <c r="C3168" s="8" t="s">
        <v>100</v>
      </c>
      <c r="D3168" s="13" t="s">
        <v>4807</v>
      </c>
      <c r="E3168" s="8" t="s">
        <v>258</v>
      </c>
      <c r="F3168" s="8" t="s">
        <v>4808</v>
      </c>
      <c r="G3168" s="7" t="s">
        <v>4825</v>
      </c>
      <c r="H3168" s="8" t="s">
        <v>105</v>
      </c>
      <c r="I3168" s="8">
        <v>45</v>
      </c>
      <c r="J3168" s="8" t="s">
        <v>1386</v>
      </c>
      <c r="K3168" s="8" t="s">
        <v>107</v>
      </c>
      <c r="L3168" s="8" t="s">
        <v>108</v>
      </c>
      <c r="M3168" s="8" t="s">
        <v>109</v>
      </c>
      <c r="N3168" s="8" t="s">
        <v>261</v>
      </c>
      <c r="O3168" s="74"/>
      <c r="P3168" s="27"/>
      <c r="Q3168" s="27"/>
      <c r="R3168" s="27"/>
      <c r="S3168" s="27">
        <v>2.91</v>
      </c>
      <c r="T3168" s="27">
        <v>2.91</v>
      </c>
      <c r="U3168" s="27">
        <v>2.91</v>
      </c>
      <c r="V3168" s="27">
        <v>2.91</v>
      </c>
      <c r="W3168" s="27"/>
      <c r="X3168" s="27"/>
      <c r="Y3168" s="27"/>
      <c r="Z3168" s="27"/>
      <c r="AA3168" s="27"/>
      <c r="AB3168" s="27"/>
      <c r="AC3168" s="27"/>
      <c r="AD3168" s="27"/>
      <c r="AE3168" s="27"/>
      <c r="AF3168" s="27"/>
      <c r="AG3168" s="27"/>
      <c r="AH3168" s="27"/>
      <c r="AI3168" s="27"/>
      <c r="AJ3168" s="27"/>
      <c r="AK3168" s="27"/>
      <c r="AL3168" s="27"/>
      <c r="AM3168" s="27"/>
      <c r="AN3168" s="27"/>
      <c r="AO3168" s="27"/>
      <c r="AP3168" s="27">
        <v>137812.5</v>
      </c>
      <c r="AQ3168" s="39">
        <v>0</v>
      </c>
      <c r="AR3168" s="27">
        <f t="shared" si="87"/>
        <v>0</v>
      </c>
      <c r="AS3168" s="10" t="s">
        <v>111</v>
      </c>
      <c r="AT3168" s="43" t="s">
        <v>241</v>
      </c>
      <c r="AU3168" s="13" t="s">
        <v>1163</v>
      </c>
    </row>
    <row r="3169" spans="2:47" x14ac:dyDescent="0.2">
      <c r="B3169" s="13" t="s">
        <v>4826</v>
      </c>
      <c r="C3169" s="13" t="s">
        <v>100</v>
      </c>
      <c r="D3169" s="13" t="s">
        <v>4811</v>
      </c>
      <c r="E3169" s="13" t="s">
        <v>258</v>
      </c>
      <c r="F3169" s="13" t="s">
        <v>4812</v>
      </c>
      <c r="G3169" s="13" t="s">
        <v>4827</v>
      </c>
      <c r="H3169" s="13" t="s">
        <v>1475</v>
      </c>
      <c r="I3169" s="13">
        <v>45</v>
      </c>
      <c r="J3169" s="13" t="s">
        <v>614</v>
      </c>
      <c r="K3169" s="13" t="s">
        <v>107</v>
      </c>
      <c r="L3169" s="13" t="s">
        <v>108</v>
      </c>
      <c r="M3169" s="13" t="s">
        <v>109</v>
      </c>
      <c r="N3169" s="13" t="s">
        <v>261</v>
      </c>
      <c r="O3169" s="39"/>
      <c r="P3169" s="39"/>
      <c r="Q3169" s="39"/>
      <c r="R3169" s="39"/>
      <c r="S3169" s="39">
        <v>2.5</v>
      </c>
      <c r="T3169" s="39">
        <v>2.5</v>
      </c>
      <c r="U3169" s="39">
        <v>2.5</v>
      </c>
      <c r="V3169" s="39">
        <v>2.5</v>
      </c>
      <c r="W3169" s="39">
        <v>2.5</v>
      </c>
      <c r="X3169" s="39"/>
      <c r="Y3169" s="39"/>
      <c r="Z3169" s="39"/>
      <c r="AA3169" s="39"/>
      <c r="AB3169" s="39"/>
      <c r="AC3169" s="39"/>
      <c r="AD3169" s="39"/>
      <c r="AE3169" s="39"/>
      <c r="AF3169" s="39"/>
      <c r="AG3169" s="39"/>
      <c r="AH3169" s="39"/>
      <c r="AI3169" s="39"/>
      <c r="AJ3169" s="39"/>
      <c r="AK3169" s="39"/>
      <c r="AL3169" s="39"/>
      <c r="AM3169" s="39"/>
      <c r="AN3169" s="39"/>
      <c r="AO3169" s="39"/>
      <c r="AP3169" s="39">
        <v>137812.5</v>
      </c>
      <c r="AQ3169" s="39">
        <v>0</v>
      </c>
      <c r="AR3169" s="27">
        <f t="shared" si="87"/>
        <v>0</v>
      </c>
      <c r="AS3169" s="13" t="s">
        <v>111</v>
      </c>
      <c r="AT3169" s="13">
        <v>2016</v>
      </c>
      <c r="AU3169" s="13">
        <v>14.15</v>
      </c>
    </row>
    <row r="3170" spans="2:47" x14ac:dyDescent="0.2">
      <c r="B3170" s="13" t="s">
        <v>4828</v>
      </c>
      <c r="C3170" s="13" t="s">
        <v>100</v>
      </c>
      <c r="D3170" s="13" t="s">
        <v>4811</v>
      </c>
      <c r="E3170" s="13" t="s">
        <v>258</v>
      </c>
      <c r="F3170" s="13" t="s">
        <v>4812</v>
      </c>
      <c r="G3170" s="13" t="s">
        <v>4827</v>
      </c>
      <c r="H3170" s="13" t="s">
        <v>1475</v>
      </c>
      <c r="I3170" s="13">
        <v>45</v>
      </c>
      <c r="J3170" s="13" t="s">
        <v>614</v>
      </c>
      <c r="K3170" s="13" t="s">
        <v>107</v>
      </c>
      <c r="L3170" s="13" t="s">
        <v>108</v>
      </c>
      <c r="M3170" s="13" t="s">
        <v>109</v>
      </c>
      <c r="N3170" s="13" t="s">
        <v>261</v>
      </c>
      <c r="O3170" s="39"/>
      <c r="P3170" s="39"/>
      <c r="Q3170" s="39"/>
      <c r="R3170" s="39"/>
      <c r="S3170" s="39">
        <v>6.5</v>
      </c>
      <c r="T3170" s="39">
        <v>2.5</v>
      </c>
      <c r="U3170" s="39">
        <v>2.5</v>
      </c>
      <c r="V3170" s="39">
        <v>2.5</v>
      </c>
      <c r="W3170" s="39">
        <v>2.5</v>
      </c>
      <c r="X3170" s="39"/>
      <c r="Y3170" s="39"/>
      <c r="Z3170" s="39"/>
      <c r="AA3170" s="39"/>
      <c r="AB3170" s="39"/>
      <c r="AC3170" s="39"/>
      <c r="AD3170" s="39"/>
      <c r="AE3170" s="39"/>
      <c r="AF3170" s="39"/>
      <c r="AG3170" s="39"/>
      <c r="AH3170" s="39"/>
      <c r="AI3170" s="39"/>
      <c r="AJ3170" s="39"/>
      <c r="AK3170" s="39"/>
      <c r="AL3170" s="39"/>
      <c r="AM3170" s="39"/>
      <c r="AN3170" s="39"/>
      <c r="AO3170" s="39"/>
      <c r="AP3170" s="39">
        <v>156249.99999999997</v>
      </c>
      <c r="AQ3170" s="39">
        <v>0</v>
      </c>
      <c r="AR3170" s="27">
        <f t="shared" si="87"/>
        <v>0</v>
      </c>
      <c r="AS3170" s="13" t="s">
        <v>111</v>
      </c>
      <c r="AT3170" s="13">
        <v>2016</v>
      </c>
      <c r="AU3170" s="13">
        <v>9.18</v>
      </c>
    </row>
    <row r="3171" spans="2:47" x14ac:dyDescent="0.2">
      <c r="B3171" s="13" t="s">
        <v>4829</v>
      </c>
      <c r="C3171" s="13" t="s">
        <v>100</v>
      </c>
      <c r="D3171" s="13" t="s">
        <v>4811</v>
      </c>
      <c r="E3171" s="13" t="s">
        <v>258</v>
      </c>
      <c r="F3171" s="13" t="s">
        <v>4812</v>
      </c>
      <c r="G3171" s="13" t="s">
        <v>4827</v>
      </c>
      <c r="H3171" s="13" t="s">
        <v>1475</v>
      </c>
      <c r="I3171" s="13">
        <v>45</v>
      </c>
      <c r="J3171" s="13" t="s">
        <v>747</v>
      </c>
      <c r="K3171" s="13" t="s">
        <v>107</v>
      </c>
      <c r="L3171" s="13" t="s">
        <v>108</v>
      </c>
      <c r="M3171" s="13" t="s">
        <v>109</v>
      </c>
      <c r="N3171" s="13" t="s">
        <v>261</v>
      </c>
      <c r="O3171" s="39"/>
      <c r="P3171" s="39"/>
      <c r="Q3171" s="39"/>
      <c r="R3171" s="39"/>
      <c r="S3171" s="39">
        <v>6.5</v>
      </c>
      <c r="T3171" s="39">
        <v>2.5</v>
      </c>
      <c r="U3171" s="39">
        <v>2.5</v>
      </c>
      <c r="V3171" s="39">
        <v>2.5</v>
      </c>
      <c r="W3171" s="39">
        <v>2.5</v>
      </c>
      <c r="X3171" s="39"/>
      <c r="Y3171" s="39"/>
      <c r="Z3171" s="39"/>
      <c r="AA3171" s="39"/>
      <c r="AB3171" s="39"/>
      <c r="AC3171" s="39"/>
      <c r="AD3171" s="39"/>
      <c r="AE3171" s="39"/>
      <c r="AF3171" s="39"/>
      <c r="AG3171" s="39"/>
      <c r="AH3171" s="39"/>
      <c r="AI3171" s="39"/>
      <c r="AJ3171" s="39"/>
      <c r="AK3171" s="39"/>
      <c r="AL3171" s="39"/>
      <c r="AM3171" s="39"/>
      <c r="AN3171" s="39"/>
      <c r="AO3171" s="39"/>
      <c r="AP3171" s="39">
        <v>156249.99999999997</v>
      </c>
      <c r="AQ3171" s="39">
        <v>0</v>
      </c>
      <c r="AR3171" s="27">
        <f t="shared" si="87"/>
        <v>0</v>
      </c>
      <c r="AS3171" s="13" t="s">
        <v>748</v>
      </c>
      <c r="AT3171" s="13">
        <v>2016</v>
      </c>
      <c r="AU3171" s="13">
        <v>9.1199999999999992</v>
      </c>
    </row>
    <row r="3172" spans="2:47" x14ac:dyDescent="0.2">
      <c r="B3172" s="13" t="s">
        <v>4830</v>
      </c>
      <c r="C3172" s="13" t="s">
        <v>100</v>
      </c>
      <c r="D3172" s="13" t="s">
        <v>4811</v>
      </c>
      <c r="E3172" s="13" t="s">
        <v>258</v>
      </c>
      <c r="F3172" s="13" t="s">
        <v>4812</v>
      </c>
      <c r="G3172" s="13" t="s">
        <v>4827</v>
      </c>
      <c r="H3172" s="13" t="s">
        <v>1475</v>
      </c>
      <c r="I3172" s="13">
        <v>45</v>
      </c>
      <c r="J3172" s="13" t="s">
        <v>751</v>
      </c>
      <c r="K3172" s="13" t="s">
        <v>107</v>
      </c>
      <c r="L3172" s="13" t="s">
        <v>108</v>
      </c>
      <c r="M3172" s="13" t="s">
        <v>337</v>
      </c>
      <c r="N3172" s="13" t="s">
        <v>261</v>
      </c>
      <c r="O3172" s="39"/>
      <c r="P3172" s="39"/>
      <c r="Q3172" s="39"/>
      <c r="R3172" s="39"/>
      <c r="S3172" s="39">
        <v>6.5</v>
      </c>
      <c r="T3172" s="39">
        <v>2.5</v>
      </c>
      <c r="U3172" s="39">
        <v>2.5</v>
      </c>
      <c r="V3172" s="39">
        <v>2.5</v>
      </c>
      <c r="W3172" s="39">
        <v>2.5</v>
      </c>
      <c r="X3172" s="39"/>
      <c r="Y3172" s="39"/>
      <c r="Z3172" s="39"/>
      <c r="AA3172" s="39"/>
      <c r="AB3172" s="39"/>
      <c r="AC3172" s="39"/>
      <c r="AD3172" s="39"/>
      <c r="AE3172" s="39"/>
      <c r="AF3172" s="39"/>
      <c r="AG3172" s="39"/>
      <c r="AH3172" s="39"/>
      <c r="AI3172" s="39"/>
      <c r="AJ3172" s="39"/>
      <c r="AK3172" s="39"/>
      <c r="AL3172" s="39"/>
      <c r="AM3172" s="39"/>
      <c r="AN3172" s="39"/>
      <c r="AO3172" s="39"/>
      <c r="AP3172" s="39">
        <v>156249.99999999997</v>
      </c>
      <c r="AQ3172" s="39">
        <v>0</v>
      </c>
      <c r="AR3172" s="27">
        <f t="shared" si="87"/>
        <v>0</v>
      </c>
      <c r="AS3172" s="13" t="s">
        <v>748</v>
      </c>
      <c r="AT3172" s="13">
        <v>2016</v>
      </c>
      <c r="AU3172" s="13" t="s">
        <v>212</v>
      </c>
    </row>
    <row r="3173" spans="2:47" x14ac:dyDescent="0.2">
      <c r="B3173" s="7" t="s">
        <v>4831</v>
      </c>
      <c r="C3173" s="8" t="s">
        <v>100</v>
      </c>
      <c r="D3173" s="13" t="s">
        <v>4832</v>
      </c>
      <c r="E3173" s="8" t="s">
        <v>4833</v>
      </c>
      <c r="F3173" s="8" t="s">
        <v>4834</v>
      </c>
      <c r="G3173" s="7" t="s">
        <v>4835</v>
      </c>
      <c r="H3173" s="8" t="s">
        <v>105</v>
      </c>
      <c r="I3173" s="8">
        <v>45</v>
      </c>
      <c r="J3173" s="8" t="s">
        <v>244</v>
      </c>
      <c r="K3173" s="8" t="s">
        <v>107</v>
      </c>
      <c r="L3173" s="8" t="s">
        <v>108</v>
      </c>
      <c r="M3173" s="8" t="s">
        <v>109</v>
      </c>
      <c r="N3173" s="8" t="s">
        <v>261</v>
      </c>
      <c r="O3173" s="74"/>
      <c r="P3173" s="27"/>
      <c r="Q3173" s="27"/>
      <c r="R3173" s="27">
        <v>6</v>
      </c>
      <c r="S3173" s="27">
        <v>2</v>
      </c>
      <c r="T3173" s="27">
        <v>4</v>
      </c>
      <c r="U3173" s="27">
        <v>4</v>
      </c>
      <c r="V3173" s="27">
        <v>0</v>
      </c>
      <c r="W3173" s="27"/>
      <c r="X3173" s="27"/>
      <c r="Y3173" s="27"/>
      <c r="Z3173" s="27"/>
      <c r="AA3173" s="27"/>
      <c r="AB3173" s="27"/>
      <c r="AC3173" s="27"/>
      <c r="AD3173" s="27"/>
      <c r="AE3173" s="27"/>
      <c r="AF3173" s="27"/>
      <c r="AG3173" s="27"/>
      <c r="AH3173" s="27"/>
      <c r="AI3173" s="27"/>
      <c r="AJ3173" s="27"/>
      <c r="AK3173" s="27"/>
      <c r="AL3173" s="27"/>
      <c r="AM3173" s="27"/>
      <c r="AN3173" s="27"/>
      <c r="AO3173" s="27"/>
      <c r="AP3173" s="27">
        <v>65153.570000000007</v>
      </c>
      <c r="AQ3173" s="39">
        <v>0</v>
      </c>
      <c r="AR3173" s="27">
        <f t="shared" si="87"/>
        <v>0</v>
      </c>
      <c r="AS3173" s="10" t="s">
        <v>111</v>
      </c>
      <c r="AT3173" s="43" t="s">
        <v>241</v>
      </c>
      <c r="AU3173" s="89" t="s">
        <v>212</v>
      </c>
    </row>
    <row r="3174" spans="2:47" x14ac:dyDescent="0.2">
      <c r="B3174" s="7" t="s">
        <v>4836</v>
      </c>
      <c r="C3174" s="8" t="s">
        <v>100</v>
      </c>
      <c r="D3174" s="13" t="s">
        <v>4837</v>
      </c>
      <c r="E3174" s="8" t="s">
        <v>4838</v>
      </c>
      <c r="F3174" s="8" t="s">
        <v>4839</v>
      </c>
      <c r="G3174" s="7" t="s">
        <v>4840</v>
      </c>
      <c r="H3174" s="8" t="s">
        <v>197</v>
      </c>
      <c r="I3174" s="8">
        <v>45</v>
      </c>
      <c r="J3174" s="8" t="s">
        <v>1386</v>
      </c>
      <c r="K3174" s="8" t="s">
        <v>107</v>
      </c>
      <c r="L3174" s="8" t="s">
        <v>108</v>
      </c>
      <c r="M3174" s="8" t="s">
        <v>109</v>
      </c>
      <c r="N3174" s="8" t="s">
        <v>4841</v>
      </c>
      <c r="O3174" s="74"/>
      <c r="P3174" s="27"/>
      <c r="Q3174" s="27"/>
      <c r="R3174" s="27"/>
      <c r="S3174" s="27">
        <v>10</v>
      </c>
      <c r="T3174" s="27">
        <v>20</v>
      </c>
      <c r="U3174" s="27">
        <v>10</v>
      </c>
      <c r="V3174" s="27">
        <v>40</v>
      </c>
      <c r="W3174" s="27"/>
      <c r="X3174" s="27"/>
      <c r="Y3174" s="27"/>
      <c r="Z3174" s="27"/>
      <c r="AA3174" s="27"/>
      <c r="AB3174" s="27"/>
      <c r="AC3174" s="27"/>
      <c r="AD3174" s="27"/>
      <c r="AE3174" s="27"/>
      <c r="AF3174" s="27"/>
      <c r="AG3174" s="27"/>
      <c r="AH3174" s="27"/>
      <c r="AI3174" s="27"/>
      <c r="AJ3174" s="27"/>
      <c r="AK3174" s="27"/>
      <c r="AL3174" s="27"/>
      <c r="AM3174" s="27"/>
      <c r="AN3174" s="27"/>
      <c r="AO3174" s="27"/>
      <c r="AP3174" s="27">
        <v>35714.28571428571</v>
      </c>
      <c r="AQ3174" s="39">
        <v>0</v>
      </c>
      <c r="AR3174" s="27">
        <f t="shared" si="87"/>
        <v>0</v>
      </c>
      <c r="AS3174" s="10" t="s">
        <v>111</v>
      </c>
      <c r="AT3174" s="43" t="s">
        <v>241</v>
      </c>
      <c r="AU3174" s="89" t="s">
        <v>212</v>
      </c>
    </row>
    <row r="3175" spans="2:47" x14ac:dyDescent="0.2">
      <c r="B3175" s="7" t="s">
        <v>4842</v>
      </c>
      <c r="C3175" s="8" t="s">
        <v>100</v>
      </c>
      <c r="D3175" s="13" t="s">
        <v>4843</v>
      </c>
      <c r="E3175" s="8" t="s">
        <v>4844</v>
      </c>
      <c r="F3175" s="8" t="s">
        <v>4845</v>
      </c>
      <c r="G3175" s="7" t="s">
        <v>4846</v>
      </c>
      <c r="H3175" s="8" t="s">
        <v>197</v>
      </c>
      <c r="I3175" s="8">
        <v>45</v>
      </c>
      <c r="J3175" s="8" t="s">
        <v>1386</v>
      </c>
      <c r="K3175" s="8" t="s">
        <v>107</v>
      </c>
      <c r="L3175" s="8" t="s">
        <v>108</v>
      </c>
      <c r="M3175" s="8" t="s">
        <v>109</v>
      </c>
      <c r="N3175" s="8" t="s">
        <v>4841</v>
      </c>
      <c r="O3175" s="74"/>
      <c r="P3175" s="27"/>
      <c r="Q3175" s="27"/>
      <c r="R3175" s="27"/>
      <c r="S3175" s="27">
        <v>0</v>
      </c>
      <c r="T3175" s="27">
        <v>60</v>
      </c>
      <c r="U3175" s="27">
        <v>70</v>
      </c>
      <c r="V3175" s="27">
        <v>70</v>
      </c>
      <c r="W3175" s="27"/>
      <c r="X3175" s="27"/>
      <c r="Y3175" s="27"/>
      <c r="Z3175" s="27"/>
      <c r="AA3175" s="27"/>
      <c r="AB3175" s="27"/>
      <c r="AC3175" s="27"/>
      <c r="AD3175" s="27"/>
      <c r="AE3175" s="27"/>
      <c r="AF3175" s="27"/>
      <c r="AG3175" s="27"/>
      <c r="AH3175" s="27"/>
      <c r="AI3175" s="27"/>
      <c r="AJ3175" s="27"/>
      <c r="AK3175" s="27"/>
      <c r="AL3175" s="27"/>
      <c r="AM3175" s="27"/>
      <c r="AN3175" s="27"/>
      <c r="AO3175" s="27"/>
      <c r="AP3175" s="27">
        <v>7017.8549999999996</v>
      </c>
      <c r="AQ3175" s="39">
        <v>0</v>
      </c>
      <c r="AR3175" s="27">
        <f t="shared" si="87"/>
        <v>0</v>
      </c>
      <c r="AS3175" s="10" t="s">
        <v>111</v>
      </c>
      <c r="AT3175" s="43" t="s">
        <v>241</v>
      </c>
      <c r="AU3175" s="89" t="s">
        <v>212</v>
      </c>
    </row>
    <row r="3176" spans="2:47" x14ac:dyDescent="0.2">
      <c r="B3176" s="7" t="s">
        <v>4847</v>
      </c>
      <c r="C3176" s="8" t="s">
        <v>100</v>
      </c>
      <c r="D3176" s="13" t="s">
        <v>4848</v>
      </c>
      <c r="E3176" s="8" t="s">
        <v>4849</v>
      </c>
      <c r="F3176" s="8" t="s">
        <v>4850</v>
      </c>
      <c r="G3176" s="7" t="s">
        <v>4851</v>
      </c>
      <c r="H3176" s="8" t="s">
        <v>197</v>
      </c>
      <c r="I3176" s="8">
        <v>45</v>
      </c>
      <c r="J3176" s="8" t="s">
        <v>1386</v>
      </c>
      <c r="K3176" s="8" t="s">
        <v>107</v>
      </c>
      <c r="L3176" s="8" t="s">
        <v>108</v>
      </c>
      <c r="M3176" s="8" t="s">
        <v>109</v>
      </c>
      <c r="N3176" s="8" t="s">
        <v>261</v>
      </c>
      <c r="O3176" s="74"/>
      <c r="P3176" s="27"/>
      <c r="Q3176" s="27"/>
      <c r="R3176" s="27"/>
      <c r="S3176" s="27">
        <v>1</v>
      </c>
      <c r="T3176" s="27">
        <v>1</v>
      </c>
      <c r="U3176" s="27">
        <v>0.8</v>
      </c>
      <c r="V3176" s="27">
        <v>1</v>
      </c>
      <c r="W3176" s="27"/>
      <c r="X3176" s="27"/>
      <c r="Y3176" s="27"/>
      <c r="Z3176" s="27"/>
      <c r="AA3176" s="27"/>
      <c r="AB3176" s="27"/>
      <c r="AC3176" s="27"/>
      <c r="AD3176" s="27"/>
      <c r="AE3176" s="27"/>
      <c r="AF3176" s="27"/>
      <c r="AG3176" s="27"/>
      <c r="AH3176" s="27"/>
      <c r="AI3176" s="27"/>
      <c r="AJ3176" s="27"/>
      <c r="AK3176" s="27"/>
      <c r="AL3176" s="27"/>
      <c r="AM3176" s="27"/>
      <c r="AN3176" s="27"/>
      <c r="AO3176" s="27"/>
      <c r="AP3176" s="27">
        <v>238693.33333333334</v>
      </c>
      <c r="AQ3176" s="39">
        <v>0</v>
      </c>
      <c r="AR3176" s="27">
        <f t="shared" si="87"/>
        <v>0</v>
      </c>
      <c r="AS3176" s="10" t="s">
        <v>111</v>
      </c>
      <c r="AT3176" s="43" t="s">
        <v>241</v>
      </c>
      <c r="AU3176" s="89" t="s">
        <v>212</v>
      </c>
    </row>
    <row r="3177" spans="2:47" x14ac:dyDescent="0.2">
      <c r="B3177" s="7" t="s">
        <v>4852</v>
      </c>
      <c r="C3177" s="8" t="s">
        <v>100</v>
      </c>
      <c r="D3177" s="13" t="s">
        <v>4848</v>
      </c>
      <c r="E3177" s="8" t="s">
        <v>4849</v>
      </c>
      <c r="F3177" s="8" t="s">
        <v>4850</v>
      </c>
      <c r="G3177" s="7" t="s">
        <v>4853</v>
      </c>
      <c r="H3177" s="8" t="s">
        <v>197</v>
      </c>
      <c r="I3177" s="8">
        <v>45</v>
      </c>
      <c r="J3177" s="8" t="s">
        <v>1386</v>
      </c>
      <c r="K3177" s="8" t="s">
        <v>107</v>
      </c>
      <c r="L3177" s="8" t="s">
        <v>108</v>
      </c>
      <c r="M3177" s="8" t="s">
        <v>109</v>
      </c>
      <c r="N3177" s="8" t="s">
        <v>2105</v>
      </c>
      <c r="O3177" s="74"/>
      <c r="P3177" s="27"/>
      <c r="Q3177" s="27"/>
      <c r="R3177" s="27"/>
      <c r="S3177" s="27">
        <v>800</v>
      </c>
      <c r="T3177" s="27">
        <v>1500</v>
      </c>
      <c r="U3177" s="27">
        <v>0</v>
      </c>
      <c r="V3177" s="27">
        <v>1500</v>
      </c>
      <c r="W3177" s="27"/>
      <c r="X3177" s="27"/>
      <c r="Y3177" s="27"/>
      <c r="Z3177" s="27"/>
      <c r="AA3177" s="27"/>
      <c r="AB3177" s="27"/>
      <c r="AC3177" s="27"/>
      <c r="AD3177" s="27"/>
      <c r="AE3177" s="27"/>
      <c r="AF3177" s="27"/>
      <c r="AG3177" s="27"/>
      <c r="AH3177" s="27"/>
      <c r="AI3177" s="27"/>
      <c r="AJ3177" s="27"/>
      <c r="AK3177" s="27"/>
      <c r="AL3177" s="27"/>
      <c r="AM3177" s="27"/>
      <c r="AN3177" s="27"/>
      <c r="AO3177" s="27"/>
      <c r="AP3177" s="27">
        <v>439.28571428571422</v>
      </c>
      <c r="AQ3177" s="39">
        <v>0</v>
      </c>
      <c r="AR3177" s="27">
        <f t="shared" si="87"/>
        <v>0</v>
      </c>
      <c r="AS3177" s="10" t="s">
        <v>111</v>
      </c>
      <c r="AT3177" s="43" t="s">
        <v>241</v>
      </c>
      <c r="AU3177" s="89" t="s">
        <v>212</v>
      </c>
    </row>
    <row r="3178" spans="2:47" x14ac:dyDescent="0.2">
      <c r="B3178" s="7" t="s">
        <v>4854</v>
      </c>
      <c r="C3178" s="8" t="s">
        <v>100</v>
      </c>
      <c r="D3178" s="13" t="s">
        <v>4855</v>
      </c>
      <c r="E3178" s="8" t="s">
        <v>4856</v>
      </c>
      <c r="F3178" s="8" t="s">
        <v>4857</v>
      </c>
      <c r="G3178" s="7" t="s">
        <v>4858</v>
      </c>
      <c r="H3178" s="8" t="s">
        <v>197</v>
      </c>
      <c r="I3178" s="8">
        <v>45</v>
      </c>
      <c r="J3178" s="8" t="s">
        <v>1386</v>
      </c>
      <c r="K3178" s="8" t="s">
        <v>107</v>
      </c>
      <c r="L3178" s="8" t="s">
        <v>108</v>
      </c>
      <c r="M3178" s="8" t="s">
        <v>109</v>
      </c>
      <c r="N3178" s="8" t="s">
        <v>261</v>
      </c>
      <c r="O3178" s="74"/>
      <c r="P3178" s="27"/>
      <c r="Q3178" s="27"/>
      <c r="R3178" s="27"/>
      <c r="S3178" s="27">
        <v>3.7</v>
      </c>
      <c r="T3178" s="27">
        <v>3.7</v>
      </c>
      <c r="U3178" s="27">
        <v>3.7</v>
      </c>
      <c r="V3178" s="27">
        <v>3.7</v>
      </c>
      <c r="W3178" s="27"/>
      <c r="X3178" s="27"/>
      <c r="Y3178" s="27"/>
      <c r="Z3178" s="27"/>
      <c r="AA3178" s="27"/>
      <c r="AB3178" s="27"/>
      <c r="AC3178" s="27"/>
      <c r="AD3178" s="27"/>
      <c r="AE3178" s="27"/>
      <c r="AF3178" s="27"/>
      <c r="AG3178" s="27"/>
      <c r="AH3178" s="27"/>
      <c r="AI3178" s="27"/>
      <c r="AJ3178" s="27"/>
      <c r="AK3178" s="27"/>
      <c r="AL3178" s="27"/>
      <c r="AM3178" s="27"/>
      <c r="AN3178" s="27"/>
      <c r="AO3178" s="27"/>
      <c r="AP3178" s="27">
        <v>163281.24999999997</v>
      </c>
      <c r="AQ3178" s="39">
        <v>0</v>
      </c>
      <c r="AR3178" s="27">
        <f t="shared" si="87"/>
        <v>0</v>
      </c>
      <c r="AS3178" s="10" t="s">
        <v>111</v>
      </c>
      <c r="AT3178" s="43" t="s">
        <v>241</v>
      </c>
      <c r="AU3178" s="89" t="s">
        <v>212</v>
      </c>
    </row>
    <row r="3179" spans="2:47" x14ac:dyDescent="0.2">
      <c r="B3179" s="7" t="s">
        <v>4859</v>
      </c>
      <c r="C3179" s="8" t="s">
        <v>100</v>
      </c>
      <c r="D3179" s="13" t="s">
        <v>4860</v>
      </c>
      <c r="E3179" s="8" t="s">
        <v>4861</v>
      </c>
      <c r="F3179" s="8" t="s">
        <v>4862</v>
      </c>
      <c r="G3179" s="7" t="s">
        <v>4863</v>
      </c>
      <c r="H3179" s="8" t="s">
        <v>197</v>
      </c>
      <c r="I3179" s="8">
        <v>45</v>
      </c>
      <c r="J3179" s="8" t="s">
        <v>1386</v>
      </c>
      <c r="K3179" s="8" t="s">
        <v>107</v>
      </c>
      <c r="L3179" s="8" t="s">
        <v>108</v>
      </c>
      <c r="M3179" s="8" t="s">
        <v>109</v>
      </c>
      <c r="N3179" s="8" t="s">
        <v>2105</v>
      </c>
      <c r="O3179" s="74"/>
      <c r="P3179" s="27"/>
      <c r="Q3179" s="27"/>
      <c r="R3179" s="27"/>
      <c r="S3179" s="27">
        <v>1000</v>
      </c>
      <c r="T3179" s="27">
        <v>1630</v>
      </c>
      <c r="U3179" s="27">
        <v>1630</v>
      </c>
      <c r="V3179" s="27">
        <v>1630</v>
      </c>
      <c r="W3179" s="27"/>
      <c r="X3179" s="27"/>
      <c r="Y3179" s="27"/>
      <c r="Z3179" s="27"/>
      <c r="AA3179" s="27"/>
      <c r="AB3179" s="27"/>
      <c r="AC3179" s="27"/>
      <c r="AD3179" s="27"/>
      <c r="AE3179" s="27"/>
      <c r="AF3179" s="27"/>
      <c r="AG3179" s="27"/>
      <c r="AH3179" s="27"/>
      <c r="AI3179" s="27"/>
      <c r="AJ3179" s="27"/>
      <c r="AK3179" s="27"/>
      <c r="AL3179" s="27"/>
      <c r="AM3179" s="27"/>
      <c r="AN3179" s="27"/>
      <c r="AO3179" s="27"/>
      <c r="AP3179" s="27">
        <v>332.58749999999998</v>
      </c>
      <c r="AQ3179" s="39">
        <v>0</v>
      </c>
      <c r="AR3179" s="27">
        <f t="shared" si="87"/>
        <v>0</v>
      </c>
      <c r="AS3179" s="10" t="s">
        <v>111</v>
      </c>
      <c r="AT3179" s="43" t="s">
        <v>241</v>
      </c>
      <c r="AU3179" s="89" t="s">
        <v>212</v>
      </c>
    </row>
    <row r="3180" spans="2:47" x14ac:dyDescent="0.2">
      <c r="B3180" s="7" t="s">
        <v>4864</v>
      </c>
      <c r="C3180" s="8" t="s">
        <v>100</v>
      </c>
      <c r="D3180" s="13" t="s">
        <v>4865</v>
      </c>
      <c r="E3180" s="8" t="s">
        <v>4866</v>
      </c>
      <c r="F3180" s="8" t="s">
        <v>4867</v>
      </c>
      <c r="G3180" s="7" t="s">
        <v>4868</v>
      </c>
      <c r="H3180" s="8" t="s">
        <v>197</v>
      </c>
      <c r="I3180" s="8">
        <v>45</v>
      </c>
      <c r="J3180" s="8" t="s">
        <v>1386</v>
      </c>
      <c r="K3180" s="8" t="s">
        <v>107</v>
      </c>
      <c r="L3180" s="8" t="s">
        <v>108</v>
      </c>
      <c r="M3180" s="8" t="s">
        <v>109</v>
      </c>
      <c r="N3180" s="8" t="s">
        <v>261</v>
      </c>
      <c r="O3180" s="74"/>
      <c r="P3180" s="27"/>
      <c r="Q3180" s="27"/>
      <c r="R3180" s="27"/>
      <c r="S3180" s="27">
        <v>556.77567999999997</v>
      </c>
      <c r="T3180" s="27">
        <v>560.04057299999999</v>
      </c>
      <c r="U3180" s="27">
        <v>500</v>
      </c>
      <c r="V3180" s="27">
        <v>560</v>
      </c>
      <c r="W3180" s="27"/>
      <c r="X3180" s="27"/>
      <c r="Y3180" s="27"/>
      <c r="Z3180" s="27"/>
      <c r="AA3180" s="27"/>
      <c r="AB3180" s="27"/>
      <c r="AC3180" s="27"/>
      <c r="AD3180" s="27"/>
      <c r="AE3180" s="27"/>
      <c r="AF3180" s="27"/>
      <c r="AG3180" s="27"/>
      <c r="AH3180" s="27"/>
      <c r="AI3180" s="27"/>
      <c r="AJ3180" s="27"/>
      <c r="AK3180" s="27"/>
      <c r="AL3180" s="27"/>
      <c r="AM3180" s="27"/>
      <c r="AN3180" s="27"/>
      <c r="AO3180" s="27"/>
      <c r="AP3180" s="27">
        <v>2982.1428571428569</v>
      </c>
      <c r="AQ3180" s="39">
        <v>0</v>
      </c>
      <c r="AR3180" s="27">
        <f t="shared" si="87"/>
        <v>0</v>
      </c>
      <c r="AS3180" s="10" t="s">
        <v>111</v>
      </c>
      <c r="AT3180" s="43" t="s">
        <v>241</v>
      </c>
      <c r="AU3180" s="89" t="s">
        <v>4869</v>
      </c>
    </row>
    <row r="3181" spans="2:47" x14ac:dyDescent="0.2">
      <c r="B3181" s="7" t="s">
        <v>4870</v>
      </c>
      <c r="C3181" s="8" t="s">
        <v>100</v>
      </c>
      <c r="D3181" s="13" t="s">
        <v>4871</v>
      </c>
      <c r="E3181" s="8" t="s">
        <v>4872</v>
      </c>
      <c r="F3181" s="8" t="s">
        <v>4873</v>
      </c>
      <c r="G3181" s="7" t="s">
        <v>4874</v>
      </c>
      <c r="H3181" s="8" t="s">
        <v>197</v>
      </c>
      <c r="I3181" s="8">
        <v>45</v>
      </c>
      <c r="J3181" s="8" t="s">
        <v>4117</v>
      </c>
      <c r="K3181" s="8" t="s">
        <v>107</v>
      </c>
      <c r="L3181" s="8" t="s">
        <v>108</v>
      </c>
      <c r="M3181" s="8" t="s">
        <v>109</v>
      </c>
      <c r="N3181" s="8" t="s">
        <v>261</v>
      </c>
      <c r="O3181" s="74"/>
      <c r="P3181" s="27"/>
      <c r="Q3181" s="27"/>
      <c r="R3181" s="27"/>
      <c r="S3181" s="27">
        <v>556.77567999999997</v>
      </c>
      <c r="T3181" s="27">
        <v>560.04057299999999</v>
      </c>
      <c r="U3181" s="27">
        <v>500</v>
      </c>
      <c r="V3181" s="27">
        <v>560</v>
      </c>
      <c r="W3181" s="27"/>
      <c r="X3181" s="27"/>
      <c r="Y3181" s="27"/>
      <c r="Z3181" s="27"/>
      <c r="AA3181" s="27"/>
      <c r="AB3181" s="27"/>
      <c r="AC3181" s="27"/>
      <c r="AD3181" s="27"/>
      <c r="AE3181" s="27"/>
      <c r="AF3181" s="27"/>
      <c r="AG3181" s="27"/>
      <c r="AH3181" s="27"/>
      <c r="AI3181" s="27"/>
      <c r="AJ3181" s="27"/>
      <c r="AK3181" s="27"/>
      <c r="AL3181" s="27"/>
      <c r="AM3181" s="27"/>
      <c r="AN3181" s="27"/>
      <c r="AO3181" s="27"/>
      <c r="AP3181" s="27">
        <v>2982.1428571428569</v>
      </c>
      <c r="AQ3181" s="39">
        <v>0</v>
      </c>
      <c r="AR3181" s="27">
        <f t="shared" si="87"/>
        <v>0</v>
      </c>
      <c r="AS3181" s="10" t="s">
        <v>111</v>
      </c>
      <c r="AT3181" s="43" t="s">
        <v>4455</v>
      </c>
      <c r="AU3181" s="89" t="s">
        <v>212</v>
      </c>
    </row>
    <row r="3182" spans="2:47" x14ac:dyDescent="0.2">
      <c r="B3182" s="7" t="s">
        <v>4875</v>
      </c>
      <c r="C3182" s="8" t="s">
        <v>100</v>
      </c>
      <c r="D3182" s="13" t="s">
        <v>4876</v>
      </c>
      <c r="E3182" s="8" t="s">
        <v>4877</v>
      </c>
      <c r="F3182" s="8" t="s">
        <v>4878</v>
      </c>
      <c r="G3182" s="7" t="s">
        <v>4879</v>
      </c>
      <c r="H3182" s="8" t="s">
        <v>197</v>
      </c>
      <c r="I3182" s="8">
        <v>45</v>
      </c>
      <c r="J3182" s="8" t="s">
        <v>1386</v>
      </c>
      <c r="K3182" s="8" t="s">
        <v>107</v>
      </c>
      <c r="L3182" s="8" t="s">
        <v>108</v>
      </c>
      <c r="M3182" s="8" t="s">
        <v>109</v>
      </c>
      <c r="N3182" s="8" t="s">
        <v>2105</v>
      </c>
      <c r="O3182" s="74"/>
      <c r="P3182" s="27"/>
      <c r="Q3182" s="27"/>
      <c r="R3182" s="27"/>
      <c r="S3182" s="27">
        <v>250</v>
      </c>
      <c r="T3182" s="27">
        <v>0</v>
      </c>
      <c r="U3182" s="27">
        <v>250</v>
      </c>
      <c r="V3182" s="27">
        <v>0</v>
      </c>
      <c r="W3182" s="27"/>
      <c r="X3182" s="27"/>
      <c r="Y3182" s="27"/>
      <c r="Z3182" s="27"/>
      <c r="AA3182" s="27"/>
      <c r="AB3182" s="27"/>
      <c r="AC3182" s="27"/>
      <c r="AD3182" s="27"/>
      <c r="AE3182" s="27"/>
      <c r="AF3182" s="27"/>
      <c r="AG3182" s="27"/>
      <c r="AH3182" s="27"/>
      <c r="AI3182" s="27"/>
      <c r="AJ3182" s="27"/>
      <c r="AK3182" s="27"/>
      <c r="AL3182" s="27"/>
      <c r="AM3182" s="27"/>
      <c r="AN3182" s="27"/>
      <c r="AO3182" s="27"/>
      <c r="AP3182" s="27">
        <v>253.57</v>
      </c>
      <c r="AQ3182" s="39">
        <v>0</v>
      </c>
      <c r="AR3182" s="27">
        <f t="shared" si="87"/>
        <v>0</v>
      </c>
      <c r="AS3182" s="10" t="s">
        <v>111</v>
      </c>
      <c r="AT3182" s="43" t="s">
        <v>241</v>
      </c>
      <c r="AU3182" s="89" t="s">
        <v>212</v>
      </c>
    </row>
    <row r="3183" spans="2:47" x14ac:dyDescent="0.2">
      <c r="B3183" s="7" t="s">
        <v>4880</v>
      </c>
      <c r="C3183" s="8" t="s">
        <v>100</v>
      </c>
      <c r="D3183" s="13" t="s">
        <v>4881</v>
      </c>
      <c r="E3183" s="8" t="s">
        <v>4882</v>
      </c>
      <c r="F3183" s="8" t="s">
        <v>4883</v>
      </c>
      <c r="G3183" s="7" t="s">
        <v>4884</v>
      </c>
      <c r="H3183" s="8" t="s">
        <v>197</v>
      </c>
      <c r="I3183" s="8">
        <v>45</v>
      </c>
      <c r="J3183" s="8" t="s">
        <v>1386</v>
      </c>
      <c r="K3183" s="8" t="s">
        <v>107</v>
      </c>
      <c r="L3183" s="8" t="s">
        <v>108</v>
      </c>
      <c r="M3183" s="8" t="s">
        <v>109</v>
      </c>
      <c r="N3183" s="8" t="s">
        <v>261</v>
      </c>
      <c r="O3183" s="74"/>
      <c r="P3183" s="27"/>
      <c r="Q3183" s="27"/>
      <c r="R3183" s="27"/>
      <c r="S3183" s="27">
        <v>220</v>
      </c>
      <c r="T3183" s="27">
        <v>250</v>
      </c>
      <c r="U3183" s="27">
        <v>220</v>
      </c>
      <c r="V3183" s="27">
        <v>240</v>
      </c>
      <c r="W3183" s="27"/>
      <c r="X3183" s="27"/>
      <c r="Y3183" s="27"/>
      <c r="Z3183" s="27"/>
      <c r="AA3183" s="27"/>
      <c r="AB3183" s="27"/>
      <c r="AC3183" s="27"/>
      <c r="AD3183" s="27"/>
      <c r="AE3183" s="27"/>
      <c r="AF3183" s="27"/>
      <c r="AG3183" s="27"/>
      <c r="AH3183" s="27"/>
      <c r="AI3183" s="27"/>
      <c r="AJ3183" s="27"/>
      <c r="AK3183" s="27"/>
      <c r="AL3183" s="27"/>
      <c r="AM3183" s="27"/>
      <c r="AN3183" s="27"/>
      <c r="AO3183" s="27"/>
      <c r="AP3183" s="27">
        <v>1701.7866666666669</v>
      </c>
      <c r="AQ3183" s="39">
        <v>0</v>
      </c>
      <c r="AR3183" s="27">
        <f t="shared" si="87"/>
        <v>0</v>
      </c>
      <c r="AS3183" s="10" t="s">
        <v>111</v>
      </c>
      <c r="AT3183" s="43" t="s">
        <v>241</v>
      </c>
      <c r="AU3183" s="89" t="s">
        <v>212</v>
      </c>
    </row>
    <row r="3184" spans="2:47" x14ac:dyDescent="0.2">
      <c r="B3184" s="7" t="s">
        <v>4885</v>
      </c>
      <c r="C3184" s="8" t="s">
        <v>100</v>
      </c>
      <c r="D3184" s="13" t="s">
        <v>4886</v>
      </c>
      <c r="E3184" s="8" t="s">
        <v>4882</v>
      </c>
      <c r="F3184" s="8" t="s">
        <v>4887</v>
      </c>
      <c r="G3184" s="7" t="s">
        <v>4888</v>
      </c>
      <c r="H3184" s="8" t="s">
        <v>197</v>
      </c>
      <c r="I3184" s="8">
        <v>45</v>
      </c>
      <c r="J3184" s="8" t="s">
        <v>1386</v>
      </c>
      <c r="K3184" s="8" t="s">
        <v>107</v>
      </c>
      <c r="L3184" s="8" t="s">
        <v>108</v>
      </c>
      <c r="M3184" s="8" t="s">
        <v>109</v>
      </c>
      <c r="N3184" s="8" t="s">
        <v>261</v>
      </c>
      <c r="O3184" s="74"/>
      <c r="P3184" s="27"/>
      <c r="Q3184" s="27"/>
      <c r="R3184" s="27"/>
      <c r="S3184" s="27">
        <v>200</v>
      </c>
      <c r="T3184" s="27">
        <v>250</v>
      </c>
      <c r="U3184" s="27">
        <v>240</v>
      </c>
      <c r="V3184" s="27">
        <v>220</v>
      </c>
      <c r="W3184" s="27"/>
      <c r="X3184" s="27"/>
      <c r="Y3184" s="27"/>
      <c r="Z3184" s="27"/>
      <c r="AA3184" s="27"/>
      <c r="AB3184" s="27"/>
      <c r="AC3184" s="27"/>
      <c r="AD3184" s="27"/>
      <c r="AE3184" s="27"/>
      <c r="AF3184" s="27"/>
      <c r="AG3184" s="27"/>
      <c r="AH3184" s="27"/>
      <c r="AI3184" s="27"/>
      <c r="AJ3184" s="27"/>
      <c r="AK3184" s="27"/>
      <c r="AL3184" s="27"/>
      <c r="AM3184" s="27"/>
      <c r="AN3184" s="27"/>
      <c r="AO3184" s="27"/>
      <c r="AP3184" s="27">
        <v>2229.1666666666665</v>
      </c>
      <c r="AQ3184" s="39">
        <v>0</v>
      </c>
      <c r="AR3184" s="27">
        <f t="shared" si="87"/>
        <v>0</v>
      </c>
      <c r="AS3184" s="10" t="s">
        <v>111</v>
      </c>
      <c r="AT3184" s="43" t="s">
        <v>241</v>
      </c>
      <c r="AU3184" s="89" t="s">
        <v>212</v>
      </c>
    </row>
    <row r="3185" spans="2:47" x14ac:dyDescent="0.2">
      <c r="B3185" s="7" t="s">
        <v>4889</v>
      </c>
      <c r="C3185" s="8" t="s">
        <v>100</v>
      </c>
      <c r="D3185" s="13" t="s">
        <v>4886</v>
      </c>
      <c r="E3185" s="8" t="s">
        <v>4882</v>
      </c>
      <c r="F3185" s="8" t="s">
        <v>4887</v>
      </c>
      <c r="G3185" s="7" t="s">
        <v>4890</v>
      </c>
      <c r="H3185" s="8" t="s">
        <v>197</v>
      </c>
      <c r="I3185" s="8">
        <v>45</v>
      </c>
      <c r="J3185" s="8" t="s">
        <v>1386</v>
      </c>
      <c r="K3185" s="8" t="s">
        <v>107</v>
      </c>
      <c r="L3185" s="8" t="s">
        <v>108</v>
      </c>
      <c r="M3185" s="8" t="s">
        <v>109</v>
      </c>
      <c r="N3185" s="8" t="s">
        <v>261</v>
      </c>
      <c r="O3185" s="74"/>
      <c r="P3185" s="27"/>
      <c r="Q3185" s="27"/>
      <c r="R3185" s="27"/>
      <c r="S3185" s="27">
        <v>40</v>
      </c>
      <c r="T3185" s="27">
        <v>0</v>
      </c>
      <c r="U3185" s="27">
        <v>40</v>
      </c>
      <c r="V3185" s="27">
        <v>0</v>
      </c>
      <c r="W3185" s="27"/>
      <c r="X3185" s="27"/>
      <c r="Y3185" s="27"/>
      <c r="Z3185" s="27"/>
      <c r="AA3185" s="27"/>
      <c r="AB3185" s="27"/>
      <c r="AC3185" s="27"/>
      <c r="AD3185" s="27"/>
      <c r="AE3185" s="27"/>
      <c r="AF3185" s="27"/>
      <c r="AG3185" s="27"/>
      <c r="AH3185" s="27"/>
      <c r="AI3185" s="27"/>
      <c r="AJ3185" s="27"/>
      <c r="AK3185" s="27"/>
      <c r="AL3185" s="27"/>
      <c r="AM3185" s="27"/>
      <c r="AN3185" s="27"/>
      <c r="AO3185" s="27"/>
      <c r="AP3185" s="27">
        <v>3050.5966666666668</v>
      </c>
      <c r="AQ3185" s="39">
        <v>0</v>
      </c>
      <c r="AR3185" s="27">
        <f t="shared" si="87"/>
        <v>0</v>
      </c>
      <c r="AS3185" s="10" t="s">
        <v>111</v>
      </c>
      <c r="AT3185" s="43" t="s">
        <v>241</v>
      </c>
      <c r="AU3185" s="89" t="s">
        <v>212</v>
      </c>
    </row>
    <row r="3186" spans="2:47" x14ac:dyDescent="0.2">
      <c r="B3186" s="7" t="s">
        <v>4891</v>
      </c>
      <c r="C3186" s="8" t="s">
        <v>100</v>
      </c>
      <c r="D3186" s="13" t="s">
        <v>4892</v>
      </c>
      <c r="E3186" s="8" t="s">
        <v>4893</v>
      </c>
      <c r="F3186" s="8" t="s">
        <v>4894</v>
      </c>
      <c r="G3186" s="7" t="s">
        <v>4894</v>
      </c>
      <c r="H3186" s="8" t="s">
        <v>197</v>
      </c>
      <c r="I3186" s="8">
        <v>45</v>
      </c>
      <c r="J3186" s="8" t="s">
        <v>1386</v>
      </c>
      <c r="K3186" s="8" t="s">
        <v>107</v>
      </c>
      <c r="L3186" s="8" t="s">
        <v>108</v>
      </c>
      <c r="M3186" s="8" t="s">
        <v>109</v>
      </c>
      <c r="N3186" s="8" t="s">
        <v>664</v>
      </c>
      <c r="O3186" s="74"/>
      <c r="P3186" s="27"/>
      <c r="Q3186" s="27"/>
      <c r="R3186" s="27"/>
      <c r="S3186" s="27">
        <v>1500</v>
      </c>
      <c r="T3186" s="27">
        <v>1500</v>
      </c>
      <c r="U3186" s="27">
        <v>1500</v>
      </c>
      <c r="V3186" s="27">
        <v>1500</v>
      </c>
      <c r="W3186" s="27"/>
      <c r="X3186" s="27"/>
      <c r="Y3186" s="27"/>
      <c r="Z3186" s="27"/>
      <c r="AA3186" s="27"/>
      <c r="AB3186" s="27"/>
      <c r="AC3186" s="27"/>
      <c r="AD3186" s="27"/>
      <c r="AE3186" s="27"/>
      <c r="AF3186" s="27"/>
      <c r="AG3186" s="27"/>
      <c r="AH3186" s="27"/>
      <c r="AI3186" s="27"/>
      <c r="AJ3186" s="27"/>
      <c r="AK3186" s="27"/>
      <c r="AL3186" s="27"/>
      <c r="AM3186" s="27"/>
      <c r="AN3186" s="27"/>
      <c r="AO3186" s="27"/>
      <c r="AP3186" s="27">
        <v>1570</v>
      </c>
      <c r="AQ3186" s="39">
        <v>0</v>
      </c>
      <c r="AR3186" s="27">
        <f t="shared" si="87"/>
        <v>0</v>
      </c>
      <c r="AS3186" s="10" t="s">
        <v>111</v>
      </c>
      <c r="AT3186" s="43" t="s">
        <v>241</v>
      </c>
      <c r="AU3186" s="89" t="s">
        <v>212</v>
      </c>
    </row>
    <row r="3187" spans="2:47" x14ac:dyDescent="0.2">
      <c r="B3187" s="7" t="s">
        <v>4895</v>
      </c>
      <c r="C3187" s="8" t="s">
        <v>100</v>
      </c>
      <c r="D3187" s="13" t="s">
        <v>4896</v>
      </c>
      <c r="E3187" s="8" t="s">
        <v>4893</v>
      </c>
      <c r="F3187" s="8" t="s">
        <v>4897</v>
      </c>
      <c r="G3187" s="7" t="s">
        <v>4898</v>
      </c>
      <c r="H3187" s="8" t="s">
        <v>197</v>
      </c>
      <c r="I3187" s="8">
        <v>45</v>
      </c>
      <c r="J3187" s="8" t="s">
        <v>1386</v>
      </c>
      <c r="K3187" s="8" t="s">
        <v>107</v>
      </c>
      <c r="L3187" s="8" t="s">
        <v>108</v>
      </c>
      <c r="M3187" s="8" t="s">
        <v>109</v>
      </c>
      <c r="N3187" s="8" t="s">
        <v>664</v>
      </c>
      <c r="O3187" s="74"/>
      <c r="P3187" s="27"/>
      <c r="Q3187" s="27"/>
      <c r="R3187" s="27"/>
      <c r="S3187" s="27">
        <v>1500</v>
      </c>
      <c r="T3187" s="27">
        <v>1500</v>
      </c>
      <c r="U3187" s="27">
        <v>1500</v>
      </c>
      <c r="V3187" s="27">
        <v>1500</v>
      </c>
      <c r="W3187" s="27"/>
      <c r="X3187" s="27"/>
      <c r="Y3187" s="27"/>
      <c r="Z3187" s="27"/>
      <c r="AA3187" s="27"/>
      <c r="AB3187" s="27"/>
      <c r="AC3187" s="27"/>
      <c r="AD3187" s="27"/>
      <c r="AE3187" s="27"/>
      <c r="AF3187" s="27"/>
      <c r="AG3187" s="27"/>
      <c r="AH3187" s="27"/>
      <c r="AI3187" s="27"/>
      <c r="AJ3187" s="27"/>
      <c r="AK3187" s="27"/>
      <c r="AL3187" s="27"/>
      <c r="AM3187" s="27"/>
      <c r="AN3187" s="27"/>
      <c r="AO3187" s="27"/>
      <c r="AP3187" s="27">
        <v>1570</v>
      </c>
      <c r="AQ3187" s="39">
        <v>0</v>
      </c>
      <c r="AR3187" s="27">
        <f t="shared" si="87"/>
        <v>0</v>
      </c>
      <c r="AS3187" s="10" t="s">
        <v>111</v>
      </c>
      <c r="AT3187" s="43" t="s">
        <v>241</v>
      </c>
      <c r="AU3187" s="89" t="s">
        <v>212</v>
      </c>
    </row>
    <row r="3188" spans="2:47" x14ac:dyDescent="0.2">
      <c r="B3188" s="7" t="s">
        <v>4899</v>
      </c>
      <c r="C3188" s="8" t="s">
        <v>100</v>
      </c>
      <c r="D3188" s="13" t="s">
        <v>4900</v>
      </c>
      <c r="E3188" s="8" t="s">
        <v>4901</v>
      </c>
      <c r="F3188" s="8" t="s">
        <v>4902</v>
      </c>
      <c r="G3188" s="7" t="s">
        <v>4903</v>
      </c>
      <c r="H3188" s="8" t="s">
        <v>197</v>
      </c>
      <c r="I3188" s="8">
        <v>45</v>
      </c>
      <c r="J3188" s="8" t="s">
        <v>1386</v>
      </c>
      <c r="K3188" s="8" t="s">
        <v>107</v>
      </c>
      <c r="L3188" s="8" t="s">
        <v>108</v>
      </c>
      <c r="M3188" s="8" t="s">
        <v>109</v>
      </c>
      <c r="N3188" s="8" t="s">
        <v>664</v>
      </c>
      <c r="O3188" s="74"/>
      <c r="P3188" s="27"/>
      <c r="Q3188" s="27"/>
      <c r="R3188" s="27"/>
      <c r="S3188" s="27">
        <v>1000</v>
      </c>
      <c r="T3188" s="27">
        <v>1000</v>
      </c>
      <c r="U3188" s="27">
        <v>2000</v>
      </c>
      <c r="V3188" s="27">
        <v>2000</v>
      </c>
      <c r="W3188" s="27"/>
      <c r="X3188" s="27"/>
      <c r="Y3188" s="27"/>
      <c r="Z3188" s="27"/>
      <c r="AA3188" s="27"/>
      <c r="AB3188" s="27"/>
      <c r="AC3188" s="27"/>
      <c r="AD3188" s="27"/>
      <c r="AE3188" s="27"/>
      <c r="AF3188" s="27"/>
      <c r="AG3188" s="27"/>
      <c r="AH3188" s="27"/>
      <c r="AI3188" s="27"/>
      <c r="AJ3188" s="27"/>
      <c r="AK3188" s="27"/>
      <c r="AL3188" s="27"/>
      <c r="AM3188" s="27"/>
      <c r="AN3188" s="27"/>
      <c r="AO3188" s="27"/>
      <c r="AP3188" s="27">
        <v>300</v>
      </c>
      <c r="AQ3188" s="39">
        <v>0</v>
      </c>
      <c r="AR3188" s="27">
        <f t="shared" si="87"/>
        <v>0</v>
      </c>
      <c r="AS3188" s="10" t="s">
        <v>111</v>
      </c>
      <c r="AT3188" s="43" t="s">
        <v>241</v>
      </c>
      <c r="AU3188" s="89" t="s">
        <v>212</v>
      </c>
    </row>
    <row r="3189" spans="2:47" x14ac:dyDescent="0.2">
      <c r="B3189" s="7" t="s">
        <v>4904</v>
      </c>
      <c r="C3189" s="8" t="s">
        <v>100</v>
      </c>
      <c r="D3189" s="13" t="s">
        <v>4905</v>
      </c>
      <c r="E3189" s="8" t="s">
        <v>4906</v>
      </c>
      <c r="F3189" s="8" t="s">
        <v>4907</v>
      </c>
      <c r="G3189" s="7" t="s">
        <v>4908</v>
      </c>
      <c r="H3189" s="8" t="s">
        <v>197</v>
      </c>
      <c r="I3189" s="8">
        <v>45</v>
      </c>
      <c r="J3189" s="8" t="s">
        <v>1386</v>
      </c>
      <c r="K3189" s="8" t="s">
        <v>107</v>
      </c>
      <c r="L3189" s="8" t="s">
        <v>108</v>
      </c>
      <c r="M3189" s="8" t="s">
        <v>109</v>
      </c>
      <c r="N3189" s="8" t="s">
        <v>664</v>
      </c>
      <c r="O3189" s="74"/>
      <c r="P3189" s="27"/>
      <c r="Q3189" s="27"/>
      <c r="R3189" s="27"/>
      <c r="S3189" s="27">
        <v>1000</v>
      </c>
      <c r="T3189" s="27">
        <v>1000</v>
      </c>
      <c r="U3189" s="27">
        <v>1500</v>
      </c>
      <c r="V3189" s="27">
        <v>1500</v>
      </c>
      <c r="W3189" s="27"/>
      <c r="X3189" s="27"/>
      <c r="Y3189" s="27"/>
      <c r="Z3189" s="27"/>
      <c r="AA3189" s="27"/>
      <c r="AB3189" s="27"/>
      <c r="AC3189" s="27"/>
      <c r="AD3189" s="27"/>
      <c r="AE3189" s="27"/>
      <c r="AF3189" s="27"/>
      <c r="AG3189" s="27"/>
      <c r="AH3189" s="27"/>
      <c r="AI3189" s="27"/>
      <c r="AJ3189" s="27"/>
      <c r="AK3189" s="27"/>
      <c r="AL3189" s="27"/>
      <c r="AM3189" s="27"/>
      <c r="AN3189" s="27"/>
      <c r="AO3189" s="27"/>
      <c r="AP3189" s="27">
        <v>535.71428571428567</v>
      </c>
      <c r="AQ3189" s="39">
        <v>0</v>
      </c>
      <c r="AR3189" s="27">
        <f t="shared" si="87"/>
        <v>0</v>
      </c>
      <c r="AS3189" s="10" t="s">
        <v>111</v>
      </c>
      <c r="AT3189" s="43" t="s">
        <v>241</v>
      </c>
      <c r="AU3189" s="89" t="s">
        <v>212</v>
      </c>
    </row>
    <row r="3190" spans="2:47" x14ac:dyDescent="0.2">
      <c r="B3190" s="7" t="s">
        <v>4909</v>
      </c>
      <c r="C3190" s="8" t="s">
        <v>100</v>
      </c>
      <c r="D3190" s="13" t="s">
        <v>4910</v>
      </c>
      <c r="E3190" s="8" t="s">
        <v>4911</v>
      </c>
      <c r="F3190" s="8" t="s">
        <v>4912</v>
      </c>
      <c r="G3190" s="7" t="s">
        <v>4913</v>
      </c>
      <c r="H3190" s="8" t="s">
        <v>197</v>
      </c>
      <c r="I3190" s="8">
        <v>45</v>
      </c>
      <c r="J3190" s="8" t="s">
        <v>1386</v>
      </c>
      <c r="K3190" s="8" t="s">
        <v>107</v>
      </c>
      <c r="L3190" s="8" t="s">
        <v>108</v>
      </c>
      <c r="M3190" s="8" t="s">
        <v>109</v>
      </c>
      <c r="N3190" s="8" t="s">
        <v>2830</v>
      </c>
      <c r="O3190" s="74"/>
      <c r="P3190" s="27"/>
      <c r="Q3190" s="27"/>
      <c r="R3190" s="27"/>
      <c r="S3190" s="27">
        <v>6000</v>
      </c>
      <c r="T3190" s="27">
        <v>6000</v>
      </c>
      <c r="U3190" s="27">
        <v>4700</v>
      </c>
      <c r="V3190" s="27">
        <v>4700</v>
      </c>
      <c r="W3190" s="27"/>
      <c r="X3190" s="27"/>
      <c r="Y3190" s="27"/>
      <c r="Z3190" s="27"/>
      <c r="AA3190" s="27"/>
      <c r="AB3190" s="27"/>
      <c r="AC3190" s="27"/>
      <c r="AD3190" s="27"/>
      <c r="AE3190" s="27"/>
      <c r="AF3190" s="27"/>
      <c r="AG3190" s="27"/>
      <c r="AH3190" s="27"/>
      <c r="AI3190" s="27"/>
      <c r="AJ3190" s="27"/>
      <c r="AK3190" s="27"/>
      <c r="AL3190" s="27"/>
      <c r="AM3190" s="27"/>
      <c r="AN3190" s="27"/>
      <c r="AO3190" s="27"/>
      <c r="AP3190" s="27">
        <v>2809.9999999999995</v>
      </c>
      <c r="AQ3190" s="39">
        <v>0</v>
      </c>
      <c r="AR3190" s="27">
        <f t="shared" si="87"/>
        <v>0</v>
      </c>
      <c r="AS3190" s="10" t="s">
        <v>111</v>
      </c>
      <c r="AT3190" s="43" t="s">
        <v>241</v>
      </c>
      <c r="AU3190" s="89" t="s">
        <v>212</v>
      </c>
    </row>
    <row r="3191" spans="2:47" x14ac:dyDescent="0.2">
      <c r="B3191" s="7" t="s">
        <v>4914</v>
      </c>
      <c r="C3191" s="8" t="s">
        <v>100</v>
      </c>
      <c r="D3191" s="13" t="s">
        <v>4915</v>
      </c>
      <c r="E3191" s="8" t="s">
        <v>4916</v>
      </c>
      <c r="F3191" s="8" t="s">
        <v>4917</v>
      </c>
      <c r="G3191" s="7" t="s">
        <v>4918</v>
      </c>
      <c r="H3191" s="8" t="s">
        <v>197</v>
      </c>
      <c r="I3191" s="8">
        <v>45</v>
      </c>
      <c r="J3191" s="8" t="s">
        <v>1386</v>
      </c>
      <c r="K3191" s="8" t="s">
        <v>107</v>
      </c>
      <c r="L3191" s="8" t="s">
        <v>108</v>
      </c>
      <c r="M3191" s="8" t="s">
        <v>109</v>
      </c>
      <c r="N3191" s="8" t="s">
        <v>4919</v>
      </c>
      <c r="O3191" s="74"/>
      <c r="P3191" s="27"/>
      <c r="Q3191" s="27"/>
      <c r="R3191" s="27"/>
      <c r="S3191" s="27">
        <v>1000</v>
      </c>
      <c r="T3191" s="27">
        <v>1000</v>
      </c>
      <c r="U3191" s="27">
        <v>1500</v>
      </c>
      <c r="V3191" s="27">
        <v>1500</v>
      </c>
      <c r="W3191" s="27"/>
      <c r="X3191" s="27"/>
      <c r="Y3191" s="27"/>
      <c r="Z3191" s="27"/>
      <c r="AA3191" s="27"/>
      <c r="AB3191" s="27"/>
      <c r="AC3191" s="27"/>
      <c r="AD3191" s="27"/>
      <c r="AE3191" s="27"/>
      <c r="AF3191" s="27"/>
      <c r="AG3191" s="27"/>
      <c r="AH3191" s="27"/>
      <c r="AI3191" s="27"/>
      <c r="AJ3191" s="27"/>
      <c r="AK3191" s="27"/>
      <c r="AL3191" s="27"/>
      <c r="AM3191" s="27"/>
      <c r="AN3191" s="27"/>
      <c r="AO3191" s="27"/>
      <c r="AP3191" s="27">
        <v>949.99999999999989</v>
      </c>
      <c r="AQ3191" s="39">
        <v>0</v>
      </c>
      <c r="AR3191" s="27">
        <f t="shared" si="87"/>
        <v>0</v>
      </c>
      <c r="AS3191" s="10" t="s">
        <v>111</v>
      </c>
      <c r="AT3191" s="43" t="s">
        <v>241</v>
      </c>
      <c r="AU3191" s="89" t="s">
        <v>212</v>
      </c>
    </row>
    <row r="3192" spans="2:47" x14ac:dyDescent="0.2">
      <c r="B3192" s="7" t="s">
        <v>4920</v>
      </c>
      <c r="C3192" s="8" t="s">
        <v>100</v>
      </c>
      <c r="D3192" s="13" t="s">
        <v>4921</v>
      </c>
      <c r="E3192" s="8" t="s">
        <v>4916</v>
      </c>
      <c r="F3192" s="8" t="s">
        <v>4917</v>
      </c>
      <c r="G3192" s="7" t="s">
        <v>4922</v>
      </c>
      <c r="H3192" s="8" t="s">
        <v>197</v>
      </c>
      <c r="I3192" s="8">
        <v>45</v>
      </c>
      <c r="J3192" s="8" t="s">
        <v>1386</v>
      </c>
      <c r="K3192" s="8" t="s">
        <v>107</v>
      </c>
      <c r="L3192" s="8" t="s">
        <v>108</v>
      </c>
      <c r="M3192" s="8" t="s">
        <v>109</v>
      </c>
      <c r="N3192" s="8" t="s">
        <v>4919</v>
      </c>
      <c r="O3192" s="74"/>
      <c r="P3192" s="27"/>
      <c r="Q3192" s="27"/>
      <c r="R3192" s="27"/>
      <c r="S3192" s="27">
        <v>1000</v>
      </c>
      <c r="T3192" s="27">
        <v>1000</v>
      </c>
      <c r="U3192" s="27">
        <v>1000</v>
      </c>
      <c r="V3192" s="27">
        <v>1000</v>
      </c>
      <c r="W3192" s="27"/>
      <c r="X3192" s="27"/>
      <c r="Y3192" s="27"/>
      <c r="Z3192" s="27"/>
      <c r="AA3192" s="27"/>
      <c r="AB3192" s="27"/>
      <c r="AC3192" s="27"/>
      <c r="AD3192" s="27"/>
      <c r="AE3192" s="27"/>
      <c r="AF3192" s="27"/>
      <c r="AG3192" s="27"/>
      <c r="AH3192" s="27"/>
      <c r="AI3192" s="27"/>
      <c r="AJ3192" s="27"/>
      <c r="AK3192" s="27"/>
      <c r="AL3192" s="27"/>
      <c r="AM3192" s="27"/>
      <c r="AN3192" s="27"/>
      <c r="AO3192" s="27"/>
      <c r="AP3192" s="27">
        <v>1086.75</v>
      </c>
      <c r="AQ3192" s="39">
        <v>0</v>
      </c>
      <c r="AR3192" s="27">
        <f t="shared" si="87"/>
        <v>0</v>
      </c>
      <c r="AS3192" s="10" t="s">
        <v>111</v>
      </c>
      <c r="AT3192" s="43" t="s">
        <v>241</v>
      </c>
      <c r="AU3192" s="89" t="s">
        <v>212</v>
      </c>
    </row>
    <row r="3193" spans="2:47" x14ac:dyDescent="0.2">
      <c r="B3193" s="7" t="s">
        <v>4923</v>
      </c>
      <c r="C3193" s="8" t="s">
        <v>100</v>
      </c>
      <c r="D3193" s="13" t="s">
        <v>4921</v>
      </c>
      <c r="E3193" s="8" t="s">
        <v>4916</v>
      </c>
      <c r="F3193" s="8" t="s">
        <v>4917</v>
      </c>
      <c r="G3193" s="7" t="s">
        <v>4924</v>
      </c>
      <c r="H3193" s="8" t="s">
        <v>197</v>
      </c>
      <c r="I3193" s="8">
        <v>45</v>
      </c>
      <c r="J3193" s="8" t="s">
        <v>1386</v>
      </c>
      <c r="K3193" s="8" t="s">
        <v>107</v>
      </c>
      <c r="L3193" s="8" t="s">
        <v>108</v>
      </c>
      <c r="M3193" s="8" t="s">
        <v>109</v>
      </c>
      <c r="N3193" s="8" t="s">
        <v>4919</v>
      </c>
      <c r="O3193" s="74"/>
      <c r="P3193" s="27"/>
      <c r="Q3193" s="27"/>
      <c r="R3193" s="27"/>
      <c r="S3193" s="27">
        <v>2500</v>
      </c>
      <c r="T3193" s="27">
        <v>2500</v>
      </c>
      <c r="U3193" s="27">
        <v>3000</v>
      </c>
      <c r="V3193" s="27">
        <v>3000</v>
      </c>
      <c r="W3193" s="27"/>
      <c r="X3193" s="27"/>
      <c r="Y3193" s="27"/>
      <c r="Z3193" s="27"/>
      <c r="AA3193" s="27"/>
      <c r="AB3193" s="27"/>
      <c r="AC3193" s="27"/>
      <c r="AD3193" s="27"/>
      <c r="AE3193" s="27"/>
      <c r="AF3193" s="27"/>
      <c r="AG3193" s="27"/>
      <c r="AH3193" s="27"/>
      <c r="AI3193" s="27"/>
      <c r="AJ3193" s="27"/>
      <c r="AK3193" s="27"/>
      <c r="AL3193" s="27"/>
      <c r="AM3193" s="27"/>
      <c r="AN3193" s="27"/>
      <c r="AO3193" s="27"/>
      <c r="AP3193" s="27">
        <v>163</v>
      </c>
      <c r="AQ3193" s="39">
        <v>0</v>
      </c>
      <c r="AR3193" s="27">
        <f t="shared" si="87"/>
        <v>0</v>
      </c>
      <c r="AS3193" s="10" t="s">
        <v>111</v>
      </c>
      <c r="AT3193" s="43" t="s">
        <v>241</v>
      </c>
      <c r="AU3193" s="89" t="s">
        <v>212</v>
      </c>
    </row>
    <row r="3194" spans="2:47" x14ac:dyDescent="0.2">
      <c r="B3194" s="7" t="s">
        <v>4925</v>
      </c>
      <c r="C3194" s="8" t="s">
        <v>100</v>
      </c>
      <c r="D3194" s="13" t="s">
        <v>4926</v>
      </c>
      <c r="E3194" s="8" t="s">
        <v>4927</v>
      </c>
      <c r="F3194" s="8" t="s">
        <v>4928</v>
      </c>
      <c r="G3194" s="7" t="s">
        <v>4929</v>
      </c>
      <c r="H3194" s="8" t="s">
        <v>197</v>
      </c>
      <c r="I3194" s="8">
        <v>45</v>
      </c>
      <c r="J3194" s="8" t="s">
        <v>1386</v>
      </c>
      <c r="K3194" s="8" t="s">
        <v>107</v>
      </c>
      <c r="L3194" s="8" t="s">
        <v>108</v>
      </c>
      <c r="M3194" s="8" t="s">
        <v>109</v>
      </c>
      <c r="N3194" s="8" t="s">
        <v>110</v>
      </c>
      <c r="O3194" s="74"/>
      <c r="P3194" s="27"/>
      <c r="Q3194" s="27"/>
      <c r="R3194" s="27"/>
      <c r="S3194" s="27">
        <v>13</v>
      </c>
      <c r="T3194" s="27">
        <v>13</v>
      </c>
      <c r="U3194" s="27">
        <v>13</v>
      </c>
      <c r="V3194" s="27">
        <v>13</v>
      </c>
      <c r="W3194" s="27"/>
      <c r="X3194" s="27"/>
      <c r="Y3194" s="27"/>
      <c r="Z3194" s="27"/>
      <c r="AA3194" s="27"/>
      <c r="AB3194" s="27"/>
      <c r="AC3194" s="27"/>
      <c r="AD3194" s="27"/>
      <c r="AE3194" s="27"/>
      <c r="AF3194" s="27"/>
      <c r="AG3194" s="27"/>
      <c r="AH3194" s="27"/>
      <c r="AI3194" s="27"/>
      <c r="AJ3194" s="27"/>
      <c r="AK3194" s="27"/>
      <c r="AL3194" s="27"/>
      <c r="AM3194" s="27"/>
      <c r="AN3194" s="27"/>
      <c r="AO3194" s="27"/>
      <c r="AP3194" s="27">
        <v>18750</v>
      </c>
      <c r="AQ3194" s="39">
        <v>0</v>
      </c>
      <c r="AR3194" s="27">
        <f t="shared" si="87"/>
        <v>0</v>
      </c>
      <c r="AS3194" s="10" t="s">
        <v>111</v>
      </c>
      <c r="AT3194" s="43" t="s">
        <v>241</v>
      </c>
      <c r="AU3194" s="89" t="s">
        <v>212</v>
      </c>
    </row>
    <row r="3195" spans="2:47" x14ac:dyDescent="0.2">
      <c r="B3195" s="7" t="s">
        <v>4930</v>
      </c>
      <c r="C3195" s="8" t="s">
        <v>100</v>
      </c>
      <c r="D3195" s="13" t="s">
        <v>4926</v>
      </c>
      <c r="E3195" s="8" t="s">
        <v>4927</v>
      </c>
      <c r="F3195" s="8" t="s">
        <v>4928</v>
      </c>
      <c r="G3195" s="7" t="s">
        <v>4931</v>
      </c>
      <c r="H3195" s="8" t="s">
        <v>197</v>
      </c>
      <c r="I3195" s="8">
        <v>45</v>
      </c>
      <c r="J3195" s="8" t="s">
        <v>1386</v>
      </c>
      <c r="K3195" s="8" t="s">
        <v>107</v>
      </c>
      <c r="L3195" s="8" t="s">
        <v>108</v>
      </c>
      <c r="M3195" s="8" t="s">
        <v>109</v>
      </c>
      <c r="N3195" s="8" t="s">
        <v>110</v>
      </c>
      <c r="O3195" s="74"/>
      <c r="P3195" s="27"/>
      <c r="Q3195" s="27"/>
      <c r="R3195" s="27"/>
      <c r="S3195" s="27">
        <v>13</v>
      </c>
      <c r="T3195" s="27">
        <v>13</v>
      </c>
      <c r="U3195" s="27">
        <v>13</v>
      </c>
      <c r="V3195" s="27">
        <v>13</v>
      </c>
      <c r="W3195" s="27"/>
      <c r="X3195" s="27"/>
      <c r="Y3195" s="27"/>
      <c r="Z3195" s="27"/>
      <c r="AA3195" s="27"/>
      <c r="AB3195" s="27"/>
      <c r="AC3195" s="27"/>
      <c r="AD3195" s="27"/>
      <c r="AE3195" s="27"/>
      <c r="AF3195" s="27"/>
      <c r="AG3195" s="27"/>
      <c r="AH3195" s="27"/>
      <c r="AI3195" s="27"/>
      <c r="AJ3195" s="27"/>
      <c r="AK3195" s="27"/>
      <c r="AL3195" s="27"/>
      <c r="AM3195" s="27"/>
      <c r="AN3195" s="27"/>
      <c r="AO3195" s="27"/>
      <c r="AP3195" s="27">
        <v>23214.285714285714</v>
      </c>
      <c r="AQ3195" s="39">
        <v>0</v>
      </c>
      <c r="AR3195" s="27">
        <f t="shared" si="87"/>
        <v>0</v>
      </c>
      <c r="AS3195" s="10" t="s">
        <v>111</v>
      </c>
      <c r="AT3195" s="43" t="s">
        <v>241</v>
      </c>
      <c r="AU3195" s="13" t="s">
        <v>610</v>
      </c>
    </row>
    <row r="3196" spans="2:47" x14ac:dyDescent="0.2">
      <c r="B3196" s="13" t="s">
        <v>4932</v>
      </c>
      <c r="C3196" s="13" t="s">
        <v>100</v>
      </c>
      <c r="D3196" s="13" t="s">
        <v>4933</v>
      </c>
      <c r="E3196" s="13" t="s">
        <v>4927</v>
      </c>
      <c r="F3196" s="13" t="s">
        <v>4934</v>
      </c>
      <c r="G3196" s="13" t="s">
        <v>4935</v>
      </c>
      <c r="H3196" s="13" t="s">
        <v>1026</v>
      </c>
      <c r="I3196" s="13">
        <v>45</v>
      </c>
      <c r="J3196" s="13" t="s">
        <v>614</v>
      </c>
      <c r="K3196" s="13" t="s">
        <v>107</v>
      </c>
      <c r="L3196" s="13" t="s">
        <v>108</v>
      </c>
      <c r="M3196" s="13" t="s">
        <v>109</v>
      </c>
      <c r="N3196" s="13" t="s">
        <v>110</v>
      </c>
      <c r="O3196" s="39"/>
      <c r="P3196" s="39"/>
      <c r="Q3196" s="39"/>
      <c r="R3196" s="39"/>
      <c r="S3196" s="39">
        <v>1100</v>
      </c>
      <c r="T3196" s="39">
        <v>1100</v>
      </c>
      <c r="U3196" s="39">
        <v>1100</v>
      </c>
      <c r="V3196" s="39">
        <v>1100</v>
      </c>
      <c r="W3196" s="39">
        <v>1100</v>
      </c>
      <c r="X3196" s="39"/>
      <c r="Y3196" s="39"/>
      <c r="Z3196" s="39"/>
      <c r="AA3196" s="39"/>
      <c r="AB3196" s="39"/>
      <c r="AC3196" s="39"/>
      <c r="AD3196" s="39"/>
      <c r="AE3196" s="39"/>
      <c r="AF3196" s="39"/>
      <c r="AG3196" s="39"/>
      <c r="AH3196" s="39"/>
      <c r="AI3196" s="39"/>
      <c r="AJ3196" s="39"/>
      <c r="AK3196" s="39"/>
      <c r="AL3196" s="39"/>
      <c r="AM3196" s="39"/>
      <c r="AN3196" s="39"/>
      <c r="AO3196" s="39"/>
      <c r="AP3196" s="39">
        <v>7999.9999999999991</v>
      </c>
      <c r="AQ3196" s="39">
        <v>0</v>
      </c>
      <c r="AR3196" s="27">
        <f t="shared" si="87"/>
        <v>0</v>
      </c>
      <c r="AS3196" s="13" t="s">
        <v>111</v>
      </c>
      <c r="AT3196" s="13">
        <v>2016</v>
      </c>
      <c r="AU3196" s="13">
        <v>9.18</v>
      </c>
    </row>
    <row r="3197" spans="2:47" x14ac:dyDescent="0.2">
      <c r="B3197" s="13" t="s">
        <v>4936</v>
      </c>
      <c r="C3197" s="13" t="s">
        <v>100</v>
      </c>
      <c r="D3197" s="13" t="s">
        <v>4933</v>
      </c>
      <c r="E3197" s="13" t="s">
        <v>4927</v>
      </c>
      <c r="F3197" s="13" t="s">
        <v>4934</v>
      </c>
      <c r="G3197" s="13" t="s">
        <v>4935</v>
      </c>
      <c r="H3197" s="13" t="s">
        <v>1026</v>
      </c>
      <c r="I3197" s="13">
        <v>45</v>
      </c>
      <c r="J3197" s="13" t="s">
        <v>747</v>
      </c>
      <c r="K3197" s="13" t="s">
        <v>107</v>
      </c>
      <c r="L3197" s="13" t="s">
        <v>108</v>
      </c>
      <c r="M3197" s="13" t="s">
        <v>109</v>
      </c>
      <c r="N3197" s="13" t="s">
        <v>110</v>
      </c>
      <c r="O3197" s="39"/>
      <c r="P3197" s="39"/>
      <c r="Q3197" s="39"/>
      <c r="R3197" s="39"/>
      <c r="S3197" s="39">
        <v>1100</v>
      </c>
      <c r="T3197" s="39">
        <v>1100</v>
      </c>
      <c r="U3197" s="39">
        <v>1100</v>
      </c>
      <c r="V3197" s="39">
        <v>1100</v>
      </c>
      <c r="W3197" s="39">
        <v>1100</v>
      </c>
      <c r="X3197" s="39"/>
      <c r="Y3197" s="39"/>
      <c r="Z3197" s="39"/>
      <c r="AA3197" s="39"/>
      <c r="AB3197" s="39"/>
      <c r="AC3197" s="39"/>
      <c r="AD3197" s="39"/>
      <c r="AE3197" s="39"/>
      <c r="AF3197" s="39"/>
      <c r="AG3197" s="39"/>
      <c r="AH3197" s="39"/>
      <c r="AI3197" s="39"/>
      <c r="AJ3197" s="39"/>
      <c r="AK3197" s="39"/>
      <c r="AL3197" s="39"/>
      <c r="AM3197" s="39"/>
      <c r="AN3197" s="39"/>
      <c r="AO3197" s="39"/>
      <c r="AP3197" s="39">
        <v>7999.9999999999991</v>
      </c>
      <c r="AQ3197" s="39">
        <v>0</v>
      </c>
      <c r="AR3197" s="27">
        <f t="shared" si="87"/>
        <v>0</v>
      </c>
      <c r="AS3197" s="13" t="s">
        <v>748</v>
      </c>
      <c r="AT3197" s="13">
        <v>2016</v>
      </c>
      <c r="AU3197" s="13">
        <v>9.14</v>
      </c>
    </row>
    <row r="3198" spans="2:47" x14ac:dyDescent="0.2">
      <c r="B3198" s="13" t="s">
        <v>4937</v>
      </c>
      <c r="C3198" s="13" t="s">
        <v>100</v>
      </c>
      <c r="D3198" s="13" t="s">
        <v>4933</v>
      </c>
      <c r="E3198" s="13" t="s">
        <v>4927</v>
      </c>
      <c r="F3198" s="13" t="s">
        <v>4934</v>
      </c>
      <c r="G3198" s="13" t="s">
        <v>4935</v>
      </c>
      <c r="H3198" s="13" t="s">
        <v>1026</v>
      </c>
      <c r="I3198" s="13">
        <v>45</v>
      </c>
      <c r="J3198" s="13" t="s">
        <v>751</v>
      </c>
      <c r="K3198" s="13" t="s">
        <v>107</v>
      </c>
      <c r="L3198" s="13" t="s">
        <v>108</v>
      </c>
      <c r="M3198" s="13" t="s">
        <v>109</v>
      </c>
      <c r="N3198" s="13" t="s">
        <v>110</v>
      </c>
      <c r="O3198" s="39"/>
      <c r="P3198" s="39"/>
      <c r="Q3198" s="39"/>
      <c r="R3198" s="39"/>
      <c r="S3198" s="39">
        <v>260</v>
      </c>
      <c r="T3198" s="39">
        <v>1100</v>
      </c>
      <c r="U3198" s="39">
        <v>1100</v>
      </c>
      <c r="V3198" s="39">
        <v>1100</v>
      </c>
      <c r="W3198" s="39">
        <v>1100</v>
      </c>
      <c r="X3198" s="39"/>
      <c r="Y3198" s="39"/>
      <c r="Z3198" s="39"/>
      <c r="AA3198" s="39"/>
      <c r="AB3198" s="39"/>
      <c r="AC3198" s="39"/>
      <c r="AD3198" s="39"/>
      <c r="AE3198" s="39"/>
      <c r="AF3198" s="39"/>
      <c r="AG3198" s="39"/>
      <c r="AH3198" s="39"/>
      <c r="AI3198" s="39"/>
      <c r="AJ3198" s="39"/>
      <c r="AK3198" s="39"/>
      <c r="AL3198" s="39"/>
      <c r="AM3198" s="39"/>
      <c r="AN3198" s="39"/>
      <c r="AO3198" s="39"/>
      <c r="AP3198" s="39">
        <v>7999.9999999999991</v>
      </c>
      <c r="AQ3198" s="39">
        <v>0</v>
      </c>
      <c r="AR3198" s="27">
        <f t="shared" si="87"/>
        <v>0</v>
      </c>
      <c r="AS3198" s="13" t="s">
        <v>748</v>
      </c>
      <c r="AT3198" s="13">
        <v>2016</v>
      </c>
      <c r="AU3198" s="13" t="s">
        <v>212</v>
      </c>
    </row>
    <row r="3199" spans="2:47" x14ac:dyDescent="0.2">
      <c r="B3199" s="7" t="s">
        <v>4938</v>
      </c>
      <c r="C3199" s="8" t="s">
        <v>100</v>
      </c>
      <c r="D3199" s="13" t="s">
        <v>4939</v>
      </c>
      <c r="E3199" s="8" t="s">
        <v>4940</v>
      </c>
      <c r="F3199" s="8" t="s">
        <v>4941</v>
      </c>
      <c r="G3199" s="7" t="s">
        <v>4942</v>
      </c>
      <c r="H3199" s="8" t="s">
        <v>197</v>
      </c>
      <c r="I3199" s="8">
        <v>45</v>
      </c>
      <c r="J3199" s="8" t="s">
        <v>1386</v>
      </c>
      <c r="K3199" s="8" t="s">
        <v>107</v>
      </c>
      <c r="L3199" s="8" t="s">
        <v>108</v>
      </c>
      <c r="M3199" s="8" t="s">
        <v>109</v>
      </c>
      <c r="N3199" s="8" t="s">
        <v>4943</v>
      </c>
      <c r="O3199" s="74"/>
      <c r="P3199" s="27"/>
      <c r="Q3199" s="27"/>
      <c r="R3199" s="27"/>
      <c r="S3199" s="27">
        <v>346</v>
      </c>
      <c r="T3199" s="27">
        <v>346</v>
      </c>
      <c r="U3199" s="27">
        <v>346</v>
      </c>
      <c r="V3199" s="27">
        <v>346</v>
      </c>
      <c r="W3199" s="27"/>
      <c r="X3199" s="27"/>
      <c r="Y3199" s="27"/>
      <c r="Z3199" s="27"/>
      <c r="AA3199" s="27"/>
      <c r="AB3199" s="27"/>
      <c r="AC3199" s="27"/>
      <c r="AD3199" s="27"/>
      <c r="AE3199" s="27"/>
      <c r="AF3199" s="27"/>
      <c r="AG3199" s="27"/>
      <c r="AH3199" s="27"/>
      <c r="AI3199" s="27"/>
      <c r="AJ3199" s="27"/>
      <c r="AK3199" s="27"/>
      <c r="AL3199" s="27"/>
      <c r="AM3199" s="27"/>
      <c r="AN3199" s="27"/>
      <c r="AO3199" s="27"/>
      <c r="AP3199" s="27">
        <v>5904</v>
      </c>
      <c r="AQ3199" s="39">
        <v>0</v>
      </c>
      <c r="AR3199" s="27">
        <f t="shared" si="87"/>
        <v>0</v>
      </c>
      <c r="AS3199" s="10" t="s">
        <v>111</v>
      </c>
      <c r="AT3199" s="43" t="s">
        <v>241</v>
      </c>
      <c r="AU3199" s="89" t="s">
        <v>212</v>
      </c>
    </row>
    <row r="3200" spans="2:47" x14ac:dyDescent="0.2">
      <c r="B3200" s="7" t="s">
        <v>4944</v>
      </c>
      <c r="C3200" s="8" t="s">
        <v>100</v>
      </c>
      <c r="D3200" s="13" t="s">
        <v>4945</v>
      </c>
      <c r="E3200" s="8" t="s">
        <v>4940</v>
      </c>
      <c r="F3200" s="8" t="s">
        <v>4946</v>
      </c>
      <c r="G3200" s="7" t="s">
        <v>4947</v>
      </c>
      <c r="H3200" s="8" t="s">
        <v>197</v>
      </c>
      <c r="I3200" s="8">
        <v>45</v>
      </c>
      <c r="J3200" s="8" t="s">
        <v>1386</v>
      </c>
      <c r="K3200" s="8" t="s">
        <v>107</v>
      </c>
      <c r="L3200" s="8" t="s">
        <v>108</v>
      </c>
      <c r="M3200" s="8" t="s">
        <v>109</v>
      </c>
      <c r="N3200" s="8" t="s">
        <v>4943</v>
      </c>
      <c r="O3200" s="74"/>
      <c r="P3200" s="27"/>
      <c r="Q3200" s="27"/>
      <c r="R3200" s="27"/>
      <c r="S3200" s="27">
        <v>280</v>
      </c>
      <c r="T3200" s="27">
        <v>280</v>
      </c>
      <c r="U3200" s="27">
        <v>280</v>
      </c>
      <c r="V3200" s="27">
        <v>280</v>
      </c>
      <c r="W3200" s="27"/>
      <c r="X3200" s="27"/>
      <c r="Y3200" s="27"/>
      <c r="Z3200" s="27"/>
      <c r="AA3200" s="27"/>
      <c r="AB3200" s="27"/>
      <c r="AC3200" s="27"/>
      <c r="AD3200" s="27"/>
      <c r="AE3200" s="27"/>
      <c r="AF3200" s="27"/>
      <c r="AG3200" s="27"/>
      <c r="AH3200" s="27"/>
      <c r="AI3200" s="27"/>
      <c r="AJ3200" s="27"/>
      <c r="AK3200" s="27"/>
      <c r="AL3200" s="27"/>
      <c r="AM3200" s="27"/>
      <c r="AN3200" s="27"/>
      <c r="AO3200" s="27"/>
      <c r="AP3200" s="27">
        <v>7999.9999999999991</v>
      </c>
      <c r="AQ3200" s="39">
        <v>0</v>
      </c>
      <c r="AR3200" s="27">
        <f t="shared" si="87"/>
        <v>0</v>
      </c>
      <c r="AS3200" s="10" t="s">
        <v>111</v>
      </c>
      <c r="AT3200" s="43" t="s">
        <v>241</v>
      </c>
      <c r="AU3200" s="13" t="s">
        <v>1163</v>
      </c>
    </row>
    <row r="3201" spans="2:47" x14ac:dyDescent="0.2">
      <c r="B3201" s="13" t="s">
        <v>4948</v>
      </c>
      <c r="C3201" s="13" t="s">
        <v>100</v>
      </c>
      <c r="D3201" s="13" t="s">
        <v>4949</v>
      </c>
      <c r="E3201" s="13" t="s">
        <v>4950</v>
      </c>
      <c r="F3201" s="13" t="s">
        <v>4951</v>
      </c>
      <c r="G3201" s="13" t="s">
        <v>4952</v>
      </c>
      <c r="H3201" s="13" t="s">
        <v>1026</v>
      </c>
      <c r="I3201" s="13">
        <v>45</v>
      </c>
      <c r="J3201" s="13" t="s">
        <v>614</v>
      </c>
      <c r="K3201" s="13" t="s">
        <v>107</v>
      </c>
      <c r="L3201" s="13" t="s">
        <v>108</v>
      </c>
      <c r="M3201" s="13" t="s">
        <v>109</v>
      </c>
      <c r="N3201" s="13" t="s">
        <v>4943</v>
      </c>
      <c r="O3201" s="39"/>
      <c r="P3201" s="39"/>
      <c r="Q3201" s="39"/>
      <c r="R3201" s="39"/>
      <c r="S3201" s="39">
        <v>1100</v>
      </c>
      <c r="T3201" s="39">
        <v>1100</v>
      </c>
      <c r="U3201" s="39">
        <v>1100</v>
      </c>
      <c r="V3201" s="39">
        <v>1100</v>
      </c>
      <c r="W3201" s="39">
        <v>1100</v>
      </c>
      <c r="X3201" s="39"/>
      <c r="Y3201" s="39"/>
      <c r="Z3201" s="39"/>
      <c r="AA3201" s="39"/>
      <c r="AB3201" s="39"/>
      <c r="AC3201" s="39"/>
      <c r="AD3201" s="39"/>
      <c r="AE3201" s="39"/>
      <c r="AF3201" s="39"/>
      <c r="AG3201" s="39"/>
      <c r="AH3201" s="39"/>
      <c r="AI3201" s="39"/>
      <c r="AJ3201" s="39"/>
      <c r="AK3201" s="39"/>
      <c r="AL3201" s="39"/>
      <c r="AM3201" s="39"/>
      <c r="AN3201" s="39"/>
      <c r="AO3201" s="39"/>
      <c r="AP3201" s="39">
        <v>7999.9999999999991</v>
      </c>
      <c r="AQ3201" s="39">
        <v>0</v>
      </c>
      <c r="AR3201" s="27">
        <f t="shared" si="87"/>
        <v>0</v>
      </c>
      <c r="AS3201" s="13" t="s">
        <v>111</v>
      </c>
      <c r="AT3201" s="13">
        <v>2016</v>
      </c>
      <c r="AU3201" s="13" t="s">
        <v>212</v>
      </c>
    </row>
    <row r="3202" spans="2:47" x14ac:dyDescent="0.2">
      <c r="B3202" s="7" t="s">
        <v>4953</v>
      </c>
      <c r="C3202" s="8" t="s">
        <v>100</v>
      </c>
      <c r="D3202" s="13" t="s">
        <v>4954</v>
      </c>
      <c r="E3202" s="8" t="s">
        <v>4940</v>
      </c>
      <c r="F3202" s="8" t="s">
        <v>4955</v>
      </c>
      <c r="G3202" s="7" t="s">
        <v>4956</v>
      </c>
      <c r="H3202" s="8" t="s">
        <v>197</v>
      </c>
      <c r="I3202" s="8">
        <v>45</v>
      </c>
      <c r="J3202" s="8" t="s">
        <v>1386</v>
      </c>
      <c r="K3202" s="8" t="s">
        <v>107</v>
      </c>
      <c r="L3202" s="8" t="s">
        <v>108</v>
      </c>
      <c r="M3202" s="8" t="s">
        <v>109</v>
      </c>
      <c r="N3202" s="8" t="s">
        <v>4943</v>
      </c>
      <c r="O3202" s="74"/>
      <c r="P3202" s="27"/>
      <c r="Q3202" s="27"/>
      <c r="R3202" s="27"/>
      <c r="S3202" s="27">
        <v>240</v>
      </c>
      <c r="T3202" s="27">
        <v>240</v>
      </c>
      <c r="U3202" s="27">
        <v>240</v>
      </c>
      <c r="V3202" s="27">
        <v>240</v>
      </c>
      <c r="W3202" s="27"/>
      <c r="X3202" s="27"/>
      <c r="Y3202" s="27"/>
      <c r="Z3202" s="27"/>
      <c r="AA3202" s="27"/>
      <c r="AB3202" s="27"/>
      <c r="AC3202" s="27"/>
      <c r="AD3202" s="27"/>
      <c r="AE3202" s="27"/>
      <c r="AF3202" s="27"/>
      <c r="AG3202" s="27"/>
      <c r="AH3202" s="27"/>
      <c r="AI3202" s="27"/>
      <c r="AJ3202" s="27"/>
      <c r="AK3202" s="27"/>
      <c r="AL3202" s="27"/>
      <c r="AM3202" s="27"/>
      <c r="AN3202" s="27"/>
      <c r="AO3202" s="27"/>
      <c r="AP3202" s="27">
        <v>6075</v>
      </c>
      <c r="AQ3202" s="39">
        <v>0</v>
      </c>
      <c r="AR3202" s="27">
        <f t="shared" si="87"/>
        <v>0</v>
      </c>
      <c r="AS3202" s="10" t="s">
        <v>111</v>
      </c>
      <c r="AT3202" s="43" t="s">
        <v>241</v>
      </c>
      <c r="AU3202" s="89" t="s">
        <v>212</v>
      </c>
    </row>
    <row r="3203" spans="2:47" x14ac:dyDescent="0.2">
      <c r="B3203" s="7" t="s">
        <v>4957</v>
      </c>
      <c r="C3203" s="8" t="s">
        <v>100</v>
      </c>
      <c r="D3203" s="13" t="s">
        <v>4958</v>
      </c>
      <c r="E3203" s="8" t="s">
        <v>4959</v>
      </c>
      <c r="F3203" s="8" t="s">
        <v>4960</v>
      </c>
      <c r="G3203" s="7" t="s">
        <v>4961</v>
      </c>
      <c r="H3203" s="8" t="s">
        <v>197</v>
      </c>
      <c r="I3203" s="8">
        <v>45</v>
      </c>
      <c r="J3203" s="8" t="s">
        <v>1386</v>
      </c>
      <c r="K3203" s="8" t="s">
        <v>107</v>
      </c>
      <c r="L3203" s="8" t="s">
        <v>108</v>
      </c>
      <c r="M3203" s="8" t="s">
        <v>109</v>
      </c>
      <c r="N3203" s="8" t="s">
        <v>664</v>
      </c>
      <c r="O3203" s="74"/>
      <c r="P3203" s="27"/>
      <c r="Q3203" s="27"/>
      <c r="R3203" s="27"/>
      <c r="S3203" s="27">
        <v>30</v>
      </c>
      <c r="T3203" s="27">
        <v>30</v>
      </c>
      <c r="U3203" s="27">
        <v>30</v>
      </c>
      <c r="V3203" s="27">
        <v>30</v>
      </c>
      <c r="W3203" s="27"/>
      <c r="X3203" s="27"/>
      <c r="Y3203" s="27"/>
      <c r="Z3203" s="27"/>
      <c r="AA3203" s="27"/>
      <c r="AB3203" s="27"/>
      <c r="AC3203" s="27"/>
      <c r="AD3203" s="27"/>
      <c r="AE3203" s="27"/>
      <c r="AF3203" s="27"/>
      <c r="AG3203" s="27"/>
      <c r="AH3203" s="27"/>
      <c r="AI3203" s="27"/>
      <c r="AJ3203" s="27"/>
      <c r="AK3203" s="27"/>
      <c r="AL3203" s="27"/>
      <c r="AM3203" s="27"/>
      <c r="AN3203" s="27"/>
      <c r="AO3203" s="27"/>
      <c r="AP3203" s="27">
        <v>4309.4821428571422</v>
      </c>
      <c r="AQ3203" s="39">
        <v>0</v>
      </c>
      <c r="AR3203" s="27">
        <f t="shared" si="87"/>
        <v>0</v>
      </c>
      <c r="AS3203" s="10" t="s">
        <v>111</v>
      </c>
      <c r="AT3203" s="43" t="s">
        <v>241</v>
      </c>
      <c r="AU3203" s="13" t="s">
        <v>1163</v>
      </c>
    </row>
    <row r="3204" spans="2:47" x14ac:dyDescent="0.2">
      <c r="B3204" s="13" t="s">
        <v>4962</v>
      </c>
      <c r="C3204" s="13" t="s">
        <v>100</v>
      </c>
      <c r="D3204" s="13" t="s">
        <v>4958</v>
      </c>
      <c r="E3204" s="13" t="s">
        <v>4959</v>
      </c>
      <c r="F3204" s="13" t="s">
        <v>4960</v>
      </c>
      <c r="G3204" s="13" t="s">
        <v>4963</v>
      </c>
      <c r="H3204" s="13" t="s">
        <v>1475</v>
      </c>
      <c r="I3204" s="13">
        <v>45</v>
      </c>
      <c r="J3204" s="13" t="s">
        <v>614</v>
      </c>
      <c r="K3204" s="13" t="s">
        <v>107</v>
      </c>
      <c r="L3204" s="13" t="s">
        <v>108</v>
      </c>
      <c r="M3204" s="13" t="s">
        <v>109</v>
      </c>
      <c r="N3204" s="13" t="s">
        <v>664</v>
      </c>
      <c r="O3204" s="39"/>
      <c r="P3204" s="39"/>
      <c r="Q3204" s="39"/>
      <c r="R3204" s="39"/>
      <c r="S3204" s="39">
        <v>10</v>
      </c>
      <c r="T3204" s="39">
        <v>10</v>
      </c>
      <c r="U3204" s="39">
        <v>10</v>
      </c>
      <c r="V3204" s="39">
        <v>10</v>
      </c>
      <c r="W3204" s="39">
        <v>10</v>
      </c>
      <c r="X3204" s="39"/>
      <c r="Y3204" s="39"/>
      <c r="Z3204" s="39"/>
      <c r="AA3204" s="39"/>
      <c r="AB3204" s="39"/>
      <c r="AC3204" s="39"/>
      <c r="AD3204" s="39"/>
      <c r="AE3204" s="39"/>
      <c r="AF3204" s="39"/>
      <c r="AG3204" s="39"/>
      <c r="AH3204" s="39"/>
      <c r="AI3204" s="39"/>
      <c r="AJ3204" s="39"/>
      <c r="AK3204" s="39"/>
      <c r="AL3204" s="39"/>
      <c r="AM3204" s="39"/>
      <c r="AN3204" s="39"/>
      <c r="AO3204" s="39"/>
      <c r="AP3204" s="39">
        <v>4309.4799999999996</v>
      </c>
      <c r="AQ3204" s="39">
        <v>0</v>
      </c>
      <c r="AR3204" s="27">
        <f t="shared" si="87"/>
        <v>0</v>
      </c>
      <c r="AS3204" s="13" t="s">
        <v>111</v>
      </c>
      <c r="AT3204" s="13">
        <v>2016</v>
      </c>
      <c r="AU3204" s="13" t="s">
        <v>2048</v>
      </c>
    </row>
    <row r="3205" spans="2:47" x14ac:dyDescent="0.2">
      <c r="B3205" s="13" t="s">
        <v>4964</v>
      </c>
      <c r="C3205" s="13" t="s">
        <v>100</v>
      </c>
      <c r="D3205" s="13" t="s">
        <v>4965</v>
      </c>
      <c r="E3205" s="13" t="s">
        <v>4966</v>
      </c>
      <c r="F3205" s="13" t="s">
        <v>4967</v>
      </c>
      <c r="G3205" s="13" t="s">
        <v>4963</v>
      </c>
      <c r="H3205" s="13" t="s">
        <v>1475</v>
      </c>
      <c r="I3205" s="13">
        <v>45</v>
      </c>
      <c r="J3205" s="13" t="s">
        <v>747</v>
      </c>
      <c r="K3205" s="13" t="s">
        <v>107</v>
      </c>
      <c r="L3205" s="13" t="s">
        <v>108</v>
      </c>
      <c r="M3205" s="13" t="s">
        <v>109</v>
      </c>
      <c r="N3205" s="13" t="s">
        <v>664</v>
      </c>
      <c r="O3205" s="39"/>
      <c r="P3205" s="39"/>
      <c r="Q3205" s="39"/>
      <c r="R3205" s="39"/>
      <c r="S3205" s="39">
        <v>10</v>
      </c>
      <c r="T3205" s="39">
        <v>10</v>
      </c>
      <c r="U3205" s="39">
        <v>10</v>
      </c>
      <c r="V3205" s="39">
        <v>10</v>
      </c>
      <c r="W3205" s="39">
        <v>10</v>
      </c>
      <c r="X3205" s="39"/>
      <c r="Y3205" s="39"/>
      <c r="Z3205" s="39"/>
      <c r="AA3205" s="39"/>
      <c r="AB3205" s="39"/>
      <c r="AC3205" s="39"/>
      <c r="AD3205" s="39"/>
      <c r="AE3205" s="39"/>
      <c r="AF3205" s="39"/>
      <c r="AG3205" s="39"/>
      <c r="AH3205" s="39"/>
      <c r="AI3205" s="39"/>
      <c r="AJ3205" s="39"/>
      <c r="AK3205" s="39"/>
      <c r="AL3205" s="39"/>
      <c r="AM3205" s="39"/>
      <c r="AN3205" s="39"/>
      <c r="AO3205" s="39"/>
      <c r="AP3205" s="39">
        <v>4309.4799999999996</v>
      </c>
      <c r="AQ3205" s="39">
        <v>0</v>
      </c>
      <c r="AR3205" s="27">
        <f t="shared" ref="AR3205:AR3268" si="88">AQ3205*1.12</f>
        <v>0</v>
      </c>
      <c r="AS3205" s="13" t="s">
        <v>748</v>
      </c>
      <c r="AT3205" s="13">
        <v>2016</v>
      </c>
      <c r="AU3205" s="13">
        <v>14</v>
      </c>
    </row>
    <row r="3206" spans="2:47" x14ac:dyDescent="0.2">
      <c r="B3206" s="13" t="s">
        <v>4968</v>
      </c>
      <c r="C3206" s="13" t="s">
        <v>100</v>
      </c>
      <c r="D3206" s="13" t="s">
        <v>4965</v>
      </c>
      <c r="E3206" s="13" t="s">
        <v>4966</v>
      </c>
      <c r="F3206" s="13" t="s">
        <v>4967</v>
      </c>
      <c r="G3206" s="13" t="s">
        <v>4963</v>
      </c>
      <c r="H3206" s="13" t="s">
        <v>1475</v>
      </c>
      <c r="I3206" s="13">
        <v>45</v>
      </c>
      <c r="J3206" s="13" t="s">
        <v>747</v>
      </c>
      <c r="K3206" s="13" t="s">
        <v>107</v>
      </c>
      <c r="L3206" s="13" t="s">
        <v>108</v>
      </c>
      <c r="M3206" s="13" t="s">
        <v>109</v>
      </c>
      <c r="N3206" s="13" t="s">
        <v>664</v>
      </c>
      <c r="O3206" s="39"/>
      <c r="P3206" s="39"/>
      <c r="Q3206" s="39"/>
      <c r="R3206" s="39"/>
      <c r="S3206" s="39">
        <v>35</v>
      </c>
      <c r="T3206" s="39">
        <v>10</v>
      </c>
      <c r="U3206" s="39">
        <v>10</v>
      </c>
      <c r="V3206" s="39">
        <v>10</v>
      </c>
      <c r="W3206" s="39">
        <v>10</v>
      </c>
      <c r="X3206" s="39"/>
      <c r="Y3206" s="39"/>
      <c r="Z3206" s="39"/>
      <c r="AA3206" s="39"/>
      <c r="AB3206" s="39"/>
      <c r="AC3206" s="39"/>
      <c r="AD3206" s="39"/>
      <c r="AE3206" s="39"/>
      <c r="AF3206" s="39"/>
      <c r="AG3206" s="39"/>
      <c r="AH3206" s="39"/>
      <c r="AI3206" s="39"/>
      <c r="AJ3206" s="39"/>
      <c r="AK3206" s="39"/>
      <c r="AL3206" s="39"/>
      <c r="AM3206" s="39"/>
      <c r="AN3206" s="39"/>
      <c r="AO3206" s="39"/>
      <c r="AP3206" s="39">
        <v>4309.4799999999996</v>
      </c>
      <c r="AQ3206" s="39">
        <v>0</v>
      </c>
      <c r="AR3206" s="27">
        <f t="shared" si="88"/>
        <v>0</v>
      </c>
      <c r="AS3206" s="13" t="s">
        <v>748</v>
      </c>
      <c r="AT3206" s="13">
        <v>2016</v>
      </c>
      <c r="AU3206" s="13" t="s">
        <v>212</v>
      </c>
    </row>
    <row r="3207" spans="2:47" x14ac:dyDescent="0.2">
      <c r="B3207" s="7" t="s">
        <v>4969</v>
      </c>
      <c r="C3207" s="8" t="s">
        <v>100</v>
      </c>
      <c r="D3207" s="13" t="s">
        <v>4958</v>
      </c>
      <c r="E3207" s="8" t="s">
        <v>4959</v>
      </c>
      <c r="F3207" s="8" t="s">
        <v>4960</v>
      </c>
      <c r="G3207" s="7" t="s">
        <v>4970</v>
      </c>
      <c r="H3207" s="8" t="s">
        <v>197</v>
      </c>
      <c r="I3207" s="8">
        <v>45</v>
      </c>
      <c r="J3207" s="8" t="s">
        <v>1386</v>
      </c>
      <c r="K3207" s="8" t="s">
        <v>107</v>
      </c>
      <c r="L3207" s="8" t="s">
        <v>108</v>
      </c>
      <c r="M3207" s="8" t="s">
        <v>109</v>
      </c>
      <c r="N3207" s="8" t="s">
        <v>664</v>
      </c>
      <c r="O3207" s="74"/>
      <c r="P3207" s="27"/>
      <c r="Q3207" s="27"/>
      <c r="R3207" s="27"/>
      <c r="S3207" s="27">
        <v>30</v>
      </c>
      <c r="T3207" s="27">
        <v>30</v>
      </c>
      <c r="U3207" s="27">
        <v>30</v>
      </c>
      <c r="V3207" s="27">
        <v>30</v>
      </c>
      <c r="W3207" s="27"/>
      <c r="X3207" s="27"/>
      <c r="Y3207" s="27"/>
      <c r="Z3207" s="27"/>
      <c r="AA3207" s="27"/>
      <c r="AB3207" s="27"/>
      <c r="AC3207" s="27"/>
      <c r="AD3207" s="27"/>
      <c r="AE3207" s="27"/>
      <c r="AF3207" s="27"/>
      <c r="AG3207" s="27"/>
      <c r="AH3207" s="27"/>
      <c r="AI3207" s="27"/>
      <c r="AJ3207" s="27"/>
      <c r="AK3207" s="27"/>
      <c r="AL3207" s="27"/>
      <c r="AM3207" s="27"/>
      <c r="AN3207" s="27"/>
      <c r="AO3207" s="27"/>
      <c r="AP3207" s="27">
        <v>5388.5535714285716</v>
      </c>
      <c r="AQ3207" s="39">
        <v>0</v>
      </c>
      <c r="AR3207" s="27">
        <f t="shared" si="88"/>
        <v>0</v>
      </c>
      <c r="AS3207" s="10" t="s">
        <v>111</v>
      </c>
      <c r="AT3207" s="43" t="s">
        <v>241</v>
      </c>
      <c r="AU3207" s="13" t="s">
        <v>1163</v>
      </c>
    </row>
    <row r="3208" spans="2:47" x14ac:dyDescent="0.2">
      <c r="B3208" s="13" t="s">
        <v>4971</v>
      </c>
      <c r="C3208" s="13" t="s">
        <v>100</v>
      </c>
      <c r="D3208" s="13" t="s">
        <v>4958</v>
      </c>
      <c r="E3208" s="13" t="s">
        <v>4959</v>
      </c>
      <c r="F3208" s="13" t="s">
        <v>4960</v>
      </c>
      <c r="G3208" s="13" t="s">
        <v>4972</v>
      </c>
      <c r="H3208" s="13" t="s">
        <v>1475</v>
      </c>
      <c r="I3208" s="13">
        <v>45</v>
      </c>
      <c r="J3208" s="13" t="s">
        <v>614</v>
      </c>
      <c r="K3208" s="13" t="s">
        <v>107</v>
      </c>
      <c r="L3208" s="13" t="s">
        <v>108</v>
      </c>
      <c r="M3208" s="13" t="s">
        <v>109</v>
      </c>
      <c r="N3208" s="13" t="s">
        <v>664</v>
      </c>
      <c r="O3208" s="39"/>
      <c r="P3208" s="39"/>
      <c r="Q3208" s="39"/>
      <c r="R3208" s="39"/>
      <c r="S3208" s="39">
        <v>10</v>
      </c>
      <c r="T3208" s="39">
        <v>10</v>
      </c>
      <c r="U3208" s="39">
        <v>10</v>
      </c>
      <c r="V3208" s="39">
        <v>10</v>
      </c>
      <c r="W3208" s="39">
        <v>10</v>
      </c>
      <c r="X3208" s="39"/>
      <c r="Y3208" s="39"/>
      <c r="Z3208" s="39"/>
      <c r="AA3208" s="39"/>
      <c r="AB3208" s="39"/>
      <c r="AC3208" s="39"/>
      <c r="AD3208" s="39"/>
      <c r="AE3208" s="39"/>
      <c r="AF3208" s="39"/>
      <c r="AG3208" s="39"/>
      <c r="AH3208" s="39"/>
      <c r="AI3208" s="39"/>
      <c r="AJ3208" s="39"/>
      <c r="AK3208" s="39"/>
      <c r="AL3208" s="39"/>
      <c r="AM3208" s="39"/>
      <c r="AN3208" s="39"/>
      <c r="AO3208" s="39"/>
      <c r="AP3208" s="39">
        <v>5388.55</v>
      </c>
      <c r="AQ3208" s="39">
        <v>0</v>
      </c>
      <c r="AR3208" s="27">
        <f t="shared" si="88"/>
        <v>0</v>
      </c>
      <c r="AS3208" s="13" t="s">
        <v>111</v>
      </c>
      <c r="AT3208" s="13">
        <v>2016</v>
      </c>
      <c r="AU3208" s="13" t="s">
        <v>2048</v>
      </c>
    </row>
    <row r="3209" spans="2:47" x14ac:dyDescent="0.2">
      <c r="B3209" s="13" t="s">
        <v>4973</v>
      </c>
      <c r="C3209" s="13" t="s">
        <v>100</v>
      </c>
      <c r="D3209" s="13" t="s">
        <v>4974</v>
      </c>
      <c r="E3209" s="13" t="s">
        <v>4966</v>
      </c>
      <c r="F3209" s="13" t="s">
        <v>4975</v>
      </c>
      <c r="G3209" s="13" t="s">
        <v>4972</v>
      </c>
      <c r="H3209" s="13" t="s">
        <v>1475</v>
      </c>
      <c r="I3209" s="13">
        <v>45</v>
      </c>
      <c r="J3209" s="13" t="s">
        <v>747</v>
      </c>
      <c r="K3209" s="13" t="s">
        <v>107</v>
      </c>
      <c r="L3209" s="13" t="s">
        <v>108</v>
      </c>
      <c r="M3209" s="13" t="s">
        <v>109</v>
      </c>
      <c r="N3209" s="13" t="s">
        <v>664</v>
      </c>
      <c r="O3209" s="39"/>
      <c r="P3209" s="39"/>
      <c r="Q3209" s="39"/>
      <c r="R3209" s="39"/>
      <c r="S3209" s="39">
        <v>10</v>
      </c>
      <c r="T3209" s="39">
        <v>10</v>
      </c>
      <c r="U3209" s="39">
        <v>10</v>
      </c>
      <c r="V3209" s="39">
        <v>10</v>
      </c>
      <c r="W3209" s="39">
        <v>10</v>
      </c>
      <c r="X3209" s="39"/>
      <c r="Y3209" s="39"/>
      <c r="Z3209" s="39"/>
      <c r="AA3209" s="39"/>
      <c r="AB3209" s="39"/>
      <c r="AC3209" s="39"/>
      <c r="AD3209" s="39"/>
      <c r="AE3209" s="39"/>
      <c r="AF3209" s="39"/>
      <c r="AG3209" s="39"/>
      <c r="AH3209" s="39"/>
      <c r="AI3209" s="39"/>
      <c r="AJ3209" s="39"/>
      <c r="AK3209" s="39"/>
      <c r="AL3209" s="39"/>
      <c r="AM3209" s="39"/>
      <c r="AN3209" s="39"/>
      <c r="AO3209" s="39"/>
      <c r="AP3209" s="39">
        <v>5388.55</v>
      </c>
      <c r="AQ3209" s="39">
        <v>0</v>
      </c>
      <c r="AR3209" s="27">
        <f t="shared" si="88"/>
        <v>0</v>
      </c>
      <c r="AS3209" s="13" t="s">
        <v>748</v>
      </c>
      <c r="AT3209" s="13">
        <v>2016</v>
      </c>
      <c r="AU3209" s="13">
        <v>14</v>
      </c>
    </row>
    <row r="3210" spans="2:47" x14ac:dyDescent="0.2">
      <c r="B3210" s="13" t="s">
        <v>4976</v>
      </c>
      <c r="C3210" s="13" t="s">
        <v>100</v>
      </c>
      <c r="D3210" s="13" t="s">
        <v>4974</v>
      </c>
      <c r="E3210" s="13" t="s">
        <v>4966</v>
      </c>
      <c r="F3210" s="13" t="s">
        <v>4975</v>
      </c>
      <c r="G3210" s="13" t="s">
        <v>4972</v>
      </c>
      <c r="H3210" s="13" t="s">
        <v>1475</v>
      </c>
      <c r="I3210" s="13">
        <v>45</v>
      </c>
      <c r="J3210" s="13" t="s">
        <v>747</v>
      </c>
      <c r="K3210" s="13" t="s">
        <v>107</v>
      </c>
      <c r="L3210" s="13" t="s">
        <v>108</v>
      </c>
      <c r="M3210" s="13" t="s">
        <v>109</v>
      </c>
      <c r="N3210" s="13" t="s">
        <v>664</v>
      </c>
      <c r="O3210" s="39"/>
      <c r="P3210" s="39"/>
      <c r="Q3210" s="39"/>
      <c r="R3210" s="39"/>
      <c r="S3210" s="39">
        <v>35</v>
      </c>
      <c r="T3210" s="39">
        <v>10</v>
      </c>
      <c r="U3210" s="39">
        <v>10</v>
      </c>
      <c r="V3210" s="39">
        <v>10</v>
      </c>
      <c r="W3210" s="39">
        <v>10</v>
      </c>
      <c r="X3210" s="39"/>
      <c r="Y3210" s="39"/>
      <c r="Z3210" s="39"/>
      <c r="AA3210" s="39"/>
      <c r="AB3210" s="39"/>
      <c r="AC3210" s="39"/>
      <c r="AD3210" s="39"/>
      <c r="AE3210" s="39"/>
      <c r="AF3210" s="39"/>
      <c r="AG3210" s="39"/>
      <c r="AH3210" s="39"/>
      <c r="AI3210" s="39"/>
      <c r="AJ3210" s="39"/>
      <c r="AK3210" s="39"/>
      <c r="AL3210" s="39"/>
      <c r="AM3210" s="39"/>
      <c r="AN3210" s="39"/>
      <c r="AO3210" s="39"/>
      <c r="AP3210" s="39">
        <v>5388.55</v>
      </c>
      <c r="AQ3210" s="39">
        <v>0</v>
      </c>
      <c r="AR3210" s="27">
        <f t="shared" si="88"/>
        <v>0</v>
      </c>
      <c r="AS3210" s="13" t="s">
        <v>748</v>
      </c>
      <c r="AT3210" s="13">
        <v>2016</v>
      </c>
      <c r="AU3210" s="13" t="s">
        <v>212</v>
      </c>
    </row>
    <row r="3211" spans="2:47" x14ac:dyDescent="0.2">
      <c r="B3211" s="7" t="s">
        <v>4977</v>
      </c>
      <c r="C3211" s="8" t="s">
        <v>100</v>
      </c>
      <c r="D3211" s="13" t="s">
        <v>4978</v>
      </c>
      <c r="E3211" s="8" t="s">
        <v>4959</v>
      </c>
      <c r="F3211" s="8" t="s">
        <v>4979</v>
      </c>
      <c r="G3211" s="7" t="s">
        <v>4980</v>
      </c>
      <c r="H3211" s="8" t="s">
        <v>197</v>
      </c>
      <c r="I3211" s="8">
        <v>45</v>
      </c>
      <c r="J3211" s="8" t="s">
        <v>1386</v>
      </c>
      <c r="K3211" s="8" t="s">
        <v>107</v>
      </c>
      <c r="L3211" s="8" t="s">
        <v>108</v>
      </c>
      <c r="M3211" s="8" t="s">
        <v>109</v>
      </c>
      <c r="N3211" s="8" t="s">
        <v>664</v>
      </c>
      <c r="O3211" s="74"/>
      <c r="P3211" s="27"/>
      <c r="Q3211" s="27"/>
      <c r="R3211" s="27"/>
      <c r="S3211" s="27">
        <v>80</v>
      </c>
      <c r="T3211" s="27">
        <v>80</v>
      </c>
      <c r="U3211" s="27">
        <v>80</v>
      </c>
      <c r="V3211" s="27">
        <v>80</v>
      </c>
      <c r="W3211" s="27"/>
      <c r="X3211" s="27"/>
      <c r="Y3211" s="27"/>
      <c r="Z3211" s="27"/>
      <c r="AA3211" s="27"/>
      <c r="AB3211" s="27"/>
      <c r="AC3211" s="27"/>
      <c r="AD3211" s="27"/>
      <c r="AE3211" s="27"/>
      <c r="AF3211" s="27"/>
      <c r="AG3211" s="27"/>
      <c r="AH3211" s="27"/>
      <c r="AI3211" s="27"/>
      <c r="AJ3211" s="27"/>
      <c r="AK3211" s="27"/>
      <c r="AL3211" s="27"/>
      <c r="AM3211" s="27"/>
      <c r="AN3211" s="27"/>
      <c r="AO3211" s="27"/>
      <c r="AP3211" s="27">
        <v>184</v>
      </c>
      <c r="AQ3211" s="39">
        <v>0</v>
      </c>
      <c r="AR3211" s="27">
        <f t="shared" si="88"/>
        <v>0</v>
      </c>
      <c r="AS3211" s="10" t="s">
        <v>111</v>
      </c>
      <c r="AT3211" s="43" t="s">
        <v>241</v>
      </c>
      <c r="AU3211" s="89" t="s">
        <v>212</v>
      </c>
    </row>
    <row r="3212" spans="2:47" x14ac:dyDescent="0.2">
      <c r="B3212" s="7" t="s">
        <v>4981</v>
      </c>
      <c r="C3212" s="8" t="s">
        <v>100</v>
      </c>
      <c r="D3212" s="13" t="s">
        <v>4982</v>
      </c>
      <c r="E3212" s="13" t="s">
        <v>4983</v>
      </c>
      <c r="F3212" s="13" t="s">
        <v>4984</v>
      </c>
      <c r="G3212" s="7" t="s">
        <v>4985</v>
      </c>
      <c r="H3212" s="8" t="s">
        <v>197</v>
      </c>
      <c r="I3212" s="8">
        <v>45</v>
      </c>
      <c r="J3212" s="8" t="s">
        <v>1386</v>
      </c>
      <c r="K3212" s="8" t="s">
        <v>107</v>
      </c>
      <c r="L3212" s="8" t="s">
        <v>108</v>
      </c>
      <c r="M3212" s="8" t="s">
        <v>109</v>
      </c>
      <c r="N3212" s="8" t="s">
        <v>664</v>
      </c>
      <c r="O3212" s="74"/>
      <c r="P3212" s="27"/>
      <c r="Q3212" s="27"/>
      <c r="R3212" s="27"/>
      <c r="S3212" s="27">
        <v>10</v>
      </c>
      <c r="T3212" s="27">
        <v>10</v>
      </c>
      <c r="U3212" s="27">
        <v>10</v>
      </c>
      <c r="V3212" s="27">
        <v>10</v>
      </c>
      <c r="W3212" s="27"/>
      <c r="X3212" s="27"/>
      <c r="Y3212" s="27"/>
      <c r="Z3212" s="27"/>
      <c r="AA3212" s="27"/>
      <c r="AB3212" s="27"/>
      <c r="AC3212" s="27"/>
      <c r="AD3212" s="27"/>
      <c r="AE3212" s="27"/>
      <c r="AF3212" s="27"/>
      <c r="AG3212" s="27"/>
      <c r="AH3212" s="27"/>
      <c r="AI3212" s="27"/>
      <c r="AJ3212" s="27"/>
      <c r="AK3212" s="27"/>
      <c r="AL3212" s="27"/>
      <c r="AM3212" s="27"/>
      <c r="AN3212" s="27"/>
      <c r="AO3212" s="27"/>
      <c r="AP3212" s="27">
        <v>255977.67857142855</v>
      </c>
      <c r="AQ3212" s="39">
        <v>0</v>
      </c>
      <c r="AR3212" s="27">
        <f t="shared" si="88"/>
        <v>0</v>
      </c>
      <c r="AS3212" s="10" t="s">
        <v>111</v>
      </c>
      <c r="AT3212" s="43" t="s">
        <v>241</v>
      </c>
      <c r="AU3212" s="13" t="s">
        <v>1163</v>
      </c>
    </row>
    <row r="3213" spans="2:47" x14ac:dyDescent="0.2">
      <c r="B3213" s="13" t="s">
        <v>4986</v>
      </c>
      <c r="C3213" s="13" t="s">
        <v>100</v>
      </c>
      <c r="D3213" s="13" t="s">
        <v>4982</v>
      </c>
      <c r="E3213" s="13" t="s">
        <v>4983</v>
      </c>
      <c r="F3213" s="13" t="s">
        <v>4984</v>
      </c>
      <c r="G3213" s="13" t="s">
        <v>4987</v>
      </c>
      <c r="H3213" s="13" t="s">
        <v>1026</v>
      </c>
      <c r="I3213" s="13">
        <v>45</v>
      </c>
      <c r="J3213" s="13" t="s">
        <v>614</v>
      </c>
      <c r="K3213" s="13" t="s">
        <v>107</v>
      </c>
      <c r="L3213" s="13" t="s">
        <v>108</v>
      </c>
      <c r="M3213" s="13" t="s">
        <v>109</v>
      </c>
      <c r="N3213" s="13" t="s">
        <v>664</v>
      </c>
      <c r="O3213" s="39"/>
      <c r="P3213" s="39"/>
      <c r="Q3213" s="39"/>
      <c r="R3213" s="39"/>
      <c r="S3213" s="39">
        <v>53</v>
      </c>
      <c r="T3213" s="39">
        <v>53</v>
      </c>
      <c r="U3213" s="39">
        <v>53</v>
      </c>
      <c r="V3213" s="39">
        <v>53</v>
      </c>
      <c r="W3213" s="39">
        <v>53</v>
      </c>
      <c r="X3213" s="39"/>
      <c r="Y3213" s="39"/>
      <c r="Z3213" s="39"/>
      <c r="AA3213" s="39"/>
      <c r="AB3213" s="39"/>
      <c r="AC3213" s="39"/>
      <c r="AD3213" s="39"/>
      <c r="AE3213" s="39"/>
      <c r="AF3213" s="39"/>
      <c r="AG3213" s="39"/>
      <c r="AH3213" s="39"/>
      <c r="AI3213" s="39"/>
      <c r="AJ3213" s="39"/>
      <c r="AK3213" s="39"/>
      <c r="AL3213" s="39"/>
      <c r="AM3213" s="39"/>
      <c r="AN3213" s="39"/>
      <c r="AO3213" s="39"/>
      <c r="AP3213" s="39">
        <v>255977.67</v>
      </c>
      <c r="AQ3213" s="39">
        <v>0</v>
      </c>
      <c r="AR3213" s="27">
        <f t="shared" si="88"/>
        <v>0</v>
      </c>
      <c r="AS3213" s="13" t="s">
        <v>111</v>
      </c>
      <c r="AT3213" s="13">
        <v>2016</v>
      </c>
      <c r="AU3213" s="13">
        <v>9.18</v>
      </c>
    </row>
    <row r="3214" spans="2:47" x14ac:dyDescent="0.2">
      <c r="B3214" s="13" t="s">
        <v>4988</v>
      </c>
      <c r="C3214" s="13" t="s">
        <v>100</v>
      </c>
      <c r="D3214" s="13" t="s">
        <v>4982</v>
      </c>
      <c r="E3214" s="13" t="s">
        <v>4983</v>
      </c>
      <c r="F3214" s="13" t="s">
        <v>4984</v>
      </c>
      <c r="G3214" s="13" t="s">
        <v>4987</v>
      </c>
      <c r="H3214" s="13" t="s">
        <v>1026</v>
      </c>
      <c r="I3214" s="13">
        <v>45</v>
      </c>
      <c r="J3214" s="13" t="s">
        <v>747</v>
      </c>
      <c r="K3214" s="13" t="s">
        <v>107</v>
      </c>
      <c r="L3214" s="13" t="s">
        <v>108</v>
      </c>
      <c r="M3214" s="13" t="s">
        <v>109</v>
      </c>
      <c r="N3214" s="13" t="s">
        <v>664</v>
      </c>
      <c r="O3214" s="39"/>
      <c r="P3214" s="39"/>
      <c r="Q3214" s="39"/>
      <c r="R3214" s="39"/>
      <c r="S3214" s="39">
        <v>53</v>
      </c>
      <c r="T3214" s="39">
        <v>53</v>
      </c>
      <c r="U3214" s="39">
        <v>53</v>
      </c>
      <c r="V3214" s="39">
        <v>53</v>
      </c>
      <c r="W3214" s="39">
        <v>53</v>
      </c>
      <c r="X3214" s="39"/>
      <c r="Y3214" s="39"/>
      <c r="Z3214" s="39"/>
      <c r="AA3214" s="39"/>
      <c r="AB3214" s="39"/>
      <c r="AC3214" s="39"/>
      <c r="AD3214" s="39"/>
      <c r="AE3214" s="39"/>
      <c r="AF3214" s="39"/>
      <c r="AG3214" s="39"/>
      <c r="AH3214" s="39"/>
      <c r="AI3214" s="39"/>
      <c r="AJ3214" s="39"/>
      <c r="AK3214" s="39"/>
      <c r="AL3214" s="39"/>
      <c r="AM3214" s="39"/>
      <c r="AN3214" s="39"/>
      <c r="AO3214" s="39"/>
      <c r="AP3214" s="39">
        <v>255977.67</v>
      </c>
      <c r="AQ3214" s="39">
        <v>0</v>
      </c>
      <c r="AR3214" s="27">
        <f t="shared" si="88"/>
        <v>0</v>
      </c>
      <c r="AS3214" s="13" t="s">
        <v>748</v>
      </c>
      <c r="AT3214" s="13">
        <v>2016</v>
      </c>
      <c r="AU3214" s="13">
        <v>9.1199999999999992</v>
      </c>
    </row>
    <row r="3215" spans="2:47" x14ac:dyDescent="0.2">
      <c r="B3215" s="13" t="s">
        <v>4989</v>
      </c>
      <c r="C3215" s="13" t="s">
        <v>100</v>
      </c>
      <c r="D3215" s="13" t="s">
        <v>4982</v>
      </c>
      <c r="E3215" s="13" t="s">
        <v>4983</v>
      </c>
      <c r="F3215" s="13" t="s">
        <v>4984</v>
      </c>
      <c r="G3215" s="13" t="s">
        <v>4987</v>
      </c>
      <c r="H3215" s="13" t="s">
        <v>1026</v>
      </c>
      <c r="I3215" s="13">
        <v>45</v>
      </c>
      <c r="J3215" s="13" t="s">
        <v>751</v>
      </c>
      <c r="K3215" s="13" t="s">
        <v>107</v>
      </c>
      <c r="L3215" s="13" t="s">
        <v>108</v>
      </c>
      <c r="M3215" s="13" t="s">
        <v>337</v>
      </c>
      <c r="N3215" s="13" t="s">
        <v>664</v>
      </c>
      <c r="O3215" s="39"/>
      <c r="P3215" s="39"/>
      <c r="Q3215" s="39"/>
      <c r="R3215" s="39"/>
      <c r="S3215" s="39">
        <v>53</v>
      </c>
      <c r="T3215" s="39">
        <v>53</v>
      </c>
      <c r="U3215" s="39">
        <v>53</v>
      </c>
      <c r="V3215" s="39">
        <v>53</v>
      </c>
      <c r="W3215" s="39">
        <v>53</v>
      </c>
      <c r="X3215" s="39"/>
      <c r="Y3215" s="39"/>
      <c r="Z3215" s="39"/>
      <c r="AA3215" s="39"/>
      <c r="AB3215" s="39"/>
      <c r="AC3215" s="39"/>
      <c r="AD3215" s="39"/>
      <c r="AE3215" s="39"/>
      <c r="AF3215" s="39"/>
      <c r="AG3215" s="39"/>
      <c r="AH3215" s="39"/>
      <c r="AI3215" s="39"/>
      <c r="AJ3215" s="39"/>
      <c r="AK3215" s="39"/>
      <c r="AL3215" s="39"/>
      <c r="AM3215" s="39"/>
      <c r="AN3215" s="39"/>
      <c r="AO3215" s="39"/>
      <c r="AP3215" s="39">
        <v>255977.67</v>
      </c>
      <c r="AQ3215" s="39">
        <v>0</v>
      </c>
      <c r="AR3215" s="27">
        <f t="shared" si="88"/>
        <v>0</v>
      </c>
      <c r="AS3215" s="13" t="s">
        <v>748</v>
      </c>
      <c r="AT3215" s="13">
        <v>2016</v>
      </c>
      <c r="AU3215" s="13" t="s">
        <v>212</v>
      </c>
    </row>
    <row r="3216" spans="2:47" x14ac:dyDescent="0.2">
      <c r="B3216" s="7" t="s">
        <v>4990</v>
      </c>
      <c r="C3216" s="8" t="s">
        <v>100</v>
      </c>
      <c r="D3216" s="13" t="s">
        <v>4982</v>
      </c>
      <c r="E3216" s="13" t="s">
        <v>4983</v>
      </c>
      <c r="F3216" s="13" t="s">
        <v>4984</v>
      </c>
      <c r="G3216" s="7" t="s">
        <v>4991</v>
      </c>
      <c r="H3216" s="8" t="s">
        <v>197</v>
      </c>
      <c r="I3216" s="8">
        <v>45</v>
      </c>
      <c r="J3216" s="8" t="s">
        <v>1386</v>
      </c>
      <c r="K3216" s="8" t="s">
        <v>107</v>
      </c>
      <c r="L3216" s="8" t="s">
        <v>108</v>
      </c>
      <c r="M3216" s="8" t="s">
        <v>109</v>
      </c>
      <c r="N3216" s="8" t="s">
        <v>664</v>
      </c>
      <c r="O3216" s="74"/>
      <c r="P3216" s="27"/>
      <c r="Q3216" s="27"/>
      <c r="R3216" s="27"/>
      <c r="S3216" s="27">
        <v>10</v>
      </c>
      <c r="T3216" s="27">
        <v>10</v>
      </c>
      <c r="U3216" s="27">
        <v>10</v>
      </c>
      <c r="V3216" s="27">
        <v>10</v>
      </c>
      <c r="W3216" s="27"/>
      <c r="X3216" s="27"/>
      <c r="Y3216" s="27"/>
      <c r="Z3216" s="27"/>
      <c r="AA3216" s="27"/>
      <c r="AB3216" s="27"/>
      <c r="AC3216" s="27"/>
      <c r="AD3216" s="27"/>
      <c r="AE3216" s="27"/>
      <c r="AF3216" s="27"/>
      <c r="AG3216" s="27"/>
      <c r="AH3216" s="27"/>
      <c r="AI3216" s="27"/>
      <c r="AJ3216" s="27"/>
      <c r="AK3216" s="27"/>
      <c r="AL3216" s="27"/>
      <c r="AM3216" s="27"/>
      <c r="AN3216" s="27"/>
      <c r="AO3216" s="27"/>
      <c r="AP3216" s="27">
        <v>234005.69642857142</v>
      </c>
      <c r="AQ3216" s="39">
        <v>0</v>
      </c>
      <c r="AR3216" s="27">
        <f t="shared" si="88"/>
        <v>0</v>
      </c>
      <c r="AS3216" s="10" t="s">
        <v>111</v>
      </c>
      <c r="AT3216" s="43" t="s">
        <v>241</v>
      </c>
      <c r="AU3216" s="13" t="s">
        <v>1163</v>
      </c>
    </row>
    <row r="3217" spans="2:47" x14ac:dyDescent="0.2">
      <c r="B3217" s="13" t="s">
        <v>4992</v>
      </c>
      <c r="C3217" s="13" t="s">
        <v>100</v>
      </c>
      <c r="D3217" s="13" t="s">
        <v>4982</v>
      </c>
      <c r="E3217" s="13" t="s">
        <v>4983</v>
      </c>
      <c r="F3217" s="13" t="s">
        <v>4984</v>
      </c>
      <c r="G3217" s="13" t="s">
        <v>4993</v>
      </c>
      <c r="H3217" s="13" t="s">
        <v>1026</v>
      </c>
      <c r="I3217" s="13">
        <v>45</v>
      </c>
      <c r="J3217" s="13" t="s">
        <v>614</v>
      </c>
      <c r="K3217" s="13" t="s">
        <v>107</v>
      </c>
      <c r="L3217" s="13" t="s">
        <v>108</v>
      </c>
      <c r="M3217" s="13" t="s">
        <v>109</v>
      </c>
      <c r="N3217" s="13" t="s">
        <v>664</v>
      </c>
      <c r="O3217" s="39"/>
      <c r="P3217" s="39"/>
      <c r="Q3217" s="39"/>
      <c r="R3217" s="39"/>
      <c r="S3217" s="39">
        <v>17</v>
      </c>
      <c r="T3217" s="39">
        <v>17</v>
      </c>
      <c r="U3217" s="39">
        <v>17</v>
      </c>
      <c r="V3217" s="39">
        <v>17</v>
      </c>
      <c r="W3217" s="39">
        <v>17</v>
      </c>
      <c r="X3217" s="39"/>
      <c r="Y3217" s="39"/>
      <c r="Z3217" s="39"/>
      <c r="AA3217" s="39"/>
      <c r="AB3217" s="39"/>
      <c r="AC3217" s="39"/>
      <c r="AD3217" s="39"/>
      <c r="AE3217" s="39"/>
      <c r="AF3217" s="39"/>
      <c r="AG3217" s="39"/>
      <c r="AH3217" s="39"/>
      <c r="AI3217" s="39"/>
      <c r="AJ3217" s="39"/>
      <c r="AK3217" s="39"/>
      <c r="AL3217" s="39"/>
      <c r="AM3217" s="39"/>
      <c r="AN3217" s="39"/>
      <c r="AO3217" s="39"/>
      <c r="AP3217" s="39">
        <v>234005.69</v>
      </c>
      <c r="AQ3217" s="39">
        <v>0</v>
      </c>
      <c r="AR3217" s="27">
        <f t="shared" si="88"/>
        <v>0</v>
      </c>
      <c r="AS3217" s="13" t="s">
        <v>111</v>
      </c>
      <c r="AT3217" s="13">
        <v>2016</v>
      </c>
      <c r="AU3217" s="13">
        <v>9.18</v>
      </c>
    </row>
    <row r="3218" spans="2:47" x14ac:dyDescent="0.2">
      <c r="B3218" s="13" t="s">
        <v>4994</v>
      </c>
      <c r="C3218" s="13" t="s">
        <v>100</v>
      </c>
      <c r="D3218" s="13" t="s">
        <v>4982</v>
      </c>
      <c r="E3218" s="13" t="s">
        <v>4983</v>
      </c>
      <c r="F3218" s="13" t="s">
        <v>4984</v>
      </c>
      <c r="G3218" s="13" t="s">
        <v>4993</v>
      </c>
      <c r="H3218" s="13" t="s">
        <v>1026</v>
      </c>
      <c r="I3218" s="13">
        <v>45</v>
      </c>
      <c r="J3218" s="13" t="s">
        <v>747</v>
      </c>
      <c r="K3218" s="13" t="s">
        <v>107</v>
      </c>
      <c r="L3218" s="13" t="s">
        <v>108</v>
      </c>
      <c r="M3218" s="13" t="s">
        <v>109</v>
      </c>
      <c r="N3218" s="13" t="s">
        <v>664</v>
      </c>
      <c r="O3218" s="39"/>
      <c r="P3218" s="39"/>
      <c r="Q3218" s="39"/>
      <c r="R3218" s="39"/>
      <c r="S3218" s="39">
        <v>17</v>
      </c>
      <c r="T3218" s="39">
        <v>17</v>
      </c>
      <c r="U3218" s="39">
        <v>17</v>
      </c>
      <c r="V3218" s="39">
        <v>17</v>
      </c>
      <c r="W3218" s="39">
        <v>17</v>
      </c>
      <c r="X3218" s="39"/>
      <c r="Y3218" s="39"/>
      <c r="Z3218" s="39"/>
      <c r="AA3218" s="39"/>
      <c r="AB3218" s="39"/>
      <c r="AC3218" s="39"/>
      <c r="AD3218" s="39"/>
      <c r="AE3218" s="39"/>
      <c r="AF3218" s="39"/>
      <c r="AG3218" s="39"/>
      <c r="AH3218" s="39"/>
      <c r="AI3218" s="39"/>
      <c r="AJ3218" s="39"/>
      <c r="AK3218" s="39"/>
      <c r="AL3218" s="39"/>
      <c r="AM3218" s="39"/>
      <c r="AN3218" s="39"/>
      <c r="AO3218" s="39"/>
      <c r="AP3218" s="39">
        <v>234005.69</v>
      </c>
      <c r="AQ3218" s="39">
        <v>0</v>
      </c>
      <c r="AR3218" s="27">
        <f t="shared" si="88"/>
        <v>0</v>
      </c>
      <c r="AS3218" s="13" t="s">
        <v>748</v>
      </c>
      <c r="AT3218" s="13">
        <v>2016</v>
      </c>
      <c r="AU3218" s="13">
        <v>9.1199999999999992</v>
      </c>
    </row>
    <row r="3219" spans="2:47" x14ac:dyDescent="0.2">
      <c r="B3219" s="13" t="s">
        <v>4995</v>
      </c>
      <c r="C3219" s="13" t="s">
        <v>100</v>
      </c>
      <c r="D3219" s="13" t="s">
        <v>4982</v>
      </c>
      <c r="E3219" s="13" t="s">
        <v>4983</v>
      </c>
      <c r="F3219" s="13" t="s">
        <v>4984</v>
      </c>
      <c r="G3219" s="13" t="s">
        <v>4993</v>
      </c>
      <c r="H3219" s="13" t="s">
        <v>1026</v>
      </c>
      <c r="I3219" s="13">
        <v>45</v>
      </c>
      <c r="J3219" s="13" t="s">
        <v>751</v>
      </c>
      <c r="K3219" s="13" t="s">
        <v>107</v>
      </c>
      <c r="L3219" s="13" t="s">
        <v>108</v>
      </c>
      <c r="M3219" s="13" t="s">
        <v>337</v>
      </c>
      <c r="N3219" s="13" t="s">
        <v>664</v>
      </c>
      <c r="O3219" s="39"/>
      <c r="P3219" s="39"/>
      <c r="Q3219" s="39"/>
      <c r="R3219" s="39"/>
      <c r="S3219" s="39">
        <v>17</v>
      </c>
      <c r="T3219" s="39">
        <v>17</v>
      </c>
      <c r="U3219" s="39">
        <v>17</v>
      </c>
      <c r="V3219" s="39">
        <v>17</v>
      </c>
      <c r="W3219" s="39">
        <v>17</v>
      </c>
      <c r="X3219" s="39"/>
      <c r="Y3219" s="39"/>
      <c r="Z3219" s="39"/>
      <c r="AA3219" s="39"/>
      <c r="AB3219" s="39"/>
      <c r="AC3219" s="39"/>
      <c r="AD3219" s="39"/>
      <c r="AE3219" s="39"/>
      <c r="AF3219" s="39"/>
      <c r="AG3219" s="39"/>
      <c r="AH3219" s="39"/>
      <c r="AI3219" s="39"/>
      <c r="AJ3219" s="39"/>
      <c r="AK3219" s="39"/>
      <c r="AL3219" s="39"/>
      <c r="AM3219" s="39"/>
      <c r="AN3219" s="39"/>
      <c r="AO3219" s="39"/>
      <c r="AP3219" s="39">
        <v>234005.69</v>
      </c>
      <c r="AQ3219" s="39">
        <v>0</v>
      </c>
      <c r="AR3219" s="27">
        <f t="shared" si="88"/>
        <v>0</v>
      </c>
      <c r="AS3219" s="13" t="s">
        <v>748</v>
      </c>
      <c r="AT3219" s="13">
        <v>2016</v>
      </c>
      <c r="AU3219" s="13" t="s">
        <v>212</v>
      </c>
    </row>
    <row r="3220" spans="2:47" x14ac:dyDescent="0.2">
      <c r="B3220" s="7" t="s">
        <v>4996</v>
      </c>
      <c r="C3220" s="8" t="s">
        <v>100</v>
      </c>
      <c r="D3220" s="13" t="s">
        <v>4997</v>
      </c>
      <c r="E3220" s="13" t="s">
        <v>4998</v>
      </c>
      <c r="F3220" s="13" t="s">
        <v>4999</v>
      </c>
      <c r="G3220" s="7" t="s">
        <v>5000</v>
      </c>
      <c r="H3220" s="8" t="s">
        <v>197</v>
      </c>
      <c r="I3220" s="8">
        <v>45</v>
      </c>
      <c r="J3220" s="8" t="s">
        <v>1386</v>
      </c>
      <c r="K3220" s="8" t="s">
        <v>107</v>
      </c>
      <c r="L3220" s="8" t="s">
        <v>108</v>
      </c>
      <c r="M3220" s="8" t="s">
        <v>109</v>
      </c>
      <c r="N3220" s="8" t="s">
        <v>664</v>
      </c>
      <c r="O3220" s="74"/>
      <c r="P3220" s="27"/>
      <c r="Q3220" s="27"/>
      <c r="R3220" s="27"/>
      <c r="S3220" s="27">
        <v>8</v>
      </c>
      <c r="T3220" s="27">
        <v>8</v>
      </c>
      <c r="U3220" s="27">
        <v>8</v>
      </c>
      <c r="V3220" s="27">
        <v>8</v>
      </c>
      <c r="W3220" s="27"/>
      <c r="X3220" s="27"/>
      <c r="Y3220" s="27"/>
      <c r="Z3220" s="27"/>
      <c r="AA3220" s="27"/>
      <c r="AB3220" s="27"/>
      <c r="AC3220" s="27"/>
      <c r="AD3220" s="27"/>
      <c r="AE3220" s="27"/>
      <c r="AF3220" s="27"/>
      <c r="AG3220" s="27"/>
      <c r="AH3220" s="27"/>
      <c r="AI3220" s="27"/>
      <c r="AJ3220" s="27"/>
      <c r="AK3220" s="27"/>
      <c r="AL3220" s="27"/>
      <c r="AM3220" s="27"/>
      <c r="AN3220" s="27"/>
      <c r="AO3220" s="27"/>
      <c r="AP3220" s="27">
        <v>4976.7857142857138</v>
      </c>
      <c r="AQ3220" s="39">
        <v>0</v>
      </c>
      <c r="AR3220" s="27">
        <f t="shared" si="88"/>
        <v>0</v>
      </c>
      <c r="AS3220" s="10" t="s">
        <v>111</v>
      </c>
      <c r="AT3220" s="43" t="s">
        <v>241</v>
      </c>
      <c r="AU3220" s="89" t="s">
        <v>212</v>
      </c>
    </row>
    <row r="3221" spans="2:47" x14ac:dyDescent="0.2">
      <c r="B3221" s="7" t="s">
        <v>5001</v>
      </c>
      <c r="C3221" s="8" t="s">
        <v>100</v>
      </c>
      <c r="D3221" s="13" t="s">
        <v>1779</v>
      </c>
      <c r="E3221" s="13" t="s">
        <v>5002</v>
      </c>
      <c r="F3221" s="13" t="s">
        <v>5003</v>
      </c>
      <c r="G3221" s="7" t="s">
        <v>5004</v>
      </c>
      <c r="H3221" s="8" t="s">
        <v>197</v>
      </c>
      <c r="I3221" s="8">
        <v>45</v>
      </c>
      <c r="J3221" s="8" t="s">
        <v>1386</v>
      </c>
      <c r="K3221" s="8" t="s">
        <v>107</v>
      </c>
      <c r="L3221" s="8" t="s">
        <v>108</v>
      </c>
      <c r="M3221" s="8" t="s">
        <v>109</v>
      </c>
      <c r="N3221" s="8" t="s">
        <v>664</v>
      </c>
      <c r="O3221" s="74"/>
      <c r="P3221" s="27"/>
      <c r="Q3221" s="27"/>
      <c r="R3221" s="27"/>
      <c r="S3221" s="27">
        <v>70</v>
      </c>
      <c r="T3221" s="27">
        <v>72</v>
      </c>
      <c r="U3221" s="27">
        <v>72</v>
      </c>
      <c r="V3221" s="27">
        <v>72</v>
      </c>
      <c r="W3221" s="27"/>
      <c r="X3221" s="27"/>
      <c r="Y3221" s="27"/>
      <c r="Z3221" s="27"/>
      <c r="AA3221" s="27"/>
      <c r="AB3221" s="27"/>
      <c r="AC3221" s="27"/>
      <c r="AD3221" s="27"/>
      <c r="AE3221" s="27"/>
      <c r="AF3221" s="27"/>
      <c r="AG3221" s="27"/>
      <c r="AH3221" s="27"/>
      <c r="AI3221" s="27"/>
      <c r="AJ3221" s="27"/>
      <c r="AK3221" s="27"/>
      <c r="AL3221" s="27"/>
      <c r="AM3221" s="27"/>
      <c r="AN3221" s="27"/>
      <c r="AO3221" s="27"/>
      <c r="AP3221" s="27">
        <v>150000</v>
      </c>
      <c r="AQ3221" s="39">
        <v>0</v>
      </c>
      <c r="AR3221" s="27">
        <f t="shared" si="88"/>
        <v>0</v>
      </c>
      <c r="AS3221" s="10" t="s">
        <v>111</v>
      </c>
      <c r="AT3221" s="43" t="s">
        <v>241</v>
      </c>
      <c r="AU3221" s="89" t="s">
        <v>212</v>
      </c>
    </row>
    <row r="3222" spans="2:47" x14ac:dyDescent="0.2">
      <c r="B3222" s="7" t="s">
        <v>5005</v>
      </c>
      <c r="C3222" s="8" t="s">
        <v>100</v>
      </c>
      <c r="D3222" s="13" t="s">
        <v>1748</v>
      </c>
      <c r="E3222" s="13" t="s">
        <v>1545</v>
      </c>
      <c r="F3222" s="13" t="s">
        <v>5006</v>
      </c>
      <c r="G3222" s="7" t="s">
        <v>5007</v>
      </c>
      <c r="H3222" s="8" t="s">
        <v>105</v>
      </c>
      <c r="I3222" s="8">
        <v>45</v>
      </c>
      <c r="J3222" s="8" t="s">
        <v>1386</v>
      </c>
      <c r="K3222" s="8" t="s">
        <v>107</v>
      </c>
      <c r="L3222" s="8" t="s">
        <v>108</v>
      </c>
      <c r="M3222" s="8" t="s">
        <v>109</v>
      </c>
      <c r="N3222" s="8" t="s">
        <v>664</v>
      </c>
      <c r="O3222" s="74"/>
      <c r="P3222" s="27"/>
      <c r="Q3222" s="27"/>
      <c r="R3222" s="27"/>
      <c r="S3222" s="27">
        <v>12</v>
      </c>
      <c r="T3222" s="27">
        <v>12</v>
      </c>
      <c r="U3222" s="27">
        <v>12</v>
      </c>
      <c r="V3222" s="27">
        <v>12</v>
      </c>
      <c r="W3222" s="27"/>
      <c r="X3222" s="27"/>
      <c r="Y3222" s="27"/>
      <c r="Z3222" s="27"/>
      <c r="AA3222" s="27"/>
      <c r="AB3222" s="27"/>
      <c r="AC3222" s="27"/>
      <c r="AD3222" s="27"/>
      <c r="AE3222" s="27"/>
      <c r="AF3222" s="27"/>
      <c r="AG3222" s="27"/>
      <c r="AH3222" s="27"/>
      <c r="AI3222" s="27"/>
      <c r="AJ3222" s="27"/>
      <c r="AK3222" s="27"/>
      <c r="AL3222" s="27"/>
      <c r="AM3222" s="27"/>
      <c r="AN3222" s="27"/>
      <c r="AO3222" s="27"/>
      <c r="AP3222" s="27">
        <v>3519.9999999999995</v>
      </c>
      <c r="AQ3222" s="39">
        <v>0</v>
      </c>
      <c r="AR3222" s="27">
        <f t="shared" si="88"/>
        <v>0</v>
      </c>
      <c r="AS3222" s="10" t="s">
        <v>111</v>
      </c>
      <c r="AT3222" s="43" t="s">
        <v>241</v>
      </c>
      <c r="AU3222" s="13" t="s">
        <v>1163</v>
      </c>
    </row>
    <row r="3223" spans="2:47" x14ac:dyDescent="0.2">
      <c r="B3223" s="13" t="s">
        <v>5008</v>
      </c>
      <c r="C3223" s="13" t="s">
        <v>100</v>
      </c>
      <c r="D3223" s="13" t="s">
        <v>5009</v>
      </c>
      <c r="E3223" s="13" t="s">
        <v>1545</v>
      </c>
      <c r="F3223" s="13" t="s">
        <v>5006</v>
      </c>
      <c r="G3223" s="13" t="s">
        <v>5010</v>
      </c>
      <c r="H3223" s="13" t="s">
        <v>1475</v>
      </c>
      <c r="I3223" s="13">
        <v>45</v>
      </c>
      <c r="J3223" s="13" t="s">
        <v>614</v>
      </c>
      <c r="K3223" s="13" t="s">
        <v>107</v>
      </c>
      <c r="L3223" s="13" t="s">
        <v>108</v>
      </c>
      <c r="M3223" s="13" t="s">
        <v>109</v>
      </c>
      <c r="N3223" s="13" t="s">
        <v>664</v>
      </c>
      <c r="O3223" s="39"/>
      <c r="P3223" s="39"/>
      <c r="Q3223" s="39"/>
      <c r="R3223" s="39"/>
      <c r="S3223" s="39">
        <v>6</v>
      </c>
      <c r="T3223" s="39">
        <v>6</v>
      </c>
      <c r="U3223" s="39">
        <v>6</v>
      </c>
      <c r="V3223" s="39">
        <v>6</v>
      </c>
      <c r="W3223" s="39">
        <v>6</v>
      </c>
      <c r="X3223" s="39"/>
      <c r="Y3223" s="39"/>
      <c r="Z3223" s="39"/>
      <c r="AA3223" s="39"/>
      <c r="AB3223" s="39"/>
      <c r="AC3223" s="39"/>
      <c r="AD3223" s="39"/>
      <c r="AE3223" s="39"/>
      <c r="AF3223" s="39"/>
      <c r="AG3223" s="39"/>
      <c r="AH3223" s="39"/>
      <c r="AI3223" s="39"/>
      <c r="AJ3223" s="39"/>
      <c r="AK3223" s="39"/>
      <c r="AL3223" s="39"/>
      <c r="AM3223" s="39"/>
      <c r="AN3223" s="39"/>
      <c r="AO3223" s="39"/>
      <c r="AP3223" s="39">
        <v>3519.9999999999995</v>
      </c>
      <c r="AQ3223" s="39">
        <v>0</v>
      </c>
      <c r="AR3223" s="27">
        <f t="shared" si="88"/>
        <v>0</v>
      </c>
      <c r="AS3223" s="13" t="s">
        <v>111</v>
      </c>
      <c r="AT3223" s="13">
        <v>2016</v>
      </c>
      <c r="AU3223" s="13" t="s">
        <v>212</v>
      </c>
    </row>
    <row r="3224" spans="2:47" x14ac:dyDescent="0.2">
      <c r="B3224" s="7" t="s">
        <v>5011</v>
      </c>
      <c r="C3224" s="8" t="s">
        <v>100</v>
      </c>
      <c r="D3224" s="13" t="s">
        <v>5012</v>
      </c>
      <c r="E3224" s="13" t="s">
        <v>5013</v>
      </c>
      <c r="F3224" s="13" t="s">
        <v>5014</v>
      </c>
      <c r="G3224" s="7" t="s">
        <v>5015</v>
      </c>
      <c r="H3224" s="8" t="s">
        <v>197</v>
      </c>
      <c r="I3224" s="8">
        <v>45</v>
      </c>
      <c r="J3224" s="8" t="s">
        <v>1386</v>
      </c>
      <c r="K3224" s="8" t="s">
        <v>107</v>
      </c>
      <c r="L3224" s="8" t="s">
        <v>108</v>
      </c>
      <c r="M3224" s="8" t="s">
        <v>109</v>
      </c>
      <c r="N3224" s="8" t="s">
        <v>664</v>
      </c>
      <c r="O3224" s="74"/>
      <c r="P3224" s="27"/>
      <c r="Q3224" s="27"/>
      <c r="R3224" s="27"/>
      <c r="S3224" s="27">
        <v>1</v>
      </c>
      <c r="T3224" s="27">
        <v>1</v>
      </c>
      <c r="U3224" s="27">
        <v>1</v>
      </c>
      <c r="V3224" s="27">
        <v>1</v>
      </c>
      <c r="W3224" s="27"/>
      <c r="X3224" s="27"/>
      <c r="Y3224" s="27"/>
      <c r="Z3224" s="27"/>
      <c r="AA3224" s="27"/>
      <c r="AB3224" s="27"/>
      <c r="AC3224" s="27"/>
      <c r="AD3224" s="27"/>
      <c r="AE3224" s="27"/>
      <c r="AF3224" s="27"/>
      <c r="AG3224" s="27"/>
      <c r="AH3224" s="27"/>
      <c r="AI3224" s="27"/>
      <c r="AJ3224" s="27"/>
      <c r="AK3224" s="27"/>
      <c r="AL3224" s="27"/>
      <c r="AM3224" s="27"/>
      <c r="AN3224" s="27"/>
      <c r="AO3224" s="27"/>
      <c r="AP3224" s="27">
        <v>1025142.5</v>
      </c>
      <c r="AQ3224" s="39">
        <v>0</v>
      </c>
      <c r="AR3224" s="27">
        <f t="shared" si="88"/>
        <v>0</v>
      </c>
      <c r="AS3224" s="10" t="s">
        <v>111</v>
      </c>
      <c r="AT3224" s="43" t="s">
        <v>241</v>
      </c>
      <c r="AU3224" s="89" t="s">
        <v>212</v>
      </c>
    </row>
    <row r="3225" spans="2:47" x14ac:dyDescent="0.2">
      <c r="B3225" s="7" t="s">
        <v>5016</v>
      </c>
      <c r="C3225" s="8" t="s">
        <v>100</v>
      </c>
      <c r="D3225" s="13" t="s">
        <v>5012</v>
      </c>
      <c r="E3225" s="13" t="s">
        <v>5013</v>
      </c>
      <c r="F3225" s="13" t="s">
        <v>5014</v>
      </c>
      <c r="G3225" s="7" t="s">
        <v>5017</v>
      </c>
      <c r="H3225" s="8" t="s">
        <v>197</v>
      </c>
      <c r="I3225" s="8">
        <v>45</v>
      </c>
      <c r="J3225" s="8" t="s">
        <v>1386</v>
      </c>
      <c r="K3225" s="8" t="s">
        <v>107</v>
      </c>
      <c r="L3225" s="8" t="s">
        <v>108</v>
      </c>
      <c r="M3225" s="8" t="s">
        <v>109</v>
      </c>
      <c r="N3225" s="8" t="s">
        <v>664</v>
      </c>
      <c r="O3225" s="74"/>
      <c r="P3225" s="27"/>
      <c r="Q3225" s="27"/>
      <c r="R3225" s="27"/>
      <c r="S3225" s="27">
        <v>1</v>
      </c>
      <c r="T3225" s="27">
        <v>1</v>
      </c>
      <c r="U3225" s="27">
        <v>1</v>
      </c>
      <c r="V3225" s="27">
        <v>1</v>
      </c>
      <c r="W3225" s="27"/>
      <c r="X3225" s="27"/>
      <c r="Y3225" s="27"/>
      <c r="Z3225" s="27"/>
      <c r="AA3225" s="27"/>
      <c r="AB3225" s="27"/>
      <c r="AC3225" s="27"/>
      <c r="AD3225" s="27"/>
      <c r="AE3225" s="27"/>
      <c r="AF3225" s="27"/>
      <c r="AG3225" s="27"/>
      <c r="AH3225" s="27"/>
      <c r="AI3225" s="27"/>
      <c r="AJ3225" s="27"/>
      <c r="AK3225" s="27"/>
      <c r="AL3225" s="27"/>
      <c r="AM3225" s="27"/>
      <c r="AN3225" s="27"/>
      <c r="AO3225" s="27"/>
      <c r="AP3225" s="27">
        <v>803865</v>
      </c>
      <c r="AQ3225" s="39">
        <v>0</v>
      </c>
      <c r="AR3225" s="27">
        <f t="shared" si="88"/>
        <v>0</v>
      </c>
      <c r="AS3225" s="10" t="s">
        <v>111</v>
      </c>
      <c r="AT3225" s="43" t="s">
        <v>241</v>
      </c>
      <c r="AU3225" s="89" t="s">
        <v>212</v>
      </c>
    </row>
    <row r="3226" spans="2:47" x14ac:dyDescent="0.2">
      <c r="B3226" s="7" t="s">
        <v>5018</v>
      </c>
      <c r="C3226" s="8" t="s">
        <v>100</v>
      </c>
      <c r="D3226" s="13" t="s">
        <v>1748</v>
      </c>
      <c r="E3226" s="13" t="s">
        <v>1841</v>
      </c>
      <c r="F3226" s="13" t="s">
        <v>1842</v>
      </c>
      <c r="G3226" s="7" t="s">
        <v>5019</v>
      </c>
      <c r="H3226" s="8" t="s">
        <v>105</v>
      </c>
      <c r="I3226" s="8">
        <v>45</v>
      </c>
      <c r="J3226" s="8" t="s">
        <v>1386</v>
      </c>
      <c r="K3226" s="8" t="s">
        <v>107</v>
      </c>
      <c r="L3226" s="8" t="s">
        <v>108</v>
      </c>
      <c r="M3226" s="8" t="s">
        <v>109</v>
      </c>
      <c r="N3226" s="8" t="s">
        <v>664</v>
      </c>
      <c r="O3226" s="74"/>
      <c r="P3226" s="27"/>
      <c r="Q3226" s="27"/>
      <c r="R3226" s="27"/>
      <c r="S3226" s="27">
        <v>5</v>
      </c>
      <c r="T3226" s="27">
        <v>5</v>
      </c>
      <c r="U3226" s="27">
        <v>5</v>
      </c>
      <c r="V3226" s="27">
        <v>5</v>
      </c>
      <c r="W3226" s="27"/>
      <c r="X3226" s="27"/>
      <c r="Y3226" s="27"/>
      <c r="Z3226" s="27"/>
      <c r="AA3226" s="27"/>
      <c r="AB3226" s="27"/>
      <c r="AC3226" s="27"/>
      <c r="AD3226" s="27"/>
      <c r="AE3226" s="27"/>
      <c r="AF3226" s="27"/>
      <c r="AG3226" s="27"/>
      <c r="AH3226" s="27"/>
      <c r="AI3226" s="27"/>
      <c r="AJ3226" s="27"/>
      <c r="AK3226" s="27"/>
      <c r="AL3226" s="27"/>
      <c r="AM3226" s="27"/>
      <c r="AN3226" s="27"/>
      <c r="AO3226" s="27"/>
      <c r="AP3226" s="27">
        <v>54448.25</v>
      </c>
      <c r="AQ3226" s="39">
        <v>0</v>
      </c>
      <c r="AR3226" s="27">
        <f t="shared" si="88"/>
        <v>0</v>
      </c>
      <c r="AS3226" s="10" t="s">
        <v>111</v>
      </c>
      <c r="AT3226" s="43" t="s">
        <v>241</v>
      </c>
      <c r="AU3226" s="13" t="s">
        <v>1163</v>
      </c>
    </row>
    <row r="3227" spans="2:47" x14ac:dyDescent="0.2">
      <c r="B3227" s="13" t="s">
        <v>5020</v>
      </c>
      <c r="C3227" s="13" t="s">
        <v>100</v>
      </c>
      <c r="D3227" s="13" t="s">
        <v>1840</v>
      </c>
      <c r="E3227" s="13" t="s">
        <v>1841</v>
      </c>
      <c r="F3227" s="13" t="s">
        <v>1842</v>
      </c>
      <c r="G3227" s="13" t="s">
        <v>5021</v>
      </c>
      <c r="H3227" s="13" t="s">
        <v>1475</v>
      </c>
      <c r="I3227" s="13">
        <v>45</v>
      </c>
      <c r="J3227" s="13" t="s">
        <v>614</v>
      </c>
      <c r="K3227" s="13" t="s">
        <v>107</v>
      </c>
      <c r="L3227" s="13" t="s">
        <v>108</v>
      </c>
      <c r="M3227" s="13" t="s">
        <v>109</v>
      </c>
      <c r="N3227" s="13" t="s">
        <v>664</v>
      </c>
      <c r="O3227" s="39"/>
      <c r="P3227" s="39"/>
      <c r="Q3227" s="39"/>
      <c r="R3227" s="39"/>
      <c r="S3227" s="39">
        <v>0</v>
      </c>
      <c r="T3227" s="39">
        <v>5</v>
      </c>
      <c r="U3227" s="39">
        <v>5</v>
      </c>
      <c r="V3227" s="39">
        <v>5</v>
      </c>
      <c r="W3227" s="39">
        <v>5</v>
      </c>
      <c r="X3227" s="39"/>
      <c r="Y3227" s="39"/>
      <c r="Z3227" s="39"/>
      <c r="AA3227" s="39"/>
      <c r="AB3227" s="39"/>
      <c r="AC3227" s="39"/>
      <c r="AD3227" s="39"/>
      <c r="AE3227" s="39"/>
      <c r="AF3227" s="39"/>
      <c r="AG3227" s="39"/>
      <c r="AH3227" s="39"/>
      <c r="AI3227" s="39"/>
      <c r="AJ3227" s="39"/>
      <c r="AK3227" s="39"/>
      <c r="AL3227" s="39"/>
      <c r="AM3227" s="39"/>
      <c r="AN3227" s="39"/>
      <c r="AO3227" s="39"/>
      <c r="AP3227" s="39">
        <v>54448.25</v>
      </c>
      <c r="AQ3227" s="39">
        <v>0</v>
      </c>
      <c r="AR3227" s="27">
        <f t="shared" si="88"/>
        <v>0</v>
      </c>
      <c r="AS3227" s="13" t="s">
        <v>111</v>
      </c>
      <c r="AT3227" s="13">
        <v>2016</v>
      </c>
      <c r="AU3227" s="13">
        <v>9.18</v>
      </c>
    </row>
    <row r="3228" spans="2:47" x14ac:dyDescent="0.2">
      <c r="B3228" s="13" t="s">
        <v>5022</v>
      </c>
      <c r="C3228" s="13" t="s">
        <v>100</v>
      </c>
      <c r="D3228" s="13" t="s">
        <v>1840</v>
      </c>
      <c r="E3228" s="13" t="s">
        <v>1841</v>
      </c>
      <c r="F3228" s="13" t="s">
        <v>1842</v>
      </c>
      <c r="G3228" s="13" t="s">
        <v>5021</v>
      </c>
      <c r="H3228" s="13" t="s">
        <v>1475</v>
      </c>
      <c r="I3228" s="13">
        <v>45</v>
      </c>
      <c r="J3228" s="13" t="s">
        <v>747</v>
      </c>
      <c r="K3228" s="13" t="s">
        <v>107</v>
      </c>
      <c r="L3228" s="13" t="s">
        <v>108</v>
      </c>
      <c r="M3228" s="13" t="s">
        <v>109</v>
      </c>
      <c r="N3228" s="13" t="s">
        <v>664</v>
      </c>
      <c r="O3228" s="39"/>
      <c r="P3228" s="39"/>
      <c r="Q3228" s="39"/>
      <c r="R3228" s="39"/>
      <c r="S3228" s="39">
        <v>0</v>
      </c>
      <c r="T3228" s="39">
        <v>5</v>
      </c>
      <c r="U3228" s="39">
        <v>5</v>
      </c>
      <c r="V3228" s="39">
        <v>5</v>
      </c>
      <c r="W3228" s="39">
        <v>5</v>
      </c>
      <c r="X3228" s="39"/>
      <c r="Y3228" s="39"/>
      <c r="Z3228" s="39"/>
      <c r="AA3228" s="39"/>
      <c r="AB3228" s="39"/>
      <c r="AC3228" s="39"/>
      <c r="AD3228" s="39"/>
      <c r="AE3228" s="39"/>
      <c r="AF3228" s="39"/>
      <c r="AG3228" s="39"/>
      <c r="AH3228" s="39"/>
      <c r="AI3228" s="39"/>
      <c r="AJ3228" s="39"/>
      <c r="AK3228" s="39"/>
      <c r="AL3228" s="39"/>
      <c r="AM3228" s="39"/>
      <c r="AN3228" s="39"/>
      <c r="AO3228" s="39"/>
      <c r="AP3228" s="39">
        <v>54448.25</v>
      </c>
      <c r="AQ3228" s="39">
        <v>0</v>
      </c>
      <c r="AR3228" s="27">
        <f t="shared" si="88"/>
        <v>0</v>
      </c>
      <c r="AS3228" s="13" t="s">
        <v>748</v>
      </c>
      <c r="AT3228" s="13">
        <v>2016</v>
      </c>
      <c r="AU3228" s="13">
        <v>14</v>
      </c>
    </row>
    <row r="3229" spans="2:47" x14ac:dyDescent="0.2">
      <c r="B3229" s="13" t="s">
        <v>5023</v>
      </c>
      <c r="C3229" s="13" t="s">
        <v>100</v>
      </c>
      <c r="D3229" s="13" t="s">
        <v>1840</v>
      </c>
      <c r="E3229" s="13" t="s">
        <v>1841</v>
      </c>
      <c r="F3229" s="13" t="s">
        <v>1842</v>
      </c>
      <c r="G3229" s="13" t="s">
        <v>5021</v>
      </c>
      <c r="H3229" s="13" t="s">
        <v>1475</v>
      </c>
      <c r="I3229" s="13">
        <v>45</v>
      </c>
      <c r="J3229" s="13" t="s">
        <v>747</v>
      </c>
      <c r="K3229" s="13" t="s">
        <v>107</v>
      </c>
      <c r="L3229" s="13" t="s">
        <v>108</v>
      </c>
      <c r="M3229" s="13" t="s">
        <v>109</v>
      </c>
      <c r="N3229" s="13" t="s">
        <v>664</v>
      </c>
      <c r="O3229" s="39"/>
      <c r="P3229" s="39"/>
      <c r="Q3229" s="39"/>
      <c r="R3229" s="39"/>
      <c r="S3229" s="39">
        <v>5</v>
      </c>
      <c r="T3229" s="39">
        <v>5</v>
      </c>
      <c r="U3229" s="39">
        <v>5</v>
      </c>
      <c r="V3229" s="39">
        <v>5</v>
      </c>
      <c r="W3229" s="39">
        <v>5</v>
      </c>
      <c r="X3229" s="39"/>
      <c r="Y3229" s="39"/>
      <c r="Z3229" s="39"/>
      <c r="AA3229" s="39"/>
      <c r="AB3229" s="39"/>
      <c r="AC3229" s="39"/>
      <c r="AD3229" s="39"/>
      <c r="AE3229" s="39"/>
      <c r="AF3229" s="39"/>
      <c r="AG3229" s="39"/>
      <c r="AH3229" s="39"/>
      <c r="AI3229" s="39"/>
      <c r="AJ3229" s="39"/>
      <c r="AK3229" s="39"/>
      <c r="AL3229" s="39"/>
      <c r="AM3229" s="39"/>
      <c r="AN3229" s="39"/>
      <c r="AO3229" s="39"/>
      <c r="AP3229" s="39">
        <v>54448.25</v>
      </c>
      <c r="AQ3229" s="39">
        <v>0</v>
      </c>
      <c r="AR3229" s="27">
        <f t="shared" si="88"/>
        <v>0</v>
      </c>
      <c r="AS3229" s="13" t="s">
        <v>748</v>
      </c>
      <c r="AT3229" s="13">
        <v>2016</v>
      </c>
      <c r="AU3229" s="13" t="s">
        <v>212</v>
      </c>
    </row>
    <row r="3230" spans="2:47" x14ac:dyDescent="0.2">
      <c r="B3230" s="7" t="s">
        <v>5024</v>
      </c>
      <c r="C3230" s="8" t="s">
        <v>100</v>
      </c>
      <c r="D3230" s="13" t="s">
        <v>1736</v>
      </c>
      <c r="E3230" s="13" t="s">
        <v>1737</v>
      </c>
      <c r="F3230" s="13" t="s">
        <v>1738</v>
      </c>
      <c r="G3230" s="7" t="s">
        <v>5025</v>
      </c>
      <c r="H3230" s="8" t="s">
        <v>197</v>
      </c>
      <c r="I3230" s="8">
        <v>45</v>
      </c>
      <c r="J3230" s="8" t="s">
        <v>1386</v>
      </c>
      <c r="K3230" s="8" t="s">
        <v>107</v>
      </c>
      <c r="L3230" s="8" t="s">
        <v>108</v>
      </c>
      <c r="M3230" s="8" t="s">
        <v>109</v>
      </c>
      <c r="N3230" s="8" t="s">
        <v>664</v>
      </c>
      <c r="O3230" s="74"/>
      <c r="P3230" s="27"/>
      <c r="Q3230" s="27"/>
      <c r="R3230" s="27"/>
      <c r="S3230" s="27">
        <v>16</v>
      </c>
      <c r="T3230" s="27">
        <v>16</v>
      </c>
      <c r="U3230" s="27">
        <v>16</v>
      </c>
      <c r="V3230" s="27">
        <v>16</v>
      </c>
      <c r="W3230" s="27"/>
      <c r="X3230" s="27"/>
      <c r="Y3230" s="27"/>
      <c r="Z3230" s="27"/>
      <c r="AA3230" s="27"/>
      <c r="AB3230" s="27"/>
      <c r="AC3230" s="27"/>
      <c r="AD3230" s="27"/>
      <c r="AE3230" s="27"/>
      <c r="AF3230" s="27"/>
      <c r="AG3230" s="27"/>
      <c r="AH3230" s="27"/>
      <c r="AI3230" s="27"/>
      <c r="AJ3230" s="27"/>
      <c r="AK3230" s="27"/>
      <c r="AL3230" s="27"/>
      <c r="AM3230" s="27"/>
      <c r="AN3230" s="27"/>
      <c r="AO3230" s="27"/>
      <c r="AP3230" s="27">
        <v>499999.99999999994</v>
      </c>
      <c r="AQ3230" s="39">
        <v>0</v>
      </c>
      <c r="AR3230" s="27">
        <f t="shared" si="88"/>
        <v>0</v>
      </c>
      <c r="AS3230" s="10" t="s">
        <v>111</v>
      </c>
      <c r="AT3230" s="43" t="s">
        <v>241</v>
      </c>
      <c r="AU3230" s="13" t="s">
        <v>1163</v>
      </c>
    </row>
    <row r="3231" spans="2:47" x14ac:dyDescent="0.2">
      <c r="B3231" s="13" t="s">
        <v>5026</v>
      </c>
      <c r="C3231" s="13" t="s">
        <v>100</v>
      </c>
      <c r="D3231" s="13" t="s">
        <v>1744</v>
      </c>
      <c r="E3231" s="13" t="s">
        <v>1737</v>
      </c>
      <c r="F3231" s="13" t="s">
        <v>1738</v>
      </c>
      <c r="G3231" s="13" t="s">
        <v>5027</v>
      </c>
      <c r="H3231" s="13" t="s">
        <v>1475</v>
      </c>
      <c r="I3231" s="13">
        <v>45</v>
      </c>
      <c r="J3231" s="13" t="s">
        <v>614</v>
      </c>
      <c r="K3231" s="13" t="s">
        <v>107</v>
      </c>
      <c r="L3231" s="13" t="s">
        <v>108</v>
      </c>
      <c r="M3231" s="13" t="s">
        <v>109</v>
      </c>
      <c r="N3231" s="13" t="s">
        <v>664</v>
      </c>
      <c r="O3231" s="39"/>
      <c r="P3231" s="39"/>
      <c r="Q3231" s="39"/>
      <c r="R3231" s="39"/>
      <c r="S3231" s="39">
        <v>0</v>
      </c>
      <c r="T3231" s="39">
        <v>4</v>
      </c>
      <c r="U3231" s="39">
        <v>4</v>
      </c>
      <c r="V3231" s="39">
        <v>4</v>
      </c>
      <c r="W3231" s="39">
        <v>4</v>
      </c>
      <c r="X3231" s="39"/>
      <c r="Y3231" s="39"/>
      <c r="Z3231" s="39"/>
      <c r="AA3231" s="39"/>
      <c r="AB3231" s="39"/>
      <c r="AC3231" s="39"/>
      <c r="AD3231" s="39"/>
      <c r="AE3231" s="39"/>
      <c r="AF3231" s="39"/>
      <c r="AG3231" s="39"/>
      <c r="AH3231" s="39"/>
      <c r="AI3231" s="39"/>
      <c r="AJ3231" s="39"/>
      <c r="AK3231" s="39"/>
      <c r="AL3231" s="39"/>
      <c r="AM3231" s="39"/>
      <c r="AN3231" s="39"/>
      <c r="AO3231" s="39"/>
      <c r="AP3231" s="39">
        <v>499999.99999999994</v>
      </c>
      <c r="AQ3231" s="39">
        <v>0</v>
      </c>
      <c r="AR3231" s="27">
        <f t="shared" si="88"/>
        <v>0</v>
      </c>
      <c r="AS3231" s="13" t="s">
        <v>111</v>
      </c>
      <c r="AT3231" s="13">
        <v>2016</v>
      </c>
      <c r="AU3231" s="13" t="s">
        <v>212</v>
      </c>
    </row>
    <row r="3232" spans="2:47" x14ac:dyDescent="0.2">
      <c r="B3232" s="7" t="s">
        <v>5028</v>
      </c>
      <c r="C3232" s="8" t="s">
        <v>100</v>
      </c>
      <c r="D3232" s="13" t="s">
        <v>5029</v>
      </c>
      <c r="E3232" s="13" t="s">
        <v>5030</v>
      </c>
      <c r="F3232" s="13" t="s">
        <v>5031</v>
      </c>
      <c r="G3232" s="7" t="s">
        <v>5032</v>
      </c>
      <c r="H3232" s="8" t="s">
        <v>105</v>
      </c>
      <c r="I3232" s="8">
        <v>45</v>
      </c>
      <c r="J3232" s="8" t="s">
        <v>1386</v>
      </c>
      <c r="K3232" s="8" t="s">
        <v>107</v>
      </c>
      <c r="L3232" s="8" t="s">
        <v>108</v>
      </c>
      <c r="M3232" s="8" t="s">
        <v>109</v>
      </c>
      <c r="N3232" s="8" t="s">
        <v>664</v>
      </c>
      <c r="O3232" s="74"/>
      <c r="P3232" s="27"/>
      <c r="Q3232" s="27"/>
      <c r="R3232" s="27"/>
      <c r="S3232" s="27">
        <v>10</v>
      </c>
      <c r="T3232" s="27">
        <v>10</v>
      </c>
      <c r="U3232" s="27">
        <v>10</v>
      </c>
      <c r="V3232" s="27">
        <v>10</v>
      </c>
      <c r="W3232" s="27"/>
      <c r="X3232" s="27"/>
      <c r="Y3232" s="27"/>
      <c r="Z3232" s="27"/>
      <c r="AA3232" s="27"/>
      <c r="AB3232" s="27"/>
      <c r="AC3232" s="27"/>
      <c r="AD3232" s="27"/>
      <c r="AE3232" s="27"/>
      <c r="AF3232" s="27"/>
      <c r="AG3232" s="27"/>
      <c r="AH3232" s="27"/>
      <c r="AI3232" s="27"/>
      <c r="AJ3232" s="27"/>
      <c r="AK3232" s="27"/>
      <c r="AL3232" s="27"/>
      <c r="AM3232" s="27"/>
      <c r="AN3232" s="27"/>
      <c r="AO3232" s="27"/>
      <c r="AP3232" s="27">
        <v>269106.16071428568</v>
      </c>
      <c r="AQ3232" s="39">
        <v>0</v>
      </c>
      <c r="AR3232" s="27">
        <f t="shared" si="88"/>
        <v>0</v>
      </c>
      <c r="AS3232" s="10" t="s">
        <v>111</v>
      </c>
      <c r="AT3232" s="43" t="s">
        <v>241</v>
      </c>
      <c r="AU3232" s="13" t="s">
        <v>1163</v>
      </c>
    </row>
    <row r="3233" spans="2:47" x14ac:dyDescent="0.2">
      <c r="B3233" s="13" t="s">
        <v>5033</v>
      </c>
      <c r="C3233" s="13" t="s">
        <v>100</v>
      </c>
      <c r="D3233" s="13" t="s">
        <v>5034</v>
      </c>
      <c r="E3233" s="13" t="s">
        <v>5030</v>
      </c>
      <c r="F3233" s="13" t="s">
        <v>5031</v>
      </c>
      <c r="G3233" s="13" t="s">
        <v>5035</v>
      </c>
      <c r="H3233" s="13" t="s">
        <v>1475</v>
      </c>
      <c r="I3233" s="13">
        <v>45</v>
      </c>
      <c r="J3233" s="13" t="s">
        <v>614</v>
      </c>
      <c r="K3233" s="13" t="s">
        <v>107</v>
      </c>
      <c r="L3233" s="13" t="s">
        <v>108</v>
      </c>
      <c r="M3233" s="13" t="s">
        <v>109</v>
      </c>
      <c r="N3233" s="13" t="s">
        <v>664</v>
      </c>
      <c r="O3233" s="39"/>
      <c r="P3233" s="39"/>
      <c r="Q3233" s="39"/>
      <c r="R3233" s="39"/>
      <c r="S3233" s="39">
        <v>1</v>
      </c>
      <c r="T3233" s="39">
        <v>6</v>
      </c>
      <c r="U3233" s="39">
        <v>6</v>
      </c>
      <c r="V3233" s="39">
        <v>6</v>
      </c>
      <c r="W3233" s="39">
        <v>6</v>
      </c>
      <c r="X3233" s="39"/>
      <c r="Y3233" s="39"/>
      <c r="Z3233" s="39"/>
      <c r="AA3233" s="39"/>
      <c r="AB3233" s="39"/>
      <c r="AC3233" s="39"/>
      <c r="AD3233" s="39"/>
      <c r="AE3233" s="39"/>
      <c r="AF3233" s="39"/>
      <c r="AG3233" s="39"/>
      <c r="AH3233" s="39"/>
      <c r="AI3233" s="39"/>
      <c r="AJ3233" s="39"/>
      <c r="AK3233" s="39"/>
      <c r="AL3233" s="39"/>
      <c r="AM3233" s="39"/>
      <c r="AN3233" s="39"/>
      <c r="AO3233" s="39"/>
      <c r="AP3233" s="39">
        <v>269106.15999999997</v>
      </c>
      <c r="AQ3233" s="39">
        <v>0</v>
      </c>
      <c r="AR3233" s="27">
        <f t="shared" si="88"/>
        <v>0</v>
      </c>
      <c r="AS3233" s="13" t="s">
        <v>111</v>
      </c>
      <c r="AT3233" s="13">
        <v>2016</v>
      </c>
      <c r="AU3233" s="13">
        <v>14</v>
      </c>
    </row>
    <row r="3234" spans="2:47" x14ac:dyDescent="0.2">
      <c r="B3234" s="13" t="s">
        <v>5036</v>
      </c>
      <c r="C3234" s="13" t="s">
        <v>100</v>
      </c>
      <c r="D3234" s="13" t="s">
        <v>5034</v>
      </c>
      <c r="E3234" s="13" t="s">
        <v>5030</v>
      </c>
      <c r="F3234" s="13" t="s">
        <v>5031</v>
      </c>
      <c r="G3234" s="13" t="s">
        <v>5035</v>
      </c>
      <c r="H3234" s="13" t="s">
        <v>1475</v>
      </c>
      <c r="I3234" s="13">
        <v>45</v>
      </c>
      <c r="J3234" s="13" t="s">
        <v>614</v>
      </c>
      <c r="K3234" s="13" t="s">
        <v>107</v>
      </c>
      <c r="L3234" s="13" t="s">
        <v>108</v>
      </c>
      <c r="M3234" s="13" t="s">
        <v>109</v>
      </c>
      <c r="N3234" s="13" t="s">
        <v>664</v>
      </c>
      <c r="O3234" s="39"/>
      <c r="P3234" s="39"/>
      <c r="Q3234" s="39"/>
      <c r="R3234" s="39"/>
      <c r="S3234" s="39">
        <v>0</v>
      </c>
      <c r="T3234" s="39">
        <v>6</v>
      </c>
      <c r="U3234" s="39">
        <v>6</v>
      </c>
      <c r="V3234" s="39">
        <v>6</v>
      </c>
      <c r="W3234" s="39">
        <v>6</v>
      </c>
      <c r="X3234" s="39"/>
      <c r="Y3234" s="39"/>
      <c r="Z3234" s="39"/>
      <c r="AA3234" s="39"/>
      <c r="AB3234" s="39"/>
      <c r="AC3234" s="39"/>
      <c r="AD3234" s="39"/>
      <c r="AE3234" s="39"/>
      <c r="AF3234" s="39"/>
      <c r="AG3234" s="39"/>
      <c r="AH3234" s="39"/>
      <c r="AI3234" s="39"/>
      <c r="AJ3234" s="39"/>
      <c r="AK3234" s="39"/>
      <c r="AL3234" s="39"/>
      <c r="AM3234" s="39"/>
      <c r="AN3234" s="39"/>
      <c r="AO3234" s="39"/>
      <c r="AP3234" s="39">
        <v>269106.15999999997</v>
      </c>
      <c r="AQ3234" s="39">
        <v>0</v>
      </c>
      <c r="AR3234" s="27">
        <f t="shared" si="88"/>
        <v>0</v>
      </c>
      <c r="AS3234" s="13" t="s">
        <v>111</v>
      </c>
      <c r="AT3234" s="13">
        <v>2016</v>
      </c>
      <c r="AU3234" s="13" t="s">
        <v>212</v>
      </c>
    </row>
    <row r="3235" spans="2:47" x14ac:dyDescent="0.2">
      <c r="B3235" s="7" t="s">
        <v>5037</v>
      </c>
      <c r="C3235" s="8" t="s">
        <v>100</v>
      </c>
      <c r="D3235" s="13" t="s">
        <v>5038</v>
      </c>
      <c r="E3235" s="13" t="s">
        <v>5030</v>
      </c>
      <c r="F3235" s="13" t="s">
        <v>5039</v>
      </c>
      <c r="G3235" s="7" t="s">
        <v>5040</v>
      </c>
      <c r="H3235" s="8" t="s">
        <v>197</v>
      </c>
      <c r="I3235" s="8">
        <v>45</v>
      </c>
      <c r="J3235" s="8" t="s">
        <v>1386</v>
      </c>
      <c r="K3235" s="8" t="s">
        <v>107</v>
      </c>
      <c r="L3235" s="8" t="s">
        <v>108</v>
      </c>
      <c r="M3235" s="8" t="s">
        <v>109</v>
      </c>
      <c r="N3235" s="8" t="s">
        <v>4173</v>
      </c>
      <c r="O3235" s="74"/>
      <c r="P3235" s="27"/>
      <c r="Q3235" s="27"/>
      <c r="R3235" s="27"/>
      <c r="S3235" s="27">
        <v>28</v>
      </c>
      <c r="T3235" s="27">
        <v>28</v>
      </c>
      <c r="U3235" s="27">
        <v>28</v>
      </c>
      <c r="V3235" s="27">
        <v>28</v>
      </c>
      <c r="W3235" s="27"/>
      <c r="X3235" s="27"/>
      <c r="Y3235" s="27"/>
      <c r="Z3235" s="27"/>
      <c r="AA3235" s="27"/>
      <c r="AB3235" s="27"/>
      <c r="AC3235" s="27"/>
      <c r="AD3235" s="27"/>
      <c r="AE3235" s="27"/>
      <c r="AF3235" s="27"/>
      <c r="AG3235" s="27"/>
      <c r="AH3235" s="27"/>
      <c r="AI3235" s="27"/>
      <c r="AJ3235" s="27"/>
      <c r="AK3235" s="27"/>
      <c r="AL3235" s="27"/>
      <c r="AM3235" s="27"/>
      <c r="AN3235" s="27"/>
      <c r="AO3235" s="27"/>
      <c r="AP3235" s="27">
        <v>8750</v>
      </c>
      <c r="AQ3235" s="39">
        <v>0</v>
      </c>
      <c r="AR3235" s="27">
        <f t="shared" si="88"/>
        <v>0</v>
      </c>
      <c r="AS3235" s="10" t="s">
        <v>111</v>
      </c>
      <c r="AT3235" s="43" t="s">
        <v>241</v>
      </c>
      <c r="AU3235" s="89" t="s">
        <v>212</v>
      </c>
    </row>
    <row r="3236" spans="2:47" x14ac:dyDescent="0.2">
      <c r="B3236" s="7" t="s">
        <v>5041</v>
      </c>
      <c r="C3236" s="8" t="s">
        <v>100</v>
      </c>
      <c r="D3236" s="13" t="s">
        <v>5042</v>
      </c>
      <c r="E3236" s="13" t="s">
        <v>5043</v>
      </c>
      <c r="F3236" s="13" t="s">
        <v>5044</v>
      </c>
      <c r="G3236" s="7" t="s">
        <v>5045</v>
      </c>
      <c r="H3236" s="8" t="s">
        <v>197</v>
      </c>
      <c r="I3236" s="8">
        <v>45</v>
      </c>
      <c r="J3236" s="8" t="s">
        <v>1386</v>
      </c>
      <c r="K3236" s="8" t="s">
        <v>107</v>
      </c>
      <c r="L3236" s="8" t="s">
        <v>108</v>
      </c>
      <c r="M3236" s="8" t="s">
        <v>109</v>
      </c>
      <c r="N3236" s="8" t="s">
        <v>261</v>
      </c>
      <c r="O3236" s="74"/>
      <c r="P3236" s="27"/>
      <c r="Q3236" s="27"/>
      <c r="R3236" s="27"/>
      <c r="S3236" s="27">
        <v>6</v>
      </c>
      <c r="T3236" s="27">
        <v>6</v>
      </c>
      <c r="U3236" s="27">
        <v>6</v>
      </c>
      <c r="V3236" s="27">
        <v>6</v>
      </c>
      <c r="W3236" s="27"/>
      <c r="X3236" s="27"/>
      <c r="Y3236" s="27"/>
      <c r="Z3236" s="27"/>
      <c r="AA3236" s="27"/>
      <c r="AB3236" s="27"/>
      <c r="AC3236" s="27"/>
      <c r="AD3236" s="27"/>
      <c r="AE3236" s="27"/>
      <c r="AF3236" s="27"/>
      <c r="AG3236" s="27"/>
      <c r="AH3236" s="27"/>
      <c r="AI3236" s="27"/>
      <c r="AJ3236" s="27"/>
      <c r="AK3236" s="27"/>
      <c r="AL3236" s="27"/>
      <c r="AM3236" s="27"/>
      <c r="AN3236" s="27"/>
      <c r="AO3236" s="27"/>
      <c r="AP3236" s="27">
        <v>145000</v>
      </c>
      <c r="AQ3236" s="39">
        <v>0</v>
      </c>
      <c r="AR3236" s="27">
        <f t="shared" si="88"/>
        <v>0</v>
      </c>
      <c r="AS3236" s="10" t="s">
        <v>111</v>
      </c>
      <c r="AT3236" s="43" t="s">
        <v>241</v>
      </c>
      <c r="AU3236" s="89" t="s">
        <v>212</v>
      </c>
    </row>
    <row r="3237" spans="2:47" x14ac:dyDescent="0.2">
      <c r="B3237" s="7" t="s">
        <v>5046</v>
      </c>
      <c r="C3237" s="8" t="s">
        <v>100</v>
      </c>
      <c r="D3237" s="13" t="s">
        <v>1748</v>
      </c>
      <c r="E3237" s="13" t="s">
        <v>1749</v>
      </c>
      <c r="F3237" s="13" t="s">
        <v>1749</v>
      </c>
      <c r="G3237" s="7" t="s">
        <v>5047</v>
      </c>
      <c r="H3237" s="8" t="s">
        <v>105</v>
      </c>
      <c r="I3237" s="8">
        <v>45</v>
      </c>
      <c r="J3237" s="8" t="s">
        <v>1386</v>
      </c>
      <c r="K3237" s="8" t="s">
        <v>107</v>
      </c>
      <c r="L3237" s="8" t="s">
        <v>108</v>
      </c>
      <c r="M3237" s="8" t="s">
        <v>109</v>
      </c>
      <c r="N3237" s="8" t="s">
        <v>664</v>
      </c>
      <c r="O3237" s="74"/>
      <c r="P3237" s="27"/>
      <c r="Q3237" s="27"/>
      <c r="R3237" s="27"/>
      <c r="S3237" s="27">
        <v>400</v>
      </c>
      <c r="T3237" s="27">
        <v>400</v>
      </c>
      <c r="U3237" s="27">
        <v>400</v>
      </c>
      <c r="V3237" s="27">
        <v>400</v>
      </c>
      <c r="W3237" s="27"/>
      <c r="X3237" s="27"/>
      <c r="Y3237" s="27"/>
      <c r="Z3237" s="27"/>
      <c r="AA3237" s="27"/>
      <c r="AB3237" s="27"/>
      <c r="AC3237" s="27"/>
      <c r="AD3237" s="27"/>
      <c r="AE3237" s="27"/>
      <c r="AF3237" s="27"/>
      <c r="AG3237" s="27"/>
      <c r="AH3237" s="27"/>
      <c r="AI3237" s="27"/>
      <c r="AJ3237" s="27"/>
      <c r="AK3237" s="27"/>
      <c r="AL3237" s="27"/>
      <c r="AM3237" s="27"/>
      <c r="AN3237" s="27"/>
      <c r="AO3237" s="27"/>
      <c r="AP3237" s="27">
        <v>202.40178571428569</v>
      </c>
      <c r="AQ3237" s="39">
        <v>0</v>
      </c>
      <c r="AR3237" s="27">
        <f t="shared" si="88"/>
        <v>0</v>
      </c>
      <c r="AS3237" s="10" t="s">
        <v>111</v>
      </c>
      <c r="AT3237" s="43" t="s">
        <v>241</v>
      </c>
      <c r="AU3237" s="13" t="s">
        <v>1163</v>
      </c>
    </row>
    <row r="3238" spans="2:47" x14ac:dyDescent="0.2">
      <c r="B3238" s="13" t="s">
        <v>5048</v>
      </c>
      <c r="C3238" s="13" t="s">
        <v>100</v>
      </c>
      <c r="D3238" s="13" t="s">
        <v>1748</v>
      </c>
      <c r="E3238" s="13" t="s">
        <v>1749</v>
      </c>
      <c r="F3238" s="13" t="s">
        <v>1749</v>
      </c>
      <c r="G3238" s="13" t="s">
        <v>5049</v>
      </c>
      <c r="H3238" s="13" t="s">
        <v>1475</v>
      </c>
      <c r="I3238" s="13">
        <v>45</v>
      </c>
      <c r="J3238" s="13" t="s">
        <v>614</v>
      </c>
      <c r="K3238" s="13" t="s">
        <v>107</v>
      </c>
      <c r="L3238" s="13" t="s">
        <v>108</v>
      </c>
      <c r="M3238" s="13" t="s">
        <v>109</v>
      </c>
      <c r="N3238" s="13" t="s">
        <v>664</v>
      </c>
      <c r="O3238" s="39"/>
      <c r="P3238" s="39"/>
      <c r="Q3238" s="39"/>
      <c r="R3238" s="39"/>
      <c r="S3238" s="39">
        <v>877</v>
      </c>
      <c r="T3238" s="39">
        <v>1012</v>
      </c>
      <c r="U3238" s="39">
        <v>1012</v>
      </c>
      <c r="V3238" s="39">
        <v>1200</v>
      </c>
      <c r="W3238" s="39">
        <v>1200</v>
      </c>
      <c r="X3238" s="39"/>
      <c r="Y3238" s="39"/>
      <c r="Z3238" s="39"/>
      <c r="AA3238" s="39"/>
      <c r="AB3238" s="39"/>
      <c r="AC3238" s="39"/>
      <c r="AD3238" s="39"/>
      <c r="AE3238" s="39"/>
      <c r="AF3238" s="39"/>
      <c r="AG3238" s="39"/>
      <c r="AH3238" s="39"/>
      <c r="AI3238" s="39"/>
      <c r="AJ3238" s="39"/>
      <c r="AK3238" s="39"/>
      <c r="AL3238" s="39"/>
      <c r="AM3238" s="39"/>
      <c r="AN3238" s="39"/>
      <c r="AO3238" s="39"/>
      <c r="AP3238" s="39">
        <v>202.4</v>
      </c>
      <c r="AQ3238" s="39">
        <v>0</v>
      </c>
      <c r="AR3238" s="27">
        <f t="shared" si="88"/>
        <v>0</v>
      </c>
      <c r="AS3238" s="13" t="s">
        <v>111</v>
      </c>
      <c r="AT3238" s="13">
        <v>2016</v>
      </c>
      <c r="AU3238" s="13">
        <v>14.15</v>
      </c>
    </row>
    <row r="3239" spans="2:47" x14ac:dyDescent="0.2">
      <c r="B3239" s="13" t="s">
        <v>5050</v>
      </c>
      <c r="C3239" s="13" t="s">
        <v>100</v>
      </c>
      <c r="D3239" s="13" t="s">
        <v>1748</v>
      </c>
      <c r="E3239" s="13" t="s">
        <v>1749</v>
      </c>
      <c r="F3239" s="13" t="s">
        <v>1749</v>
      </c>
      <c r="G3239" s="13" t="s">
        <v>5049</v>
      </c>
      <c r="H3239" s="13" t="s">
        <v>1475</v>
      </c>
      <c r="I3239" s="13">
        <v>45</v>
      </c>
      <c r="J3239" s="13" t="s">
        <v>614</v>
      </c>
      <c r="K3239" s="13" t="s">
        <v>107</v>
      </c>
      <c r="L3239" s="13" t="s">
        <v>108</v>
      </c>
      <c r="M3239" s="13" t="s">
        <v>109</v>
      </c>
      <c r="N3239" s="13" t="s">
        <v>664</v>
      </c>
      <c r="O3239" s="39"/>
      <c r="P3239" s="39"/>
      <c r="Q3239" s="39"/>
      <c r="R3239" s="39"/>
      <c r="S3239" s="39">
        <v>2800</v>
      </c>
      <c r="T3239" s="39">
        <v>1012</v>
      </c>
      <c r="U3239" s="39">
        <v>1012</v>
      </c>
      <c r="V3239" s="39">
        <v>1200</v>
      </c>
      <c r="W3239" s="39">
        <v>1200</v>
      </c>
      <c r="X3239" s="39"/>
      <c r="Y3239" s="39"/>
      <c r="Z3239" s="39"/>
      <c r="AA3239" s="39"/>
      <c r="AB3239" s="39"/>
      <c r="AC3239" s="39"/>
      <c r="AD3239" s="39"/>
      <c r="AE3239" s="39"/>
      <c r="AF3239" s="39"/>
      <c r="AG3239" s="39"/>
      <c r="AH3239" s="39"/>
      <c r="AI3239" s="39"/>
      <c r="AJ3239" s="39"/>
      <c r="AK3239" s="39"/>
      <c r="AL3239" s="39"/>
      <c r="AM3239" s="39"/>
      <c r="AN3239" s="39"/>
      <c r="AO3239" s="39"/>
      <c r="AP3239" s="39">
        <v>343.74999999999994</v>
      </c>
      <c r="AQ3239" s="39">
        <v>0</v>
      </c>
      <c r="AR3239" s="27">
        <f t="shared" si="88"/>
        <v>0</v>
      </c>
      <c r="AS3239" s="13" t="s">
        <v>111</v>
      </c>
      <c r="AT3239" s="13">
        <v>2016</v>
      </c>
      <c r="AU3239" s="13" t="s">
        <v>2048</v>
      </c>
    </row>
    <row r="3240" spans="2:47" x14ac:dyDescent="0.2">
      <c r="B3240" s="13" t="s">
        <v>5051</v>
      </c>
      <c r="C3240" s="13" t="s">
        <v>100</v>
      </c>
      <c r="D3240" s="13" t="s">
        <v>5052</v>
      </c>
      <c r="E3240" s="13" t="s">
        <v>5053</v>
      </c>
      <c r="F3240" s="13" t="s">
        <v>5054</v>
      </c>
      <c r="G3240" s="13" t="s">
        <v>5049</v>
      </c>
      <c r="H3240" s="13" t="s">
        <v>1475</v>
      </c>
      <c r="I3240" s="13">
        <v>45</v>
      </c>
      <c r="J3240" s="13" t="s">
        <v>747</v>
      </c>
      <c r="K3240" s="13" t="s">
        <v>107</v>
      </c>
      <c r="L3240" s="13" t="s">
        <v>108</v>
      </c>
      <c r="M3240" s="13" t="s">
        <v>109</v>
      </c>
      <c r="N3240" s="13" t="s">
        <v>664</v>
      </c>
      <c r="O3240" s="39"/>
      <c r="P3240" s="39"/>
      <c r="Q3240" s="39"/>
      <c r="R3240" s="39"/>
      <c r="S3240" s="39">
        <v>2800</v>
      </c>
      <c r="T3240" s="39">
        <v>1012</v>
      </c>
      <c r="U3240" s="39">
        <v>1012</v>
      </c>
      <c r="V3240" s="39">
        <v>1200</v>
      </c>
      <c r="W3240" s="39">
        <v>1200</v>
      </c>
      <c r="X3240" s="39"/>
      <c r="Y3240" s="39"/>
      <c r="Z3240" s="39"/>
      <c r="AA3240" s="39"/>
      <c r="AB3240" s="39"/>
      <c r="AC3240" s="39"/>
      <c r="AD3240" s="39"/>
      <c r="AE3240" s="39"/>
      <c r="AF3240" s="39"/>
      <c r="AG3240" s="39"/>
      <c r="AH3240" s="39"/>
      <c r="AI3240" s="39"/>
      <c r="AJ3240" s="39"/>
      <c r="AK3240" s="39"/>
      <c r="AL3240" s="39"/>
      <c r="AM3240" s="39"/>
      <c r="AN3240" s="39"/>
      <c r="AO3240" s="39"/>
      <c r="AP3240" s="39">
        <v>343.74999999999994</v>
      </c>
      <c r="AQ3240" s="39">
        <v>0</v>
      </c>
      <c r="AR3240" s="27">
        <f t="shared" si="88"/>
        <v>0</v>
      </c>
      <c r="AS3240" s="13" t="s">
        <v>748</v>
      </c>
      <c r="AT3240" s="13">
        <v>2016</v>
      </c>
      <c r="AU3240" s="13">
        <v>9.1199999999999992</v>
      </c>
    </row>
    <row r="3241" spans="2:47" x14ac:dyDescent="0.2">
      <c r="B3241" s="13" t="s">
        <v>5055</v>
      </c>
      <c r="C3241" s="13" t="s">
        <v>100</v>
      </c>
      <c r="D3241" s="13" t="s">
        <v>5052</v>
      </c>
      <c r="E3241" s="13" t="s">
        <v>5053</v>
      </c>
      <c r="F3241" s="13" t="s">
        <v>5054</v>
      </c>
      <c r="G3241" s="13" t="s">
        <v>5049</v>
      </c>
      <c r="H3241" s="13" t="s">
        <v>1475</v>
      </c>
      <c r="I3241" s="13">
        <v>45</v>
      </c>
      <c r="J3241" s="13" t="s">
        <v>462</v>
      </c>
      <c r="K3241" s="13" t="s">
        <v>107</v>
      </c>
      <c r="L3241" s="13" t="s">
        <v>108</v>
      </c>
      <c r="M3241" s="13" t="s">
        <v>337</v>
      </c>
      <c r="N3241" s="13" t="s">
        <v>664</v>
      </c>
      <c r="O3241" s="39"/>
      <c r="P3241" s="39"/>
      <c r="Q3241" s="39"/>
      <c r="R3241" s="39"/>
      <c r="S3241" s="39">
        <v>2800</v>
      </c>
      <c r="T3241" s="39">
        <v>1012</v>
      </c>
      <c r="U3241" s="39">
        <v>1012</v>
      </c>
      <c r="V3241" s="39">
        <v>1200</v>
      </c>
      <c r="W3241" s="39">
        <v>1200</v>
      </c>
      <c r="X3241" s="39"/>
      <c r="Y3241" s="39"/>
      <c r="Z3241" s="39"/>
      <c r="AA3241" s="39"/>
      <c r="AB3241" s="39"/>
      <c r="AC3241" s="39"/>
      <c r="AD3241" s="39"/>
      <c r="AE3241" s="39"/>
      <c r="AF3241" s="39"/>
      <c r="AG3241" s="39"/>
      <c r="AH3241" s="39"/>
      <c r="AI3241" s="39"/>
      <c r="AJ3241" s="39"/>
      <c r="AK3241" s="39"/>
      <c r="AL3241" s="39"/>
      <c r="AM3241" s="39"/>
      <c r="AN3241" s="39"/>
      <c r="AO3241" s="39"/>
      <c r="AP3241" s="39">
        <v>343.74999999999994</v>
      </c>
      <c r="AQ3241" s="39">
        <v>0</v>
      </c>
      <c r="AR3241" s="27">
        <f t="shared" si="88"/>
        <v>0</v>
      </c>
      <c r="AS3241" s="13" t="s">
        <v>748</v>
      </c>
      <c r="AT3241" s="13">
        <v>2016</v>
      </c>
      <c r="AU3241" s="13" t="s">
        <v>212</v>
      </c>
    </row>
    <row r="3242" spans="2:47" x14ac:dyDescent="0.2">
      <c r="B3242" s="7" t="s">
        <v>5056</v>
      </c>
      <c r="C3242" s="8" t="s">
        <v>100</v>
      </c>
      <c r="D3242" s="13" t="s">
        <v>1748</v>
      </c>
      <c r="E3242" s="8" t="s">
        <v>1749</v>
      </c>
      <c r="F3242" s="8" t="s">
        <v>1749</v>
      </c>
      <c r="G3242" s="7" t="s">
        <v>5057</v>
      </c>
      <c r="H3242" s="8" t="s">
        <v>105</v>
      </c>
      <c r="I3242" s="8">
        <v>45</v>
      </c>
      <c r="J3242" s="8" t="s">
        <v>1386</v>
      </c>
      <c r="K3242" s="8" t="s">
        <v>107</v>
      </c>
      <c r="L3242" s="8" t="s">
        <v>108</v>
      </c>
      <c r="M3242" s="8" t="s">
        <v>109</v>
      </c>
      <c r="N3242" s="8" t="s">
        <v>664</v>
      </c>
      <c r="O3242" s="74"/>
      <c r="P3242" s="27"/>
      <c r="Q3242" s="27"/>
      <c r="R3242" s="27"/>
      <c r="S3242" s="27">
        <v>30</v>
      </c>
      <c r="T3242" s="27">
        <v>30</v>
      </c>
      <c r="U3242" s="27">
        <v>30</v>
      </c>
      <c r="V3242" s="27">
        <v>30</v>
      </c>
      <c r="W3242" s="27"/>
      <c r="X3242" s="27"/>
      <c r="Y3242" s="27"/>
      <c r="Z3242" s="27"/>
      <c r="AA3242" s="27"/>
      <c r="AB3242" s="27"/>
      <c r="AC3242" s="27"/>
      <c r="AD3242" s="27"/>
      <c r="AE3242" s="27"/>
      <c r="AF3242" s="27"/>
      <c r="AG3242" s="27"/>
      <c r="AH3242" s="27"/>
      <c r="AI3242" s="27"/>
      <c r="AJ3242" s="27"/>
      <c r="AK3242" s="27"/>
      <c r="AL3242" s="27"/>
      <c r="AM3242" s="27"/>
      <c r="AN3242" s="27"/>
      <c r="AO3242" s="27"/>
      <c r="AP3242" s="27">
        <v>2584.8214285714284</v>
      </c>
      <c r="AQ3242" s="39">
        <v>0</v>
      </c>
      <c r="AR3242" s="27">
        <f t="shared" si="88"/>
        <v>0</v>
      </c>
      <c r="AS3242" s="10" t="s">
        <v>111</v>
      </c>
      <c r="AT3242" s="43" t="s">
        <v>241</v>
      </c>
      <c r="AU3242" s="13" t="s">
        <v>1163</v>
      </c>
    </row>
    <row r="3243" spans="2:47" x14ac:dyDescent="0.2">
      <c r="B3243" s="13" t="s">
        <v>5058</v>
      </c>
      <c r="C3243" s="13" t="s">
        <v>100</v>
      </c>
      <c r="D3243" s="13" t="s">
        <v>1748</v>
      </c>
      <c r="E3243" s="13" t="s">
        <v>1749</v>
      </c>
      <c r="F3243" s="13" t="s">
        <v>1749</v>
      </c>
      <c r="G3243" s="13" t="s">
        <v>5059</v>
      </c>
      <c r="H3243" s="13" t="s">
        <v>1475</v>
      </c>
      <c r="I3243" s="13">
        <v>45</v>
      </c>
      <c r="J3243" s="13" t="s">
        <v>614</v>
      </c>
      <c r="K3243" s="13" t="s">
        <v>107</v>
      </c>
      <c r="L3243" s="13" t="s">
        <v>108</v>
      </c>
      <c r="M3243" s="13" t="s">
        <v>109</v>
      </c>
      <c r="N3243" s="13" t="s">
        <v>664</v>
      </c>
      <c r="O3243" s="39"/>
      <c r="P3243" s="39"/>
      <c r="Q3243" s="39"/>
      <c r="R3243" s="39"/>
      <c r="S3243" s="39">
        <v>50</v>
      </c>
      <c r="T3243" s="39">
        <v>50</v>
      </c>
      <c r="U3243" s="39">
        <v>50</v>
      </c>
      <c r="V3243" s="39">
        <v>50</v>
      </c>
      <c r="W3243" s="39">
        <v>50</v>
      </c>
      <c r="X3243" s="39"/>
      <c r="Y3243" s="39"/>
      <c r="Z3243" s="39"/>
      <c r="AA3243" s="39"/>
      <c r="AB3243" s="39"/>
      <c r="AC3243" s="39"/>
      <c r="AD3243" s="39"/>
      <c r="AE3243" s="39"/>
      <c r="AF3243" s="39"/>
      <c r="AG3243" s="39"/>
      <c r="AH3243" s="39"/>
      <c r="AI3243" s="39"/>
      <c r="AJ3243" s="39"/>
      <c r="AK3243" s="39"/>
      <c r="AL3243" s="39"/>
      <c r="AM3243" s="39"/>
      <c r="AN3243" s="39"/>
      <c r="AO3243" s="39"/>
      <c r="AP3243" s="39">
        <v>2584.8200000000002</v>
      </c>
      <c r="AQ3243" s="39">
        <v>0</v>
      </c>
      <c r="AR3243" s="27">
        <f t="shared" si="88"/>
        <v>0</v>
      </c>
      <c r="AS3243" s="13" t="s">
        <v>111</v>
      </c>
      <c r="AT3243" s="13">
        <v>2016</v>
      </c>
      <c r="AU3243" s="13" t="s">
        <v>212</v>
      </c>
    </row>
    <row r="3244" spans="2:47" x14ac:dyDescent="0.2">
      <c r="B3244" s="7" t="s">
        <v>5060</v>
      </c>
      <c r="C3244" s="8" t="s">
        <v>100</v>
      </c>
      <c r="D3244" s="13" t="s">
        <v>5061</v>
      </c>
      <c r="E3244" s="13" t="s">
        <v>1017</v>
      </c>
      <c r="F3244" s="13" t="s">
        <v>1018</v>
      </c>
      <c r="G3244" s="7" t="s">
        <v>5062</v>
      </c>
      <c r="H3244" s="8" t="s">
        <v>197</v>
      </c>
      <c r="I3244" s="8">
        <v>45</v>
      </c>
      <c r="J3244" s="8" t="s">
        <v>1386</v>
      </c>
      <c r="K3244" s="8" t="s">
        <v>107</v>
      </c>
      <c r="L3244" s="8" t="s">
        <v>108</v>
      </c>
      <c r="M3244" s="8" t="s">
        <v>109</v>
      </c>
      <c r="N3244" s="8" t="s">
        <v>2534</v>
      </c>
      <c r="O3244" s="74"/>
      <c r="P3244" s="27"/>
      <c r="Q3244" s="27"/>
      <c r="R3244" s="27"/>
      <c r="S3244" s="27">
        <v>50</v>
      </c>
      <c r="T3244" s="27">
        <v>50</v>
      </c>
      <c r="U3244" s="27">
        <v>50</v>
      </c>
      <c r="V3244" s="27">
        <v>50</v>
      </c>
      <c r="W3244" s="27"/>
      <c r="X3244" s="27"/>
      <c r="Y3244" s="27"/>
      <c r="Z3244" s="27"/>
      <c r="AA3244" s="27"/>
      <c r="AB3244" s="27"/>
      <c r="AC3244" s="27"/>
      <c r="AD3244" s="27"/>
      <c r="AE3244" s="27"/>
      <c r="AF3244" s="27"/>
      <c r="AG3244" s="27"/>
      <c r="AH3244" s="27"/>
      <c r="AI3244" s="27"/>
      <c r="AJ3244" s="27"/>
      <c r="AK3244" s="27"/>
      <c r="AL3244" s="27"/>
      <c r="AM3244" s="27"/>
      <c r="AN3244" s="27"/>
      <c r="AO3244" s="27"/>
      <c r="AP3244" s="27">
        <v>2449.9999999999995</v>
      </c>
      <c r="AQ3244" s="39">
        <v>0</v>
      </c>
      <c r="AR3244" s="27">
        <f t="shared" si="88"/>
        <v>0</v>
      </c>
      <c r="AS3244" s="10" t="s">
        <v>111</v>
      </c>
      <c r="AT3244" s="43" t="s">
        <v>241</v>
      </c>
      <c r="AU3244" s="89" t="s">
        <v>212</v>
      </c>
    </row>
    <row r="3245" spans="2:47" x14ac:dyDescent="0.2">
      <c r="B3245" s="7" t="s">
        <v>5063</v>
      </c>
      <c r="C3245" s="8" t="s">
        <v>100</v>
      </c>
      <c r="D3245" s="13" t="s">
        <v>5064</v>
      </c>
      <c r="E3245" s="13" t="s">
        <v>5065</v>
      </c>
      <c r="F3245" s="13" t="s">
        <v>5066</v>
      </c>
      <c r="G3245" s="7" t="s">
        <v>5067</v>
      </c>
      <c r="H3245" s="8" t="s">
        <v>197</v>
      </c>
      <c r="I3245" s="8">
        <v>45</v>
      </c>
      <c r="J3245" s="8" t="s">
        <v>1386</v>
      </c>
      <c r="K3245" s="8" t="s">
        <v>107</v>
      </c>
      <c r="L3245" s="8" t="s">
        <v>108</v>
      </c>
      <c r="M3245" s="8" t="s">
        <v>109</v>
      </c>
      <c r="N3245" s="8" t="s">
        <v>2105</v>
      </c>
      <c r="O3245" s="74"/>
      <c r="P3245" s="27"/>
      <c r="Q3245" s="27"/>
      <c r="R3245" s="27"/>
      <c r="S3245" s="27">
        <v>100</v>
      </c>
      <c r="T3245" s="27">
        <v>100</v>
      </c>
      <c r="U3245" s="27">
        <v>100</v>
      </c>
      <c r="V3245" s="27">
        <v>100</v>
      </c>
      <c r="W3245" s="27"/>
      <c r="X3245" s="27"/>
      <c r="Y3245" s="27"/>
      <c r="Z3245" s="27"/>
      <c r="AA3245" s="27"/>
      <c r="AB3245" s="27"/>
      <c r="AC3245" s="27"/>
      <c r="AD3245" s="27"/>
      <c r="AE3245" s="27"/>
      <c r="AF3245" s="27"/>
      <c r="AG3245" s="27"/>
      <c r="AH3245" s="27"/>
      <c r="AI3245" s="27"/>
      <c r="AJ3245" s="27"/>
      <c r="AK3245" s="27"/>
      <c r="AL3245" s="27"/>
      <c r="AM3245" s="27"/>
      <c r="AN3245" s="27"/>
      <c r="AO3245" s="27"/>
      <c r="AP3245" s="27">
        <v>1063.4017857142856</v>
      </c>
      <c r="AQ3245" s="39">
        <v>0</v>
      </c>
      <c r="AR3245" s="27">
        <f t="shared" si="88"/>
        <v>0</v>
      </c>
      <c r="AS3245" s="10" t="s">
        <v>111</v>
      </c>
      <c r="AT3245" s="43" t="s">
        <v>241</v>
      </c>
      <c r="AU3245" s="89" t="s">
        <v>212</v>
      </c>
    </row>
    <row r="3246" spans="2:47" x14ac:dyDescent="0.2">
      <c r="B3246" s="7" t="s">
        <v>5068</v>
      </c>
      <c r="C3246" s="8" t="s">
        <v>100</v>
      </c>
      <c r="D3246" s="13" t="s">
        <v>5064</v>
      </c>
      <c r="E3246" s="13" t="s">
        <v>5065</v>
      </c>
      <c r="F3246" s="13" t="s">
        <v>5066</v>
      </c>
      <c r="G3246" s="7" t="s">
        <v>5069</v>
      </c>
      <c r="H3246" s="8" t="s">
        <v>197</v>
      </c>
      <c r="I3246" s="8">
        <v>45</v>
      </c>
      <c r="J3246" s="8" t="s">
        <v>1386</v>
      </c>
      <c r="K3246" s="8" t="s">
        <v>107</v>
      </c>
      <c r="L3246" s="8" t="s">
        <v>108</v>
      </c>
      <c r="M3246" s="8" t="s">
        <v>109</v>
      </c>
      <c r="N3246" s="8" t="s">
        <v>2105</v>
      </c>
      <c r="O3246" s="74"/>
      <c r="P3246" s="27"/>
      <c r="Q3246" s="27"/>
      <c r="R3246" s="27"/>
      <c r="S3246" s="27">
        <v>100</v>
      </c>
      <c r="T3246" s="27">
        <v>100</v>
      </c>
      <c r="U3246" s="27">
        <v>100</v>
      </c>
      <c r="V3246" s="27">
        <v>100</v>
      </c>
      <c r="W3246" s="27"/>
      <c r="X3246" s="27"/>
      <c r="Y3246" s="27"/>
      <c r="Z3246" s="27"/>
      <c r="AA3246" s="27"/>
      <c r="AB3246" s="27"/>
      <c r="AC3246" s="27"/>
      <c r="AD3246" s="27"/>
      <c r="AE3246" s="27"/>
      <c r="AF3246" s="27"/>
      <c r="AG3246" s="27"/>
      <c r="AH3246" s="27"/>
      <c r="AI3246" s="27"/>
      <c r="AJ3246" s="27"/>
      <c r="AK3246" s="27"/>
      <c r="AL3246" s="27"/>
      <c r="AM3246" s="27"/>
      <c r="AN3246" s="27"/>
      <c r="AO3246" s="27"/>
      <c r="AP3246" s="27">
        <v>756.60714285714278</v>
      </c>
      <c r="AQ3246" s="39">
        <v>0</v>
      </c>
      <c r="AR3246" s="27">
        <f t="shared" si="88"/>
        <v>0</v>
      </c>
      <c r="AS3246" s="10" t="s">
        <v>111</v>
      </c>
      <c r="AT3246" s="43" t="s">
        <v>241</v>
      </c>
      <c r="AU3246" s="89" t="s">
        <v>212</v>
      </c>
    </row>
    <row r="3247" spans="2:47" x14ac:dyDescent="0.2">
      <c r="B3247" s="7" t="s">
        <v>5070</v>
      </c>
      <c r="C3247" s="8" t="s">
        <v>100</v>
      </c>
      <c r="D3247" s="13" t="s">
        <v>5064</v>
      </c>
      <c r="E3247" s="13" t="s">
        <v>5065</v>
      </c>
      <c r="F3247" s="13" t="s">
        <v>5066</v>
      </c>
      <c r="G3247" s="7" t="s">
        <v>5071</v>
      </c>
      <c r="H3247" s="8" t="s">
        <v>197</v>
      </c>
      <c r="I3247" s="8">
        <v>45</v>
      </c>
      <c r="J3247" s="8" t="s">
        <v>1386</v>
      </c>
      <c r="K3247" s="8" t="s">
        <v>107</v>
      </c>
      <c r="L3247" s="8" t="s">
        <v>108</v>
      </c>
      <c r="M3247" s="8" t="s">
        <v>109</v>
      </c>
      <c r="N3247" s="8" t="s">
        <v>2105</v>
      </c>
      <c r="O3247" s="74"/>
      <c r="P3247" s="27"/>
      <c r="Q3247" s="27"/>
      <c r="R3247" s="27"/>
      <c r="S3247" s="27">
        <v>100</v>
      </c>
      <c r="T3247" s="27">
        <v>100</v>
      </c>
      <c r="U3247" s="27">
        <v>100</v>
      </c>
      <c r="V3247" s="27">
        <v>100</v>
      </c>
      <c r="W3247" s="27"/>
      <c r="X3247" s="27"/>
      <c r="Y3247" s="27"/>
      <c r="Z3247" s="27"/>
      <c r="AA3247" s="27"/>
      <c r="AB3247" s="27"/>
      <c r="AC3247" s="27"/>
      <c r="AD3247" s="27"/>
      <c r="AE3247" s="27"/>
      <c r="AF3247" s="27"/>
      <c r="AG3247" s="27"/>
      <c r="AH3247" s="27"/>
      <c r="AI3247" s="27"/>
      <c r="AJ3247" s="27"/>
      <c r="AK3247" s="27"/>
      <c r="AL3247" s="27"/>
      <c r="AM3247" s="27"/>
      <c r="AN3247" s="27"/>
      <c r="AO3247" s="27"/>
      <c r="AP3247" s="27">
        <v>735.80357142857133</v>
      </c>
      <c r="AQ3247" s="39">
        <v>0</v>
      </c>
      <c r="AR3247" s="27">
        <f t="shared" si="88"/>
        <v>0</v>
      </c>
      <c r="AS3247" s="10" t="s">
        <v>111</v>
      </c>
      <c r="AT3247" s="43" t="s">
        <v>241</v>
      </c>
      <c r="AU3247" s="89" t="s">
        <v>212</v>
      </c>
    </row>
    <row r="3248" spans="2:47" x14ac:dyDescent="0.2">
      <c r="B3248" s="7" t="s">
        <v>5072</v>
      </c>
      <c r="C3248" s="8" t="s">
        <v>100</v>
      </c>
      <c r="D3248" s="13" t="s">
        <v>5064</v>
      </c>
      <c r="E3248" s="13" t="s">
        <v>5065</v>
      </c>
      <c r="F3248" s="13" t="s">
        <v>5066</v>
      </c>
      <c r="G3248" s="7" t="s">
        <v>5073</v>
      </c>
      <c r="H3248" s="8" t="s">
        <v>197</v>
      </c>
      <c r="I3248" s="8">
        <v>45</v>
      </c>
      <c r="J3248" s="8" t="s">
        <v>1386</v>
      </c>
      <c r="K3248" s="8" t="s">
        <v>107</v>
      </c>
      <c r="L3248" s="8" t="s">
        <v>108</v>
      </c>
      <c r="M3248" s="8" t="s">
        <v>109</v>
      </c>
      <c r="N3248" s="8" t="s">
        <v>2105</v>
      </c>
      <c r="O3248" s="74"/>
      <c r="P3248" s="27"/>
      <c r="Q3248" s="27"/>
      <c r="R3248" s="27"/>
      <c r="S3248" s="27">
        <v>100</v>
      </c>
      <c r="T3248" s="27">
        <v>100</v>
      </c>
      <c r="U3248" s="27">
        <v>100</v>
      </c>
      <c r="V3248" s="27">
        <v>100</v>
      </c>
      <c r="W3248" s="27"/>
      <c r="X3248" s="27"/>
      <c r="Y3248" s="27"/>
      <c r="Z3248" s="27"/>
      <c r="AA3248" s="27"/>
      <c r="AB3248" s="27"/>
      <c r="AC3248" s="27"/>
      <c r="AD3248" s="27"/>
      <c r="AE3248" s="27"/>
      <c r="AF3248" s="27"/>
      <c r="AG3248" s="27"/>
      <c r="AH3248" s="27"/>
      <c r="AI3248" s="27"/>
      <c r="AJ3248" s="27"/>
      <c r="AK3248" s="27"/>
      <c r="AL3248" s="27"/>
      <c r="AM3248" s="27"/>
      <c r="AN3248" s="27"/>
      <c r="AO3248" s="27"/>
      <c r="AP3248" s="27">
        <v>735.80357142857133</v>
      </c>
      <c r="AQ3248" s="39">
        <v>0</v>
      </c>
      <c r="AR3248" s="27">
        <f t="shared" si="88"/>
        <v>0</v>
      </c>
      <c r="AS3248" s="10" t="s">
        <v>111</v>
      </c>
      <c r="AT3248" s="43" t="s">
        <v>241</v>
      </c>
      <c r="AU3248" s="89" t="s">
        <v>212</v>
      </c>
    </row>
    <row r="3249" spans="2:47" x14ac:dyDescent="0.2">
      <c r="B3249" s="7" t="s">
        <v>5074</v>
      </c>
      <c r="C3249" s="8" t="s">
        <v>100</v>
      </c>
      <c r="D3249" s="13" t="s">
        <v>5064</v>
      </c>
      <c r="E3249" s="13" t="s">
        <v>5065</v>
      </c>
      <c r="F3249" s="13" t="s">
        <v>5066</v>
      </c>
      <c r="G3249" s="7" t="s">
        <v>5075</v>
      </c>
      <c r="H3249" s="8" t="s">
        <v>197</v>
      </c>
      <c r="I3249" s="8">
        <v>45</v>
      </c>
      <c r="J3249" s="8" t="s">
        <v>1386</v>
      </c>
      <c r="K3249" s="8" t="s">
        <v>107</v>
      </c>
      <c r="L3249" s="8" t="s">
        <v>108</v>
      </c>
      <c r="M3249" s="8" t="s">
        <v>109</v>
      </c>
      <c r="N3249" s="8" t="s">
        <v>2105</v>
      </c>
      <c r="O3249" s="74"/>
      <c r="P3249" s="27"/>
      <c r="Q3249" s="27"/>
      <c r="R3249" s="27"/>
      <c r="S3249" s="27">
        <v>200</v>
      </c>
      <c r="T3249" s="27">
        <v>100</v>
      </c>
      <c r="U3249" s="27">
        <v>200</v>
      </c>
      <c r="V3249" s="27">
        <v>200</v>
      </c>
      <c r="W3249" s="27"/>
      <c r="X3249" s="27"/>
      <c r="Y3249" s="27"/>
      <c r="Z3249" s="27"/>
      <c r="AA3249" s="27"/>
      <c r="AB3249" s="27"/>
      <c r="AC3249" s="27"/>
      <c r="AD3249" s="27"/>
      <c r="AE3249" s="27"/>
      <c r="AF3249" s="27"/>
      <c r="AG3249" s="27"/>
      <c r="AH3249" s="27"/>
      <c r="AI3249" s="27"/>
      <c r="AJ3249" s="27"/>
      <c r="AK3249" s="27"/>
      <c r="AL3249" s="27"/>
      <c r="AM3249" s="27"/>
      <c r="AN3249" s="27"/>
      <c r="AO3249" s="27"/>
      <c r="AP3249" s="27">
        <v>735.80357142857133</v>
      </c>
      <c r="AQ3249" s="39">
        <v>0</v>
      </c>
      <c r="AR3249" s="27">
        <f t="shared" si="88"/>
        <v>0</v>
      </c>
      <c r="AS3249" s="10" t="s">
        <v>111</v>
      </c>
      <c r="AT3249" s="43" t="s">
        <v>241</v>
      </c>
      <c r="AU3249" s="89" t="s">
        <v>212</v>
      </c>
    </row>
    <row r="3250" spans="2:47" x14ac:dyDescent="0.2">
      <c r="B3250" s="7" t="s">
        <v>5076</v>
      </c>
      <c r="C3250" s="8" t="s">
        <v>100</v>
      </c>
      <c r="D3250" s="13" t="s">
        <v>5064</v>
      </c>
      <c r="E3250" s="13" t="s">
        <v>5065</v>
      </c>
      <c r="F3250" s="13" t="s">
        <v>5066</v>
      </c>
      <c r="G3250" s="7" t="s">
        <v>5077</v>
      </c>
      <c r="H3250" s="8" t="s">
        <v>197</v>
      </c>
      <c r="I3250" s="8">
        <v>45</v>
      </c>
      <c r="J3250" s="8" t="s">
        <v>1386</v>
      </c>
      <c r="K3250" s="8" t="s">
        <v>107</v>
      </c>
      <c r="L3250" s="8" t="s">
        <v>108</v>
      </c>
      <c r="M3250" s="8" t="s">
        <v>109</v>
      </c>
      <c r="N3250" s="8" t="s">
        <v>2105</v>
      </c>
      <c r="O3250" s="74"/>
      <c r="P3250" s="27"/>
      <c r="Q3250" s="27"/>
      <c r="R3250" s="27"/>
      <c r="S3250" s="27">
        <v>80</v>
      </c>
      <c r="T3250" s="27">
        <v>80</v>
      </c>
      <c r="U3250" s="27">
        <v>80</v>
      </c>
      <c r="V3250" s="27">
        <v>80</v>
      </c>
      <c r="W3250" s="27"/>
      <c r="X3250" s="27"/>
      <c r="Y3250" s="27"/>
      <c r="Z3250" s="27"/>
      <c r="AA3250" s="27"/>
      <c r="AB3250" s="27"/>
      <c r="AC3250" s="27"/>
      <c r="AD3250" s="27"/>
      <c r="AE3250" s="27"/>
      <c r="AF3250" s="27"/>
      <c r="AG3250" s="27"/>
      <c r="AH3250" s="27"/>
      <c r="AI3250" s="27"/>
      <c r="AJ3250" s="27"/>
      <c r="AK3250" s="27"/>
      <c r="AL3250" s="27"/>
      <c r="AM3250" s="27"/>
      <c r="AN3250" s="27"/>
      <c r="AO3250" s="27"/>
      <c r="AP3250" s="27">
        <v>735.80357142857133</v>
      </c>
      <c r="AQ3250" s="39">
        <v>0</v>
      </c>
      <c r="AR3250" s="27">
        <f t="shared" si="88"/>
        <v>0</v>
      </c>
      <c r="AS3250" s="10" t="s">
        <v>111</v>
      </c>
      <c r="AT3250" s="43" t="s">
        <v>241</v>
      </c>
      <c r="AU3250" s="89" t="s">
        <v>212</v>
      </c>
    </row>
    <row r="3251" spans="2:47" x14ac:dyDescent="0.2">
      <c r="B3251" s="7" t="s">
        <v>5078</v>
      </c>
      <c r="C3251" s="8" t="s">
        <v>100</v>
      </c>
      <c r="D3251" s="13" t="s">
        <v>5079</v>
      </c>
      <c r="E3251" s="13" t="s">
        <v>1642</v>
      </c>
      <c r="F3251" s="13" t="s">
        <v>5080</v>
      </c>
      <c r="G3251" s="7" t="s">
        <v>5081</v>
      </c>
      <c r="H3251" s="8" t="s">
        <v>105</v>
      </c>
      <c r="I3251" s="8">
        <v>45</v>
      </c>
      <c r="J3251" s="8" t="s">
        <v>1386</v>
      </c>
      <c r="K3251" s="8" t="s">
        <v>107</v>
      </c>
      <c r="L3251" s="8" t="s">
        <v>108</v>
      </c>
      <c r="M3251" s="8" t="s">
        <v>109</v>
      </c>
      <c r="N3251" s="8" t="s">
        <v>664</v>
      </c>
      <c r="O3251" s="74"/>
      <c r="P3251" s="27"/>
      <c r="Q3251" s="27"/>
      <c r="R3251" s="27"/>
      <c r="S3251" s="27">
        <v>4</v>
      </c>
      <c r="T3251" s="27">
        <v>3</v>
      </c>
      <c r="U3251" s="27">
        <v>3</v>
      </c>
      <c r="V3251" s="27">
        <v>3</v>
      </c>
      <c r="W3251" s="27"/>
      <c r="X3251" s="27"/>
      <c r="Y3251" s="27"/>
      <c r="Z3251" s="27"/>
      <c r="AA3251" s="27"/>
      <c r="AB3251" s="27"/>
      <c r="AC3251" s="27"/>
      <c r="AD3251" s="27"/>
      <c r="AE3251" s="27"/>
      <c r="AF3251" s="27"/>
      <c r="AG3251" s="27"/>
      <c r="AH3251" s="27"/>
      <c r="AI3251" s="27"/>
      <c r="AJ3251" s="27"/>
      <c r="AK3251" s="27"/>
      <c r="AL3251" s="27"/>
      <c r="AM3251" s="27"/>
      <c r="AN3251" s="27"/>
      <c r="AO3251" s="27"/>
      <c r="AP3251" s="27">
        <v>997420.21333333326</v>
      </c>
      <c r="AQ3251" s="39">
        <v>0</v>
      </c>
      <c r="AR3251" s="27">
        <f t="shared" si="88"/>
        <v>0</v>
      </c>
      <c r="AS3251" s="10" t="s">
        <v>111</v>
      </c>
      <c r="AT3251" s="43" t="s">
        <v>241</v>
      </c>
      <c r="AU3251" s="13" t="s">
        <v>1163</v>
      </c>
    </row>
    <row r="3252" spans="2:47" x14ac:dyDescent="0.2">
      <c r="B3252" s="13" t="s">
        <v>5082</v>
      </c>
      <c r="C3252" s="13" t="s">
        <v>100</v>
      </c>
      <c r="D3252" s="13" t="s">
        <v>5079</v>
      </c>
      <c r="E3252" s="13" t="s">
        <v>1642</v>
      </c>
      <c r="F3252" s="13" t="s">
        <v>5080</v>
      </c>
      <c r="G3252" s="13" t="s">
        <v>5083</v>
      </c>
      <c r="H3252" s="13" t="s">
        <v>1475</v>
      </c>
      <c r="I3252" s="13">
        <v>45</v>
      </c>
      <c r="J3252" s="13" t="s">
        <v>614</v>
      </c>
      <c r="K3252" s="13" t="s">
        <v>107</v>
      </c>
      <c r="L3252" s="13" t="s">
        <v>108</v>
      </c>
      <c r="M3252" s="13" t="s">
        <v>109</v>
      </c>
      <c r="N3252" s="13" t="s">
        <v>664</v>
      </c>
      <c r="O3252" s="39"/>
      <c r="P3252" s="39"/>
      <c r="Q3252" s="39"/>
      <c r="R3252" s="39"/>
      <c r="S3252" s="39">
        <v>5</v>
      </c>
      <c r="T3252" s="39">
        <v>5</v>
      </c>
      <c r="U3252" s="39">
        <v>5</v>
      </c>
      <c r="V3252" s="39">
        <v>5</v>
      </c>
      <c r="W3252" s="39">
        <v>5</v>
      </c>
      <c r="X3252" s="39"/>
      <c r="Y3252" s="39"/>
      <c r="Z3252" s="39"/>
      <c r="AA3252" s="39"/>
      <c r="AB3252" s="39"/>
      <c r="AC3252" s="39"/>
      <c r="AD3252" s="39"/>
      <c r="AE3252" s="39"/>
      <c r="AF3252" s="39"/>
      <c r="AG3252" s="39"/>
      <c r="AH3252" s="39"/>
      <c r="AI3252" s="39"/>
      <c r="AJ3252" s="39"/>
      <c r="AK3252" s="39"/>
      <c r="AL3252" s="39"/>
      <c r="AM3252" s="39"/>
      <c r="AN3252" s="39"/>
      <c r="AO3252" s="39"/>
      <c r="AP3252" s="39">
        <v>997420.21</v>
      </c>
      <c r="AQ3252" s="39">
        <v>0</v>
      </c>
      <c r="AR3252" s="27">
        <f t="shared" si="88"/>
        <v>0</v>
      </c>
      <c r="AS3252" s="13" t="s">
        <v>111</v>
      </c>
      <c r="AT3252" s="13">
        <v>2016</v>
      </c>
      <c r="AU3252" s="13">
        <v>14</v>
      </c>
    </row>
    <row r="3253" spans="2:47" x14ac:dyDescent="0.2">
      <c r="B3253" s="13" t="s">
        <v>5084</v>
      </c>
      <c r="C3253" s="13" t="s">
        <v>100</v>
      </c>
      <c r="D3253" s="13" t="s">
        <v>5079</v>
      </c>
      <c r="E3253" s="13" t="s">
        <v>1642</v>
      </c>
      <c r="F3253" s="13" t="s">
        <v>5080</v>
      </c>
      <c r="G3253" s="13" t="s">
        <v>5083</v>
      </c>
      <c r="H3253" s="13" t="s">
        <v>1475</v>
      </c>
      <c r="I3253" s="13">
        <v>45</v>
      </c>
      <c r="J3253" s="13" t="s">
        <v>614</v>
      </c>
      <c r="K3253" s="13" t="s">
        <v>107</v>
      </c>
      <c r="L3253" s="13" t="s">
        <v>108</v>
      </c>
      <c r="M3253" s="13" t="s">
        <v>109</v>
      </c>
      <c r="N3253" s="13" t="s">
        <v>664</v>
      </c>
      <c r="O3253" s="39"/>
      <c r="P3253" s="39"/>
      <c r="Q3253" s="39"/>
      <c r="R3253" s="39"/>
      <c r="S3253" s="39">
        <v>0</v>
      </c>
      <c r="T3253" s="39">
        <v>5</v>
      </c>
      <c r="U3253" s="39">
        <v>5</v>
      </c>
      <c r="V3253" s="39">
        <v>5</v>
      </c>
      <c r="W3253" s="39">
        <v>5</v>
      </c>
      <c r="X3253" s="39"/>
      <c r="Y3253" s="39"/>
      <c r="Z3253" s="39"/>
      <c r="AA3253" s="39"/>
      <c r="AB3253" s="39"/>
      <c r="AC3253" s="39"/>
      <c r="AD3253" s="39"/>
      <c r="AE3253" s="39"/>
      <c r="AF3253" s="39"/>
      <c r="AG3253" s="39"/>
      <c r="AH3253" s="39"/>
      <c r="AI3253" s="39"/>
      <c r="AJ3253" s="39"/>
      <c r="AK3253" s="39"/>
      <c r="AL3253" s="39"/>
      <c r="AM3253" s="39"/>
      <c r="AN3253" s="39"/>
      <c r="AO3253" s="39"/>
      <c r="AP3253" s="39">
        <v>997420.21</v>
      </c>
      <c r="AQ3253" s="39">
        <v>0</v>
      </c>
      <c r="AR3253" s="27">
        <f t="shared" si="88"/>
        <v>0</v>
      </c>
      <c r="AS3253" s="13" t="s">
        <v>111</v>
      </c>
      <c r="AT3253" s="13">
        <v>2016</v>
      </c>
      <c r="AU3253" s="13" t="s">
        <v>212</v>
      </c>
    </row>
    <row r="3254" spans="2:47" x14ac:dyDescent="0.2">
      <c r="B3254" s="7" t="s">
        <v>5085</v>
      </c>
      <c r="C3254" s="8" t="s">
        <v>100</v>
      </c>
      <c r="D3254" s="13" t="s">
        <v>5086</v>
      </c>
      <c r="E3254" s="13" t="s">
        <v>5087</v>
      </c>
      <c r="F3254" s="13" t="s">
        <v>1738</v>
      </c>
      <c r="G3254" s="7" t="s">
        <v>5088</v>
      </c>
      <c r="H3254" s="8" t="s">
        <v>197</v>
      </c>
      <c r="I3254" s="8">
        <v>45</v>
      </c>
      <c r="J3254" s="8" t="s">
        <v>1386</v>
      </c>
      <c r="K3254" s="8" t="s">
        <v>107</v>
      </c>
      <c r="L3254" s="8" t="s">
        <v>108</v>
      </c>
      <c r="M3254" s="8" t="s">
        <v>109</v>
      </c>
      <c r="N3254" s="8" t="s">
        <v>664</v>
      </c>
      <c r="O3254" s="74"/>
      <c r="P3254" s="27"/>
      <c r="Q3254" s="27"/>
      <c r="R3254" s="27"/>
      <c r="S3254" s="27">
        <v>40</v>
      </c>
      <c r="T3254" s="27">
        <v>40</v>
      </c>
      <c r="U3254" s="27">
        <v>40</v>
      </c>
      <c r="V3254" s="27">
        <v>40</v>
      </c>
      <c r="W3254" s="27"/>
      <c r="X3254" s="27"/>
      <c r="Y3254" s="27"/>
      <c r="Z3254" s="27"/>
      <c r="AA3254" s="27"/>
      <c r="AB3254" s="27"/>
      <c r="AC3254" s="27"/>
      <c r="AD3254" s="27"/>
      <c r="AE3254" s="27"/>
      <c r="AF3254" s="27"/>
      <c r="AG3254" s="27"/>
      <c r="AH3254" s="27"/>
      <c r="AI3254" s="27"/>
      <c r="AJ3254" s="27"/>
      <c r="AK3254" s="27"/>
      <c r="AL3254" s="27"/>
      <c r="AM3254" s="27"/>
      <c r="AN3254" s="27"/>
      <c r="AO3254" s="27"/>
      <c r="AP3254" s="27">
        <v>58049.999999999993</v>
      </c>
      <c r="AQ3254" s="39">
        <v>0</v>
      </c>
      <c r="AR3254" s="27">
        <f t="shared" si="88"/>
        <v>0</v>
      </c>
      <c r="AS3254" s="10" t="s">
        <v>111</v>
      </c>
      <c r="AT3254" s="43" t="s">
        <v>241</v>
      </c>
      <c r="AU3254" s="13" t="s">
        <v>610</v>
      </c>
    </row>
    <row r="3255" spans="2:47" x14ac:dyDescent="0.2">
      <c r="B3255" s="13" t="s">
        <v>5089</v>
      </c>
      <c r="C3255" s="13" t="s">
        <v>100</v>
      </c>
      <c r="D3255" s="13" t="s">
        <v>5090</v>
      </c>
      <c r="E3255" s="13" t="s">
        <v>5087</v>
      </c>
      <c r="F3255" s="13" t="s">
        <v>1738</v>
      </c>
      <c r="G3255" s="13" t="s">
        <v>5091</v>
      </c>
      <c r="H3255" s="13" t="s">
        <v>1475</v>
      </c>
      <c r="I3255" s="13">
        <v>45</v>
      </c>
      <c r="J3255" s="13" t="s">
        <v>614</v>
      </c>
      <c r="K3255" s="13" t="s">
        <v>107</v>
      </c>
      <c r="L3255" s="13" t="s">
        <v>108</v>
      </c>
      <c r="M3255" s="13" t="s">
        <v>109</v>
      </c>
      <c r="N3255" s="13" t="s">
        <v>664</v>
      </c>
      <c r="O3255" s="39"/>
      <c r="P3255" s="39"/>
      <c r="Q3255" s="39"/>
      <c r="R3255" s="39"/>
      <c r="S3255" s="39">
        <v>19</v>
      </c>
      <c r="T3255" s="39">
        <v>48</v>
      </c>
      <c r="U3255" s="39">
        <v>48</v>
      </c>
      <c r="V3255" s="39">
        <v>48</v>
      </c>
      <c r="W3255" s="39">
        <v>48</v>
      </c>
      <c r="X3255" s="39"/>
      <c r="Y3255" s="39"/>
      <c r="Z3255" s="39"/>
      <c r="AA3255" s="39"/>
      <c r="AB3255" s="39"/>
      <c r="AC3255" s="39"/>
      <c r="AD3255" s="39"/>
      <c r="AE3255" s="39"/>
      <c r="AF3255" s="39"/>
      <c r="AG3255" s="39"/>
      <c r="AH3255" s="39"/>
      <c r="AI3255" s="39"/>
      <c r="AJ3255" s="39"/>
      <c r="AK3255" s="39"/>
      <c r="AL3255" s="39"/>
      <c r="AM3255" s="39"/>
      <c r="AN3255" s="39"/>
      <c r="AO3255" s="39"/>
      <c r="AP3255" s="39">
        <v>60669</v>
      </c>
      <c r="AQ3255" s="39">
        <v>0</v>
      </c>
      <c r="AR3255" s="27">
        <f t="shared" si="88"/>
        <v>0</v>
      </c>
      <c r="AS3255" s="13" t="s">
        <v>111</v>
      </c>
      <c r="AT3255" s="13">
        <v>2016</v>
      </c>
      <c r="AU3255" s="13">
        <v>14</v>
      </c>
    </row>
    <row r="3256" spans="2:47" x14ac:dyDescent="0.2">
      <c r="B3256" s="13" t="s">
        <v>5092</v>
      </c>
      <c r="C3256" s="13" t="s">
        <v>100</v>
      </c>
      <c r="D3256" s="13" t="s">
        <v>5090</v>
      </c>
      <c r="E3256" s="13" t="s">
        <v>5087</v>
      </c>
      <c r="F3256" s="13" t="s">
        <v>1738</v>
      </c>
      <c r="G3256" s="13" t="s">
        <v>5091</v>
      </c>
      <c r="H3256" s="13" t="s">
        <v>1475</v>
      </c>
      <c r="I3256" s="13">
        <v>45</v>
      </c>
      <c r="J3256" s="13" t="s">
        <v>614</v>
      </c>
      <c r="K3256" s="13" t="s">
        <v>107</v>
      </c>
      <c r="L3256" s="13" t="s">
        <v>108</v>
      </c>
      <c r="M3256" s="13" t="s">
        <v>109</v>
      </c>
      <c r="N3256" s="13" t="s">
        <v>664</v>
      </c>
      <c r="O3256" s="39"/>
      <c r="P3256" s="39"/>
      <c r="Q3256" s="39"/>
      <c r="R3256" s="39"/>
      <c r="S3256" s="39">
        <v>0</v>
      </c>
      <c r="T3256" s="39">
        <v>48</v>
      </c>
      <c r="U3256" s="39">
        <v>48</v>
      </c>
      <c r="V3256" s="39">
        <v>48</v>
      </c>
      <c r="W3256" s="39">
        <v>48</v>
      </c>
      <c r="X3256" s="39"/>
      <c r="Y3256" s="39"/>
      <c r="Z3256" s="39"/>
      <c r="AA3256" s="39"/>
      <c r="AB3256" s="39"/>
      <c r="AC3256" s="39"/>
      <c r="AD3256" s="39"/>
      <c r="AE3256" s="39"/>
      <c r="AF3256" s="39"/>
      <c r="AG3256" s="39"/>
      <c r="AH3256" s="39"/>
      <c r="AI3256" s="39"/>
      <c r="AJ3256" s="39"/>
      <c r="AK3256" s="39"/>
      <c r="AL3256" s="39"/>
      <c r="AM3256" s="39"/>
      <c r="AN3256" s="39"/>
      <c r="AO3256" s="39"/>
      <c r="AP3256" s="39">
        <v>60669</v>
      </c>
      <c r="AQ3256" s="39">
        <v>0</v>
      </c>
      <c r="AR3256" s="27">
        <f t="shared" si="88"/>
        <v>0</v>
      </c>
      <c r="AS3256" s="13" t="s">
        <v>111</v>
      </c>
      <c r="AT3256" s="13">
        <v>2016</v>
      </c>
      <c r="AU3256" s="13" t="s">
        <v>212</v>
      </c>
    </row>
    <row r="3257" spans="2:47" x14ac:dyDescent="0.2">
      <c r="B3257" s="7" t="s">
        <v>5093</v>
      </c>
      <c r="C3257" s="8" t="s">
        <v>100</v>
      </c>
      <c r="D3257" s="13" t="s">
        <v>1779</v>
      </c>
      <c r="E3257" s="13" t="s">
        <v>1780</v>
      </c>
      <c r="F3257" s="13" t="s">
        <v>1781</v>
      </c>
      <c r="G3257" s="7" t="s">
        <v>5094</v>
      </c>
      <c r="H3257" s="8" t="s">
        <v>197</v>
      </c>
      <c r="I3257" s="8">
        <v>45</v>
      </c>
      <c r="J3257" s="8" t="s">
        <v>1386</v>
      </c>
      <c r="K3257" s="8" t="s">
        <v>107</v>
      </c>
      <c r="L3257" s="8" t="s">
        <v>108</v>
      </c>
      <c r="M3257" s="8" t="s">
        <v>109</v>
      </c>
      <c r="N3257" s="8" t="s">
        <v>2830</v>
      </c>
      <c r="O3257" s="74"/>
      <c r="P3257" s="27"/>
      <c r="Q3257" s="27"/>
      <c r="R3257" s="27"/>
      <c r="S3257" s="27">
        <v>12</v>
      </c>
      <c r="T3257" s="27">
        <v>12</v>
      </c>
      <c r="U3257" s="27">
        <v>12</v>
      </c>
      <c r="V3257" s="27">
        <v>12</v>
      </c>
      <c r="W3257" s="27"/>
      <c r="X3257" s="27"/>
      <c r="Y3257" s="27"/>
      <c r="Z3257" s="27"/>
      <c r="AA3257" s="27"/>
      <c r="AB3257" s="27"/>
      <c r="AC3257" s="27"/>
      <c r="AD3257" s="27"/>
      <c r="AE3257" s="27"/>
      <c r="AF3257" s="27"/>
      <c r="AG3257" s="27"/>
      <c r="AH3257" s="27"/>
      <c r="AI3257" s="27"/>
      <c r="AJ3257" s="27"/>
      <c r="AK3257" s="27"/>
      <c r="AL3257" s="27"/>
      <c r="AM3257" s="27"/>
      <c r="AN3257" s="27"/>
      <c r="AO3257" s="27"/>
      <c r="AP3257" s="27">
        <v>47987.65</v>
      </c>
      <c r="AQ3257" s="39">
        <v>0</v>
      </c>
      <c r="AR3257" s="27">
        <f t="shared" si="88"/>
        <v>0</v>
      </c>
      <c r="AS3257" s="10" t="s">
        <v>111</v>
      </c>
      <c r="AT3257" s="43" t="s">
        <v>241</v>
      </c>
      <c r="AU3257" s="89" t="s">
        <v>212</v>
      </c>
    </row>
    <row r="3258" spans="2:47" x14ac:dyDescent="0.2">
      <c r="B3258" s="7" t="s">
        <v>5095</v>
      </c>
      <c r="C3258" s="8" t="s">
        <v>100</v>
      </c>
      <c r="D3258" s="13" t="s">
        <v>5096</v>
      </c>
      <c r="E3258" s="13" t="s">
        <v>5097</v>
      </c>
      <c r="F3258" s="13" t="s">
        <v>1738</v>
      </c>
      <c r="G3258" s="7" t="s">
        <v>5098</v>
      </c>
      <c r="H3258" s="8" t="s">
        <v>197</v>
      </c>
      <c r="I3258" s="8">
        <v>45</v>
      </c>
      <c r="J3258" s="8" t="s">
        <v>1386</v>
      </c>
      <c r="K3258" s="8" t="s">
        <v>107</v>
      </c>
      <c r="L3258" s="8" t="s">
        <v>108</v>
      </c>
      <c r="M3258" s="8" t="s">
        <v>109</v>
      </c>
      <c r="N3258" s="8" t="s">
        <v>664</v>
      </c>
      <c r="O3258" s="74"/>
      <c r="P3258" s="27"/>
      <c r="Q3258" s="27"/>
      <c r="R3258" s="27"/>
      <c r="S3258" s="27">
        <v>10</v>
      </c>
      <c r="T3258" s="27">
        <v>10</v>
      </c>
      <c r="U3258" s="27">
        <v>10</v>
      </c>
      <c r="V3258" s="27">
        <v>10</v>
      </c>
      <c r="W3258" s="27"/>
      <c r="X3258" s="27"/>
      <c r="Y3258" s="27"/>
      <c r="Z3258" s="27"/>
      <c r="AA3258" s="27"/>
      <c r="AB3258" s="27"/>
      <c r="AC3258" s="27"/>
      <c r="AD3258" s="27"/>
      <c r="AE3258" s="27"/>
      <c r="AF3258" s="27"/>
      <c r="AG3258" s="27"/>
      <c r="AH3258" s="27"/>
      <c r="AI3258" s="27"/>
      <c r="AJ3258" s="27"/>
      <c r="AK3258" s="27"/>
      <c r="AL3258" s="27"/>
      <c r="AM3258" s="27"/>
      <c r="AN3258" s="27"/>
      <c r="AO3258" s="27"/>
      <c r="AP3258" s="27">
        <v>212034.375</v>
      </c>
      <c r="AQ3258" s="39">
        <v>0</v>
      </c>
      <c r="AR3258" s="27">
        <f t="shared" si="88"/>
        <v>0</v>
      </c>
      <c r="AS3258" s="10" t="s">
        <v>111</v>
      </c>
      <c r="AT3258" s="43" t="s">
        <v>241</v>
      </c>
      <c r="AU3258" s="13" t="s">
        <v>610</v>
      </c>
    </row>
    <row r="3259" spans="2:47" x14ac:dyDescent="0.2">
      <c r="B3259" s="13" t="s">
        <v>5099</v>
      </c>
      <c r="C3259" s="13" t="s">
        <v>100</v>
      </c>
      <c r="D3259" s="13" t="s">
        <v>5100</v>
      </c>
      <c r="E3259" s="13" t="s">
        <v>5097</v>
      </c>
      <c r="F3259" s="13" t="s">
        <v>1738</v>
      </c>
      <c r="G3259" s="13" t="s">
        <v>5101</v>
      </c>
      <c r="H3259" s="13" t="s">
        <v>1475</v>
      </c>
      <c r="I3259" s="13">
        <v>45</v>
      </c>
      <c r="J3259" s="13" t="s">
        <v>614</v>
      </c>
      <c r="K3259" s="13" t="s">
        <v>107</v>
      </c>
      <c r="L3259" s="13" t="s">
        <v>108</v>
      </c>
      <c r="M3259" s="13" t="s">
        <v>109</v>
      </c>
      <c r="N3259" s="13" t="s">
        <v>664</v>
      </c>
      <c r="O3259" s="39"/>
      <c r="P3259" s="39"/>
      <c r="Q3259" s="39"/>
      <c r="R3259" s="39"/>
      <c r="S3259" s="39">
        <v>0</v>
      </c>
      <c r="T3259" s="39">
        <v>6</v>
      </c>
      <c r="U3259" s="39">
        <v>6</v>
      </c>
      <c r="V3259" s="39">
        <v>6</v>
      </c>
      <c r="W3259" s="39">
        <v>6</v>
      </c>
      <c r="X3259" s="39"/>
      <c r="Y3259" s="39"/>
      <c r="Z3259" s="39"/>
      <c r="AA3259" s="39"/>
      <c r="AB3259" s="39"/>
      <c r="AC3259" s="39"/>
      <c r="AD3259" s="39"/>
      <c r="AE3259" s="39"/>
      <c r="AF3259" s="39"/>
      <c r="AG3259" s="39"/>
      <c r="AH3259" s="39"/>
      <c r="AI3259" s="39"/>
      <c r="AJ3259" s="39"/>
      <c r="AK3259" s="39"/>
      <c r="AL3259" s="39"/>
      <c r="AM3259" s="39"/>
      <c r="AN3259" s="39"/>
      <c r="AO3259" s="39"/>
      <c r="AP3259" s="39">
        <v>247067.19</v>
      </c>
      <c r="AQ3259" s="39">
        <v>0</v>
      </c>
      <c r="AR3259" s="27">
        <f t="shared" si="88"/>
        <v>0</v>
      </c>
      <c r="AS3259" s="13" t="s">
        <v>111</v>
      </c>
      <c r="AT3259" s="13">
        <v>2016</v>
      </c>
      <c r="AU3259" s="13" t="s">
        <v>212</v>
      </c>
    </row>
    <row r="3260" spans="2:47" x14ac:dyDescent="0.2">
      <c r="B3260" s="7" t="s">
        <v>5102</v>
      </c>
      <c r="C3260" s="8" t="s">
        <v>100</v>
      </c>
      <c r="D3260" s="13" t="s">
        <v>1748</v>
      </c>
      <c r="E3260" s="13" t="s">
        <v>1749</v>
      </c>
      <c r="F3260" s="13" t="s">
        <v>1749</v>
      </c>
      <c r="G3260" s="7" t="s">
        <v>5103</v>
      </c>
      <c r="H3260" s="8" t="s">
        <v>105</v>
      </c>
      <c r="I3260" s="8">
        <v>45</v>
      </c>
      <c r="J3260" s="8" t="s">
        <v>1386</v>
      </c>
      <c r="K3260" s="8" t="s">
        <v>107</v>
      </c>
      <c r="L3260" s="8" t="s">
        <v>108</v>
      </c>
      <c r="M3260" s="8" t="s">
        <v>109</v>
      </c>
      <c r="N3260" s="8" t="s">
        <v>664</v>
      </c>
      <c r="O3260" s="74"/>
      <c r="P3260" s="27"/>
      <c r="Q3260" s="27"/>
      <c r="R3260" s="27"/>
      <c r="S3260" s="27">
        <v>28</v>
      </c>
      <c r="T3260" s="27">
        <v>28</v>
      </c>
      <c r="U3260" s="27">
        <v>28</v>
      </c>
      <c r="V3260" s="27">
        <v>28</v>
      </c>
      <c r="W3260" s="27"/>
      <c r="X3260" s="27"/>
      <c r="Y3260" s="27"/>
      <c r="Z3260" s="27"/>
      <c r="AA3260" s="27"/>
      <c r="AB3260" s="27"/>
      <c r="AC3260" s="27"/>
      <c r="AD3260" s="27"/>
      <c r="AE3260" s="27"/>
      <c r="AF3260" s="27"/>
      <c r="AG3260" s="27"/>
      <c r="AH3260" s="27"/>
      <c r="AI3260" s="27"/>
      <c r="AJ3260" s="27"/>
      <c r="AK3260" s="27"/>
      <c r="AL3260" s="27"/>
      <c r="AM3260" s="27"/>
      <c r="AN3260" s="27"/>
      <c r="AO3260" s="27"/>
      <c r="AP3260" s="27">
        <v>8961.4285714285706</v>
      </c>
      <c r="AQ3260" s="39">
        <v>0</v>
      </c>
      <c r="AR3260" s="27">
        <f t="shared" si="88"/>
        <v>0</v>
      </c>
      <c r="AS3260" s="10" t="s">
        <v>111</v>
      </c>
      <c r="AT3260" s="43" t="s">
        <v>241</v>
      </c>
      <c r="AU3260" s="13" t="s">
        <v>1163</v>
      </c>
    </row>
    <row r="3261" spans="2:47" x14ac:dyDescent="0.2">
      <c r="B3261" s="13" t="s">
        <v>5104</v>
      </c>
      <c r="C3261" s="13" t="s">
        <v>100</v>
      </c>
      <c r="D3261" s="13" t="s">
        <v>1748</v>
      </c>
      <c r="E3261" s="13" t="s">
        <v>1749</v>
      </c>
      <c r="F3261" s="13" t="s">
        <v>1749</v>
      </c>
      <c r="G3261" s="13" t="s">
        <v>5105</v>
      </c>
      <c r="H3261" s="13" t="s">
        <v>1475</v>
      </c>
      <c r="I3261" s="13">
        <v>45</v>
      </c>
      <c r="J3261" s="13" t="s">
        <v>614</v>
      </c>
      <c r="K3261" s="13" t="s">
        <v>107</v>
      </c>
      <c r="L3261" s="13" t="s">
        <v>108</v>
      </c>
      <c r="M3261" s="13" t="s">
        <v>109</v>
      </c>
      <c r="N3261" s="13" t="s">
        <v>664</v>
      </c>
      <c r="O3261" s="39"/>
      <c r="P3261" s="39"/>
      <c r="Q3261" s="39"/>
      <c r="R3261" s="39"/>
      <c r="S3261" s="39">
        <v>0</v>
      </c>
      <c r="T3261" s="39">
        <v>12</v>
      </c>
      <c r="U3261" s="39">
        <v>12</v>
      </c>
      <c r="V3261" s="39">
        <v>7</v>
      </c>
      <c r="W3261" s="39">
        <v>7</v>
      </c>
      <c r="X3261" s="39"/>
      <c r="Y3261" s="39"/>
      <c r="Z3261" s="39"/>
      <c r="AA3261" s="39"/>
      <c r="AB3261" s="39"/>
      <c r="AC3261" s="39"/>
      <c r="AD3261" s="39"/>
      <c r="AE3261" s="39"/>
      <c r="AF3261" s="39"/>
      <c r="AG3261" s="39"/>
      <c r="AH3261" s="39"/>
      <c r="AI3261" s="39"/>
      <c r="AJ3261" s="39"/>
      <c r="AK3261" s="39"/>
      <c r="AL3261" s="39"/>
      <c r="AM3261" s="39"/>
      <c r="AN3261" s="39"/>
      <c r="AO3261" s="39"/>
      <c r="AP3261" s="39">
        <v>8961.42</v>
      </c>
      <c r="AQ3261" s="39">
        <v>0</v>
      </c>
      <c r="AR3261" s="27">
        <f t="shared" si="88"/>
        <v>0</v>
      </c>
      <c r="AS3261" s="13" t="s">
        <v>111</v>
      </c>
      <c r="AT3261" s="13">
        <v>2016</v>
      </c>
      <c r="AU3261" s="13" t="s">
        <v>212</v>
      </c>
    </row>
    <row r="3262" spans="2:47" x14ac:dyDescent="0.2">
      <c r="B3262" s="7" t="s">
        <v>5106</v>
      </c>
      <c r="C3262" s="8" t="s">
        <v>100</v>
      </c>
      <c r="D3262" s="13" t="s">
        <v>5107</v>
      </c>
      <c r="E3262" s="13" t="s">
        <v>5108</v>
      </c>
      <c r="F3262" s="13" t="s">
        <v>5109</v>
      </c>
      <c r="G3262" s="7" t="s">
        <v>5110</v>
      </c>
      <c r="H3262" s="8" t="s">
        <v>197</v>
      </c>
      <c r="I3262" s="8">
        <v>45</v>
      </c>
      <c r="J3262" s="8" t="s">
        <v>1386</v>
      </c>
      <c r="K3262" s="8" t="s">
        <v>107</v>
      </c>
      <c r="L3262" s="8" t="s">
        <v>108</v>
      </c>
      <c r="M3262" s="8" t="s">
        <v>109</v>
      </c>
      <c r="N3262" s="8" t="s">
        <v>664</v>
      </c>
      <c r="O3262" s="74"/>
      <c r="P3262" s="27"/>
      <c r="Q3262" s="27"/>
      <c r="R3262" s="27"/>
      <c r="S3262" s="27">
        <v>600</v>
      </c>
      <c r="T3262" s="27">
        <v>600</v>
      </c>
      <c r="U3262" s="27">
        <v>600</v>
      </c>
      <c r="V3262" s="27">
        <v>600</v>
      </c>
      <c r="W3262" s="27"/>
      <c r="X3262" s="27"/>
      <c r="Y3262" s="27"/>
      <c r="Z3262" s="27"/>
      <c r="AA3262" s="27"/>
      <c r="AB3262" s="27"/>
      <c r="AC3262" s="27"/>
      <c r="AD3262" s="27"/>
      <c r="AE3262" s="27"/>
      <c r="AF3262" s="27"/>
      <c r="AG3262" s="27"/>
      <c r="AH3262" s="27"/>
      <c r="AI3262" s="27"/>
      <c r="AJ3262" s="27"/>
      <c r="AK3262" s="27"/>
      <c r="AL3262" s="27"/>
      <c r="AM3262" s="27"/>
      <c r="AN3262" s="27"/>
      <c r="AO3262" s="27"/>
      <c r="AP3262" s="27">
        <v>1741.0714285714284</v>
      </c>
      <c r="AQ3262" s="39">
        <v>0</v>
      </c>
      <c r="AR3262" s="27">
        <f t="shared" si="88"/>
        <v>0</v>
      </c>
      <c r="AS3262" s="10" t="s">
        <v>111</v>
      </c>
      <c r="AT3262" s="43" t="s">
        <v>241</v>
      </c>
      <c r="AU3262" s="13" t="s">
        <v>1163</v>
      </c>
    </row>
    <row r="3263" spans="2:47" x14ac:dyDescent="0.2">
      <c r="B3263" s="13" t="s">
        <v>5111</v>
      </c>
      <c r="C3263" s="13" t="s">
        <v>100</v>
      </c>
      <c r="D3263" s="13" t="s">
        <v>5112</v>
      </c>
      <c r="E3263" s="13" t="s">
        <v>5108</v>
      </c>
      <c r="F3263" s="13" t="s">
        <v>5109</v>
      </c>
      <c r="G3263" s="13" t="s">
        <v>5113</v>
      </c>
      <c r="H3263" s="13" t="s">
        <v>1475</v>
      </c>
      <c r="I3263" s="13">
        <v>45</v>
      </c>
      <c r="J3263" s="13" t="s">
        <v>614</v>
      </c>
      <c r="K3263" s="13" t="s">
        <v>107</v>
      </c>
      <c r="L3263" s="13" t="s">
        <v>108</v>
      </c>
      <c r="M3263" s="13" t="s">
        <v>109</v>
      </c>
      <c r="N3263" s="13" t="s">
        <v>664</v>
      </c>
      <c r="O3263" s="39"/>
      <c r="P3263" s="39"/>
      <c r="Q3263" s="39"/>
      <c r="R3263" s="39"/>
      <c r="S3263" s="39">
        <v>270</v>
      </c>
      <c r="T3263" s="39">
        <v>290</v>
      </c>
      <c r="U3263" s="39">
        <v>290</v>
      </c>
      <c r="V3263" s="39">
        <v>290</v>
      </c>
      <c r="W3263" s="39">
        <v>290</v>
      </c>
      <c r="X3263" s="39"/>
      <c r="Y3263" s="39"/>
      <c r="Z3263" s="39"/>
      <c r="AA3263" s="39"/>
      <c r="AB3263" s="39"/>
      <c r="AC3263" s="39"/>
      <c r="AD3263" s="39"/>
      <c r="AE3263" s="39"/>
      <c r="AF3263" s="39"/>
      <c r="AG3263" s="39"/>
      <c r="AH3263" s="39"/>
      <c r="AI3263" s="39"/>
      <c r="AJ3263" s="39"/>
      <c r="AK3263" s="39"/>
      <c r="AL3263" s="39"/>
      <c r="AM3263" s="39"/>
      <c r="AN3263" s="39"/>
      <c r="AO3263" s="39"/>
      <c r="AP3263" s="39">
        <v>1741.07</v>
      </c>
      <c r="AQ3263" s="39">
        <v>0</v>
      </c>
      <c r="AR3263" s="27">
        <f t="shared" si="88"/>
        <v>0</v>
      </c>
      <c r="AS3263" s="13" t="s">
        <v>111</v>
      </c>
      <c r="AT3263" s="13">
        <v>2016</v>
      </c>
      <c r="AU3263" s="13">
        <v>14</v>
      </c>
    </row>
    <row r="3264" spans="2:47" x14ac:dyDescent="0.2">
      <c r="B3264" s="13" t="s">
        <v>5114</v>
      </c>
      <c r="C3264" s="13" t="s">
        <v>100</v>
      </c>
      <c r="D3264" s="13" t="s">
        <v>5112</v>
      </c>
      <c r="E3264" s="13" t="s">
        <v>5108</v>
      </c>
      <c r="F3264" s="13" t="s">
        <v>5109</v>
      </c>
      <c r="G3264" s="13" t="s">
        <v>5113</v>
      </c>
      <c r="H3264" s="13" t="s">
        <v>1475</v>
      </c>
      <c r="I3264" s="13">
        <v>45</v>
      </c>
      <c r="J3264" s="13" t="s">
        <v>614</v>
      </c>
      <c r="K3264" s="13" t="s">
        <v>107</v>
      </c>
      <c r="L3264" s="13" t="s">
        <v>108</v>
      </c>
      <c r="M3264" s="13" t="s">
        <v>109</v>
      </c>
      <c r="N3264" s="13" t="s">
        <v>664</v>
      </c>
      <c r="O3264" s="39"/>
      <c r="P3264" s="39"/>
      <c r="Q3264" s="39"/>
      <c r="R3264" s="39"/>
      <c r="S3264" s="39">
        <v>250</v>
      </c>
      <c r="T3264" s="39">
        <v>290</v>
      </c>
      <c r="U3264" s="39">
        <v>290</v>
      </c>
      <c r="V3264" s="39">
        <v>290</v>
      </c>
      <c r="W3264" s="39">
        <v>290</v>
      </c>
      <c r="X3264" s="39"/>
      <c r="Y3264" s="39"/>
      <c r="Z3264" s="39"/>
      <c r="AA3264" s="39"/>
      <c r="AB3264" s="39"/>
      <c r="AC3264" s="39"/>
      <c r="AD3264" s="39"/>
      <c r="AE3264" s="39"/>
      <c r="AF3264" s="39"/>
      <c r="AG3264" s="39"/>
      <c r="AH3264" s="39"/>
      <c r="AI3264" s="39"/>
      <c r="AJ3264" s="39"/>
      <c r="AK3264" s="39"/>
      <c r="AL3264" s="39"/>
      <c r="AM3264" s="39"/>
      <c r="AN3264" s="39"/>
      <c r="AO3264" s="39"/>
      <c r="AP3264" s="39">
        <v>1741.07</v>
      </c>
      <c r="AQ3264" s="39">
        <v>0</v>
      </c>
      <c r="AR3264" s="27">
        <f t="shared" si="88"/>
        <v>0</v>
      </c>
      <c r="AS3264" s="13" t="s">
        <v>111</v>
      </c>
      <c r="AT3264" s="13">
        <v>2016</v>
      </c>
      <c r="AU3264" s="13">
        <v>9.18</v>
      </c>
    </row>
    <row r="3265" spans="2:47" x14ac:dyDescent="0.2">
      <c r="B3265" s="13" t="s">
        <v>5115</v>
      </c>
      <c r="C3265" s="13" t="s">
        <v>100</v>
      </c>
      <c r="D3265" s="13" t="s">
        <v>5112</v>
      </c>
      <c r="E3265" s="13" t="s">
        <v>5108</v>
      </c>
      <c r="F3265" s="13" t="s">
        <v>5116</v>
      </c>
      <c r="G3265" s="13" t="s">
        <v>5113</v>
      </c>
      <c r="H3265" s="13" t="s">
        <v>1475</v>
      </c>
      <c r="I3265" s="13">
        <v>45</v>
      </c>
      <c r="J3265" s="13" t="s">
        <v>747</v>
      </c>
      <c r="K3265" s="13" t="s">
        <v>107</v>
      </c>
      <c r="L3265" s="13" t="s">
        <v>108</v>
      </c>
      <c r="M3265" s="13" t="s">
        <v>109</v>
      </c>
      <c r="N3265" s="13" t="s">
        <v>664</v>
      </c>
      <c r="O3265" s="39"/>
      <c r="P3265" s="39"/>
      <c r="Q3265" s="39"/>
      <c r="R3265" s="39"/>
      <c r="S3265" s="39">
        <v>250</v>
      </c>
      <c r="T3265" s="39">
        <v>290</v>
      </c>
      <c r="U3265" s="39">
        <v>290</v>
      </c>
      <c r="V3265" s="39">
        <v>290</v>
      </c>
      <c r="W3265" s="39">
        <v>290</v>
      </c>
      <c r="X3265" s="39"/>
      <c r="Y3265" s="39"/>
      <c r="Z3265" s="39"/>
      <c r="AA3265" s="39"/>
      <c r="AB3265" s="39"/>
      <c r="AC3265" s="39"/>
      <c r="AD3265" s="39"/>
      <c r="AE3265" s="39"/>
      <c r="AF3265" s="39"/>
      <c r="AG3265" s="39"/>
      <c r="AH3265" s="39"/>
      <c r="AI3265" s="39"/>
      <c r="AJ3265" s="39"/>
      <c r="AK3265" s="39"/>
      <c r="AL3265" s="39"/>
      <c r="AM3265" s="39"/>
      <c r="AN3265" s="39"/>
      <c r="AO3265" s="39"/>
      <c r="AP3265" s="39">
        <v>1741.07</v>
      </c>
      <c r="AQ3265" s="39">
        <v>0</v>
      </c>
      <c r="AR3265" s="27">
        <f t="shared" si="88"/>
        <v>0</v>
      </c>
      <c r="AS3265" s="13" t="s">
        <v>748</v>
      </c>
      <c r="AT3265" s="13">
        <v>2016</v>
      </c>
      <c r="AU3265" s="13">
        <v>9.1199999999999992</v>
      </c>
    </row>
    <row r="3266" spans="2:47" x14ac:dyDescent="0.2">
      <c r="B3266" s="13" t="s">
        <v>5117</v>
      </c>
      <c r="C3266" s="13" t="s">
        <v>100</v>
      </c>
      <c r="D3266" s="13" t="s">
        <v>5112</v>
      </c>
      <c r="E3266" s="13" t="s">
        <v>5108</v>
      </c>
      <c r="F3266" s="13" t="s">
        <v>5116</v>
      </c>
      <c r="G3266" s="13" t="s">
        <v>5113</v>
      </c>
      <c r="H3266" s="13" t="s">
        <v>1475</v>
      </c>
      <c r="I3266" s="13">
        <v>45</v>
      </c>
      <c r="J3266" s="13" t="s">
        <v>462</v>
      </c>
      <c r="K3266" s="13" t="s">
        <v>107</v>
      </c>
      <c r="L3266" s="13" t="s">
        <v>108</v>
      </c>
      <c r="M3266" s="13" t="s">
        <v>337</v>
      </c>
      <c r="N3266" s="13" t="s">
        <v>664</v>
      </c>
      <c r="O3266" s="39"/>
      <c r="P3266" s="39"/>
      <c r="Q3266" s="39"/>
      <c r="R3266" s="39"/>
      <c r="S3266" s="39">
        <v>250</v>
      </c>
      <c r="T3266" s="39">
        <v>290</v>
      </c>
      <c r="U3266" s="39">
        <v>290</v>
      </c>
      <c r="V3266" s="39">
        <v>290</v>
      </c>
      <c r="W3266" s="39">
        <v>290</v>
      </c>
      <c r="X3266" s="39"/>
      <c r="Y3266" s="39"/>
      <c r="Z3266" s="39"/>
      <c r="AA3266" s="39"/>
      <c r="AB3266" s="39"/>
      <c r="AC3266" s="39"/>
      <c r="AD3266" s="39"/>
      <c r="AE3266" s="39"/>
      <c r="AF3266" s="39"/>
      <c r="AG3266" s="39"/>
      <c r="AH3266" s="39"/>
      <c r="AI3266" s="39"/>
      <c r="AJ3266" s="39"/>
      <c r="AK3266" s="39"/>
      <c r="AL3266" s="39"/>
      <c r="AM3266" s="39"/>
      <c r="AN3266" s="39"/>
      <c r="AO3266" s="39"/>
      <c r="AP3266" s="39">
        <v>1741.07</v>
      </c>
      <c r="AQ3266" s="39">
        <v>0</v>
      </c>
      <c r="AR3266" s="27">
        <f t="shared" si="88"/>
        <v>0</v>
      </c>
      <c r="AS3266" s="13" t="s">
        <v>748</v>
      </c>
      <c r="AT3266" s="13">
        <v>2016</v>
      </c>
      <c r="AU3266" s="89" t="s">
        <v>212</v>
      </c>
    </row>
    <row r="3267" spans="2:47" x14ac:dyDescent="0.2">
      <c r="B3267" s="7" t="s">
        <v>5118</v>
      </c>
      <c r="C3267" s="8" t="s">
        <v>100</v>
      </c>
      <c r="D3267" s="13" t="s">
        <v>5119</v>
      </c>
      <c r="E3267" s="13" t="s">
        <v>5108</v>
      </c>
      <c r="F3267" s="13" t="s">
        <v>5120</v>
      </c>
      <c r="G3267" s="7" t="s">
        <v>5121</v>
      </c>
      <c r="H3267" s="8" t="s">
        <v>197</v>
      </c>
      <c r="I3267" s="8">
        <v>45</v>
      </c>
      <c r="J3267" s="8" t="s">
        <v>1386</v>
      </c>
      <c r="K3267" s="8" t="s">
        <v>107</v>
      </c>
      <c r="L3267" s="8" t="s">
        <v>108</v>
      </c>
      <c r="M3267" s="8" t="s">
        <v>109</v>
      </c>
      <c r="N3267" s="8" t="s">
        <v>664</v>
      </c>
      <c r="O3267" s="74"/>
      <c r="P3267" s="27"/>
      <c r="Q3267" s="27"/>
      <c r="R3267" s="27"/>
      <c r="S3267" s="27">
        <v>300</v>
      </c>
      <c r="T3267" s="27">
        <v>300</v>
      </c>
      <c r="U3267" s="27">
        <v>300</v>
      </c>
      <c r="V3267" s="27">
        <v>300</v>
      </c>
      <c r="W3267" s="27"/>
      <c r="X3267" s="27"/>
      <c r="Y3267" s="27"/>
      <c r="Z3267" s="27"/>
      <c r="AA3267" s="27"/>
      <c r="AB3267" s="27"/>
      <c r="AC3267" s="27"/>
      <c r="AD3267" s="27"/>
      <c r="AE3267" s="27"/>
      <c r="AF3267" s="27"/>
      <c r="AG3267" s="27"/>
      <c r="AH3267" s="27"/>
      <c r="AI3267" s="27"/>
      <c r="AJ3267" s="27"/>
      <c r="AK3267" s="27"/>
      <c r="AL3267" s="27"/>
      <c r="AM3267" s="27"/>
      <c r="AN3267" s="27"/>
      <c r="AO3267" s="27"/>
      <c r="AP3267" s="27">
        <v>3354.6874999999995</v>
      </c>
      <c r="AQ3267" s="39">
        <v>0</v>
      </c>
      <c r="AR3267" s="27">
        <f t="shared" si="88"/>
        <v>0</v>
      </c>
      <c r="AS3267" s="10" t="s">
        <v>111</v>
      </c>
      <c r="AT3267" s="43" t="s">
        <v>241</v>
      </c>
      <c r="AU3267" s="13" t="s">
        <v>1163</v>
      </c>
    </row>
    <row r="3268" spans="2:47" x14ac:dyDescent="0.2">
      <c r="B3268" s="13" t="s">
        <v>5122</v>
      </c>
      <c r="C3268" s="13" t="s">
        <v>100</v>
      </c>
      <c r="D3268" s="13" t="s">
        <v>5123</v>
      </c>
      <c r="E3268" s="13" t="s">
        <v>5108</v>
      </c>
      <c r="F3268" s="13" t="s">
        <v>5120</v>
      </c>
      <c r="G3268" s="13" t="s">
        <v>5124</v>
      </c>
      <c r="H3268" s="13" t="s">
        <v>1475</v>
      </c>
      <c r="I3268" s="13">
        <v>45</v>
      </c>
      <c r="J3268" s="13" t="s">
        <v>614</v>
      </c>
      <c r="K3268" s="13" t="s">
        <v>107</v>
      </c>
      <c r="L3268" s="13" t="s">
        <v>108</v>
      </c>
      <c r="M3268" s="13" t="s">
        <v>109</v>
      </c>
      <c r="N3268" s="13" t="s">
        <v>664</v>
      </c>
      <c r="O3268" s="39"/>
      <c r="P3268" s="39"/>
      <c r="Q3268" s="39"/>
      <c r="R3268" s="39"/>
      <c r="S3268" s="39">
        <v>212</v>
      </c>
      <c r="T3268" s="39">
        <v>270</v>
      </c>
      <c r="U3268" s="39">
        <v>270</v>
      </c>
      <c r="V3268" s="39">
        <v>270</v>
      </c>
      <c r="W3268" s="39">
        <v>270</v>
      </c>
      <c r="X3268" s="39"/>
      <c r="Y3268" s="39"/>
      <c r="Z3268" s="39"/>
      <c r="AA3268" s="39"/>
      <c r="AB3268" s="39"/>
      <c r="AC3268" s="39"/>
      <c r="AD3268" s="39"/>
      <c r="AE3268" s="39"/>
      <c r="AF3268" s="39"/>
      <c r="AG3268" s="39"/>
      <c r="AH3268" s="39"/>
      <c r="AI3268" s="39"/>
      <c r="AJ3268" s="39"/>
      <c r="AK3268" s="39"/>
      <c r="AL3268" s="39"/>
      <c r="AM3268" s="39"/>
      <c r="AN3268" s="39"/>
      <c r="AO3268" s="39"/>
      <c r="AP3268" s="39">
        <v>3354.68</v>
      </c>
      <c r="AQ3268" s="39">
        <v>0</v>
      </c>
      <c r="AR3268" s="27">
        <f t="shared" si="88"/>
        <v>0</v>
      </c>
      <c r="AS3268" s="13" t="s">
        <v>111</v>
      </c>
      <c r="AT3268" s="13">
        <v>2016</v>
      </c>
      <c r="AU3268" s="13">
        <v>14</v>
      </c>
    </row>
    <row r="3269" spans="2:47" x14ac:dyDescent="0.2">
      <c r="B3269" s="13" t="s">
        <v>5125</v>
      </c>
      <c r="C3269" s="13" t="s">
        <v>100</v>
      </c>
      <c r="D3269" s="13" t="s">
        <v>5123</v>
      </c>
      <c r="E3269" s="13" t="s">
        <v>5108</v>
      </c>
      <c r="F3269" s="13" t="s">
        <v>5120</v>
      </c>
      <c r="G3269" s="13" t="s">
        <v>5124</v>
      </c>
      <c r="H3269" s="13" t="s">
        <v>1475</v>
      </c>
      <c r="I3269" s="13">
        <v>45</v>
      </c>
      <c r="J3269" s="13" t="s">
        <v>614</v>
      </c>
      <c r="K3269" s="13" t="s">
        <v>107</v>
      </c>
      <c r="L3269" s="13" t="s">
        <v>108</v>
      </c>
      <c r="M3269" s="13" t="s">
        <v>109</v>
      </c>
      <c r="N3269" s="13" t="s">
        <v>664</v>
      </c>
      <c r="O3269" s="39"/>
      <c r="P3269" s="39"/>
      <c r="Q3269" s="39"/>
      <c r="R3269" s="39"/>
      <c r="S3269" s="39">
        <v>154</v>
      </c>
      <c r="T3269" s="39">
        <v>270</v>
      </c>
      <c r="U3269" s="39">
        <v>270</v>
      </c>
      <c r="V3269" s="39">
        <v>270</v>
      </c>
      <c r="W3269" s="39">
        <v>270</v>
      </c>
      <c r="X3269" s="39"/>
      <c r="Y3269" s="39"/>
      <c r="Z3269" s="39"/>
      <c r="AA3269" s="39"/>
      <c r="AB3269" s="39"/>
      <c r="AC3269" s="39"/>
      <c r="AD3269" s="39"/>
      <c r="AE3269" s="39"/>
      <c r="AF3269" s="39"/>
      <c r="AG3269" s="39"/>
      <c r="AH3269" s="39"/>
      <c r="AI3269" s="39"/>
      <c r="AJ3269" s="39"/>
      <c r="AK3269" s="39"/>
      <c r="AL3269" s="39"/>
      <c r="AM3269" s="39"/>
      <c r="AN3269" s="39"/>
      <c r="AO3269" s="39"/>
      <c r="AP3269" s="39">
        <v>3354.68</v>
      </c>
      <c r="AQ3269" s="39">
        <v>0</v>
      </c>
      <c r="AR3269" s="27">
        <f t="shared" ref="AR3269:AR3332" si="89">AQ3269*1.12</f>
        <v>0</v>
      </c>
      <c r="AS3269" s="13" t="s">
        <v>111</v>
      </c>
      <c r="AT3269" s="13">
        <v>2016</v>
      </c>
      <c r="AU3269" s="13">
        <v>9.18</v>
      </c>
    </row>
    <row r="3270" spans="2:47" x14ac:dyDescent="0.2">
      <c r="B3270" s="13" t="s">
        <v>5126</v>
      </c>
      <c r="C3270" s="13" t="s">
        <v>100</v>
      </c>
      <c r="D3270" s="13" t="s">
        <v>5123</v>
      </c>
      <c r="E3270" s="13" t="s">
        <v>5108</v>
      </c>
      <c r="F3270" s="13" t="s">
        <v>5120</v>
      </c>
      <c r="G3270" s="13" t="s">
        <v>5124</v>
      </c>
      <c r="H3270" s="13" t="s">
        <v>1475</v>
      </c>
      <c r="I3270" s="13">
        <v>45</v>
      </c>
      <c r="J3270" s="13" t="s">
        <v>747</v>
      </c>
      <c r="K3270" s="13" t="s">
        <v>107</v>
      </c>
      <c r="L3270" s="13" t="s">
        <v>108</v>
      </c>
      <c r="M3270" s="13" t="s">
        <v>109</v>
      </c>
      <c r="N3270" s="13" t="s">
        <v>664</v>
      </c>
      <c r="O3270" s="39"/>
      <c r="P3270" s="39"/>
      <c r="Q3270" s="39"/>
      <c r="R3270" s="39"/>
      <c r="S3270" s="39">
        <v>154</v>
      </c>
      <c r="T3270" s="39">
        <v>270</v>
      </c>
      <c r="U3270" s="39">
        <v>270</v>
      </c>
      <c r="V3270" s="39">
        <v>270</v>
      </c>
      <c r="W3270" s="39">
        <v>270</v>
      </c>
      <c r="X3270" s="39"/>
      <c r="Y3270" s="39"/>
      <c r="Z3270" s="39"/>
      <c r="AA3270" s="39"/>
      <c r="AB3270" s="39"/>
      <c r="AC3270" s="39"/>
      <c r="AD3270" s="39"/>
      <c r="AE3270" s="39"/>
      <c r="AF3270" s="39"/>
      <c r="AG3270" s="39"/>
      <c r="AH3270" s="39"/>
      <c r="AI3270" s="39"/>
      <c r="AJ3270" s="39"/>
      <c r="AK3270" s="39"/>
      <c r="AL3270" s="39"/>
      <c r="AM3270" s="39"/>
      <c r="AN3270" s="39"/>
      <c r="AO3270" s="39"/>
      <c r="AP3270" s="39">
        <v>3354.68</v>
      </c>
      <c r="AQ3270" s="39">
        <v>0</v>
      </c>
      <c r="AR3270" s="27">
        <f t="shared" si="89"/>
        <v>0</v>
      </c>
      <c r="AS3270" s="13" t="s">
        <v>748</v>
      </c>
      <c r="AT3270" s="13">
        <v>2016</v>
      </c>
      <c r="AU3270" s="13">
        <v>9.1199999999999992</v>
      </c>
    </row>
    <row r="3271" spans="2:47" x14ac:dyDescent="0.2">
      <c r="B3271" s="13" t="s">
        <v>5127</v>
      </c>
      <c r="C3271" s="13" t="s">
        <v>100</v>
      </c>
      <c r="D3271" s="13" t="s">
        <v>5123</v>
      </c>
      <c r="E3271" s="13" t="s">
        <v>5108</v>
      </c>
      <c r="F3271" s="13" t="s">
        <v>5120</v>
      </c>
      <c r="G3271" s="13" t="s">
        <v>5124</v>
      </c>
      <c r="H3271" s="13" t="s">
        <v>1475</v>
      </c>
      <c r="I3271" s="13">
        <v>45</v>
      </c>
      <c r="J3271" s="13" t="s">
        <v>462</v>
      </c>
      <c r="K3271" s="13" t="s">
        <v>107</v>
      </c>
      <c r="L3271" s="13" t="s">
        <v>108</v>
      </c>
      <c r="M3271" s="13" t="s">
        <v>337</v>
      </c>
      <c r="N3271" s="13" t="s">
        <v>664</v>
      </c>
      <c r="O3271" s="39"/>
      <c r="P3271" s="39"/>
      <c r="Q3271" s="39"/>
      <c r="R3271" s="39"/>
      <c r="S3271" s="39">
        <v>154</v>
      </c>
      <c r="T3271" s="39">
        <v>270</v>
      </c>
      <c r="U3271" s="39">
        <v>270</v>
      </c>
      <c r="V3271" s="39">
        <v>270</v>
      </c>
      <c r="W3271" s="39">
        <v>270</v>
      </c>
      <c r="X3271" s="39"/>
      <c r="Y3271" s="39"/>
      <c r="Z3271" s="39"/>
      <c r="AA3271" s="39"/>
      <c r="AB3271" s="39"/>
      <c r="AC3271" s="39"/>
      <c r="AD3271" s="39"/>
      <c r="AE3271" s="39"/>
      <c r="AF3271" s="39"/>
      <c r="AG3271" s="39"/>
      <c r="AH3271" s="39"/>
      <c r="AI3271" s="39"/>
      <c r="AJ3271" s="39"/>
      <c r="AK3271" s="39"/>
      <c r="AL3271" s="39"/>
      <c r="AM3271" s="39"/>
      <c r="AN3271" s="39"/>
      <c r="AO3271" s="39"/>
      <c r="AP3271" s="39">
        <v>3354.68</v>
      </c>
      <c r="AQ3271" s="39">
        <v>0</v>
      </c>
      <c r="AR3271" s="27">
        <f t="shared" si="89"/>
        <v>0</v>
      </c>
      <c r="AS3271" s="13" t="s">
        <v>748</v>
      </c>
      <c r="AT3271" s="13">
        <v>2016</v>
      </c>
      <c r="AU3271" s="89" t="s">
        <v>212</v>
      </c>
    </row>
    <row r="3272" spans="2:47" x14ac:dyDescent="0.2">
      <c r="B3272" s="7" t="s">
        <v>5128</v>
      </c>
      <c r="C3272" s="8" t="s">
        <v>100</v>
      </c>
      <c r="D3272" s="13" t="s">
        <v>5129</v>
      </c>
      <c r="E3272" s="13" t="s">
        <v>5108</v>
      </c>
      <c r="F3272" s="13" t="s">
        <v>5130</v>
      </c>
      <c r="G3272" s="7" t="s">
        <v>5131</v>
      </c>
      <c r="H3272" s="8" t="s">
        <v>197</v>
      </c>
      <c r="I3272" s="8">
        <v>45</v>
      </c>
      <c r="J3272" s="8" t="s">
        <v>1386</v>
      </c>
      <c r="K3272" s="8" t="s">
        <v>107</v>
      </c>
      <c r="L3272" s="8" t="s">
        <v>108</v>
      </c>
      <c r="M3272" s="8" t="s">
        <v>109</v>
      </c>
      <c r="N3272" s="8" t="s">
        <v>664</v>
      </c>
      <c r="O3272" s="74"/>
      <c r="P3272" s="27"/>
      <c r="Q3272" s="27"/>
      <c r="R3272" s="27"/>
      <c r="S3272" s="27">
        <v>200</v>
      </c>
      <c r="T3272" s="27">
        <v>200</v>
      </c>
      <c r="U3272" s="27">
        <v>200</v>
      </c>
      <c r="V3272" s="27">
        <v>200</v>
      </c>
      <c r="W3272" s="27"/>
      <c r="X3272" s="27"/>
      <c r="Y3272" s="27"/>
      <c r="Z3272" s="27"/>
      <c r="AA3272" s="27"/>
      <c r="AB3272" s="27"/>
      <c r="AC3272" s="27"/>
      <c r="AD3272" s="27"/>
      <c r="AE3272" s="27"/>
      <c r="AF3272" s="27"/>
      <c r="AG3272" s="27"/>
      <c r="AH3272" s="27"/>
      <c r="AI3272" s="27"/>
      <c r="AJ3272" s="27"/>
      <c r="AK3272" s="27"/>
      <c r="AL3272" s="27"/>
      <c r="AM3272" s="27"/>
      <c r="AN3272" s="27"/>
      <c r="AO3272" s="27"/>
      <c r="AP3272" s="27">
        <v>7499.9999999999991</v>
      </c>
      <c r="AQ3272" s="39">
        <v>0</v>
      </c>
      <c r="AR3272" s="27">
        <f t="shared" si="89"/>
        <v>0</v>
      </c>
      <c r="AS3272" s="10" t="s">
        <v>111</v>
      </c>
      <c r="AT3272" s="43" t="s">
        <v>241</v>
      </c>
      <c r="AU3272" s="13" t="s">
        <v>1163</v>
      </c>
    </row>
    <row r="3273" spans="2:47" x14ac:dyDescent="0.2">
      <c r="B3273" s="13" t="s">
        <v>5132</v>
      </c>
      <c r="C3273" s="13" t="s">
        <v>100</v>
      </c>
      <c r="D3273" s="13" t="s">
        <v>5133</v>
      </c>
      <c r="E3273" s="13" t="s">
        <v>5108</v>
      </c>
      <c r="F3273" s="13" t="s">
        <v>5130</v>
      </c>
      <c r="G3273" s="13" t="s">
        <v>5134</v>
      </c>
      <c r="H3273" s="13" t="s">
        <v>1475</v>
      </c>
      <c r="I3273" s="13">
        <v>45</v>
      </c>
      <c r="J3273" s="13" t="s">
        <v>614</v>
      </c>
      <c r="K3273" s="13" t="s">
        <v>107</v>
      </c>
      <c r="L3273" s="13" t="s">
        <v>108</v>
      </c>
      <c r="M3273" s="13" t="s">
        <v>109</v>
      </c>
      <c r="N3273" s="13" t="s">
        <v>664</v>
      </c>
      <c r="O3273" s="39"/>
      <c r="P3273" s="39"/>
      <c r="Q3273" s="39"/>
      <c r="R3273" s="39"/>
      <c r="S3273" s="39">
        <v>52</v>
      </c>
      <c r="T3273" s="39">
        <v>85</v>
      </c>
      <c r="U3273" s="39">
        <v>85</v>
      </c>
      <c r="V3273" s="39">
        <v>85</v>
      </c>
      <c r="W3273" s="39">
        <v>85</v>
      </c>
      <c r="X3273" s="39"/>
      <c r="Y3273" s="39"/>
      <c r="Z3273" s="39"/>
      <c r="AA3273" s="39"/>
      <c r="AB3273" s="39"/>
      <c r="AC3273" s="39"/>
      <c r="AD3273" s="39"/>
      <c r="AE3273" s="39"/>
      <c r="AF3273" s="39"/>
      <c r="AG3273" s="39"/>
      <c r="AH3273" s="39"/>
      <c r="AI3273" s="39"/>
      <c r="AJ3273" s="39"/>
      <c r="AK3273" s="39"/>
      <c r="AL3273" s="39"/>
      <c r="AM3273" s="39"/>
      <c r="AN3273" s="39"/>
      <c r="AO3273" s="39"/>
      <c r="AP3273" s="39">
        <v>7499.9999999999991</v>
      </c>
      <c r="AQ3273" s="39">
        <v>0</v>
      </c>
      <c r="AR3273" s="27">
        <f t="shared" si="89"/>
        <v>0</v>
      </c>
      <c r="AS3273" s="13" t="s">
        <v>111</v>
      </c>
      <c r="AT3273" s="13">
        <v>2016</v>
      </c>
      <c r="AU3273" s="13">
        <v>14</v>
      </c>
    </row>
    <row r="3274" spans="2:47" x14ac:dyDescent="0.2">
      <c r="B3274" s="13" t="s">
        <v>5135</v>
      </c>
      <c r="C3274" s="13" t="s">
        <v>100</v>
      </c>
      <c r="D3274" s="13" t="s">
        <v>5133</v>
      </c>
      <c r="E3274" s="13" t="s">
        <v>5108</v>
      </c>
      <c r="F3274" s="13" t="s">
        <v>5130</v>
      </c>
      <c r="G3274" s="13" t="s">
        <v>5134</v>
      </c>
      <c r="H3274" s="13" t="s">
        <v>1475</v>
      </c>
      <c r="I3274" s="13">
        <v>45</v>
      </c>
      <c r="J3274" s="13" t="s">
        <v>614</v>
      </c>
      <c r="K3274" s="13" t="s">
        <v>107</v>
      </c>
      <c r="L3274" s="13" t="s">
        <v>108</v>
      </c>
      <c r="M3274" s="13" t="s">
        <v>109</v>
      </c>
      <c r="N3274" s="13" t="s">
        <v>664</v>
      </c>
      <c r="O3274" s="39"/>
      <c r="P3274" s="39"/>
      <c r="Q3274" s="39"/>
      <c r="R3274" s="39"/>
      <c r="S3274" s="39">
        <v>19</v>
      </c>
      <c r="T3274" s="39">
        <v>85</v>
      </c>
      <c r="U3274" s="39">
        <v>85</v>
      </c>
      <c r="V3274" s="39">
        <v>85</v>
      </c>
      <c r="W3274" s="39">
        <v>85</v>
      </c>
      <c r="X3274" s="39"/>
      <c r="Y3274" s="39"/>
      <c r="Z3274" s="39"/>
      <c r="AA3274" s="39"/>
      <c r="AB3274" s="39"/>
      <c r="AC3274" s="39"/>
      <c r="AD3274" s="39"/>
      <c r="AE3274" s="39"/>
      <c r="AF3274" s="39"/>
      <c r="AG3274" s="39"/>
      <c r="AH3274" s="39"/>
      <c r="AI3274" s="39"/>
      <c r="AJ3274" s="39"/>
      <c r="AK3274" s="39"/>
      <c r="AL3274" s="39"/>
      <c r="AM3274" s="39"/>
      <c r="AN3274" s="39"/>
      <c r="AO3274" s="39"/>
      <c r="AP3274" s="39">
        <v>7499.9999999999991</v>
      </c>
      <c r="AQ3274" s="39">
        <v>0</v>
      </c>
      <c r="AR3274" s="27">
        <f t="shared" si="89"/>
        <v>0</v>
      </c>
      <c r="AS3274" s="13" t="s">
        <v>111</v>
      </c>
      <c r="AT3274" s="13">
        <v>2016</v>
      </c>
      <c r="AU3274" s="13">
        <v>9.18</v>
      </c>
    </row>
    <row r="3275" spans="2:47" x14ac:dyDescent="0.2">
      <c r="B3275" s="13" t="s">
        <v>5136</v>
      </c>
      <c r="C3275" s="13" t="s">
        <v>100</v>
      </c>
      <c r="D3275" s="13" t="s">
        <v>5133</v>
      </c>
      <c r="E3275" s="13" t="s">
        <v>5108</v>
      </c>
      <c r="F3275" s="13" t="s">
        <v>5130</v>
      </c>
      <c r="G3275" s="13" t="s">
        <v>5134</v>
      </c>
      <c r="H3275" s="13" t="s">
        <v>1475</v>
      </c>
      <c r="I3275" s="13">
        <v>45</v>
      </c>
      <c r="J3275" s="13" t="s">
        <v>747</v>
      </c>
      <c r="K3275" s="13" t="s">
        <v>107</v>
      </c>
      <c r="L3275" s="13" t="s">
        <v>108</v>
      </c>
      <c r="M3275" s="13" t="s">
        <v>109</v>
      </c>
      <c r="N3275" s="13" t="s">
        <v>664</v>
      </c>
      <c r="O3275" s="39"/>
      <c r="P3275" s="39"/>
      <c r="Q3275" s="39"/>
      <c r="R3275" s="39"/>
      <c r="S3275" s="39">
        <v>19</v>
      </c>
      <c r="T3275" s="39">
        <v>85</v>
      </c>
      <c r="U3275" s="39">
        <v>85</v>
      </c>
      <c r="V3275" s="39">
        <v>85</v>
      </c>
      <c r="W3275" s="39">
        <v>85</v>
      </c>
      <c r="X3275" s="39"/>
      <c r="Y3275" s="39"/>
      <c r="Z3275" s="39"/>
      <c r="AA3275" s="39"/>
      <c r="AB3275" s="39"/>
      <c r="AC3275" s="39"/>
      <c r="AD3275" s="39"/>
      <c r="AE3275" s="39"/>
      <c r="AF3275" s="39"/>
      <c r="AG3275" s="39"/>
      <c r="AH3275" s="39"/>
      <c r="AI3275" s="39"/>
      <c r="AJ3275" s="39"/>
      <c r="AK3275" s="39"/>
      <c r="AL3275" s="39"/>
      <c r="AM3275" s="39"/>
      <c r="AN3275" s="39"/>
      <c r="AO3275" s="39"/>
      <c r="AP3275" s="39">
        <v>7499.9999999999991</v>
      </c>
      <c r="AQ3275" s="39">
        <v>0</v>
      </c>
      <c r="AR3275" s="27">
        <f t="shared" si="89"/>
        <v>0</v>
      </c>
      <c r="AS3275" s="13" t="s">
        <v>748</v>
      </c>
      <c r="AT3275" s="13">
        <v>2016</v>
      </c>
      <c r="AU3275" s="13">
        <v>9.1199999999999992</v>
      </c>
    </row>
    <row r="3276" spans="2:47" x14ac:dyDescent="0.2">
      <c r="B3276" s="13" t="s">
        <v>5137</v>
      </c>
      <c r="C3276" s="13" t="s">
        <v>100</v>
      </c>
      <c r="D3276" s="13" t="s">
        <v>5133</v>
      </c>
      <c r="E3276" s="13" t="s">
        <v>5108</v>
      </c>
      <c r="F3276" s="13" t="s">
        <v>5130</v>
      </c>
      <c r="G3276" s="13" t="s">
        <v>5134</v>
      </c>
      <c r="H3276" s="13" t="s">
        <v>1475</v>
      </c>
      <c r="I3276" s="13">
        <v>45</v>
      </c>
      <c r="J3276" s="13" t="s">
        <v>462</v>
      </c>
      <c r="K3276" s="13" t="s">
        <v>107</v>
      </c>
      <c r="L3276" s="13" t="s">
        <v>108</v>
      </c>
      <c r="M3276" s="13" t="s">
        <v>337</v>
      </c>
      <c r="N3276" s="13" t="s">
        <v>664</v>
      </c>
      <c r="O3276" s="39"/>
      <c r="P3276" s="39"/>
      <c r="Q3276" s="39"/>
      <c r="R3276" s="39"/>
      <c r="S3276" s="39">
        <v>19</v>
      </c>
      <c r="T3276" s="39">
        <v>85</v>
      </c>
      <c r="U3276" s="39">
        <v>85</v>
      </c>
      <c r="V3276" s="39">
        <v>85</v>
      </c>
      <c r="W3276" s="39">
        <v>85</v>
      </c>
      <c r="X3276" s="39"/>
      <c r="Y3276" s="39"/>
      <c r="Z3276" s="39"/>
      <c r="AA3276" s="39"/>
      <c r="AB3276" s="39"/>
      <c r="AC3276" s="39"/>
      <c r="AD3276" s="39"/>
      <c r="AE3276" s="39"/>
      <c r="AF3276" s="39"/>
      <c r="AG3276" s="39"/>
      <c r="AH3276" s="39"/>
      <c r="AI3276" s="39"/>
      <c r="AJ3276" s="39"/>
      <c r="AK3276" s="39"/>
      <c r="AL3276" s="39"/>
      <c r="AM3276" s="39"/>
      <c r="AN3276" s="39"/>
      <c r="AO3276" s="39"/>
      <c r="AP3276" s="39">
        <v>7499.9999999999991</v>
      </c>
      <c r="AQ3276" s="39">
        <v>0</v>
      </c>
      <c r="AR3276" s="27">
        <f t="shared" si="89"/>
        <v>0</v>
      </c>
      <c r="AS3276" s="13" t="s">
        <v>748</v>
      </c>
      <c r="AT3276" s="13">
        <v>2016</v>
      </c>
      <c r="AU3276" s="89" t="s">
        <v>212</v>
      </c>
    </row>
    <row r="3277" spans="2:47" x14ac:dyDescent="0.2">
      <c r="B3277" s="7" t="s">
        <v>5138</v>
      </c>
      <c r="C3277" s="8" t="s">
        <v>100</v>
      </c>
      <c r="D3277" s="13" t="s">
        <v>5139</v>
      </c>
      <c r="E3277" s="13" t="s">
        <v>5108</v>
      </c>
      <c r="F3277" s="13" t="s">
        <v>5140</v>
      </c>
      <c r="G3277" s="7" t="s">
        <v>5141</v>
      </c>
      <c r="H3277" s="8" t="s">
        <v>197</v>
      </c>
      <c r="I3277" s="8">
        <v>45</v>
      </c>
      <c r="J3277" s="8" t="s">
        <v>1386</v>
      </c>
      <c r="K3277" s="8" t="s">
        <v>107</v>
      </c>
      <c r="L3277" s="8" t="s">
        <v>108</v>
      </c>
      <c r="M3277" s="8" t="s">
        <v>109</v>
      </c>
      <c r="N3277" s="8" t="s">
        <v>664</v>
      </c>
      <c r="O3277" s="74"/>
      <c r="P3277" s="27"/>
      <c r="Q3277" s="27"/>
      <c r="R3277" s="27"/>
      <c r="S3277" s="27">
        <v>600</v>
      </c>
      <c r="T3277" s="27">
        <v>600</v>
      </c>
      <c r="U3277" s="27">
        <v>600</v>
      </c>
      <c r="V3277" s="27">
        <v>600</v>
      </c>
      <c r="W3277" s="27"/>
      <c r="X3277" s="27"/>
      <c r="Y3277" s="27"/>
      <c r="Z3277" s="27"/>
      <c r="AA3277" s="27"/>
      <c r="AB3277" s="27"/>
      <c r="AC3277" s="27"/>
      <c r="AD3277" s="27"/>
      <c r="AE3277" s="27"/>
      <c r="AF3277" s="27"/>
      <c r="AG3277" s="27"/>
      <c r="AH3277" s="27"/>
      <c r="AI3277" s="27"/>
      <c r="AJ3277" s="27"/>
      <c r="AK3277" s="27"/>
      <c r="AL3277" s="27"/>
      <c r="AM3277" s="27"/>
      <c r="AN3277" s="27"/>
      <c r="AO3277" s="27"/>
      <c r="AP3277" s="27">
        <v>524.10500000000002</v>
      </c>
      <c r="AQ3277" s="39">
        <v>0</v>
      </c>
      <c r="AR3277" s="27">
        <f t="shared" si="89"/>
        <v>0</v>
      </c>
      <c r="AS3277" s="10" t="s">
        <v>111</v>
      </c>
      <c r="AT3277" s="43" t="s">
        <v>241</v>
      </c>
      <c r="AU3277" s="13" t="s">
        <v>1163</v>
      </c>
    </row>
    <row r="3278" spans="2:47" x14ac:dyDescent="0.2">
      <c r="B3278" s="13" t="s">
        <v>5142</v>
      </c>
      <c r="C3278" s="13" t="s">
        <v>100</v>
      </c>
      <c r="D3278" s="13" t="s">
        <v>5143</v>
      </c>
      <c r="E3278" s="13" t="s">
        <v>5108</v>
      </c>
      <c r="F3278" s="13" t="s">
        <v>5140</v>
      </c>
      <c r="G3278" s="13" t="s">
        <v>5144</v>
      </c>
      <c r="H3278" s="13" t="s">
        <v>1475</v>
      </c>
      <c r="I3278" s="13">
        <v>45</v>
      </c>
      <c r="J3278" s="13" t="s">
        <v>614</v>
      </c>
      <c r="K3278" s="13" t="s">
        <v>107</v>
      </c>
      <c r="L3278" s="13" t="s">
        <v>108</v>
      </c>
      <c r="M3278" s="13" t="s">
        <v>109</v>
      </c>
      <c r="N3278" s="13" t="s">
        <v>664</v>
      </c>
      <c r="O3278" s="39"/>
      <c r="P3278" s="39"/>
      <c r="Q3278" s="39"/>
      <c r="R3278" s="39"/>
      <c r="S3278" s="39">
        <v>56</v>
      </c>
      <c r="T3278" s="39">
        <v>130</v>
      </c>
      <c r="U3278" s="39">
        <v>130</v>
      </c>
      <c r="V3278" s="39">
        <v>130</v>
      </c>
      <c r="W3278" s="39">
        <v>130</v>
      </c>
      <c r="X3278" s="39"/>
      <c r="Y3278" s="39"/>
      <c r="Z3278" s="39"/>
      <c r="AA3278" s="39"/>
      <c r="AB3278" s="39"/>
      <c r="AC3278" s="39"/>
      <c r="AD3278" s="39"/>
      <c r="AE3278" s="39"/>
      <c r="AF3278" s="39"/>
      <c r="AG3278" s="39"/>
      <c r="AH3278" s="39"/>
      <c r="AI3278" s="39"/>
      <c r="AJ3278" s="39"/>
      <c r="AK3278" s="39"/>
      <c r="AL3278" s="39"/>
      <c r="AM3278" s="39"/>
      <c r="AN3278" s="39"/>
      <c r="AO3278" s="39"/>
      <c r="AP3278" s="39">
        <v>524.1</v>
      </c>
      <c r="AQ3278" s="39">
        <v>0</v>
      </c>
      <c r="AR3278" s="27">
        <f t="shared" si="89"/>
        <v>0</v>
      </c>
      <c r="AS3278" s="13" t="s">
        <v>111</v>
      </c>
      <c r="AT3278" s="13">
        <v>2016</v>
      </c>
      <c r="AU3278" s="13">
        <v>14</v>
      </c>
    </row>
    <row r="3279" spans="2:47" x14ac:dyDescent="0.2">
      <c r="B3279" s="13" t="s">
        <v>5145</v>
      </c>
      <c r="C3279" s="13" t="s">
        <v>100</v>
      </c>
      <c r="D3279" s="13" t="s">
        <v>5143</v>
      </c>
      <c r="E3279" s="13" t="s">
        <v>5108</v>
      </c>
      <c r="F3279" s="13" t="s">
        <v>5140</v>
      </c>
      <c r="G3279" s="13" t="s">
        <v>5144</v>
      </c>
      <c r="H3279" s="13" t="s">
        <v>1475</v>
      </c>
      <c r="I3279" s="13">
        <v>45</v>
      </c>
      <c r="J3279" s="13" t="s">
        <v>614</v>
      </c>
      <c r="K3279" s="13" t="s">
        <v>107</v>
      </c>
      <c r="L3279" s="13" t="s">
        <v>108</v>
      </c>
      <c r="M3279" s="13" t="s">
        <v>109</v>
      </c>
      <c r="N3279" s="13" t="s">
        <v>664</v>
      </c>
      <c r="O3279" s="39"/>
      <c r="P3279" s="39"/>
      <c r="Q3279" s="39"/>
      <c r="R3279" s="39"/>
      <c r="S3279" s="39">
        <v>0</v>
      </c>
      <c r="T3279" s="39">
        <v>130</v>
      </c>
      <c r="U3279" s="39">
        <v>130</v>
      </c>
      <c r="V3279" s="39">
        <v>130</v>
      </c>
      <c r="W3279" s="39">
        <v>130</v>
      </c>
      <c r="X3279" s="39"/>
      <c r="Y3279" s="39"/>
      <c r="Z3279" s="39"/>
      <c r="AA3279" s="39"/>
      <c r="AB3279" s="39"/>
      <c r="AC3279" s="39"/>
      <c r="AD3279" s="39"/>
      <c r="AE3279" s="39"/>
      <c r="AF3279" s="39"/>
      <c r="AG3279" s="39"/>
      <c r="AH3279" s="39"/>
      <c r="AI3279" s="39"/>
      <c r="AJ3279" s="39"/>
      <c r="AK3279" s="39"/>
      <c r="AL3279" s="39"/>
      <c r="AM3279" s="39"/>
      <c r="AN3279" s="39"/>
      <c r="AO3279" s="39"/>
      <c r="AP3279" s="39">
        <v>524.1</v>
      </c>
      <c r="AQ3279" s="39">
        <v>0</v>
      </c>
      <c r="AR3279" s="27">
        <f t="shared" si="89"/>
        <v>0</v>
      </c>
      <c r="AS3279" s="13" t="s">
        <v>111</v>
      </c>
      <c r="AT3279" s="13">
        <v>2016</v>
      </c>
      <c r="AU3279" s="13" t="s">
        <v>212</v>
      </c>
    </row>
    <row r="3280" spans="2:47" x14ac:dyDescent="0.2">
      <c r="B3280" s="7" t="s">
        <v>5146</v>
      </c>
      <c r="C3280" s="8" t="s">
        <v>100</v>
      </c>
      <c r="D3280" s="13" t="s">
        <v>5147</v>
      </c>
      <c r="E3280" s="13" t="s">
        <v>5108</v>
      </c>
      <c r="F3280" s="13" t="s">
        <v>5148</v>
      </c>
      <c r="G3280" s="7" t="s">
        <v>5149</v>
      </c>
      <c r="H3280" s="8" t="s">
        <v>197</v>
      </c>
      <c r="I3280" s="8">
        <v>45</v>
      </c>
      <c r="J3280" s="8" t="s">
        <v>1386</v>
      </c>
      <c r="K3280" s="8" t="s">
        <v>107</v>
      </c>
      <c r="L3280" s="8" t="s">
        <v>108</v>
      </c>
      <c r="M3280" s="8" t="s">
        <v>109</v>
      </c>
      <c r="N3280" s="8" t="s">
        <v>664</v>
      </c>
      <c r="O3280" s="74"/>
      <c r="P3280" s="27"/>
      <c r="Q3280" s="27"/>
      <c r="R3280" s="27"/>
      <c r="S3280" s="27">
        <v>600</v>
      </c>
      <c r="T3280" s="27">
        <v>600</v>
      </c>
      <c r="U3280" s="27">
        <v>600</v>
      </c>
      <c r="V3280" s="27">
        <v>600</v>
      </c>
      <c r="W3280" s="27"/>
      <c r="X3280" s="27"/>
      <c r="Y3280" s="27"/>
      <c r="Z3280" s="27"/>
      <c r="AA3280" s="27"/>
      <c r="AB3280" s="27"/>
      <c r="AC3280" s="27"/>
      <c r="AD3280" s="27"/>
      <c r="AE3280" s="27"/>
      <c r="AF3280" s="27"/>
      <c r="AG3280" s="27"/>
      <c r="AH3280" s="27"/>
      <c r="AI3280" s="27"/>
      <c r="AJ3280" s="27"/>
      <c r="AK3280" s="27"/>
      <c r="AL3280" s="27"/>
      <c r="AM3280" s="27"/>
      <c r="AN3280" s="27"/>
      <c r="AO3280" s="27"/>
      <c r="AP3280" s="27">
        <v>892.85714285714278</v>
      </c>
      <c r="AQ3280" s="39">
        <v>0</v>
      </c>
      <c r="AR3280" s="27">
        <f t="shared" si="89"/>
        <v>0</v>
      </c>
      <c r="AS3280" s="10" t="s">
        <v>111</v>
      </c>
      <c r="AT3280" s="43" t="s">
        <v>241</v>
      </c>
      <c r="AU3280" s="13" t="s">
        <v>1163</v>
      </c>
    </row>
    <row r="3281" spans="2:47" x14ac:dyDescent="0.2">
      <c r="B3281" s="13" t="s">
        <v>5150</v>
      </c>
      <c r="C3281" s="13" t="s">
        <v>100</v>
      </c>
      <c r="D3281" s="13" t="s">
        <v>5151</v>
      </c>
      <c r="E3281" s="13" t="s">
        <v>5108</v>
      </c>
      <c r="F3281" s="13" t="s">
        <v>5148</v>
      </c>
      <c r="G3281" s="13" t="s">
        <v>5152</v>
      </c>
      <c r="H3281" s="13" t="s">
        <v>1475</v>
      </c>
      <c r="I3281" s="13">
        <v>45</v>
      </c>
      <c r="J3281" s="13" t="s">
        <v>614</v>
      </c>
      <c r="K3281" s="13" t="s">
        <v>107</v>
      </c>
      <c r="L3281" s="13" t="s">
        <v>108</v>
      </c>
      <c r="M3281" s="13" t="s">
        <v>109</v>
      </c>
      <c r="N3281" s="13" t="s">
        <v>664</v>
      </c>
      <c r="O3281" s="39"/>
      <c r="P3281" s="39"/>
      <c r="Q3281" s="39"/>
      <c r="R3281" s="39"/>
      <c r="S3281" s="39">
        <v>272</v>
      </c>
      <c r="T3281" s="39">
        <v>290</v>
      </c>
      <c r="U3281" s="39">
        <v>290</v>
      </c>
      <c r="V3281" s="39">
        <v>290</v>
      </c>
      <c r="W3281" s="39">
        <v>290</v>
      </c>
      <c r="X3281" s="39"/>
      <c r="Y3281" s="39"/>
      <c r="Z3281" s="39"/>
      <c r="AA3281" s="39"/>
      <c r="AB3281" s="39"/>
      <c r="AC3281" s="39"/>
      <c r="AD3281" s="39"/>
      <c r="AE3281" s="39"/>
      <c r="AF3281" s="39"/>
      <c r="AG3281" s="39"/>
      <c r="AH3281" s="39"/>
      <c r="AI3281" s="39"/>
      <c r="AJ3281" s="39"/>
      <c r="AK3281" s="39"/>
      <c r="AL3281" s="39"/>
      <c r="AM3281" s="39"/>
      <c r="AN3281" s="39"/>
      <c r="AO3281" s="39"/>
      <c r="AP3281" s="39">
        <v>892.85</v>
      </c>
      <c r="AQ3281" s="39">
        <v>0</v>
      </c>
      <c r="AR3281" s="27">
        <f t="shared" si="89"/>
        <v>0</v>
      </c>
      <c r="AS3281" s="13" t="s">
        <v>111</v>
      </c>
      <c r="AT3281" s="13">
        <v>2016</v>
      </c>
      <c r="AU3281" s="13">
        <v>14</v>
      </c>
    </row>
    <row r="3282" spans="2:47" x14ac:dyDescent="0.2">
      <c r="B3282" s="13" t="s">
        <v>5153</v>
      </c>
      <c r="C3282" s="13" t="s">
        <v>100</v>
      </c>
      <c r="D3282" s="13" t="s">
        <v>5151</v>
      </c>
      <c r="E3282" s="13" t="s">
        <v>5108</v>
      </c>
      <c r="F3282" s="13" t="s">
        <v>5148</v>
      </c>
      <c r="G3282" s="13" t="s">
        <v>5152</v>
      </c>
      <c r="H3282" s="13" t="s">
        <v>1475</v>
      </c>
      <c r="I3282" s="13">
        <v>45</v>
      </c>
      <c r="J3282" s="13" t="s">
        <v>614</v>
      </c>
      <c r="K3282" s="13" t="s">
        <v>107</v>
      </c>
      <c r="L3282" s="13" t="s">
        <v>108</v>
      </c>
      <c r="M3282" s="13" t="s">
        <v>109</v>
      </c>
      <c r="N3282" s="13" t="s">
        <v>664</v>
      </c>
      <c r="O3282" s="39"/>
      <c r="P3282" s="39"/>
      <c r="Q3282" s="39"/>
      <c r="R3282" s="39"/>
      <c r="S3282" s="39">
        <v>254</v>
      </c>
      <c r="T3282" s="39">
        <v>290</v>
      </c>
      <c r="U3282" s="39">
        <v>290</v>
      </c>
      <c r="V3282" s="39">
        <v>290</v>
      </c>
      <c r="W3282" s="39">
        <v>290</v>
      </c>
      <c r="X3282" s="39"/>
      <c r="Y3282" s="39"/>
      <c r="Z3282" s="39"/>
      <c r="AA3282" s="39"/>
      <c r="AB3282" s="39"/>
      <c r="AC3282" s="39"/>
      <c r="AD3282" s="39"/>
      <c r="AE3282" s="39"/>
      <c r="AF3282" s="39"/>
      <c r="AG3282" s="39"/>
      <c r="AH3282" s="39"/>
      <c r="AI3282" s="39"/>
      <c r="AJ3282" s="39"/>
      <c r="AK3282" s="39"/>
      <c r="AL3282" s="39"/>
      <c r="AM3282" s="39"/>
      <c r="AN3282" s="39"/>
      <c r="AO3282" s="39"/>
      <c r="AP3282" s="39">
        <v>892.85</v>
      </c>
      <c r="AQ3282" s="39">
        <v>0</v>
      </c>
      <c r="AR3282" s="27">
        <f t="shared" si="89"/>
        <v>0</v>
      </c>
      <c r="AS3282" s="13" t="s">
        <v>111</v>
      </c>
      <c r="AT3282" s="13">
        <v>2016</v>
      </c>
      <c r="AU3282" s="13">
        <v>9.18</v>
      </c>
    </row>
    <row r="3283" spans="2:47" x14ac:dyDescent="0.2">
      <c r="B3283" s="13" t="s">
        <v>5154</v>
      </c>
      <c r="C3283" s="13" t="s">
        <v>100</v>
      </c>
      <c r="D3283" s="13" t="s">
        <v>5151</v>
      </c>
      <c r="E3283" s="13" t="s">
        <v>5108</v>
      </c>
      <c r="F3283" s="13" t="s">
        <v>5148</v>
      </c>
      <c r="G3283" s="13" t="s">
        <v>5152</v>
      </c>
      <c r="H3283" s="13" t="s">
        <v>1475</v>
      </c>
      <c r="I3283" s="13">
        <v>45</v>
      </c>
      <c r="J3283" s="13" t="s">
        <v>747</v>
      </c>
      <c r="K3283" s="13" t="s">
        <v>107</v>
      </c>
      <c r="L3283" s="13" t="s">
        <v>108</v>
      </c>
      <c r="M3283" s="13" t="s">
        <v>109</v>
      </c>
      <c r="N3283" s="13" t="s">
        <v>664</v>
      </c>
      <c r="O3283" s="39"/>
      <c r="P3283" s="39"/>
      <c r="Q3283" s="39"/>
      <c r="R3283" s="39"/>
      <c r="S3283" s="39">
        <v>254</v>
      </c>
      <c r="T3283" s="39">
        <v>290</v>
      </c>
      <c r="U3283" s="39">
        <v>290</v>
      </c>
      <c r="V3283" s="39">
        <v>290</v>
      </c>
      <c r="W3283" s="39">
        <v>290</v>
      </c>
      <c r="X3283" s="39"/>
      <c r="Y3283" s="39"/>
      <c r="Z3283" s="39"/>
      <c r="AA3283" s="39"/>
      <c r="AB3283" s="39"/>
      <c r="AC3283" s="39"/>
      <c r="AD3283" s="39"/>
      <c r="AE3283" s="39"/>
      <c r="AF3283" s="39"/>
      <c r="AG3283" s="39"/>
      <c r="AH3283" s="39"/>
      <c r="AI3283" s="39"/>
      <c r="AJ3283" s="39"/>
      <c r="AK3283" s="39"/>
      <c r="AL3283" s="39"/>
      <c r="AM3283" s="39"/>
      <c r="AN3283" s="39"/>
      <c r="AO3283" s="39"/>
      <c r="AP3283" s="39">
        <v>892.85</v>
      </c>
      <c r="AQ3283" s="39">
        <v>0</v>
      </c>
      <c r="AR3283" s="27">
        <f t="shared" si="89"/>
        <v>0</v>
      </c>
      <c r="AS3283" s="13" t="s">
        <v>748</v>
      </c>
      <c r="AT3283" s="13">
        <v>2016</v>
      </c>
      <c r="AU3283" s="13">
        <v>9.1199999999999992</v>
      </c>
    </row>
    <row r="3284" spans="2:47" x14ac:dyDescent="0.2">
      <c r="B3284" s="13" t="s">
        <v>5155</v>
      </c>
      <c r="C3284" s="13" t="s">
        <v>100</v>
      </c>
      <c r="D3284" s="13" t="s">
        <v>5151</v>
      </c>
      <c r="E3284" s="13" t="s">
        <v>5108</v>
      </c>
      <c r="F3284" s="13" t="s">
        <v>5148</v>
      </c>
      <c r="G3284" s="13" t="s">
        <v>5152</v>
      </c>
      <c r="H3284" s="13" t="s">
        <v>1475</v>
      </c>
      <c r="I3284" s="13">
        <v>45</v>
      </c>
      <c r="J3284" s="13" t="s">
        <v>462</v>
      </c>
      <c r="K3284" s="13" t="s">
        <v>107</v>
      </c>
      <c r="L3284" s="13" t="s">
        <v>108</v>
      </c>
      <c r="M3284" s="13" t="s">
        <v>337</v>
      </c>
      <c r="N3284" s="13" t="s">
        <v>664</v>
      </c>
      <c r="O3284" s="39"/>
      <c r="P3284" s="39"/>
      <c r="Q3284" s="39"/>
      <c r="R3284" s="39"/>
      <c r="S3284" s="39">
        <v>254</v>
      </c>
      <c r="T3284" s="39">
        <v>290</v>
      </c>
      <c r="U3284" s="39">
        <v>290</v>
      </c>
      <c r="V3284" s="39">
        <v>290</v>
      </c>
      <c r="W3284" s="39">
        <v>290</v>
      </c>
      <c r="X3284" s="39"/>
      <c r="Y3284" s="39"/>
      <c r="Z3284" s="39"/>
      <c r="AA3284" s="39"/>
      <c r="AB3284" s="39"/>
      <c r="AC3284" s="39"/>
      <c r="AD3284" s="39"/>
      <c r="AE3284" s="39"/>
      <c r="AF3284" s="39"/>
      <c r="AG3284" s="39"/>
      <c r="AH3284" s="39"/>
      <c r="AI3284" s="39"/>
      <c r="AJ3284" s="39"/>
      <c r="AK3284" s="39"/>
      <c r="AL3284" s="39"/>
      <c r="AM3284" s="39"/>
      <c r="AN3284" s="39"/>
      <c r="AO3284" s="39"/>
      <c r="AP3284" s="39">
        <v>892.85</v>
      </c>
      <c r="AQ3284" s="39">
        <v>0</v>
      </c>
      <c r="AR3284" s="27">
        <f t="shared" si="89"/>
        <v>0</v>
      </c>
      <c r="AS3284" s="13" t="s">
        <v>748</v>
      </c>
      <c r="AT3284" s="13">
        <v>2016</v>
      </c>
      <c r="AU3284" s="89" t="s">
        <v>212</v>
      </c>
    </row>
    <row r="3285" spans="2:47" x14ac:dyDescent="0.2">
      <c r="B3285" s="7" t="s">
        <v>5156</v>
      </c>
      <c r="C3285" s="8" t="s">
        <v>100</v>
      </c>
      <c r="D3285" s="13" t="s">
        <v>5157</v>
      </c>
      <c r="E3285" s="13" t="s">
        <v>5108</v>
      </c>
      <c r="F3285" s="13" t="s">
        <v>5158</v>
      </c>
      <c r="G3285" s="7" t="s">
        <v>5159</v>
      </c>
      <c r="H3285" s="8" t="s">
        <v>197</v>
      </c>
      <c r="I3285" s="8">
        <v>45</v>
      </c>
      <c r="J3285" s="8" t="s">
        <v>1386</v>
      </c>
      <c r="K3285" s="8" t="s">
        <v>107</v>
      </c>
      <c r="L3285" s="8" t="s">
        <v>108</v>
      </c>
      <c r="M3285" s="8" t="s">
        <v>109</v>
      </c>
      <c r="N3285" s="8" t="s">
        <v>664</v>
      </c>
      <c r="O3285" s="74"/>
      <c r="P3285" s="27"/>
      <c r="Q3285" s="27"/>
      <c r="R3285" s="27"/>
      <c r="S3285" s="27">
        <v>400</v>
      </c>
      <c r="T3285" s="27">
        <v>400</v>
      </c>
      <c r="U3285" s="27">
        <v>400</v>
      </c>
      <c r="V3285" s="27">
        <v>400</v>
      </c>
      <c r="W3285" s="27"/>
      <c r="X3285" s="27"/>
      <c r="Y3285" s="27"/>
      <c r="Z3285" s="27"/>
      <c r="AA3285" s="27"/>
      <c r="AB3285" s="27"/>
      <c r="AC3285" s="27"/>
      <c r="AD3285" s="27"/>
      <c r="AE3285" s="27"/>
      <c r="AF3285" s="27"/>
      <c r="AG3285" s="27"/>
      <c r="AH3285" s="27"/>
      <c r="AI3285" s="27"/>
      <c r="AJ3285" s="27"/>
      <c r="AK3285" s="27"/>
      <c r="AL3285" s="27"/>
      <c r="AM3285" s="27"/>
      <c r="AN3285" s="27"/>
      <c r="AO3285" s="27"/>
      <c r="AP3285" s="27">
        <v>312.49999999999994</v>
      </c>
      <c r="AQ3285" s="39">
        <v>0</v>
      </c>
      <c r="AR3285" s="27">
        <f t="shared" si="89"/>
        <v>0</v>
      </c>
      <c r="AS3285" s="10" t="s">
        <v>111</v>
      </c>
      <c r="AT3285" s="43" t="s">
        <v>241</v>
      </c>
      <c r="AU3285" s="13" t="s">
        <v>1163</v>
      </c>
    </row>
    <row r="3286" spans="2:47" x14ac:dyDescent="0.2">
      <c r="B3286" s="13" t="s">
        <v>5160</v>
      </c>
      <c r="C3286" s="13" t="s">
        <v>100</v>
      </c>
      <c r="D3286" s="13" t="s">
        <v>5161</v>
      </c>
      <c r="E3286" s="13" t="s">
        <v>5108</v>
      </c>
      <c r="F3286" s="13" t="s">
        <v>5158</v>
      </c>
      <c r="G3286" s="13" t="s">
        <v>5162</v>
      </c>
      <c r="H3286" s="13" t="s">
        <v>1475</v>
      </c>
      <c r="I3286" s="13">
        <v>45</v>
      </c>
      <c r="J3286" s="13" t="s">
        <v>614</v>
      </c>
      <c r="K3286" s="13" t="s">
        <v>107</v>
      </c>
      <c r="L3286" s="13" t="s">
        <v>108</v>
      </c>
      <c r="M3286" s="13" t="s">
        <v>109</v>
      </c>
      <c r="N3286" s="13" t="s">
        <v>664</v>
      </c>
      <c r="O3286" s="39"/>
      <c r="P3286" s="39"/>
      <c r="Q3286" s="39"/>
      <c r="R3286" s="39"/>
      <c r="S3286" s="39">
        <v>25</v>
      </c>
      <c r="T3286" s="39">
        <v>40</v>
      </c>
      <c r="U3286" s="39">
        <v>40</v>
      </c>
      <c r="V3286" s="39">
        <v>40</v>
      </c>
      <c r="W3286" s="39">
        <v>40</v>
      </c>
      <c r="X3286" s="39"/>
      <c r="Y3286" s="39"/>
      <c r="Z3286" s="39"/>
      <c r="AA3286" s="39"/>
      <c r="AB3286" s="39"/>
      <c r="AC3286" s="39"/>
      <c r="AD3286" s="39"/>
      <c r="AE3286" s="39"/>
      <c r="AF3286" s="39"/>
      <c r="AG3286" s="39"/>
      <c r="AH3286" s="39"/>
      <c r="AI3286" s="39"/>
      <c r="AJ3286" s="39"/>
      <c r="AK3286" s="39"/>
      <c r="AL3286" s="39"/>
      <c r="AM3286" s="39"/>
      <c r="AN3286" s="39"/>
      <c r="AO3286" s="39"/>
      <c r="AP3286" s="39">
        <v>312.49999999999994</v>
      </c>
      <c r="AQ3286" s="39">
        <v>0</v>
      </c>
      <c r="AR3286" s="27">
        <f t="shared" si="89"/>
        <v>0</v>
      </c>
      <c r="AS3286" s="13" t="s">
        <v>111</v>
      </c>
      <c r="AT3286" s="13">
        <v>2016</v>
      </c>
      <c r="AU3286" s="13">
        <v>14</v>
      </c>
    </row>
    <row r="3287" spans="2:47" x14ac:dyDescent="0.2">
      <c r="B3287" s="13" t="s">
        <v>5163</v>
      </c>
      <c r="C3287" s="13" t="s">
        <v>100</v>
      </c>
      <c r="D3287" s="13" t="s">
        <v>5161</v>
      </c>
      <c r="E3287" s="13" t="s">
        <v>5108</v>
      </c>
      <c r="F3287" s="13" t="s">
        <v>5158</v>
      </c>
      <c r="G3287" s="13" t="s">
        <v>5162</v>
      </c>
      <c r="H3287" s="13" t="s">
        <v>1475</v>
      </c>
      <c r="I3287" s="13">
        <v>45</v>
      </c>
      <c r="J3287" s="13" t="s">
        <v>614</v>
      </c>
      <c r="K3287" s="13" t="s">
        <v>107</v>
      </c>
      <c r="L3287" s="13" t="s">
        <v>108</v>
      </c>
      <c r="M3287" s="13" t="s">
        <v>109</v>
      </c>
      <c r="N3287" s="13" t="s">
        <v>664</v>
      </c>
      <c r="O3287" s="39"/>
      <c r="P3287" s="39"/>
      <c r="Q3287" s="39"/>
      <c r="R3287" s="39"/>
      <c r="S3287" s="39">
        <v>10</v>
      </c>
      <c r="T3287" s="39">
        <v>40</v>
      </c>
      <c r="U3287" s="39">
        <v>40</v>
      </c>
      <c r="V3287" s="39">
        <v>40</v>
      </c>
      <c r="W3287" s="39">
        <v>40</v>
      </c>
      <c r="X3287" s="39"/>
      <c r="Y3287" s="39"/>
      <c r="Z3287" s="39"/>
      <c r="AA3287" s="39"/>
      <c r="AB3287" s="39"/>
      <c r="AC3287" s="39"/>
      <c r="AD3287" s="39"/>
      <c r="AE3287" s="39"/>
      <c r="AF3287" s="39"/>
      <c r="AG3287" s="39"/>
      <c r="AH3287" s="39"/>
      <c r="AI3287" s="39"/>
      <c r="AJ3287" s="39"/>
      <c r="AK3287" s="39"/>
      <c r="AL3287" s="39"/>
      <c r="AM3287" s="39"/>
      <c r="AN3287" s="39"/>
      <c r="AO3287" s="39"/>
      <c r="AP3287" s="39">
        <v>312.49999999999994</v>
      </c>
      <c r="AQ3287" s="39">
        <v>0</v>
      </c>
      <c r="AR3287" s="27">
        <f t="shared" si="89"/>
        <v>0</v>
      </c>
      <c r="AS3287" s="13" t="s">
        <v>111</v>
      </c>
      <c r="AT3287" s="13">
        <v>2016</v>
      </c>
      <c r="AU3287" s="13" t="s">
        <v>212</v>
      </c>
    </row>
    <row r="3288" spans="2:47" x14ac:dyDescent="0.2">
      <c r="B3288" s="7" t="s">
        <v>5164</v>
      </c>
      <c r="C3288" s="8" t="s">
        <v>100</v>
      </c>
      <c r="D3288" s="13" t="s">
        <v>1748</v>
      </c>
      <c r="E3288" s="13" t="s">
        <v>5165</v>
      </c>
      <c r="F3288" s="13" t="s">
        <v>5166</v>
      </c>
      <c r="G3288" s="7" t="s">
        <v>5167</v>
      </c>
      <c r="H3288" s="8" t="s">
        <v>105</v>
      </c>
      <c r="I3288" s="8">
        <v>45</v>
      </c>
      <c r="J3288" s="8" t="s">
        <v>1386</v>
      </c>
      <c r="K3288" s="8" t="s">
        <v>107</v>
      </c>
      <c r="L3288" s="8" t="s">
        <v>108</v>
      </c>
      <c r="M3288" s="8" t="s">
        <v>109</v>
      </c>
      <c r="N3288" s="8" t="s">
        <v>664</v>
      </c>
      <c r="O3288" s="74"/>
      <c r="P3288" s="27"/>
      <c r="Q3288" s="27"/>
      <c r="R3288" s="27"/>
      <c r="S3288" s="27">
        <v>70</v>
      </c>
      <c r="T3288" s="27">
        <v>70</v>
      </c>
      <c r="U3288" s="27">
        <v>70</v>
      </c>
      <c r="V3288" s="27">
        <v>70</v>
      </c>
      <c r="W3288" s="27"/>
      <c r="X3288" s="27"/>
      <c r="Y3288" s="27"/>
      <c r="Z3288" s="27"/>
      <c r="AA3288" s="27"/>
      <c r="AB3288" s="27"/>
      <c r="AC3288" s="27"/>
      <c r="AD3288" s="27"/>
      <c r="AE3288" s="27"/>
      <c r="AF3288" s="27"/>
      <c r="AG3288" s="27"/>
      <c r="AH3288" s="27"/>
      <c r="AI3288" s="27"/>
      <c r="AJ3288" s="27"/>
      <c r="AK3288" s="27"/>
      <c r="AL3288" s="27"/>
      <c r="AM3288" s="27"/>
      <c r="AN3288" s="27"/>
      <c r="AO3288" s="27"/>
      <c r="AP3288" s="27">
        <v>10928.571428571428</v>
      </c>
      <c r="AQ3288" s="39">
        <v>0</v>
      </c>
      <c r="AR3288" s="27">
        <f t="shared" si="89"/>
        <v>0</v>
      </c>
      <c r="AS3288" s="10" t="s">
        <v>111</v>
      </c>
      <c r="AT3288" s="43" t="s">
        <v>241</v>
      </c>
      <c r="AU3288" s="13" t="s">
        <v>1163</v>
      </c>
    </row>
    <row r="3289" spans="2:47" x14ac:dyDescent="0.2">
      <c r="B3289" s="13" t="s">
        <v>5168</v>
      </c>
      <c r="C3289" s="13" t="s">
        <v>100</v>
      </c>
      <c r="D3289" s="13" t="s">
        <v>5169</v>
      </c>
      <c r="E3289" s="13" t="s">
        <v>5165</v>
      </c>
      <c r="F3289" s="13" t="s">
        <v>5166</v>
      </c>
      <c r="G3289" s="13" t="s">
        <v>5170</v>
      </c>
      <c r="H3289" s="13" t="s">
        <v>1475</v>
      </c>
      <c r="I3289" s="13">
        <v>45</v>
      </c>
      <c r="J3289" s="13" t="s">
        <v>614</v>
      </c>
      <c r="K3289" s="13" t="s">
        <v>107</v>
      </c>
      <c r="L3289" s="13" t="s">
        <v>108</v>
      </c>
      <c r="M3289" s="13" t="s">
        <v>109</v>
      </c>
      <c r="N3289" s="13" t="s">
        <v>664</v>
      </c>
      <c r="O3289" s="39"/>
      <c r="P3289" s="39"/>
      <c r="Q3289" s="39"/>
      <c r="R3289" s="39"/>
      <c r="S3289" s="39">
        <v>36</v>
      </c>
      <c r="T3289" s="39">
        <v>48</v>
      </c>
      <c r="U3289" s="39">
        <v>48</v>
      </c>
      <c r="V3289" s="39">
        <v>48</v>
      </c>
      <c r="W3289" s="39">
        <v>48</v>
      </c>
      <c r="X3289" s="39"/>
      <c r="Y3289" s="39"/>
      <c r="Z3289" s="39"/>
      <c r="AA3289" s="39"/>
      <c r="AB3289" s="39"/>
      <c r="AC3289" s="39"/>
      <c r="AD3289" s="39"/>
      <c r="AE3289" s="39"/>
      <c r="AF3289" s="39"/>
      <c r="AG3289" s="39"/>
      <c r="AH3289" s="39"/>
      <c r="AI3289" s="39"/>
      <c r="AJ3289" s="39"/>
      <c r="AK3289" s="39"/>
      <c r="AL3289" s="39"/>
      <c r="AM3289" s="39"/>
      <c r="AN3289" s="39"/>
      <c r="AO3289" s="39"/>
      <c r="AP3289" s="39">
        <v>10928.57</v>
      </c>
      <c r="AQ3289" s="39">
        <v>0</v>
      </c>
      <c r="AR3289" s="27">
        <f t="shared" si="89"/>
        <v>0</v>
      </c>
      <c r="AS3289" s="13" t="s">
        <v>111</v>
      </c>
      <c r="AT3289" s="13">
        <v>2016</v>
      </c>
      <c r="AU3289" s="13">
        <v>14</v>
      </c>
    </row>
    <row r="3290" spans="2:47" x14ac:dyDescent="0.2">
      <c r="B3290" s="13" t="s">
        <v>5171</v>
      </c>
      <c r="C3290" s="13" t="s">
        <v>100</v>
      </c>
      <c r="D3290" s="13" t="s">
        <v>5169</v>
      </c>
      <c r="E3290" s="13" t="s">
        <v>5165</v>
      </c>
      <c r="F3290" s="13" t="s">
        <v>5166</v>
      </c>
      <c r="G3290" s="13" t="s">
        <v>5170</v>
      </c>
      <c r="H3290" s="13" t="s">
        <v>1475</v>
      </c>
      <c r="I3290" s="13">
        <v>45</v>
      </c>
      <c r="J3290" s="13" t="s">
        <v>614</v>
      </c>
      <c r="K3290" s="13" t="s">
        <v>107</v>
      </c>
      <c r="L3290" s="13" t="s">
        <v>108</v>
      </c>
      <c r="M3290" s="13" t="s">
        <v>109</v>
      </c>
      <c r="N3290" s="13" t="s">
        <v>664</v>
      </c>
      <c r="O3290" s="39"/>
      <c r="P3290" s="39"/>
      <c r="Q3290" s="39"/>
      <c r="R3290" s="39"/>
      <c r="S3290" s="39">
        <v>24</v>
      </c>
      <c r="T3290" s="39">
        <v>48</v>
      </c>
      <c r="U3290" s="39">
        <v>48</v>
      </c>
      <c r="V3290" s="39">
        <v>48</v>
      </c>
      <c r="W3290" s="39">
        <v>48</v>
      </c>
      <c r="X3290" s="39"/>
      <c r="Y3290" s="39"/>
      <c r="Z3290" s="39"/>
      <c r="AA3290" s="39"/>
      <c r="AB3290" s="39"/>
      <c r="AC3290" s="39"/>
      <c r="AD3290" s="39"/>
      <c r="AE3290" s="39"/>
      <c r="AF3290" s="39"/>
      <c r="AG3290" s="39"/>
      <c r="AH3290" s="39"/>
      <c r="AI3290" s="39"/>
      <c r="AJ3290" s="39"/>
      <c r="AK3290" s="39"/>
      <c r="AL3290" s="39"/>
      <c r="AM3290" s="39"/>
      <c r="AN3290" s="39"/>
      <c r="AO3290" s="39"/>
      <c r="AP3290" s="39">
        <v>10928.57</v>
      </c>
      <c r="AQ3290" s="39">
        <v>0</v>
      </c>
      <c r="AR3290" s="27">
        <f t="shared" si="89"/>
        <v>0</v>
      </c>
      <c r="AS3290" s="13" t="s">
        <v>111</v>
      </c>
      <c r="AT3290" s="13">
        <v>2016</v>
      </c>
      <c r="AU3290" s="13">
        <v>9.18</v>
      </c>
    </row>
    <row r="3291" spans="2:47" x14ac:dyDescent="0.2">
      <c r="B3291" s="13" t="s">
        <v>5172</v>
      </c>
      <c r="C3291" s="13" t="s">
        <v>100</v>
      </c>
      <c r="D3291" s="13" t="s">
        <v>5169</v>
      </c>
      <c r="E3291" s="13" t="s">
        <v>5165</v>
      </c>
      <c r="F3291" s="13" t="s">
        <v>5166</v>
      </c>
      <c r="G3291" s="13" t="s">
        <v>5170</v>
      </c>
      <c r="H3291" s="13" t="s">
        <v>1475</v>
      </c>
      <c r="I3291" s="13">
        <v>45</v>
      </c>
      <c r="J3291" s="13" t="s">
        <v>747</v>
      </c>
      <c r="K3291" s="13" t="s">
        <v>107</v>
      </c>
      <c r="L3291" s="13" t="s">
        <v>108</v>
      </c>
      <c r="M3291" s="13" t="s">
        <v>109</v>
      </c>
      <c r="N3291" s="13" t="s">
        <v>664</v>
      </c>
      <c r="O3291" s="39"/>
      <c r="P3291" s="39"/>
      <c r="Q3291" s="39"/>
      <c r="R3291" s="39"/>
      <c r="S3291" s="39">
        <v>24</v>
      </c>
      <c r="T3291" s="39">
        <v>48</v>
      </c>
      <c r="U3291" s="39">
        <v>48</v>
      </c>
      <c r="V3291" s="39">
        <v>48</v>
      </c>
      <c r="W3291" s="39">
        <v>48</v>
      </c>
      <c r="X3291" s="39"/>
      <c r="Y3291" s="39"/>
      <c r="Z3291" s="39"/>
      <c r="AA3291" s="39"/>
      <c r="AB3291" s="39"/>
      <c r="AC3291" s="39"/>
      <c r="AD3291" s="39"/>
      <c r="AE3291" s="39"/>
      <c r="AF3291" s="39"/>
      <c r="AG3291" s="39"/>
      <c r="AH3291" s="39"/>
      <c r="AI3291" s="39"/>
      <c r="AJ3291" s="39"/>
      <c r="AK3291" s="39"/>
      <c r="AL3291" s="39"/>
      <c r="AM3291" s="39"/>
      <c r="AN3291" s="39"/>
      <c r="AO3291" s="39"/>
      <c r="AP3291" s="39">
        <v>10928.57</v>
      </c>
      <c r="AQ3291" s="39">
        <v>0</v>
      </c>
      <c r="AR3291" s="27">
        <f t="shared" si="89"/>
        <v>0</v>
      </c>
      <c r="AS3291" s="13" t="s">
        <v>748</v>
      </c>
      <c r="AT3291" s="13">
        <v>2016</v>
      </c>
      <c r="AU3291" s="13">
        <v>9.1199999999999992</v>
      </c>
    </row>
    <row r="3292" spans="2:47" x14ac:dyDescent="0.2">
      <c r="B3292" s="13" t="s">
        <v>5173</v>
      </c>
      <c r="C3292" s="13" t="s">
        <v>100</v>
      </c>
      <c r="D3292" s="13" t="s">
        <v>5169</v>
      </c>
      <c r="E3292" s="13" t="s">
        <v>5165</v>
      </c>
      <c r="F3292" s="13" t="s">
        <v>5166</v>
      </c>
      <c r="G3292" s="13" t="s">
        <v>5170</v>
      </c>
      <c r="H3292" s="13" t="s">
        <v>1475</v>
      </c>
      <c r="I3292" s="13">
        <v>45</v>
      </c>
      <c r="J3292" s="13" t="s">
        <v>462</v>
      </c>
      <c r="K3292" s="13" t="s">
        <v>107</v>
      </c>
      <c r="L3292" s="13" t="s">
        <v>108</v>
      </c>
      <c r="M3292" s="13" t="s">
        <v>337</v>
      </c>
      <c r="N3292" s="13" t="s">
        <v>664</v>
      </c>
      <c r="O3292" s="39"/>
      <c r="P3292" s="39"/>
      <c r="Q3292" s="39"/>
      <c r="R3292" s="39"/>
      <c r="S3292" s="39">
        <v>24</v>
      </c>
      <c r="T3292" s="39">
        <v>48</v>
      </c>
      <c r="U3292" s="39">
        <v>48</v>
      </c>
      <c r="V3292" s="39">
        <v>48</v>
      </c>
      <c r="W3292" s="39">
        <v>48</v>
      </c>
      <c r="X3292" s="39"/>
      <c r="Y3292" s="39"/>
      <c r="Z3292" s="39"/>
      <c r="AA3292" s="39"/>
      <c r="AB3292" s="39"/>
      <c r="AC3292" s="39"/>
      <c r="AD3292" s="39"/>
      <c r="AE3292" s="39"/>
      <c r="AF3292" s="39"/>
      <c r="AG3292" s="39"/>
      <c r="AH3292" s="39"/>
      <c r="AI3292" s="39"/>
      <c r="AJ3292" s="39"/>
      <c r="AK3292" s="39"/>
      <c r="AL3292" s="39"/>
      <c r="AM3292" s="39"/>
      <c r="AN3292" s="39"/>
      <c r="AO3292" s="39"/>
      <c r="AP3292" s="39">
        <v>10928.57</v>
      </c>
      <c r="AQ3292" s="39">
        <v>0</v>
      </c>
      <c r="AR3292" s="27">
        <f t="shared" si="89"/>
        <v>0</v>
      </c>
      <c r="AS3292" s="13" t="s">
        <v>748</v>
      </c>
      <c r="AT3292" s="13">
        <v>2016</v>
      </c>
      <c r="AU3292" s="13">
        <v>14</v>
      </c>
    </row>
    <row r="3293" spans="2:47" x14ac:dyDescent="0.2">
      <c r="B3293" s="13" t="s">
        <v>5174</v>
      </c>
      <c r="C3293" s="13" t="s">
        <v>100</v>
      </c>
      <c r="D3293" s="13" t="s">
        <v>5169</v>
      </c>
      <c r="E3293" s="13" t="s">
        <v>5165</v>
      </c>
      <c r="F3293" s="13" t="s">
        <v>5166</v>
      </c>
      <c r="G3293" s="13" t="s">
        <v>5170</v>
      </c>
      <c r="H3293" s="13" t="s">
        <v>1475</v>
      </c>
      <c r="I3293" s="13">
        <v>45</v>
      </c>
      <c r="J3293" s="13" t="s">
        <v>462</v>
      </c>
      <c r="K3293" s="13" t="s">
        <v>107</v>
      </c>
      <c r="L3293" s="13" t="s">
        <v>108</v>
      </c>
      <c r="M3293" s="13" t="s">
        <v>337</v>
      </c>
      <c r="N3293" s="13" t="s">
        <v>664</v>
      </c>
      <c r="O3293" s="39"/>
      <c r="P3293" s="39"/>
      <c r="Q3293" s="39"/>
      <c r="R3293" s="39"/>
      <c r="S3293" s="39">
        <v>166</v>
      </c>
      <c r="T3293" s="39">
        <v>48</v>
      </c>
      <c r="U3293" s="39">
        <v>48</v>
      </c>
      <c r="V3293" s="39">
        <v>48</v>
      </c>
      <c r="W3293" s="39">
        <v>48</v>
      </c>
      <c r="X3293" s="39"/>
      <c r="Y3293" s="39"/>
      <c r="Z3293" s="39"/>
      <c r="AA3293" s="39"/>
      <c r="AB3293" s="39"/>
      <c r="AC3293" s="39"/>
      <c r="AD3293" s="39"/>
      <c r="AE3293" s="39"/>
      <c r="AF3293" s="39"/>
      <c r="AG3293" s="39"/>
      <c r="AH3293" s="39"/>
      <c r="AI3293" s="39"/>
      <c r="AJ3293" s="39"/>
      <c r="AK3293" s="39"/>
      <c r="AL3293" s="39"/>
      <c r="AM3293" s="39"/>
      <c r="AN3293" s="39"/>
      <c r="AO3293" s="39"/>
      <c r="AP3293" s="39">
        <v>10928.57</v>
      </c>
      <c r="AQ3293" s="39">
        <v>0</v>
      </c>
      <c r="AR3293" s="27">
        <f t="shared" si="89"/>
        <v>0</v>
      </c>
      <c r="AS3293" s="13" t="s">
        <v>748</v>
      </c>
      <c r="AT3293" s="13">
        <v>2016</v>
      </c>
      <c r="AU3293" s="13" t="s">
        <v>212</v>
      </c>
    </row>
    <row r="3294" spans="2:47" x14ac:dyDescent="0.2">
      <c r="B3294" s="7" t="s">
        <v>5175</v>
      </c>
      <c r="C3294" s="8" t="s">
        <v>100</v>
      </c>
      <c r="D3294" s="13" t="s">
        <v>5176</v>
      </c>
      <c r="E3294" s="13" t="s">
        <v>2041</v>
      </c>
      <c r="F3294" s="13" t="s">
        <v>5177</v>
      </c>
      <c r="G3294" s="7" t="s">
        <v>5178</v>
      </c>
      <c r="H3294" s="8" t="s">
        <v>197</v>
      </c>
      <c r="I3294" s="8">
        <v>45</v>
      </c>
      <c r="J3294" s="8" t="s">
        <v>1386</v>
      </c>
      <c r="K3294" s="8" t="s">
        <v>107</v>
      </c>
      <c r="L3294" s="8" t="s">
        <v>108</v>
      </c>
      <c r="M3294" s="8" t="s">
        <v>109</v>
      </c>
      <c r="N3294" s="8" t="s">
        <v>664</v>
      </c>
      <c r="O3294" s="74"/>
      <c r="P3294" s="27"/>
      <c r="Q3294" s="27"/>
      <c r="R3294" s="27"/>
      <c r="S3294" s="27">
        <v>60</v>
      </c>
      <c r="T3294" s="27">
        <v>60</v>
      </c>
      <c r="U3294" s="27">
        <v>60</v>
      </c>
      <c r="V3294" s="27">
        <v>60</v>
      </c>
      <c r="W3294" s="27"/>
      <c r="X3294" s="27"/>
      <c r="Y3294" s="27"/>
      <c r="Z3294" s="27"/>
      <c r="AA3294" s="27"/>
      <c r="AB3294" s="27"/>
      <c r="AC3294" s="27"/>
      <c r="AD3294" s="27"/>
      <c r="AE3294" s="27"/>
      <c r="AF3294" s="27"/>
      <c r="AG3294" s="27"/>
      <c r="AH3294" s="27"/>
      <c r="AI3294" s="27"/>
      <c r="AJ3294" s="27"/>
      <c r="AK3294" s="27"/>
      <c r="AL3294" s="27"/>
      <c r="AM3294" s="27"/>
      <c r="AN3294" s="27"/>
      <c r="AO3294" s="27"/>
      <c r="AP3294" s="27">
        <v>1500</v>
      </c>
      <c r="AQ3294" s="39">
        <v>0</v>
      </c>
      <c r="AR3294" s="27">
        <f t="shared" si="89"/>
        <v>0</v>
      </c>
      <c r="AS3294" s="10" t="s">
        <v>111</v>
      </c>
      <c r="AT3294" s="43" t="s">
        <v>241</v>
      </c>
      <c r="AU3294" s="13" t="s">
        <v>1163</v>
      </c>
    </row>
    <row r="3295" spans="2:47" x14ac:dyDescent="0.2">
      <c r="B3295" s="13" t="s">
        <v>5179</v>
      </c>
      <c r="C3295" s="13" t="s">
        <v>100</v>
      </c>
      <c r="D3295" s="13" t="s">
        <v>5180</v>
      </c>
      <c r="E3295" s="13" t="s">
        <v>2041</v>
      </c>
      <c r="F3295" s="13" t="s">
        <v>5177</v>
      </c>
      <c r="G3295" s="13" t="s">
        <v>5181</v>
      </c>
      <c r="H3295" s="13" t="s">
        <v>1475</v>
      </c>
      <c r="I3295" s="13">
        <v>45</v>
      </c>
      <c r="J3295" s="13" t="s">
        <v>614</v>
      </c>
      <c r="K3295" s="13" t="s">
        <v>107</v>
      </c>
      <c r="L3295" s="13" t="s">
        <v>108</v>
      </c>
      <c r="M3295" s="13" t="s">
        <v>109</v>
      </c>
      <c r="N3295" s="13" t="s">
        <v>664</v>
      </c>
      <c r="O3295" s="39"/>
      <c r="P3295" s="39"/>
      <c r="Q3295" s="39"/>
      <c r="R3295" s="39"/>
      <c r="S3295" s="39">
        <v>35</v>
      </c>
      <c r="T3295" s="39">
        <v>40</v>
      </c>
      <c r="U3295" s="39">
        <v>40</v>
      </c>
      <c r="V3295" s="39">
        <v>40</v>
      </c>
      <c r="W3295" s="39">
        <v>40</v>
      </c>
      <c r="X3295" s="39"/>
      <c r="Y3295" s="39"/>
      <c r="Z3295" s="39"/>
      <c r="AA3295" s="39"/>
      <c r="AB3295" s="39"/>
      <c r="AC3295" s="39"/>
      <c r="AD3295" s="39"/>
      <c r="AE3295" s="39"/>
      <c r="AF3295" s="39"/>
      <c r="AG3295" s="39"/>
      <c r="AH3295" s="39"/>
      <c r="AI3295" s="39"/>
      <c r="AJ3295" s="39"/>
      <c r="AK3295" s="39"/>
      <c r="AL3295" s="39"/>
      <c r="AM3295" s="39"/>
      <c r="AN3295" s="39"/>
      <c r="AO3295" s="39"/>
      <c r="AP3295" s="39">
        <v>1500</v>
      </c>
      <c r="AQ3295" s="39">
        <v>0</v>
      </c>
      <c r="AR3295" s="27">
        <f t="shared" si="89"/>
        <v>0</v>
      </c>
      <c r="AS3295" s="13" t="s">
        <v>111</v>
      </c>
      <c r="AT3295" s="13">
        <v>2016</v>
      </c>
      <c r="AU3295" s="13">
        <v>14</v>
      </c>
    </row>
    <row r="3296" spans="2:47" x14ac:dyDescent="0.2">
      <c r="B3296" s="13" t="s">
        <v>5182</v>
      </c>
      <c r="C3296" s="13" t="s">
        <v>100</v>
      </c>
      <c r="D3296" s="13" t="s">
        <v>5180</v>
      </c>
      <c r="E3296" s="13" t="s">
        <v>2041</v>
      </c>
      <c r="F3296" s="13" t="s">
        <v>5177</v>
      </c>
      <c r="G3296" s="13" t="s">
        <v>5181</v>
      </c>
      <c r="H3296" s="13" t="s">
        <v>1475</v>
      </c>
      <c r="I3296" s="13">
        <v>45</v>
      </c>
      <c r="J3296" s="13" t="s">
        <v>614</v>
      </c>
      <c r="K3296" s="13" t="s">
        <v>107</v>
      </c>
      <c r="L3296" s="13" t="s">
        <v>108</v>
      </c>
      <c r="M3296" s="13" t="s">
        <v>109</v>
      </c>
      <c r="N3296" s="13" t="s">
        <v>664</v>
      </c>
      <c r="O3296" s="39"/>
      <c r="P3296" s="39"/>
      <c r="Q3296" s="39"/>
      <c r="R3296" s="39"/>
      <c r="S3296" s="39">
        <v>30</v>
      </c>
      <c r="T3296" s="39">
        <v>40</v>
      </c>
      <c r="U3296" s="39">
        <v>40</v>
      </c>
      <c r="V3296" s="39">
        <v>40</v>
      </c>
      <c r="W3296" s="39">
        <v>40</v>
      </c>
      <c r="X3296" s="39"/>
      <c r="Y3296" s="39"/>
      <c r="Z3296" s="39"/>
      <c r="AA3296" s="39"/>
      <c r="AB3296" s="39"/>
      <c r="AC3296" s="39"/>
      <c r="AD3296" s="39"/>
      <c r="AE3296" s="39"/>
      <c r="AF3296" s="39"/>
      <c r="AG3296" s="39"/>
      <c r="AH3296" s="39"/>
      <c r="AI3296" s="39"/>
      <c r="AJ3296" s="39"/>
      <c r="AK3296" s="39"/>
      <c r="AL3296" s="39"/>
      <c r="AM3296" s="39"/>
      <c r="AN3296" s="39"/>
      <c r="AO3296" s="39"/>
      <c r="AP3296" s="39">
        <v>1500</v>
      </c>
      <c r="AQ3296" s="39">
        <v>0</v>
      </c>
      <c r="AR3296" s="27">
        <f t="shared" si="89"/>
        <v>0</v>
      </c>
      <c r="AS3296" s="13" t="s">
        <v>111</v>
      </c>
      <c r="AT3296" s="13">
        <v>2016</v>
      </c>
      <c r="AU3296" s="13">
        <v>9.18</v>
      </c>
    </row>
    <row r="3297" spans="2:47" x14ac:dyDescent="0.2">
      <c r="B3297" s="13" t="s">
        <v>5183</v>
      </c>
      <c r="C3297" s="13" t="s">
        <v>100</v>
      </c>
      <c r="D3297" s="13" t="s">
        <v>5180</v>
      </c>
      <c r="E3297" s="13" t="s">
        <v>2041</v>
      </c>
      <c r="F3297" s="13" t="s">
        <v>5177</v>
      </c>
      <c r="G3297" s="13" t="s">
        <v>5181</v>
      </c>
      <c r="H3297" s="13" t="s">
        <v>1475</v>
      </c>
      <c r="I3297" s="13">
        <v>45</v>
      </c>
      <c r="J3297" s="13" t="s">
        <v>747</v>
      </c>
      <c r="K3297" s="13" t="s">
        <v>107</v>
      </c>
      <c r="L3297" s="13" t="s">
        <v>108</v>
      </c>
      <c r="M3297" s="13" t="s">
        <v>109</v>
      </c>
      <c r="N3297" s="13" t="s">
        <v>664</v>
      </c>
      <c r="O3297" s="39"/>
      <c r="P3297" s="39"/>
      <c r="Q3297" s="39"/>
      <c r="R3297" s="39"/>
      <c r="S3297" s="39">
        <v>30</v>
      </c>
      <c r="T3297" s="39">
        <v>40</v>
      </c>
      <c r="U3297" s="39">
        <v>40</v>
      </c>
      <c r="V3297" s="39">
        <v>40</v>
      </c>
      <c r="W3297" s="39">
        <v>40</v>
      </c>
      <c r="X3297" s="39"/>
      <c r="Y3297" s="39"/>
      <c r="Z3297" s="39"/>
      <c r="AA3297" s="39"/>
      <c r="AB3297" s="39"/>
      <c r="AC3297" s="39"/>
      <c r="AD3297" s="39"/>
      <c r="AE3297" s="39"/>
      <c r="AF3297" s="39"/>
      <c r="AG3297" s="39"/>
      <c r="AH3297" s="39"/>
      <c r="AI3297" s="39"/>
      <c r="AJ3297" s="39"/>
      <c r="AK3297" s="39"/>
      <c r="AL3297" s="39"/>
      <c r="AM3297" s="39"/>
      <c r="AN3297" s="39"/>
      <c r="AO3297" s="39"/>
      <c r="AP3297" s="39">
        <v>1500</v>
      </c>
      <c r="AQ3297" s="39">
        <v>0</v>
      </c>
      <c r="AR3297" s="27">
        <f t="shared" si="89"/>
        <v>0</v>
      </c>
      <c r="AS3297" s="13" t="s">
        <v>748</v>
      </c>
      <c r="AT3297" s="13">
        <v>2016</v>
      </c>
      <c r="AU3297" s="13">
        <v>9.1199999999999992</v>
      </c>
    </row>
    <row r="3298" spans="2:47" x14ac:dyDescent="0.2">
      <c r="B3298" s="13" t="s">
        <v>5184</v>
      </c>
      <c r="C3298" s="13" t="s">
        <v>100</v>
      </c>
      <c r="D3298" s="13" t="s">
        <v>5180</v>
      </c>
      <c r="E3298" s="13" t="s">
        <v>2041</v>
      </c>
      <c r="F3298" s="13" t="s">
        <v>5185</v>
      </c>
      <c r="G3298" s="13" t="s">
        <v>5181</v>
      </c>
      <c r="H3298" s="13" t="s">
        <v>1475</v>
      </c>
      <c r="I3298" s="13">
        <v>45</v>
      </c>
      <c r="J3298" s="13" t="s">
        <v>462</v>
      </c>
      <c r="K3298" s="13" t="s">
        <v>107</v>
      </c>
      <c r="L3298" s="13" t="s">
        <v>108</v>
      </c>
      <c r="M3298" s="13" t="s">
        <v>337</v>
      </c>
      <c r="N3298" s="13" t="s">
        <v>664</v>
      </c>
      <c r="O3298" s="39"/>
      <c r="P3298" s="39"/>
      <c r="Q3298" s="39"/>
      <c r="R3298" s="39"/>
      <c r="S3298" s="39">
        <v>30</v>
      </c>
      <c r="T3298" s="39">
        <v>40</v>
      </c>
      <c r="U3298" s="39">
        <v>40</v>
      </c>
      <c r="V3298" s="39">
        <v>40</v>
      </c>
      <c r="W3298" s="39">
        <v>40</v>
      </c>
      <c r="X3298" s="39"/>
      <c r="Y3298" s="39"/>
      <c r="Z3298" s="39"/>
      <c r="AA3298" s="39"/>
      <c r="AB3298" s="39"/>
      <c r="AC3298" s="39"/>
      <c r="AD3298" s="39"/>
      <c r="AE3298" s="39"/>
      <c r="AF3298" s="39"/>
      <c r="AG3298" s="39"/>
      <c r="AH3298" s="39"/>
      <c r="AI3298" s="39"/>
      <c r="AJ3298" s="39"/>
      <c r="AK3298" s="39"/>
      <c r="AL3298" s="39"/>
      <c r="AM3298" s="39"/>
      <c r="AN3298" s="39"/>
      <c r="AO3298" s="39"/>
      <c r="AP3298" s="39">
        <v>1500</v>
      </c>
      <c r="AQ3298" s="39">
        <v>0</v>
      </c>
      <c r="AR3298" s="27">
        <f t="shared" si="89"/>
        <v>0</v>
      </c>
      <c r="AS3298" s="13" t="s">
        <v>748</v>
      </c>
      <c r="AT3298" s="13">
        <v>2016</v>
      </c>
      <c r="AU3298" s="13">
        <v>14</v>
      </c>
    </row>
    <row r="3299" spans="2:47" x14ac:dyDescent="0.2">
      <c r="B3299" s="13" t="s">
        <v>5186</v>
      </c>
      <c r="C3299" s="13" t="s">
        <v>100</v>
      </c>
      <c r="D3299" s="13" t="s">
        <v>5180</v>
      </c>
      <c r="E3299" s="13" t="s">
        <v>2041</v>
      </c>
      <c r="F3299" s="13" t="s">
        <v>5185</v>
      </c>
      <c r="G3299" s="13" t="s">
        <v>5181</v>
      </c>
      <c r="H3299" s="13" t="s">
        <v>1475</v>
      </c>
      <c r="I3299" s="13">
        <v>45</v>
      </c>
      <c r="J3299" s="13" t="s">
        <v>462</v>
      </c>
      <c r="K3299" s="13" t="s">
        <v>107</v>
      </c>
      <c r="L3299" s="13" t="s">
        <v>108</v>
      </c>
      <c r="M3299" s="13" t="s">
        <v>337</v>
      </c>
      <c r="N3299" s="13" t="s">
        <v>664</v>
      </c>
      <c r="O3299" s="39"/>
      <c r="P3299" s="39"/>
      <c r="Q3299" s="39"/>
      <c r="R3299" s="39"/>
      <c r="S3299" s="39">
        <v>40</v>
      </c>
      <c r="T3299" s="39">
        <v>40</v>
      </c>
      <c r="U3299" s="39">
        <v>40</v>
      </c>
      <c r="V3299" s="39">
        <v>40</v>
      </c>
      <c r="W3299" s="39">
        <v>40</v>
      </c>
      <c r="X3299" s="39"/>
      <c r="Y3299" s="39"/>
      <c r="Z3299" s="39"/>
      <c r="AA3299" s="39"/>
      <c r="AB3299" s="39"/>
      <c r="AC3299" s="39"/>
      <c r="AD3299" s="39"/>
      <c r="AE3299" s="39"/>
      <c r="AF3299" s="39"/>
      <c r="AG3299" s="39"/>
      <c r="AH3299" s="39"/>
      <c r="AI3299" s="39"/>
      <c r="AJ3299" s="39"/>
      <c r="AK3299" s="39"/>
      <c r="AL3299" s="39"/>
      <c r="AM3299" s="39"/>
      <c r="AN3299" s="39"/>
      <c r="AO3299" s="39"/>
      <c r="AP3299" s="39">
        <v>1500</v>
      </c>
      <c r="AQ3299" s="39">
        <v>0</v>
      </c>
      <c r="AR3299" s="27">
        <f t="shared" si="89"/>
        <v>0</v>
      </c>
      <c r="AS3299" s="13" t="s">
        <v>748</v>
      </c>
      <c r="AT3299" s="13">
        <v>2016</v>
      </c>
      <c r="AU3299" s="13" t="s">
        <v>212</v>
      </c>
    </row>
    <row r="3300" spans="2:47" x14ac:dyDescent="0.2">
      <c r="B3300" s="7" t="s">
        <v>5187</v>
      </c>
      <c r="C3300" s="8" t="s">
        <v>100</v>
      </c>
      <c r="D3300" s="13" t="s">
        <v>5176</v>
      </c>
      <c r="E3300" s="13" t="s">
        <v>2041</v>
      </c>
      <c r="F3300" s="13" t="s">
        <v>5177</v>
      </c>
      <c r="G3300" s="7" t="s">
        <v>5188</v>
      </c>
      <c r="H3300" s="8" t="s">
        <v>197</v>
      </c>
      <c r="I3300" s="8">
        <v>45</v>
      </c>
      <c r="J3300" s="8" t="s">
        <v>1386</v>
      </c>
      <c r="K3300" s="8" t="s">
        <v>107</v>
      </c>
      <c r="L3300" s="8" t="s">
        <v>108</v>
      </c>
      <c r="M3300" s="8" t="s">
        <v>109</v>
      </c>
      <c r="N3300" s="8" t="s">
        <v>664</v>
      </c>
      <c r="O3300" s="74"/>
      <c r="P3300" s="27"/>
      <c r="Q3300" s="27"/>
      <c r="R3300" s="27"/>
      <c r="S3300" s="27">
        <v>40</v>
      </c>
      <c r="T3300" s="27">
        <v>40</v>
      </c>
      <c r="U3300" s="27">
        <v>40</v>
      </c>
      <c r="V3300" s="27">
        <v>40</v>
      </c>
      <c r="W3300" s="27"/>
      <c r="X3300" s="27"/>
      <c r="Y3300" s="27"/>
      <c r="Z3300" s="27"/>
      <c r="AA3300" s="27"/>
      <c r="AB3300" s="27"/>
      <c r="AC3300" s="27"/>
      <c r="AD3300" s="27"/>
      <c r="AE3300" s="27"/>
      <c r="AF3300" s="27"/>
      <c r="AG3300" s="27"/>
      <c r="AH3300" s="27"/>
      <c r="AI3300" s="27"/>
      <c r="AJ3300" s="27"/>
      <c r="AK3300" s="27"/>
      <c r="AL3300" s="27"/>
      <c r="AM3300" s="27"/>
      <c r="AN3300" s="27"/>
      <c r="AO3300" s="27"/>
      <c r="AP3300" s="27">
        <v>3060</v>
      </c>
      <c r="AQ3300" s="39">
        <v>0</v>
      </c>
      <c r="AR3300" s="27">
        <f t="shared" si="89"/>
        <v>0</v>
      </c>
      <c r="AS3300" s="10" t="s">
        <v>111</v>
      </c>
      <c r="AT3300" s="43" t="s">
        <v>241</v>
      </c>
      <c r="AU3300" s="13" t="s">
        <v>1163</v>
      </c>
    </row>
    <row r="3301" spans="2:47" x14ac:dyDescent="0.2">
      <c r="B3301" s="13" t="s">
        <v>5189</v>
      </c>
      <c r="C3301" s="13" t="s">
        <v>100</v>
      </c>
      <c r="D3301" s="13" t="s">
        <v>5180</v>
      </c>
      <c r="E3301" s="13" t="s">
        <v>2041</v>
      </c>
      <c r="F3301" s="13" t="s">
        <v>5177</v>
      </c>
      <c r="G3301" s="13" t="s">
        <v>5190</v>
      </c>
      <c r="H3301" s="13" t="s">
        <v>1475</v>
      </c>
      <c r="I3301" s="13">
        <v>45</v>
      </c>
      <c r="J3301" s="13" t="s">
        <v>614</v>
      </c>
      <c r="K3301" s="13" t="s">
        <v>107</v>
      </c>
      <c r="L3301" s="13" t="s">
        <v>108</v>
      </c>
      <c r="M3301" s="13" t="s">
        <v>109</v>
      </c>
      <c r="N3301" s="13" t="s">
        <v>664</v>
      </c>
      <c r="O3301" s="39"/>
      <c r="P3301" s="39"/>
      <c r="Q3301" s="39"/>
      <c r="R3301" s="39"/>
      <c r="S3301" s="39">
        <v>0</v>
      </c>
      <c r="T3301" s="39">
        <v>30</v>
      </c>
      <c r="U3301" s="39">
        <v>30</v>
      </c>
      <c r="V3301" s="39">
        <v>30</v>
      </c>
      <c r="W3301" s="39">
        <v>30</v>
      </c>
      <c r="X3301" s="39"/>
      <c r="Y3301" s="39"/>
      <c r="Z3301" s="39"/>
      <c r="AA3301" s="39"/>
      <c r="AB3301" s="39"/>
      <c r="AC3301" s="39"/>
      <c r="AD3301" s="39"/>
      <c r="AE3301" s="39"/>
      <c r="AF3301" s="39"/>
      <c r="AG3301" s="39"/>
      <c r="AH3301" s="39"/>
      <c r="AI3301" s="39"/>
      <c r="AJ3301" s="39"/>
      <c r="AK3301" s="39"/>
      <c r="AL3301" s="39"/>
      <c r="AM3301" s="39"/>
      <c r="AN3301" s="39"/>
      <c r="AO3301" s="39"/>
      <c r="AP3301" s="39">
        <v>3060</v>
      </c>
      <c r="AQ3301" s="39">
        <v>0</v>
      </c>
      <c r="AR3301" s="27">
        <f t="shared" si="89"/>
        <v>0</v>
      </c>
      <c r="AS3301" s="13" t="s">
        <v>111</v>
      </c>
      <c r="AT3301" s="13">
        <v>2015</v>
      </c>
      <c r="AU3301" s="13" t="s">
        <v>212</v>
      </c>
    </row>
    <row r="3302" spans="2:47" x14ac:dyDescent="0.2">
      <c r="B3302" s="7" t="s">
        <v>5191</v>
      </c>
      <c r="C3302" s="8" t="s">
        <v>100</v>
      </c>
      <c r="D3302" s="13" t="s">
        <v>5176</v>
      </c>
      <c r="E3302" s="13" t="s">
        <v>2041</v>
      </c>
      <c r="F3302" s="13" t="s">
        <v>5177</v>
      </c>
      <c r="G3302" s="7" t="s">
        <v>5192</v>
      </c>
      <c r="H3302" s="8" t="s">
        <v>197</v>
      </c>
      <c r="I3302" s="8">
        <v>45</v>
      </c>
      <c r="J3302" s="8" t="s">
        <v>1386</v>
      </c>
      <c r="K3302" s="8" t="s">
        <v>107</v>
      </c>
      <c r="L3302" s="8" t="s">
        <v>108</v>
      </c>
      <c r="M3302" s="8" t="s">
        <v>109</v>
      </c>
      <c r="N3302" s="8" t="s">
        <v>664</v>
      </c>
      <c r="O3302" s="74"/>
      <c r="P3302" s="27"/>
      <c r="Q3302" s="27"/>
      <c r="R3302" s="27"/>
      <c r="S3302" s="27">
        <v>70</v>
      </c>
      <c r="T3302" s="27">
        <v>70</v>
      </c>
      <c r="U3302" s="27">
        <v>70</v>
      </c>
      <c r="V3302" s="27">
        <v>70</v>
      </c>
      <c r="W3302" s="27"/>
      <c r="X3302" s="27"/>
      <c r="Y3302" s="27"/>
      <c r="Z3302" s="27"/>
      <c r="AA3302" s="27"/>
      <c r="AB3302" s="27"/>
      <c r="AC3302" s="27"/>
      <c r="AD3302" s="27"/>
      <c r="AE3302" s="27"/>
      <c r="AF3302" s="27"/>
      <c r="AG3302" s="27"/>
      <c r="AH3302" s="27"/>
      <c r="AI3302" s="27"/>
      <c r="AJ3302" s="27"/>
      <c r="AK3302" s="27"/>
      <c r="AL3302" s="27"/>
      <c r="AM3302" s="27"/>
      <c r="AN3302" s="27"/>
      <c r="AO3302" s="27"/>
      <c r="AP3302" s="27">
        <v>2880</v>
      </c>
      <c r="AQ3302" s="39">
        <v>0</v>
      </c>
      <c r="AR3302" s="27">
        <f t="shared" si="89"/>
        <v>0</v>
      </c>
      <c r="AS3302" s="10" t="s">
        <v>111</v>
      </c>
      <c r="AT3302" s="43" t="s">
        <v>241</v>
      </c>
      <c r="AU3302" s="13" t="s">
        <v>1163</v>
      </c>
    </row>
    <row r="3303" spans="2:47" x14ac:dyDescent="0.2">
      <c r="B3303" s="13" t="s">
        <v>5193</v>
      </c>
      <c r="C3303" s="13" t="s">
        <v>100</v>
      </c>
      <c r="D3303" s="13" t="s">
        <v>5180</v>
      </c>
      <c r="E3303" s="13" t="s">
        <v>2041</v>
      </c>
      <c r="F3303" s="13" t="s">
        <v>5177</v>
      </c>
      <c r="G3303" s="13" t="s">
        <v>5194</v>
      </c>
      <c r="H3303" s="13" t="s">
        <v>1475</v>
      </c>
      <c r="I3303" s="13">
        <v>45</v>
      </c>
      <c r="J3303" s="13" t="s">
        <v>614</v>
      </c>
      <c r="K3303" s="13" t="s">
        <v>107</v>
      </c>
      <c r="L3303" s="13" t="s">
        <v>108</v>
      </c>
      <c r="M3303" s="13" t="s">
        <v>109</v>
      </c>
      <c r="N3303" s="13" t="s">
        <v>664</v>
      </c>
      <c r="O3303" s="39"/>
      <c r="P3303" s="39"/>
      <c r="Q3303" s="39"/>
      <c r="R3303" s="39"/>
      <c r="S3303" s="39">
        <v>18</v>
      </c>
      <c r="T3303" s="39">
        <v>40</v>
      </c>
      <c r="U3303" s="39">
        <v>40</v>
      </c>
      <c r="V3303" s="39">
        <v>40</v>
      </c>
      <c r="W3303" s="39">
        <v>40</v>
      </c>
      <c r="X3303" s="39"/>
      <c r="Y3303" s="39"/>
      <c r="Z3303" s="39"/>
      <c r="AA3303" s="39"/>
      <c r="AB3303" s="39"/>
      <c r="AC3303" s="39"/>
      <c r="AD3303" s="39"/>
      <c r="AE3303" s="39"/>
      <c r="AF3303" s="39"/>
      <c r="AG3303" s="39"/>
      <c r="AH3303" s="39"/>
      <c r="AI3303" s="39"/>
      <c r="AJ3303" s="39"/>
      <c r="AK3303" s="39"/>
      <c r="AL3303" s="39"/>
      <c r="AM3303" s="39"/>
      <c r="AN3303" s="39"/>
      <c r="AO3303" s="39"/>
      <c r="AP3303" s="39">
        <v>2880</v>
      </c>
      <c r="AQ3303" s="39">
        <v>0</v>
      </c>
      <c r="AR3303" s="27">
        <f t="shared" si="89"/>
        <v>0</v>
      </c>
      <c r="AS3303" s="13" t="s">
        <v>111</v>
      </c>
      <c r="AT3303" s="13">
        <v>2016</v>
      </c>
      <c r="AU3303" s="13">
        <v>14</v>
      </c>
    </row>
    <row r="3304" spans="2:47" x14ac:dyDescent="0.2">
      <c r="B3304" s="13" t="s">
        <v>5195</v>
      </c>
      <c r="C3304" s="13" t="s">
        <v>100</v>
      </c>
      <c r="D3304" s="13" t="s">
        <v>5180</v>
      </c>
      <c r="E3304" s="13" t="s">
        <v>2041</v>
      </c>
      <c r="F3304" s="13" t="s">
        <v>5177</v>
      </c>
      <c r="G3304" s="13" t="s">
        <v>5194</v>
      </c>
      <c r="H3304" s="13" t="s">
        <v>1475</v>
      </c>
      <c r="I3304" s="13">
        <v>45</v>
      </c>
      <c r="J3304" s="13" t="s">
        <v>614</v>
      </c>
      <c r="K3304" s="13" t="s">
        <v>107</v>
      </c>
      <c r="L3304" s="13" t="s">
        <v>108</v>
      </c>
      <c r="M3304" s="13" t="s">
        <v>109</v>
      </c>
      <c r="N3304" s="13" t="s">
        <v>664</v>
      </c>
      <c r="O3304" s="39"/>
      <c r="P3304" s="39"/>
      <c r="Q3304" s="39"/>
      <c r="R3304" s="39"/>
      <c r="S3304" s="39">
        <v>0</v>
      </c>
      <c r="T3304" s="39">
        <v>40</v>
      </c>
      <c r="U3304" s="39">
        <v>40</v>
      </c>
      <c r="V3304" s="39">
        <v>40</v>
      </c>
      <c r="W3304" s="39">
        <v>40</v>
      </c>
      <c r="X3304" s="39"/>
      <c r="Y3304" s="39"/>
      <c r="Z3304" s="39"/>
      <c r="AA3304" s="39"/>
      <c r="AB3304" s="39"/>
      <c r="AC3304" s="39"/>
      <c r="AD3304" s="39"/>
      <c r="AE3304" s="39"/>
      <c r="AF3304" s="39"/>
      <c r="AG3304" s="39"/>
      <c r="AH3304" s="39"/>
      <c r="AI3304" s="39"/>
      <c r="AJ3304" s="39"/>
      <c r="AK3304" s="39"/>
      <c r="AL3304" s="39"/>
      <c r="AM3304" s="39"/>
      <c r="AN3304" s="39"/>
      <c r="AO3304" s="39"/>
      <c r="AP3304" s="39">
        <v>2880</v>
      </c>
      <c r="AQ3304" s="39">
        <v>0</v>
      </c>
      <c r="AR3304" s="27">
        <f t="shared" si="89"/>
        <v>0</v>
      </c>
      <c r="AS3304" s="13" t="s">
        <v>111</v>
      </c>
      <c r="AT3304" s="13">
        <v>2016</v>
      </c>
      <c r="AU3304" s="13" t="s">
        <v>212</v>
      </c>
    </row>
    <row r="3305" spans="2:47" x14ac:dyDescent="0.2">
      <c r="B3305" s="7" t="s">
        <v>5196</v>
      </c>
      <c r="C3305" s="8" t="s">
        <v>100</v>
      </c>
      <c r="D3305" s="13" t="s">
        <v>5176</v>
      </c>
      <c r="E3305" s="13" t="s">
        <v>2041</v>
      </c>
      <c r="F3305" s="13" t="s">
        <v>5177</v>
      </c>
      <c r="G3305" s="7" t="s">
        <v>5197</v>
      </c>
      <c r="H3305" s="8" t="s">
        <v>197</v>
      </c>
      <c r="I3305" s="8">
        <v>45</v>
      </c>
      <c r="J3305" s="8" t="s">
        <v>1386</v>
      </c>
      <c r="K3305" s="8" t="s">
        <v>107</v>
      </c>
      <c r="L3305" s="8" t="s">
        <v>108</v>
      </c>
      <c r="M3305" s="8" t="s">
        <v>109</v>
      </c>
      <c r="N3305" s="8" t="s">
        <v>664</v>
      </c>
      <c r="O3305" s="74"/>
      <c r="P3305" s="27"/>
      <c r="Q3305" s="27"/>
      <c r="R3305" s="27"/>
      <c r="S3305" s="27">
        <v>80</v>
      </c>
      <c r="T3305" s="27">
        <v>80</v>
      </c>
      <c r="U3305" s="27">
        <v>80</v>
      </c>
      <c r="V3305" s="27">
        <v>80</v>
      </c>
      <c r="W3305" s="27"/>
      <c r="X3305" s="27"/>
      <c r="Y3305" s="27"/>
      <c r="Z3305" s="27"/>
      <c r="AA3305" s="27"/>
      <c r="AB3305" s="27"/>
      <c r="AC3305" s="27"/>
      <c r="AD3305" s="27"/>
      <c r="AE3305" s="27"/>
      <c r="AF3305" s="27"/>
      <c r="AG3305" s="27"/>
      <c r="AH3305" s="27"/>
      <c r="AI3305" s="27"/>
      <c r="AJ3305" s="27"/>
      <c r="AK3305" s="27"/>
      <c r="AL3305" s="27"/>
      <c r="AM3305" s="27"/>
      <c r="AN3305" s="27"/>
      <c r="AO3305" s="27"/>
      <c r="AP3305" s="27">
        <v>560</v>
      </c>
      <c r="AQ3305" s="39">
        <v>0</v>
      </c>
      <c r="AR3305" s="27">
        <f t="shared" si="89"/>
        <v>0</v>
      </c>
      <c r="AS3305" s="10" t="s">
        <v>111</v>
      </c>
      <c r="AT3305" s="43" t="s">
        <v>241</v>
      </c>
      <c r="AU3305" s="13" t="s">
        <v>1163</v>
      </c>
    </row>
    <row r="3306" spans="2:47" x14ac:dyDescent="0.2">
      <c r="B3306" s="13" t="s">
        <v>5198</v>
      </c>
      <c r="C3306" s="13" t="s">
        <v>100</v>
      </c>
      <c r="D3306" s="13" t="s">
        <v>5180</v>
      </c>
      <c r="E3306" s="13" t="s">
        <v>2041</v>
      </c>
      <c r="F3306" s="13" t="s">
        <v>5177</v>
      </c>
      <c r="G3306" s="13" t="s">
        <v>5199</v>
      </c>
      <c r="H3306" s="13" t="s">
        <v>1475</v>
      </c>
      <c r="I3306" s="13">
        <v>45</v>
      </c>
      <c r="J3306" s="13" t="s">
        <v>614</v>
      </c>
      <c r="K3306" s="13" t="s">
        <v>107</v>
      </c>
      <c r="L3306" s="13" t="s">
        <v>108</v>
      </c>
      <c r="M3306" s="13" t="s">
        <v>109</v>
      </c>
      <c r="N3306" s="13" t="s">
        <v>664</v>
      </c>
      <c r="O3306" s="39"/>
      <c r="P3306" s="39"/>
      <c r="Q3306" s="39"/>
      <c r="R3306" s="39"/>
      <c r="S3306" s="39">
        <v>0</v>
      </c>
      <c r="T3306" s="39">
        <v>40</v>
      </c>
      <c r="U3306" s="39">
        <v>40</v>
      </c>
      <c r="V3306" s="39">
        <v>40</v>
      </c>
      <c r="W3306" s="39">
        <v>40</v>
      </c>
      <c r="X3306" s="39"/>
      <c r="Y3306" s="39"/>
      <c r="Z3306" s="39"/>
      <c r="AA3306" s="39"/>
      <c r="AB3306" s="39"/>
      <c r="AC3306" s="39"/>
      <c r="AD3306" s="39"/>
      <c r="AE3306" s="39"/>
      <c r="AF3306" s="39"/>
      <c r="AG3306" s="39"/>
      <c r="AH3306" s="39"/>
      <c r="AI3306" s="39"/>
      <c r="AJ3306" s="39"/>
      <c r="AK3306" s="39"/>
      <c r="AL3306" s="39"/>
      <c r="AM3306" s="39"/>
      <c r="AN3306" s="39"/>
      <c r="AO3306" s="39"/>
      <c r="AP3306" s="39">
        <v>560</v>
      </c>
      <c r="AQ3306" s="39">
        <v>0</v>
      </c>
      <c r="AR3306" s="27">
        <f t="shared" si="89"/>
        <v>0</v>
      </c>
      <c r="AS3306" s="13" t="s">
        <v>111</v>
      </c>
      <c r="AT3306" s="13">
        <v>2015</v>
      </c>
      <c r="AU3306" s="13" t="s">
        <v>212</v>
      </c>
    </row>
    <row r="3307" spans="2:47" x14ac:dyDescent="0.2">
      <c r="B3307" s="7" t="s">
        <v>5200</v>
      </c>
      <c r="C3307" s="8" t="s">
        <v>100</v>
      </c>
      <c r="D3307" s="13" t="s">
        <v>1748</v>
      </c>
      <c r="E3307" s="13" t="s">
        <v>1749</v>
      </c>
      <c r="F3307" s="13" t="s">
        <v>1749</v>
      </c>
      <c r="G3307" s="7" t="s">
        <v>5201</v>
      </c>
      <c r="H3307" s="8" t="s">
        <v>105</v>
      </c>
      <c r="I3307" s="8">
        <v>45</v>
      </c>
      <c r="J3307" s="8" t="s">
        <v>1386</v>
      </c>
      <c r="K3307" s="8" t="s">
        <v>107</v>
      </c>
      <c r="L3307" s="8" t="s">
        <v>108</v>
      </c>
      <c r="M3307" s="8" t="s">
        <v>109</v>
      </c>
      <c r="N3307" s="8" t="s">
        <v>664</v>
      </c>
      <c r="O3307" s="74"/>
      <c r="P3307" s="27"/>
      <c r="Q3307" s="27"/>
      <c r="R3307" s="27"/>
      <c r="S3307" s="27">
        <v>6</v>
      </c>
      <c r="T3307" s="27">
        <v>6</v>
      </c>
      <c r="U3307" s="27">
        <v>6</v>
      </c>
      <c r="V3307" s="27">
        <v>6</v>
      </c>
      <c r="W3307" s="27"/>
      <c r="X3307" s="27"/>
      <c r="Y3307" s="27"/>
      <c r="Z3307" s="27"/>
      <c r="AA3307" s="27"/>
      <c r="AB3307" s="27"/>
      <c r="AC3307" s="27"/>
      <c r="AD3307" s="27"/>
      <c r="AE3307" s="27"/>
      <c r="AF3307" s="27"/>
      <c r="AG3307" s="27"/>
      <c r="AH3307" s="27"/>
      <c r="AI3307" s="27"/>
      <c r="AJ3307" s="27"/>
      <c r="AK3307" s="27"/>
      <c r="AL3307" s="27"/>
      <c r="AM3307" s="27"/>
      <c r="AN3307" s="27"/>
      <c r="AO3307" s="27"/>
      <c r="AP3307" s="27">
        <v>48327.678571428565</v>
      </c>
      <c r="AQ3307" s="39">
        <v>0</v>
      </c>
      <c r="AR3307" s="27">
        <f t="shared" si="89"/>
        <v>0</v>
      </c>
      <c r="AS3307" s="10" t="s">
        <v>111</v>
      </c>
      <c r="AT3307" s="43" t="s">
        <v>241</v>
      </c>
      <c r="AU3307" s="13" t="s">
        <v>1163</v>
      </c>
    </row>
    <row r="3308" spans="2:47" x14ac:dyDescent="0.2">
      <c r="B3308" s="13" t="s">
        <v>5202</v>
      </c>
      <c r="C3308" s="13" t="s">
        <v>100</v>
      </c>
      <c r="D3308" s="13" t="s">
        <v>1748</v>
      </c>
      <c r="E3308" s="13" t="s">
        <v>1749</v>
      </c>
      <c r="F3308" s="13" t="s">
        <v>1749</v>
      </c>
      <c r="G3308" s="13" t="s">
        <v>5203</v>
      </c>
      <c r="H3308" s="13" t="s">
        <v>1475</v>
      </c>
      <c r="I3308" s="13">
        <v>45</v>
      </c>
      <c r="J3308" s="13" t="s">
        <v>614</v>
      </c>
      <c r="K3308" s="13" t="s">
        <v>107</v>
      </c>
      <c r="L3308" s="13" t="s">
        <v>108</v>
      </c>
      <c r="M3308" s="13" t="s">
        <v>109</v>
      </c>
      <c r="N3308" s="13" t="s">
        <v>664</v>
      </c>
      <c r="O3308" s="39"/>
      <c r="P3308" s="39"/>
      <c r="Q3308" s="39"/>
      <c r="R3308" s="39"/>
      <c r="S3308" s="39">
        <v>6</v>
      </c>
      <c r="T3308" s="39">
        <v>6</v>
      </c>
      <c r="U3308" s="39">
        <v>6</v>
      </c>
      <c r="V3308" s="39">
        <v>6</v>
      </c>
      <c r="W3308" s="39">
        <v>6</v>
      </c>
      <c r="X3308" s="39"/>
      <c r="Y3308" s="39"/>
      <c r="Z3308" s="39"/>
      <c r="AA3308" s="39"/>
      <c r="AB3308" s="39"/>
      <c r="AC3308" s="39"/>
      <c r="AD3308" s="39"/>
      <c r="AE3308" s="39"/>
      <c r="AF3308" s="39"/>
      <c r="AG3308" s="39"/>
      <c r="AH3308" s="39"/>
      <c r="AI3308" s="39"/>
      <c r="AJ3308" s="39"/>
      <c r="AK3308" s="39"/>
      <c r="AL3308" s="39"/>
      <c r="AM3308" s="39"/>
      <c r="AN3308" s="39"/>
      <c r="AO3308" s="39"/>
      <c r="AP3308" s="39">
        <v>48327.67</v>
      </c>
      <c r="AQ3308" s="39">
        <v>0</v>
      </c>
      <c r="AR3308" s="27">
        <f t="shared" si="89"/>
        <v>0</v>
      </c>
      <c r="AS3308" s="13" t="s">
        <v>111</v>
      </c>
      <c r="AT3308" s="13">
        <v>2016</v>
      </c>
      <c r="AU3308" s="13" t="s">
        <v>212</v>
      </c>
    </row>
    <row r="3309" spans="2:47" x14ac:dyDescent="0.2">
      <c r="B3309" s="7" t="s">
        <v>5204</v>
      </c>
      <c r="C3309" s="8" t="s">
        <v>100</v>
      </c>
      <c r="D3309" s="13" t="s">
        <v>1748</v>
      </c>
      <c r="E3309" s="13" t="s">
        <v>1749</v>
      </c>
      <c r="F3309" s="13" t="s">
        <v>1749</v>
      </c>
      <c r="G3309" s="7" t="s">
        <v>5205</v>
      </c>
      <c r="H3309" s="8" t="s">
        <v>105</v>
      </c>
      <c r="I3309" s="8">
        <v>45</v>
      </c>
      <c r="J3309" s="8" t="s">
        <v>1386</v>
      </c>
      <c r="K3309" s="8" t="s">
        <v>107</v>
      </c>
      <c r="L3309" s="8" t="s">
        <v>108</v>
      </c>
      <c r="M3309" s="8" t="s">
        <v>109</v>
      </c>
      <c r="N3309" s="8" t="s">
        <v>664</v>
      </c>
      <c r="O3309" s="74"/>
      <c r="P3309" s="27"/>
      <c r="Q3309" s="27"/>
      <c r="R3309" s="27"/>
      <c r="S3309" s="27">
        <v>76</v>
      </c>
      <c r="T3309" s="27">
        <v>76</v>
      </c>
      <c r="U3309" s="27">
        <v>76</v>
      </c>
      <c r="V3309" s="27">
        <v>76</v>
      </c>
      <c r="W3309" s="27"/>
      <c r="X3309" s="27"/>
      <c r="Y3309" s="27"/>
      <c r="Z3309" s="27"/>
      <c r="AA3309" s="27"/>
      <c r="AB3309" s="27"/>
      <c r="AC3309" s="27"/>
      <c r="AD3309" s="27"/>
      <c r="AE3309" s="27"/>
      <c r="AF3309" s="27"/>
      <c r="AG3309" s="27"/>
      <c r="AH3309" s="27"/>
      <c r="AI3309" s="27"/>
      <c r="AJ3309" s="27"/>
      <c r="AK3309" s="27"/>
      <c r="AL3309" s="27"/>
      <c r="AM3309" s="27"/>
      <c r="AN3309" s="27"/>
      <c r="AO3309" s="27"/>
      <c r="AP3309" s="27">
        <v>39499.4375</v>
      </c>
      <c r="AQ3309" s="39">
        <v>0</v>
      </c>
      <c r="AR3309" s="27">
        <f t="shared" si="89"/>
        <v>0</v>
      </c>
      <c r="AS3309" s="10" t="s">
        <v>111</v>
      </c>
      <c r="AT3309" s="43" t="s">
        <v>241</v>
      </c>
      <c r="AU3309" s="13" t="s">
        <v>1163</v>
      </c>
    </row>
    <row r="3310" spans="2:47" x14ac:dyDescent="0.2">
      <c r="B3310" s="13" t="s">
        <v>5206</v>
      </c>
      <c r="C3310" s="13" t="s">
        <v>100</v>
      </c>
      <c r="D3310" s="13" t="s">
        <v>1748</v>
      </c>
      <c r="E3310" s="13" t="s">
        <v>1749</v>
      </c>
      <c r="F3310" s="13" t="s">
        <v>1749</v>
      </c>
      <c r="G3310" s="13" t="s">
        <v>5207</v>
      </c>
      <c r="H3310" s="13" t="s">
        <v>1475</v>
      </c>
      <c r="I3310" s="13">
        <v>45</v>
      </c>
      <c r="J3310" s="13" t="s">
        <v>614</v>
      </c>
      <c r="K3310" s="13" t="s">
        <v>107</v>
      </c>
      <c r="L3310" s="13" t="s">
        <v>108</v>
      </c>
      <c r="M3310" s="13" t="s">
        <v>109</v>
      </c>
      <c r="N3310" s="13" t="s">
        <v>664</v>
      </c>
      <c r="O3310" s="39"/>
      <c r="P3310" s="39"/>
      <c r="Q3310" s="39"/>
      <c r="R3310" s="39"/>
      <c r="S3310" s="39">
        <v>0</v>
      </c>
      <c r="T3310" s="39">
        <v>6</v>
      </c>
      <c r="U3310" s="39">
        <v>6</v>
      </c>
      <c r="V3310" s="39">
        <v>6</v>
      </c>
      <c r="W3310" s="39">
        <v>6</v>
      </c>
      <c r="X3310" s="39"/>
      <c r="Y3310" s="39"/>
      <c r="Z3310" s="39"/>
      <c r="AA3310" s="39"/>
      <c r="AB3310" s="39"/>
      <c r="AC3310" s="39"/>
      <c r="AD3310" s="39"/>
      <c r="AE3310" s="39"/>
      <c r="AF3310" s="39"/>
      <c r="AG3310" s="39"/>
      <c r="AH3310" s="39"/>
      <c r="AI3310" s="39"/>
      <c r="AJ3310" s="39"/>
      <c r="AK3310" s="39"/>
      <c r="AL3310" s="39"/>
      <c r="AM3310" s="39"/>
      <c r="AN3310" s="39"/>
      <c r="AO3310" s="39"/>
      <c r="AP3310" s="39">
        <v>39499.43</v>
      </c>
      <c r="AQ3310" s="39">
        <v>0</v>
      </c>
      <c r="AR3310" s="27">
        <f t="shared" si="89"/>
        <v>0</v>
      </c>
      <c r="AS3310" s="13" t="s">
        <v>111</v>
      </c>
      <c r="AT3310" s="13">
        <v>2016</v>
      </c>
      <c r="AU3310" s="13" t="s">
        <v>212</v>
      </c>
    </row>
    <row r="3311" spans="2:47" x14ac:dyDescent="0.2">
      <c r="B3311" s="7" t="s">
        <v>5208</v>
      </c>
      <c r="C3311" s="8" t="s">
        <v>100</v>
      </c>
      <c r="D3311" s="13" t="s">
        <v>1748</v>
      </c>
      <c r="E3311" s="13" t="s">
        <v>1749</v>
      </c>
      <c r="F3311" s="13" t="s">
        <v>1749</v>
      </c>
      <c r="G3311" s="7" t="s">
        <v>5209</v>
      </c>
      <c r="H3311" s="8" t="s">
        <v>105</v>
      </c>
      <c r="I3311" s="8">
        <v>45</v>
      </c>
      <c r="J3311" s="8" t="s">
        <v>1386</v>
      </c>
      <c r="K3311" s="8" t="s">
        <v>107</v>
      </c>
      <c r="L3311" s="8" t="s">
        <v>108</v>
      </c>
      <c r="M3311" s="8" t="s">
        <v>109</v>
      </c>
      <c r="N3311" s="8" t="s">
        <v>664</v>
      </c>
      <c r="O3311" s="74"/>
      <c r="P3311" s="27"/>
      <c r="Q3311" s="27"/>
      <c r="R3311" s="27"/>
      <c r="S3311" s="27">
        <v>40</v>
      </c>
      <c r="T3311" s="27">
        <v>40</v>
      </c>
      <c r="U3311" s="27">
        <v>40</v>
      </c>
      <c r="V3311" s="27">
        <v>40</v>
      </c>
      <c r="W3311" s="27"/>
      <c r="X3311" s="27"/>
      <c r="Y3311" s="27"/>
      <c r="Z3311" s="27"/>
      <c r="AA3311" s="27"/>
      <c r="AB3311" s="27"/>
      <c r="AC3311" s="27"/>
      <c r="AD3311" s="27"/>
      <c r="AE3311" s="27"/>
      <c r="AF3311" s="27"/>
      <c r="AG3311" s="27"/>
      <c r="AH3311" s="27"/>
      <c r="AI3311" s="27"/>
      <c r="AJ3311" s="27"/>
      <c r="AK3311" s="27"/>
      <c r="AL3311" s="27"/>
      <c r="AM3311" s="27"/>
      <c r="AN3311" s="27"/>
      <c r="AO3311" s="27"/>
      <c r="AP3311" s="27">
        <v>656.24999999999989</v>
      </c>
      <c r="AQ3311" s="39">
        <v>0</v>
      </c>
      <c r="AR3311" s="27">
        <f t="shared" si="89"/>
        <v>0</v>
      </c>
      <c r="AS3311" s="10" t="s">
        <v>111</v>
      </c>
      <c r="AT3311" s="43" t="s">
        <v>241</v>
      </c>
      <c r="AU3311" s="13" t="s">
        <v>1163</v>
      </c>
    </row>
    <row r="3312" spans="2:47" x14ac:dyDescent="0.2">
      <c r="B3312" s="13" t="s">
        <v>5210</v>
      </c>
      <c r="C3312" s="13" t="s">
        <v>100</v>
      </c>
      <c r="D3312" s="13" t="s">
        <v>1748</v>
      </c>
      <c r="E3312" s="13" t="s">
        <v>1749</v>
      </c>
      <c r="F3312" s="13" t="s">
        <v>1749</v>
      </c>
      <c r="G3312" s="13" t="s">
        <v>5211</v>
      </c>
      <c r="H3312" s="13" t="s">
        <v>1475</v>
      </c>
      <c r="I3312" s="13">
        <v>45</v>
      </c>
      <c r="J3312" s="13" t="s">
        <v>614</v>
      </c>
      <c r="K3312" s="13" t="s">
        <v>107</v>
      </c>
      <c r="L3312" s="13" t="s">
        <v>108</v>
      </c>
      <c r="M3312" s="13" t="s">
        <v>109</v>
      </c>
      <c r="N3312" s="13" t="s">
        <v>664</v>
      </c>
      <c r="O3312" s="39"/>
      <c r="P3312" s="39"/>
      <c r="Q3312" s="39"/>
      <c r="R3312" s="39"/>
      <c r="S3312" s="39">
        <v>66</v>
      </c>
      <c r="T3312" s="39">
        <v>66</v>
      </c>
      <c r="U3312" s="39">
        <v>66</v>
      </c>
      <c r="V3312" s="39">
        <v>60</v>
      </c>
      <c r="W3312" s="39">
        <v>60</v>
      </c>
      <c r="X3312" s="39"/>
      <c r="Y3312" s="39"/>
      <c r="Z3312" s="39"/>
      <c r="AA3312" s="39"/>
      <c r="AB3312" s="39"/>
      <c r="AC3312" s="39"/>
      <c r="AD3312" s="39"/>
      <c r="AE3312" s="39"/>
      <c r="AF3312" s="39"/>
      <c r="AG3312" s="39"/>
      <c r="AH3312" s="39"/>
      <c r="AI3312" s="39"/>
      <c r="AJ3312" s="39"/>
      <c r="AK3312" s="39"/>
      <c r="AL3312" s="39"/>
      <c r="AM3312" s="39"/>
      <c r="AN3312" s="39"/>
      <c r="AO3312" s="39"/>
      <c r="AP3312" s="39">
        <v>656.24999999999989</v>
      </c>
      <c r="AQ3312" s="39">
        <v>0</v>
      </c>
      <c r="AR3312" s="27">
        <f t="shared" si="89"/>
        <v>0</v>
      </c>
      <c r="AS3312" s="13" t="s">
        <v>111</v>
      </c>
      <c r="AT3312" s="13">
        <v>2016</v>
      </c>
      <c r="AU3312" s="13" t="s">
        <v>212</v>
      </c>
    </row>
    <row r="3313" spans="2:47" x14ac:dyDescent="0.2">
      <c r="B3313" s="7" t="s">
        <v>5212</v>
      </c>
      <c r="C3313" s="8" t="s">
        <v>100</v>
      </c>
      <c r="D3313" s="13" t="s">
        <v>1748</v>
      </c>
      <c r="E3313" s="13" t="s">
        <v>1870</v>
      </c>
      <c r="F3313" s="13" t="s">
        <v>1871</v>
      </c>
      <c r="G3313" s="7" t="s">
        <v>5213</v>
      </c>
      <c r="H3313" s="8" t="s">
        <v>105</v>
      </c>
      <c r="I3313" s="8">
        <v>45</v>
      </c>
      <c r="J3313" s="8" t="s">
        <v>1386</v>
      </c>
      <c r="K3313" s="8" t="s">
        <v>107</v>
      </c>
      <c r="L3313" s="8" t="s">
        <v>108</v>
      </c>
      <c r="M3313" s="8" t="s">
        <v>109</v>
      </c>
      <c r="N3313" s="8" t="s">
        <v>664</v>
      </c>
      <c r="O3313" s="74"/>
      <c r="P3313" s="27"/>
      <c r="Q3313" s="27"/>
      <c r="R3313" s="27"/>
      <c r="S3313" s="27">
        <v>94</v>
      </c>
      <c r="T3313" s="27">
        <v>94</v>
      </c>
      <c r="U3313" s="27">
        <v>94</v>
      </c>
      <c r="V3313" s="27">
        <v>94</v>
      </c>
      <c r="W3313" s="27"/>
      <c r="X3313" s="27"/>
      <c r="Y3313" s="27"/>
      <c r="Z3313" s="27"/>
      <c r="AA3313" s="27"/>
      <c r="AB3313" s="27"/>
      <c r="AC3313" s="27"/>
      <c r="AD3313" s="27"/>
      <c r="AE3313" s="27"/>
      <c r="AF3313" s="27"/>
      <c r="AG3313" s="27"/>
      <c r="AH3313" s="27"/>
      <c r="AI3313" s="27"/>
      <c r="AJ3313" s="27"/>
      <c r="AK3313" s="27"/>
      <c r="AL3313" s="27"/>
      <c r="AM3313" s="27"/>
      <c r="AN3313" s="27"/>
      <c r="AO3313" s="27"/>
      <c r="AP3313" s="27">
        <v>463.99999999999989</v>
      </c>
      <c r="AQ3313" s="39">
        <v>0</v>
      </c>
      <c r="AR3313" s="27">
        <f t="shared" si="89"/>
        <v>0</v>
      </c>
      <c r="AS3313" s="10" t="s">
        <v>111</v>
      </c>
      <c r="AT3313" s="43" t="s">
        <v>241</v>
      </c>
      <c r="AU3313" s="13" t="s">
        <v>1163</v>
      </c>
    </row>
    <row r="3314" spans="2:47" x14ac:dyDescent="0.2">
      <c r="B3314" s="13" t="s">
        <v>5214</v>
      </c>
      <c r="C3314" s="13" t="s">
        <v>100</v>
      </c>
      <c r="D3314" s="13" t="s">
        <v>1748</v>
      </c>
      <c r="E3314" s="13" t="s">
        <v>1749</v>
      </c>
      <c r="F3314" s="13" t="s">
        <v>1749</v>
      </c>
      <c r="G3314" s="13" t="s">
        <v>5215</v>
      </c>
      <c r="H3314" s="13" t="s">
        <v>1475</v>
      </c>
      <c r="I3314" s="13">
        <v>45</v>
      </c>
      <c r="J3314" s="13" t="s">
        <v>614</v>
      </c>
      <c r="K3314" s="13" t="s">
        <v>107</v>
      </c>
      <c r="L3314" s="13" t="s">
        <v>108</v>
      </c>
      <c r="M3314" s="13" t="s">
        <v>109</v>
      </c>
      <c r="N3314" s="13" t="s">
        <v>664</v>
      </c>
      <c r="O3314" s="39"/>
      <c r="P3314" s="39"/>
      <c r="Q3314" s="39"/>
      <c r="R3314" s="39"/>
      <c r="S3314" s="39">
        <v>0</v>
      </c>
      <c r="T3314" s="39">
        <v>12</v>
      </c>
      <c r="U3314" s="39">
        <v>12</v>
      </c>
      <c r="V3314" s="39">
        <v>80</v>
      </c>
      <c r="W3314" s="39">
        <v>80</v>
      </c>
      <c r="X3314" s="39"/>
      <c r="Y3314" s="39"/>
      <c r="Z3314" s="39"/>
      <c r="AA3314" s="39"/>
      <c r="AB3314" s="39"/>
      <c r="AC3314" s="39"/>
      <c r="AD3314" s="39"/>
      <c r="AE3314" s="39"/>
      <c r="AF3314" s="39"/>
      <c r="AG3314" s="39"/>
      <c r="AH3314" s="39"/>
      <c r="AI3314" s="39"/>
      <c r="AJ3314" s="39"/>
      <c r="AK3314" s="39"/>
      <c r="AL3314" s="39"/>
      <c r="AM3314" s="39"/>
      <c r="AN3314" s="39"/>
      <c r="AO3314" s="39"/>
      <c r="AP3314" s="39">
        <v>463.99999999999989</v>
      </c>
      <c r="AQ3314" s="39">
        <v>0</v>
      </c>
      <c r="AR3314" s="27">
        <f t="shared" si="89"/>
        <v>0</v>
      </c>
      <c r="AS3314" s="13" t="s">
        <v>111</v>
      </c>
      <c r="AT3314" s="13">
        <v>2016</v>
      </c>
      <c r="AU3314" s="13" t="s">
        <v>212</v>
      </c>
    </row>
    <row r="3315" spans="2:47" x14ac:dyDescent="0.2">
      <c r="B3315" s="7" t="s">
        <v>5216</v>
      </c>
      <c r="C3315" s="8" t="s">
        <v>100</v>
      </c>
      <c r="D3315" s="13" t="s">
        <v>5217</v>
      </c>
      <c r="E3315" s="13" t="s">
        <v>5218</v>
      </c>
      <c r="F3315" s="13" t="s">
        <v>5219</v>
      </c>
      <c r="G3315" s="7" t="s">
        <v>5220</v>
      </c>
      <c r="H3315" s="8" t="s">
        <v>197</v>
      </c>
      <c r="I3315" s="8">
        <v>45</v>
      </c>
      <c r="J3315" s="8" t="s">
        <v>1386</v>
      </c>
      <c r="K3315" s="8" t="s">
        <v>107</v>
      </c>
      <c r="L3315" s="8" t="s">
        <v>108</v>
      </c>
      <c r="M3315" s="8" t="s">
        <v>109</v>
      </c>
      <c r="N3315" s="8" t="s">
        <v>2534</v>
      </c>
      <c r="O3315" s="74"/>
      <c r="P3315" s="27"/>
      <c r="Q3315" s="27"/>
      <c r="R3315" s="27"/>
      <c r="S3315" s="27">
        <v>1800</v>
      </c>
      <c r="T3315" s="27">
        <v>1800</v>
      </c>
      <c r="U3315" s="27">
        <v>1800</v>
      </c>
      <c r="V3315" s="27">
        <v>1800</v>
      </c>
      <c r="W3315" s="27"/>
      <c r="X3315" s="27"/>
      <c r="Y3315" s="27"/>
      <c r="Z3315" s="27"/>
      <c r="AA3315" s="27"/>
      <c r="AB3315" s="27"/>
      <c r="AC3315" s="27"/>
      <c r="AD3315" s="27"/>
      <c r="AE3315" s="27"/>
      <c r="AF3315" s="27"/>
      <c r="AG3315" s="27"/>
      <c r="AH3315" s="27"/>
      <c r="AI3315" s="27"/>
      <c r="AJ3315" s="27"/>
      <c r="AK3315" s="27"/>
      <c r="AL3315" s="27"/>
      <c r="AM3315" s="27"/>
      <c r="AN3315" s="27"/>
      <c r="AO3315" s="27"/>
      <c r="AP3315" s="27">
        <v>3011.2053571428569</v>
      </c>
      <c r="AQ3315" s="39">
        <v>0</v>
      </c>
      <c r="AR3315" s="27">
        <f t="shared" si="89"/>
        <v>0</v>
      </c>
      <c r="AS3315" s="10" t="s">
        <v>111</v>
      </c>
      <c r="AT3315" s="43" t="s">
        <v>241</v>
      </c>
      <c r="AU3315" s="13" t="s">
        <v>610</v>
      </c>
    </row>
    <row r="3316" spans="2:47" x14ac:dyDescent="0.2">
      <c r="B3316" s="13" t="s">
        <v>5221</v>
      </c>
      <c r="C3316" s="13" t="s">
        <v>100</v>
      </c>
      <c r="D3316" s="13" t="s">
        <v>5217</v>
      </c>
      <c r="E3316" s="13" t="s">
        <v>5218</v>
      </c>
      <c r="F3316" s="13" t="s">
        <v>5219</v>
      </c>
      <c r="G3316" s="13" t="s">
        <v>5222</v>
      </c>
      <c r="H3316" s="13" t="s">
        <v>1026</v>
      </c>
      <c r="I3316" s="13">
        <v>45</v>
      </c>
      <c r="J3316" s="13" t="s">
        <v>614</v>
      </c>
      <c r="K3316" s="13" t="s">
        <v>107</v>
      </c>
      <c r="L3316" s="13" t="s">
        <v>108</v>
      </c>
      <c r="M3316" s="13" t="s">
        <v>109</v>
      </c>
      <c r="N3316" s="13" t="s">
        <v>2534</v>
      </c>
      <c r="O3316" s="39"/>
      <c r="P3316" s="39"/>
      <c r="Q3316" s="39"/>
      <c r="R3316" s="39"/>
      <c r="S3316" s="39">
        <v>1480.92</v>
      </c>
      <c r="T3316" s="39">
        <v>1700</v>
      </c>
      <c r="U3316" s="39">
        <v>1700</v>
      </c>
      <c r="V3316" s="39">
        <v>1700</v>
      </c>
      <c r="W3316" s="39">
        <v>1700</v>
      </c>
      <c r="X3316" s="39"/>
      <c r="Y3316" s="39"/>
      <c r="Z3316" s="39"/>
      <c r="AA3316" s="39"/>
      <c r="AB3316" s="39"/>
      <c r="AC3316" s="39"/>
      <c r="AD3316" s="39"/>
      <c r="AE3316" s="39"/>
      <c r="AF3316" s="39"/>
      <c r="AG3316" s="39"/>
      <c r="AH3316" s="39"/>
      <c r="AI3316" s="39"/>
      <c r="AJ3316" s="39"/>
      <c r="AK3316" s="39"/>
      <c r="AL3316" s="39"/>
      <c r="AM3316" s="39"/>
      <c r="AN3316" s="39"/>
      <c r="AO3316" s="39"/>
      <c r="AP3316" s="39">
        <v>1200</v>
      </c>
      <c r="AQ3316" s="39">
        <v>0</v>
      </c>
      <c r="AR3316" s="27">
        <f t="shared" si="89"/>
        <v>0</v>
      </c>
      <c r="AS3316" s="13" t="s">
        <v>111</v>
      </c>
      <c r="AT3316" s="13">
        <v>2016</v>
      </c>
      <c r="AU3316" s="13" t="s">
        <v>1027</v>
      </c>
    </row>
    <row r="3317" spans="2:47" x14ac:dyDescent="0.2">
      <c r="B3317" s="13" t="s">
        <v>5223</v>
      </c>
      <c r="C3317" s="13" t="s">
        <v>100</v>
      </c>
      <c r="D3317" s="13" t="s">
        <v>5217</v>
      </c>
      <c r="E3317" s="13" t="s">
        <v>5218</v>
      </c>
      <c r="F3317" s="13" t="s">
        <v>5219</v>
      </c>
      <c r="G3317" s="13" t="s">
        <v>5222</v>
      </c>
      <c r="H3317" s="13" t="s">
        <v>744</v>
      </c>
      <c r="I3317" s="13">
        <v>45</v>
      </c>
      <c r="J3317" s="13" t="s">
        <v>745</v>
      </c>
      <c r="K3317" s="13" t="s">
        <v>107</v>
      </c>
      <c r="L3317" s="13" t="s">
        <v>108</v>
      </c>
      <c r="M3317" s="13" t="s">
        <v>109</v>
      </c>
      <c r="N3317" s="13" t="s">
        <v>2534</v>
      </c>
      <c r="O3317" s="39"/>
      <c r="P3317" s="39"/>
      <c r="Q3317" s="39"/>
      <c r="R3317" s="39"/>
      <c r="S3317" s="39">
        <v>1261.8399999999999</v>
      </c>
      <c r="T3317" s="39">
        <v>1700</v>
      </c>
      <c r="U3317" s="39">
        <v>1700</v>
      </c>
      <c r="V3317" s="39">
        <v>1700</v>
      </c>
      <c r="W3317" s="39">
        <v>1700</v>
      </c>
      <c r="X3317" s="39"/>
      <c r="Y3317" s="39"/>
      <c r="Z3317" s="39"/>
      <c r="AA3317" s="39"/>
      <c r="AB3317" s="39"/>
      <c r="AC3317" s="39"/>
      <c r="AD3317" s="39"/>
      <c r="AE3317" s="39"/>
      <c r="AF3317" s="39"/>
      <c r="AG3317" s="39"/>
      <c r="AH3317" s="39"/>
      <c r="AI3317" s="39"/>
      <c r="AJ3317" s="39"/>
      <c r="AK3317" s="39"/>
      <c r="AL3317" s="39"/>
      <c r="AM3317" s="39"/>
      <c r="AN3317" s="39"/>
      <c r="AO3317" s="39"/>
      <c r="AP3317" s="39">
        <v>1200</v>
      </c>
      <c r="AQ3317" s="39">
        <v>0</v>
      </c>
      <c r="AR3317" s="27">
        <f t="shared" si="89"/>
        <v>0</v>
      </c>
      <c r="AS3317" s="13" t="s">
        <v>111</v>
      </c>
      <c r="AT3317" s="13">
        <v>2016</v>
      </c>
      <c r="AU3317" s="13" t="s">
        <v>5224</v>
      </c>
    </row>
    <row r="3318" spans="2:47" x14ac:dyDescent="0.2">
      <c r="B3318" s="13" t="s">
        <v>5225</v>
      </c>
      <c r="C3318" s="13" t="s">
        <v>100</v>
      </c>
      <c r="D3318" s="13" t="s">
        <v>5226</v>
      </c>
      <c r="E3318" s="13" t="s">
        <v>5218</v>
      </c>
      <c r="F3318" s="13" t="s">
        <v>5227</v>
      </c>
      <c r="G3318" s="13" t="s">
        <v>5222</v>
      </c>
      <c r="H3318" s="13" t="s">
        <v>744</v>
      </c>
      <c r="I3318" s="13">
        <v>45</v>
      </c>
      <c r="J3318" s="13" t="s">
        <v>745</v>
      </c>
      <c r="K3318" s="13" t="s">
        <v>107</v>
      </c>
      <c r="L3318" s="13" t="s">
        <v>108</v>
      </c>
      <c r="M3318" s="13" t="s">
        <v>109</v>
      </c>
      <c r="N3318" s="13" t="s">
        <v>2534</v>
      </c>
      <c r="O3318" s="39"/>
      <c r="P3318" s="39"/>
      <c r="Q3318" s="39"/>
      <c r="R3318" s="39"/>
      <c r="S3318" s="39">
        <v>1261.8399999999999</v>
      </c>
      <c r="T3318" s="39">
        <v>1700</v>
      </c>
      <c r="U3318" s="39">
        <v>1700</v>
      </c>
      <c r="V3318" s="39">
        <v>1700</v>
      </c>
      <c r="W3318" s="39">
        <v>1700</v>
      </c>
      <c r="X3318" s="39"/>
      <c r="Y3318" s="39"/>
      <c r="Z3318" s="39"/>
      <c r="AA3318" s="39"/>
      <c r="AB3318" s="39"/>
      <c r="AC3318" s="39"/>
      <c r="AD3318" s="39"/>
      <c r="AE3318" s="39"/>
      <c r="AF3318" s="39"/>
      <c r="AG3318" s="39"/>
      <c r="AH3318" s="39"/>
      <c r="AI3318" s="39"/>
      <c r="AJ3318" s="39"/>
      <c r="AK3318" s="39"/>
      <c r="AL3318" s="39"/>
      <c r="AM3318" s="39"/>
      <c r="AN3318" s="39"/>
      <c r="AO3318" s="39"/>
      <c r="AP3318" s="39">
        <v>3011.2053571428569</v>
      </c>
      <c r="AQ3318" s="39">
        <v>0</v>
      </c>
      <c r="AR3318" s="27">
        <f t="shared" si="89"/>
        <v>0</v>
      </c>
      <c r="AS3318" s="13" t="s">
        <v>111</v>
      </c>
      <c r="AT3318" s="13">
        <v>2016</v>
      </c>
      <c r="AU3318" s="13" t="s">
        <v>2367</v>
      </c>
    </row>
    <row r="3319" spans="2:47" x14ac:dyDescent="0.2">
      <c r="B3319" s="13" t="s">
        <v>5228</v>
      </c>
      <c r="C3319" s="13" t="s">
        <v>100</v>
      </c>
      <c r="D3319" s="13" t="s">
        <v>5226</v>
      </c>
      <c r="E3319" s="13" t="s">
        <v>5218</v>
      </c>
      <c r="F3319" s="13" t="s">
        <v>5227</v>
      </c>
      <c r="G3319" s="13" t="s">
        <v>5222</v>
      </c>
      <c r="H3319" s="13" t="s">
        <v>744</v>
      </c>
      <c r="I3319" s="13">
        <v>45</v>
      </c>
      <c r="J3319" s="13" t="s">
        <v>747</v>
      </c>
      <c r="K3319" s="13" t="s">
        <v>107</v>
      </c>
      <c r="L3319" s="13" t="s">
        <v>108</v>
      </c>
      <c r="M3319" s="13" t="s">
        <v>109</v>
      </c>
      <c r="N3319" s="13" t="s">
        <v>2534</v>
      </c>
      <c r="O3319" s="39"/>
      <c r="P3319" s="39"/>
      <c r="Q3319" s="39"/>
      <c r="R3319" s="39"/>
      <c r="S3319" s="39">
        <v>1261.8399999999999</v>
      </c>
      <c r="T3319" s="39">
        <v>1700</v>
      </c>
      <c r="U3319" s="39">
        <v>1700</v>
      </c>
      <c r="V3319" s="39">
        <v>1700</v>
      </c>
      <c r="W3319" s="39">
        <v>1700</v>
      </c>
      <c r="X3319" s="39"/>
      <c r="Y3319" s="39"/>
      <c r="Z3319" s="39"/>
      <c r="AA3319" s="39"/>
      <c r="AB3319" s="39"/>
      <c r="AC3319" s="39"/>
      <c r="AD3319" s="39"/>
      <c r="AE3319" s="39"/>
      <c r="AF3319" s="39"/>
      <c r="AG3319" s="39"/>
      <c r="AH3319" s="39"/>
      <c r="AI3319" s="39"/>
      <c r="AJ3319" s="39"/>
      <c r="AK3319" s="39"/>
      <c r="AL3319" s="39"/>
      <c r="AM3319" s="39"/>
      <c r="AN3319" s="39"/>
      <c r="AO3319" s="39"/>
      <c r="AP3319" s="39">
        <v>1200</v>
      </c>
      <c r="AQ3319" s="39">
        <v>0</v>
      </c>
      <c r="AR3319" s="27">
        <f t="shared" si="89"/>
        <v>0</v>
      </c>
      <c r="AS3319" s="13" t="s">
        <v>748</v>
      </c>
      <c r="AT3319" s="13">
        <v>2016</v>
      </c>
      <c r="AU3319" s="13" t="s">
        <v>2660</v>
      </c>
    </row>
    <row r="3320" spans="2:47" x14ac:dyDescent="0.2">
      <c r="B3320" s="13" t="s">
        <v>5229</v>
      </c>
      <c r="C3320" s="13" t="s">
        <v>100</v>
      </c>
      <c r="D3320" s="13" t="s">
        <v>5226</v>
      </c>
      <c r="E3320" s="13" t="s">
        <v>5218</v>
      </c>
      <c r="F3320" s="13" t="s">
        <v>5227</v>
      </c>
      <c r="G3320" s="13" t="s">
        <v>5222</v>
      </c>
      <c r="H3320" s="13" t="s">
        <v>1026</v>
      </c>
      <c r="I3320" s="13">
        <v>45</v>
      </c>
      <c r="J3320" s="13" t="s">
        <v>462</v>
      </c>
      <c r="K3320" s="13" t="s">
        <v>107</v>
      </c>
      <c r="L3320" s="13" t="s">
        <v>108</v>
      </c>
      <c r="M3320" s="13" t="s">
        <v>337</v>
      </c>
      <c r="N3320" s="13" t="s">
        <v>2534</v>
      </c>
      <c r="O3320" s="39"/>
      <c r="P3320" s="39"/>
      <c r="Q3320" s="39"/>
      <c r="R3320" s="39"/>
      <c r="S3320" s="39">
        <v>1261.8399999999999</v>
      </c>
      <c r="T3320" s="39">
        <v>1700</v>
      </c>
      <c r="U3320" s="39">
        <v>1700</v>
      </c>
      <c r="V3320" s="39">
        <v>1700</v>
      </c>
      <c r="W3320" s="39">
        <v>1700</v>
      </c>
      <c r="X3320" s="39"/>
      <c r="Y3320" s="39"/>
      <c r="Z3320" s="39"/>
      <c r="AA3320" s="39"/>
      <c r="AB3320" s="39"/>
      <c r="AC3320" s="39"/>
      <c r="AD3320" s="39"/>
      <c r="AE3320" s="39"/>
      <c r="AF3320" s="39"/>
      <c r="AG3320" s="39"/>
      <c r="AH3320" s="39"/>
      <c r="AI3320" s="39"/>
      <c r="AJ3320" s="39"/>
      <c r="AK3320" s="39"/>
      <c r="AL3320" s="39"/>
      <c r="AM3320" s="39"/>
      <c r="AN3320" s="39"/>
      <c r="AO3320" s="39"/>
      <c r="AP3320" s="39">
        <v>1200</v>
      </c>
      <c r="AQ3320" s="39">
        <v>0</v>
      </c>
      <c r="AR3320" s="27">
        <f t="shared" si="89"/>
        <v>0</v>
      </c>
      <c r="AS3320" s="13" t="s">
        <v>748</v>
      </c>
      <c r="AT3320" s="13">
        <v>2016</v>
      </c>
      <c r="AU3320" s="13">
        <v>9.15</v>
      </c>
    </row>
    <row r="3321" spans="2:47" x14ac:dyDescent="0.2">
      <c r="B3321" s="13" t="s">
        <v>5230</v>
      </c>
      <c r="C3321" s="13" t="s">
        <v>100</v>
      </c>
      <c r="D3321" s="13" t="s">
        <v>5226</v>
      </c>
      <c r="E3321" s="13" t="s">
        <v>5218</v>
      </c>
      <c r="F3321" s="13" t="s">
        <v>5227</v>
      </c>
      <c r="G3321" s="13" t="s">
        <v>5222</v>
      </c>
      <c r="H3321" s="13" t="s">
        <v>1026</v>
      </c>
      <c r="I3321" s="13">
        <v>45</v>
      </c>
      <c r="J3321" s="13" t="s">
        <v>751</v>
      </c>
      <c r="K3321" s="13" t="s">
        <v>107</v>
      </c>
      <c r="L3321" s="13" t="s">
        <v>108</v>
      </c>
      <c r="M3321" s="13" t="s">
        <v>337</v>
      </c>
      <c r="N3321" s="13" t="s">
        <v>2534</v>
      </c>
      <c r="O3321" s="39"/>
      <c r="P3321" s="39"/>
      <c r="Q3321" s="39"/>
      <c r="R3321" s="39"/>
      <c r="S3321" s="39">
        <v>1261.8399999999999</v>
      </c>
      <c r="T3321" s="39">
        <v>1700</v>
      </c>
      <c r="U3321" s="39">
        <v>1700</v>
      </c>
      <c r="V3321" s="39">
        <v>1700</v>
      </c>
      <c r="W3321" s="39">
        <v>1700</v>
      </c>
      <c r="X3321" s="39"/>
      <c r="Y3321" s="39"/>
      <c r="Z3321" s="39"/>
      <c r="AA3321" s="39"/>
      <c r="AB3321" s="39"/>
      <c r="AC3321" s="39"/>
      <c r="AD3321" s="39"/>
      <c r="AE3321" s="39"/>
      <c r="AF3321" s="39"/>
      <c r="AG3321" s="39"/>
      <c r="AH3321" s="39"/>
      <c r="AI3321" s="39"/>
      <c r="AJ3321" s="39"/>
      <c r="AK3321" s="39"/>
      <c r="AL3321" s="39"/>
      <c r="AM3321" s="39"/>
      <c r="AN3321" s="39"/>
      <c r="AO3321" s="39"/>
      <c r="AP3321" s="39">
        <v>3011.2</v>
      </c>
      <c r="AQ3321" s="39">
        <v>0</v>
      </c>
      <c r="AR3321" s="27">
        <f t="shared" si="89"/>
        <v>0</v>
      </c>
      <c r="AS3321" s="13" t="s">
        <v>748</v>
      </c>
      <c r="AT3321" s="13">
        <v>2016</v>
      </c>
      <c r="AU3321" s="13">
        <v>14</v>
      </c>
    </row>
    <row r="3322" spans="2:47" x14ac:dyDescent="0.2">
      <c r="B3322" s="13" t="s">
        <v>5231</v>
      </c>
      <c r="C3322" s="13" t="s">
        <v>100</v>
      </c>
      <c r="D3322" s="13" t="s">
        <v>5226</v>
      </c>
      <c r="E3322" s="13" t="s">
        <v>5218</v>
      </c>
      <c r="F3322" s="13" t="s">
        <v>5227</v>
      </c>
      <c r="G3322" s="13" t="s">
        <v>5222</v>
      </c>
      <c r="H3322" s="13" t="s">
        <v>1026</v>
      </c>
      <c r="I3322" s="13">
        <v>45</v>
      </c>
      <c r="J3322" s="13" t="s">
        <v>751</v>
      </c>
      <c r="K3322" s="13" t="s">
        <v>107</v>
      </c>
      <c r="L3322" s="13" t="s">
        <v>108</v>
      </c>
      <c r="M3322" s="13" t="s">
        <v>5232</v>
      </c>
      <c r="N3322" s="13" t="s">
        <v>2534</v>
      </c>
      <c r="O3322" s="39"/>
      <c r="P3322" s="39"/>
      <c r="Q3322" s="39"/>
      <c r="R3322" s="39"/>
      <c r="S3322" s="39">
        <v>1700</v>
      </c>
      <c r="T3322" s="39">
        <v>1700</v>
      </c>
      <c r="U3322" s="39">
        <v>1700</v>
      </c>
      <c r="V3322" s="39">
        <v>1700</v>
      </c>
      <c r="W3322" s="39">
        <v>1700</v>
      </c>
      <c r="X3322" s="39"/>
      <c r="Y3322" s="39"/>
      <c r="Z3322" s="39"/>
      <c r="AA3322" s="39"/>
      <c r="AB3322" s="39"/>
      <c r="AC3322" s="39"/>
      <c r="AD3322" s="39"/>
      <c r="AE3322" s="39"/>
      <c r="AF3322" s="39"/>
      <c r="AG3322" s="39"/>
      <c r="AH3322" s="39"/>
      <c r="AI3322" s="39"/>
      <c r="AJ3322" s="39"/>
      <c r="AK3322" s="39"/>
      <c r="AL3322" s="39"/>
      <c r="AM3322" s="39"/>
      <c r="AN3322" s="39"/>
      <c r="AO3322" s="39"/>
      <c r="AP3322" s="39">
        <v>3011.2</v>
      </c>
      <c r="AQ3322" s="39">
        <v>0</v>
      </c>
      <c r="AR3322" s="27">
        <f t="shared" si="89"/>
        <v>0</v>
      </c>
      <c r="AS3322" s="13" t="s">
        <v>748</v>
      </c>
      <c r="AT3322" s="13">
        <v>2016</v>
      </c>
      <c r="AU3322" s="13" t="s">
        <v>115</v>
      </c>
    </row>
    <row r="3323" spans="2:47" x14ac:dyDescent="0.2">
      <c r="B3323" s="13" t="s">
        <v>5233</v>
      </c>
      <c r="C3323" s="13" t="s">
        <v>100</v>
      </c>
      <c r="D3323" s="13" t="s">
        <v>5226</v>
      </c>
      <c r="E3323" s="13" t="s">
        <v>5218</v>
      </c>
      <c r="F3323" s="13" t="s">
        <v>5227</v>
      </c>
      <c r="G3323" s="13" t="s">
        <v>5222</v>
      </c>
      <c r="H3323" s="13" t="s">
        <v>1026</v>
      </c>
      <c r="I3323" s="13">
        <v>45</v>
      </c>
      <c r="J3323" s="13" t="s">
        <v>1496</v>
      </c>
      <c r="K3323" s="13" t="s">
        <v>107</v>
      </c>
      <c r="L3323" s="13" t="s">
        <v>108</v>
      </c>
      <c r="M3323" s="13" t="s">
        <v>5232</v>
      </c>
      <c r="N3323" s="13" t="s">
        <v>2534</v>
      </c>
      <c r="O3323" s="39"/>
      <c r="P3323" s="39"/>
      <c r="Q3323" s="39"/>
      <c r="R3323" s="39"/>
      <c r="S3323" s="39">
        <v>1261.8399999999999</v>
      </c>
      <c r="T3323" s="39">
        <v>1700</v>
      </c>
      <c r="U3323" s="39">
        <v>1700</v>
      </c>
      <c r="V3323" s="39">
        <v>1700</v>
      </c>
      <c r="W3323" s="39">
        <v>1700</v>
      </c>
      <c r="X3323" s="39"/>
      <c r="Y3323" s="39"/>
      <c r="Z3323" s="39"/>
      <c r="AA3323" s="39"/>
      <c r="AB3323" s="39"/>
      <c r="AC3323" s="39"/>
      <c r="AD3323" s="39"/>
      <c r="AE3323" s="39"/>
      <c r="AF3323" s="39"/>
      <c r="AG3323" s="39"/>
      <c r="AH3323" s="39"/>
      <c r="AI3323" s="39"/>
      <c r="AJ3323" s="39"/>
      <c r="AK3323" s="39"/>
      <c r="AL3323" s="39"/>
      <c r="AM3323" s="39"/>
      <c r="AN3323" s="39"/>
      <c r="AO3323" s="39"/>
      <c r="AP3323" s="39">
        <v>3011.2</v>
      </c>
      <c r="AQ3323" s="39">
        <f>(O3323+P3323+Q3323+R3323+S3323+T3323+U3323+V3323+W3323)*AP3323</f>
        <v>24275812.607999999</v>
      </c>
      <c r="AR3323" s="27">
        <f t="shared" si="89"/>
        <v>27188910.120960001</v>
      </c>
      <c r="AS3323" s="13" t="s">
        <v>748</v>
      </c>
      <c r="AT3323" s="13">
        <v>2016</v>
      </c>
      <c r="AU3323" s="13"/>
    </row>
    <row r="3324" spans="2:47" x14ac:dyDescent="0.2">
      <c r="B3324" s="7" t="s">
        <v>5234</v>
      </c>
      <c r="C3324" s="8" t="s">
        <v>100</v>
      </c>
      <c r="D3324" s="13" t="s">
        <v>2062</v>
      </c>
      <c r="E3324" s="13" t="s">
        <v>2063</v>
      </c>
      <c r="F3324" s="13" t="s">
        <v>2064</v>
      </c>
      <c r="G3324" s="7" t="s">
        <v>5235</v>
      </c>
      <c r="H3324" s="8" t="s">
        <v>197</v>
      </c>
      <c r="I3324" s="8">
        <v>45</v>
      </c>
      <c r="J3324" s="8" t="s">
        <v>1386</v>
      </c>
      <c r="K3324" s="8" t="s">
        <v>107</v>
      </c>
      <c r="L3324" s="8" t="s">
        <v>108</v>
      </c>
      <c r="M3324" s="8" t="s">
        <v>109</v>
      </c>
      <c r="N3324" s="8" t="s">
        <v>664</v>
      </c>
      <c r="O3324" s="74"/>
      <c r="P3324" s="27"/>
      <c r="Q3324" s="27"/>
      <c r="R3324" s="27"/>
      <c r="S3324" s="27">
        <v>60</v>
      </c>
      <c r="T3324" s="27">
        <v>60</v>
      </c>
      <c r="U3324" s="27">
        <v>60</v>
      </c>
      <c r="V3324" s="27">
        <v>60</v>
      </c>
      <c r="W3324" s="27"/>
      <c r="X3324" s="27"/>
      <c r="Y3324" s="27"/>
      <c r="Z3324" s="27"/>
      <c r="AA3324" s="27"/>
      <c r="AB3324" s="27"/>
      <c r="AC3324" s="27"/>
      <c r="AD3324" s="27"/>
      <c r="AE3324" s="27"/>
      <c r="AF3324" s="27"/>
      <c r="AG3324" s="27"/>
      <c r="AH3324" s="27"/>
      <c r="AI3324" s="27"/>
      <c r="AJ3324" s="27"/>
      <c r="AK3324" s="27"/>
      <c r="AL3324" s="27"/>
      <c r="AM3324" s="27"/>
      <c r="AN3324" s="27"/>
      <c r="AO3324" s="27"/>
      <c r="AP3324" s="27">
        <v>3651.5357142857138</v>
      </c>
      <c r="AQ3324" s="39">
        <v>0</v>
      </c>
      <c r="AR3324" s="27">
        <f t="shared" si="89"/>
        <v>0</v>
      </c>
      <c r="AS3324" s="10" t="s">
        <v>111</v>
      </c>
      <c r="AT3324" s="43" t="s">
        <v>241</v>
      </c>
      <c r="AU3324" s="89" t="s">
        <v>212</v>
      </c>
    </row>
    <row r="3325" spans="2:47" x14ac:dyDescent="0.2">
      <c r="B3325" s="7" t="s">
        <v>5236</v>
      </c>
      <c r="C3325" s="8" t="s">
        <v>100</v>
      </c>
      <c r="D3325" s="13" t="s">
        <v>5237</v>
      </c>
      <c r="E3325" s="13" t="s">
        <v>5238</v>
      </c>
      <c r="F3325" s="13" t="s">
        <v>5239</v>
      </c>
      <c r="G3325" s="7" t="s">
        <v>5240</v>
      </c>
      <c r="H3325" s="8" t="s">
        <v>197</v>
      </c>
      <c r="I3325" s="8">
        <v>45</v>
      </c>
      <c r="J3325" s="8" t="s">
        <v>1386</v>
      </c>
      <c r="K3325" s="8" t="s">
        <v>107</v>
      </c>
      <c r="L3325" s="8" t="s">
        <v>108</v>
      </c>
      <c r="M3325" s="8" t="s">
        <v>109</v>
      </c>
      <c r="N3325" s="8" t="s">
        <v>4173</v>
      </c>
      <c r="O3325" s="74"/>
      <c r="P3325" s="27"/>
      <c r="Q3325" s="27"/>
      <c r="R3325" s="27"/>
      <c r="S3325" s="27">
        <v>60</v>
      </c>
      <c r="T3325" s="27">
        <v>60</v>
      </c>
      <c r="U3325" s="27">
        <v>60</v>
      </c>
      <c r="V3325" s="27">
        <v>60</v>
      </c>
      <c r="W3325" s="27"/>
      <c r="X3325" s="27"/>
      <c r="Y3325" s="27"/>
      <c r="Z3325" s="27"/>
      <c r="AA3325" s="27"/>
      <c r="AB3325" s="27"/>
      <c r="AC3325" s="27"/>
      <c r="AD3325" s="27"/>
      <c r="AE3325" s="27"/>
      <c r="AF3325" s="27"/>
      <c r="AG3325" s="27"/>
      <c r="AH3325" s="27"/>
      <c r="AI3325" s="27"/>
      <c r="AJ3325" s="27"/>
      <c r="AK3325" s="27"/>
      <c r="AL3325" s="27"/>
      <c r="AM3325" s="27"/>
      <c r="AN3325" s="27"/>
      <c r="AO3325" s="27"/>
      <c r="AP3325" s="27">
        <v>7857.142857142856</v>
      </c>
      <c r="AQ3325" s="39">
        <v>0</v>
      </c>
      <c r="AR3325" s="27">
        <f t="shared" si="89"/>
        <v>0</v>
      </c>
      <c r="AS3325" s="10" t="s">
        <v>111</v>
      </c>
      <c r="AT3325" s="43" t="s">
        <v>241</v>
      </c>
      <c r="AU3325" s="13" t="s">
        <v>1163</v>
      </c>
    </row>
    <row r="3326" spans="2:47" x14ac:dyDescent="0.2">
      <c r="B3326" s="13" t="s">
        <v>5241</v>
      </c>
      <c r="C3326" s="13" t="s">
        <v>100</v>
      </c>
      <c r="D3326" s="13" t="s">
        <v>5237</v>
      </c>
      <c r="E3326" s="13" t="s">
        <v>5238</v>
      </c>
      <c r="F3326" s="13" t="s">
        <v>5239</v>
      </c>
      <c r="G3326" s="13" t="s">
        <v>5242</v>
      </c>
      <c r="H3326" s="13" t="s">
        <v>1475</v>
      </c>
      <c r="I3326" s="13">
        <v>45</v>
      </c>
      <c r="J3326" s="13" t="s">
        <v>614</v>
      </c>
      <c r="K3326" s="13" t="s">
        <v>107</v>
      </c>
      <c r="L3326" s="13" t="s">
        <v>108</v>
      </c>
      <c r="M3326" s="13" t="s">
        <v>109</v>
      </c>
      <c r="N3326" s="13" t="s">
        <v>4173</v>
      </c>
      <c r="O3326" s="39"/>
      <c r="P3326" s="39"/>
      <c r="Q3326" s="39"/>
      <c r="R3326" s="39"/>
      <c r="S3326" s="39">
        <v>30</v>
      </c>
      <c r="T3326" s="39">
        <v>30</v>
      </c>
      <c r="U3326" s="39">
        <v>30</v>
      </c>
      <c r="V3326" s="39">
        <v>30</v>
      </c>
      <c r="W3326" s="39">
        <v>30</v>
      </c>
      <c r="X3326" s="39"/>
      <c r="Y3326" s="39"/>
      <c r="Z3326" s="39"/>
      <c r="AA3326" s="39"/>
      <c r="AB3326" s="39"/>
      <c r="AC3326" s="39"/>
      <c r="AD3326" s="39"/>
      <c r="AE3326" s="39"/>
      <c r="AF3326" s="39"/>
      <c r="AG3326" s="39"/>
      <c r="AH3326" s="39"/>
      <c r="AI3326" s="39"/>
      <c r="AJ3326" s="39"/>
      <c r="AK3326" s="39"/>
      <c r="AL3326" s="39"/>
      <c r="AM3326" s="39"/>
      <c r="AN3326" s="39"/>
      <c r="AO3326" s="39"/>
      <c r="AP3326" s="39">
        <v>7857.14</v>
      </c>
      <c r="AQ3326" s="39">
        <v>0</v>
      </c>
      <c r="AR3326" s="27">
        <f t="shared" si="89"/>
        <v>0</v>
      </c>
      <c r="AS3326" s="13" t="s">
        <v>111</v>
      </c>
      <c r="AT3326" s="13">
        <v>2016</v>
      </c>
      <c r="AU3326" s="13" t="s">
        <v>2048</v>
      </c>
    </row>
    <row r="3327" spans="2:47" x14ac:dyDescent="0.2">
      <c r="B3327" s="13" t="s">
        <v>5243</v>
      </c>
      <c r="C3327" s="13" t="s">
        <v>100</v>
      </c>
      <c r="D3327" s="13" t="s">
        <v>5244</v>
      </c>
      <c r="E3327" s="13" t="s">
        <v>5245</v>
      </c>
      <c r="F3327" s="13" t="s">
        <v>5246</v>
      </c>
      <c r="G3327" s="13" t="s">
        <v>5242</v>
      </c>
      <c r="H3327" s="13" t="s">
        <v>1475</v>
      </c>
      <c r="I3327" s="13">
        <v>45</v>
      </c>
      <c r="J3327" s="13" t="s">
        <v>747</v>
      </c>
      <c r="K3327" s="13" t="s">
        <v>107</v>
      </c>
      <c r="L3327" s="13" t="s">
        <v>108</v>
      </c>
      <c r="M3327" s="13" t="s">
        <v>109</v>
      </c>
      <c r="N3327" s="13" t="s">
        <v>4173</v>
      </c>
      <c r="O3327" s="39"/>
      <c r="P3327" s="39"/>
      <c r="Q3327" s="39"/>
      <c r="R3327" s="39"/>
      <c r="S3327" s="39">
        <v>30</v>
      </c>
      <c r="T3327" s="39">
        <v>30</v>
      </c>
      <c r="U3327" s="39">
        <v>30</v>
      </c>
      <c r="V3327" s="39">
        <v>30</v>
      </c>
      <c r="W3327" s="39">
        <v>30</v>
      </c>
      <c r="X3327" s="39"/>
      <c r="Y3327" s="39"/>
      <c r="Z3327" s="39"/>
      <c r="AA3327" s="39"/>
      <c r="AB3327" s="39"/>
      <c r="AC3327" s="39"/>
      <c r="AD3327" s="39"/>
      <c r="AE3327" s="39"/>
      <c r="AF3327" s="39"/>
      <c r="AG3327" s="39"/>
      <c r="AH3327" s="39"/>
      <c r="AI3327" s="39"/>
      <c r="AJ3327" s="39"/>
      <c r="AK3327" s="39"/>
      <c r="AL3327" s="39"/>
      <c r="AM3327" s="39"/>
      <c r="AN3327" s="39"/>
      <c r="AO3327" s="39"/>
      <c r="AP3327" s="39">
        <v>7857.14</v>
      </c>
      <c r="AQ3327" s="39">
        <v>0</v>
      </c>
      <c r="AR3327" s="27">
        <f t="shared" si="89"/>
        <v>0</v>
      </c>
      <c r="AS3327" s="13" t="s">
        <v>748</v>
      </c>
      <c r="AT3327" s="13">
        <v>2016</v>
      </c>
      <c r="AU3327" s="13">
        <v>9.1199999999999992</v>
      </c>
    </row>
    <row r="3328" spans="2:47" x14ac:dyDescent="0.2">
      <c r="B3328" s="13" t="s">
        <v>5247</v>
      </c>
      <c r="C3328" s="13" t="s">
        <v>100</v>
      </c>
      <c r="D3328" s="13" t="s">
        <v>5244</v>
      </c>
      <c r="E3328" s="13" t="s">
        <v>5245</v>
      </c>
      <c r="F3328" s="13" t="s">
        <v>5246</v>
      </c>
      <c r="G3328" s="13" t="s">
        <v>5242</v>
      </c>
      <c r="H3328" s="13" t="s">
        <v>1475</v>
      </c>
      <c r="I3328" s="13">
        <v>45</v>
      </c>
      <c r="J3328" s="13" t="s">
        <v>462</v>
      </c>
      <c r="K3328" s="13" t="s">
        <v>107</v>
      </c>
      <c r="L3328" s="13" t="s">
        <v>108</v>
      </c>
      <c r="M3328" s="13" t="s">
        <v>337</v>
      </c>
      <c r="N3328" s="13" t="s">
        <v>4173</v>
      </c>
      <c r="O3328" s="39"/>
      <c r="P3328" s="39"/>
      <c r="Q3328" s="39"/>
      <c r="R3328" s="39"/>
      <c r="S3328" s="39">
        <v>30</v>
      </c>
      <c r="T3328" s="39">
        <v>30</v>
      </c>
      <c r="U3328" s="39">
        <v>30</v>
      </c>
      <c r="V3328" s="39">
        <v>30</v>
      </c>
      <c r="W3328" s="39">
        <v>30</v>
      </c>
      <c r="X3328" s="39"/>
      <c r="Y3328" s="39"/>
      <c r="Z3328" s="39"/>
      <c r="AA3328" s="39"/>
      <c r="AB3328" s="39"/>
      <c r="AC3328" s="39"/>
      <c r="AD3328" s="39"/>
      <c r="AE3328" s="39"/>
      <c r="AF3328" s="39"/>
      <c r="AG3328" s="39"/>
      <c r="AH3328" s="39"/>
      <c r="AI3328" s="39"/>
      <c r="AJ3328" s="39"/>
      <c r="AK3328" s="39"/>
      <c r="AL3328" s="39"/>
      <c r="AM3328" s="39"/>
      <c r="AN3328" s="39"/>
      <c r="AO3328" s="39"/>
      <c r="AP3328" s="39">
        <v>7857.14</v>
      </c>
      <c r="AQ3328" s="39">
        <v>0</v>
      </c>
      <c r="AR3328" s="27">
        <f t="shared" si="89"/>
        <v>0</v>
      </c>
      <c r="AS3328" s="13" t="s">
        <v>748</v>
      </c>
      <c r="AT3328" s="13">
        <v>2016</v>
      </c>
      <c r="AU3328" s="13">
        <v>14</v>
      </c>
    </row>
    <row r="3329" spans="2:47" x14ac:dyDescent="0.2">
      <c r="B3329" s="13" t="s">
        <v>5248</v>
      </c>
      <c r="C3329" s="13" t="s">
        <v>100</v>
      </c>
      <c r="D3329" s="13" t="s">
        <v>5244</v>
      </c>
      <c r="E3329" s="13" t="s">
        <v>5245</v>
      </c>
      <c r="F3329" s="13" t="s">
        <v>5246</v>
      </c>
      <c r="G3329" s="13" t="s">
        <v>5242</v>
      </c>
      <c r="H3329" s="13" t="s">
        <v>1475</v>
      </c>
      <c r="I3329" s="13">
        <v>45</v>
      </c>
      <c r="J3329" s="13" t="s">
        <v>462</v>
      </c>
      <c r="K3329" s="13" t="s">
        <v>107</v>
      </c>
      <c r="L3329" s="13" t="s">
        <v>108</v>
      </c>
      <c r="M3329" s="13" t="s">
        <v>337</v>
      </c>
      <c r="N3329" s="13" t="s">
        <v>4173</v>
      </c>
      <c r="O3329" s="39"/>
      <c r="P3329" s="39"/>
      <c r="Q3329" s="39"/>
      <c r="R3329" s="39"/>
      <c r="S3329" s="39">
        <v>70</v>
      </c>
      <c r="T3329" s="39">
        <v>30</v>
      </c>
      <c r="U3329" s="39">
        <v>30</v>
      </c>
      <c r="V3329" s="39">
        <v>30</v>
      </c>
      <c r="W3329" s="39">
        <v>30</v>
      </c>
      <c r="X3329" s="39"/>
      <c r="Y3329" s="39"/>
      <c r="Z3329" s="39"/>
      <c r="AA3329" s="39"/>
      <c r="AB3329" s="39"/>
      <c r="AC3329" s="39"/>
      <c r="AD3329" s="39"/>
      <c r="AE3329" s="39"/>
      <c r="AF3329" s="39"/>
      <c r="AG3329" s="39"/>
      <c r="AH3329" s="39"/>
      <c r="AI3329" s="39"/>
      <c r="AJ3329" s="39"/>
      <c r="AK3329" s="39"/>
      <c r="AL3329" s="39"/>
      <c r="AM3329" s="39"/>
      <c r="AN3329" s="39"/>
      <c r="AO3329" s="39"/>
      <c r="AP3329" s="39">
        <v>7857.14</v>
      </c>
      <c r="AQ3329" s="39">
        <v>0</v>
      </c>
      <c r="AR3329" s="27">
        <f t="shared" si="89"/>
        <v>0</v>
      </c>
      <c r="AS3329" s="13" t="s">
        <v>748</v>
      </c>
      <c r="AT3329" s="13">
        <v>2016</v>
      </c>
      <c r="AU3329" s="13" t="s">
        <v>212</v>
      </c>
    </row>
    <row r="3330" spans="2:47" x14ac:dyDescent="0.2">
      <c r="B3330" s="7" t="s">
        <v>5249</v>
      </c>
      <c r="C3330" s="8" t="s">
        <v>100</v>
      </c>
      <c r="D3330" s="13" t="s">
        <v>5250</v>
      </c>
      <c r="E3330" s="13" t="s">
        <v>5251</v>
      </c>
      <c r="F3330" s="13" t="s">
        <v>5252</v>
      </c>
      <c r="G3330" s="7" t="s">
        <v>5253</v>
      </c>
      <c r="H3330" s="8" t="s">
        <v>197</v>
      </c>
      <c r="I3330" s="8">
        <v>45</v>
      </c>
      <c r="J3330" s="8" t="s">
        <v>1386</v>
      </c>
      <c r="K3330" s="8" t="s">
        <v>107</v>
      </c>
      <c r="L3330" s="8" t="s">
        <v>108</v>
      </c>
      <c r="M3330" s="8" t="s">
        <v>109</v>
      </c>
      <c r="N3330" s="8" t="s">
        <v>4173</v>
      </c>
      <c r="O3330" s="74"/>
      <c r="P3330" s="27"/>
      <c r="Q3330" s="27"/>
      <c r="R3330" s="27"/>
      <c r="S3330" s="27">
        <v>700</v>
      </c>
      <c r="T3330" s="27">
        <v>700</v>
      </c>
      <c r="U3330" s="27">
        <v>700</v>
      </c>
      <c r="V3330" s="27">
        <v>700</v>
      </c>
      <c r="W3330" s="27"/>
      <c r="X3330" s="27"/>
      <c r="Y3330" s="27"/>
      <c r="Z3330" s="27"/>
      <c r="AA3330" s="27"/>
      <c r="AB3330" s="27"/>
      <c r="AC3330" s="27"/>
      <c r="AD3330" s="27"/>
      <c r="AE3330" s="27"/>
      <c r="AF3330" s="27"/>
      <c r="AG3330" s="27"/>
      <c r="AH3330" s="27"/>
      <c r="AI3330" s="27"/>
      <c r="AJ3330" s="27"/>
      <c r="AK3330" s="27"/>
      <c r="AL3330" s="27"/>
      <c r="AM3330" s="27"/>
      <c r="AN3330" s="27"/>
      <c r="AO3330" s="27"/>
      <c r="AP3330" s="27">
        <v>330</v>
      </c>
      <c r="AQ3330" s="39">
        <v>0</v>
      </c>
      <c r="AR3330" s="27">
        <f t="shared" si="89"/>
        <v>0</v>
      </c>
      <c r="AS3330" s="10" t="s">
        <v>111</v>
      </c>
      <c r="AT3330" s="43" t="s">
        <v>241</v>
      </c>
      <c r="AU3330" s="13" t="s">
        <v>1163</v>
      </c>
    </row>
    <row r="3331" spans="2:47" x14ac:dyDescent="0.2">
      <c r="B3331" s="13" t="s">
        <v>5254</v>
      </c>
      <c r="C3331" s="13" t="s">
        <v>100</v>
      </c>
      <c r="D3331" s="13" t="s">
        <v>5250</v>
      </c>
      <c r="E3331" s="13" t="s">
        <v>5251</v>
      </c>
      <c r="F3331" s="13" t="s">
        <v>5252</v>
      </c>
      <c r="G3331" s="13" t="s">
        <v>5255</v>
      </c>
      <c r="H3331" s="13" t="s">
        <v>1475</v>
      </c>
      <c r="I3331" s="13">
        <v>45</v>
      </c>
      <c r="J3331" s="13" t="s">
        <v>614</v>
      </c>
      <c r="K3331" s="13" t="s">
        <v>107</v>
      </c>
      <c r="L3331" s="13" t="s">
        <v>108</v>
      </c>
      <c r="M3331" s="13" t="s">
        <v>109</v>
      </c>
      <c r="N3331" s="13" t="s">
        <v>4173</v>
      </c>
      <c r="O3331" s="39"/>
      <c r="P3331" s="39"/>
      <c r="Q3331" s="39"/>
      <c r="R3331" s="39"/>
      <c r="S3331" s="39">
        <v>0</v>
      </c>
      <c r="T3331" s="39">
        <v>200</v>
      </c>
      <c r="U3331" s="39">
        <v>200</v>
      </c>
      <c r="V3331" s="39">
        <v>200</v>
      </c>
      <c r="W3331" s="39">
        <v>200</v>
      </c>
      <c r="X3331" s="39"/>
      <c r="Y3331" s="39"/>
      <c r="Z3331" s="39"/>
      <c r="AA3331" s="39"/>
      <c r="AB3331" s="39"/>
      <c r="AC3331" s="39"/>
      <c r="AD3331" s="39"/>
      <c r="AE3331" s="39"/>
      <c r="AF3331" s="39"/>
      <c r="AG3331" s="39"/>
      <c r="AH3331" s="39"/>
      <c r="AI3331" s="39"/>
      <c r="AJ3331" s="39"/>
      <c r="AK3331" s="39"/>
      <c r="AL3331" s="39"/>
      <c r="AM3331" s="39"/>
      <c r="AN3331" s="39"/>
      <c r="AO3331" s="39"/>
      <c r="AP3331" s="39">
        <v>330</v>
      </c>
      <c r="AQ3331" s="39">
        <v>0</v>
      </c>
      <c r="AR3331" s="27">
        <f t="shared" si="89"/>
        <v>0</v>
      </c>
      <c r="AS3331" s="13" t="s">
        <v>111</v>
      </c>
      <c r="AT3331" s="13">
        <v>2016</v>
      </c>
      <c r="AU3331" s="13" t="s">
        <v>212</v>
      </c>
    </row>
    <row r="3332" spans="2:47" x14ac:dyDescent="0.2">
      <c r="B3332" s="7" t="s">
        <v>5256</v>
      </c>
      <c r="C3332" s="8" t="s">
        <v>100</v>
      </c>
      <c r="D3332" s="13" t="s">
        <v>4926</v>
      </c>
      <c r="E3332" s="13" t="s">
        <v>4927</v>
      </c>
      <c r="F3332" s="13" t="s">
        <v>4934</v>
      </c>
      <c r="G3332" s="7" t="s">
        <v>5257</v>
      </c>
      <c r="H3332" s="8" t="s">
        <v>197</v>
      </c>
      <c r="I3332" s="8">
        <v>45</v>
      </c>
      <c r="J3332" s="8" t="s">
        <v>1386</v>
      </c>
      <c r="K3332" s="8" t="s">
        <v>107</v>
      </c>
      <c r="L3332" s="8" t="s">
        <v>108</v>
      </c>
      <c r="M3332" s="8" t="s">
        <v>109</v>
      </c>
      <c r="N3332" s="8" t="s">
        <v>4173</v>
      </c>
      <c r="O3332" s="74"/>
      <c r="P3332" s="27"/>
      <c r="Q3332" s="27"/>
      <c r="R3332" s="27"/>
      <c r="S3332" s="27">
        <v>1780</v>
      </c>
      <c r="T3332" s="27">
        <v>1780</v>
      </c>
      <c r="U3332" s="27">
        <v>1780</v>
      </c>
      <c r="V3332" s="27">
        <v>1780</v>
      </c>
      <c r="W3332" s="27"/>
      <c r="X3332" s="27"/>
      <c r="Y3332" s="27"/>
      <c r="Z3332" s="27"/>
      <c r="AA3332" s="27"/>
      <c r="AB3332" s="27"/>
      <c r="AC3332" s="27"/>
      <c r="AD3332" s="27"/>
      <c r="AE3332" s="27"/>
      <c r="AF3332" s="27"/>
      <c r="AG3332" s="27"/>
      <c r="AH3332" s="27"/>
      <c r="AI3332" s="27"/>
      <c r="AJ3332" s="27"/>
      <c r="AK3332" s="27"/>
      <c r="AL3332" s="27"/>
      <c r="AM3332" s="27"/>
      <c r="AN3332" s="27"/>
      <c r="AO3332" s="27"/>
      <c r="AP3332" s="27">
        <v>299.99999999999994</v>
      </c>
      <c r="AQ3332" s="39">
        <v>0</v>
      </c>
      <c r="AR3332" s="27">
        <f t="shared" si="89"/>
        <v>0</v>
      </c>
      <c r="AS3332" s="10" t="s">
        <v>111</v>
      </c>
      <c r="AT3332" s="43" t="s">
        <v>241</v>
      </c>
      <c r="AU3332" s="13" t="s">
        <v>1163</v>
      </c>
    </row>
    <row r="3333" spans="2:47" x14ac:dyDescent="0.2">
      <c r="B3333" s="13" t="s">
        <v>5258</v>
      </c>
      <c r="C3333" s="13" t="s">
        <v>100</v>
      </c>
      <c r="D3333" s="13" t="s">
        <v>4933</v>
      </c>
      <c r="E3333" s="13" t="s">
        <v>4927</v>
      </c>
      <c r="F3333" s="13" t="s">
        <v>4934</v>
      </c>
      <c r="G3333" s="13" t="s">
        <v>5259</v>
      </c>
      <c r="H3333" s="13" t="s">
        <v>1026</v>
      </c>
      <c r="I3333" s="13">
        <v>45</v>
      </c>
      <c r="J3333" s="13" t="s">
        <v>614</v>
      </c>
      <c r="K3333" s="13" t="s">
        <v>107</v>
      </c>
      <c r="L3333" s="13" t="s">
        <v>108</v>
      </c>
      <c r="M3333" s="13" t="s">
        <v>109</v>
      </c>
      <c r="N3333" s="13" t="s">
        <v>4173</v>
      </c>
      <c r="O3333" s="39"/>
      <c r="P3333" s="39"/>
      <c r="Q3333" s="39"/>
      <c r="R3333" s="39"/>
      <c r="S3333" s="39">
        <v>1496.6</v>
      </c>
      <c r="T3333" s="39">
        <v>2275</v>
      </c>
      <c r="U3333" s="39">
        <v>2275</v>
      </c>
      <c r="V3333" s="39">
        <v>2275</v>
      </c>
      <c r="W3333" s="39">
        <v>2275</v>
      </c>
      <c r="X3333" s="39"/>
      <c r="Y3333" s="39"/>
      <c r="Z3333" s="39"/>
      <c r="AA3333" s="39"/>
      <c r="AB3333" s="39"/>
      <c r="AC3333" s="39"/>
      <c r="AD3333" s="39"/>
      <c r="AE3333" s="39"/>
      <c r="AF3333" s="39"/>
      <c r="AG3333" s="39"/>
      <c r="AH3333" s="39"/>
      <c r="AI3333" s="39"/>
      <c r="AJ3333" s="39"/>
      <c r="AK3333" s="39"/>
      <c r="AL3333" s="39"/>
      <c r="AM3333" s="39"/>
      <c r="AN3333" s="39"/>
      <c r="AO3333" s="39"/>
      <c r="AP3333" s="39">
        <v>299.99999999999994</v>
      </c>
      <c r="AQ3333" s="39">
        <v>0</v>
      </c>
      <c r="AR3333" s="27">
        <f t="shared" ref="AR3333:AR3396" si="90">AQ3333*1.12</f>
        <v>0</v>
      </c>
      <c r="AS3333" s="13" t="s">
        <v>111</v>
      </c>
      <c r="AT3333" s="13">
        <v>2016</v>
      </c>
      <c r="AU3333" s="13" t="s">
        <v>2657</v>
      </c>
    </row>
    <row r="3334" spans="2:47" x14ac:dyDescent="0.2">
      <c r="B3334" s="13" t="s">
        <v>5260</v>
      </c>
      <c r="C3334" s="13" t="s">
        <v>100</v>
      </c>
      <c r="D3334" s="13" t="s">
        <v>4933</v>
      </c>
      <c r="E3334" s="13" t="s">
        <v>4927</v>
      </c>
      <c r="F3334" s="13" t="s">
        <v>4934</v>
      </c>
      <c r="G3334" s="13" t="s">
        <v>5259</v>
      </c>
      <c r="H3334" s="13" t="s">
        <v>744</v>
      </c>
      <c r="I3334" s="13">
        <v>45</v>
      </c>
      <c r="J3334" s="13" t="s">
        <v>745</v>
      </c>
      <c r="K3334" s="13" t="s">
        <v>107</v>
      </c>
      <c r="L3334" s="13" t="s">
        <v>108</v>
      </c>
      <c r="M3334" s="13" t="s">
        <v>109</v>
      </c>
      <c r="N3334" s="13" t="s">
        <v>4173</v>
      </c>
      <c r="O3334" s="39"/>
      <c r="P3334" s="39"/>
      <c r="Q3334" s="39"/>
      <c r="R3334" s="39"/>
      <c r="S3334" s="39">
        <v>6000</v>
      </c>
      <c r="T3334" s="39">
        <v>2275</v>
      </c>
      <c r="U3334" s="39">
        <v>2275</v>
      </c>
      <c r="V3334" s="39">
        <v>2275</v>
      </c>
      <c r="W3334" s="39">
        <v>2275</v>
      </c>
      <c r="X3334" s="39"/>
      <c r="Y3334" s="39"/>
      <c r="Z3334" s="39"/>
      <c r="AA3334" s="39"/>
      <c r="AB3334" s="39"/>
      <c r="AC3334" s="39"/>
      <c r="AD3334" s="39"/>
      <c r="AE3334" s="39"/>
      <c r="AF3334" s="39"/>
      <c r="AG3334" s="39"/>
      <c r="AH3334" s="39"/>
      <c r="AI3334" s="39"/>
      <c r="AJ3334" s="39"/>
      <c r="AK3334" s="39"/>
      <c r="AL3334" s="39"/>
      <c r="AM3334" s="39"/>
      <c r="AN3334" s="39"/>
      <c r="AO3334" s="39"/>
      <c r="AP3334" s="39">
        <v>336</v>
      </c>
      <c r="AQ3334" s="39">
        <v>0</v>
      </c>
      <c r="AR3334" s="27">
        <f t="shared" si="90"/>
        <v>0</v>
      </c>
      <c r="AS3334" s="13" t="s">
        <v>111</v>
      </c>
      <c r="AT3334" s="13">
        <v>2016</v>
      </c>
      <c r="AU3334" s="13">
        <v>15</v>
      </c>
    </row>
    <row r="3335" spans="2:47" x14ac:dyDescent="0.2">
      <c r="B3335" s="13" t="s">
        <v>5261</v>
      </c>
      <c r="C3335" s="13" t="s">
        <v>100</v>
      </c>
      <c r="D3335" s="13" t="s">
        <v>4933</v>
      </c>
      <c r="E3335" s="13" t="s">
        <v>4927</v>
      </c>
      <c r="F3335" s="13" t="s">
        <v>4934</v>
      </c>
      <c r="G3335" s="13" t="s">
        <v>5259</v>
      </c>
      <c r="H3335" s="13" t="s">
        <v>744</v>
      </c>
      <c r="I3335" s="13">
        <v>45</v>
      </c>
      <c r="J3335" s="13" t="s">
        <v>745</v>
      </c>
      <c r="K3335" s="13" t="s">
        <v>107</v>
      </c>
      <c r="L3335" s="13" t="s">
        <v>108</v>
      </c>
      <c r="M3335" s="13" t="s">
        <v>109</v>
      </c>
      <c r="N3335" s="13" t="s">
        <v>4173</v>
      </c>
      <c r="O3335" s="39"/>
      <c r="P3335" s="39"/>
      <c r="Q3335" s="39"/>
      <c r="R3335" s="39"/>
      <c r="S3335" s="39">
        <v>6000</v>
      </c>
      <c r="T3335" s="39">
        <v>2275</v>
      </c>
      <c r="U3335" s="39">
        <v>2275</v>
      </c>
      <c r="V3335" s="39">
        <v>2275</v>
      </c>
      <c r="W3335" s="39">
        <v>2275</v>
      </c>
      <c r="X3335" s="39"/>
      <c r="Y3335" s="39"/>
      <c r="Z3335" s="39"/>
      <c r="AA3335" s="39"/>
      <c r="AB3335" s="39"/>
      <c r="AC3335" s="39"/>
      <c r="AD3335" s="39"/>
      <c r="AE3335" s="39"/>
      <c r="AF3335" s="39"/>
      <c r="AG3335" s="39"/>
      <c r="AH3335" s="39"/>
      <c r="AI3335" s="39"/>
      <c r="AJ3335" s="39"/>
      <c r="AK3335" s="39"/>
      <c r="AL3335" s="39"/>
      <c r="AM3335" s="39"/>
      <c r="AN3335" s="39"/>
      <c r="AO3335" s="39"/>
      <c r="AP3335" s="39">
        <v>300</v>
      </c>
      <c r="AQ3335" s="39">
        <v>0</v>
      </c>
      <c r="AR3335" s="27">
        <f t="shared" si="90"/>
        <v>0</v>
      </c>
      <c r="AS3335" s="13" t="s">
        <v>111</v>
      </c>
      <c r="AT3335" s="13">
        <v>2016</v>
      </c>
      <c r="AU3335" s="13">
        <v>9.18</v>
      </c>
    </row>
    <row r="3336" spans="2:47" x14ac:dyDescent="0.2">
      <c r="B3336" s="13" t="s">
        <v>5262</v>
      </c>
      <c r="C3336" s="13" t="s">
        <v>100</v>
      </c>
      <c r="D3336" s="13" t="s">
        <v>4933</v>
      </c>
      <c r="E3336" s="13" t="s">
        <v>4927</v>
      </c>
      <c r="F3336" s="13" t="s">
        <v>4934</v>
      </c>
      <c r="G3336" s="13" t="s">
        <v>5259</v>
      </c>
      <c r="H3336" s="13" t="s">
        <v>744</v>
      </c>
      <c r="I3336" s="13">
        <v>45</v>
      </c>
      <c r="J3336" s="13" t="s">
        <v>747</v>
      </c>
      <c r="K3336" s="13" t="s">
        <v>107</v>
      </c>
      <c r="L3336" s="13" t="s">
        <v>108</v>
      </c>
      <c r="M3336" s="13" t="s">
        <v>109</v>
      </c>
      <c r="N3336" s="13" t="s">
        <v>4173</v>
      </c>
      <c r="O3336" s="39"/>
      <c r="P3336" s="39"/>
      <c r="Q3336" s="39"/>
      <c r="R3336" s="39"/>
      <c r="S3336" s="39">
        <v>6000</v>
      </c>
      <c r="T3336" s="39">
        <v>2275</v>
      </c>
      <c r="U3336" s="39">
        <v>2275</v>
      </c>
      <c r="V3336" s="39">
        <v>2275</v>
      </c>
      <c r="W3336" s="39">
        <v>2275</v>
      </c>
      <c r="X3336" s="39"/>
      <c r="Y3336" s="39"/>
      <c r="Z3336" s="39"/>
      <c r="AA3336" s="39"/>
      <c r="AB3336" s="39"/>
      <c r="AC3336" s="39"/>
      <c r="AD3336" s="39"/>
      <c r="AE3336" s="39"/>
      <c r="AF3336" s="39"/>
      <c r="AG3336" s="39"/>
      <c r="AH3336" s="39"/>
      <c r="AI3336" s="39"/>
      <c r="AJ3336" s="39"/>
      <c r="AK3336" s="39"/>
      <c r="AL3336" s="39"/>
      <c r="AM3336" s="39"/>
      <c r="AN3336" s="39"/>
      <c r="AO3336" s="39"/>
      <c r="AP3336" s="39">
        <v>300</v>
      </c>
      <c r="AQ3336" s="39">
        <v>0</v>
      </c>
      <c r="AR3336" s="27">
        <f t="shared" si="90"/>
        <v>0</v>
      </c>
      <c r="AS3336" s="13" t="s">
        <v>748</v>
      </c>
      <c r="AT3336" s="13">
        <v>2016</v>
      </c>
      <c r="AU3336" s="13" t="s">
        <v>2660</v>
      </c>
    </row>
    <row r="3337" spans="2:47" x14ac:dyDescent="0.2">
      <c r="B3337" s="13" t="s">
        <v>5263</v>
      </c>
      <c r="C3337" s="13" t="s">
        <v>100</v>
      </c>
      <c r="D3337" s="13" t="s">
        <v>4933</v>
      </c>
      <c r="E3337" s="13" t="s">
        <v>4927</v>
      </c>
      <c r="F3337" s="13" t="s">
        <v>4934</v>
      </c>
      <c r="G3337" s="13" t="s">
        <v>5259</v>
      </c>
      <c r="H3337" s="13" t="s">
        <v>1026</v>
      </c>
      <c r="I3337" s="13">
        <v>45</v>
      </c>
      <c r="J3337" s="13" t="s">
        <v>462</v>
      </c>
      <c r="K3337" s="13" t="s">
        <v>107</v>
      </c>
      <c r="L3337" s="13" t="s">
        <v>108</v>
      </c>
      <c r="M3337" s="13" t="s">
        <v>337</v>
      </c>
      <c r="N3337" s="13" t="s">
        <v>4173</v>
      </c>
      <c r="O3337" s="39"/>
      <c r="P3337" s="39"/>
      <c r="Q3337" s="39"/>
      <c r="R3337" s="39"/>
      <c r="S3337" s="39">
        <v>6000</v>
      </c>
      <c r="T3337" s="39">
        <v>2275</v>
      </c>
      <c r="U3337" s="39">
        <v>2275</v>
      </c>
      <c r="V3337" s="39">
        <v>2275</v>
      </c>
      <c r="W3337" s="39">
        <v>2275</v>
      </c>
      <c r="X3337" s="39"/>
      <c r="Y3337" s="39"/>
      <c r="Z3337" s="39"/>
      <c r="AA3337" s="39"/>
      <c r="AB3337" s="39"/>
      <c r="AC3337" s="39"/>
      <c r="AD3337" s="39"/>
      <c r="AE3337" s="39"/>
      <c r="AF3337" s="39"/>
      <c r="AG3337" s="39"/>
      <c r="AH3337" s="39"/>
      <c r="AI3337" s="39"/>
      <c r="AJ3337" s="39"/>
      <c r="AK3337" s="39"/>
      <c r="AL3337" s="39"/>
      <c r="AM3337" s="39"/>
      <c r="AN3337" s="39"/>
      <c r="AO3337" s="39"/>
      <c r="AP3337" s="39">
        <v>300</v>
      </c>
      <c r="AQ3337" s="39">
        <v>0</v>
      </c>
      <c r="AR3337" s="27">
        <f t="shared" si="90"/>
        <v>0</v>
      </c>
      <c r="AS3337" s="13" t="s">
        <v>748</v>
      </c>
      <c r="AT3337" s="13">
        <v>2016</v>
      </c>
      <c r="AU3337" s="13" t="s">
        <v>212</v>
      </c>
    </row>
    <row r="3338" spans="2:47" x14ac:dyDescent="0.2">
      <c r="B3338" s="7" t="s">
        <v>5264</v>
      </c>
      <c r="C3338" s="8" t="s">
        <v>100</v>
      </c>
      <c r="D3338" s="13" t="s">
        <v>4926</v>
      </c>
      <c r="E3338" s="13" t="s">
        <v>4927</v>
      </c>
      <c r="F3338" s="13" t="s">
        <v>4934</v>
      </c>
      <c r="G3338" s="7" t="s">
        <v>5265</v>
      </c>
      <c r="H3338" s="8" t="s">
        <v>197</v>
      </c>
      <c r="I3338" s="8">
        <v>45</v>
      </c>
      <c r="J3338" s="8" t="s">
        <v>1386</v>
      </c>
      <c r="K3338" s="8" t="s">
        <v>107</v>
      </c>
      <c r="L3338" s="8" t="s">
        <v>108</v>
      </c>
      <c r="M3338" s="8" t="s">
        <v>109</v>
      </c>
      <c r="N3338" s="8" t="s">
        <v>4173</v>
      </c>
      <c r="O3338" s="74"/>
      <c r="P3338" s="27"/>
      <c r="Q3338" s="27"/>
      <c r="R3338" s="27"/>
      <c r="S3338" s="27">
        <v>80</v>
      </c>
      <c r="T3338" s="27">
        <v>80</v>
      </c>
      <c r="U3338" s="27">
        <v>80</v>
      </c>
      <c r="V3338" s="27">
        <v>80</v>
      </c>
      <c r="W3338" s="27"/>
      <c r="X3338" s="27"/>
      <c r="Y3338" s="27"/>
      <c r="Z3338" s="27"/>
      <c r="AA3338" s="27"/>
      <c r="AB3338" s="27"/>
      <c r="AC3338" s="27"/>
      <c r="AD3338" s="27"/>
      <c r="AE3338" s="27"/>
      <c r="AF3338" s="27"/>
      <c r="AG3338" s="27"/>
      <c r="AH3338" s="27"/>
      <c r="AI3338" s="27"/>
      <c r="AJ3338" s="27"/>
      <c r="AK3338" s="27"/>
      <c r="AL3338" s="27"/>
      <c r="AM3338" s="27"/>
      <c r="AN3338" s="27"/>
      <c r="AO3338" s="27"/>
      <c r="AP3338" s="27">
        <v>15605.499999999998</v>
      </c>
      <c r="AQ3338" s="39">
        <v>0</v>
      </c>
      <c r="AR3338" s="27">
        <f t="shared" si="90"/>
        <v>0</v>
      </c>
      <c r="AS3338" s="10" t="s">
        <v>111</v>
      </c>
      <c r="AT3338" s="43" t="s">
        <v>241</v>
      </c>
      <c r="AU3338" s="13" t="s">
        <v>1163</v>
      </c>
    </row>
    <row r="3339" spans="2:47" x14ac:dyDescent="0.2">
      <c r="B3339" s="13" t="s">
        <v>5266</v>
      </c>
      <c r="C3339" s="13" t="s">
        <v>100</v>
      </c>
      <c r="D3339" s="13" t="s">
        <v>4933</v>
      </c>
      <c r="E3339" s="13" t="s">
        <v>4927</v>
      </c>
      <c r="F3339" s="13" t="s">
        <v>4934</v>
      </c>
      <c r="G3339" s="13" t="s">
        <v>5267</v>
      </c>
      <c r="H3339" s="13" t="s">
        <v>1026</v>
      </c>
      <c r="I3339" s="13">
        <v>45</v>
      </c>
      <c r="J3339" s="13" t="s">
        <v>614</v>
      </c>
      <c r="K3339" s="13" t="s">
        <v>107</v>
      </c>
      <c r="L3339" s="13" t="s">
        <v>108</v>
      </c>
      <c r="M3339" s="13" t="s">
        <v>109</v>
      </c>
      <c r="N3339" s="13" t="s">
        <v>4173</v>
      </c>
      <c r="O3339" s="39"/>
      <c r="P3339" s="39"/>
      <c r="Q3339" s="39"/>
      <c r="R3339" s="39"/>
      <c r="S3339" s="39">
        <v>100</v>
      </c>
      <c r="T3339" s="39">
        <v>100</v>
      </c>
      <c r="U3339" s="39">
        <v>100</v>
      </c>
      <c r="V3339" s="39">
        <v>100</v>
      </c>
      <c r="W3339" s="39">
        <v>100</v>
      </c>
      <c r="X3339" s="39"/>
      <c r="Y3339" s="39"/>
      <c r="Z3339" s="39"/>
      <c r="AA3339" s="39"/>
      <c r="AB3339" s="39"/>
      <c r="AC3339" s="39"/>
      <c r="AD3339" s="39"/>
      <c r="AE3339" s="39"/>
      <c r="AF3339" s="39"/>
      <c r="AG3339" s="39"/>
      <c r="AH3339" s="39"/>
      <c r="AI3339" s="39"/>
      <c r="AJ3339" s="39"/>
      <c r="AK3339" s="39"/>
      <c r="AL3339" s="39"/>
      <c r="AM3339" s="39"/>
      <c r="AN3339" s="39"/>
      <c r="AO3339" s="39"/>
      <c r="AP3339" s="39">
        <v>15605.499999999998</v>
      </c>
      <c r="AQ3339" s="39">
        <v>0</v>
      </c>
      <c r="AR3339" s="27">
        <f t="shared" si="90"/>
        <v>0</v>
      </c>
      <c r="AS3339" s="13" t="s">
        <v>111</v>
      </c>
      <c r="AT3339" s="13">
        <v>2016</v>
      </c>
      <c r="AU3339" s="13" t="s">
        <v>212</v>
      </c>
    </row>
    <row r="3340" spans="2:47" x14ac:dyDescent="0.2">
      <c r="B3340" s="7" t="s">
        <v>5268</v>
      </c>
      <c r="C3340" s="8" t="s">
        <v>100</v>
      </c>
      <c r="D3340" s="13" t="s">
        <v>4926</v>
      </c>
      <c r="E3340" s="13" t="s">
        <v>4927</v>
      </c>
      <c r="F3340" s="13" t="s">
        <v>4934</v>
      </c>
      <c r="G3340" s="7" t="s">
        <v>5269</v>
      </c>
      <c r="H3340" s="8" t="s">
        <v>197</v>
      </c>
      <c r="I3340" s="8">
        <v>45</v>
      </c>
      <c r="J3340" s="8" t="s">
        <v>1386</v>
      </c>
      <c r="K3340" s="8" t="s">
        <v>107</v>
      </c>
      <c r="L3340" s="8" t="s">
        <v>108</v>
      </c>
      <c r="M3340" s="8" t="s">
        <v>109</v>
      </c>
      <c r="N3340" s="8" t="s">
        <v>4173</v>
      </c>
      <c r="O3340" s="74"/>
      <c r="P3340" s="27"/>
      <c r="Q3340" s="27"/>
      <c r="R3340" s="27"/>
      <c r="S3340" s="27">
        <v>100</v>
      </c>
      <c r="T3340" s="27">
        <v>100</v>
      </c>
      <c r="U3340" s="27">
        <v>100</v>
      </c>
      <c r="V3340" s="27">
        <v>100</v>
      </c>
      <c r="W3340" s="27"/>
      <c r="X3340" s="27"/>
      <c r="Y3340" s="27"/>
      <c r="Z3340" s="27"/>
      <c r="AA3340" s="27"/>
      <c r="AB3340" s="27"/>
      <c r="AC3340" s="27"/>
      <c r="AD3340" s="27"/>
      <c r="AE3340" s="27"/>
      <c r="AF3340" s="27"/>
      <c r="AG3340" s="27"/>
      <c r="AH3340" s="27"/>
      <c r="AI3340" s="27"/>
      <c r="AJ3340" s="27"/>
      <c r="AK3340" s="27"/>
      <c r="AL3340" s="27"/>
      <c r="AM3340" s="27"/>
      <c r="AN3340" s="27"/>
      <c r="AO3340" s="27"/>
      <c r="AP3340" s="27">
        <v>3721.5000000000005</v>
      </c>
      <c r="AQ3340" s="39">
        <v>0</v>
      </c>
      <c r="AR3340" s="27">
        <f t="shared" si="90"/>
        <v>0</v>
      </c>
      <c r="AS3340" s="10" t="s">
        <v>111</v>
      </c>
      <c r="AT3340" s="43" t="s">
        <v>241</v>
      </c>
      <c r="AU3340" s="13" t="s">
        <v>1163</v>
      </c>
    </row>
    <row r="3341" spans="2:47" x14ac:dyDescent="0.2">
      <c r="B3341" s="13" t="s">
        <v>5270</v>
      </c>
      <c r="C3341" s="13" t="s">
        <v>100</v>
      </c>
      <c r="D3341" s="13" t="s">
        <v>4933</v>
      </c>
      <c r="E3341" s="13" t="s">
        <v>4927</v>
      </c>
      <c r="F3341" s="13" t="s">
        <v>4934</v>
      </c>
      <c r="G3341" s="13" t="s">
        <v>5271</v>
      </c>
      <c r="H3341" s="13" t="s">
        <v>1026</v>
      </c>
      <c r="I3341" s="13">
        <v>45</v>
      </c>
      <c r="J3341" s="13" t="s">
        <v>614</v>
      </c>
      <c r="K3341" s="13" t="s">
        <v>107</v>
      </c>
      <c r="L3341" s="13" t="s">
        <v>108</v>
      </c>
      <c r="M3341" s="13" t="s">
        <v>109</v>
      </c>
      <c r="N3341" s="13" t="s">
        <v>4173</v>
      </c>
      <c r="O3341" s="39"/>
      <c r="P3341" s="39"/>
      <c r="Q3341" s="39"/>
      <c r="R3341" s="39"/>
      <c r="S3341" s="39">
        <v>230</v>
      </c>
      <c r="T3341" s="39">
        <v>300</v>
      </c>
      <c r="U3341" s="39">
        <v>300</v>
      </c>
      <c r="V3341" s="39">
        <v>300</v>
      </c>
      <c r="W3341" s="39">
        <v>300</v>
      </c>
      <c r="X3341" s="39"/>
      <c r="Y3341" s="39"/>
      <c r="Z3341" s="39"/>
      <c r="AA3341" s="39"/>
      <c r="AB3341" s="39"/>
      <c r="AC3341" s="39"/>
      <c r="AD3341" s="39"/>
      <c r="AE3341" s="39"/>
      <c r="AF3341" s="39"/>
      <c r="AG3341" s="39"/>
      <c r="AH3341" s="39"/>
      <c r="AI3341" s="39"/>
      <c r="AJ3341" s="39"/>
      <c r="AK3341" s="39"/>
      <c r="AL3341" s="39"/>
      <c r="AM3341" s="39"/>
      <c r="AN3341" s="39"/>
      <c r="AO3341" s="39"/>
      <c r="AP3341" s="39">
        <v>3721.5000000000005</v>
      </c>
      <c r="AQ3341" s="39">
        <v>0</v>
      </c>
      <c r="AR3341" s="27">
        <f t="shared" si="90"/>
        <v>0</v>
      </c>
      <c r="AS3341" s="13" t="s">
        <v>111</v>
      </c>
      <c r="AT3341" s="13">
        <v>2016</v>
      </c>
      <c r="AU3341" s="13" t="s">
        <v>1027</v>
      </c>
    </row>
    <row r="3342" spans="2:47" x14ac:dyDescent="0.2">
      <c r="B3342" s="13" t="s">
        <v>5272</v>
      </c>
      <c r="C3342" s="13" t="s">
        <v>100</v>
      </c>
      <c r="D3342" s="13" t="s">
        <v>4933</v>
      </c>
      <c r="E3342" s="13" t="s">
        <v>4927</v>
      </c>
      <c r="F3342" s="13" t="s">
        <v>4934</v>
      </c>
      <c r="G3342" s="13" t="s">
        <v>5271</v>
      </c>
      <c r="H3342" s="13" t="s">
        <v>744</v>
      </c>
      <c r="I3342" s="13">
        <v>45</v>
      </c>
      <c r="J3342" s="13" t="s">
        <v>745</v>
      </c>
      <c r="K3342" s="13" t="s">
        <v>107</v>
      </c>
      <c r="L3342" s="13" t="s">
        <v>108</v>
      </c>
      <c r="M3342" s="13" t="s">
        <v>109</v>
      </c>
      <c r="N3342" s="13" t="s">
        <v>4173</v>
      </c>
      <c r="O3342" s="39"/>
      <c r="P3342" s="39"/>
      <c r="Q3342" s="39"/>
      <c r="R3342" s="39"/>
      <c r="S3342" s="39">
        <v>160</v>
      </c>
      <c r="T3342" s="39">
        <v>300</v>
      </c>
      <c r="U3342" s="39">
        <v>300</v>
      </c>
      <c r="V3342" s="39">
        <v>300</v>
      </c>
      <c r="W3342" s="39">
        <v>300</v>
      </c>
      <c r="X3342" s="39"/>
      <c r="Y3342" s="39"/>
      <c r="Z3342" s="39"/>
      <c r="AA3342" s="39"/>
      <c r="AB3342" s="39"/>
      <c r="AC3342" s="39"/>
      <c r="AD3342" s="39"/>
      <c r="AE3342" s="39"/>
      <c r="AF3342" s="39"/>
      <c r="AG3342" s="39"/>
      <c r="AH3342" s="39"/>
      <c r="AI3342" s="39"/>
      <c r="AJ3342" s="39"/>
      <c r="AK3342" s="39"/>
      <c r="AL3342" s="39"/>
      <c r="AM3342" s="39"/>
      <c r="AN3342" s="39"/>
      <c r="AO3342" s="39"/>
      <c r="AP3342" s="39">
        <v>3721.5000000000005</v>
      </c>
      <c r="AQ3342" s="39">
        <v>0</v>
      </c>
      <c r="AR3342" s="27">
        <f t="shared" si="90"/>
        <v>0</v>
      </c>
      <c r="AS3342" s="13" t="s">
        <v>111</v>
      </c>
      <c r="AT3342" s="13">
        <v>2016</v>
      </c>
      <c r="AU3342" s="13" t="s">
        <v>212</v>
      </c>
    </row>
    <row r="3343" spans="2:47" x14ac:dyDescent="0.2">
      <c r="B3343" s="7" t="s">
        <v>5273</v>
      </c>
      <c r="C3343" s="8" t="s">
        <v>100</v>
      </c>
      <c r="D3343" s="13" t="s">
        <v>5064</v>
      </c>
      <c r="E3343" s="13" t="s">
        <v>5065</v>
      </c>
      <c r="F3343" s="13" t="s">
        <v>5066</v>
      </c>
      <c r="G3343" s="7" t="s">
        <v>5274</v>
      </c>
      <c r="H3343" s="8" t="s">
        <v>197</v>
      </c>
      <c r="I3343" s="8">
        <v>45</v>
      </c>
      <c r="J3343" s="8" t="s">
        <v>1386</v>
      </c>
      <c r="K3343" s="8" t="s">
        <v>107</v>
      </c>
      <c r="L3343" s="8" t="s">
        <v>108</v>
      </c>
      <c r="M3343" s="8" t="s">
        <v>109</v>
      </c>
      <c r="N3343" s="8" t="s">
        <v>2105</v>
      </c>
      <c r="O3343" s="74"/>
      <c r="P3343" s="27"/>
      <c r="Q3343" s="27"/>
      <c r="R3343" s="27"/>
      <c r="S3343" s="27">
        <v>40</v>
      </c>
      <c r="T3343" s="27">
        <v>50</v>
      </c>
      <c r="U3343" s="27">
        <v>50</v>
      </c>
      <c r="V3343" s="27">
        <v>90</v>
      </c>
      <c r="W3343" s="27"/>
      <c r="X3343" s="27"/>
      <c r="Y3343" s="27"/>
      <c r="Z3343" s="27"/>
      <c r="AA3343" s="27"/>
      <c r="AB3343" s="27"/>
      <c r="AC3343" s="27"/>
      <c r="AD3343" s="27"/>
      <c r="AE3343" s="27"/>
      <c r="AF3343" s="27"/>
      <c r="AG3343" s="27"/>
      <c r="AH3343" s="27"/>
      <c r="AI3343" s="27"/>
      <c r="AJ3343" s="27"/>
      <c r="AK3343" s="27"/>
      <c r="AL3343" s="27"/>
      <c r="AM3343" s="27"/>
      <c r="AN3343" s="27"/>
      <c r="AO3343" s="27"/>
      <c r="AP3343" s="27">
        <v>82078.303571428565</v>
      </c>
      <c r="AQ3343" s="39">
        <v>0</v>
      </c>
      <c r="AR3343" s="27">
        <f t="shared" si="90"/>
        <v>0</v>
      </c>
      <c r="AS3343" s="10" t="s">
        <v>111</v>
      </c>
      <c r="AT3343" s="43" t="s">
        <v>241</v>
      </c>
      <c r="AU3343" s="89" t="s">
        <v>212</v>
      </c>
    </row>
    <row r="3344" spans="2:47" x14ac:dyDescent="0.2">
      <c r="B3344" s="7" t="s">
        <v>5275</v>
      </c>
      <c r="C3344" s="8" t="s">
        <v>100</v>
      </c>
      <c r="D3344" s="13" t="s">
        <v>1748</v>
      </c>
      <c r="E3344" s="13" t="s">
        <v>1749</v>
      </c>
      <c r="F3344" s="13" t="s">
        <v>1749</v>
      </c>
      <c r="G3344" s="7" t="s">
        <v>5276</v>
      </c>
      <c r="H3344" s="8" t="s">
        <v>105</v>
      </c>
      <c r="I3344" s="8">
        <v>45</v>
      </c>
      <c r="J3344" s="8" t="s">
        <v>1386</v>
      </c>
      <c r="K3344" s="8" t="s">
        <v>107</v>
      </c>
      <c r="L3344" s="8" t="s">
        <v>108</v>
      </c>
      <c r="M3344" s="8" t="s">
        <v>109</v>
      </c>
      <c r="N3344" s="8" t="s">
        <v>664</v>
      </c>
      <c r="O3344" s="74"/>
      <c r="P3344" s="27"/>
      <c r="Q3344" s="27"/>
      <c r="R3344" s="27"/>
      <c r="S3344" s="27">
        <v>30</v>
      </c>
      <c r="T3344" s="27">
        <v>30</v>
      </c>
      <c r="U3344" s="27">
        <v>30</v>
      </c>
      <c r="V3344" s="27">
        <v>30</v>
      </c>
      <c r="W3344" s="27"/>
      <c r="X3344" s="27"/>
      <c r="Y3344" s="27"/>
      <c r="Z3344" s="27"/>
      <c r="AA3344" s="27"/>
      <c r="AB3344" s="27"/>
      <c r="AC3344" s="27"/>
      <c r="AD3344" s="27"/>
      <c r="AE3344" s="27"/>
      <c r="AF3344" s="27"/>
      <c r="AG3344" s="27"/>
      <c r="AH3344" s="27"/>
      <c r="AI3344" s="27"/>
      <c r="AJ3344" s="27"/>
      <c r="AK3344" s="27"/>
      <c r="AL3344" s="27"/>
      <c r="AM3344" s="27"/>
      <c r="AN3344" s="27"/>
      <c r="AO3344" s="27"/>
      <c r="AP3344" s="27">
        <v>2048.6666666666665</v>
      </c>
      <c r="AQ3344" s="39">
        <v>0</v>
      </c>
      <c r="AR3344" s="27">
        <f t="shared" si="90"/>
        <v>0</v>
      </c>
      <c r="AS3344" s="10" t="s">
        <v>111</v>
      </c>
      <c r="AT3344" s="43" t="s">
        <v>241</v>
      </c>
      <c r="AU3344" s="13" t="s">
        <v>1163</v>
      </c>
    </row>
    <row r="3345" spans="2:47" x14ac:dyDescent="0.2">
      <c r="B3345" s="13" t="s">
        <v>5277</v>
      </c>
      <c r="C3345" s="13" t="s">
        <v>100</v>
      </c>
      <c r="D3345" s="13" t="s">
        <v>1748</v>
      </c>
      <c r="E3345" s="13" t="s">
        <v>1749</v>
      </c>
      <c r="F3345" s="13" t="s">
        <v>1749</v>
      </c>
      <c r="G3345" s="13" t="s">
        <v>5278</v>
      </c>
      <c r="H3345" s="13" t="s">
        <v>1475</v>
      </c>
      <c r="I3345" s="13">
        <v>45</v>
      </c>
      <c r="J3345" s="13" t="s">
        <v>614</v>
      </c>
      <c r="K3345" s="13" t="s">
        <v>107</v>
      </c>
      <c r="L3345" s="13" t="s">
        <v>108</v>
      </c>
      <c r="M3345" s="13" t="s">
        <v>109</v>
      </c>
      <c r="N3345" s="13" t="s">
        <v>664</v>
      </c>
      <c r="O3345" s="39"/>
      <c r="P3345" s="39"/>
      <c r="Q3345" s="39"/>
      <c r="R3345" s="39"/>
      <c r="S3345" s="39">
        <v>20</v>
      </c>
      <c r="T3345" s="39">
        <v>50</v>
      </c>
      <c r="U3345" s="39">
        <v>50</v>
      </c>
      <c r="V3345" s="39">
        <v>50</v>
      </c>
      <c r="W3345" s="39">
        <v>50</v>
      </c>
      <c r="X3345" s="39"/>
      <c r="Y3345" s="39"/>
      <c r="Z3345" s="39"/>
      <c r="AA3345" s="39"/>
      <c r="AB3345" s="39"/>
      <c r="AC3345" s="39"/>
      <c r="AD3345" s="39"/>
      <c r="AE3345" s="39"/>
      <c r="AF3345" s="39"/>
      <c r="AG3345" s="39"/>
      <c r="AH3345" s="39"/>
      <c r="AI3345" s="39"/>
      <c r="AJ3345" s="39"/>
      <c r="AK3345" s="39"/>
      <c r="AL3345" s="39"/>
      <c r="AM3345" s="39"/>
      <c r="AN3345" s="39"/>
      <c r="AO3345" s="39"/>
      <c r="AP3345" s="39">
        <v>2048.66</v>
      </c>
      <c r="AQ3345" s="39">
        <v>0</v>
      </c>
      <c r="AR3345" s="27">
        <f t="shared" si="90"/>
        <v>0</v>
      </c>
      <c r="AS3345" s="13" t="s">
        <v>111</v>
      </c>
      <c r="AT3345" s="13">
        <v>2016</v>
      </c>
      <c r="AU3345" s="13">
        <v>14</v>
      </c>
    </row>
    <row r="3346" spans="2:47" x14ac:dyDescent="0.2">
      <c r="B3346" s="13" t="s">
        <v>5279</v>
      </c>
      <c r="C3346" s="13" t="s">
        <v>100</v>
      </c>
      <c r="D3346" s="13" t="s">
        <v>1748</v>
      </c>
      <c r="E3346" s="13" t="s">
        <v>1749</v>
      </c>
      <c r="F3346" s="13" t="s">
        <v>1749</v>
      </c>
      <c r="G3346" s="13" t="s">
        <v>5278</v>
      </c>
      <c r="H3346" s="13" t="s">
        <v>1475</v>
      </c>
      <c r="I3346" s="13">
        <v>45</v>
      </c>
      <c r="J3346" s="13" t="s">
        <v>614</v>
      </c>
      <c r="K3346" s="13" t="s">
        <v>107</v>
      </c>
      <c r="L3346" s="13" t="s">
        <v>108</v>
      </c>
      <c r="M3346" s="13" t="s">
        <v>109</v>
      </c>
      <c r="N3346" s="13" t="s">
        <v>664</v>
      </c>
      <c r="O3346" s="39"/>
      <c r="P3346" s="39"/>
      <c r="Q3346" s="39"/>
      <c r="R3346" s="39"/>
      <c r="S3346" s="39">
        <v>0</v>
      </c>
      <c r="T3346" s="39">
        <v>50</v>
      </c>
      <c r="U3346" s="39">
        <v>50</v>
      </c>
      <c r="V3346" s="39">
        <v>50</v>
      </c>
      <c r="W3346" s="39">
        <v>50</v>
      </c>
      <c r="X3346" s="39"/>
      <c r="Y3346" s="39"/>
      <c r="Z3346" s="39"/>
      <c r="AA3346" s="39"/>
      <c r="AB3346" s="39"/>
      <c r="AC3346" s="39"/>
      <c r="AD3346" s="39"/>
      <c r="AE3346" s="39"/>
      <c r="AF3346" s="39"/>
      <c r="AG3346" s="39"/>
      <c r="AH3346" s="39"/>
      <c r="AI3346" s="39"/>
      <c r="AJ3346" s="39"/>
      <c r="AK3346" s="39"/>
      <c r="AL3346" s="39"/>
      <c r="AM3346" s="39"/>
      <c r="AN3346" s="39"/>
      <c r="AO3346" s="39"/>
      <c r="AP3346" s="39">
        <v>2048.66</v>
      </c>
      <c r="AQ3346" s="39">
        <v>0</v>
      </c>
      <c r="AR3346" s="27">
        <f t="shared" si="90"/>
        <v>0</v>
      </c>
      <c r="AS3346" s="13" t="s">
        <v>111</v>
      </c>
      <c r="AT3346" s="13">
        <v>2016</v>
      </c>
      <c r="AU3346" s="13" t="s">
        <v>212</v>
      </c>
    </row>
    <row r="3347" spans="2:47" x14ac:dyDescent="0.2">
      <c r="B3347" s="7" t="s">
        <v>5280</v>
      </c>
      <c r="C3347" s="8" t="s">
        <v>100</v>
      </c>
      <c r="D3347" s="13" t="s">
        <v>1779</v>
      </c>
      <c r="E3347" s="13" t="s">
        <v>1780</v>
      </c>
      <c r="F3347" s="13" t="s">
        <v>1781</v>
      </c>
      <c r="G3347" s="7" t="s">
        <v>5281</v>
      </c>
      <c r="H3347" s="8" t="s">
        <v>197</v>
      </c>
      <c r="I3347" s="8">
        <v>45</v>
      </c>
      <c r="J3347" s="8" t="s">
        <v>1386</v>
      </c>
      <c r="K3347" s="8" t="s">
        <v>107</v>
      </c>
      <c r="L3347" s="8" t="s">
        <v>108</v>
      </c>
      <c r="M3347" s="8" t="s">
        <v>109</v>
      </c>
      <c r="N3347" s="8" t="s">
        <v>2105</v>
      </c>
      <c r="O3347" s="74"/>
      <c r="P3347" s="27"/>
      <c r="Q3347" s="27"/>
      <c r="R3347" s="27"/>
      <c r="S3347" s="27">
        <v>100</v>
      </c>
      <c r="T3347" s="27">
        <v>100</v>
      </c>
      <c r="U3347" s="27">
        <v>100</v>
      </c>
      <c r="V3347" s="27">
        <v>100</v>
      </c>
      <c r="W3347" s="27"/>
      <c r="X3347" s="27"/>
      <c r="Y3347" s="27"/>
      <c r="Z3347" s="27"/>
      <c r="AA3347" s="27"/>
      <c r="AB3347" s="27"/>
      <c r="AC3347" s="27"/>
      <c r="AD3347" s="27"/>
      <c r="AE3347" s="27"/>
      <c r="AF3347" s="27"/>
      <c r="AG3347" s="27"/>
      <c r="AH3347" s="27"/>
      <c r="AI3347" s="27"/>
      <c r="AJ3347" s="27"/>
      <c r="AK3347" s="27"/>
      <c r="AL3347" s="27"/>
      <c r="AM3347" s="27"/>
      <c r="AN3347" s="27"/>
      <c r="AO3347" s="27"/>
      <c r="AP3347" s="27">
        <v>3123.3839285714284</v>
      </c>
      <c r="AQ3347" s="39">
        <v>0</v>
      </c>
      <c r="AR3347" s="27">
        <f t="shared" si="90"/>
        <v>0</v>
      </c>
      <c r="AS3347" s="10" t="s">
        <v>111</v>
      </c>
      <c r="AT3347" s="43" t="s">
        <v>241</v>
      </c>
      <c r="AU3347" s="89" t="s">
        <v>212</v>
      </c>
    </row>
    <row r="3348" spans="2:47" x14ac:dyDescent="0.2">
      <c r="B3348" s="7" t="s">
        <v>5282</v>
      </c>
      <c r="C3348" s="8" t="s">
        <v>100</v>
      </c>
      <c r="D3348" s="13" t="s">
        <v>5283</v>
      </c>
      <c r="E3348" s="13" t="s">
        <v>5284</v>
      </c>
      <c r="F3348" s="13" t="s">
        <v>5285</v>
      </c>
      <c r="G3348" s="7" t="s">
        <v>5286</v>
      </c>
      <c r="H3348" s="8" t="s">
        <v>197</v>
      </c>
      <c r="I3348" s="8">
        <v>45</v>
      </c>
      <c r="J3348" s="8" t="s">
        <v>1386</v>
      </c>
      <c r="K3348" s="8" t="s">
        <v>107</v>
      </c>
      <c r="L3348" s="8" t="s">
        <v>108</v>
      </c>
      <c r="M3348" s="8" t="s">
        <v>109</v>
      </c>
      <c r="N3348" s="8" t="s">
        <v>664</v>
      </c>
      <c r="O3348" s="74"/>
      <c r="P3348" s="27"/>
      <c r="Q3348" s="27"/>
      <c r="R3348" s="27"/>
      <c r="S3348" s="27">
        <v>25</v>
      </c>
      <c r="T3348" s="27">
        <v>25</v>
      </c>
      <c r="U3348" s="27">
        <v>25</v>
      </c>
      <c r="V3348" s="27">
        <v>25</v>
      </c>
      <c r="W3348" s="27"/>
      <c r="X3348" s="27"/>
      <c r="Y3348" s="27"/>
      <c r="Z3348" s="27"/>
      <c r="AA3348" s="27"/>
      <c r="AB3348" s="27"/>
      <c r="AC3348" s="27"/>
      <c r="AD3348" s="27"/>
      <c r="AE3348" s="27"/>
      <c r="AF3348" s="27"/>
      <c r="AG3348" s="27"/>
      <c r="AH3348" s="27"/>
      <c r="AI3348" s="27"/>
      <c r="AJ3348" s="27"/>
      <c r="AK3348" s="27"/>
      <c r="AL3348" s="27"/>
      <c r="AM3348" s="27"/>
      <c r="AN3348" s="27"/>
      <c r="AO3348" s="27"/>
      <c r="AP3348" s="27">
        <v>11295.374999999998</v>
      </c>
      <c r="AQ3348" s="39">
        <v>0</v>
      </c>
      <c r="AR3348" s="27">
        <f t="shared" si="90"/>
        <v>0</v>
      </c>
      <c r="AS3348" s="10" t="s">
        <v>111</v>
      </c>
      <c r="AT3348" s="43" t="s">
        <v>241</v>
      </c>
      <c r="AU3348" s="89" t="s">
        <v>212</v>
      </c>
    </row>
    <row r="3349" spans="2:47" x14ac:dyDescent="0.2">
      <c r="B3349" s="7" t="s">
        <v>5287</v>
      </c>
      <c r="C3349" s="8" t="s">
        <v>100</v>
      </c>
      <c r="D3349" s="13" t="s">
        <v>5288</v>
      </c>
      <c r="E3349" s="13" t="s">
        <v>5289</v>
      </c>
      <c r="F3349" s="13" t="s">
        <v>5290</v>
      </c>
      <c r="G3349" s="7" t="s">
        <v>5291</v>
      </c>
      <c r="H3349" s="8" t="s">
        <v>197</v>
      </c>
      <c r="I3349" s="8">
        <v>45</v>
      </c>
      <c r="J3349" s="8" t="s">
        <v>1386</v>
      </c>
      <c r="K3349" s="8" t="s">
        <v>107</v>
      </c>
      <c r="L3349" s="8" t="s">
        <v>108</v>
      </c>
      <c r="M3349" s="8" t="s">
        <v>109</v>
      </c>
      <c r="N3349" s="8" t="s">
        <v>664</v>
      </c>
      <c r="O3349" s="74"/>
      <c r="P3349" s="27"/>
      <c r="Q3349" s="27"/>
      <c r="R3349" s="27"/>
      <c r="S3349" s="27">
        <v>10</v>
      </c>
      <c r="T3349" s="27">
        <v>10</v>
      </c>
      <c r="U3349" s="27">
        <v>10</v>
      </c>
      <c r="V3349" s="27">
        <v>10</v>
      </c>
      <c r="W3349" s="27"/>
      <c r="X3349" s="27"/>
      <c r="Y3349" s="27"/>
      <c r="Z3349" s="27"/>
      <c r="AA3349" s="27"/>
      <c r="AB3349" s="27"/>
      <c r="AC3349" s="27"/>
      <c r="AD3349" s="27"/>
      <c r="AE3349" s="27"/>
      <c r="AF3349" s="27"/>
      <c r="AG3349" s="27"/>
      <c r="AH3349" s="27"/>
      <c r="AI3349" s="27"/>
      <c r="AJ3349" s="27"/>
      <c r="AK3349" s="27"/>
      <c r="AL3349" s="27"/>
      <c r="AM3349" s="27"/>
      <c r="AN3349" s="27"/>
      <c r="AO3349" s="27"/>
      <c r="AP3349" s="27">
        <v>21874.999999999996</v>
      </c>
      <c r="AQ3349" s="39">
        <v>0</v>
      </c>
      <c r="AR3349" s="27">
        <f t="shared" si="90"/>
        <v>0</v>
      </c>
      <c r="AS3349" s="10" t="s">
        <v>111</v>
      </c>
      <c r="AT3349" s="43" t="s">
        <v>241</v>
      </c>
      <c r="AU3349" s="89" t="s">
        <v>212</v>
      </c>
    </row>
    <row r="3350" spans="2:47" x14ac:dyDescent="0.2">
      <c r="B3350" s="7" t="s">
        <v>5292</v>
      </c>
      <c r="C3350" s="8" t="s">
        <v>100</v>
      </c>
      <c r="D3350" s="13" t="s">
        <v>5293</v>
      </c>
      <c r="E3350" s="13" t="s">
        <v>5284</v>
      </c>
      <c r="F3350" s="13" t="s">
        <v>5294</v>
      </c>
      <c r="G3350" s="7" t="s">
        <v>5295</v>
      </c>
      <c r="H3350" s="8" t="s">
        <v>197</v>
      </c>
      <c r="I3350" s="8">
        <v>45</v>
      </c>
      <c r="J3350" s="8" t="s">
        <v>1386</v>
      </c>
      <c r="K3350" s="8" t="s">
        <v>107</v>
      </c>
      <c r="L3350" s="8" t="s">
        <v>108</v>
      </c>
      <c r="M3350" s="8" t="s">
        <v>109</v>
      </c>
      <c r="N3350" s="8" t="s">
        <v>664</v>
      </c>
      <c r="O3350" s="74"/>
      <c r="P3350" s="27"/>
      <c r="Q3350" s="27"/>
      <c r="R3350" s="27"/>
      <c r="S3350" s="27">
        <v>4</v>
      </c>
      <c r="T3350" s="27">
        <v>4</v>
      </c>
      <c r="U3350" s="27">
        <v>4</v>
      </c>
      <c r="V3350" s="27">
        <v>4</v>
      </c>
      <c r="W3350" s="27"/>
      <c r="X3350" s="27"/>
      <c r="Y3350" s="27"/>
      <c r="Z3350" s="27"/>
      <c r="AA3350" s="27"/>
      <c r="AB3350" s="27"/>
      <c r="AC3350" s="27"/>
      <c r="AD3350" s="27"/>
      <c r="AE3350" s="27"/>
      <c r="AF3350" s="27"/>
      <c r="AG3350" s="27"/>
      <c r="AH3350" s="27"/>
      <c r="AI3350" s="27"/>
      <c r="AJ3350" s="27"/>
      <c r="AK3350" s="27"/>
      <c r="AL3350" s="27"/>
      <c r="AM3350" s="27"/>
      <c r="AN3350" s="27"/>
      <c r="AO3350" s="27"/>
      <c r="AP3350" s="27">
        <v>22566.374999999996</v>
      </c>
      <c r="AQ3350" s="39">
        <v>0</v>
      </c>
      <c r="AR3350" s="27">
        <f t="shared" si="90"/>
        <v>0</v>
      </c>
      <c r="AS3350" s="10" t="s">
        <v>111</v>
      </c>
      <c r="AT3350" s="43" t="s">
        <v>241</v>
      </c>
      <c r="AU3350" s="89" t="s">
        <v>212</v>
      </c>
    </row>
    <row r="3351" spans="2:47" x14ac:dyDescent="0.2">
      <c r="B3351" s="7" t="s">
        <v>5296</v>
      </c>
      <c r="C3351" s="8" t="s">
        <v>100</v>
      </c>
      <c r="D3351" s="13" t="s">
        <v>5297</v>
      </c>
      <c r="E3351" s="13" t="s">
        <v>5284</v>
      </c>
      <c r="F3351" s="13" t="s">
        <v>5298</v>
      </c>
      <c r="G3351" s="7" t="s">
        <v>5299</v>
      </c>
      <c r="H3351" s="8" t="s">
        <v>197</v>
      </c>
      <c r="I3351" s="8">
        <v>45</v>
      </c>
      <c r="J3351" s="8" t="s">
        <v>1386</v>
      </c>
      <c r="K3351" s="8" t="s">
        <v>107</v>
      </c>
      <c r="L3351" s="8" t="s">
        <v>108</v>
      </c>
      <c r="M3351" s="8" t="s">
        <v>109</v>
      </c>
      <c r="N3351" s="8" t="s">
        <v>664</v>
      </c>
      <c r="O3351" s="74"/>
      <c r="P3351" s="27"/>
      <c r="Q3351" s="27"/>
      <c r="R3351" s="27"/>
      <c r="S3351" s="27">
        <v>4</v>
      </c>
      <c r="T3351" s="27">
        <v>4</v>
      </c>
      <c r="U3351" s="27">
        <v>4</v>
      </c>
      <c r="V3351" s="27">
        <v>4</v>
      </c>
      <c r="W3351" s="27"/>
      <c r="X3351" s="27"/>
      <c r="Y3351" s="27"/>
      <c r="Z3351" s="27"/>
      <c r="AA3351" s="27"/>
      <c r="AB3351" s="27"/>
      <c r="AC3351" s="27"/>
      <c r="AD3351" s="27"/>
      <c r="AE3351" s="27"/>
      <c r="AF3351" s="27"/>
      <c r="AG3351" s="27"/>
      <c r="AH3351" s="27"/>
      <c r="AI3351" s="27"/>
      <c r="AJ3351" s="27"/>
      <c r="AK3351" s="27"/>
      <c r="AL3351" s="27"/>
      <c r="AM3351" s="27"/>
      <c r="AN3351" s="27"/>
      <c r="AO3351" s="27"/>
      <c r="AP3351" s="27">
        <v>2006.2499999999998</v>
      </c>
      <c r="AQ3351" s="39">
        <v>0</v>
      </c>
      <c r="AR3351" s="27">
        <f t="shared" si="90"/>
        <v>0</v>
      </c>
      <c r="AS3351" s="10" t="s">
        <v>111</v>
      </c>
      <c r="AT3351" s="43" t="s">
        <v>241</v>
      </c>
      <c r="AU3351" s="89" t="s">
        <v>212</v>
      </c>
    </row>
    <row r="3352" spans="2:47" x14ac:dyDescent="0.2">
      <c r="B3352" s="7" t="s">
        <v>5300</v>
      </c>
      <c r="C3352" s="8" t="s">
        <v>100</v>
      </c>
      <c r="D3352" s="13" t="s">
        <v>5297</v>
      </c>
      <c r="E3352" s="13" t="s">
        <v>5284</v>
      </c>
      <c r="F3352" s="13" t="s">
        <v>5301</v>
      </c>
      <c r="G3352" s="7" t="s">
        <v>5302</v>
      </c>
      <c r="H3352" s="8" t="s">
        <v>197</v>
      </c>
      <c r="I3352" s="8">
        <v>45</v>
      </c>
      <c r="J3352" s="8" t="s">
        <v>1386</v>
      </c>
      <c r="K3352" s="8" t="s">
        <v>107</v>
      </c>
      <c r="L3352" s="8" t="s">
        <v>108</v>
      </c>
      <c r="M3352" s="8" t="s">
        <v>109</v>
      </c>
      <c r="N3352" s="8" t="s">
        <v>664</v>
      </c>
      <c r="O3352" s="74"/>
      <c r="P3352" s="27"/>
      <c r="Q3352" s="27"/>
      <c r="R3352" s="27"/>
      <c r="S3352" s="27">
        <v>12</v>
      </c>
      <c r="T3352" s="27">
        <v>12</v>
      </c>
      <c r="U3352" s="27">
        <v>12</v>
      </c>
      <c r="V3352" s="27">
        <v>12</v>
      </c>
      <c r="W3352" s="27"/>
      <c r="X3352" s="27"/>
      <c r="Y3352" s="27"/>
      <c r="Z3352" s="27"/>
      <c r="AA3352" s="27"/>
      <c r="AB3352" s="27"/>
      <c r="AC3352" s="27"/>
      <c r="AD3352" s="27"/>
      <c r="AE3352" s="27"/>
      <c r="AF3352" s="27"/>
      <c r="AG3352" s="27"/>
      <c r="AH3352" s="27"/>
      <c r="AI3352" s="27"/>
      <c r="AJ3352" s="27"/>
      <c r="AK3352" s="27"/>
      <c r="AL3352" s="27"/>
      <c r="AM3352" s="27"/>
      <c r="AN3352" s="27"/>
      <c r="AO3352" s="27"/>
      <c r="AP3352" s="27">
        <v>7652.6785714285706</v>
      </c>
      <c r="AQ3352" s="39">
        <v>0</v>
      </c>
      <c r="AR3352" s="27">
        <f t="shared" si="90"/>
        <v>0</v>
      </c>
      <c r="AS3352" s="10" t="s">
        <v>111</v>
      </c>
      <c r="AT3352" s="43" t="s">
        <v>241</v>
      </c>
      <c r="AU3352" s="89" t="s">
        <v>212</v>
      </c>
    </row>
    <row r="3353" spans="2:47" x14ac:dyDescent="0.2">
      <c r="B3353" s="7" t="s">
        <v>5303</v>
      </c>
      <c r="C3353" s="8" t="s">
        <v>100</v>
      </c>
      <c r="D3353" s="13" t="s">
        <v>5304</v>
      </c>
      <c r="E3353" s="13" t="s">
        <v>5284</v>
      </c>
      <c r="F3353" s="13" t="s">
        <v>5305</v>
      </c>
      <c r="G3353" s="7" t="s">
        <v>5306</v>
      </c>
      <c r="H3353" s="8" t="s">
        <v>197</v>
      </c>
      <c r="I3353" s="8">
        <v>45</v>
      </c>
      <c r="J3353" s="8" t="s">
        <v>1386</v>
      </c>
      <c r="K3353" s="8" t="s">
        <v>107</v>
      </c>
      <c r="L3353" s="8" t="s">
        <v>108</v>
      </c>
      <c r="M3353" s="8" t="s">
        <v>109</v>
      </c>
      <c r="N3353" s="8" t="s">
        <v>664</v>
      </c>
      <c r="O3353" s="74"/>
      <c r="P3353" s="27"/>
      <c r="Q3353" s="27"/>
      <c r="R3353" s="27"/>
      <c r="S3353" s="27">
        <v>38</v>
      </c>
      <c r="T3353" s="27">
        <v>38</v>
      </c>
      <c r="U3353" s="27">
        <v>38</v>
      </c>
      <c r="V3353" s="27">
        <v>38</v>
      </c>
      <c r="W3353" s="27"/>
      <c r="X3353" s="27"/>
      <c r="Y3353" s="27"/>
      <c r="Z3353" s="27"/>
      <c r="AA3353" s="27"/>
      <c r="AB3353" s="27"/>
      <c r="AC3353" s="27"/>
      <c r="AD3353" s="27"/>
      <c r="AE3353" s="27"/>
      <c r="AF3353" s="27"/>
      <c r="AG3353" s="27"/>
      <c r="AH3353" s="27"/>
      <c r="AI3353" s="27"/>
      <c r="AJ3353" s="27"/>
      <c r="AK3353" s="27"/>
      <c r="AL3353" s="27"/>
      <c r="AM3353" s="27"/>
      <c r="AN3353" s="27"/>
      <c r="AO3353" s="27"/>
      <c r="AP3353" s="27">
        <v>26902.678571428569</v>
      </c>
      <c r="AQ3353" s="39">
        <v>0</v>
      </c>
      <c r="AR3353" s="27">
        <f t="shared" si="90"/>
        <v>0</v>
      </c>
      <c r="AS3353" s="10" t="s">
        <v>111</v>
      </c>
      <c r="AT3353" s="43" t="s">
        <v>241</v>
      </c>
      <c r="AU3353" s="89" t="s">
        <v>212</v>
      </c>
    </row>
    <row r="3354" spans="2:47" x14ac:dyDescent="0.2">
      <c r="B3354" s="7" t="s">
        <v>5307</v>
      </c>
      <c r="C3354" s="8" t="s">
        <v>100</v>
      </c>
      <c r="D3354" s="13" t="s">
        <v>5308</v>
      </c>
      <c r="E3354" s="13" t="s">
        <v>5284</v>
      </c>
      <c r="F3354" s="13" t="s">
        <v>5309</v>
      </c>
      <c r="G3354" s="7" t="s">
        <v>5310</v>
      </c>
      <c r="H3354" s="8" t="s">
        <v>197</v>
      </c>
      <c r="I3354" s="8">
        <v>45</v>
      </c>
      <c r="J3354" s="8" t="s">
        <v>1386</v>
      </c>
      <c r="K3354" s="8" t="s">
        <v>107</v>
      </c>
      <c r="L3354" s="8" t="s">
        <v>108</v>
      </c>
      <c r="M3354" s="8" t="s">
        <v>109</v>
      </c>
      <c r="N3354" s="8" t="s">
        <v>664</v>
      </c>
      <c r="O3354" s="74"/>
      <c r="P3354" s="27"/>
      <c r="Q3354" s="27"/>
      <c r="R3354" s="27"/>
      <c r="S3354" s="27">
        <v>48</v>
      </c>
      <c r="T3354" s="27">
        <v>48</v>
      </c>
      <c r="U3354" s="27">
        <v>48</v>
      </c>
      <c r="V3354" s="27">
        <v>48</v>
      </c>
      <c r="W3354" s="27"/>
      <c r="X3354" s="27"/>
      <c r="Y3354" s="27"/>
      <c r="Z3354" s="27"/>
      <c r="AA3354" s="27"/>
      <c r="AB3354" s="27"/>
      <c r="AC3354" s="27"/>
      <c r="AD3354" s="27"/>
      <c r="AE3354" s="27"/>
      <c r="AF3354" s="27"/>
      <c r="AG3354" s="27"/>
      <c r="AH3354" s="27"/>
      <c r="AI3354" s="27"/>
      <c r="AJ3354" s="27"/>
      <c r="AK3354" s="27"/>
      <c r="AL3354" s="27"/>
      <c r="AM3354" s="27"/>
      <c r="AN3354" s="27"/>
      <c r="AO3354" s="27"/>
      <c r="AP3354" s="27">
        <v>3160.7142857142853</v>
      </c>
      <c r="AQ3354" s="39">
        <v>0</v>
      </c>
      <c r="AR3354" s="27">
        <f t="shared" si="90"/>
        <v>0</v>
      </c>
      <c r="AS3354" s="10" t="s">
        <v>111</v>
      </c>
      <c r="AT3354" s="43" t="s">
        <v>241</v>
      </c>
      <c r="AU3354" s="89" t="s">
        <v>212</v>
      </c>
    </row>
    <row r="3355" spans="2:47" x14ac:dyDescent="0.2">
      <c r="B3355" s="7" t="s">
        <v>5311</v>
      </c>
      <c r="C3355" s="8" t="s">
        <v>100</v>
      </c>
      <c r="D3355" s="13" t="s">
        <v>5297</v>
      </c>
      <c r="E3355" s="13" t="s">
        <v>5284</v>
      </c>
      <c r="F3355" s="13" t="s">
        <v>5312</v>
      </c>
      <c r="G3355" s="7" t="s">
        <v>5313</v>
      </c>
      <c r="H3355" s="8" t="s">
        <v>197</v>
      </c>
      <c r="I3355" s="8">
        <v>45</v>
      </c>
      <c r="J3355" s="8" t="s">
        <v>1386</v>
      </c>
      <c r="K3355" s="8" t="s">
        <v>107</v>
      </c>
      <c r="L3355" s="8" t="s">
        <v>108</v>
      </c>
      <c r="M3355" s="8" t="s">
        <v>109</v>
      </c>
      <c r="N3355" s="8" t="s">
        <v>664</v>
      </c>
      <c r="O3355" s="74"/>
      <c r="P3355" s="27"/>
      <c r="Q3355" s="27"/>
      <c r="R3355" s="27"/>
      <c r="S3355" s="27">
        <v>22</v>
      </c>
      <c r="T3355" s="27">
        <v>22</v>
      </c>
      <c r="U3355" s="27">
        <v>22</v>
      </c>
      <c r="V3355" s="27">
        <v>22</v>
      </c>
      <c r="W3355" s="27"/>
      <c r="X3355" s="27"/>
      <c r="Y3355" s="27"/>
      <c r="Z3355" s="27"/>
      <c r="AA3355" s="27"/>
      <c r="AB3355" s="27"/>
      <c r="AC3355" s="27"/>
      <c r="AD3355" s="27"/>
      <c r="AE3355" s="27"/>
      <c r="AF3355" s="27"/>
      <c r="AG3355" s="27"/>
      <c r="AH3355" s="27"/>
      <c r="AI3355" s="27"/>
      <c r="AJ3355" s="27"/>
      <c r="AK3355" s="27"/>
      <c r="AL3355" s="27"/>
      <c r="AM3355" s="27"/>
      <c r="AN3355" s="27"/>
      <c r="AO3355" s="27"/>
      <c r="AP3355" s="27">
        <v>2328.5714285714284</v>
      </c>
      <c r="AQ3355" s="39">
        <v>0</v>
      </c>
      <c r="AR3355" s="27">
        <f t="shared" si="90"/>
        <v>0</v>
      </c>
      <c r="AS3355" s="10" t="s">
        <v>111</v>
      </c>
      <c r="AT3355" s="43" t="s">
        <v>241</v>
      </c>
      <c r="AU3355" s="89" t="s">
        <v>212</v>
      </c>
    </row>
    <row r="3356" spans="2:47" x14ac:dyDescent="0.2">
      <c r="B3356" s="7" t="s">
        <v>5314</v>
      </c>
      <c r="C3356" s="8" t="s">
        <v>100</v>
      </c>
      <c r="D3356" s="13" t="s">
        <v>5297</v>
      </c>
      <c r="E3356" s="13" t="s">
        <v>5284</v>
      </c>
      <c r="F3356" s="13" t="s">
        <v>5315</v>
      </c>
      <c r="G3356" s="7" t="s">
        <v>5316</v>
      </c>
      <c r="H3356" s="8" t="s">
        <v>197</v>
      </c>
      <c r="I3356" s="8">
        <v>45</v>
      </c>
      <c r="J3356" s="8" t="s">
        <v>1386</v>
      </c>
      <c r="K3356" s="8" t="s">
        <v>107</v>
      </c>
      <c r="L3356" s="8" t="s">
        <v>108</v>
      </c>
      <c r="M3356" s="8" t="s">
        <v>109</v>
      </c>
      <c r="N3356" s="8" t="s">
        <v>664</v>
      </c>
      <c r="O3356" s="74"/>
      <c r="P3356" s="27"/>
      <c r="Q3356" s="27"/>
      <c r="R3356" s="27"/>
      <c r="S3356" s="27">
        <v>38</v>
      </c>
      <c r="T3356" s="27">
        <v>38</v>
      </c>
      <c r="U3356" s="27">
        <v>38</v>
      </c>
      <c r="V3356" s="27">
        <v>38</v>
      </c>
      <c r="W3356" s="27"/>
      <c r="X3356" s="27"/>
      <c r="Y3356" s="27"/>
      <c r="Z3356" s="27"/>
      <c r="AA3356" s="27"/>
      <c r="AB3356" s="27"/>
      <c r="AC3356" s="27"/>
      <c r="AD3356" s="27"/>
      <c r="AE3356" s="27"/>
      <c r="AF3356" s="27"/>
      <c r="AG3356" s="27"/>
      <c r="AH3356" s="27"/>
      <c r="AI3356" s="27"/>
      <c r="AJ3356" s="27"/>
      <c r="AK3356" s="27"/>
      <c r="AL3356" s="27"/>
      <c r="AM3356" s="27"/>
      <c r="AN3356" s="27"/>
      <c r="AO3356" s="27"/>
      <c r="AP3356" s="27">
        <v>3015.1785714285711</v>
      </c>
      <c r="AQ3356" s="39">
        <v>0</v>
      </c>
      <c r="AR3356" s="27">
        <f t="shared" si="90"/>
        <v>0</v>
      </c>
      <c r="AS3356" s="10" t="s">
        <v>111</v>
      </c>
      <c r="AT3356" s="43" t="s">
        <v>241</v>
      </c>
      <c r="AU3356" s="89" t="s">
        <v>212</v>
      </c>
    </row>
    <row r="3357" spans="2:47" x14ac:dyDescent="0.2">
      <c r="B3357" s="7" t="s">
        <v>5317</v>
      </c>
      <c r="C3357" s="8" t="s">
        <v>100</v>
      </c>
      <c r="D3357" s="13" t="s">
        <v>5297</v>
      </c>
      <c r="E3357" s="13" t="s">
        <v>5284</v>
      </c>
      <c r="F3357" s="13" t="s">
        <v>5318</v>
      </c>
      <c r="G3357" s="7" t="s">
        <v>5319</v>
      </c>
      <c r="H3357" s="8" t="s">
        <v>197</v>
      </c>
      <c r="I3357" s="8">
        <v>45</v>
      </c>
      <c r="J3357" s="8" t="s">
        <v>1386</v>
      </c>
      <c r="K3357" s="8" t="s">
        <v>107</v>
      </c>
      <c r="L3357" s="8" t="s">
        <v>108</v>
      </c>
      <c r="M3357" s="8" t="s">
        <v>109</v>
      </c>
      <c r="N3357" s="8" t="s">
        <v>664</v>
      </c>
      <c r="O3357" s="74"/>
      <c r="P3357" s="27"/>
      <c r="Q3357" s="27"/>
      <c r="R3357" s="27"/>
      <c r="S3357" s="27">
        <v>48</v>
      </c>
      <c r="T3357" s="27">
        <v>48</v>
      </c>
      <c r="U3357" s="27">
        <v>48</v>
      </c>
      <c r="V3357" s="27">
        <v>48</v>
      </c>
      <c r="W3357" s="27"/>
      <c r="X3357" s="27"/>
      <c r="Y3357" s="27"/>
      <c r="Z3357" s="27"/>
      <c r="AA3357" s="27"/>
      <c r="AB3357" s="27"/>
      <c r="AC3357" s="27"/>
      <c r="AD3357" s="27"/>
      <c r="AE3357" s="27"/>
      <c r="AF3357" s="27"/>
      <c r="AG3357" s="27"/>
      <c r="AH3357" s="27"/>
      <c r="AI3357" s="27"/>
      <c r="AJ3357" s="27"/>
      <c r="AK3357" s="27"/>
      <c r="AL3357" s="27"/>
      <c r="AM3357" s="27"/>
      <c r="AN3357" s="27"/>
      <c r="AO3357" s="27"/>
      <c r="AP3357" s="27">
        <v>6449.9999999999991</v>
      </c>
      <c r="AQ3357" s="39">
        <v>0</v>
      </c>
      <c r="AR3357" s="27">
        <f t="shared" si="90"/>
        <v>0</v>
      </c>
      <c r="AS3357" s="10" t="s">
        <v>111</v>
      </c>
      <c r="AT3357" s="43" t="s">
        <v>241</v>
      </c>
      <c r="AU3357" s="89" t="s">
        <v>212</v>
      </c>
    </row>
    <row r="3358" spans="2:47" x14ac:dyDescent="0.2">
      <c r="B3358" s="7" t="s">
        <v>5320</v>
      </c>
      <c r="C3358" s="8" t="s">
        <v>100</v>
      </c>
      <c r="D3358" s="13" t="s">
        <v>5297</v>
      </c>
      <c r="E3358" s="13" t="s">
        <v>5284</v>
      </c>
      <c r="F3358" s="13" t="s">
        <v>5318</v>
      </c>
      <c r="G3358" s="7" t="s">
        <v>5321</v>
      </c>
      <c r="H3358" s="8" t="s">
        <v>197</v>
      </c>
      <c r="I3358" s="8">
        <v>45</v>
      </c>
      <c r="J3358" s="8" t="s">
        <v>1386</v>
      </c>
      <c r="K3358" s="8" t="s">
        <v>107</v>
      </c>
      <c r="L3358" s="8" t="s">
        <v>108</v>
      </c>
      <c r="M3358" s="8" t="s">
        <v>109</v>
      </c>
      <c r="N3358" s="8" t="s">
        <v>664</v>
      </c>
      <c r="O3358" s="74"/>
      <c r="P3358" s="27"/>
      <c r="Q3358" s="27"/>
      <c r="R3358" s="27"/>
      <c r="S3358" s="27">
        <v>56</v>
      </c>
      <c r="T3358" s="27">
        <v>56</v>
      </c>
      <c r="U3358" s="27">
        <v>56</v>
      </c>
      <c r="V3358" s="27">
        <v>56</v>
      </c>
      <c r="W3358" s="27"/>
      <c r="X3358" s="27"/>
      <c r="Y3358" s="27"/>
      <c r="Z3358" s="27"/>
      <c r="AA3358" s="27"/>
      <c r="AB3358" s="27"/>
      <c r="AC3358" s="27"/>
      <c r="AD3358" s="27"/>
      <c r="AE3358" s="27"/>
      <c r="AF3358" s="27"/>
      <c r="AG3358" s="27"/>
      <c r="AH3358" s="27"/>
      <c r="AI3358" s="27"/>
      <c r="AJ3358" s="27"/>
      <c r="AK3358" s="27"/>
      <c r="AL3358" s="27"/>
      <c r="AM3358" s="27"/>
      <c r="AN3358" s="27"/>
      <c r="AO3358" s="27"/>
      <c r="AP3358" s="27">
        <v>8445.5357142857138</v>
      </c>
      <c r="AQ3358" s="39">
        <v>0</v>
      </c>
      <c r="AR3358" s="27">
        <f t="shared" si="90"/>
        <v>0</v>
      </c>
      <c r="AS3358" s="10" t="s">
        <v>111</v>
      </c>
      <c r="AT3358" s="43" t="s">
        <v>241</v>
      </c>
      <c r="AU3358" s="89" t="s">
        <v>212</v>
      </c>
    </row>
    <row r="3359" spans="2:47" x14ac:dyDescent="0.2">
      <c r="B3359" s="7" t="s">
        <v>5322</v>
      </c>
      <c r="C3359" s="8" t="s">
        <v>100</v>
      </c>
      <c r="D3359" s="13" t="s">
        <v>5297</v>
      </c>
      <c r="E3359" s="13" t="s">
        <v>5284</v>
      </c>
      <c r="F3359" s="13" t="s">
        <v>5323</v>
      </c>
      <c r="G3359" s="7" t="s">
        <v>5324</v>
      </c>
      <c r="H3359" s="8" t="s">
        <v>197</v>
      </c>
      <c r="I3359" s="8">
        <v>45</v>
      </c>
      <c r="J3359" s="8" t="s">
        <v>1386</v>
      </c>
      <c r="K3359" s="8" t="s">
        <v>107</v>
      </c>
      <c r="L3359" s="8" t="s">
        <v>108</v>
      </c>
      <c r="M3359" s="8" t="s">
        <v>109</v>
      </c>
      <c r="N3359" s="8" t="s">
        <v>664</v>
      </c>
      <c r="O3359" s="74"/>
      <c r="P3359" s="27"/>
      <c r="Q3359" s="27"/>
      <c r="R3359" s="27"/>
      <c r="S3359" s="27">
        <v>38</v>
      </c>
      <c r="T3359" s="27">
        <v>38</v>
      </c>
      <c r="U3359" s="27">
        <v>38</v>
      </c>
      <c r="V3359" s="27">
        <v>38</v>
      </c>
      <c r="W3359" s="27"/>
      <c r="X3359" s="27"/>
      <c r="Y3359" s="27"/>
      <c r="Z3359" s="27"/>
      <c r="AA3359" s="27"/>
      <c r="AB3359" s="27"/>
      <c r="AC3359" s="27"/>
      <c r="AD3359" s="27"/>
      <c r="AE3359" s="27"/>
      <c r="AF3359" s="27"/>
      <c r="AG3359" s="27"/>
      <c r="AH3359" s="27"/>
      <c r="AI3359" s="27"/>
      <c r="AJ3359" s="27"/>
      <c r="AK3359" s="27"/>
      <c r="AL3359" s="27"/>
      <c r="AM3359" s="27"/>
      <c r="AN3359" s="27"/>
      <c r="AO3359" s="27"/>
      <c r="AP3359" s="27">
        <v>12641.964285714284</v>
      </c>
      <c r="AQ3359" s="39">
        <v>0</v>
      </c>
      <c r="AR3359" s="27">
        <f t="shared" si="90"/>
        <v>0</v>
      </c>
      <c r="AS3359" s="10" t="s">
        <v>111</v>
      </c>
      <c r="AT3359" s="43" t="s">
        <v>241</v>
      </c>
      <c r="AU3359" s="89" t="s">
        <v>212</v>
      </c>
    </row>
    <row r="3360" spans="2:47" x14ac:dyDescent="0.2">
      <c r="B3360" s="7" t="s">
        <v>5325</v>
      </c>
      <c r="C3360" s="8" t="s">
        <v>100</v>
      </c>
      <c r="D3360" s="13" t="s">
        <v>5297</v>
      </c>
      <c r="E3360" s="13" t="s">
        <v>5284</v>
      </c>
      <c r="F3360" s="13" t="s">
        <v>5323</v>
      </c>
      <c r="G3360" s="7" t="s">
        <v>5326</v>
      </c>
      <c r="H3360" s="8" t="s">
        <v>197</v>
      </c>
      <c r="I3360" s="8">
        <v>45</v>
      </c>
      <c r="J3360" s="8" t="s">
        <v>1386</v>
      </c>
      <c r="K3360" s="8" t="s">
        <v>107</v>
      </c>
      <c r="L3360" s="8" t="s">
        <v>108</v>
      </c>
      <c r="M3360" s="8" t="s">
        <v>109</v>
      </c>
      <c r="N3360" s="8" t="s">
        <v>664</v>
      </c>
      <c r="O3360" s="74"/>
      <c r="P3360" s="27"/>
      <c r="Q3360" s="27"/>
      <c r="R3360" s="27"/>
      <c r="S3360" s="27">
        <v>56</v>
      </c>
      <c r="T3360" s="27">
        <v>56</v>
      </c>
      <c r="U3360" s="27">
        <v>56</v>
      </c>
      <c r="V3360" s="27">
        <v>56</v>
      </c>
      <c r="W3360" s="27"/>
      <c r="X3360" s="27"/>
      <c r="Y3360" s="27"/>
      <c r="Z3360" s="27"/>
      <c r="AA3360" s="27"/>
      <c r="AB3360" s="27"/>
      <c r="AC3360" s="27"/>
      <c r="AD3360" s="27"/>
      <c r="AE3360" s="27"/>
      <c r="AF3360" s="27"/>
      <c r="AG3360" s="27"/>
      <c r="AH3360" s="27"/>
      <c r="AI3360" s="27"/>
      <c r="AJ3360" s="27"/>
      <c r="AK3360" s="27"/>
      <c r="AL3360" s="27"/>
      <c r="AM3360" s="27"/>
      <c r="AN3360" s="27"/>
      <c r="AO3360" s="27"/>
      <c r="AP3360" s="27">
        <v>14285.714285714284</v>
      </c>
      <c r="AQ3360" s="39">
        <v>0</v>
      </c>
      <c r="AR3360" s="27">
        <f t="shared" si="90"/>
        <v>0</v>
      </c>
      <c r="AS3360" s="10" t="s">
        <v>111</v>
      </c>
      <c r="AT3360" s="43" t="s">
        <v>241</v>
      </c>
      <c r="AU3360" s="89" t="s">
        <v>212</v>
      </c>
    </row>
    <row r="3361" spans="2:47" x14ac:dyDescent="0.2">
      <c r="B3361" s="7" t="s">
        <v>5327</v>
      </c>
      <c r="C3361" s="8" t="s">
        <v>100</v>
      </c>
      <c r="D3361" s="13" t="s">
        <v>5328</v>
      </c>
      <c r="E3361" s="13" t="s">
        <v>5284</v>
      </c>
      <c r="F3361" s="13" t="s">
        <v>5329</v>
      </c>
      <c r="G3361" s="7" t="s">
        <v>5330</v>
      </c>
      <c r="H3361" s="8" t="s">
        <v>197</v>
      </c>
      <c r="I3361" s="8">
        <v>45</v>
      </c>
      <c r="J3361" s="8" t="s">
        <v>1386</v>
      </c>
      <c r="K3361" s="8" t="s">
        <v>107</v>
      </c>
      <c r="L3361" s="8" t="s">
        <v>108</v>
      </c>
      <c r="M3361" s="8" t="s">
        <v>109</v>
      </c>
      <c r="N3361" s="8" t="s">
        <v>664</v>
      </c>
      <c r="O3361" s="74"/>
      <c r="P3361" s="27"/>
      <c r="Q3361" s="27"/>
      <c r="R3361" s="27"/>
      <c r="S3361" s="27">
        <v>10</v>
      </c>
      <c r="T3361" s="27">
        <v>10</v>
      </c>
      <c r="U3361" s="27">
        <v>10</v>
      </c>
      <c r="V3361" s="27">
        <v>10</v>
      </c>
      <c r="W3361" s="27"/>
      <c r="X3361" s="27"/>
      <c r="Y3361" s="27"/>
      <c r="Z3361" s="27"/>
      <c r="AA3361" s="27"/>
      <c r="AB3361" s="27"/>
      <c r="AC3361" s="27"/>
      <c r="AD3361" s="27"/>
      <c r="AE3361" s="27"/>
      <c r="AF3361" s="27"/>
      <c r="AG3361" s="27"/>
      <c r="AH3361" s="27"/>
      <c r="AI3361" s="27"/>
      <c r="AJ3361" s="27"/>
      <c r="AK3361" s="27"/>
      <c r="AL3361" s="27"/>
      <c r="AM3361" s="27"/>
      <c r="AN3361" s="27"/>
      <c r="AO3361" s="27"/>
      <c r="AP3361" s="27">
        <v>78749.999999999985</v>
      </c>
      <c r="AQ3361" s="39">
        <v>0</v>
      </c>
      <c r="AR3361" s="27">
        <f t="shared" si="90"/>
        <v>0</v>
      </c>
      <c r="AS3361" s="10" t="s">
        <v>111</v>
      </c>
      <c r="AT3361" s="43" t="s">
        <v>241</v>
      </c>
      <c r="AU3361" s="89" t="s">
        <v>212</v>
      </c>
    </row>
    <row r="3362" spans="2:47" x14ac:dyDescent="0.2">
      <c r="B3362" s="7" t="s">
        <v>5331</v>
      </c>
      <c r="C3362" s="8" t="s">
        <v>100</v>
      </c>
      <c r="D3362" s="13" t="s">
        <v>5328</v>
      </c>
      <c r="E3362" s="13" t="s">
        <v>5284</v>
      </c>
      <c r="F3362" s="13" t="s">
        <v>5329</v>
      </c>
      <c r="G3362" s="7" t="s">
        <v>5332</v>
      </c>
      <c r="H3362" s="8" t="s">
        <v>197</v>
      </c>
      <c r="I3362" s="8">
        <v>45</v>
      </c>
      <c r="J3362" s="8" t="s">
        <v>1386</v>
      </c>
      <c r="K3362" s="8" t="s">
        <v>107</v>
      </c>
      <c r="L3362" s="8" t="s">
        <v>108</v>
      </c>
      <c r="M3362" s="8" t="s">
        <v>109</v>
      </c>
      <c r="N3362" s="8" t="s">
        <v>664</v>
      </c>
      <c r="O3362" s="74"/>
      <c r="P3362" s="27"/>
      <c r="Q3362" s="27"/>
      <c r="R3362" s="27"/>
      <c r="S3362" s="27">
        <v>15</v>
      </c>
      <c r="T3362" s="27">
        <v>15</v>
      </c>
      <c r="U3362" s="27">
        <v>15</v>
      </c>
      <c r="V3362" s="27">
        <v>15</v>
      </c>
      <c r="W3362" s="27"/>
      <c r="X3362" s="27"/>
      <c r="Y3362" s="27"/>
      <c r="Z3362" s="27"/>
      <c r="AA3362" s="27"/>
      <c r="AB3362" s="27"/>
      <c r="AC3362" s="27"/>
      <c r="AD3362" s="27"/>
      <c r="AE3362" s="27"/>
      <c r="AF3362" s="27"/>
      <c r="AG3362" s="27"/>
      <c r="AH3362" s="27"/>
      <c r="AI3362" s="27"/>
      <c r="AJ3362" s="27"/>
      <c r="AK3362" s="27"/>
      <c r="AL3362" s="27"/>
      <c r="AM3362" s="27"/>
      <c r="AN3362" s="27"/>
      <c r="AO3362" s="27"/>
      <c r="AP3362" s="27">
        <v>34870.53571428571</v>
      </c>
      <c r="AQ3362" s="39">
        <v>0</v>
      </c>
      <c r="AR3362" s="27">
        <f t="shared" si="90"/>
        <v>0</v>
      </c>
      <c r="AS3362" s="10" t="s">
        <v>111</v>
      </c>
      <c r="AT3362" s="43" t="s">
        <v>241</v>
      </c>
      <c r="AU3362" s="89" t="s">
        <v>212</v>
      </c>
    </row>
    <row r="3363" spans="2:47" x14ac:dyDescent="0.2">
      <c r="B3363" s="7" t="s">
        <v>5333</v>
      </c>
      <c r="C3363" s="8" t="s">
        <v>100</v>
      </c>
      <c r="D3363" s="13" t="s">
        <v>5334</v>
      </c>
      <c r="E3363" s="13" t="s">
        <v>5284</v>
      </c>
      <c r="F3363" s="13" t="s">
        <v>5335</v>
      </c>
      <c r="G3363" s="7" t="s">
        <v>5336</v>
      </c>
      <c r="H3363" s="8" t="s">
        <v>197</v>
      </c>
      <c r="I3363" s="8">
        <v>45</v>
      </c>
      <c r="J3363" s="8" t="s">
        <v>1386</v>
      </c>
      <c r="K3363" s="8" t="s">
        <v>107</v>
      </c>
      <c r="L3363" s="8" t="s">
        <v>108</v>
      </c>
      <c r="M3363" s="8" t="s">
        <v>109</v>
      </c>
      <c r="N3363" s="8" t="s">
        <v>664</v>
      </c>
      <c r="O3363" s="74"/>
      <c r="P3363" s="27"/>
      <c r="Q3363" s="27"/>
      <c r="R3363" s="27"/>
      <c r="S3363" s="27">
        <v>6</v>
      </c>
      <c r="T3363" s="27">
        <v>6</v>
      </c>
      <c r="U3363" s="27">
        <v>6</v>
      </c>
      <c r="V3363" s="27">
        <v>6</v>
      </c>
      <c r="W3363" s="27"/>
      <c r="X3363" s="27"/>
      <c r="Y3363" s="27"/>
      <c r="Z3363" s="27"/>
      <c r="AA3363" s="27"/>
      <c r="AB3363" s="27"/>
      <c r="AC3363" s="27"/>
      <c r="AD3363" s="27"/>
      <c r="AE3363" s="27"/>
      <c r="AF3363" s="27"/>
      <c r="AG3363" s="27"/>
      <c r="AH3363" s="27"/>
      <c r="AI3363" s="27"/>
      <c r="AJ3363" s="27"/>
      <c r="AK3363" s="27"/>
      <c r="AL3363" s="27"/>
      <c r="AM3363" s="27"/>
      <c r="AN3363" s="27"/>
      <c r="AO3363" s="27"/>
      <c r="AP3363" s="27">
        <v>21958.035714285714</v>
      </c>
      <c r="AQ3363" s="39">
        <v>0</v>
      </c>
      <c r="AR3363" s="27">
        <f t="shared" si="90"/>
        <v>0</v>
      </c>
      <c r="AS3363" s="10" t="s">
        <v>111</v>
      </c>
      <c r="AT3363" s="43" t="s">
        <v>241</v>
      </c>
      <c r="AU3363" s="89" t="s">
        <v>212</v>
      </c>
    </row>
    <row r="3364" spans="2:47" x14ac:dyDescent="0.2">
      <c r="B3364" s="7" t="s">
        <v>5337</v>
      </c>
      <c r="C3364" s="8" t="s">
        <v>100</v>
      </c>
      <c r="D3364" s="13" t="s">
        <v>5328</v>
      </c>
      <c r="E3364" s="13" t="s">
        <v>5284</v>
      </c>
      <c r="F3364" s="13" t="s">
        <v>5329</v>
      </c>
      <c r="G3364" s="7" t="s">
        <v>5338</v>
      </c>
      <c r="H3364" s="8" t="s">
        <v>197</v>
      </c>
      <c r="I3364" s="8">
        <v>45</v>
      </c>
      <c r="J3364" s="8" t="s">
        <v>1386</v>
      </c>
      <c r="K3364" s="8" t="s">
        <v>107</v>
      </c>
      <c r="L3364" s="8" t="s">
        <v>108</v>
      </c>
      <c r="M3364" s="8" t="s">
        <v>109</v>
      </c>
      <c r="N3364" s="8" t="s">
        <v>664</v>
      </c>
      <c r="O3364" s="74"/>
      <c r="P3364" s="27"/>
      <c r="Q3364" s="27"/>
      <c r="R3364" s="27"/>
      <c r="S3364" s="27">
        <v>8</v>
      </c>
      <c r="T3364" s="27">
        <v>8</v>
      </c>
      <c r="U3364" s="27">
        <v>8</v>
      </c>
      <c r="V3364" s="27">
        <v>8</v>
      </c>
      <c r="W3364" s="27"/>
      <c r="X3364" s="27"/>
      <c r="Y3364" s="27"/>
      <c r="Z3364" s="27"/>
      <c r="AA3364" s="27"/>
      <c r="AB3364" s="27"/>
      <c r="AC3364" s="27"/>
      <c r="AD3364" s="27"/>
      <c r="AE3364" s="27"/>
      <c r="AF3364" s="27"/>
      <c r="AG3364" s="27"/>
      <c r="AH3364" s="27"/>
      <c r="AI3364" s="27"/>
      <c r="AJ3364" s="27"/>
      <c r="AK3364" s="27"/>
      <c r="AL3364" s="27"/>
      <c r="AM3364" s="27"/>
      <c r="AN3364" s="27"/>
      <c r="AO3364" s="27"/>
      <c r="AP3364" s="27">
        <v>71639.28571428571</v>
      </c>
      <c r="AQ3364" s="39">
        <v>0</v>
      </c>
      <c r="AR3364" s="27">
        <f t="shared" si="90"/>
        <v>0</v>
      </c>
      <c r="AS3364" s="10" t="s">
        <v>111</v>
      </c>
      <c r="AT3364" s="43" t="s">
        <v>241</v>
      </c>
      <c r="AU3364" s="89" t="s">
        <v>212</v>
      </c>
    </row>
    <row r="3365" spans="2:47" x14ac:dyDescent="0.2">
      <c r="B3365" s="7" t="s">
        <v>5339</v>
      </c>
      <c r="C3365" s="8" t="s">
        <v>100</v>
      </c>
      <c r="D3365" s="13" t="s">
        <v>5340</v>
      </c>
      <c r="E3365" s="13" t="s">
        <v>5284</v>
      </c>
      <c r="F3365" s="13" t="s">
        <v>5341</v>
      </c>
      <c r="G3365" s="7" t="s">
        <v>5342</v>
      </c>
      <c r="H3365" s="8" t="s">
        <v>197</v>
      </c>
      <c r="I3365" s="8">
        <v>45</v>
      </c>
      <c r="J3365" s="8" t="s">
        <v>1386</v>
      </c>
      <c r="K3365" s="8" t="s">
        <v>107</v>
      </c>
      <c r="L3365" s="8" t="s">
        <v>108</v>
      </c>
      <c r="M3365" s="8" t="s">
        <v>109</v>
      </c>
      <c r="N3365" s="8" t="s">
        <v>664</v>
      </c>
      <c r="O3365" s="74"/>
      <c r="P3365" s="27"/>
      <c r="Q3365" s="27"/>
      <c r="R3365" s="27"/>
      <c r="S3365" s="27">
        <v>30</v>
      </c>
      <c r="T3365" s="27">
        <v>30</v>
      </c>
      <c r="U3365" s="27">
        <v>30</v>
      </c>
      <c r="V3365" s="27">
        <v>30</v>
      </c>
      <c r="W3365" s="27"/>
      <c r="X3365" s="27"/>
      <c r="Y3365" s="27"/>
      <c r="Z3365" s="27"/>
      <c r="AA3365" s="27"/>
      <c r="AB3365" s="27"/>
      <c r="AC3365" s="27"/>
      <c r="AD3365" s="27"/>
      <c r="AE3365" s="27"/>
      <c r="AF3365" s="27"/>
      <c r="AG3365" s="27"/>
      <c r="AH3365" s="27"/>
      <c r="AI3365" s="27"/>
      <c r="AJ3365" s="27"/>
      <c r="AK3365" s="27"/>
      <c r="AL3365" s="27"/>
      <c r="AM3365" s="27"/>
      <c r="AN3365" s="27"/>
      <c r="AO3365" s="27"/>
      <c r="AP3365" s="27">
        <v>37063.392857142855</v>
      </c>
      <c r="AQ3365" s="39">
        <v>0</v>
      </c>
      <c r="AR3365" s="27">
        <f t="shared" si="90"/>
        <v>0</v>
      </c>
      <c r="AS3365" s="10" t="s">
        <v>111</v>
      </c>
      <c r="AT3365" s="43" t="s">
        <v>241</v>
      </c>
      <c r="AU3365" s="89" t="s">
        <v>212</v>
      </c>
    </row>
    <row r="3366" spans="2:47" x14ac:dyDescent="0.2">
      <c r="B3366" s="7" t="s">
        <v>5343</v>
      </c>
      <c r="C3366" s="8" t="s">
        <v>100</v>
      </c>
      <c r="D3366" s="13" t="s">
        <v>1748</v>
      </c>
      <c r="E3366" s="13" t="s">
        <v>1841</v>
      </c>
      <c r="F3366" s="13" t="s">
        <v>1842</v>
      </c>
      <c r="G3366" s="7" t="s">
        <v>5344</v>
      </c>
      <c r="H3366" s="8" t="s">
        <v>105</v>
      </c>
      <c r="I3366" s="8">
        <v>45</v>
      </c>
      <c r="J3366" s="8" t="s">
        <v>1386</v>
      </c>
      <c r="K3366" s="8" t="s">
        <v>107</v>
      </c>
      <c r="L3366" s="8" t="s">
        <v>108</v>
      </c>
      <c r="M3366" s="8" t="s">
        <v>109</v>
      </c>
      <c r="N3366" s="8" t="s">
        <v>664</v>
      </c>
      <c r="O3366" s="74"/>
      <c r="P3366" s="27"/>
      <c r="Q3366" s="27"/>
      <c r="R3366" s="27"/>
      <c r="S3366" s="27">
        <v>10</v>
      </c>
      <c r="T3366" s="27">
        <v>10</v>
      </c>
      <c r="U3366" s="27">
        <v>10</v>
      </c>
      <c r="V3366" s="27">
        <v>10</v>
      </c>
      <c r="W3366" s="27"/>
      <c r="X3366" s="27"/>
      <c r="Y3366" s="27"/>
      <c r="Z3366" s="27"/>
      <c r="AA3366" s="27"/>
      <c r="AB3366" s="27"/>
      <c r="AC3366" s="27"/>
      <c r="AD3366" s="27"/>
      <c r="AE3366" s="27"/>
      <c r="AF3366" s="27"/>
      <c r="AG3366" s="27"/>
      <c r="AH3366" s="27"/>
      <c r="AI3366" s="27"/>
      <c r="AJ3366" s="27"/>
      <c r="AK3366" s="27"/>
      <c r="AL3366" s="27"/>
      <c r="AM3366" s="27"/>
      <c r="AN3366" s="27"/>
      <c r="AO3366" s="27"/>
      <c r="AP3366" s="27">
        <v>22874.999999999996</v>
      </c>
      <c r="AQ3366" s="39">
        <v>0</v>
      </c>
      <c r="AR3366" s="27">
        <f t="shared" si="90"/>
        <v>0</v>
      </c>
      <c r="AS3366" s="10" t="s">
        <v>111</v>
      </c>
      <c r="AT3366" s="43" t="s">
        <v>241</v>
      </c>
      <c r="AU3366" s="13" t="s">
        <v>1163</v>
      </c>
    </row>
    <row r="3367" spans="2:47" x14ac:dyDescent="0.2">
      <c r="B3367" s="13" t="s">
        <v>5345</v>
      </c>
      <c r="C3367" s="13" t="s">
        <v>100</v>
      </c>
      <c r="D3367" s="13" t="s">
        <v>1840</v>
      </c>
      <c r="E3367" s="13" t="s">
        <v>1841</v>
      </c>
      <c r="F3367" s="13" t="s">
        <v>1842</v>
      </c>
      <c r="G3367" s="13" t="s">
        <v>5346</v>
      </c>
      <c r="H3367" s="13" t="s">
        <v>1475</v>
      </c>
      <c r="I3367" s="13">
        <v>45</v>
      </c>
      <c r="J3367" s="13" t="s">
        <v>614</v>
      </c>
      <c r="K3367" s="13" t="s">
        <v>107</v>
      </c>
      <c r="L3367" s="13" t="s">
        <v>108</v>
      </c>
      <c r="M3367" s="13" t="s">
        <v>109</v>
      </c>
      <c r="N3367" s="13" t="s">
        <v>664</v>
      </c>
      <c r="O3367" s="39"/>
      <c r="P3367" s="39"/>
      <c r="Q3367" s="39"/>
      <c r="R3367" s="39"/>
      <c r="S3367" s="39">
        <v>8</v>
      </c>
      <c r="T3367" s="39">
        <v>8</v>
      </c>
      <c r="U3367" s="39">
        <v>8</v>
      </c>
      <c r="V3367" s="39">
        <v>51</v>
      </c>
      <c r="W3367" s="39">
        <v>51</v>
      </c>
      <c r="X3367" s="39"/>
      <c r="Y3367" s="39"/>
      <c r="Z3367" s="39"/>
      <c r="AA3367" s="39"/>
      <c r="AB3367" s="39"/>
      <c r="AC3367" s="39"/>
      <c r="AD3367" s="39"/>
      <c r="AE3367" s="39"/>
      <c r="AF3367" s="39"/>
      <c r="AG3367" s="39"/>
      <c r="AH3367" s="39"/>
      <c r="AI3367" s="39"/>
      <c r="AJ3367" s="39"/>
      <c r="AK3367" s="39"/>
      <c r="AL3367" s="39"/>
      <c r="AM3367" s="39"/>
      <c r="AN3367" s="39"/>
      <c r="AO3367" s="39"/>
      <c r="AP3367" s="39">
        <v>22874.999999999996</v>
      </c>
      <c r="AQ3367" s="39">
        <v>0</v>
      </c>
      <c r="AR3367" s="27">
        <f t="shared" si="90"/>
        <v>0</v>
      </c>
      <c r="AS3367" s="13" t="s">
        <v>111</v>
      </c>
      <c r="AT3367" s="13">
        <v>2016</v>
      </c>
      <c r="AU3367" s="13" t="s">
        <v>212</v>
      </c>
    </row>
    <row r="3368" spans="2:47" x14ac:dyDescent="0.2">
      <c r="B3368" s="7" t="s">
        <v>5347</v>
      </c>
      <c r="C3368" s="8" t="s">
        <v>100</v>
      </c>
      <c r="D3368" s="13" t="s">
        <v>1748</v>
      </c>
      <c r="E3368" s="13" t="s">
        <v>5165</v>
      </c>
      <c r="F3368" s="13" t="s">
        <v>5348</v>
      </c>
      <c r="G3368" s="7" t="s">
        <v>5349</v>
      </c>
      <c r="H3368" s="8" t="s">
        <v>105</v>
      </c>
      <c r="I3368" s="8">
        <v>45</v>
      </c>
      <c r="J3368" s="8" t="s">
        <v>1386</v>
      </c>
      <c r="K3368" s="8" t="s">
        <v>107</v>
      </c>
      <c r="L3368" s="8" t="s">
        <v>108</v>
      </c>
      <c r="M3368" s="8" t="s">
        <v>109</v>
      </c>
      <c r="N3368" s="8" t="s">
        <v>664</v>
      </c>
      <c r="O3368" s="74"/>
      <c r="P3368" s="27"/>
      <c r="Q3368" s="27"/>
      <c r="R3368" s="27"/>
      <c r="S3368" s="27">
        <v>30</v>
      </c>
      <c r="T3368" s="27">
        <v>30</v>
      </c>
      <c r="U3368" s="27">
        <v>30</v>
      </c>
      <c r="V3368" s="27">
        <v>30</v>
      </c>
      <c r="W3368" s="27"/>
      <c r="X3368" s="27"/>
      <c r="Y3368" s="27"/>
      <c r="Z3368" s="27"/>
      <c r="AA3368" s="27"/>
      <c r="AB3368" s="27"/>
      <c r="AC3368" s="27"/>
      <c r="AD3368" s="27"/>
      <c r="AE3368" s="27"/>
      <c r="AF3368" s="27"/>
      <c r="AG3368" s="27"/>
      <c r="AH3368" s="27"/>
      <c r="AI3368" s="27"/>
      <c r="AJ3368" s="27"/>
      <c r="AK3368" s="27"/>
      <c r="AL3368" s="27"/>
      <c r="AM3368" s="27"/>
      <c r="AN3368" s="27"/>
      <c r="AO3368" s="27"/>
      <c r="AP3368" s="27">
        <v>477.67857142857139</v>
      </c>
      <c r="AQ3368" s="39">
        <v>0</v>
      </c>
      <c r="AR3368" s="27">
        <f t="shared" si="90"/>
        <v>0</v>
      </c>
      <c r="AS3368" s="10" t="s">
        <v>111</v>
      </c>
      <c r="AT3368" s="43" t="s">
        <v>241</v>
      </c>
      <c r="AU3368" s="13" t="s">
        <v>1163</v>
      </c>
    </row>
    <row r="3369" spans="2:47" x14ac:dyDescent="0.2">
      <c r="B3369" s="13" t="s">
        <v>5350</v>
      </c>
      <c r="C3369" s="13" t="s">
        <v>100</v>
      </c>
      <c r="D3369" s="13" t="s">
        <v>5351</v>
      </c>
      <c r="E3369" s="13" t="s">
        <v>5165</v>
      </c>
      <c r="F3369" s="13" t="s">
        <v>5348</v>
      </c>
      <c r="G3369" s="13" t="s">
        <v>5352</v>
      </c>
      <c r="H3369" s="13" t="s">
        <v>1475</v>
      </c>
      <c r="I3369" s="13">
        <v>45</v>
      </c>
      <c r="J3369" s="13" t="s">
        <v>614</v>
      </c>
      <c r="K3369" s="13" t="s">
        <v>107</v>
      </c>
      <c r="L3369" s="13" t="s">
        <v>108</v>
      </c>
      <c r="M3369" s="13" t="s">
        <v>109</v>
      </c>
      <c r="N3369" s="13" t="s">
        <v>664</v>
      </c>
      <c r="O3369" s="39"/>
      <c r="P3369" s="39"/>
      <c r="Q3369" s="39"/>
      <c r="R3369" s="39"/>
      <c r="S3369" s="39">
        <v>63</v>
      </c>
      <c r="T3369" s="39">
        <v>63</v>
      </c>
      <c r="U3369" s="39">
        <v>63</v>
      </c>
      <c r="V3369" s="39">
        <v>60</v>
      </c>
      <c r="W3369" s="39">
        <v>60</v>
      </c>
      <c r="X3369" s="39"/>
      <c r="Y3369" s="39"/>
      <c r="Z3369" s="39"/>
      <c r="AA3369" s="39"/>
      <c r="AB3369" s="39"/>
      <c r="AC3369" s="39"/>
      <c r="AD3369" s="39"/>
      <c r="AE3369" s="39"/>
      <c r="AF3369" s="39"/>
      <c r="AG3369" s="39"/>
      <c r="AH3369" s="39"/>
      <c r="AI3369" s="39"/>
      <c r="AJ3369" s="39"/>
      <c r="AK3369" s="39"/>
      <c r="AL3369" s="39"/>
      <c r="AM3369" s="39"/>
      <c r="AN3369" s="39"/>
      <c r="AO3369" s="39"/>
      <c r="AP3369" s="39">
        <v>477.67</v>
      </c>
      <c r="AQ3369" s="39">
        <v>0</v>
      </c>
      <c r="AR3369" s="27">
        <f t="shared" si="90"/>
        <v>0</v>
      </c>
      <c r="AS3369" s="13" t="s">
        <v>111</v>
      </c>
      <c r="AT3369" s="13">
        <v>2016</v>
      </c>
      <c r="AU3369" s="13" t="s">
        <v>212</v>
      </c>
    </row>
    <row r="3370" spans="2:47" x14ac:dyDescent="0.2">
      <c r="B3370" s="7" t="s">
        <v>5353</v>
      </c>
      <c r="C3370" s="8" t="s">
        <v>100</v>
      </c>
      <c r="D3370" s="13" t="s">
        <v>1748</v>
      </c>
      <c r="E3370" s="13" t="s">
        <v>1749</v>
      </c>
      <c r="F3370" s="13" t="s">
        <v>1749</v>
      </c>
      <c r="G3370" s="7" t="s">
        <v>5354</v>
      </c>
      <c r="H3370" s="8" t="s">
        <v>105</v>
      </c>
      <c r="I3370" s="8">
        <v>45</v>
      </c>
      <c r="J3370" s="8" t="s">
        <v>1386</v>
      </c>
      <c r="K3370" s="8" t="s">
        <v>107</v>
      </c>
      <c r="L3370" s="8" t="s">
        <v>108</v>
      </c>
      <c r="M3370" s="8" t="s">
        <v>109</v>
      </c>
      <c r="N3370" s="8" t="s">
        <v>664</v>
      </c>
      <c r="O3370" s="74"/>
      <c r="P3370" s="27"/>
      <c r="Q3370" s="27"/>
      <c r="R3370" s="27"/>
      <c r="S3370" s="27">
        <v>36</v>
      </c>
      <c r="T3370" s="27">
        <v>36</v>
      </c>
      <c r="U3370" s="27">
        <v>36</v>
      </c>
      <c r="V3370" s="27">
        <v>36</v>
      </c>
      <c r="W3370" s="27"/>
      <c r="X3370" s="27"/>
      <c r="Y3370" s="27"/>
      <c r="Z3370" s="27"/>
      <c r="AA3370" s="27"/>
      <c r="AB3370" s="27"/>
      <c r="AC3370" s="27"/>
      <c r="AD3370" s="27"/>
      <c r="AE3370" s="27"/>
      <c r="AF3370" s="27"/>
      <c r="AG3370" s="27"/>
      <c r="AH3370" s="27"/>
      <c r="AI3370" s="27"/>
      <c r="AJ3370" s="27"/>
      <c r="AK3370" s="27"/>
      <c r="AL3370" s="27"/>
      <c r="AM3370" s="27"/>
      <c r="AN3370" s="27"/>
      <c r="AO3370" s="27"/>
      <c r="AP3370" s="27">
        <v>15651.785714285712</v>
      </c>
      <c r="AQ3370" s="39">
        <v>0</v>
      </c>
      <c r="AR3370" s="27">
        <f t="shared" si="90"/>
        <v>0</v>
      </c>
      <c r="AS3370" s="10" t="s">
        <v>111</v>
      </c>
      <c r="AT3370" s="43" t="s">
        <v>241</v>
      </c>
      <c r="AU3370" s="13" t="s">
        <v>1163</v>
      </c>
    </row>
    <row r="3371" spans="2:47" x14ac:dyDescent="0.2">
      <c r="B3371" s="13" t="s">
        <v>5355</v>
      </c>
      <c r="C3371" s="13" t="s">
        <v>100</v>
      </c>
      <c r="D3371" s="13" t="s">
        <v>1748</v>
      </c>
      <c r="E3371" s="13" t="s">
        <v>1749</v>
      </c>
      <c r="F3371" s="13" t="s">
        <v>1749</v>
      </c>
      <c r="G3371" s="13" t="s">
        <v>5356</v>
      </c>
      <c r="H3371" s="13" t="s">
        <v>1475</v>
      </c>
      <c r="I3371" s="13">
        <v>45</v>
      </c>
      <c r="J3371" s="13" t="s">
        <v>614</v>
      </c>
      <c r="K3371" s="13" t="s">
        <v>107</v>
      </c>
      <c r="L3371" s="13" t="s">
        <v>108</v>
      </c>
      <c r="M3371" s="13" t="s">
        <v>109</v>
      </c>
      <c r="N3371" s="13" t="s">
        <v>664</v>
      </c>
      <c r="O3371" s="39"/>
      <c r="P3371" s="39"/>
      <c r="Q3371" s="39"/>
      <c r="R3371" s="39"/>
      <c r="S3371" s="39">
        <v>6</v>
      </c>
      <c r="T3371" s="39">
        <v>6</v>
      </c>
      <c r="U3371" s="39">
        <v>6</v>
      </c>
      <c r="V3371" s="39">
        <v>6</v>
      </c>
      <c r="W3371" s="39">
        <v>6</v>
      </c>
      <c r="X3371" s="39"/>
      <c r="Y3371" s="39"/>
      <c r="Z3371" s="39"/>
      <c r="AA3371" s="39"/>
      <c r="AB3371" s="39"/>
      <c r="AC3371" s="39"/>
      <c r="AD3371" s="39"/>
      <c r="AE3371" s="39"/>
      <c r="AF3371" s="39"/>
      <c r="AG3371" s="39"/>
      <c r="AH3371" s="39"/>
      <c r="AI3371" s="39"/>
      <c r="AJ3371" s="39"/>
      <c r="AK3371" s="39"/>
      <c r="AL3371" s="39"/>
      <c r="AM3371" s="39"/>
      <c r="AN3371" s="39"/>
      <c r="AO3371" s="39"/>
      <c r="AP3371" s="39">
        <v>15651.78</v>
      </c>
      <c r="AQ3371" s="39">
        <v>0</v>
      </c>
      <c r="AR3371" s="27">
        <f t="shared" si="90"/>
        <v>0</v>
      </c>
      <c r="AS3371" s="13" t="s">
        <v>111</v>
      </c>
      <c r="AT3371" s="13">
        <v>2016</v>
      </c>
      <c r="AU3371" s="13" t="s">
        <v>212</v>
      </c>
    </row>
    <row r="3372" spans="2:47" x14ac:dyDescent="0.2">
      <c r="B3372" s="7" t="s">
        <v>5357</v>
      </c>
      <c r="C3372" s="8" t="s">
        <v>100</v>
      </c>
      <c r="D3372" s="13" t="s">
        <v>1748</v>
      </c>
      <c r="E3372" s="13" t="s">
        <v>1749</v>
      </c>
      <c r="F3372" s="13" t="s">
        <v>1749</v>
      </c>
      <c r="G3372" s="7" t="s">
        <v>5358</v>
      </c>
      <c r="H3372" s="8" t="s">
        <v>105</v>
      </c>
      <c r="I3372" s="8">
        <v>45</v>
      </c>
      <c r="J3372" s="8" t="s">
        <v>1386</v>
      </c>
      <c r="K3372" s="8" t="s">
        <v>107</v>
      </c>
      <c r="L3372" s="8" t="s">
        <v>108</v>
      </c>
      <c r="M3372" s="8" t="s">
        <v>109</v>
      </c>
      <c r="N3372" s="8" t="s">
        <v>664</v>
      </c>
      <c r="O3372" s="74"/>
      <c r="P3372" s="27"/>
      <c r="Q3372" s="27"/>
      <c r="R3372" s="27"/>
      <c r="S3372" s="27">
        <v>12</v>
      </c>
      <c r="T3372" s="27">
        <v>12</v>
      </c>
      <c r="U3372" s="27">
        <v>12</v>
      </c>
      <c r="V3372" s="27">
        <v>12</v>
      </c>
      <c r="W3372" s="27"/>
      <c r="X3372" s="27"/>
      <c r="Y3372" s="27"/>
      <c r="Z3372" s="27"/>
      <c r="AA3372" s="27"/>
      <c r="AB3372" s="27"/>
      <c r="AC3372" s="27"/>
      <c r="AD3372" s="27"/>
      <c r="AE3372" s="27"/>
      <c r="AF3372" s="27"/>
      <c r="AG3372" s="27"/>
      <c r="AH3372" s="27"/>
      <c r="AI3372" s="27"/>
      <c r="AJ3372" s="27"/>
      <c r="AK3372" s="27"/>
      <c r="AL3372" s="27"/>
      <c r="AM3372" s="27"/>
      <c r="AN3372" s="27"/>
      <c r="AO3372" s="27"/>
      <c r="AP3372" s="27">
        <v>2825.6249999999995</v>
      </c>
      <c r="AQ3372" s="39">
        <v>0</v>
      </c>
      <c r="AR3372" s="27">
        <f t="shared" si="90"/>
        <v>0</v>
      </c>
      <c r="AS3372" s="10" t="s">
        <v>111</v>
      </c>
      <c r="AT3372" s="43" t="s">
        <v>241</v>
      </c>
      <c r="AU3372" s="13" t="s">
        <v>1163</v>
      </c>
    </row>
    <row r="3373" spans="2:47" x14ac:dyDescent="0.2">
      <c r="B3373" s="13" t="s">
        <v>5359</v>
      </c>
      <c r="C3373" s="13" t="s">
        <v>100</v>
      </c>
      <c r="D3373" s="13" t="s">
        <v>1748</v>
      </c>
      <c r="E3373" s="13" t="s">
        <v>1749</v>
      </c>
      <c r="F3373" s="13" t="s">
        <v>1749</v>
      </c>
      <c r="G3373" s="13" t="s">
        <v>5360</v>
      </c>
      <c r="H3373" s="13" t="s">
        <v>1475</v>
      </c>
      <c r="I3373" s="13">
        <v>45</v>
      </c>
      <c r="J3373" s="13" t="s">
        <v>614</v>
      </c>
      <c r="K3373" s="13" t="s">
        <v>107</v>
      </c>
      <c r="L3373" s="13" t="s">
        <v>108</v>
      </c>
      <c r="M3373" s="13" t="s">
        <v>109</v>
      </c>
      <c r="N3373" s="13" t="s">
        <v>664</v>
      </c>
      <c r="O3373" s="39"/>
      <c r="P3373" s="39"/>
      <c r="Q3373" s="39"/>
      <c r="R3373" s="39"/>
      <c r="S3373" s="39">
        <v>6</v>
      </c>
      <c r="T3373" s="39">
        <v>6</v>
      </c>
      <c r="U3373" s="39">
        <v>6</v>
      </c>
      <c r="V3373" s="39">
        <v>6</v>
      </c>
      <c r="W3373" s="39">
        <v>6</v>
      </c>
      <c r="X3373" s="39"/>
      <c r="Y3373" s="39"/>
      <c r="Z3373" s="39"/>
      <c r="AA3373" s="39"/>
      <c r="AB3373" s="39"/>
      <c r="AC3373" s="39"/>
      <c r="AD3373" s="39"/>
      <c r="AE3373" s="39"/>
      <c r="AF3373" s="39"/>
      <c r="AG3373" s="39"/>
      <c r="AH3373" s="39"/>
      <c r="AI3373" s="39"/>
      <c r="AJ3373" s="39"/>
      <c r="AK3373" s="39"/>
      <c r="AL3373" s="39"/>
      <c r="AM3373" s="39"/>
      <c r="AN3373" s="39"/>
      <c r="AO3373" s="39"/>
      <c r="AP3373" s="39">
        <v>2825.62</v>
      </c>
      <c r="AQ3373" s="39">
        <v>0</v>
      </c>
      <c r="AR3373" s="27">
        <f t="shared" si="90"/>
        <v>0</v>
      </c>
      <c r="AS3373" s="13" t="s">
        <v>111</v>
      </c>
      <c r="AT3373" s="13">
        <v>2016</v>
      </c>
      <c r="AU3373" s="13" t="s">
        <v>212</v>
      </c>
    </row>
    <row r="3374" spans="2:47" x14ac:dyDescent="0.2">
      <c r="B3374" s="7" t="s">
        <v>5361</v>
      </c>
      <c r="C3374" s="8" t="s">
        <v>100</v>
      </c>
      <c r="D3374" s="13" t="s">
        <v>1748</v>
      </c>
      <c r="E3374" s="13" t="s">
        <v>1749</v>
      </c>
      <c r="F3374" s="13" t="s">
        <v>1749</v>
      </c>
      <c r="G3374" s="7" t="s">
        <v>5362</v>
      </c>
      <c r="H3374" s="8" t="s">
        <v>105</v>
      </c>
      <c r="I3374" s="8">
        <v>45</v>
      </c>
      <c r="J3374" s="8" t="s">
        <v>1386</v>
      </c>
      <c r="K3374" s="8" t="s">
        <v>107</v>
      </c>
      <c r="L3374" s="8" t="s">
        <v>108</v>
      </c>
      <c r="M3374" s="8" t="s">
        <v>109</v>
      </c>
      <c r="N3374" s="8" t="s">
        <v>664</v>
      </c>
      <c r="O3374" s="74"/>
      <c r="P3374" s="27"/>
      <c r="Q3374" s="27"/>
      <c r="R3374" s="27"/>
      <c r="S3374" s="27">
        <v>32</v>
      </c>
      <c r="T3374" s="27">
        <v>32</v>
      </c>
      <c r="U3374" s="27">
        <v>32</v>
      </c>
      <c r="V3374" s="27">
        <v>32</v>
      </c>
      <c r="W3374" s="27"/>
      <c r="X3374" s="27"/>
      <c r="Y3374" s="27"/>
      <c r="Z3374" s="27"/>
      <c r="AA3374" s="27"/>
      <c r="AB3374" s="27"/>
      <c r="AC3374" s="27"/>
      <c r="AD3374" s="27"/>
      <c r="AE3374" s="27"/>
      <c r="AF3374" s="27"/>
      <c r="AG3374" s="27"/>
      <c r="AH3374" s="27"/>
      <c r="AI3374" s="27"/>
      <c r="AJ3374" s="27"/>
      <c r="AK3374" s="27"/>
      <c r="AL3374" s="27"/>
      <c r="AM3374" s="27"/>
      <c r="AN3374" s="27"/>
      <c r="AO3374" s="27"/>
      <c r="AP3374" s="27">
        <v>9617.1428571428569</v>
      </c>
      <c r="AQ3374" s="39">
        <v>0</v>
      </c>
      <c r="AR3374" s="27">
        <f t="shared" si="90"/>
        <v>0</v>
      </c>
      <c r="AS3374" s="10" t="s">
        <v>111</v>
      </c>
      <c r="AT3374" s="43" t="s">
        <v>241</v>
      </c>
      <c r="AU3374" s="13" t="s">
        <v>1163</v>
      </c>
    </row>
    <row r="3375" spans="2:47" x14ac:dyDescent="0.2">
      <c r="B3375" s="13" t="s">
        <v>5363</v>
      </c>
      <c r="C3375" s="13" t="s">
        <v>100</v>
      </c>
      <c r="D3375" s="13" t="s">
        <v>1748</v>
      </c>
      <c r="E3375" s="13" t="s">
        <v>1749</v>
      </c>
      <c r="F3375" s="13" t="s">
        <v>1749</v>
      </c>
      <c r="G3375" s="13" t="s">
        <v>5364</v>
      </c>
      <c r="H3375" s="13" t="s">
        <v>1475</v>
      </c>
      <c r="I3375" s="13">
        <v>45</v>
      </c>
      <c r="J3375" s="13" t="s">
        <v>614</v>
      </c>
      <c r="K3375" s="13" t="s">
        <v>107</v>
      </c>
      <c r="L3375" s="13" t="s">
        <v>108</v>
      </c>
      <c r="M3375" s="13" t="s">
        <v>109</v>
      </c>
      <c r="N3375" s="13" t="s">
        <v>664</v>
      </c>
      <c r="O3375" s="39"/>
      <c r="P3375" s="39"/>
      <c r="Q3375" s="39"/>
      <c r="R3375" s="39"/>
      <c r="S3375" s="39">
        <v>12</v>
      </c>
      <c r="T3375" s="39">
        <v>27</v>
      </c>
      <c r="U3375" s="39">
        <v>27</v>
      </c>
      <c r="V3375" s="39">
        <v>30</v>
      </c>
      <c r="W3375" s="39">
        <v>30</v>
      </c>
      <c r="X3375" s="39"/>
      <c r="Y3375" s="39"/>
      <c r="Z3375" s="39"/>
      <c r="AA3375" s="39"/>
      <c r="AB3375" s="39"/>
      <c r="AC3375" s="39"/>
      <c r="AD3375" s="39"/>
      <c r="AE3375" s="39"/>
      <c r="AF3375" s="39"/>
      <c r="AG3375" s="39"/>
      <c r="AH3375" s="39"/>
      <c r="AI3375" s="39"/>
      <c r="AJ3375" s="39"/>
      <c r="AK3375" s="39"/>
      <c r="AL3375" s="39"/>
      <c r="AM3375" s="39"/>
      <c r="AN3375" s="39"/>
      <c r="AO3375" s="39"/>
      <c r="AP3375" s="39">
        <v>9617.14</v>
      </c>
      <c r="AQ3375" s="39">
        <v>0</v>
      </c>
      <c r="AR3375" s="27">
        <f t="shared" si="90"/>
        <v>0</v>
      </c>
      <c r="AS3375" s="13" t="s">
        <v>111</v>
      </c>
      <c r="AT3375" s="13">
        <v>2016</v>
      </c>
      <c r="AU3375" s="13" t="s">
        <v>212</v>
      </c>
    </row>
    <row r="3376" spans="2:47" x14ac:dyDescent="0.2">
      <c r="B3376" s="7" t="s">
        <v>5365</v>
      </c>
      <c r="C3376" s="8" t="s">
        <v>100</v>
      </c>
      <c r="D3376" s="13" t="s">
        <v>1785</v>
      </c>
      <c r="E3376" s="13" t="s">
        <v>1786</v>
      </c>
      <c r="F3376" s="13" t="s">
        <v>1787</v>
      </c>
      <c r="G3376" s="7" t="s">
        <v>5366</v>
      </c>
      <c r="H3376" s="8" t="s">
        <v>197</v>
      </c>
      <c r="I3376" s="8">
        <v>45</v>
      </c>
      <c r="J3376" s="8" t="s">
        <v>1386</v>
      </c>
      <c r="K3376" s="8" t="s">
        <v>107</v>
      </c>
      <c r="L3376" s="8" t="s">
        <v>108</v>
      </c>
      <c r="M3376" s="8" t="s">
        <v>109</v>
      </c>
      <c r="N3376" s="8" t="s">
        <v>664</v>
      </c>
      <c r="O3376" s="74"/>
      <c r="P3376" s="27"/>
      <c r="Q3376" s="27"/>
      <c r="R3376" s="27"/>
      <c r="S3376" s="27">
        <v>56</v>
      </c>
      <c r="T3376" s="27">
        <v>56</v>
      </c>
      <c r="U3376" s="27">
        <v>56</v>
      </c>
      <c r="V3376" s="27">
        <v>56</v>
      </c>
      <c r="W3376" s="27"/>
      <c r="X3376" s="27"/>
      <c r="Y3376" s="27"/>
      <c r="Z3376" s="27"/>
      <c r="AA3376" s="27"/>
      <c r="AB3376" s="27"/>
      <c r="AC3376" s="27"/>
      <c r="AD3376" s="27"/>
      <c r="AE3376" s="27"/>
      <c r="AF3376" s="27"/>
      <c r="AG3376" s="27"/>
      <c r="AH3376" s="27"/>
      <c r="AI3376" s="27"/>
      <c r="AJ3376" s="27"/>
      <c r="AK3376" s="27"/>
      <c r="AL3376" s="27"/>
      <c r="AM3376" s="27"/>
      <c r="AN3376" s="27"/>
      <c r="AO3376" s="27"/>
      <c r="AP3376" s="27">
        <v>50449.999999999993</v>
      </c>
      <c r="AQ3376" s="39">
        <v>0</v>
      </c>
      <c r="AR3376" s="27">
        <f t="shared" si="90"/>
        <v>0</v>
      </c>
      <c r="AS3376" s="10" t="s">
        <v>111</v>
      </c>
      <c r="AT3376" s="43" t="s">
        <v>241</v>
      </c>
      <c r="AU3376" s="13" t="s">
        <v>1163</v>
      </c>
    </row>
    <row r="3377" spans="2:47" x14ac:dyDescent="0.2">
      <c r="B3377" s="13" t="s">
        <v>5367</v>
      </c>
      <c r="C3377" s="13" t="s">
        <v>100</v>
      </c>
      <c r="D3377" s="13" t="s">
        <v>1785</v>
      </c>
      <c r="E3377" s="13" t="s">
        <v>1786</v>
      </c>
      <c r="F3377" s="13" t="s">
        <v>1787</v>
      </c>
      <c r="G3377" s="13" t="s">
        <v>5368</v>
      </c>
      <c r="H3377" s="13" t="s">
        <v>1475</v>
      </c>
      <c r="I3377" s="13">
        <v>45</v>
      </c>
      <c r="J3377" s="13" t="s">
        <v>614</v>
      </c>
      <c r="K3377" s="13" t="s">
        <v>107</v>
      </c>
      <c r="L3377" s="13" t="s">
        <v>108</v>
      </c>
      <c r="M3377" s="13" t="s">
        <v>109</v>
      </c>
      <c r="N3377" s="13" t="s">
        <v>664</v>
      </c>
      <c r="O3377" s="39"/>
      <c r="P3377" s="39"/>
      <c r="Q3377" s="39"/>
      <c r="R3377" s="39"/>
      <c r="S3377" s="39">
        <v>0</v>
      </c>
      <c r="T3377" s="39">
        <v>34</v>
      </c>
      <c r="U3377" s="39">
        <v>34</v>
      </c>
      <c r="V3377" s="39">
        <v>34</v>
      </c>
      <c r="W3377" s="39">
        <v>34</v>
      </c>
      <c r="X3377" s="39"/>
      <c r="Y3377" s="39"/>
      <c r="Z3377" s="39"/>
      <c r="AA3377" s="39"/>
      <c r="AB3377" s="39"/>
      <c r="AC3377" s="39"/>
      <c r="AD3377" s="39"/>
      <c r="AE3377" s="39"/>
      <c r="AF3377" s="39"/>
      <c r="AG3377" s="39"/>
      <c r="AH3377" s="39"/>
      <c r="AI3377" s="39"/>
      <c r="AJ3377" s="39"/>
      <c r="AK3377" s="39"/>
      <c r="AL3377" s="39"/>
      <c r="AM3377" s="39"/>
      <c r="AN3377" s="39"/>
      <c r="AO3377" s="39"/>
      <c r="AP3377" s="39">
        <v>50449.999999999993</v>
      </c>
      <c r="AQ3377" s="39">
        <v>0</v>
      </c>
      <c r="AR3377" s="27">
        <f t="shared" si="90"/>
        <v>0</v>
      </c>
      <c r="AS3377" s="13" t="s">
        <v>111</v>
      </c>
      <c r="AT3377" s="13">
        <v>2016</v>
      </c>
      <c r="AU3377" s="13" t="s">
        <v>212</v>
      </c>
    </row>
    <row r="3378" spans="2:47" x14ac:dyDescent="0.2">
      <c r="B3378" s="7" t="s">
        <v>5369</v>
      </c>
      <c r="C3378" s="8" t="s">
        <v>100</v>
      </c>
      <c r="D3378" s="13" t="s">
        <v>5370</v>
      </c>
      <c r="E3378" s="13" t="s">
        <v>5371</v>
      </c>
      <c r="F3378" s="13" t="s">
        <v>5372</v>
      </c>
      <c r="G3378" s="7" t="s">
        <v>5373</v>
      </c>
      <c r="H3378" s="8" t="s">
        <v>197</v>
      </c>
      <c r="I3378" s="8">
        <v>45</v>
      </c>
      <c r="J3378" s="8" t="s">
        <v>1386</v>
      </c>
      <c r="K3378" s="8" t="s">
        <v>107</v>
      </c>
      <c r="L3378" s="8" t="s">
        <v>108</v>
      </c>
      <c r="M3378" s="8" t="s">
        <v>109</v>
      </c>
      <c r="N3378" s="8" t="s">
        <v>2105</v>
      </c>
      <c r="O3378" s="74"/>
      <c r="P3378" s="27"/>
      <c r="Q3378" s="27"/>
      <c r="R3378" s="27"/>
      <c r="S3378" s="27">
        <v>251</v>
      </c>
      <c r="T3378" s="27">
        <v>251</v>
      </c>
      <c r="U3378" s="27">
        <v>251</v>
      </c>
      <c r="V3378" s="27">
        <v>251</v>
      </c>
      <c r="W3378" s="27"/>
      <c r="X3378" s="27"/>
      <c r="Y3378" s="27"/>
      <c r="Z3378" s="27"/>
      <c r="AA3378" s="27"/>
      <c r="AB3378" s="27"/>
      <c r="AC3378" s="27"/>
      <c r="AD3378" s="27"/>
      <c r="AE3378" s="27"/>
      <c r="AF3378" s="27"/>
      <c r="AG3378" s="27"/>
      <c r="AH3378" s="27"/>
      <c r="AI3378" s="27"/>
      <c r="AJ3378" s="27"/>
      <c r="AK3378" s="27"/>
      <c r="AL3378" s="27"/>
      <c r="AM3378" s="27"/>
      <c r="AN3378" s="27"/>
      <c r="AO3378" s="27"/>
      <c r="AP3378" s="27">
        <v>787.97321428571422</v>
      </c>
      <c r="AQ3378" s="39">
        <v>0</v>
      </c>
      <c r="AR3378" s="27">
        <f t="shared" si="90"/>
        <v>0</v>
      </c>
      <c r="AS3378" s="10" t="s">
        <v>111</v>
      </c>
      <c r="AT3378" s="43" t="s">
        <v>241</v>
      </c>
      <c r="AU3378" s="89" t="s">
        <v>212</v>
      </c>
    </row>
    <row r="3379" spans="2:47" x14ac:dyDescent="0.2">
      <c r="B3379" s="7" t="s">
        <v>5374</v>
      </c>
      <c r="C3379" s="8" t="s">
        <v>100</v>
      </c>
      <c r="D3379" s="13" t="s">
        <v>5375</v>
      </c>
      <c r="E3379" s="13" t="s">
        <v>5376</v>
      </c>
      <c r="F3379" s="13" t="s">
        <v>5377</v>
      </c>
      <c r="G3379" s="7" t="s">
        <v>5378</v>
      </c>
      <c r="H3379" s="8" t="s">
        <v>197</v>
      </c>
      <c r="I3379" s="8">
        <v>45</v>
      </c>
      <c r="J3379" s="8" t="s">
        <v>1386</v>
      </c>
      <c r="K3379" s="8" t="s">
        <v>107</v>
      </c>
      <c r="L3379" s="8" t="s">
        <v>108</v>
      </c>
      <c r="M3379" s="8" t="s">
        <v>109</v>
      </c>
      <c r="N3379" s="8" t="s">
        <v>664</v>
      </c>
      <c r="O3379" s="74"/>
      <c r="P3379" s="27"/>
      <c r="Q3379" s="27"/>
      <c r="R3379" s="27"/>
      <c r="S3379" s="27">
        <v>3100</v>
      </c>
      <c r="T3379" s="27">
        <v>3100</v>
      </c>
      <c r="U3379" s="27">
        <v>3100</v>
      </c>
      <c r="V3379" s="27">
        <v>3100</v>
      </c>
      <c r="W3379" s="27"/>
      <c r="X3379" s="27"/>
      <c r="Y3379" s="27"/>
      <c r="Z3379" s="27"/>
      <c r="AA3379" s="27"/>
      <c r="AB3379" s="27"/>
      <c r="AC3379" s="27"/>
      <c r="AD3379" s="27"/>
      <c r="AE3379" s="27"/>
      <c r="AF3379" s="27"/>
      <c r="AG3379" s="27"/>
      <c r="AH3379" s="27"/>
      <c r="AI3379" s="27"/>
      <c r="AJ3379" s="27"/>
      <c r="AK3379" s="27"/>
      <c r="AL3379" s="27"/>
      <c r="AM3379" s="27"/>
      <c r="AN3379" s="27"/>
      <c r="AO3379" s="27"/>
      <c r="AP3379" s="27">
        <v>179.99999999999997</v>
      </c>
      <c r="AQ3379" s="39">
        <v>0</v>
      </c>
      <c r="AR3379" s="27">
        <f t="shared" si="90"/>
        <v>0</v>
      </c>
      <c r="AS3379" s="10" t="s">
        <v>111</v>
      </c>
      <c r="AT3379" s="43" t="s">
        <v>241</v>
      </c>
      <c r="AU3379" s="13" t="s">
        <v>1163</v>
      </c>
    </row>
    <row r="3380" spans="2:47" x14ac:dyDescent="0.2">
      <c r="B3380" s="13" t="s">
        <v>5379</v>
      </c>
      <c r="C3380" s="13" t="s">
        <v>100</v>
      </c>
      <c r="D3380" s="13" t="s">
        <v>5380</v>
      </c>
      <c r="E3380" s="13" t="s">
        <v>5376</v>
      </c>
      <c r="F3380" s="13" t="s">
        <v>5377</v>
      </c>
      <c r="G3380" s="13" t="s">
        <v>5381</v>
      </c>
      <c r="H3380" s="13" t="s">
        <v>1475</v>
      </c>
      <c r="I3380" s="13">
        <v>45</v>
      </c>
      <c r="J3380" s="13" t="s">
        <v>614</v>
      </c>
      <c r="K3380" s="13" t="s">
        <v>107</v>
      </c>
      <c r="L3380" s="13" t="s">
        <v>108</v>
      </c>
      <c r="M3380" s="13" t="s">
        <v>109</v>
      </c>
      <c r="N3380" s="13" t="s">
        <v>664</v>
      </c>
      <c r="O3380" s="39"/>
      <c r="P3380" s="39"/>
      <c r="Q3380" s="39"/>
      <c r="R3380" s="39"/>
      <c r="S3380" s="39">
        <v>1140</v>
      </c>
      <c r="T3380" s="39">
        <v>1200</v>
      </c>
      <c r="U3380" s="39">
        <v>1200</v>
      </c>
      <c r="V3380" s="39">
        <v>1200</v>
      </c>
      <c r="W3380" s="39">
        <v>1200</v>
      </c>
      <c r="X3380" s="39"/>
      <c r="Y3380" s="39"/>
      <c r="Z3380" s="39"/>
      <c r="AA3380" s="39"/>
      <c r="AB3380" s="39"/>
      <c r="AC3380" s="39"/>
      <c r="AD3380" s="39"/>
      <c r="AE3380" s="39"/>
      <c r="AF3380" s="39"/>
      <c r="AG3380" s="39"/>
      <c r="AH3380" s="39"/>
      <c r="AI3380" s="39"/>
      <c r="AJ3380" s="39"/>
      <c r="AK3380" s="39"/>
      <c r="AL3380" s="39"/>
      <c r="AM3380" s="39"/>
      <c r="AN3380" s="39"/>
      <c r="AO3380" s="39"/>
      <c r="AP3380" s="39">
        <v>179.99999999999997</v>
      </c>
      <c r="AQ3380" s="39">
        <v>0</v>
      </c>
      <c r="AR3380" s="27">
        <f t="shared" si="90"/>
        <v>0</v>
      </c>
      <c r="AS3380" s="13" t="s">
        <v>111</v>
      </c>
      <c r="AT3380" s="13">
        <v>2016</v>
      </c>
      <c r="AU3380" s="13">
        <v>14</v>
      </c>
    </row>
    <row r="3381" spans="2:47" x14ac:dyDescent="0.2">
      <c r="B3381" s="13" t="s">
        <v>5382</v>
      </c>
      <c r="C3381" s="13" t="s">
        <v>100</v>
      </c>
      <c r="D3381" s="13" t="s">
        <v>5380</v>
      </c>
      <c r="E3381" s="13" t="s">
        <v>5376</v>
      </c>
      <c r="F3381" s="13" t="s">
        <v>5377</v>
      </c>
      <c r="G3381" s="13" t="s">
        <v>5381</v>
      </c>
      <c r="H3381" s="13" t="s">
        <v>1475</v>
      </c>
      <c r="I3381" s="13">
        <v>45</v>
      </c>
      <c r="J3381" s="13" t="s">
        <v>614</v>
      </c>
      <c r="K3381" s="13" t="s">
        <v>107</v>
      </c>
      <c r="L3381" s="13" t="s">
        <v>108</v>
      </c>
      <c r="M3381" s="13" t="s">
        <v>109</v>
      </c>
      <c r="N3381" s="13" t="s">
        <v>664</v>
      </c>
      <c r="O3381" s="39"/>
      <c r="P3381" s="39"/>
      <c r="Q3381" s="39"/>
      <c r="R3381" s="39"/>
      <c r="S3381" s="39">
        <v>1080</v>
      </c>
      <c r="T3381" s="39">
        <v>1200</v>
      </c>
      <c r="U3381" s="39">
        <v>1200</v>
      </c>
      <c r="V3381" s="39">
        <v>1200</v>
      </c>
      <c r="W3381" s="39">
        <v>1200</v>
      </c>
      <c r="X3381" s="39"/>
      <c r="Y3381" s="39"/>
      <c r="Z3381" s="39"/>
      <c r="AA3381" s="39"/>
      <c r="AB3381" s="39"/>
      <c r="AC3381" s="39"/>
      <c r="AD3381" s="39"/>
      <c r="AE3381" s="39"/>
      <c r="AF3381" s="39"/>
      <c r="AG3381" s="39"/>
      <c r="AH3381" s="39"/>
      <c r="AI3381" s="39"/>
      <c r="AJ3381" s="39"/>
      <c r="AK3381" s="39"/>
      <c r="AL3381" s="39"/>
      <c r="AM3381" s="39"/>
      <c r="AN3381" s="39"/>
      <c r="AO3381" s="39"/>
      <c r="AP3381" s="39">
        <v>179.99999999999997</v>
      </c>
      <c r="AQ3381" s="39">
        <v>0</v>
      </c>
      <c r="AR3381" s="27">
        <f t="shared" si="90"/>
        <v>0</v>
      </c>
      <c r="AS3381" s="13" t="s">
        <v>111</v>
      </c>
      <c r="AT3381" s="13">
        <v>2016</v>
      </c>
      <c r="AU3381" s="13">
        <v>9.18</v>
      </c>
    </row>
    <row r="3382" spans="2:47" x14ac:dyDescent="0.2">
      <c r="B3382" s="13" t="s">
        <v>5383</v>
      </c>
      <c r="C3382" s="13" t="s">
        <v>100</v>
      </c>
      <c r="D3382" s="13" t="s">
        <v>5380</v>
      </c>
      <c r="E3382" s="13" t="s">
        <v>5376</v>
      </c>
      <c r="F3382" s="13" t="s">
        <v>5377</v>
      </c>
      <c r="G3382" s="13" t="s">
        <v>5381</v>
      </c>
      <c r="H3382" s="13" t="s">
        <v>1475</v>
      </c>
      <c r="I3382" s="13">
        <v>45</v>
      </c>
      <c r="J3382" s="13" t="s">
        <v>747</v>
      </c>
      <c r="K3382" s="13" t="s">
        <v>107</v>
      </c>
      <c r="L3382" s="13" t="s">
        <v>108</v>
      </c>
      <c r="M3382" s="13" t="s">
        <v>109</v>
      </c>
      <c r="N3382" s="13" t="s">
        <v>664</v>
      </c>
      <c r="O3382" s="39"/>
      <c r="P3382" s="39"/>
      <c r="Q3382" s="39"/>
      <c r="R3382" s="39"/>
      <c r="S3382" s="39">
        <v>1080</v>
      </c>
      <c r="T3382" s="39">
        <v>1200</v>
      </c>
      <c r="U3382" s="39">
        <v>1200</v>
      </c>
      <c r="V3382" s="39">
        <v>1200</v>
      </c>
      <c r="W3382" s="39">
        <v>1200</v>
      </c>
      <c r="X3382" s="39"/>
      <c r="Y3382" s="39"/>
      <c r="Z3382" s="39"/>
      <c r="AA3382" s="39"/>
      <c r="AB3382" s="39"/>
      <c r="AC3382" s="39"/>
      <c r="AD3382" s="39"/>
      <c r="AE3382" s="39"/>
      <c r="AF3382" s="39"/>
      <c r="AG3382" s="39"/>
      <c r="AH3382" s="39"/>
      <c r="AI3382" s="39"/>
      <c r="AJ3382" s="39"/>
      <c r="AK3382" s="39"/>
      <c r="AL3382" s="39"/>
      <c r="AM3382" s="39"/>
      <c r="AN3382" s="39"/>
      <c r="AO3382" s="39"/>
      <c r="AP3382" s="39">
        <v>179.99999999999997</v>
      </c>
      <c r="AQ3382" s="39">
        <v>0</v>
      </c>
      <c r="AR3382" s="27">
        <f t="shared" si="90"/>
        <v>0</v>
      </c>
      <c r="AS3382" s="13" t="s">
        <v>748</v>
      </c>
      <c r="AT3382" s="13">
        <v>2016</v>
      </c>
      <c r="AU3382" s="13">
        <v>9.1199999999999992</v>
      </c>
    </row>
    <row r="3383" spans="2:47" x14ac:dyDescent="0.2">
      <c r="B3383" s="13" t="s">
        <v>5384</v>
      </c>
      <c r="C3383" s="13" t="s">
        <v>100</v>
      </c>
      <c r="D3383" s="13" t="s">
        <v>5380</v>
      </c>
      <c r="E3383" s="13" t="s">
        <v>5376</v>
      </c>
      <c r="F3383" s="13" t="s">
        <v>5377</v>
      </c>
      <c r="G3383" s="13" t="s">
        <v>5381</v>
      </c>
      <c r="H3383" s="13" t="s">
        <v>1475</v>
      </c>
      <c r="I3383" s="13">
        <v>45</v>
      </c>
      <c r="J3383" s="13" t="s">
        <v>462</v>
      </c>
      <c r="K3383" s="13" t="s">
        <v>107</v>
      </c>
      <c r="L3383" s="13" t="s">
        <v>108</v>
      </c>
      <c r="M3383" s="13" t="s">
        <v>337</v>
      </c>
      <c r="N3383" s="13" t="s">
        <v>664</v>
      </c>
      <c r="O3383" s="39"/>
      <c r="P3383" s="39"/>
      <c r="Q3383" s="39"/>
      <c r="R3383" s="39"/>
      <c r="S3383" s="39">
        <v>1080</v>
      </c>
      <c r="T3383" s="39">
        <v>1200</v>
      </c>
      <c r="U3383" s="39">
        <v>1200</v>
      </c>
      <c r="V3383" s="39">
        <v>1200</v>
      </c>
      <c r="W3383" s="39">
        <v>1200</v>
      </c>
      <c r="X3383" s="39"/>
      <c r="Y3383" s="39"/>
      <c r="Z3383" s="39"/>
      <c r="AA3383" s="39"/>
      <c r="AB3383" s="39"/>
      <c r="AC3383" s="39"/>
      <c r="AD3383" s="39"/>
      <c r="AE3383" s="39"/>
      <c r="AF3383" s="39"/>
      <c r="AG3383" s="39"/>
      <c r="AH3383" s="39"/>
      <c r="AI3383" s="39"/>
      <c r="AJ3383" s="39"/>
      <c r="AK3383" s="39"/>
      <c r="AL3383" s="39"/>
      <c r="AM3383" s="39"/>
      <c r="AN3383" s="39"/>
      <c r="AO3383" s="39"/>
      <c r="AP3383" s="39">
        <v>179.99999999999997</v>
      </c>
      <c r="AQ3383" s="39">
        <v>0</v>
      </c>
      <c r="AR3383" s="27">
        <f t="shared" si="90"/>
        <v>0</v>
      </c>
      <c r="AS3383" s="13" t="s">
        <v>748</v>
      </c>
      <c r="AT3383" s="13">
        <v>2016</v>
      </c>
      <c r="AU3383" s="13" t="s">
        <v>212</v>
      </c>
    </row>
    <row r="3384" spans="2:47" x14ac:dyDescent="0.2">
      <c r="B3384" s="7" t="s">
        <v>5385</v>
      </c>
      <c r="C3384" s="8" t="s">
        <v>100</v>
      </c>
      <c r="D3384" s="13" t="s">
        <v>5375</v>
      </c>
      <c r="E3384" s="13" t="s">
        <v>5386</v>
      </c>
      <c r="F3384" s="13" t="s">
        <v>5387</v>
      </c>
      <c r="G3384" s="7" t="s">
        <v>5388</v>
      </c>
      <c r="H3384" s="8" t="s">
        <v>197</v>
      </c>
      <c r="I3384" s="8">
        <v>45</v>
      </c>
      <c r="J3384" s="8" t="s">
        <v>1386</v>
      </c>
      <c r="K3384" s="8" t="s">
        <v>107</v>
      </c>
      <c r="L3384" s="8" t="s">
        <v>108</v>
      </c>
      <c r="M3384" s="8" t="s">
        <v>109</v>
      </c>
      <c r="N3384" s="8" t="s">
        <v>664</v>
      </c>
      <c r="O3384" s="74"/>
      <c r="P3384" s="27"/>
      <c r="Q3384" s="27"/>
      <c r="R3384" s="27"/>
      <c r="S3384" s="27">
        <v>2500</v>
      </c>
      <c r="T3384" s="27">
        <v>2500</v>
      </c>
      <c r="U3384" s="27">
        <v>2500</v>
      </c>
      <c r="V3384" s="27">
        <v>2500</v>
      </c>
      <c r="W3384" s="27"/>
      <c r="X3384" s="27"/>
      <c r="Y3384" s="27"/>
      <c r="Z3384" s="27"/>
      <c r="AA3384" s="27"/>
      <c r="AB3384" s="27"/>
      <c r="AC3384" s="27"/>
      <c r="AD3384" s="27"/>
      <c r="AE3384" s="27"/>
      <c r="AF3384" s="27"/>
      <c r="AG3384" s="27"/>
      <c r="AH3384" s="27"/>
      <c r="AI3384" s="27"/>
      <c r="AJ3384" s="27"/>
      <c r="AK3384" s="27"/>
      <c r="AL3384" s="27"/>
      <c r="AM3384" s="27"/>
      <c r="AN3384" s="27"/>
      <c r="AO3384" s="27"/>
      <c r="AP3384" s="27">
        <v>208</v>
      </c>
      <c r="AQ3384" s="39">
        <v>0</v>
      </c>
      <c r="AR3384" s="27">
        <f t="shared" si="90"/>
        <v>0</v>
      </c>
      <c r="AS3384" s="10" t="s">
        <v>111</v>
      </c>
      <c r="AT3384" s="43" t="s">
        <v>241</v>
      </c>
      <c r="AU3384" s="13" t="s">
        <v>1163</v>
      </c>
    </row>
    <row r="3385" spans="2:47" x14ac:dyDescent="0.2">
      <c r="B3385" s="13" t="s">
        <v>5389</v>
      </c>
      <c r="C3385" s="13" t="s">
        <v>100</v>
      </c>
      <c r="D3385" s="13" t="s">
        <v>5375</v>
      </c>
      <c r="E3385" s="13" t="s">
        <v>5386</v>
      </c>
      <c r="F3385" s="13" t="s">
        <v>5387</v>
      </c>
      <c r="G3385" s="13" t="s">
        <v>5390</v>
      </c>
      <c r="H3385" s="13" t="s">
        <v>1475</v>
      </c>
      <c r="I3385" s="13">
        <v>45</v>
      </c>
      <c r="J3385" s="13" t="s">
        <v>614</v>
      </c>
      <c r="K3385" s="13" t="s">
        <v>107</v>
      </c>
      <c r="L3385" s="13" t="s">
        <v>108</v>
      </c>
      <c r="M3385" s="13" t="s">
        <v>109</v>
      </c>
      <c r="N3385" s="13" t="s">
        <v>664</v>
      </c>
      <c r="O3385" s="39"/>
      <c r="P3385" s="39"/>
      <c r="Q3385" s="39"/>
      <c r="R3385" s="39"/>
      <c r="S3385" s="39">
        <v>1054</v>
      </c>
      <c r="T3385" s="39">
        <v>1100</v>
      </c>
      <c r="U3385" s="39">
        <v>1100</v>
      </c>
      <c r="V3385" s="39">
        <v>1100</v>
      </c>
      <c r="W3385" s="39">
        <v>1100</v>
      </c>
      <c r="X3385" s="39"/>
      <c r="Y3385" s="39"/>
      <c r="Z3385" s="39"/>
      <c r="AA3385" s="39"/>
      <c r="AB3385" s="39"/>
      <c r="AC3385" s="39"/>
      <c r="AD3385" s="39"/>
      <c r="AE3385" s="39"/>
      <c r="AF3385" s="39"/>
      <c r="AG3385" s="39"/>
      <c r="AH3385" s="39"/>
      <c r="AI3385" s="39"/>
      <c r="AJ3385" s="39"/>
      <c r="AK3385" s="39"/>
      <c r="AL3385" s="39"/>
      <c r="AM3385" s="39"/>
      <c r="AN3385" s="39"/>
      <c r="AO3385" s="39"/>
      <c r="AP3385" s="39">
        <v>208</v>
      </c>
      <c r="AQ3385" s="39">
        <v>0</v>
      </c>
      <c r="AR3385" s="27">
        <f t="shared" si="90"/>
        <v>0</v>
      </c>
      <c r="AS3385" s="13" t="s">
        <v>111</v>
      </c>
      <c r="AT3385" s="13">
        <v>2016</v>
      </c>
      <c r="AU3385" s="13">
        <v>14</v>
      </c>
    </row>
    <row r="3386" spans="2:47" x14ac:dyDescent="0.2">
      <c r="B3386" s="13" t="s">
        <v>5391</v>
      </c>
      <c r="C3386" s="13" t="s">
        <v>100</v>
      </c>
      <c r="D3386" s="13" t="s">
        <v>5375</v>
      </c>
      <c r="E3386" s="13" t="s">
        <v>5386</v>
      </c>
      <c r="F3386" s="13" t="s">
        <v>5387</v>
      </c>
      <c r="G3386" s="13" t="s">
        <v>5390</v>
      </c>
      <c r="H3386" s="13" t="s">
        <v>1475</v>
      </c>
      <c r="I3386" s="13">
        <v>45</v>
      </c>
      <c r="J3386" s="13" t="s">
        <v>614</v>
      </c>
      <c r="K3386" s="13" t="s">
        <v>107</v>
      </c>
      <c r="L3386" s="13" t="s">
        <v>108</v>
      </c>
      <c r="M3386" s="13" t="s">
        <v>109</v>
      </c>
      <c r="N3386" s="13" t="s">
        <v>664</v>
      </c>
      <c r="O3386" s="39"/>
      <c r="P3386" s="39"/>
      <c r="Q3386" s="39"/>
      <c r="R3386" s="39"/>
      <c r="S3386" s="39">
        <v>1008</v>
      </c>
      <c r="T3386" s="39">
        <v>1100</v>
      </c>
      <c r="U3386" s="39">
        <v>1100</v>
      </c>
      <c r="V3386" s="39">
        <v>1100</v>
      </c>
      <c r="W3386" s="39">
        <v>1100</v>
      </c>
      <c r="X3386" s="39"/>
      <c r="Y3386" s="39"/>
      <c r="Z3386" s="39"/>
      <c r="AA3386" s="39"/>
      <c r="AB3386" s="39"/>
      <c r="AC3386" s="39"/>
      <c r="AD3386" s="39"/>
      <c r="AE3386" s="39"/>
      <c r="AF3386" s="39"/>
      <c r="AG3386" s="39"/>
      <c r="AH3386" s="39"/>
      <c r="AI3386" s="39"/>
      <c r="AJ3386" s="39"/>
      <c r="AK3386" s="39"/>
      <c r="AL3386" s="39"/>
      <c r="AM3386" s="39"/>
      <c r="AN3386" s="39"/>
      <c r="AO3386" s="39"/>
      <c r="AP3386" s="39">
        <v>208</v>
      </c>
      <c r="AQ3386" s="39">
        <v>0</v>
      </c>
      <c r="AR3386" s="27">
        <f t="shared" si="90"/>
        <v>0</v>
      </c>
      <c r="AS3386" s="13" t="s">
        <v>111</v>
      </c>
      <c r="AT3386" s="13">
        <v>2016</v>
      </c>
      <c r="AU3386" s="13" t="s">
        <v>212</v>
      </c>
    </row>
    <row r="3387" spans="2:47" x14ac:dyDescent="0.2">
      <c r="B3387" s="7" t="s">
        <v>5392</v>
      </c>
      <c r="C3387" s="8" t="s">
        <v>100</v>
      </c>
      <c r="D3387" s="13" t="s">
        <v>5375</v>
      </c>
      <c r="E3387" s="13" t="s">
        <v>5376</v>
      </c>
      <c r="F3387" s="13" t="s">
        <v>5393</v>
      </c>
      <c r="G3387" s="7" t="s">
        <v>5394</v>
      </c>
      <c r="H3387" s="8" t="s">
        <v>197</v>
      </c>
      <c r="I3387" s="8">
        <v>45</v>
      </c>
      <c r="J3387" s="8" t="s">
        <v>1386</v>
      </c>
      <c r="K3387" s="8" t="s">
        <v>107</v>
      </c>
      <c r="L3387" s="8" t="s">
        <v>108</v>
      </c>
      <c r="M3387" s="8" t="s">
        <v>109</v>
      </c>
      <c r="N3387" s="8" t="s">
        <v>664</v>
      </c>
      <c r="O3387" s="74"/>
      <c r="P3387" s="27"/>
      <c r="Q3387" s="27"/>
      <c r="R3387" s="27"/>
      <c r="S3387" s="27">
        <v>3600</v>
      </c>
      <c r="T3387" s="27">
        <v>3600</v>
      </c>
      <c r="U3387" s="27">
        <v>3600</v>
      </c>
      <c r="V3387" s="27">
        <v>3600</v>
      </c>
      <c r="W3387" s="27"/>
      <c r="X3387" s="27"/>
      <c r="Y3387" s="27"/>
      <c r="Z3387" s="27"/>
      <c r="AA3387" s="27"/>
      <c r="AB3387" s="27"/>
      <c r="AC3387" s="27"/>
      <c r="AD3387" s="27"/>
      <c r="AE3387" s="27"/>
      <c r="AF3387" s="27"/>
      <c r="AG3387" s="27"/>
      <c r="AH3387" s="27"/>
      <c r="AI3387" s="27"/>
      <c r="AJ3387" s="27"/>
      <c r="AK3387" s="27"/>
      <c r="AL3387" s="27"/>
      <c r="AM3387" s="27"/>
      <c r="AN3387" s="27"/>
      <c r="AO3387" s="27"/>
      <c r="AP3387" s="27">
        <v>240</v>
      </c>
      <c r="AQ3387" s="39">
        <v>0</v>
      </c>
      <c r="AR3387" s="27">
        <f t="shared" si="90"/>
        <v>0</v>
      </c>
      <c r="AS3387" s="10" t="s">
        <v>111</v>
      </c>
      <c r="AT3387" s="43" t="s">
        <v>241</v>
      </c>
      <c r="AU3387" s="13" t="s">
        <v>1163</v>
      </c>
    </row>
    <row r="3388" spans="2:47" x14ac:dyDescent="0.2">
      <c r="B3388" s="13" t="s">
        <v>5395</v>
      </c>
      <c r="C3388" s="13" t="s">
        <v>100</v>
      </c>
      <c r="D3388" s="13" t="s">
        <v>5396</v>
      </c>
      <c r="E3388" s="13" t="s">
        <v>5376</v>
      </c>
      <c r="F3388" s="13" t="s">
        <v>5393</v>
      </c>
      <c r="G3388" s="13" t="s">
        <v>5397</v>
      </c>
      <c r="H3388" s="13" t="s">
        <v>1475</v>
      </c>
      <c r="I3388" s="13">
        <v>45</v>
      </c>
      <c r="J3388" s="13" t="s">
        <v>614</v>
      </c>
      <c r="K3388" s="13" t="s">
        <v>107</v>
      </c>
      <c r="L3388" s="13" t="s">
        <v>108</v>
      </c>
      <c r="M3388" s="13" t="s">
        <v>109</v>
      </c>
      <c r="N3388" s="13" t="s">
        <v>664</v>
      </c>
      <c r="O3388" s="39"/>
      <c r="P3388" s="39"/>
      <c r="Q3388" s="39"/>
      <c r="R3388" s="39"/>
      <c r="S3388" s="39">
        <v>750</v>
      </c>
      <c r="T3388" s="39">
        <v>750</v>
      </c>
      <c r="U3388" s="39">
        <v>750</v>
      </c>
      <c r="V3388" s="39">
        <v>750</v>
      </c>
      <c r="W3388" s="39">
        <v>750</v>
      </c>
      <c r="X3388" s="39"/>
      <c r="Y3388" s="39"/>
      <c r="Z3388" s="39"/>
      <c r="AA3388" s="39"/>
      <c r="AB3388" s="39"/>
      <c r="AC3388" s="39"/>
      <c r="AD3388" s="39"/>
      <c r="AE3388" s="39"/>
      <c r="AF3388" s="39"/>
      <c r="AG3388" s="39"/>
      <c r="AH3388" s="39"/>
      <c r="AI3388" s="39"/>
      <c r="AJ3388" s="39"/>
      <c r="AK3388" s="39"/>
      <c r="AL3388" s="39"/>
      <c r="AM3388" s="39"/>
      <c r="AN3388" s="39"/>
      <c r="AO3388" s="39"/>
      <c r="AP3388" s="39">
        <v>240</v>
      </c>
      <c r="AQ3388" s="39">
        <v>0</v>
      </c>
      <c r="AR3388" s="27">
        <f t="shared" si="90"/>
        <v>0</v>
      </c>
      <c r="AS3388" s="13" t="s">
        <v>111</v>
      </c>
      <c r="AT3388" s="13">
        <v>2016</v>
      </c>
      <c r="AU3388" s="13">
        <v>9.18</v>
      </c>
    </row>
    <row r="3389" spans="2:47" x14ac:dyDescent="0.2">
      <c r="B3389" s="13" t="s">
        <v>5398</v>
      </c>
      <c r="C3389" s="13" t="s">
        <v>100</v>
      </c>
      <c r="D3389" s="13" t="s">
        <v>5396</v>
      </c>
      <c r="E3389" s="13" t="s">
        <v>5376</v>
      </c>
      <c r="F3389" s="13" t="s">
        <v>5393</v>
      </c>
      <c r="G3389" s="13" t="s">
        <v>5397</v>
      </c>
      <c r="H3389" s="13" t="s">
        <v>1475</v>
      </c>
      <c r="I3389" s="13">
        <v>45</v>
      </c>
      <c r="J3389" s="13" t="s">
        <v>747</v>
      </c>
      <c r="K3389" s="13" t="s">
        <v>107</v>
      </c>
      <c r="L3389" s="13" t="s">
        <v>108</v>
      </c>
      <c r="M3389" s="13" t="s">
        <v>109</v>
      </c>
      <c r="N3389" s="13" t="s">
        <v>664</v>
      </c>
      <c r="O3389" s="39"/>
      <c r="P3389" s="39"/>
      <c r="Q3389" s="39"/>
      <c r="R3389" s="39"/>
      <c r="S3389" s="39">
        <v>750</v>
      </c>
      <c r="T3389" s="39">
        <v>750</v>
      </c>
      <c r="U3389" s="39">
        <v>750</v>
      </c>
      <c r="V3389" s="39">
        <v>750</v>
      </c>
      <c r="W3389" s="39">
        <v>750</v>
      </c>
      <c r="X3389" s="39"/>
      <c r="Y3389" s="39"/>
      <c r="Z3389" s="39"/>
      <c r="AA3389" s="39"/>
      <c r="AB3389" s="39"/>
      <c r="AC3389" s="39"/>
      <c r="AD3389" s="39"/>
      <c r="AE3389" s="39"/>
      <c r="AF3389" s="39"/>
      <c r="AG3389" s="39"/>
      <c r="AH3389" s="39"/>
      <c r="AI3389" s="39"/>
      <c r="AJ3389" s="39"/>
      <c r="AK3389" s="39"/>
      <c r="AL3389" s="39"/>
      <c r="AM3389" s="39"/>
      <c r="AN3389" s="39"/>
      <c r="AO3389" s="39"/>
      <c r="AP3389" s="39">
        <v>240</v>
      </c>
      <c r="AQ3389" s="39">
        <v>0</v>
      </c>
      <c r="AR3389" s="27">
        <f t="shared" si="90"/>
        <v>0</v>
      </c>
      <c r="AS3389" s="13" t="s">
        <v>748</v>
      </c>
      <c r="AT3389" s="13">
        <v>2016</v>
      </c>
      <c r="AU3389" s="13">
        <v>9.1199999999999992</v>
      </c>
    </row>
    <row r="3390" spans="2:47" x14ac:dyDescent="0.2">
      <c r="B3390" s="13" t="s">
        <v>5399</v>
      </c>
      <c r="C3390" s="13" t="s">
        <v>100</v>
      </c>
      <c r="D3390" s="13" t="s">
        <v>5396</v>
      </c>
      <c r="E3390" s="13" t="s">
        <v>5376</v>
      </c>
      <c r="F3390" s="13" t="s">
        <v>5393</v>
      </c>
      <c r="G3390" s="13" t="s">
        <v>5397</v>
      </c>
      <c r="H3390" s="13" t="s">
        <v>1475</v>
      </c>
      <c r="I3390" s="13">
        <v>45</v>
      </c>
      <c r="J3390" s="13" t="s">
        <v>462</v>
      </c>
      <c r="K3390" s="13" t="s">
        <v>107</v>
      </c>
      <c r="L3390" s="13" t="s">
        <v>108</v>
      </c>
      <c r="M3390" s="13" t="s">
        <v>337</v>
      </c>
      <c r="N3390" s="13" t="s">
        <v>664</v>
      </c>
      <c r="O3390" s="39"/>
      <c r="P3390" s="39"/>
      <c r="Q3390" s="39"/>
      <c r="R3390" s="39"/>
      <c r="S3390" s="39">
        <v>750</v>
      </c>
      <c r="T3390" s="39">
        <v>750</v>
      </c>
      <c r="U3390" s="39">
        <v>750</v>
      </c>
      <c r="V3390" s="39">
        <v>750</v>
      </c>
      <c r="W3390" s="39">
        <v>750</v>
      </c>
      <c r="X3390" s="39"/>
      <c r="Y3390" s="39"/>
      <c r="Z3390" s="39"/>
      <c r="AA3390" s="39"/>
      <c r="AB3390" s="39"/>
      <c r="AC3390" s="39"/>
      <c r="AD3390" s="39"/>
      <c r="AE3390" s="39"/>
      <c r="AF3390" s="39"/>
      <c r="AG3390" s="39"/>
      <c r="AH3390" s="39"/>
      <c r="AI3390" s="39"/>
      <c r="AJ3390" s="39"/>
      <c r="AK3390" s="39"/>
      <c r="AL3390" s="39"/>
      <c r="AM3390" s="39"/>
      <c r="AN3390" s="39"/>
      <c r="AO3390" s="39"/>
      <c r="AP3390" s="39">
        <v>240</v>
      </c>
      <c r="AQ3390" s="39">
        <v>0</v>
      </c>
      <c r="AR3390" s="27">
        <f t="shared" si="90"/>
        <v>0</v>
      </c>
      <c r="AS3390" s="13" t="s">
        <v>748</v>
      </c>
      <c r="AT3390" s="13">
        <v>2016</v>
      </c>
      <c r="AU3390" s="13" t="s">
        <v>212</v>
      </c>
    </row>
    <row r="3391" spans="2:47" x14ac:dyDescent="0.2">
      <c r="B3391" s="7" t="s">
        <v>5400</v>
      </c>
      <c r="C3391" s="8" t="s">
        <v>100</v>
      </c>
      <c r="D3391" s="13" t="s">
        <v>5375</v>
      </c>
      <c r="E3391" s="13" t="s">
        <v>5376</v>
      </c>
      <c r="F3391" s="13" t="s">
        <v>5401</v>
      </c>
      <c r="G3391" s="7" t="s">
        <v>5402</v>
      </c>
      <c r="H3391" s="8" t="s">
        <v>197</v>
      </c>
      <c r="I3391" s="8">
        <v>45</v>
      </c>
      <c r="J3391" s="8" t="s">
        <v>1386</v>
      </c>
      <c r="K3391" s="8" t="s">
        <v>107</v>
      </c>
      <c r="L3391" s="8" t="s">
        <v>108</v>
      </c>
      <c r="M3391" s="8" t="s">
        <v>109</v>
      </c>
      <c r="N3391" s="8" t="s">
        <v>664</v>
      </c>
      <c r="O3391" s="74"/>
      <c r="P3391" s="27"/>
      <c r="Q3391" s="27"/>
      <c r="R3391" s="27"/>
      <c r="S3391" s="27">
        <v>2200</v>
      </c>
      <c r="T3391" s="27">
        <v>2200</v>
      </c>
      <c r="U3391" s="27">
        <v>2200</v>
      </c>
      <c r="V3391" s="27">
        <v>2200</v>
      </c>
      <c r="W3391" s="27"/>
      <c r="X3391" s="27"/>
      <c r="Y3391" s="27"/>
      <c r="Z3391" s="27"/>
      <c r="AA3391" s="27"/>
      <c r="AB3391" s="27"/>
      <c r="AC3391" s="27"/>
      <c r="AD3391" s="27"/>
      <c r="AE3391" s="27"/>
      <c r="AF3391" s="27"/>
      <c r="AG3391" s="27"/>
      <c r="AH3391" s="27"/>
      <c r="AI3391" s="27"/>
      <c r="AJ3391" s="27"/>
      <c r="AK3391" s="27"/>
      <c r="AL3391" s="27"/>
      <c r="AM3391" s="27"/>
      <c r="AN3391" s="27"/>
      <c r="AO3391" s="27"/>
      <c r="AP3391" s="27">
        <v>366</v>
      </c>
      <c r="AQ3391" s="39">
        <v>0</v>
      </c>
      <c r="AR3391" s="27">
        <f t="shared" si="90"/>
        <v>0</v>
      </c>
      <c r="AS3391" s="10" t="s">
        <v>111</v>
      </c>
      <c r="AT3391" s="43" t="s">
        <v>241</v>
      </c>
      <c r="AU3391" s="13" t="s">
        <v>1163</v>
      </c>
    </row>
    <row r="3392" spans="2:47" x14ac:dyDescent="0.2">
      <c r="B3392" s="13" t="s">
        <v>5403</v>
      </c>
      <c r="C3392" s="13" t="s">
        <v>100</v>
      </c>
      <c r="D3392" s="13" t="s">
        <v>5404</v>
      </c>
      <c r="E3392" s="13" t="s">
        <v>5376</v>
      </c>
      <c r="F3392" s="13" t="s">
        <v>5401</v>
      </c>
      <c r="G3392" s="13" t="s">
        <v>5405</v>
      </c>
      <c r="H3392" s="13" t="s">
        <v>1475</v>
      </c>
      <c r="I3392" s="13">
        <v>45</v>
      </c>
      <c r="J3392" s="13" t="s">
        <v>614</v>
      </c>
      <c r="K3392" s="13" t="s">
        <v>107</v>
      </c>
      <c r="L3392" s="13" t="s">
        <v>108</v>
      </c>
      <c r="M3392" s="13" t="s">
        <v>109</v>
      </c>
      <c r="N3392" s="13" t="s">
        <v>664</v>
      </c>
      <c r="O3392" s="39"/>
      <c r="P3392" s="39"/>
      <c r="Q3392" s="39"/>
      <c r="R3392" s="39"/>
      <c r="S3392" s="39">
        <v>950</v>
      </c>
      <c r="T3392" s="39">
        <v>950</v>
      </c>
      <c r="U3392" s="39">
        <v>950</v>
      </c>
      <c r="V3392" s="39">
        <v>950</v>
      </c>
      <c r="W3392" s="39">
        <v>950</v>
      </c>
      <c r="X3392" s="39"/>
      <c r="Y3392" s="39"/>
      <c r="Z3392" s="39"/>
      <c r="AA3392" s="39"/>
      <c r="AB3392" s="39"/>
      <c r="AC3392" s="39"/>
      <c r="AD3392" s="39"/>
      <c r="AE3392" s="39"/>
      <c r="AF3392" s="39"/>
      <c r="AG3392" s="39"/>
      <c r="AH3392" s="39"/>
      <c r="AI3392" s="39"/>
      <c r="AJ3392" s="39"/>
      <c r="AK3392" s="39"/>
      <c r="AL3392" s="39"/>
      <c r="AM3392" s="39"/>
      <c r="AN3392" s="39"/>
      <c r="AO3392" s="39"/>
      <c r="AP3392" s="39">
        <v>366</v>
      </c>
      <c r="AQ3392" s="39">
        <v>0</v>
      </c>
      <c r="AR3392" s="27">
        <f t="shared" si="90"/>
        <v>0</v>
      </c>
      <c r="AS3392" s="13" t="s">
        <v>111</v>
      </c>
      <c r="AT3392" s="13">
        <v>2016</v>
      </c>
      <c r="AU3392" s="13">
        <v>9.18</v>
      </c>
    </row>
    <row r="3393" spans="2:47" x14ac:dyDescent="0.2">
      <c r="B3393" s="13" t="s">
        <v>5406</v>
      </c>
      <c r="C3393" s="13" t="s">
        <v>100</v>
      </c>
      <c r="D3393" s="13" t="s">
        <v>5404</v>
      </c>
      <c r="E3393" s="13" t="s">
        <v>5376</v>
      </c>
      <c r="F3393" s="13" t="s">
        <v>5401</v>
      </c>
      <c r="G3393" s="13" t="s">
        <v>5405</v>
      </c>
      <c r="H3393" s="13" t="s">
        <v>1475</v>
      </c>
      <c r="I3393" s="13">
        <v>45</v>
      </c>
      <c r="J3393" s="13" t="s">
        <v>747</v>
      </c>
      <c r="K3393" s="13" t="s">
        <v>107</v>
      </c>
      <c r="L3393" s="13" t="s">
        <v>108</v>
      </c>
      <c r="M3393" s="13" t="s">
        <v>109</v>
      </c>
      <c r="N3393" s="13" t="s">
        <v>664</v>
      </c>
      <c r="O3393" s="39"/>
      <c r="P3393" s="39"/>
      <c r="Q3393" s="39"/>
      <c r="R3393" s="39"/>
      <c r="S3393" s="39">
        <v>950</v>
      </c>
      <c r="T3393" s="39">
        <v>950</v>
      </c>
      <c r="U3393" s="39">
        <v>950</v>
      </c>
      <c r="V3393" s="39">
        <v>950</v>
      </c>
      <c r="W3393" s="39">
        <v>950</v>
      </c>
      <c r="X3393" s="39"/>
      <c r="Y3393" s="39"/>
      <c r="Z3393" s="39"/>
      <c r="AA3393" s="39"/>
      <c r="AB3393" s="39"/>
      <c r="AC3393" s="39"/>
      <c r="AD3393" s="39"/>
      <c r="AE3393" s="39"/>
      <c r="AF3393" s="39"/>
      <c r="AG3393" s="39"/>
      <c r="AH3393" s="39"/>
      <c r="AI3393" s="39"/>
      <c r="AJ3393" s="39"/>
      <c r="AK3393" s="39"/>
      <c r="AL3393" s="39"/>
      <c r="AM3393" s="39"/>
      <c r="AN3393" s="39"/>
      <c r="AO3393" s="39"/>
      <c r="AP3393" s="39">
        <v>366</v>
      </c>
      <c r="AQ3393" s="39">
        <v>0</v>
      </c>
      <c r="AR3393" s="27">
        <f t="shared" si="90"/>
        <v>0</v>
      </c>
      <c r="AS3393" s="13" t="s">
        <v>748</v>
      </c>
      <c r="AT3393" s="13">
        <v>2016</v>
      </c>
      <c r="AU3393" s="13">
        <v>9.1199999999999992</v>
      </c>
    </row>
    <row r="3394" spans="2:47" x14ac:dyDescent="0.2">
      <c r="B3394" s="13" t="s">
        <v>5407</v>
      </c>
      <c r="C3394" s="13" t="s">
        <v>100</v>
      </c>
      <c r="D3394" s="13" t="s">
        <v>5404</v>
      </c>
      <c r="E3394" s="13" t="s">
        <v>5376</v>
      </c>
      <c r="F3394" s="13" t="s">
        <v>5401</v>
      </c>
      <c r="G3394" s="13" t="s">
        <v>5405</v>
      </c>
      <c r="H3394" s="13" t="s">
        <v>1475</v>
      </c>
      <c r="I3394" s="13">
        <v>45</v>
      </c>
      <c r="J3394" s="13" t="s">
        <v>462</v>
      </c>
      <c r="K3394" s="13" t="s">
        <v>107</v>
      </c>
      <c r="L3394" s="13" t="s">
        <v>108</v>
      </c>
      <c r="M3394" s="13" t="s">
        <v>337</v>
      </c>
      <c r="N3394" s="13" t="s">
        <v>664</v>
      </c>
      <c r="O3394" s="39"/>
      <c r="P3394" s="39"/>
      <c r="Q3394" s="39"/>
      <c r="R3394" s="39"/>
      <c r="S3394" s="39">
        <v>950</v>
      </c>
      <c r="T3394" s="39">
        <v>950</v>
      </c>
      <c r="U3394" s="39">
        <v>950</v>
      </c>
      <c r="V3394" s="39">
        <v>950</v>
      </c>
      <c r="W3394" s="39">
        <v>950</v>
      </c>
      <c r="X3394" s="39"/>
      <c r="Y3394" s="39"/>
      <c r="Z3394" s="39"/>
      <c r="AA3394" s="39"/>
      <c r="AB3394" s="39"/>
      <c r="AC3394" s="39"/>
      <c r="AD3394" s="39"/>
      <c r="AE3394" s="39"/>
      <c r="AF3394" s="39"/>
      <c r="AG3394" s="39"/>
      <c r="AH3394" s="39"/>
      <c r="AI3394" s="39"/>
      <c r="AJ3394" s="39"/>
      <c r="AK3394" s="39"/>
      <c r="AL3394" s="39"/>
      <c r="AM3394" s="39"/>
      <c r="AN3394" s="39"/>
      <c r="AO3394" s="39"/>
      <c r="AP3394" s="39">
        <v>366</v>
      </c>
      <c r="AQ3394" s="39">
        <v>0</v>
      </c>
      <c r="AR3394" s="27">
        <f t="shared" si="90"/>
        <v>0</v>
      </c>
      <c r="AS3394" s="13" t="s">
        <v>748</v>
      </c>
      <c r="AT3394" s="13">
        <v>2016</v>
      </c>
      <c r="AU3394" s="13" t="s">
        <v>212</v>
      </c>
    </row>
    <row r="3395" spans="2:47" x14ac:dyDescent="0.2">
      <c r="B3395" s="7" t="s">
        <v>5408</v>
      </c>
      <c r="C3395" s="8" t="s">
        <v>100</v>
      </c>
      <c r="D3395" s="13" t="s">
        <v>5375</v>
      </c>
      <c r="E3395" s="13" t="s">
        <v>5376</v>
      </c>
      <c r="F3395" s="13" t="s">
        <v>5409</v>
      </c>
      <c r="G3395" s="7" t="s">
        <v>5410</v>
      </c>
      <c r="H3395" s="8" t="s">
        <v>197</v>
      </c>
      <c r="I3395" s="8">
        <v>45</v>
      </c>
      <c r="J3395" s="8" t="s">
        <v>1386</v>
      </c>
      <c r="K3395" s="8" t="s">
        <v>107</v>
      </c>
      <c r="L3395" s="8" t="s">
        <v>108</v>
      </c>
      <c r="M3395" s="8" t="s">
        <v>109</v>
      </c>
      <c r="N3395" s="8" t="s">
        <v>664</v>
      </c>
      <c r="O3395" s="74"/>
      <c r="P3395" s="27"/>
      <c r="Q3395" s="27"/>
      <c r="R3395" s="27"/>
      <c r="S3395" s="27">
        <v>200</v>
      </c>
      <c r="T3395" s="27">
        <v>200</v>
      </c>
      <c r="U3395" s="27">
        <v>200</v>
      </c>
      <c r="V3395" s="27">
        <v>200</v>
      </c>
      <c r="W3395" s="27"/>
      <c r="X3395" s="27"/>
      <c r="Y3395" s="27"/>
      <c r="Z3395" s="27"/>
      <c r="AA3395" s="27"/>
      <c r="AB3395" s="27"/>
      <c r="AC3395" s="27"/>
      <c r="AD3395" s="27"/>
      <c r="AE3395" s="27"/>
      <c r="AF3395" s="27"/>
      <c r="AG3395" s="27"/>
      <c r="AH3395" s="27"/>
      <c r="AI3395" s="27"/>
      <c r="AJ3395" s="27"/>
      <c r="AK3395" s="27"/>
      <c r="AL3395" s="27"/>
      <c r="AM3395" s="27"/>
      <c r="AN3395" s="27"/>
      <c r="AO3395" s="27"/>
      <c r="AP3395" s="27">
        <v>2678.5714285714284</v>
      </c>
      <c r="AQ3395" s="39">
        <v>0</v>
      </c>
      <c r="AR3395" s="27">
        <f t="shared" si="90"/>
        <v>0</v>
      </c>
      <c r="AS3395" s="10" t="s">
        <v>111</v>
      </c>
      <c r="AT3395" s="43" t="s">
        <v>241</v>
      </c>
      <c r="AU3395" s="13" t="s">
        <v>1163</v>
      </c>
    </row>
    <row r="3396" spans="2:47" x14ac:dyDescent="0.2">
      <c r="B3396" s="13" t="s">
        <v>5411</v>
      </c>
      <c r="C3396" s="13" t="s">
        <v>100</v>
      </c>
      <c r="D3396" s="13" t="s">
        <v>5412</v>
      </c>
      <c r="E3396" s="13" t="s">
        <v>5376</v>
      </c>
      <c r="F3396" s="13" t="s">
        <v>5409</v>
      </c>
      <c r="G3396" s="13" t="s">
        <v>5413</v>
      </c>
      <c r="H3396" s="13" t="s">
        <v>1475</v>
      </c>
      <c r="I3396" s="13">
        <v>45</v>
      </c>
      <c r="J3396" s="13" t="s">
        <v>614</v>
      </c>
      <c r="K3396" s="13" t="s">
        <v>107</v>
      </c>
      <c r="L3396" s="13" t="s">
        <v>108</v>
      </c>
      <c r="M3396" s="13" t="s">
        <v>109</v>
      </c>
      <c r="N3396" s="13" t="s">
        <v>664</v>
      </c>
      <c r="O3396" s="39"/>
      <c r="P3396" s="39"/>
      <c r="Q3396" s="39"/>
      <c r="R3396" s="39"/>
      <c r="S3396" s="39">
        <v>0</v>
      </c>
      <c r="T3396" s="39">
        <v>100</v>
      </c>
      <c r="U3396" s="39">
        <v>100</v>
      </c>
      <c r="V3396" s="39">
        <v>100</v>
      </c>
      <c r="W3396" s="39">
        <v>100</v>
      </c>
      <c r="X3396" s="39"/>
      <c r="Y3396" s="39"/>
      <c r="Z3396" s="39"/>
      <c r="AA3396" s="39"/>
      <c r="AB3396" s="39"/>
      <c r="AC3396" s="39"/>
      <c r="AD3396" s="39"/>
      <c r="AE3396" s="39"/>
      <c r="AF3396" s="39"/>
      <c r="AG3396" s="39"/>
      <c r="AH3396" s="39"/>
      <c r="AI3396" s="39"/>
      <c r="AJ3396" s="39"/>
      <c r="AK3396" s="39"/>
      <c r="AL3396" s="39"/>
      <c r="AM3396" s="39"/>
      <c r="AN3396" s="39"/>
      <c r="AO3396" s="39"/>
      <c r="AP3396" s="39">
        <v>2678.57</v>
      </c>
      <c r="AQ3396" s="39">
        <v>0</v>
      </c>
      <c r="AR3396" s="27">
        <f t="shared" si="90"/>
        <v>0</v>
      </c>
      <c r="AS3396" s="13" t="s">
        <v>111</v>
      </c>
      <c r="AT3396" s="13">
        <v>2016</v>
      </c>
      <c r="AU3396" s="13" t="s">
        <v>212</v>
      </c>
    </row>
    <row r="3397" spans="2:47" x14ac:dyDescent="0.2">
      <c r="B3397" s="7" t="s">
        <v>5414</v>
      </c>
      <c r="C3397" s="8" t="s">
        <v>100</v>
      </c>
      <c r="D3397" s="13" t="s">
        <v>5415</v>
      </c>
      <c r="E3397" s="8" t="s">
        <v>5416</v>
      </c>
      <c r="F3397" s="8" t="s">
        <v>5417</v>
      </c>
      <c r="G3397" s="7" t="s">
        <v>5418</v>
      </c>
      <c r="H3397" s="8" t="s">
        <v>197</v>
      </c>
      <c r="I3397" s="8">
        <v>45</v>
      </c>
      <c r="J3397" s="8" t="s">
        <v>1386</v>
      </c>
      <c r="K3397" s="8" t="s">
        <v>107</v>
      </c>
      <c r="L3397" s="8" t="s">
        <v>108</v>
      </c>
      <c r="M3397" s="8" t="s">
        <v>109</v>
      </c>
      <c r="N3397" s="8" t="s">
        <v>261</v>
      </c>
      <c r="O3397" s="74"/>
      <c r="P3397" s="27"/>
      <c r="Q3397" s="27"/>
      <c r="R3397" s="27"/>
      <c r="S3397" s="27">
        <v>19.62</v>
      </c>
      <c r="T3397" s="27">
        <v>19.62</v>
      </c>
      <c r="U3397" s="27">
        <v>19.62</v>
      </c>
      <c r="V3397" s="27">
        <v>19.62</v>
      </c>
      <c r="W3397" s="27"/>
      <c r="X3397" s="27"/>
      <c r="Y3397" s="27"/>
      <c r="Z3397" s="27"/>
      <c r="AA3397" s="27"/>
      <c r="AB3397" s="27"/>
      <c r="AC3397" s="27"/>
      <c r="AD3397" s="27"/>
      <c r="AE3397" s="27"/>
      <c r="AF3397" s="27"/>
      <c r="AG3397" s="27"/>
      <c r="AH3397" s="27"/>
      <c r="AI3397" s="27"/>
      <c r="AJ3397" s="27"/>
      <c r="AK3397" s="27"/>
      <c r="AL3397" s="27"/>
      <c r="AM3397" s="27"/>
      <c r="AN3397" s="27"/>
      <c r="AO3397" s="27"/>
      <c r="AP3397" s="27">
        <v>189852.67857142855</v>
      </c>
      <c r="AQ3397" s="39">
        <v>0</v>
      </c>
      <c r="AR3397" s="27">
        <f t="shared" ref="AR3397:AR3460" si="91">AQ3397*1.12</f>
        <v>0</v>
      </c>
      <c r="AS3397" s="10" t="s">
        <v>111</v>
      </c>
      <c r="AT3397" s="43" t="s">
        <v>241</v>
      </c>
      <c r="AU3397" s="89" t="s">
        <v>5419</v>
      </c>
    </row>
    <row r="3398" spans="2:47" x14ac:dyDescent="0.2">
      <c r="B3398" s="7" t="s">
        <v>5420</v>
      </c>
      <c r="C3398" s="8" t="s">
        <v>100</v>
      </c>
      <c r="D3398" s="13" t="s">
        <v>5421</v>
      </c>
      <c r="E3398" s="13" t="s">
        <v>5416</v>
      </c>
      <c r="F3398" s="13" t="s">
        <v>5422</v>
      </c>
      <c r="G3398" s="7" t="s">
        <v>5423</v>
      </c>
      <c r="H3398" s="8" t="s">
        <v>197</v>
      </c>
      <c r="I3398" s="8">
        <v>45</v>
      </c>
      <c r="J3398" s="8" t="s">
        <v>4117</v>
      </c>
      <c r="K3398" s="8" t="s">
        <v>107</v>
      </c>
      <c r="L3398" s="8" t="s">
        <v>108</v>
      </c>
      <c r="M3398" s="8" t="s">
        <v>109</v>
      </c>
      <c r="N3398" s="8" t="s">
        <v>261</v>
      </c>
      <c r="O3398" s="74"/>
      <c r="P3398" s="27"/>
      <c r="Q3398" s="27"/>
      <c r="R3398" s="27"/>
      <c r="S3398" s="27">
        <v>19.62</v>
      </c>
      <c r="T3398" s="27">
        <v>19.62</v>
      </c>
      <c r="U3398" s="27">
        <v>19.62</v>
      </c>
      <c r="V3398" s="27">
        <v>19.62</v>
      </c>
      <c r="W3398" s="27"/>
      <c r="X3398" s="27"/>
      <c r="Y3398" s="27"/>
      <c r="Z3398" s="27"/>
      <c r="AA3398" s="27"/>
      <c r="AB3398" s="27"/>
      <c r="AC3398" s="27"/>
      <c r="AD3398" s="27"/>
      <c r="AE3398" s="27"/>
      <c r="AF3398" s="27"/>
      <c r="AG3398" s="27"/>
      <c r="AH3398" s="27"/>
      <c r="AI3398" s="27"/>
      <c r="AJ3398" s="27"/>
      <c r="AK3398" s="27"/>
      <c r="AL3398" s="27"/>
      <c r="AM3398" s="27"/>
      <c r="AN3398" s="27"/>
      <c r="AO3398" s="27"/>
      <c r="AP3398" s="27">
        <v>189852.67857142855</v>
      </c>
      <c r="AQ3398" s="39">
        <v>0</v>
      </c>
      <c r="AR3398" s="27">
        <f t="shared" si="91"/>
        <v>0</v>
      </c>
      <c r="AS3398" s="10" t="s">
        <v>111</v>
      </c>
      <c r="AT3398" s="43" t="s">
        <v>4455</v>
      </c>
      <c r="AU3398" s="13" t="s">
        <v>5424</v>
      </c>
    </row>
    <row r="3399" spans="2:47" x14ac:dyDescent="0.2">
      <c r="B3399" s="13" t="s">
        <v>5425</v>
      </c>
      <c r="C3399" s="13" t="s">
        <v>100</v>
      </c>
      <c r="D3399" s="13" t="s">
        <v>5421</v>
      </c>
      <c r="E3399" s="13" t="s">
        <v>5416</v>
      </c>
      <c r="F3399" s="13" t="s">
        <v>5422</v>
      </c>
      <c r="G3399" s="13" t="s">
        <v>5426</v>
      </c>
      <c r="H3399" s="13" t="s">
        <v>1475</v>
      </c>
      <c r="I3399" s="13">
        <v>45</v>
      </c>
      <c r="J3399" s="13" t="s">
        <v>614</v>
      </c>
      <c r="K3399" s="13" t="s">
        <v>107</v>
      </c>
      <c r="L3399" s="13" t="s">
        <v>108</v>
      </c>
      <c r="M3399" s="13" t="s">
        <v>109</v>
      </c>
      <c r="N3399" s="13" t="s">
        <v>261</v>
      </c>
      <c r="O3399" s="39"/>
      <c r="P3399" s="39"/>
      <c r="Q3399" s="39"/>
      <c r="R3399" s="39"/>
      <c r="S3399" s="39">
        <v>4.2039999999999997</v>
      </c>
      <c r="T3399" s="39">
        <v>9.0519999999999996</v>
      </c>
      <c r="U3399" s="39">
        <v>9.0519999999999996</v>
      </c>
      <c r="V3399" s="39">
        <v>9.0519999999999996</v>
      </c>
      <c r="W3399" s="39">
        <v>9.0519999999999996</v>
      </c>
      <c r="X3399" s="39"/>
      <c r="Y3399" s="39"/>
      <c r="Z3399" s="39"/>
      <c r="AA3399" s="39"/>
      <c r="AB3399" s="39"/>
      <c r="AC3399" s="39"/>
      <c r="AD3399" s="39"/>
      <c r="AE3399" s="39"/>
      <c r="AF3399" s="39"/>
      <c r="AG3399" s="39"/>
      <c r="AH3399" s="39"/>
      <c r="AI3399" s="39"/>
      <c r="AJ3399" s="39"/>
      <c r="AK3399" s="39"/>
      <c r="AL3399" s="39"/>
      <c r="AM3399" s="39"/>
      <c r="AN3399" s="39"/>
      <c r="AO3399" s="39"/>
      <c r="AP3399" s="39">
        <v>189852.68</v>
      </c>
      <c r="AQ3399" s="39">
        <v>0</v>
      </c>
      <c r="AR3399" s="27">
        <f t="shared" si="91"/>
        <v>0</v>
      </c>
      <c r="AS3399" s="13" t="s">
        <v>111</v>
      </c>
      <c r="AT3399" s="13">
        <v>2016</v>
      </c>
      <c r="AU3399" s="13">
        <v>14.15</v>
      </c>
    </row>
    <row r="3400" spans="2:47" x14ac:dyDescent="0.2">
      <c r="B3400" s="13" t="s">
        <v>5427</v>
      </c>
      <c r="C3400" s="13" t="s">
        <v>100</v>
      </c>
      <c r="D3400" s="13" t="s">
        <v>5421</v>
      </c>
      <c r="E3400" s="13" t="s">
        <v>5416</v>
      </c>
      <c r="F3400" s="13" t="s">
        <v>5422</v>
      </c>
      <c r="G3400" s="13" t="s">
        <v>5426</v>
      </c>
      <c r="H3400" s="13" t="s">
        <v>1475</v>
      </c>
      <c r="I3400" s="13">
        <v>45</v>
      </c>
      <c r="J3400" s="13" t="s">
        <v>614</v>
      </c>
      <c r="K3400" s="13" t="s">
        <v>107</v>
      </c>
      <c r="L3400" s="13" t="s">
        <v>108</v>
      </c>
      <c r="M3400" s="13" t="s">
        <v>109</v>
      </c>
      <c r="N3400" s="13" t="s">
        <v>261</v>
      </c>
      <c r="O3400" s="39"/>
      <c r="P3400" s="39"/>
      <c r="Q3400" s="39"/>
      <c r="R3400" s="39"/>
      <c r="S3400" s="39">
        <v>9.0519999999999996</v>
      </c>
      <c r="T3400" s="39">
        <v>9.0519999999999996</v>
      </c>
      <c r="U3400" s="39">
        <v>9.0519999999999996</v>
      </c>
      <c r="V3400" s="39">
        <v>9.0519999999999996</v>
      </c>
      <c r="W3400" s="39">
        <v>9.0519999999999996</v>
      </c>
      <c r="X3400" s="39"/>
      <c r="Y3400" s="39"/>
      <c r="Z3400" s="39"/>
      <c r="AA3400" s="39"/>
      <c r="AB3400" s="39"/>
      <c r="AC3400" s="39"/>
      <c r="AD3400" s="39"/>
      <c r="AE3400" s="39"/>
      <c r="AF3400" s="39"/>
      <c r="AG3400" s="39"/>
      <c r="AH3400" s="39"/>
      <c r="AI3400" s="39"/>
      <c r="AJ3400" s="39"/>
      <c r="AK3400" s="39"/>
      <c r="AL3400" s="39"/>
      <c r="AM3400" s="39"/>
      <c r="AN3400" s="39"/>
      <c r="AO3400" s="39"/>
      <c r="AP3400" s="39">
        <v>377440</v>
      </c>
      <c r="AQ3400" s="39">
        <v>0</v>
      </c>
      <c r="AR3400" s="27">
        <f t="shared" si="91"/>
        <v>0</v>
      </c>
      <c r="AS3400" s="13" t="s">
        <v>111</v>
      </c>
      <c r="AT3400" s="13">
        <v>2016</v>
      </c>
      <c r="AU3400" s="13">
        <v>9.15</v>
      </c>
    </row>
    <row r="3401" spans="2:47" x14ac:dyDescent="0.2">
      <c r="B3401" s="13" t="s">
        <v>5428</v>
      </c>
      <c r="C3401" s="13" t="s">
        <v>100</v>
      </c>
      <c r="D3401" s="13" t="s">
        <v>5421</v>
      </c>
      <c r="E3401" s="13" t="s">
        <v>5416</v>
      </c>
      <c r="F3401" s="13" t="s">
        <v>5422</v>
      </c>
      <c r="G3401" s="13" t="s">
        <v>5426</v>
      </c>
      <c r="H3401" s="13" t="s">
        <v>1475</v>
      </c>
      <c r="I3401" s="13">
        <v>45</v>
      </c>
      <c r="J3401" s="13" t="s">
        <v>745</v>
      </c>
      <c r="K3401" s="13" t="s">
        <v>107</v>
      </c>
      <c r="L3401" s="13" t="s">
        <v>108</v>
      </c>
      <c r="M3401" s="13" t="s">
        <v>109</v>
      </c>
      <c r="N3401" s="13" t="s">
        <v>261</v>
      </c>
      <c r="O3401" s="39"/>
      <c r="P3401" s="39"/>
      <c r="Q3401" s="39"/>
      <c r="R3401" s="39"/>
      <c r="S3401" s="39">
        <v>9.0519999999999996</v>
      </c>
      <c r="T3401" s="39">
        <v>9.0519999999999996</v>
      </c>
      <c r="U3401" s="39">
        <v>9.0519999999999996</v>
      </c>
      <c r="V3401" s="39">
        <v>9.0519999999999996</v>
      </c>
      <c r="W3401" s="39">
        <v>9.0519999999999996</v>
      </c>
      <c r="X3401" s="39"/>
      <c r="Y3401" s="39"/>
      <c r="Z3401" s="39"/>
      <c r="AA3401" s="39"/>
      <c r="AB3401" s="39"/>
      <c r="AC3401" s="39"/>
      <c r="AD3401" s="39"/>
      <c r="AE3401" s="39"/>
      <c r="AF3401" s="39"/>
      <c r="AG3401" s="39"/>
      <c r="AH3401" s="39"/>
      <c r="AI3401" s="39"/>
      <c r="AJ3401" s="39"/>
      <c r="AK3401" s="39"/>
      <c r="AL3401" s="39"/>
      <c r="AM3401" s="39"/>
      <c r="AN3401" s="39"/>
      <c r="AO3401" s="39"/>
      <c r="AP3401" s="39">
        <v>337000</v>
      </c>
      <c r="AQ3401" s="39">
        <v>0</v>
      </c>
      <c r="AR3401" s="27">
        <f t="shared" si="91"/>
        <v>0</v>
      </c>
      <c r="AS3401" s="13" t="s">
        <v>111</v>
      </c>
      <c r="AT3401" s="13">
        <v>2016</v>
      </c>
      <c r="AU3401" s="13" t="s">
        <v>212</v>
      </c>
    </row>
    <row r="3402" spans="2:47" x14ac:dyDescent="0.2">
      <c r="B3402" s="7" t="s">
        <v>5429</v>
      </c>
      <c r="C3402" s="8" t="s">
        <v>100</v>
      </c>
      <c r="D3402" s="13" t="s">
        <v>5415</v>
      </c>
      <c r="E3402" s="13" t="s">
        <v>5430</v>
      </c>
      <c r="F3402" s="13" t="s">
        <v>5431</v>
      </c>
      <c r="G3402" s="7" t="s">
        <v>5432</v>
      </c>
      <c r="H3402" s="8" t="s">
        <v>197</v>
      </c>
      <c r="I3402" s="8">
        <v>45</v>
      </c>
      <c r="J3402" s="8" t="s">
        <v>1386</v>
      </c>
      <c r="K3402" s="8" t="s">
        <v>107</v>
      </c>
      <c r="L3402" s="8" t="s">
        <v>108</v>
      </c>
      <c r="M3402" s="8" t="s">
        <v>109</v>
      </c>
      <c r="N3402" s="8" t="s">
        <v>261</v>
      </c>
      <c r="O3402" s="74"/>
      <c r="P3402" s="27"/>
      <c r="Q3402" s="27"/>
      <c r="R3402" s="27"/>
      <c r="S3402" s="39">
        <v>7.84</v>
      </c>
      <c r="T3402" s="27">
        <v>7.84</v>
      </c>
      <c r="U3402" s="27">
        <v>7.84</v>
      </c>
      <c r="V3402" s="27">
        <v>7.84</v>
      </c>
      <c r="W3402" s="27"/>
      <c r="X3402" s="27"/>
      <c r="Y3402" s="27"/>
      <c r="Z3402" s="27"/>
      <c r="AA3402" s="27"/>
      <c r="AB3402" s="27"/>
      <c r="AC3402" s="27"/>
      <c r="AD3402" s="27"/>
      <c r="AE3402" s="27"/>
      <c r="AF3402" s="27"/>
      <c r="AG3402" s="27"/>
      <c r="AH3402" s="27"/>
      <c r="AI3402" s="27"/>
      <c r="AJ3402" s="27"/>
      <c r="AK3402" s="27"/>
      <c r="AL3402" s="27"/>
      <c r="AM3402" s="27"/>
      <c r="AN3402" s="27"/>
      <c r="AO3402" s="27"/>
      <c r="AP3402" s="27">
        <v>215249.99999999997</v>
      </c>
      <c r="AQ3402" s="39">
        <v>0</v>
      </c>
      <c r="AR3402" s="27">
        <f t="shared" si="91"/>
        <v>0</v>
      </c>
      <c r="AS3402" s="10" t="s">
        <v>111</v>
      </c>
      <c r="AT3402" s="43" t="s">
        <v>241</v>
      </c>
      <c r="AU3402" s="13" t="s">
        <v>1163</v>
      </c>
    </row>
    <row r="3403" spans="2:47" x14ac:dyDescent="0.2">
      <c r="B3403" s="13" t="s">
        <v>5433</v>
      </c>
      <c r="C3403" s="13" t="s">
        <v>100</v>
      </c>
      <c r="D3403" s="13" t="s">
        <v>5434</v>
      </c>
      <c r="E3403" s="13" t="s">
        <v>5430</v>
      </c>
      <c r="F3403" s="13" t="s">
        <v>5431</v>
      </c>
      <c r="G3403" s="13" t="s">
        <v>5435</v>
      </c>
      <c r="H3403" s="13" t="s">
        <v>1475</v>
      </c>
      <c r="I3403" s="13">
        <v>45</v>
      </c>
      <c r="J3403" s="13" t="s">
        <v>614</v>
      </c>
      <c r="K3403" s="13" t="s">
        <v>107</v>
      </c>
      <c r="L3403" s="13" t="s">
        <v>108</v>
      </c>
      <c r="M3403" s="13" t="s">
        <v>109</v>
      </c>
      <c r="N3403" s="13" t="s">
        <v>261</v>
      </c>
      <c r="O3403" s="39"/>
      <c r="P3403" s="39"/>
      <c r="Q3403" s="39"/>
      <c r="R3403" s="39"/>
      <c r="S3403" s="39">
        <v>0</v>
      </c>
      <c r="T3403" s="39">
        <v>2</v>
      </c>
      <c r="U3403" s="39">
        <v>2</v>
      </c>
      <c r="V3403" s="39">
        <v>2</v>
      </c>
      <c r="W3403" s="39">
        <v>2</v>
      </c>
      <c r="X3403" s="39"/>
      <c r="Y3403" s="39"/>
      <c r="Z3403" s="39"/>
      <c r="AA3403" s="39"/>
      <c r="AB3403" s="39"/>
      <c r="AC3403" s="39"/>
      <c r="AD3403" s="39"/>
      <c r="AE3403" s="39"/>
      <c r="AF3403" s="39"/>
      <c r="AG3403" s="39"/>
      <c r="AH3403" s="39"/>
      <c r="AI3403" s="39"/>
      <c r="AJ3403" s="39"/>
      <c r="AK3403" s="39"/>
      <c r="AL3403" s="39"/>
      <c r="AM3403" s="39"/>
      <c r="AN3403" s="39"/>
      <c r="AO3403" s="39"/>
      <c r="AP3403" s="39">
        <v>215249.99999999997</v>
      </c>
      <c r="AQ3403" s="39">
        <v>0</v>
      </c>
      <c r="AR3403" s="27">
        <f t="shared" si="91"/>
        <v>0</v>
      </c>
      <c r="AS3403" s="13" t="s">
        <v>111</v>
      </c>
      <c r="AT3403" s="13">
        <v>2016</v>
      </c>
      <c r="AU3403" s="13">
        <v>14.15</v>
      </c>
    </row>
    <row r="3404" spans="2:47" x14ac:dyDescent="0.2">
      <c r="B3404" s="13" t="s">
        <v>5436</v>
      </c>
      <c r="C3404" s="13" t="s">
        <v>100</v>
      </c>
      <c r="D3404" s="13" t="s">
        <v>5434</v>
      </c>
      <c r="E3404" s="13" t="s">
        <v>5430</v>
      </c>
      <c r="F3404" s="13" t="s">
        <v>5431</v>
      </c>
      <c r="G3404" s="13" t="s">
        <v>5435</v>
      </c>
      <c r="H3404" s="13" t="s">
        <v>1475</v>
      </c>
      <c r="I3404" s="13">
        <v>45</v>
      </c>
      <c r="J3404" s="13" t="s">
        <v>614</v>
      </c>
      <c r="K3404" s="13" t="s">
        <v>107</v>
      </c>
      <c r="L3404" s="13" t="s">
        <v>108</v>
      </c>
      <c r="M3404" s="13" t="s">
        <v>109</v>
      </c>
      <c r="N3404" s="13" t="s">
        <v>261</v>
      </c>
      <c r="O3404" s="39"/>
      <c r="P3404" s="39"/>
      <c r="Q3404" s="39"/>
      <c r="R3404" s="39"/>
      <c r="S3404" s="39">
        <v>2</v>
      </c>
      <c r="T3404" s="39">
        <v>2</v>
      </c>
      <c r="U3404" s="39">
        <v>2</v>
      </c>
      <c r="V3404" s="39">
        <v>2</v>
      </c>
      <c r="W3404" s="39">
        <v>2</v>
      </c>
      <c r="X3404" s="39"/>
      <c r="Y3404" s="39"/>
      <c r="Z3404" s="39"/>
      <c r="AA3404" s="39"/>
      <c r="AB3404" s="39"/>
      <c r="AC3404" s="39"/>
      <c r="AD3404" s="39"/>
      <c r="AE3404" s="39"/>
      <c r="AF3404" s="39"/>
      <c r="AG3404" s="39"/>
      <c r="AH3404" s="39"/>
      <c r="AI3404" s="39"/>
      <c r="AJ3404" s="39"/>
      <c r="AK3404" s="39"/>
      <c r="AL3404" s="39"/>
      <c r="AM3404" s="39"/>
      <c r="AN3404" s="39"/>
      <c r="AO3404" s="39"/>
      <c r="AP3404" s="39">
        <v>406560</v>
      </c>
      <c r="AQ3404" s="39">
        <v>0</v>
      </c>
      <c r="AR3404" s="27">
        <f t="shared" si="91"/>
        <v>0</v>
      </c>
      <c r="AS3404" s="13" t="s">
        <v>111</v>
      </c>
      <c r="AT3404" s="13">
        <v>2016</v>
      </c>
      <c r="AU3404" s="13">
        <v>9.15</v>
      </c>
    </row>
    <row r="3405" spans="2:47" x14ac:dyDescent="0.2">
      <c r="B3405" s="13" t="s">
        <v>5437</v>
      </c>
      <c r="C3405" s="13" t="s">
        <v>100</v>
      </c>
      <c r="D3405" s="13" t="s">
        <v>5434</v>
      </c>
      <c r="E3405" s="13" t="s">
        <v>5430</v>
      </c>
      <c r="F3405" s="13" t="s">
        <v>5431</v>
      </c>
      <c r="G3405" s="13" t="s">
        <v>5435</v>
      </c>
      <c r="H3405" s="13" t="s">
        <v>1475</v>
      </c>
      <c r="I3405" s="13">
        <v>45</v>
      </c>
      <c r="J3405" s="13" t="s">
        <v>745</v>
      </c>
      <c r="K3405" s="13" t="s">
        <v>107</v>
      </c>
      <c r="L3405" s="13" t="s">
        <v>108</v>
      </c>
      <c r="M3405" s="13" t="s">
        <v>109</v>
      </c>
      <c r="N3405" s="13" t="s">
        <v>261</v>
      </c>
      <c r="O3405" s="39"/>
      <c r="P3405" s="39"/>
      <c r="Q3405" s="39"/>
      <c r="R3405" s="39"/>
      <c r="S3405" s="39">
        <v>2</v>
      </c>
      <c r="T3405" s="39">
        <v>2</v>
      </c>
      <c r="U3405" s="39">
        <v>2</v>
      </c>
      <c r="V3405" s="39">
        <v>2</v>
      </c>
      <c r="W3405" s="39">
        <v>2</v>
      </c>
      <c r="X3405" s="39"/>
      <c r="Y3405" s="39"/>
      <c r="Z3405" s="39"/>
      <c r="AA3405" s="39"/>
      <c r="AB3405" s="39"/>
      <c r="AC3405" s="39"/>
      <c r="AD3405" s="39"/>
      <c r="AE3405" s="39"/>
      <c r="AF3405" s="39"/>
      <c r="AG3405" s="39"/>
      <c r="AH3405" s="39"/>
      <c r="AI3405" s="39"/>
      <c r="AJ3405" s="39"/>
      <c r="AK3405" s="39"/>
      <c r="AL3405" s="39"/>
      <c r="AM3405" s="39"/>
      <c r="AN3405" s="39"/>
      <c r="AO3405" s="39"/>
      <c r="AP3405" s="39">
        <v>362999.99999999994</v>
      </c>
      <c r="AQ3405" s="39">
        <v>0</v>
      </c>
      <c r="AR3405" s="27">
        <f t="shared" si="91"/>
        <v>0</v>
      </c>
      <c r="AS3405" s="13" t="s">
        <v>111</v>
      </c>
      <c r="AT3405" s="13">
        <v>2016</v>
      </c>
      <c r="AU3405" s="13" t="s">
        <v>212</v>
      </c>
    </row>
    <row r="3406" spans="2:47" x14ac:dyDescent="0.2">
      <c r="B3406" s="7" t="s">
        <v>5438</v>
      </c>
      <c r="C3406" s="8" t="s">
        <v>100</v>
      </c>
      <c r="D3406" s="13" t="s">
        <v>5439</v>
      </c>
      <c r="E3406" s="13" t="s">
        <v>5440</v>
      </c>
      <c r="F3406" s="13" t="s">
        <v>5441</v>
      </c>
      <c r="G3406" s="7" t="s">
        <v>5442</v>
      </c>
      <c r="H3406" s="8" t="s">
        <v>197</v>
      </c>
      <c r="I3406" s="8">
        <v>45</v>
      </c>
      <c r="J3406" s="8" t="s">
        <v>1386</v>
      </c>
      <c r="K3406" s="8" t="s">
        <v>107</v>
      </c>
      <c r="L3406" s="8" t="s">
        <v>108</v>
      </c>
      <c r="M3406" s="8" t="s">
        <v>109</v>
      </c>
      <c r="N3406" s="8" t="s">
        <v>261</v>
      </c>
      <c r="O3406" s="74"/>
      <c r="P3406" s="27"/>
      <c r="Q3406" s="27"/>
      <c r="R3406" s="27"/>
      <c r="S3406" s="27">
        <v>17</v>
      </c>
      <c r="T3406" s="27">
        <v>17</v>
      </c>
      <c r="U3406" s="27">
        <v>17</v>
      </c>
      <c r="V3406" s="27">
        <v>17</v>
      </c>
      <c r="W3406" s="27"/>
      <c r="X3406" s="27"/>
      <c r="Y3406" s="27"/>
      <c r="Z3406" s="27"/>
      <c r="AA3406" s="27"/>
      <c r="AB3406" s="27"/>
      <c r="AC3406" s="27"/>
      <c r="AD3406" s="27"/>
      <c r="AE3406" s="27"/>
      <c r="AF3406" s="27"/>
      <c r="AG3406" s="27"/>
      <c r="AH3406" s="27"/>
      <c r="AI3406" s="27"/>
      <c r="AJ3406" s="27"/>
      <c r="AK3406" s="27"/>
      <c r="AL3406" s="27"/>
      <c r="AM3406" s="27"/>
      <c r="AN3406" s="27"/>
      <c r="AO3406" s="27"/>
      <c r="AP3406" s="27">
        <v>208800</v>
      </c>
      <c r="AQ3406" s="39">
        <v>0</v>
      </c>
      <c r="AR3406" s="27">
        <f t="shared" si="91"/>
        <v>0</v>
      </c>
      <c r="AS3406" s="10" t="s">
        <v>111</v>
      </c>
      <c r="AT3406" s="43" t="s">
        <v>241</v>
      </c>
      <c r="AU3406" s="13" t="s">
        <v>610</v>
      </c>
    </row>
    <row r="3407" spans="2:47" x14ac:dyDescent="0.2">
      <c r="B3407" s="13" t="s">
        <v>5443</v>
      </c>
      <c r="C3407" s="13" t="s">
        <v>100</v>
      </c>
      <c r="D3407" s="13" t="s">
        <v>5444</v>
      </c>
      <c r="E3407" s="13" t="s">
        <v>5440</v>
      </c>
      <c r="F3407" s="13" t="s">
        <v>5441</v>
      </c>
      <c r="G3407" s="13" t="s">
        <v>5445</v>
      </c>
      <c r="H3407" s="13" t="s">
        <v>1475</v>
      </c>
      <c r="I3407" s="13">
        <v>45</v>
      </c>
      <c r="J3407" s="13" t="s">
        <v>614</v>
      </c>
      <c r="K3407" s="13" t="s">
        <v>107</v>
      </c>
      <c r="L3407" s="13" t="s">
        <v>108</v>
      </c>
      <c r="M3407" s="13" t="s">
        <v>109</v>
      </c>
      <c r="N3407" s="13" t="s">
        <v>261</v>
      </c>
      <c r="O3407" s="39"/>
      <c r="P3407" s="39"/>
      <c r="Q3407" s="39"/>
      <c r="R3407" s="39"/>
      <c r="S3407" s="39">
        <v>12.02</v>
      </c>
      <c r="T3407" s="39">
        <v>13.5</v>
      </c>
      <c r="U3407" s="39">
        <v>13.5</v>
      </c>
      <c r="V3407" s="39">
        <v>13.5</v>
      </c>
      <c r="W3407" s="39">
        <v>13.5</v>
      </c>
      <c r="X3407" s="39"/>
      <c r="Y3407" s="39"/>
      <c r="Z3407" s="39"/>
      <c r="AA3407" s="39"/>
      <c r="AB3407" s="39"/>
      <c r="AC3407" s="39"/>
      <c r="AD3407" s="39"/>
      <c r="AE3407" s="39"/>
      <c r="AF3407" s="39"/>
      <c r="AG3407" s="39"/>
      <c r="AH3407" s="39"/>
      <c r="AI3407" s="39"/>
      <c r="AJ3407" s="39"/>
      <c r="AK3407" s="39"/>
      <c r="AL3407" s="39"/>
      <c r="AM3407" s="39"/>
      <c r="AN3407" s="39"/>
      <c r="AO3407" s="39"/>
      <c r="AP3407" s="39">
        <v>239400</v>
      </c>
      <c r="AQ3407" s="39">
        <v>0</v>
      </c>
      <c r="AR3407" s="27">
        <f t="shared" si="91"/>
        <v>0</v>
      </c>
      <c r="AS3407" s="13" t="s">
        <v>111</v>
      </c>
      <c r="AT3407" s="13">
        <v>2016</v>
      </c>
      <c r="AU3407" s="13">
        <v>14.15</v>
      </c>
    </row>
    <row r="3408" spans="2:47" x14ac:dyDescent="0.2">
      <c r="B3408" s="13" t="s">
        <v>5446</v>
      </c>
      <c r="C3408" s="13" t="s">
        <v>100</v>
      </c>
      <c r="D3408" s="13" t="s">
        <v>5444</v>
      </c>
      <c r="E3408" s="13" t="s">
        <v>5440</v>
      </c>
      <c r="F3408" s="13" t="s">
        <v>5441</v>
      </c>
      <c r="G3408" s="13" t="s">
        <v>5445</v>
      </c>
      <c r="H3408" s="13" t="s">
        <v>1475</v>
      </c>
      <c r="I3408" s="13">
        <v>45</v>
      </c>
      <c r="J3408" s="13" t="s">
        <v>614</v>
      </c>
      <c r="K3408" s="13" t="s">
        <v>107</v>
      </c>
      <c r="L3408" s="13" t="s">
        <v>108</v>
      </c>
      <c r="M3408" s="13" t="s">
        <v>109</v>
      </c>
      <c r="N3408" s="13" t="s">
        <v>261</v>
      </c>
      <c r="O3408" s="39"/>
      <c r="P3408" s="39"/>
      <c r="Q3408" s="39"/>
      <c r="R3408" s="39"/>
      <c r="S3408" s="39">
        <v>13.5</v>
      </c>
      <c r="T3408" s="39">
        <v>13.5</v>
      </c>
      <c r="U3408" s="39">
        <v>13.5</v>
      </c>
      <c r="V3408" s="39">
        <v>13.5</v>
      </c>
      <c r="W3408" s="39">
        <v>13.5</v>
      </c>
      <c r="X3408" s="39"/>
      <c r="Y3408" s="39"/>
      <c r="Z3408" s="39"/>
      <c r="AA3408" s="39"/>
      <c r="AB3408" s="39"/>
      <c r="AC3408" s="39"/>
      <c r="AD3408" s="39"/>
      <c r="AE3408" s="39"/>
      <c r="AF3408" s="39"/>
      <c r="AG3408" s="39"/>
      <c r="AH3408" s="39"/>
      <c r="AI3408" s="39"/>
      <c r="AJ3408" s="39"/>
      <c r="AK3408" s="39"/>
      <c r="AL3408" s="39"/>
      <c r="AM3408" s="39"/>
      <c r="AN3408" s="39"/>
      <c r="AO3408" s="39"/>
      <c r="AP3408" s="39">
        <v>268128</v>
      </c>
      <c r="AQ3408" s="39">
        <v>0</v>
      </c>
      <c r="AR3408" s="27">
        <f t="shared" si="91"/>
        <v>0</v>
      </c>
      <c r="AS3408" s="13" t="s">
        <v>111</v>
      </c>
      <c r="AT3408" s="13">
        <v>2016</v>
      </c>
      <c r="AU3408" s="13" t="s">
        <v>212</v>
      </c>
    </row>
    <row r="3409" spans="2:47" x14ac:dyDescent="0.2">
      <c r="B3409" s="7" t="s">
        <v>5447</v>
      </c>
      <c r="C3409" s="8" t="s">
        <v>100</v>
      </c>
      <c r="D3409" s="13" t="s">
        <v>5439</v>
      </c>
      <c r="E3409" s="13" t="s">
        <v>5440</v>
      </c>
      <c r="F3409" s="13" t="s">
        <v>5441</v>
      </c>
      <c r="G3409" s="7" t="s">
        <v>5448</v>
      </c>
      <c r="H3409" s="8" t="s">
        <v>197</v>
      </c>
      <c r="I3409" s="8">
        <v>45</v>
      </c>
      <c r="J3409" s="8" t="s">
        <v>1386</v>
      </c>
      <c r="K3409" s="8" t="s">
        <v>107</v>
      </c>
      <c r="L3409" s="8" t="s">
        <v>108</v>
      </c>
      <c r="M3409" s="8" t="s">
        <v>109</v>
      </c>
      <c r="N3409" s="8" t="s">
        <v>261</v>
      </c>
      <c r="O3409" s="74"/>
      <c r="P3409" s="27"/>
      <c r="Q3409" s="27"/>
      <c r="R3409" s="27"/>
      <c r="S3409" s="27">
        <v>18</v>
      </c>
      <c r="T3409" s="27">
        <v>18</v>
      </c>
      <c r="U3409" s="27">
        <v>18</v>
      </c>
      <c r="V3409" s="27">
        <v>18</v>
      </c>
      <c r="W3409" s="27"/>
      <c r="X3409" s="27"/>
      <c r="Y3409" s="27"/>
      <c r="Z3409" s="27"/>
      <c r="AA3409" s="27"/>
      <c r="AB3409" s="27"/>
      <c r="AC3409" s="27"/>
      <c r="AD3409" s="27"/>
      <c r="AE3409" s="27"/>
      <c r="AF3409" s="27"/>
      <c r="AG3409" s="27"/>
      <c r="AH3409" s="27"/>
      <c r="AI3409" s="27"/>
      <c r="AJ3409" s="27"/>
      <c r="AK3409" s="27"/>
      <c r="AL3409" s="27"/>
      <c r="AM3409" s="27"/>
      <c r="AN3409" s="27"/>
      <c r="AO3409" s="27"/>
      <c r="AP3409" s="27">
        <v>190329.46428571426</v>
      </c>
      <c r="AQ3409" s="39">
        <v>0</v>
      </c>
      <c r="AR3409" s="27">
        <f t="shared" si="91"/>
        <v>0</v>
      </c>
      <c r="AS3409" s="10" t="s">
        <v>111</v>
      </c>
      <c r="AT3409" s="43" t="s">
        <v>241</v>
      </c>
      <c r="AU3409" s="13" t="s">
        <v>1163</v>
      </c>
    </row>
    <row r="3410" spans="2:47" x14ac:dyDescent="0.2">
      <c r="B3410" s="13" t="s">
        <v>5449</v>
      </c>
      <c r="C3410" s="13" t="s">
        <v>100</v>
      </c>
      <c r="D3410" s="13" t="s">
        <v>5444</v>
      </c>
      <c r="E3410" s="13" t="s">
        <v>5440</v>
      </c>
      <c r="F3410" s="13" t="s">
        <v>5441</v>
      </c>
      <c r="G3410" s="13" t="s">
        <v>5450</v>
      </c>
      <c r="H3410" s="13" t="s">
        <v>1475</v>
      </c>
      <c r="I3410" s="13">
        <v>45</v>
      </c>
      <c r="J3410" s="13" t="s">
        <v>614</v>
      </c>
      <c r="K3410" s="13" t="s">
        <v>107</v>
      </c>
      <c r="L3410" s="13" t="s">
        <v>108</v>
      </c>
      <c r="M3410" s="13" t="s">
        <v>109</v>
      </c>
      <c r="N3410" s="13" t="s">
        <v>261</v>
      </c>
      <c r="O3410" s="39"/>
      <c r="P3410" s="39"/>
      <c r="Q3410" s="39"/>
      <c r="R3410" s="39"/>
      <c r="S3410" s="39">
        <v>12.1</v>
      </c>
      <c r="T3410" s="39">
        <v>18.399999999999999</v>
      </c>
      <c r="U3410" s="39">
        <v>18.399999999999999</v>
      </c>
      <c r="V3410" s="39">
        <v>18.399999999999999</v>
      </c>
      <c r="W3410" s="39">
        <v>18.399999999999999</v>
      </c>
      <c r="X3410" s="39"/>
      <c r="Y3410" s="39"/>
      <c r="Z3410" s="39"/>
      <c r="AA3410" s="39"/>
      <c r="AB3410" s="39"/>
      <c r="AC3410" s="39"/>
      <c r="AD3410" s="39"/>
      <c r="AE3410" s="39"/>
      <c r="AF3410" s="39"/>
      <c r="AG3410" s="39"/>
      <c r="AH3410" s="39"/>
      <c r="AI3410" s="39"/>
      <c r="AJ3410" s="39"/>
      <c r="AK3410" s="39"/>
      <c r="AL3410" s="39"/>
      <c r="AM3410" s="39"/>
      <c r="AN3410" s="39"/>
      <c r="AO3410" s="39"/>
      <c r="AP3410" s="39">
        <v>230164.73</v>
      </c>
      <c r="AQ3410" s="39">
        <v>0</v>
      </c>
      <c r="AR3410" s="27">
        <f t="shared" si="91"/>
        <v>0</v>
      </c>
      <c r="AS3410" s="13" t="s">
        <v>111</v>
      </c>
      <c r="AT3410" s="13">
        <v>2016</v>
      </c>
      <c r="AU3410" s="13">
        <v>14.15</v>
      </c>
    </row>
    <row r="3411" spans="2:47" x14ac:dyDescent="0.2">
      <c r="B3411" s="13" t="s">
        <v>5451</v>
      </c>
      <c r="C3411" s="13" t="s">
        <v>100</v>
      </c>
      <c r="D3411" s="13" t="s">
        <v>5444</v>
      </c>
      <c r="E3411" s="13" t="s">
        <v>5440</v>
      </c>
      <c r="F3411" s="13" t="s">
        <v>5441</v>
      </c>
      <c r="G3411" s="13" t="s">
        <v>5450</v>
      </c>
      <c r="H3411" s="13" t="s">
        <v>1475</v>
      </c>
      <c r="I3411" s="13">
        <v>45</v>
      </c>
      <c r="J3411" s="13" t="s">
        <v>614</v>
      </c>
      <c r="K3411" s="13" t="s">
        <v>107</v>
      </c>
      <c r="L3411" s="13" t="s">
        <v>108</v>
      </c>
      <c r="M3411" s="13" t="s">
        <v>109</v>
      </c>
      <c r="N3411" s="13" t="s">
        <v>261</v>
      </c>
      <c r="O3411" s="39"/>
      <c r="P3411" s="39"/>
      <c r="Q3411" s="39"/>
      <c r="R3411" s="39"/>
      <c r="S3411" s="39">
        <v>18.399999999999999</v>
      </c>
      <c r="T3411" s="39">
        <v>18.399999999999999</v>
      </c>
      <c r="U3411" s="39">
        <v>18.399999999999999</v>
      </c>
      <c r="V3411" s="39">
        <v>18.399999999999999</v>
      </c>
      <c r="W3411" s="39">
        <v>18.399999999999999</v>
      </c>
      <c r="X3411" s="39"/>
      <c r="Y3411" s="39"/>
      <c r="Z3411" s="39"/>
      <c r="AA3411" s="39"/>
      <c r="AB3411" s="39"/>
      <c r="AC3411" s="39"/>
      <c r="AD3411" s="39"/>
      <c r="AE3411" s="39"/>
      <c r="AF3411" s="39"/>
      <c r="AG3411" s="39"/>
      <c r="AH3411" s="39"/>
      <c r="AI3411" s="39"/>
      <c r="AJ3411" s="39"/>
      <c r="AK3411" s="39"/>
      <c r="AL3411" s="39"/>
      <c r="AM3411" s="39"/>
      <c r="AN3411" s="39"/>
      <c r="AO3411" s="39"/>
      <c r="AP3411" s="39">
        <v>257784.49</v>
      </c>
      <c r="AQ3411" s="39">
        <v>0</v>
      </c>
      <c r="AR3411" s="27">
        <f t="shared" si="91"/>
        <v>0</v>
      </c>
      <c r="AS3411" s="13" t="s">
        <v>111</v>
      </c>
      <c r="AT3411" s="13">
        <v>2016</v>
      </c>
      <c r="AU3411" s="13" t="s">
        <v>212</v>
      </c>
    </row>
    <row r="3412" spans="2:47" x14ac:dyDescent="0.2">
      <c r="B3412" s="7" t="s">
        <v>5452</v>
      </c>
      <c r="C3412" s="8" t="s">
        <v>100</v>
      </c>
      <c r="D3412" s="13" t="s">
        <v>5453</v>
      </c>
      <c r="E3412" s="13" t="s">
        <v>4838</v>
      </c>
      <c r="F3412" s="13" t="s">
        <v>5454</v>
      </c>
      <c r="G3412" s="7" t="s">
        <v>5455</v>
      </c>
      <c r="H3412" s="8" t="s">
        <v>197</v>
      </c>
      <c r="I3412" s="8">
        <v>45</v>
      </c>
      <c r="J3412" s="8" t="s">
        <v>244</v>
      </c>
      <c r="K3412" s="8" t="s">
        <v>107</v>
      </c>
      <c r="L3412" s="8" t="s">
        <v>108</v>
      </c>
      <c r="M3412" s="8" t="s">
        <v>109</v>
      </c>
      <c r="N3412" s="8" t="s">
        <v>4841</v>
      </c>
      <c r="O3412" s="74"/>
      <c r="P3412" s="27"/>
      <c r="Q3412" s="27"/>
      <c r="R3412" s="27">
        <v>10</v>
      </c>
      <c r="S3412" s="27">
        <v>20</v>
      </c>
      <c r="T3412" s="27">
        <v>10</v>
      </c>
      <c r="U3412" s="27">
        <v>20</v>
      </c>
      <c r="V3412" s="27">
        <v>0</v>
      </c>
      <c r="W3412" s="27"/>
      <c r="X3412" s="27"/>
      <c r="Y3412" s="27"/>
      <c r="Z3412" s="27"/>
      <c r="AA3412" s="27"/>
      <c r="AB3412" s="27"/>
      <c r="AC3412" s="27"/>
      <c r="AD3412" s="27"/>
      <c r="AE3412" s="27"/>
      <c r="AF3412" s="27"/>
      <c r="AG3412" s="27"/>
      <c r="AH3412" s="27"/>
      <c r="AI3412" s="27"/>
      <c r="AJ3412" s="27"/>
      <c r="AK3412" s="27"/>
      <c r="AL3412" s="27"/>
      <c r="AM3412" s="27"/>
      <c r="AN3412" s="27"/>
      <c r="AO3412" s="27"/>
      <c r="AP3412" s="27">
        <v>35714.28571428571</v>
      </c>
      <c r="AQ3412" s="39">
        <v>0</v>
      </c>
      <c r="AR3412" s="27">
        <f t="shared" si="91"/>
        <v>0</v>
      </c>
      <c r="AS3412" s="10" t="s">
        <v>111</v>
      </c>
      <c r="AT3412" s="43" t="s">
        <v>241</v>
      </c>
      <c r="AU3412" s="89" t="s">
        <v>212</v>
      </c>
    </row>
    <row r="3413" spans="2:47" x14ac:dyDescent="0.2">
      <c r="B3413" s="7" t="s">
        <v>5456</v>
      </c>
      <c r="C3413" s="8" t="s">
        <v>100</v>
      </c>
      <c r="D3413" s="13" t="s">
        <v>5457</v>
      </c>
      <c r="E3413" s="13" t="s">
        <v>5458</v>
      </c>
      <c r="F3413" s="13" t="s">
        <v>5459</v>
      </c>
      <c r="G3413" s="7" t="s">
        <v>5460</v>
      </c>
      <c r="H3413" s="8" t="s">
        <v>197</v>
      </c>
      <c r="I3413" s="8">
        <v>45</v>
      </c>
      <c r="J3413" s="8" t="s">
        <v>1386</v>
      </c>
      <c r="K3413" s="8" t="s">
        <v>107</v>
      </c>
      <c r="L3413" s="8" t="s">
        <v>108</v>
      </c>
      <c r="M3413" s="8" t="s">
        <v>109</v>
      </c>
      <c r="N3413" s="8" t="s">
        <v>4841</v>
      </c>
      <c r="O3413" s="74"/>
      <c r="P3413" s="27"/>
      <c r="Q3413" s="27"/>
      <c r="R3413" s="27"/>
      <c r="S3413" s="27">
        <v>80</v>
      </c>
      <c r="T3413" s="27">
        <v>100</v>
      </c>
      <c r="U3413" s="27">
        <v>0</v>
      </c>
      <c r="V3413" s="27">
        <v>0</v>
      </c>
      <c r="W3413" s="27"/>
      <c r="X3413" s="27"/>
      <c r="Y3413" s="27"/>
      <c r="Z3413" s="27"/>
      <c r="AA3413" s="27"/>
      <c r="AB3413" s="27"/>
      <c r="AC3413" s="27"/>
      <c r="AD3413" s="27"/>
      <c r="AE3413" s="27"/>
      <c r="AF3413" s="27"/>
      <c r="AG3413" s="27"/>
      <c r="AH3413" s="27"/>
      <c r="AI3413" s="27"/>
      <c r="AJ3413" s="27"/>
      <c r="AK3413" s="27"/>
      <c r="AL3413" s="27"/>
      <c r="AM3413" s="27"/>
      <c r="AN3413" s="27"/>
      <c r="AO3413" s="27"/>
      <c r="AP3413" s="27">
        <v>2922</v>
      </c>
      <c r="AQ3413" s="39">
        <v>0</v>
      </c>
      <c r="AR3413" s="27">
        <f t="shared" si="91"/>
        <v>0</v>
      </c>
      <c r="AS3413" s="10" t="s">
        <v>111</v>
      </c>
      <c r="AT3413" s="43" t="s">
        <v>241</v>
      </c>
      <c r="AU3413" s="89" t="s">
        <v>212</v>
      </c>
    </row>
    <row r="3414" spans="2:47" x14ac:dyDescent="0.2">
      <c r="B3414" s="7" t="s">
        <v>5461</v>
      </c>
      <c r="C3414" s="8" t="s">
        <v>100</v>
      </c>
      <c r="D3414" s="13" t="s">
        <v>5462</v>
      </c>
      <c r="E3414" s="13" t="s">
        <v>5463</v>
      </c>
      <c r="F3414" s="13" t="s">
        <v>5464</v>
      </c>
      <c r="G3414" s="7" t="s">
        <v>5465</v>
      </c>
      <c r="H3414" s="8" t="s">
        <v>197</v>
      </c>
      <c r="I3414" s="8">
        <v>45</v>
      </c>
      <c r="J3414" s="8" t="s">
        <v>1386</v>
      </c>
      <c r="K3414" s="8" t="s">
        <v>107</v>
      </c>
      <c r="L3414" s="8" t="s">
        <v>108</v>
      </c>
      <c r="M3414" s="8" t="s">
        <v>109</v>
      </c>
      <c r="N3414" s="8" t="s">
        <v>2830</v>
      </c>
      <c r="O3414" s="74"/>
      <c r="P3414" s="27"/>
      <c r="Q3414" s="27"/>
      <c r="R3414" s="27"/>
      <c r="S3414" s="27">
        <v>120</v>
      </c>
      <c r="T3414" s="27">
        <v>120</v>
      </c>
      <c r="U3414" s="27">
        <v>100</v>
      </c>
      <c r="V3414" s="27">
        <v>100</v>
      </c>
      <c r="W3414" s="27"/>
      <c r="X3414" s="27"/>
      <c r="Y3414" s="27"/>
      <c r="Z3414" s="27"/>
      <c r="AA3414" s="27"/>
      <c r="AB3414" s="27"/>
      <c r="AC3414" s="27"/>
      <c r="AD3414" s="27"/>
      <c r="AE3414" s="27"/>
      <c r="AF3414" s="27"/>
      <c r="AG3414" s="27"/>
      <c r="AH3414" s="27"/>
      <c r="AI3414" s="27"/>
      <c r="AJ3414" s="27"/>
      <c r="AK3414" s="27"/>
      <c r="AL3414" s="27"/>
      <c r="AM3414" s="27"/>
      <c r="AN3414" s="27"/>
      <c r="AO3414" s="27"/>
      <c r="AP3414" s="27">
        <v>1646.426666666667</v>
      </c>
      <c r="AQ3414" s="39">
        <v>0</v>
      </c>
      <c r="AR3414" s="27">
        <f t="shared" si="91"/>
        <v>0</v>
      </c>
      <c r="AS3414" s="10" t="s">
        <v>111</v>
      </c>
      <c r="AT3414" s="43" t="s">
        <v>241</v>
      </c>
      <c r="AU3414" s="89" t="s">
        <v>212</v>
      </c>
    </row>
    <row r="3415" spans="2:47" x14ac:dyDescent="0.2">
      <c r="B3415" s="7" t="s">
        <v>5466</v>
      </c>
      <c r="C3415" s="8" t="s">
        <v>100</v>
      </c>
      <c r="D3415" s="13" t="s">
        <v>1785</v>
      </c>
      <c r="E3415" s="13" t="s">
        <v>1786</v>
      </c>
      <c r="F3415" s="13" t="s">
        <v>1787</v>
      </c>
      <c r="G3415" s="7" t="s">
        <v>5467</v>
      </c>
      <c r="H3415" s="8" t="s">
        <v>197</v>
      </c>
      <c r="I3415" s="8">
        <v>45</v>
      </c>
      <c r="J3415" s="8" t="s">
        <v>1386</v>
      </c>
      <c r="K3415" s="8" t="s">
        <v>107</v>
      </c>
      <c r="L3415" s="8" t="s">
        <v>108</v>
      </c>
      <c r="M3415" s="8" t="s">
        <v>109</v>
      </c>
      <c r="N3415" s="8" t="s">
        <v>664</v>
      </c>
      <c r="O3415" s="74"/>
      <c r="P3415" s="27"/>
      <c r="Q3415" s="27"/>
      <c r="R3415" s="27"/>
      <c r="S3415" s="27">
        <v>3</v>
      </c>
      <c r="T3415" s="27">
        <v>3</v>
      </c>
      <c r="U3415" s="27">
        <v>3</v>
      </c>
      <c r="V3415" s="27">
        <v>3</v>
      </c>
      <c r="W3415" s="27"/>
      <c r="X3415" s="27"/>
      <c r="Y3415" s="27"/>
      <c r="Z3415" s="27"/>
      <c r="AA3415" s="27"/>
      <c r="AB3415" s="27"/>
      <c r="AC3415" s="27"/>
      <c r="AD3415" s="27"/>
      <c r="AE3415" s="27"/>
      <c r="AF3415" s="27"/>
      <c r="AG3415" s="27"/>
      <c r="AH3415" s="27"/>
      <c r="AI3415" s="27"/>
      <c r="AJ3415" s="27"/>
      <c r="AK3415" s="27"/>
      <c r="AL3415" s="27"/>
      <c r="AM3415" s="27"/>
      <c r="AN3415" s="27"/>
      <c r="AO3415" s="27"/>
      <c r="AP3415" s="27">
        <v>168082.67857142855</v>
      </c>
      <c r="AQ3415" s="39">
        <v>0</v>
      </c>
      <c r="AR3415" s="27">
        <f t="shared" si="91"/>
        <v>0</v>
      </c>
      <c r="AS3415" s="10" t="s">
        <v>111</v>
      </c>
      <c r="AT3415" s="43" t="s">
        <v>241</v>
      </c>
      <c r="AU3415" s="89" t="s">
        <v>212</v>
      </c>
    </row>
    <row r="3416" spans="2:47" x14ac:dyDescent="0.2">
      <c r="B3416" s="7" t="s">
        <v>5468</v>
      </c>
      <c r="C3416" s="8" t="s">
        <v>100</v>
      </c>
      <c r="D3416" s="13" t="s">
        <v>1785</v>
      </c>
      <c r="E3416" s="13" t="s">
        <v>1786</v>
      </c>
      <c r="F3416" s="13" t="s">
        <v>1787</v>
      </c>
      <c r="G3416" s="7" t="s">
        <v>5469</v>
      </c>
      <c r="H3416" s="8" t="s">
        <v>197</v>
      </c>
      <c r="I3416" s="8">
        <v>45</v>
      </c>
      <c r="J3416" s="8" t="s">
        <v>1386</v>
      </c>
      <c r="K3416" s="8" t="s">
        <v>107</v>
      </c>
      <c r="L3416" s="8" t="s">
        <v>108</v>
      </c>
      <c r="M3416" s="8" t="s">
        <v>109</v>
      </c>
      <c r="N3416" s="8" t="s">
        <v>664</v>
      </c>
      <c r="O3416" s="74"/>
      <c r="P3416" s="27"/>
      <c r="Q3416" s="27"/>
      <c r="R3416" s="27"/>
      <c r="S3416" s="27">
        <v>3</v>
      </c>
      <c r="T3416" s="27">
        <v>3</v>
      </c>
      <c r="U3416" s="27">
        <v>3</v>
      </c>
      <c r="V3416" s="27">
        <v>3</v>
      </c>
      <c r="W3416" s="27"/>
      <c r="X3416" s="27"/>
      <c r="Y3416" s="27"/>
      <c r="Z3416" s="27"/>
      <c r="AA3416" s="27"/>
      <c r="AB3416" s="27"/>
      <c r="AC3416" s="27"/>
      <c r="AD3416" s="27"/>
      <c r="AE3416" s="27"/>
      <c r="AF3416" s="27"/>
      <c r="AG3416" s="27"/>
      <c r="AH3416" s="27"/>
      <c r="AI3416" s="27"/>
      <c r="AJ3416" s="27"/>
      <c r="AK3416" s="27"/>
      <c r="AL3416" s="27"/>
      <c r="AM3416" s="27"/>
      <c r="AN3416" s="27"/>
      <c r="AO3416" s="27"/>
      <c r="AP3416" s="27">
        <v>241122.72321428571</v>
      </c>
      <c r="AQ3416" s="39">
        <v>0</v>
      </c>
      <c r="AR3416" s="27">
        <f t="shared" si="91"/>
        <v>0</v>
      </c>
      <c r="AS3416" s="10" t="s">
        <v>111</v>
      </c>
      <c r="AT3416" s="43" t="s">
        <v>241</v>
      </c>
      <c r="AU3416" s="89" t="s">
        <v>212</v>
      </c>
    </row>
    <row r="3417" spans="2:47" x14ac:dyDescent="0.2">
      <c r="B3417" s="7" t="s">
        <v>5470</v>
      </c>
      <c r="C3417" s="8" t="s">
        <v>100</v>
      </c>
      <c r="D3417" s="13" t="s">
        <v>5471</v>
      </c>
      <c r="E3417" s="13" t="s">
        <v>5472</v>
      </c>
      <c r="F3417" s="13" t="s">
        <v>5473</v>
      </c>
      <c r="G3417" s="7" t="s">
        <v>5474</v>
      </c>
      <c r="H3417" s="8" t="s">
        <v>105</v>
      </c>
      <c r="I3417" s="8">
        <v>45</v>
      </c>
      <c r="J3417" s="8" t="s">
        <v>244</v>
      </c>
      <c r="K3417" s="8" t="s">
        <v>107</v>
      </c>
      <c r="L3417" s="8" t="s">
        <v>108</v>
      </c>
      <c r="M3417" s="8" t="s">
        <v>109</v>
      </c>
      <c r="N3417" s="8" t="s">
        <v>664</v>
      </c>
      <c r="O3417" s="74"/>
      <c r="P3417" s="27"/>
      <c r="Q3417" s="27"/>
      <c r="R3417" s="27">
        <v>6</v>
      </c>
      <c r="S3417" s="27">
        <v>6</v>
      </c>
      <c r="T3417" s="27">
        <v>6</v>
      </c>
      <c r="U3417" s="27">
        <v>6</v>
      </c>
      <c r="V3417" s="27">
        <v>6</v>
      </c>
      <c r="W3417" s="27"/>
      <c r="X3417" s="27"/>
      <c r="Y3417" s="27"/>
      <c r="Z3417" s="27"/>
      <c r="AA3417" s="27"/>
      <c r="AB3417" s="27"/>
      <c r="AC3417" s="27"/>
      <c r="AD3417" s="27"/>
      <c r="AE3417" s="27"/>
      <c r="AF3417" s="27"/>
      <c r="AG3417" s="27"/>
      <c r="AH3417" s="27"/>
      <c r="AI3417" s="27"/>
      <c r="AJ3417" s="27"/>
      <c r="AK3417" s="27"/>
      <c r="AL3417" s="27"/>
      <c r="AM3417" s="27"/>
      <c r="AN3417" s="27"/>
      <c r="AO3417" s="27"/>
      <c r="AP3417" s="27">
        <v>15361.848214285714</v>
      </c>
      <c r="AQ3417" s="39">
        <v>0</v>
      </c>
      <c r="AR3417" s="27">
        <f t="shared" si="91"/>
        <v>0</v>
      </c>
      <c r="AS3417" s="10" t="s">
        <v>111</v>
      </c>
      <c r="AT3417" s="43" t="s">
        <v>241</v>
      </c>
      <c r="AU3417" s="13" t="s">
        <v>1163</v>
      </c>
    </row>
    <row r="3418" spans="2:47" x14ac:dyDescent="0.2">
      <c r="B3418" s="13" t="s">
        <v>5475</v>
      </c>
      <c r="C3418" s="13" t="s">
        <v>100</v>
      </c>
      <c r="D3418" s="13" t="s">
        <v>5471</v>
      </c>
      <c r="E3418" s="13" t="s">
        <v>5472</v>
      </c>
      <c r="F3418" s="13" t="s">
        <v>5473</v>
      </c>
      <c r="G3418" s="13" t="s">
        <v>5476</v>
      </c>
      <c r="H3418" s="13" t="s">
        <v>1475</v>
      </c>
      <c r="I3418" s="13">
        <v>45</v>
      </c>
      <c r="J3418" s="13" t="s">
        <v>614</v>
      </c>
      <c r="K3418" s="13" t="s">
        <v>107</v>
      </c>
      <c r="L3418" s="13" t="s">
        <v>108</v>
      </c>
      <c r="M3418" s="13" t="s">
        <v>109</v>
      </c>
      <c r="N3418" s="13" t="s">
        <v>664</v>
      </c>
      <c r="O3418" s="39"/>
      <c r="P3418" s="39"/>
      <c r="Q3418" s="39"/>
      <c r="R3418" s="39"/>
      <c r="S3418" s="39">
        <v>0</v>
      </c>
      <c r="T3418" s="39">
        <v>6</v>
      </c>
      <c r="U3418" s="39">
        <v>6</v>
      </c>
      <c r="V3418" s="39">
        <v>6</v>
      </c>
      <c r="W3418" s="39">
        <v>6</v>
      </c>
      <c r="X3418" s="39"/>
      <c r="Y3418" s="39"/>
      <c r="Z3418" s="39"/>
      <c r="AA3418" s="39"/>
      <c r="AB3418" s="39"/>
      <c r="AC3418" s="39"/>
      <c r="AD3418" s="39"/>
      <c r="AE3418" s="39"/>
      <c r="AF3418" s="39"/>
      <c r="AG3418" s="39"/>
      <c r="AH3418" s="39"/>
      <c r="AI3418" s="39"/>
      <c r="AJ3418" s="39"/>
      <c r="AK3418" s="39"/>
      <c r="AL3418" s="39"/>
      <c r="AM3418" s="39"/>
      <c r="AN3418" s="39"/>
      <c r="AO3418" s="39"/>
      <c r="AP3418" s="39">
        <v>15361.84</v>
      </c>
      <c r="AQ3418" s="39">
        <v>0</v>
      </c>
      <c r="AR3418" s="27">
        <f t="shared" si="91"/>
        <v>0</v>
      </c>
      <c r="AS3418" s="13" t="s">
        <v>111</v>
      </c>
      <c r="AT3418" s="13">
        <v>2016</v>
      </c>
      <c r="AU3418" s="13" t="s">
        <v>212</v>
      </c>
    </row>
    <row r="3419" spans="2:47" x14ac:dyDescent="0.2">
      <c r="B3419" s="7" t="s">
        <v>5477</v>
      </c>
      <c r="C3419" s="8" t="s">
        <v>100</v>
      </c>
      <c r="D3419" s="13" t="s">
        <v>1748</v>
      </c>
      <c r="E3419" s="13" t="s">
        <v>1749</v>
      </c>
      <c r="F3419" s="13" t="s">
        <v>1749</v>
      </c>
      <c r="G3419" s="7" t="s">
        <v>5478</v>
      </c>
      <c r="H3419" s="8" t="s">
        <v>105</v>
      </c>
      <c r="I3419" s="8">
        <v>45</v>
      </c>
      <c r="J3419" s="8" t="s">
        <v>1386</v>
      </c>
      <c r="K3419" s="8" t="s">
        <v>107</v>
      </c>
      <c r="L3419" s="8" t="s">
        <v>108</v>
      </c>
      <c r="M3419" s="8" t="s">
        <v>109</v>
      </c>
      <c r="N3419" s="8" t="s">
        <v>664</v>
      </c>
      <c r="O3419" s="74"/>
      <c r="P3419" s="27"/>
      <c r="Q3419" s="27"/>
      <c r="R3419" s="27"/>
      <c r="S3419" s="27">
        <v>27</v>
      </c>
      <c r="T3419" s="27">
        <v>27</v>
      </c>
      <c r="U3419" s="27">
        <v>27</v>
      </c>
      <c r="V3419" s="27">
        <v>27</v>
      </c>
      <c r="W3419" s="27"/>
      <c r="X3419" s="27"/>
      <c r="Y3419" s="27"/>
      <c r="Z3419" s="27"/>
      <c r="AA3419" s="27"/>
      <c r="AB3419" s="27"/>
      <c r="AC3419" s="27"/>
      <c r="AD3419" s="27"/>
      <c r="AE3419" s="27"/>
      <c r="AF3419" s="27"/>
      <c r="AG3419" s="27"/>
      <c r="AH3419" s="27"/>
      <c r="AI3419" s="27"/>
      <c r="AJ3419" s="27"/>
      <c r="AK3419" s="27"/>
      <c r="AL3419" s="27"/>
      <c r="AM3419" s="27"/>
      <c r="AN3419" s="27"/>
      <c r="AO3419" s="27"/>
      <c r="AP3419" s="27">
        <v>36053.25</v>
      </c>
      <c r="AQ3419" s="39">
        <v>0</v>
      </c>
      <c r="AR3419" s="27">
        <f t="shared" si="91"/>
        <v>0</v>
      </c>
      <c r="AS3419" s="10" t="s">
        <v>111</v>
      </c>
      <c r="AT3419" s="43" t="s">
        <v>241</v>
      </c>
      <c r="AU3419" s="13" t="s">
        <v>1163</v>
      </c>
    </row>
    <row r="3420" spans="2:47" x14ac:dyDescent="0.2">
      <c r="B3420" s="13" t="s">
        <v>5479</v>
      </c>
      <c r="C3420" s="13" t="s">
        <v>100</v>
      </c>
      <c r="D3420" s="13" t="s">
        <v>1748</v>
      </c>
      <c r="E3420" s="13" t="s">
        <v>1749</v>
      </c>
      <c r="F3420" s="13" t="s">
        <v>1749</v>
      </c>
      <c r="G3420" s="13" t="s">
        <v>5480</v>
      </c>
      <c r="H3420" s="13" t="s">
        <v>1475</v>
      </c>
      <c r="I3420" s="13">
        <v>45</v>
      </c>
      <c r="J3420" s="13" t="s">
        <v>614</v>
      </c>
      <c r="K3420" s="13" t="s">
        <v>107</v>
      </c>
      <c r="L3420" s="13" t="s">
        <v>108</v>
      </c>
      <c r="M3420" s="13" t="s">
        <v>109</v>
      </c>
      <c r="N3420" s="13" t="s">
        <v>664</v>
      </c>
      <c r="O3420" s="39"/>
      <c r="P3420" s="39"/>
      <c r="Q3420" s="39"/>
      <c r="R3420" s="39"/>
      <c r="S3420" s="39">
        <v>1</v>
      </c>
      <c r="T3420" s="39">
        <v>16</v>
      </c>
      <c r="U3420" s="39">
        <v>16</v>
      </c>
      <c r="V3420" s="39">
        <v>16</v>
      </c>
      <c r="W3420" s="39">
        <v>16</v>
      </c>
      <c r="X3420" s="39"/>
      <c r="Y3420" s="39"/>
      <c r="Z3420" s="39"/>
      <c r="AA3420" s="39"/>
      <c r="AB3420" s="39"/>
      <c r="AC3420" s="39"/>
      <c r="AD3420" s="39"/>
      <c r="AE3420" s="39"/>
      <c r="AF3420" s="39"/>
      <c r="AG3420" s="39"/>
      <c r="AH3420" s="39"/>
      <c r="AI3420" s="39"/>
      <c r="AJ3420" s="39"/>
      <c r="AK3420" s="39"/>
      <c r="AL3420" s="39"/>
      <c r="AM3420" s="39"/>
      <c r="AN3420" s="39"/>
      <c r="AO3420" s="39"/>
      <c r="AP3420" s="39">
        <v>36053.25</v>
      </c>
      <c r="AQ3420" s="39">
        <v>0</v>
      </c>
      <c r="AR3420" s="27">
        <f t="shared" si="91"/>
        <v>0</v>
      </c>
      <c r="AS3420" s="13" t="s">
        <v>111</v>
      </c>
      <c r="AT3420" s="13">
        <v>2016</v>
      </c>
      <c r="AU3420" s="13">
        <v>14</v>
      </c>
    </row>
    <row r="3421" spans="2:47" x14ac:dyDescent="0.2">
      <c r="B3421" s="13" t="s">
        <v>5481</v>
      </c>
      <c r="C3421" s="13" t="s">
        <v>100</v>
      </c>
      <c r="D3421" s="13" t="s">
        <v>1748</v>
      </c>
      <c r="E3421" s="13" t="s">
        <v>1749</v>
      </c>
      <c r="F3421" s="13" t="s">
        <v>1749</v>
      </c>
      <c r="G3421" s="13" t="s">
        <v>5480</v>
      </c>
      <c r="H3421" s="13" t="s">
        <v>1475</v>
      </c>
      <c r="I3421" s="13">
        <v>45</v>
      </c>
      <c r="J3421" s="13" t="s">
        <v>614</v>
      </c>
      <c r="K3421" s="13" t="s">
        <v>107</v>
      </c>
      <c r="L3421" s="13" t="s">
        <v>108</v>
      </c>
      <c r="M3421" s="13" t="s">
        <v>109</v>
      </c>
      <c r="N3421" s="13" t="s">
        <v>664</v>
      </c>
      <c r="O3421" s="39"/>
      <c r="P3421" s="39"/>
      <c r="Q3421" s="39"/>
      <c r="R3421" s="39"/>
      <c r="S3421" s="39">
        <v>0</v>
      </c>
      <c r="T3421" s="39">
        <v>16</v>
      </c>
      <c r="U3421" s="39">
        <v>16</v>
      </c>
      <c r="V3421" s="39">
        <v>16</v>
      </c>
      <c r="W3421" s="39">
        <v>16</v>
      </c>
      <c r="X3421" s="39"/>
      <c r="Y3421" s="39"/>
      <c r="Z3421" s="39"/>
      <c r="AA3421" s="39"/>
      <c r="AB3421" s="39"/>
      <c r="AC3421" s="39"/>
      <c r="AD3421" s="39"/>
      <c r="AE3421" s="39"/>
      <c r="AF3421" s="39"/>
      <c r="AG3421" s="39"/>
      <c r="AH3421" s="39"/>
      <c r="AI3421" s="39"/>
      <c r="AJ3421" s="39"/>
      <c r="AK3421" s="39"/>
      <c r="AL3421" s="39"/>
      <c r="AM3421" s="39"/>
      <c r="AN3421" s="39"/>
      <c r="AO3421" s="39"/>
      <c r="AP3421" s="39">
        <v>36053.25</v>
      </c>
      <c r="AQ3421" s="39">
        <v>0</v>
      </c>
      <c r="AR3421" s="27">
        <f t="shared" si="91"/>
        <v>0</v>
      </c>
      <c r="AS3421" s="13" t="s">
        <v>111</v>
      </c>
      <c r="AT3421" s="13">
        <v>2016</v>
      </c>
      <c r="AU3421" s="13" t="s">
        <v>212</v>
      </c>
    </row>
    <row r="3422" spans="2:47" x14ac:dyDescent="0.2">
      <c r="B3422" s="7" t="s">
        <v>5482</v>
      </c>
      <c r="C3422" s="8" t="s">
        <v>100</v>
      </c>
      <c r="D3422" s="13" t="s">
        <v>1214</v>
      </c>
      <c r="E3422" s="13" t="s">
        <v>1215</v>
      </c>
      <c r="F3422" s="13" t="s">
        <v>1216</v>
      </c>
      <c r="G3422" s="7" t="s">
        <v>1281</v>
      </c>
      <c r="H3422" s="8" t="s">
        <v>197</v>
      </c>
      <c r="I3422" s="8">
        <v>45</v>
      </c>
      <c r="J3422" s="8" t="s">
        <v>1386</v>
      </c>
      <c r="K3422" s="8" t="s">
        <v>107</v>
      </c>
      <c r="L3422" s="8" t="s">
        <v>108</v>
      </c>
      <c r="M3422" s="8" t="s">
        <v>109</v>
      </c>
      <c r="N3422" s="8" t="s">
        <v>664</v>
      </c>
      <c r="O3422" s="74"/>
      <c r="P3422" s="27"/>
      <c r="Q3422" s="27"/>
      <c r="R3422" s="27"/>
      <c r="S3422" s="27">
        <v>80</v>
      </c>
      <c r="T3422" s="27">
        <v>80</v>
      </c>
      <c r="U3422" s="27">
        <v>80</v>
      </c>
      <c r="V3422" s="27">
        <v>80</v>
      </c>
      <c r="W3422" s="27"/>
      <c r="X3422" s="27"/>
      <c r="Y3422" s="27"/>
      <c r="Z3422" s="27"/>
      <c r="AA3422" s="27"/>
      <c r="AB3422" s="27"/>
      <c r="AC3422" s="27"/>
      <c r="AD3422" s="27"/>
      <c r="AE3422" s="27"/>
      <c r="AF3422" s="27"/>
      <c r="AG3422" s="27"/>
      <c r="AH3422" s="27"/>
      <c r="AI3422" s="27"/>
      <c r="AJ3422" s="27"/>
      <c r="AK3422" s="27"/>
      <c r="AL3422" s="27"/>
      <c r="AM3422" s="27"/>
      <c r="AN3422" s="27"/>
      <c r="AO3422" s="27"/>
      <c r="AP3422" s="27">
        <v>4682</v>
      </c>
      <c r="AQ3422" s="39">
        <v>0</v>
      </c>
      <c r="AR3422" s="27">
        <f t="shared" si="91"/>
        <v>0</v>
      </c>
      <c r="AS3422" s="10" t="s">
        <v>111</v>
      </c>
      <c r="AT3422" s="43" t="s">
        <v>241</v>
      </c>
      <c r="AU3422" s="89" t="s">
        <v>212</v>
      </c>
    </row>
    <row r="3423" spans="2:47" x14ac:dyDescent="0.2">
      <c r="B3423" s="7" t="s">
        <v>5483</v>
      </c>
      <c r="C3423" s="8" t="s">
        <v>100</v>
      </c>
      <c r="D3423" s="13" t="s">
        <v>5297</v>
      </c>
      <c r="E3423" s="13" t="s">
        <v>5284</v>
      </c>
      <c r="F3423" s="13" t="s">
        <v>5484</v>
      </c>
      <c r="G3423" s="7" t="s">
        <v>5485</v>
      </c>
      <c r="H3423" s="8" t="s">
        <v>197</v>
      </c>
      <c r="I3423" s="8">
        <v>45</v>
      </c>
      <c r="J3423" s="8" t="s">
        <v>1386</v>
      </c>
      <c r="K3423" s="8" t="s">
        <v>107</v>
      </c>
      <c r="L3423" s="8" t="s">
        <v>108</v>
      </c>
      <c r="M3423" s="8" t="s">
        <v>109</v>
      </c>
      <c r="N3423" s="8" t="s">
        <v>664</v>
      </c>
      <c r="O3423" s="74"/>
      <c r="P3423" s="27"/>
      <c r="Q3423" s="27"/>
      <c r="R3423" s="27"/>
      <c r="S3423" s="27">
        <v>12</v>
      </c>
      <c r="T3423" s="27">
        <v>12</v>
      </c>
      <c r="U3423" s="27">
        <v>12</v>
      </c>
      <c r="V3423" s="27">
        <v>12</v>
      </c>
      <c r="W3423" s="27"/>
      <c r="X3423" s="27"/>
      <c r="Y3423" s="27"/>
      <c r="Z3423" s="27"/>
      <c r="AA3423" s="27"/>
      <c r="AB3423" s="27"/>
      <c r="AC3423" s="27"/>
      <c r="AD3423" s="27"/>
      <c r="AE3423" s="27"/>
      <c r="AF3423" s="27"/>
      <c r="AG3423" s="27"/>
      <c r="AH3423" s="27"/>
      <c r="AI3423" s="27"/>
      <c r="AJ3423" s="27"/>
      <c r="AK3423" s="27"/>
      <c r="AL3423" s="27"/>
      <c r="AM3423" s="27"/>
      <c r="AN3423" s="27"/>
      <c r="AO3423" s="27"/>
      <c r="AP3423" s="27">
        <v>4808.9285714285706</v>
      </c>
      <c r="AQ3423" s="39">
        <v>0</v>
      </c>
      <c r="AR3423" s="27">
        <f t="shared" si="91"/>
        <v>0</v>
      </c>
      <c r="AS3423" s="10" t="s">
        <v>111</v>
      </c>
      <c r="AT3423" s="43" t="s">
        <v>241</v>
      </c>
      <c r="AU3423" s="89" t="s">
        <v>212</v>
      </c>
    </row>
    <row r="3424" spans="2:47" x14ac:dyDescent="0.2">
      <c r="B3424" s="7" t="s">
        <v>5486</v>
      </c>
      <c r="C3424" s="8" t="s">
        <v>100</v>
      </c>
      <c r="D3424" s="13" t="s">
        <v>5487</v>
      </c>
      <c r="E3424" s="13" t="s">
        <v>5284</v>
      </c>
      <c r="F3424" s="13" t="s">
        <v>5341</v>
      </c>
      <c r="G3424" s="7" t="s">
        <v>5488</v>
      </c>
      <c r="H3424" s="8" t="s">
        <v>197</v>
      </c>
      <c r="I3424" s="8">
        <v>45</v>
      </c>
      <c r="J3424" s="8" t="s">
        <v>1386</v>
      </c>
      <c r="K3424" s="8" t="s">
        <v>107</v>
      </c>
      <c r="L3424" s="8" t="s">
        <v>108</v>
      </c>
      <c r="M3424" s="8" t="s">
        <v>109</v>
      </c>
      <c r="N3424" s="8" t="s">
        <v>664</v>
      </c>
      <c r="O3424" s="74"/>
      <c r="P3424" s="27"/>
      <c r="Q3424" s="27"/>
      <c r="R3424" s="27"/>
      <c r="S3424" s="27">
        <v>6</v>
      </c>
      <c r="T3424" s="27">
        <v>6</v>
      </c>
      <c r="U3424" s="27">
        <v>6</v>
      </c>
      <c r="V3424" s="27">
        <v>6</v>
      </c>
      <c r="W3424" s="27"/>
      <c r="X3424" s="27"/>
      <c r="Y3424" s="27"/>
      <c r="Z3424" s="27"/>
      <c r="AA3424" s="27"/>
      <c r="AB3424" s="27"/>
      <c r="AC3424" s="27"/>
      <c r="AD3424" s="27"/>
      <c r="AE3424" s="27"/>
      <c r="AF3424" s="27"/>
      <c r="AG3424" s="27"/>
      <c r="AH3424" s="27"/>
      <c r="AI3424" s="27"/>
      <c r="AJ3424" s="27"/>
      <c r="AK3424" s="27"/>
      <c r="AL3424" s="27"/>
      <c r="AM3424" s="27"/>
      <c r="AN3424" s="27"/>
      <c r="AO3424" s="27"/>
      <c r="AP3424" s="27">
        <v>10455</v>
      </c>
      <c r="AQ3424" s="39">
        <v>0</v>
      </c>
      <c r="AR3424" s="27">
        <f t="shared" si="91"/>
        <v>0</v>
      </c>
      <c r="AS3424" s="10" t="s">
        <v>111</v>
      </c>
      <c r="AT3424" s="43" t="s">
        <v>241</v>
      </c>
      <c r="AU3424" s="89" t="s">
        <v>212</v>
      </c>
    </row>
    <row r="3425" spans="2:47" x14ac:dyDescent="0.2">
      <c r="B3425" s="7" t="s">
        <v>5489</v>
      </c>
      <c r="C3425" s="8" t="s">
        <v>100</v>
      </c>
      <c r="D3425" s="13" t="s">
        <v>5415</v>
      </c>
      <c r="E3425" s="13" t="s">
        <v>5490</v>
      </c>
      <c r="F3425" s="13" t="s">
        <v>5491</v>
      </c>
      <c r="G3425" s="7" t="s">
        <v>5492</v>
      </c>
      <c r="H3425" s="8" t="s">
        <v>197</v>
      </c>
      <c r="I3425" s="8">
        <v>45</v>
      </c>
      <c r="J3425" s="8" t="s">
        <v>244</v>
      </c>
      <c r="K3425" s="8" t="s">
        <v>107</v>
      </c>
      <c r="L3425" s="8" t="s">
        <v>108</v>
      </c>
      <c r="M3425" s="8" t="s">
        <v>109</v>
      </c>
      <c r="N3425" s="8" t="s">
        <v>261</v>
      </c>
      <c r="O3425" s="74"/>
      <c r="P3425" s="27"/>
      <c r="Q3425" s="27"/>
      <c r="R3425" s="27">
        <v>5.2</v>
      </c>
      <c r="S3425" s="27">
        <v>3</v>
      </c>
      <c r="T3425" s="27">
        <v>3</v>
      </c>
      <c r="U3425" s="27">
        <v>3</v>
      </c>
      <c r="V3425" s="27">
        <v>3</v>
      </c>
      <c r="W3425" s="27"/>
      <c r="X3425" s="27"/>
      <c r="Y3425" s="27"/>
      <c r="Z3425" s="27"/>
      <c r="AA3425" s="27"/>
      <c r="AB3425" s="27"/>
      <c r="AC3425" s="27"/>
      <c r="AD3425" s="27"/>
      <c r="AE3425" s="27"/>
      <c r="AF3425" s="27"/>
      <c r="AG3425" s="27"/>
      <c r="AH3425" s="27"/>
      <c r="AI3425" s="27"/>
      <c r="AJ3425" s="27"/>
      <c r="AK3425" s="27"/>
      <c r="AL3425" s="27"/>
      <c r="AM3425" s="27"/>
      <c r="AN3425" s="27"/>
      <c r="AO3425" s="27"/>
      <c r="AP3425" s="27">
        <v>215249.99999999997</v>
      </c>
      <c r="AQ3425" s="39">
        <v>0</v>
      </c>
      <c r="AR3425" s="27">
        <f t="shared" si="91"/>
        <v>0</v>
      </c>
      <c r="AS3425" s="10" t="s">
        <v>111</v>
      </c>
      <c r="AT3425" s="43" t="s">
        <v>241</v>
      </c>
      <c r="AU3425" s="13" t="s">
        <v>1163</v>
      </c>
    </row>
    <row r="3426" spans="2:47" x14ac:dyDescent="0.2">
      <c r="B3426" s="13" t="s">
        <v>5493</v>
      </c>
      <c r="C3426" s="13" t="s">
        <v>100</v>
      </c>
      <c r="D3426" s="13" t="s">
        <v>5494</v>
      </c>
      <c r="E3426" s="13" t="s">
        <v>5490</v>
      </c>
      <c r="F3426" s="13" t="s">
        <v>5491</v>
      </c>
      <c r="G3426" s="13" t="s">
        <v>5495</v>
      </c>
      <c r="H3426" s="13" t="s">
        <v>1475</v>
      </c>
      <c r="I3426" s="13">
        <v>45</v>
      </c>
      <c r="J3426" s="13" t="s">
        <v>614</v>
      </c>
      <c r="K3426" s="13" t="s">
        <v>107</v>
      </c>
      <c r="L3426" s="13" t="s">
        <v>108</v>
      </c>
      <c r="M3426" s="13" t="s">
        <v>109</v>
      </c>
      <c r="N3426" s="13" t="s">
        <v>261</v>
      </c>
      <c r="O3426" s="39"/>
      <c r="P3426" s="39"/>
      <c r="Q3426" s="39"/>
      <c r="R3426" s="39"/>
      <c r="S3426" s="39">
        <v>0</v>
      </c>
      <c r="T3426" s="39">
        <v>2</v>
      </c>
      <c r="U3426" s="39">
        <v>2</v>
      </c>
      <c r="V3426" s="39">
        <v>2</v>
      </c>
      <c r="W3426" s="39">
        <v>2</v>
      </c>
      <c r="X3426" s="39"/>
      <c r="Y3426" s="39"/>
      <c r="Z3426" s="39"/>
      <c r="AA3426" s="39"/>
      <c r="AB3426" s="39"/>
      <c r="AC3426" s="39"/>
      <c r="AD3426" s="39"/>
      <c r="AE3426" s="39"/>
      <c r="AF3426" s="39"/>
      <c r="AG3426" s="39"/>
      <c r="AH3426" s="39"/>
      <c r="AI3426" s="39"/>
      <c r="AJ3426" s="39"/>
      <c r="AK3426" s="39"/>
      <c r="AL3426" s="39"/>
      <c r="AM3426" s="39"/>
      <c r="AN3426" s="39"/>
      <c r="AO3426" s="39"/>
      <c r="AP3426" s="39">
        <v>215249.99999999997</v>
      </c>
      <c r="AQ3426" s="39">
        <v>0</v>
      </c>
      <c r="AR3426" s="27">
        <f t="shared" si="91"/>
        <v>0</v>
      </c>
      <c r="AS3426" s="13" t="s">
        <v>111</v>
      </c>
      <c r="AT3426" s="13">
        <v>2016</v>
      </c>
      <c r="AU3426" s="13">
        <v>14.15</v>
      </c>
    </row>
    <row r="3427" spans="2:47" x14ac:dyDescent="0.2">
      <c r="B3427" s="13" t="s">
        <v>5496</v>
      </c>
      <c r="C3427" s="13" t="s">
        <v>100</v>
      </c>
      <c r="D3427" s="13" t="s">
        <v>5494</v>
      </c>
      <c r="E3427" s="13" t="s">
        <v>5490</v>
      </c>
      <c r="F3427" s="13" t="s">
        <v>5491</v>
      </c>
      <c r="G3427" s="13" t="s">
        <v>5495</v>
      </c>
      <c r="H3427" s="13" t="s">
        <v>1475</v>
      </c>
      <c r="I3427" s="13">
        <v>45</v>
      </c>
      <c r="J3427" s="13" t="s">
        <v>614</v>
      </c>
      <c r="K3427" s="13" t="s">
        <v>107</v>
      </c>
      <c r="L3427" s="13" t="s">
        <v>108</v>
      </c>
      <c r="M3427" s="13" t="s">
        <v>109</v>
      </c>
      <c r="N3427" s="13" t="s">
        <v>261</v>
      </c>
      <c r="O3427" s="39"/>
      <c r="P3427" s="39"/>
      <c r="Q3427" s="39"/>
      <c r="R3427" s="39"/>
      <c r="S3427" s="39">
        <v>2</v>
      </c>
      <c r="T3427" s="39">
        <v>2</v>
      </c>
      <c r="U3427" s="39">
        <v>2</v>
      </c>
      <c r="V3427" s="39">
        <v>2</v>
      </c>
      <c r="W3427" s="39">
        <v>2</v>
      </c>
      <c r="X3427" s="39"/>
      <c r="Y3427" s="39"/>
      <c r="Z3427" s="39"/>
      <c r="AA3427" s="39"/>
      <c r="AB3427" s="39"/>
      <c r="AC3427" s="39"/>
      <c r="AD3427" s="39"/>
      <c r="AE3427" s="39"/>
      <c r="AF3427" s="39"/>
      <c r="AG3427" s="39"/>
      <c r="AH3427" s="39"/>
      <c r="AI3427" s="39"/>
      <c r="AJ3427" s="39"/>
      <c r="AK3427" s="39"/>
      <c r="AL3427" s="39"/>
      <c r="AM3427" s="39"/>
      <c r="AN3427" s="39"/>
      <c r="AO3427" s="39"/>
      <c r="AP3427" s="39">
        <v>406560</v>
      </c>
      <c r="AQ3427" s="39">
        <v>0</v>
      </c>
      <c r="AR3427" s="27">
        <f t="shared" si="91"/>
        <v>0</v>
      </c>
      <c r="AS3427" s="13" t="s">
        <v>111</v>
      </c>
      <c r="AT3427" s="13">
        <v>2016</v>
      </c>
      <c r="AU3427" s="13">
        <v>9.15</v>
      </c>
    </row>
    <row r="3428" spans="2:47" x14ac:dyDescent="0.2">
      <c r="B3428" s="13" t="s">
        <v>5497</v>
      </c>
      <c r="C3428" s="13" t="s">
        <v>100</v>
      </c>
      <c r="D3428" s="13" t="s">
        <v>5494</v>
      </c>
      <c r="E3428" s="13" t="s">
        <v>5490</v>
      </c>
      <c r="F3428" s="13" t="s">
        <v>5491</v>
      </c>
      <c r="G3428" s="13" t="s">
        <v>5495</v>
      </c>
      <c r="H3428" s="13" t="s">
        <v>1475</v>
      </c>
      <c r="I3428" s="13">
        <v>45</v>
      </c>
      <c r="J3428" s="13" t="s">
        <v>745</v>
      </c>
      <c r="K3428" s="13" t="s">
        <v>107</v>
      </c>
      <c r="L3428" s="13" t="s">
        <v>108</v>
      </c>
      <c r="M3428" s="13" t="s">
        <v>109</v>
      </c>
      <c r="N3428" s="13" t="s">
        <v>261</v>
      </c>
      <c r="O3428" s="39"/>
      <c r="P3428" s="39"/>
      <c r="Q3428" s="39"/>
      <c r="R3428" s="39"/>
      <c r="S3428" s="39">
        <v>2</v>
      </c>
      <c r="T3428" s="39">
        <v>2</v>
      </c>
      <c r="U3428" s="39">
        <v>2</v>
      </c>
      <c r="V3428" s="39">
        <v>2</v>
      </c>
      <c r="W3428" s="39">
        <v>2</v>
      </c>
      <c r="X3428" s="39"/>
      <c r="Y3428" s="39"/>
      <c r="Z3428" s="39"/>
      <c r="AA3428" s="39"/>
      <c r="AB3428" s="39"/>
      <c r="AC3428" s="39"/>
      <c r="AD3428" s="39"/>
      <c r="AE3428" s="39"/>
      <c r="AF3428" s="39"/>
      <c r="AG3428" s="39"/>
      <c r="AH3428" s="39"/>
      <c r="AI3428" s="39"/>
      <c r="AJ3428" s="39"/>
      <c r="AK3428" s="39"/>
      <c r="AL3428" s="39"/>
      <c r="AM3428" s="39"/>
      <c r="AN3428" s="39"/>
      <c r="AO3428" s="39"/>
      <c r="AP3428" s="39">
        <v>362999.99999999994</v>
      </c>
      <c r="AQ3428" s="39">
        <v>0</v>
      </c>
      <c r="AR3428" s="27">
        <f t="shared" si="91"/>
        <v>0</v>
      </c>
      <c r="AS3428" s="13" t="s">
        <v>111</v>
      </c>
      <c r="AT3428" s="13">
        <v>2016</v>
      </c>
      <c r="AU3428" s="13" t="s">
        <v>212</v>
      </c>
    </row>
    <row r="3429" spans="2:47" x14ac:dyDescent="0.2">
      <c r="B3429" s="7" t="s">
        <v>5498</v>
      </c>
      <c r="C3429" s="8" t="s">
        <v>100</v>
      </c>
      <c r="D3429" s="13" t="s">
        <v>5499</v>
      </c>
      <c r="E3429" s="13" t="s">
        <v>1133</v>
      </c>
      <c r="F3429" s="13" t="s">
        <v>5500</v>
      </c>
      <c r="G3429" s="7" t="s">
        <v>5501</v>
      </c>
      <c r="H3429" s="8" t="s">
        <v>105</v>
      </c>
      <c r="I3429" s="8">
        <v>45</v>
      </c>
      <c r="J3429" s="8" t="s">
        <v>1386</v>
      </c>
      <c r="K3429" s="8" t="s">
        <v>107</v>
      </c>
      <c r="L3429" s="8" t="s">
        <v>108</v>
      </c>
      <c r="M3429" s="8" t="s">
        <v>109</v>
      </c>
      <c r="N3429" s="8" t="s">
        <v>664</v>
      </c>
      <c r="O3429" s="74"/>
      <c r="P3429" s="27"/>
      <c r="Q3429" s="27"/>
      <c r="R3429" s="27"/>
      <c r="S3429" s="27">
        <v>2</v>
      </c>
      <c r="T3429" s="27">
        <v>2</v>
      </c>
      <c r="U3429" s="27">
        <v>2</v>
      </c>
      <c r="V3429" s="27">
        <v>2</v>
      </c>
      <c r="W3429" s="27"/>
      <c r="X3429" s="27"/>
      <c r="Y3429" s="27"/>
      <c r="Z3429" s="27"/>
      <c r="AA3429" s="27"/>
      <c r="AB3429" s="27"/>
      <c r="AC3429" s="27"/>
      <c r="AD3429" s="27"/>
      <c r="AE3429" s="27"/>
      <c r="AF3429" s="27"/>
      <c r="AG3429" s="27"/>
      <c r="AH3429" s="27"/>
      <c r="AI3429" s="27"/>
      <c r="AJ3429" s="27"/>
      <c r="AK3429" s="27"/>
      <c r="AL3429" s="27"/>
      <c r="AM3429" s="27"/>
      <c r="AN3429" s="27"/>
      <c r="AO3429" s="27"/>
      <c r="AP3429" s="27">
        <v>56514999.999999993</v>
      </c>
      <c r="AQ3429" s="39">
        <v>0</v>
      </c>
      <c r="AR3429" s="27">
        <f t="shared" si="91"/>
        <v>0</v>
      </c>
      <c r="AS3429" s="10" t="s">
        <v>111</v>
      </c>
      <c r="AT3429" s="43" t="s">
        <v>241</v>
      </c>
      <c r="AU3429" s="13" t="s">
        <v>1163</v>
      </c>
    </row>
    <row r="3430" spans="2:47" x14ac:dyDescent="0.2">
      <c r="B3430" s="13" t="s">
        <v>5502</v>
      </c>
      <c r="C3430" s="13" t="s">
        <v>100</v>
      </c>
      <c r="D3430" s="13" t="s">
        <v>5503</v>
      </c>
      <c r="E3430" s="13" t="s">
        <v>1133</v>
      </c>
      <c r="F3430" s="13" t="s">
        <v>5500</v>
      </c>
      <c r="G3430" s="13" t="s">
        <v>5504</v>
      </c>
      <c r="H3430" s="13" t="s">
        <v>1026</v>
      </c>
      <c r="I3430" s="13">
        <v>45</v>
      </c>
      <c r="J3430" s="13" t="s">
        <v>614</v>
      </c>
      <c r="K3430" s="13" t="s">
        <v>107</v>
      </c>
      <c r="L3430" s="13" t="s">
        <v>108</v>
      </c>
      <c r="M3430" s="13" t="s">
        <v>109</v>
      </c>
      <c r="N3430" s="13" t="s">
        <v>664</v>
      </c>
      <c r="O3430" s="39"/>
      <c r="P3430" s="39"/>
      <c r="Q3430" s="39"/>
      <c r="R3430" s="39"/>
      <c r="S3430" s="39">
        <v>2</v>
      </c>
      <c r="T3430" s="39">
        <v>2</v>
      </c>
      <c r="U3430" s="39">
        <v>2</v>
      </c>
      <c r="V3430" s="39">
        <v>2</v>
      </c>
      <c r="W3430" s="39">
        <v>2</v>
      </c>
      <c r="X3430" s="39"/>
      <c r="Y3430" s="39"/>
      <c r="Z3430" s="39"/>
      <c r="AA3430" s="39"/>
      <c r="AB3430" s="39"/>
      <c r="AC3430" s="39"/>
      <c r="AD3430" s="39"/>
      <c r="AE3430" s="39"/>
      <c r="AF3430" s="39"/>
      <c r="AG3430" s="39"/>
      <c r="AH3430" s="39"/>
      <c r="AI3430" s="39"/>
      <c r="AJ3430" s="39"/>
      <c r="AK3430" s="39"/>
      <c r="AL3430" s="39"/>
      <c r="AM3430" s="39"/>
      <c r="AN3430" s="39"/>
      <c r="AO3430" s="39"/>
      <c r="AP3430" s="39">
        <v>56514999.999999993</v>
      </c>
      <c r="AQ3430" s="39">
        <v>0</v>
      </c>
      <c r="AR3430" s="27">
        <f t="shared" si="91"/>
        <v>0</v>
      </c>
      <c r="AS3430" s="13" t="s">
        <v>111</v>
      </c>
      <c r="AT3430" s="13">
        <v>2016</v>
      </c>
      <c r="AU3430" s="13">
        <v>7.9</v>
      </c>
    </row>
    <row r="3431" spans="2:47" x14ac:dyDescent="0.2">
      <c r="B3431" s="13" t="s">
        <v>5505</v>
      </c>
      <c r="C3431" s="13" t="s">
        <v>100</v>
      </c>
      <c r="D3431" s="13" t="s">
        <v>5503</v>
      </c>
      <c r="E3431" s="13" t="s">
        <v>1133</v>
      </c>
      <c r="F3431" s="13" t="s">
        <v>5500</v>
      </c>
      <c r="G3431" s="13" t="s">
        <v>5504</v>
      </c>
      <c r="H3431" s="13" t="s">
        <v>105</v>
      </c>
      <c r="I3431" s="13">
        <v>45</v>
      </c>
      <c r="J3431" s="13" t="s">
        <v>745</v>
      </c>
      <c r="K3431" s="13" t="s">
        <v>107</v>
      </c>
      <c r="L3431" s="13" t="s">
        <v>108</v>
      </c>
      <c r="M3431" s="13" t="s">
        <v>109</v>
      </c>
      <c r="N3431" s="13" t="s">
        <v>664</v>
      </c>
      <c r="O3431" s="39"/>
      <c r="P3431" s="39"/>
      <c r="Q3431" s="39"/>
      <c r="R3431" s="39"/>
      <c r="S3431" s="39">
        <v>2</v>
      </c>
      <c r="T3431" s="39">
        <v>2</v>
      </c>
      <c r="U3431" s="39">
        <v>2</v>
      </c>
      <c r="V3431" s="39">
        <v>2</v>
      </c>
      <c r="W3431" s="39">
        <v>2</v>
      </c>
      <c r="X3431" s="39"/>
      <c r="Y3431" s="39"/>
      <c r="Z3431" s="39"/>
      <c r="AA3431" s="39"/>
      <c r="AB3431" s="39"/>
      <c r="AC3431" s="39"/>
      <c r="AD3431" s="39"/>
      <c r="AE3431" s="39"/>
      <c r="AF3431" s="39"/>
      <c r="AG3431" s="39"/>
      <c r="AH3431" s="39"/>
      <c r="AI3431" s="39"/>
      <c r="AJ3431" s="39"/>
      <c r="AK3431" s="39"/>
      <c r="AL3431" s="39"/>
      <c r="AM3431" s="39"/>
      <c r="AN3431" s="39"/>
      <c r="AO3431" s="39"/>
      <c r="AP3431" s="39">
        <v>56514999.999999993</v>
      </c>
      <c r="AQ3431" s="39">
        <v>0</v>
      </c>
      <c r="AR3431" s="27">
        <f t="shared" si="91"/>
        <v>0</v>
      </c>
      <c r="AS3431" s="13" t="s">
        <v>111</v>
      </c>
      <c r="AT3431" s="13">
        <v>2016</v>
      </c>
      <c r="AU3431" s="13" t="s">
        <v>212</v>
      </c>
    </row>
    <row r="3432" spans="2:47" x14ac:dyDescent="0.2">
      <c r="B3432" s="7" t="s">
        <v>5506</v>
      </c>
      <c r="C3432" s="8" t="s">
        <v>100</v>
      </c>
      <c r="D3432" s="13" t="s">
        <v>2545</v>
      </c>
      <c r="E3432" s="13" t="s">
        <v>1642</v>
      </c>
      <c r="F3432" s="13" t="s">
        <v>2556</v>
      </c>
      <c r="G3432" s="7" t="s">
        <v>5507</v>
      </c>
      <c r="H3432" s="8" t="s">
        <v>197</v>
      </c>
      <c r="I3432" s="8">
        <v>45</v>
      </c>
      <c r="J3432" s="8" t="s">
        <v>1386</v>
      </c>
      <c r="K3432" s="8" t="s">
        <v>107</v>
      </c>
      <c r="L3432" s="8" t="s">
        <v>108</v>
      </c>
      <c r="M3432" s="8" t="s">
        <v>109</v>
      </c>
      <c r="N3432" s="8" t="s">
        <v>664</v>
      </c>
      <c r="O3432" s="74"/>
      <c r="P3432" s="27"/>
      <c r="Q3432" s="27"/>
      <c r="R3432" s="27"/>
      <c r="S3432" s="27">
        <v>1</v>
      </c>
      <c r="T3432" s="27">
        <v>1</v>
      </c>
      <c r="U3432" s="27">
        <v>2</v>
      </c>
      <c r="V3432" s="27">
        <v>2</v>
      </c>
      <c r="W3432" s="27"/>
      <c r="X3432" s="27"/>
      <c r="Y3432" s="27"/>
      <c r="Z3432" s="27"/>
      <c r="AA3432" s="27"/>
      <c r="AB3432" s="27"/>
      <c r="AC3432" s="27"/>
      <c r="AD3432" s="27"/>
      <c r="AE3432" s="27"/>
      <c r="AF3432" s="27"/>
      <c r="AG3432" s="27"/>
      <c r="AH3432" s="27"/>
      <c r="AI3432" s="27"/>
      <c r="AJ3432" s="27"/>
      <c r="AK3432" s="27"/>
      <c r="AL3432" s="27"/>
      <c r="AM3432" s="27"/>
      <c r="AN3432" s="27"/>
      <c r="AO3432" s="27"/>
      <c r="AP3432" s="27">
        <v>270124</v>
      </c>
      <c r="AQ3432" s="39">
        <v>0</v>
      </c>
      <c r="AR3432" s="27">
        <f t="shared" si="91"/>
        <v>0</v>
      </c>
      <c r="AS3432" s="10" t="s">
        <v>111</v>
      </c>
      <c r="AT3432" s="43" t="s">
        <v>241</v>
      </c>
      <c r="AU3432" s="13" t="s">
        <v>1163</v>
      </c>
    </row>
    <row r="3433" spans="2:47" x14ac:dyDescent="0.2">
      <c r="B3433" s="13" t="s">
        <v>5508</v>
      </c>
      <c r="C3433" s="13" t="s">
        <v>100</v>
      </c>
      <c r="D3433" s="13" t="s">
        <v>2555</v>
      </c>
      <c r="E3433" s="13" t="s">
        <v>1642</v>
      </c>
      <c r="F3433" s="13" t="s">
        <v>2556</v>
      </c>
      <c r="G3433" s="13" t="s">
        <v>5509</v>
      </c>
      <c r="H3433" s="13" t="s">
        <v>1026</v>
      </c>
      <c r="I3433" s="13">
        <v>45</v>
      </c>
      <c r="J3433" s="13" t="s">
        <v>614</v>
      </c>
      <c r="K3433" s="13" t="s">
        <v>107</v>
      </c>
      <c r="L3433" s="13" t="s">
        <v>108</v>
      </c>
      <c r="M3433" s="13" t="s">
        <v>109</v>
      </c>
      <c r="N3433" s="13" t="s">
        <v>664</v>
      </c>
      <c r="O3433" s="39"/>
      <c r="P3433" s="39"/>
      <c r="Q3433" s="39"/>
      <c r="R3433" s="39"/>
      <c r="S3433" s="39">
        <v>2</v>
      </c>
      <c r="T3433" s="39">
        <v>2</v>
      </c>
      <c r="U3433" s="39">
        <v>2</v>
      </c>
      <c r="V3433" s="39">
        <v>2</v>
      </c>
      <c r="W3433" s="39">
        <v>2</v>
      </c>
      <c r="X3433" s="39"/>
      <c r="Y3433" s="39"/>
      <c r="Z3433" s="39"/>
      <c r="AA3433" s="39"/>
      <c r="AB3433" s="39"/>
      <c r="AC3433" s="39"/>
      <c r="AD3433" s="39"/>
      <c r="AE3433" s="39"/>
      <c r="AF3433" s="39"/>
      <c r="AG3433" s="39"/>
      <c r="AH3433" s="39"/>
      <c r="AI3433" s="39"/>
      <c r="AJ3433" s="39"/>
      <c r="AK3433" s="39"/>
      <c r="AL3433" s="39"/>
      <c r="AM3433" s="39"/>
      <c r="AN3433" s="39"/>
      <c r="AO3433" s="39"/>
      <c r="AP3433" s="39">
        <v>270124</v>
      </c>
      <c r="AQ3433" s="39">
        <v>0</v>
      </c>
      <c r="AR3433" s="27">
        <f t="shared" si="91"/>
        <v>0</v>
      </c>
      <c r="AS3433" s="13" t="s">
        <v>111</v>
      </c>
      <c r="AT3433" s="13">
        <v>2016</v>
      </c>
      <c r="AU3433" s="13">
        <v>9.18</v>
      </c>
    </row>
    <row r="3434" spans="2:47" x14ac:dyDescent="0.2">
      <c r="B3434" s="13" t="s">
        <v>5510</v>
      </c>
      <c r="C3434" s="13" t="s">
        <v>100</v>
      </c>
      <c r="D3434" s="13" t="s">
        <v>2555</v>
      </c>
      <c r="E3434" s="13" t="s">
        <v>1642</v>
      </c>
      <c r="F3434" s="13" t="s">
        <v>2556</v>
      </c>
      <c r="G3434" s="13" t="s">
        <v>5509</v>
      </c>
      <c r="H3434" s="13" t="s">
        <v>1026</v>
      </c>
      <c r="I3434" s="13">
        <v>45</v>
      </c>
      <c r="J3434" s="13" t="s">
        <v>747</v>
      </c>
      <c r="K3434" s="13" t="s">
        <v>107</v>
      </c>
      <c r="L3434" s="13" t="s">
        <v>108</v>
      </c>
      <c r="M3434" s="13" t="s">
        <v>109</v>
      </c>
      <c r="N3434" s="13" t="s">
        <v>664</v>
      </c>
      <c r="O3434" s="39"/>
      <c r="P3434" s="39"/>
      <c r="Q3434" s="39"/>
      <c r="R3434" s="39"/>
      <c r="S3434" s="39">
        <v>2</v>
      </c>
      <c r="T3434" s="39">
        <v>2</v>
      </c>
      <c r="U3434" s="39">
        <v>2</v>
      </c>
      <c r="V3434" s="39">
        <v>2</v>
      </c>
      <c r="W3434" s="39">
        <v>2</v>
      </c>
      <c r="X3434" s="39"/>
      <c r="Y3434" s="39"/>
      <c r="Z3434" s="39"/>
      <c r="AA3434" s="39"/>
      <c r="AB3434" s="39"/>
      <c r="AC3434" s="39"/>
      <c r="AD3434" s="39"/>
      <c r="AE3434" s="39"/>
      <c r="AF3434" s="39"/>
      <c r="AG3434" s="39"/>
      <c r="AH3434" s="39"/>
      <c r="AI3434" s="39"/>
      <c r="AJ3434" s="39"/>
      <c r="AK3434" s="39"/>
      <c r="AL3434" s="39"/>
      <c r="AM3434" s="39"/>
      <c r="AN3434" s="39"/>
      <c r="AO3434" s="39"/>
      <c r="AP3434" s="39">
        <v>270124</v>
      </c>
      <c r="AQ3434" s="39">
        <v>0</v>
      </c>
      <c r="AR3434" s="27">
        <f t="shared" si="91"/>
        <v>0</v>
      </c>
      <c r="AS3434" s="13" t="s">
        <v>748</v>
      </c>
      <c r="AT3434" s="13">
        <v>2016</v>
      </c>
      <c r="AU3434" s="13">
        <v>9.1199999999999992</v>
      </c>
    </row>
    <row r="3435" spans="2:47" x14ac:dyDescent="0.2">
      <c r="B3435" s="13" t="s">
        <v>5511</v>
      </c>
      <c r="C3435" s="13" t="s">
        <v>100</v>
      </c>
      <c r="D3435" s="13" t="s">
        <v>2555</v>
      </c>
      <c r="E3435" s="13" t="s">
        <v>1642</v>
      </c>
      <c r="F3435" s="13" t="s">
        <v>2556</v>
      </c>
      <c r="G3435" s="13" t="s">
        <v>5509</v>
      </c>
      <c r="H3435" s="13" t="s">
        <v>1026</v>
      </c>
      <c r="I3435" s="13">
        <v>45</v>
      </c>
      <c r="J3435" s="13" t="s">
        <v>462</v>
      </c>
      <c r="K3435" s="13" t="s">
        <v>107</v>
      </c>
      <c r="L3435" s="13" t="s">
        <v>108</v>
      </c>
      <c r="M3435" s="13" t="s">
        <v>337</v>
      </c>
      <c r="N3435" s="13" t="s">
        <v>664</v>
      </c>
      <c r="O3435" s="39"/>
      <c r="P3435" s="39"/>
      <c r="Q3435" s="39"/>
      <c r="R3435" s="39"/>
      <c r="S3435" s="39">
        <v>2</v>
      </c>
      <c r="T3435" s="39">
        <v>2</v>
      </c>
      <c r="U3435" s="39">
        <v>2</v>
      </c>
      <c r="V3435" s="39">
        <v>2</v>
      </c>
      <c r="W3435" s="39">
        <v>2</v>
      </c>
      <c r="X3435" s="39"/>
      <c r="Y3435" s="39"/>
      <c r="Z3435" s="39"/>
      <c r="AA3435" s="39"/>
      <c r="AB3435" s="39"/>
      <c r="AC3435" s="39"/>
      <c r="AD3435" s="39"/>
      <c r="AE3435" s="39"/>
      <c r="AF3435" s="39"/>
      <c r="AG3435" s="39"/>
      <c r="AH3435" s="39"/>
      <c r="AI3435" s="39"/>
      <c r="AJ3435" s="39"/>
      <c r="AK3435" s="39"/>
      <c r="AL3435" s="39"/>
      <c r="AM3435" s="39"/>
      <c r="AN3435" s="39"/>
      <c r="AO3435" s="39"/>
      <c r="AP3435" s="39">
        <v>270124</v>
      </c>
      <c r="AQ3435" s="39">
        <v>0</v>
      </c>
      <c r="AR3435" s="27">
        <f t="shared" si="91"/>
        <v>0</v>
      </c>
      <c r="AS3435" s="13" t="s">
        <v>748</v>
      </c>
      <c r="AT3435" s="13">
        <v>2016</v>
      </c>
      <c r="AU3435" s="13">
        <v>14</v>
      </c>
    </row>
    <row r="3436" spans="2:47" x14ac:dyDescent="0.2">
      <c r="B3436" s="13" t="s">
        <v>5512</v>
      </c>
      <c r="C3436" s="13" t="s">
        <v>100</v>
      </c>
      <c r="D3436" s="13" t="s">
        <v>2555</v>
      </c>
      <c r="E3436" s="13" t="s">
        <v>1642</v>
      </c>
      <c r="F3436" s="13" t="s">
        <v>2556</v>
      </c>
      <c r="G3436" s="13" t="s">
        <v>5509</v>
      </c>
      <c r="H3436" s="13" t="s">
        <v>1026</v>
      </c>
      <c r="I3436" s="13">
        <v>45</v>
      </c>
      <c r="J3436" s="13" t="s">
        <v>462</v>
      </c>
      <c r="K3436" s="13" t="s">
        <v>107</v>
      </c>
      <c r="L3436" s="13" t="s">
        <v>108</v>
      </c>
      <c r="M3436" s="13" t="s">
        <v>337</v>
      </c>
      <c r="N3436" s="13" t="s">
        <v>664</v>
      </c>
      <c r="O3436" s="39"/>
      <c r="P3436" s="39"/>
      <c r="Q3436" s="39"/>
      <c r="R3436" s="39"/>
      <c r="S3436" s="39">
        <v>3</v>
      </c>
      <c r="T3436" s="39">
        <v>2</v>
      </c>
      <c r="U3436" s="39">
        <v>2</v>
      </c>
      <c r="V3436" s="39">
        <v>2</v>
      </c>
      <c r="W3436" s="39">
        <v>2</v>
      </c>
      <c r="X3436" s="39"/>
      <c r="Y3436" s="39"/>
      <c r="Z3436" s="39"/>
      <c r="AA3436" s="39"/>
      <c r="AB3436" s="39"/>
      <c r="AC3436" s="39"/>
      <c r="AD3436" s="39"/>
      <c r="AE3436" s="39"/>
      <c r="AF3436" s="39"/>
      <c r="AG3436" s="39"/>
      <c r="AH3436" s="39"/>
      <c r="AI3436" s="39"/>
      <c r="AJ3436" s="39"/>
      <c r="AK3436" s="39"/>
      <c r="AL3436" s="39"/>
      <c r="AM3436" s="39"/>
      <c r="AN3436" s="39"/>
      <c r="AO3436" s="39"/>
      <c r="AP3436" s="39">
        <v>270124</v>
      </c>
      <c r="AQ3436" s="39">
        <v>0</v>
      </c>
      <c r="AR3436" s="27">
        <f t="shared" si="91"/>
        <v>0</v>
      </c>
      <c r="AS3436" s="13" t="s">
        <v>748</v>
      </c>
      <c r="AT3436" s="13">
        <v>2016</v>
      </c>
      <c r="AU3436" s="13" t="s">
        <v>212</v>
      </c>
    </row>
    <row r="3437" spans="2:47" x14ac:dyDescent="0.2">
      <c r="B3437" s="7" t="s">
        <v>5513</v>
      </c>
      <c r="C3437" s="8" t="s">
        <v>100</v>
      </c>
      <c r="D3437" s="13" t="s">
        <v>2545</v>
      </c>
      <c r="E3437" s="13" t="s">
        <v>1642</v>
      </c>
      <c r="F3437" s="13" t="s">
        <v>2556</v>
      </c>
      <c r="G3437" s="7" t="s">
        <v>5514</v>
      </c>
      <c r="H3437" s="8" t="s">
        <v>197</v>
      </c>
      <c r="I3437" s="8">
        <v>45</v>
      </c>
      <c r="J3437" s="8" t="s">
        <v>244</v>
      </c>
      <c r="K3437" s="8" t="s">
        <v>107</v>
      </c>
      <c r="L3437" s="8" t="s">
        <v>108</v>
      </c>
      <c r="M3437" s="8" t="s">
        <v>109</v>
      </c>
      <c r="N3437" s="8" t="s">
        <v>664</v>
      </c>
      <c r="O3437" s="74"/>
      <c r="P3437" s="27"/>
      <c r="Q3437" s="27"/>
      <c r="R3437" s="27">
        <v>2</v>
      </c>
      <c r="S3437" s="27">
        <v>1</v>
      </c>
      <c r="T3437" s="27">
        <v>1</v>
      </c>
      <c r="U3437" s="27">
        <v>2</v>
      </c>
      <c r="V3437" s="27">
        <v>2</v>
      </c>
      <c r="W3437" s="27"/>
      <c r="X3437" s="27"/>
      <c r="Y3437" s="27"/>
      <c r="Z3437" s="27"/>
      <c r="AA3437" s="27"/>
      <c r="AB3437" s="27"/>
      <c r="AC3437" s="27"/>
      <c r="AD3437" s="27"/>
      <c r="AE3437" s="27"/>
      <c r="AF3437" s="27"/>
      <c r="AG3437" s="27"/>
      <c r="AH3437" s="27"/>
      <c r="AI3437" s="27"/>
      <c r="AJ3437" s="27"/>
      <c r="AK3437" s="27"/>
      <c r="AL3437" s="27"/>
      <c r="AM3437" s="27"/>
      <c r="AN3437" s="27"/>
      <c r="AO3437" s="27"/>
      <c r="AP3437" s="27">
        <v>151532</v>
      </c>
      <c r="AQ3437" s="39">
        <v>0</v>
      </c>
      <c r="AR3437" s="27">
        <f t="shared" si="91"/>
        <v>0</v>
      </c>
      <c r="AS3437" s="10" t="s">
        <v>111</v>
      </c>
      <c r="AT3437" s="43" t="s">
        <v>241</v>
      </c>
      <c r="AU3437" s="13" t="s">
        <v>1163</v>
      </c>
    </row>
    <row r="3438" spans="2:47" x14ac:dyDescent="0.2">
      <c r="B3438" s="13" t="s">
        <v>5515</v>
      </c>
      <c r="C3438" s="13" t="s">
        <v>100</v>
      </c>
      <c r="D3438" s="13" t="s">
        <v>2555</v>
      </c>
      <c r="E3438" s="13" t="s">
        <v>1642</v>
      </c>
      <c r="F3438" s="13" t="s">
        <v>2556</v>
      </c>
      <c r="G3438" s="13" t="s">
        <v>5516</v>
      </c>
      <c r="H3438" s="13" t="s">
        <v>1026</v>
      </c>
      <c r="I3438" s="13">
        <v>45</v>
      </c>
      <c r="J3438" s="13" t="s">
        <v>614</v>
      </c>
      <c r="K3438" s="13" t="s">
        <v>107</v>
      </c>
      <c r="L3438" s="13" t="s">
        <v>108</v>
      </c>
      <c r="M3438" s="13" t="s">
        <v>109</v>
      </c>
      <c r="N3438" s="13" t="s">
        <v>664</v>
      </c>
      <c r="O3438" s="39"/>
      <c r="P3438" s="39"/>
      <c r="Q3438" s="39"/>
      <c r="R3438" s="39"/>
      <c r="S3438" s="39">
        <v>2</v>
      </c>
      <c r="T3438" s="39">
        <v>2</v>
      </c>
      <c r="U3438" s="39">
        <v>2</v>
      </c>
      <c r="V3438" s="39">
        <v>2</v>
      </c>
      <c r="W3438" s="39">
        <v>2</v>
      </c>
      <c r="X3438" s="39"/>
      <c r="Y3438" s="39"/>
      <c r="Z3438" s="39"/>
      <c r="AA3438" s="39"/>
      <c r="AB3438" s="39"/>
      <c r="AC3438" s="39"/>
      <c r="AD3438" s="39"/>
      <c r="AE3438" s="39"/>
      <c r="AF3438" s="39"/>
      <c r="AG3438" s="39"/>
      <c r="AH3438" s="39"/>
      <c r="AI3438" s="39"/>
      <c r="AJ3438" s="39"/>
      <c r="AK3438" s="39"/>
      <c r="AL3438" s="39"/>
      <c r="AM3438" s="39"/>
      <c r="AN3438" s="39"/>
      <c r="AO3438" s="39"/>
      <c r="AP3438" s="39">
        <v>151532</v>
      </c>
      <c r="AQ3438" s="39">
        <v>0</v>
      </c>
      <c r="AR3438" s="27">
        <f t="shared" si="91"/>
        <v>0</v>
      </c>
      <c r="AS3438" s="13" t="s">
        <v>111</v>
      </c>
      <c r="AT3438" s="13">
        <v>2016</v>
      </c>
      <c r="AU3438" s="13">
        <v>9.18</v>
      </c>
    </row>
    <row r="3439" spans="2:47" x14ac:dyDescent="0.2">
      <c r="B3439" s="13" t="s">
        <v>5517</v>
      </c>
      <c r="C3439" s="13" t="s">
        <v>100</v>
      </c>
      <c r="D3439" s="13" t="s">
        <v>2555</v>
      </c>
      <c r="E3439" s="13" t="s">
        <v>1642</v>
      </c>
      <c r="F3439" s="13" t="s">
        <v>2556</v>
      </c>
      <c r="G3439" s="13" t="s">
        <v>5516</v>
      </c>
      <c r="H3439" s="13" t="s">
        <v>1026</v>
      </c>
      <c r="I3439" s="13">
        <v>45</v>
      </c>
      <c r="J3439" s="13" t="s">
        <v>747</v>
      </c>
      <c r="K3439" s="13" t="s">
        <v>107</v>
      </c>
      <c r="L3439" s="13" t="s">
        <v>108</v>
      </c>
      <c r="M3439" s="13" t="s">
        <v>109</v>
      </c>
      <c r="N3439" s="13" t="s">
        <v>664</v>
      </c>
      <c r="O3439" s="39"/>
      <c r="P3439" s="39"/>
      <c r="Q3439" s="39"/>
      <c r="R3439" s="39"/>
      <c r="S3439" s="39">
        <v>2</v>
      </c>
      <c r="T3439" s="39">
        <v>2</v>
      </c>
      <c r="U3439" s="39">
        <v>2</v>
      </c>
      <c r="V3439" s="39">
        <v>2</v>
      </c>
      <c r="W3439" s="39">
        <v>2</v>
      </c>
      <c r="X3439" s="39"/>
      <c r="Y3439" s="39"/>
      <c r="Z3439" s="39"/>
      <c r="AA3439" s="39"/>
      <c r="AB3439" s="39"/>
      <c r="AC3439" s="39"/>
      <c r="AD3439" s="39"/>
      <c r="AE3439" s="39"/>
      <c r="AF3439" s="39"/>
      <c r="AG3439" s="39"/>
      <c r="AH3439" s="39"/>
      <c r="AI3439" s="39"/>
      <c r="AJ3439" s="39"/>
      <c r="AK3439" s="39"/>
      <c r="AL3439" s="39"/>
      <c r="AM3439" s="39"/>
      <c r="AN3439" s="39"/>
      <c r="AO3439" s="39"/>
      <c r="AP3439" s="39">
        <v>151532</v>
      </c>
      <c r="AQ3439" s="39">
        <v>0</v>
      </c>
      <c r="AR3439" s="27">
        <f t="shared" si="91"/>
        <v>0</v>
      </c>
      <c r="AS3439" s="13" t="s">
        <v>748</v>
      </c>
      <c r="AT3439" s="13">
        <v>2016</v>
      </c>
      <c r="AU3439" s="13">
        <v>9.1199999999999992</v>
      </c>
    </row>
    <row r="3440" spans="2:47" x14ac:dyDescent="0.2">
      <c r="B3440" s="13" t="s">
        <v>5518</v>
      </c>
      <c r="C3440" s="13" t="s">
        <v>100</v>
      </c>
      <c r="D3440" s="13" t="s">
        <v>2555</v>
      </c>
      <c r="E3440" s="13" t="s">
        <v>1642</v>
      </c>
      <c r="F3440" s="13" t="s">
        <v>2556</v>
      </c>
      <c r="G3440" s="13" t="s">
        <v>5516</v>
      </c>
      <c r="H3440" s="13" t="s">
        <v>1026</v>
      </c>
      <c r="I3440" s="13">
        <v>45</v>
      </c>
      <c r="J3440" s="13" t="s">
        <v>462</v>
      </c>
      <c r="K3440" s="13" t="s">
        <v>107</v>
      </c>
      <c r="L3440" s="13" t="s">
        <v>108</v>
      </c>
      <c r="M3440" s="13" t="s">
        <v>337</v>
      </c>
      <c r="N3440" s="13" t="s">
        <v>664</v>
      </c>
      <c r="O3440" s="39"/>
      <c r="P3440" s="39"/>
      <c r="Q3440" s="39"/>
      <c r="R3440" s="39"/>
      <c r="S3440" s="39">
        <v>2</v>
      </c>
      <c r="T3440" s="39">
        <v>2</v>
      </c>
      <c r="U3440" s="39">
        <v>2</v>
      </c>
      <c r="V3440" s="39">
        <v>2</v>
      </c>
      <c r="W3440" s="39">
        <v>2</v>
      </c>
      <c r="X3440" s="39"/>
      <c r="Y3440" s="39"/>
      <c r="Z3440" s="39"/>
      <c r="AA3440" s="39"/>
      <c r="AB3440" s="39"/>
      <c r="AC3440" s="39"/>
      <c r="AD3440" s="39"/>
      <c r="AE3440" s="39"/>
      <c r="AF3440" s="39"/>
      <c r="AG3440" s="39"/>
      <c r="AH3440" s="39"/>
      <c r="AI3440" s="39"/>
      <c r="AJ3440" s="39"/>
      <c r="AK3440" s="39"/>
      <c r="AL3440" s="39"/>
      <c r="AM3440" s="39"/>
      <c r="AN3440" s="39"/>
      <c r="AO3440" s="39"/>
      <c r="AP3440" s="39">
        <v>151532</v>
      </c>
      <c r="AQ3440" s="39">
        <v>0</v>
      </c>
      <c r="AR3440" s="27">
        <f t="shared" si="91"/>
        <v>0</v>
      </c>
      <c r="AS3440" s="13" t="s">
        <v>748</v>
      </c>
      <c r="AT3440" s="13">
        <v>2016</v>
      </c>
      <c r="AU3440" s="13" t="s">
        <v>212</v>
      </c>
    </row>
    <row r="3441" spans="2:47" x14ac:dyDescent="0.2">
      <c r="B3441" s="7" t="s">
        <v>5519</v>
      </c>
      <c r="C3441" s="8" t="s">
        <v>100</v>
      </c>
      <c r="D3441" s="13" t="s">
        <v>2545</v>
      </c>
      <c r="E3441" s="13" t="s">
        <v>1642</v>
      </c>
      <c r="F3441" s="13" t="s">
        <v>2556</v>
      </c>
      <c r="G3441" s="7" t="s">
        <v>5520</v>
      </c>
      <c r="H3441" s="8" t="s">
        <v>197</v>
      </c>
      <c r="I3441" s="8">
        <v>45</v>
      </c>
      <c r="J3441" s="8" t="s">
        <v>1386</v>
      </c>
      <c r="K3441" s="8" t="s">
        <v>107</v>
      </c>
      <c r="L3441" s="8" t="s">
        <v>108</v>
      </c>
      <c r="M3441" s="8" t="s">
        <v>109</v>
      </c>
      <c r="N3441" s="8" t="s">
        <v>664</v>
      </c>
      <c r="O3441" s="74"/>
      <c r="P3441" s="27"/>
      <c r="Q3441" s="27"/>
      <c r="R3441" s="27"/>
      <c r="S3441" s="27">
        <v>2</v>
      </c>
      <c r="T3441" s="27">
        <v>1</v>
      </c>
      <c r="U3441" s="27">
        <v>2</v>
      </c>
      <c r="V3441" s="27">
        <v>2</v>
      </c>
      <c r="W3441" s="27"/>
      <c r="X3441" s="27"/>
      <c r="Y3441" s="27"/>
      <c r="Z3441" s="27"/>
      <c r="AA3441" s="27"/>
      <c r="AB3441" s="27"/>
      <c r="AC3441" s="27"/>
      <c r="AD3441" s="27"/>
      <c r="AE3441" s="27"/>
      <c r="AF3441" s="27"/>
      <c r="AG3441" s="27"/>
      <c r="AH3441" s="27"/>
      <c r="AI3441" s="27"/>
      <c r="AJ3441" s="27"/>
      <c r="AK3441" s="27"/>
      <c r="AL3441" s="27"/>
      <c r="AM3441" s="27"/>
      <c r="AN3441" s="27"/>
      <c r="AO3441" s="27"/>
      <c r="AP3441" s="27">
        <v>2053571.4285714284</v>
      </c>
      <c r="AQ3441" s="39">
        <v>0</v>
      </c>
      <c r="AR3441" s="27">
        <f t="shared" si="91"/>
        <v>0</v>
      </c>
      <c r="AS3441" s="10" t="s">
        <v>111</v>
      </c>
      <c r="AT3441" s="43" t="s">
        <v>241</v>
      </c>
      <c r="AU3441" s="13" t="s">
        <v>610</v>
      </c>
    </row>
    <row r="3442" spans="2:47" x14ac:dyDescent="0.2">
      <c r="B3442" s="13" t="s">
        <v>5521</v>
      </c>
      <c r="C3442" s="13" t="s">
        <v>100</v>
      </c>
      <c r="D3442" s="13" t="s">
        <v>2555</v>
      </c>
      <c r="E3442" s="13" t="s">
        <v>1642</v>
      </c>
      <c r="F3442" s="13" t="s">
        <v>2556</v>
      </c>
      <c r="G3442" s="13" t="s">
        <v>5522</v>
      </c>
      <c r="H3442" s="13" t="s">
        <v>1026</v>
      </c>
      <c r="I3442" s="13">
        <v>45</v>
      </c>
      <c r="J3442" s="13" t="s">
        <v>614</v>
      </c>
      <c r="K3442" s="13" t="s">
        <v>107</v>
      </c>
      <c r="L3442" s="13" t="s">
        <v>108</v>
      </c>
      <c r="M3442" s="13" t="s">
        <v>109</v>
      </c>
      <c r="N3442" s="13" t="s">
        <v>664</v>
      </c>
      <c r="O3442" s="39"/>
      <c r="P3442" s="39"/>
      <c r="Q3442" s="39"/>
      <c r="R3442" s="39"/>
      <c r="S3442" s="39">
        <v>1</v>
      </c>
      <c r="T3442" s="39">
        <v>2</v>
      </c>
      <c r="U3442" s="39">
        <v>2</v>
      </c>
      <c r="V3442" s="39">
        <v>1</v>
      </c>
      <c r="W3442" s="39">
        <v>1</v>
      </c>
      <c r="X3442" s="39"/>
      <c r="Y3442" s="39"/>
      <c r="Z3442" s="39"/>
      <c r="AA3442" s="39"/>
      <c r="AB3442" s="39"/>
      <c r="AC3442" s="39"/>
      <c r="AD3442" s="39"/>
      <c r="AE3442" s="39"/>
      <c r="AF3442" s="39"/>
      <c r="AG3442" s="39"/>
      <c r="AH3442" s="39"/>
      <c r="AI3442" s="39"/>
      <c r="AJ3442" s="39"/>
      <c r="AK3442" s="39"/>
      <c r="AL3442" s="39"/>
      <c r="AM3442" s="39"/>
      <c r="AN3442" s="39"/>
      <c r="AO3442" s="39"/>
      <c r="AP3442" s="39">
        <v>1865002</v>
      </c>
      <c r="AQ3442" s="39">
        <v>0</v>
      </c>
      <c r="AR3442" s="27">
        <f t="shared" si="91"/>
        <v>0</v>
      </c>
      <c r="AS3442" s="13" t="s">
        <v>111</v>
      </c>
      <c r="AT3442" s="13">
        <v>2016</v>
      </c>
      <c r="AU3442" s="13">
        <v>9.15</v>
      </c>
    </row>
    <row r="3443" spans="2:47" x14ac:dyDescent="0.2">
      <c r="B3443" s="13" t="s">
        <v>5523</v>
      </c>
      <c r="C3443" s="13" t="s">
        <v>100</v>
      </c>
      <c r="D3443" s="13" t="s">
        <v>2555</v>
      </c>
      <c r="E3443" s="13" t="s">
        <v>1642</v>
      </c>
      <c r="F3443" s="13" t="s">
        <v>2556</v>
      </c>
      <c r="G3443" s="13" t="s">
        <v>5522</v>
      </c>
      <c r="H3443" s="13" t="s">
        <v>1026</v>
      </c>
      <c r="I3443" s="13">
        <v>45</v>
      </c>
      <c r="J3443" s="13" t="s">
        <v>745</v>
      </c>
      <c r="K3443" s="13" t="s">
        <v>107</v>
      </c>
      <c r="L3443" s="13" t="s">
        <v>108</v>
      </c>
      <c r="M3443" s="13" t="s">
        <v>109</v>
      </c>
      <c r="N3443" s="13" t="s">
        <v>664</v>
      </c>
      <c r="O3443" s="39"/>
      <c r="P3443" s="39"/>
      <c r="Q3443" s="39"/>
      <c r="R3443" s="39"/>
      <c r="S3443" s="39">
        <v>1</v>
      </c>
      <c r="T3443" s="39">
        <v>2</v>
      </c>
      <c r="U3443" s="39">
        <v>2</v>
      </c>
      <c r="V3443" s="39">
        <v>1</v>
      </c>
      <c r="W3443" s="39">
        <v>1</v>
      </c>
      <c r="X3443" s="39"/>
      <c r="Y3443" s="39"/>
      <c r="Z3443" s="39"/>
      <c r="AA3443" s="39"/>
      <c r="AB3443" s="39"/>
      <c r="AC3443" s="39"/>
      <c r="AD3443" s="39"/>
      <c r="AE3443" s="39"/>
      <c r="AF3443" s="39"/>
      <c r="AG3443" s="39"/>
      <c r="AH3443" s="39"/>
      <c r="AI3443" s="39"/>
      <c r="AJ3443" s="39"/>
      <c r="AK3443" s="39"/>
      <c r="AL3443" s="39"/>
      <c r="AM3443" s="39"/>
      <c r="AN3443" s="39"/>
      <c r="AO3443" s="39"/>
      <c r="AP3443" s="39">
        <v>2053571.4285714284</v>
      </c>
      <c r="AQ3443" s="39">
        <v>0</v>
      </c>
      <c r="AR3443" s="27">
        <f t="shared" si="91"/>
        <v>0</v>
      </c>
      <c r="AS3443" s="13" t="s">
        <v>111</v>
      </c>
      <c r="AT3443" s="13">
        <v>2016</v>
      </c>
      <c r="AU3443" s="13" t="s">
        <v>2367</v>
      </c>
    </row>
    <row r="3444" spans="2:47" x14ac:dyDescent="0.2">
      <c r="B3444" s="13" t="s">
        <v>5524</v>
      </c>
      <c r="C3444" s="13" t="s">
        <v>100</v>
      </c>
      <c r="D3444" s="13" t="s">
        <v>2555</v>
      </c>
      <c r="E3444" s="13" t="s">
        <v>1642</v>
      </c>
      <c r="F3444" s="13" t="s">
        <v>2556</v>
      </c>
      <c r="G3444" s="13" t="s">
        <v>5522</v>
      </c>
      <c r="H3444" s="13" t="s">
        <v>1026</v>
      </c>
      <c r="I3444" s="13">
        <v>45</v>
      </c>
      <c r="J3444" s="13" t="s">
        <v>747</v>
      </c>
      <c r="K3444" s="13" t="s">
        <v>107</v>
      </c>
      <c r="L3444" s="13" t="s">
        <v>108</v>
      </c>
      <c r="M3444" s="13" t="s">
        <v>109</v>
      </c>
      <c r="N3444" s="13" t="s">
        <v>664</v>
      </c>
      <c r="O3444" s="39"/>
      <c r="P3444" s="39"/>
      <c r="Q3444" s="39"/>
      <c r="R3444" s="39"/>
      <c r="S3444" s="39">
        <v>1</v>
      </c>
      <c r="T3444" s="39">
        <v>2</v>
      </c>
      <c r="U3444" s="39">
        <v>2</v>
      </c>
      <c r="V3444" s="39">
        <v>1</v>
      </c>
      <c r="W3444" s="39">
        <v>1</v>
      </c>
      <c r="X3444" s="39"/>
      <c r="Y3444" s="39"/>
      <c r="Z3444" s="39"/>
      <c r="AA3444" s="39"/>
      <c r="AB3444" s="39"/>
      <c r="AC3444" s="39"/>
      <c r="AD3444" s="39"/>
      <c r="AE3444" s="39"/>
      <c r="AF3444" s="39"/>
      <c r="AG3444" s="39"/>
      <c r="AH3444" s="39"/>
      <c r="AI3444" s="39"/>
      <c r="AJ3444" s="39"/>
      <c r="AK3444" s="39"/>
      <c r="AL3444" s="39"/>
      <c r="AM3444" s="39"/>
      <c r="AN3444" s="39"/>
      <c r="AO3444" s="39"/>
      <c r="AP3444" s="39">
        <v>2053571.42</v>
      </c>
      <c r="AQ3444" s="39">
        <v>0</v>
      </c>
      <c r="AR3444" s="27">
        <f t="shared" si="91"/>
        <v>0</v>
      </c>
      <c r="AS3444" s="13" t="s">
        <v>748</v>
      </c>
      <c r="AT3444" s="13">
        <v>2016</v>
      </c>
      <c r="AU3444" s="13">
        <v>9.1199999999999992</v>
      </c>
    </row>
    <row r="3445" spans="2:47" x14ac:dyDescent="0.2">
      <c r="B3445" s="13" t="s">
        <v>5525</v>
      </c>
      <c r="C3445" s="13" t="s">
        <v>100</v>
      </c>
      <c r="D3445" s="13" t="s">
        <v>2555</v>
      </c>
      <c r="E3445" s="13" t="s">
        <v>1642</v>
      </c>
      <c r="F3445" s="13" t="s">
        <v>2556</v>
      </c>
      <c r="G3445" s="13" t="s">
        <v>5522</v>
      </c>
      <c r="H3445" s="13" t="s">
        <v>1026</v>
      </c>
      <c r="I3445" s="13">
        <v>45</v>
      </c>
      <c r="J3445" s="13" t="s">
        <v>462</v>
      </c>
      <c r="K3445" s="13" t="s">
        <v>107</v>
      </c>
      <c r="L3445" s="13" t="s">
        <v>108</v>
      </c>
      <c r="M3445" s="13" t="s">
        <v>337</v>
      </c>
      <c r="N3445" s="13" t="s">
        <v>664</v>
      </c>
      <c r="O3445" s="39"/>
      <c r="P3445" s="39"/>
      <c r="Q3445" s="39"/>
      <c r="R3445" s="39"/>
      <c r="S3445" s="39">
        <v>1</v>
      </c>
      <c r="T3445" s="39">
        <v>2</v>
      </c>
      <c r="U3445" s="39">
        <v>2</v>
      </c>
      <c r="V3445" s="39">
        <v>1</v>
      </c>
      <c r="W3445" s="39">
        <v>1</v>
      </c>
      <c r="X3445" s="39"/>
      <c r="Y3445" s="39"/>
      <c r="Z3445" s="39"/>
      <c r="AA3445" s="39"/>
      <c r="AB3445" s="39"/>
      <c r="AC3445" s="39"/>
      <c r="AD3445" s="39"/>
      <c r="AE3445" s="39"/>
      <c r="AF3445" s="39"/>
      <c r="AG3445" s="39"/>
      <c r="AH3445" s="39"/>
      <c r="AI3445" s="39"/>
      <c r="AJ3445" s="39"/>
      <c r="AK3445" s="39"/>
      <c r="AL3445" s="39"/>
      <c r="AM3445" s="39"/>
      <c r="AN3445" s="39"/>
      <c r="AO3445" s="39"/>
      <c r="AP3445" s="39">
        <v>2053571.42</v>
      </c>
      <c r="AQ3445" s="39">
        <v>0</v>
      </c>
      <c r="AR3445" s="27">
        <f t="shared" si="91"/>
        <v>0</v>
      </c>
      <c r="AS3445" s="13" t="s">
        <v>748</v>
      </c>
      <c r="AT3445" s="13">
        <v>2016</v>
      </c>
      <c r="AU3445" s="13" t="s">
        <v>212</v>
      </c>
    </row>
    <row r="3446" spans="2:47" x14ac:dyDescent="0.2">
      <c r="B3446" s="7" t="s">
        <v>5526</v>
      </c>
      <c r="C3446" s="8" t="s">
        <v>100</v>
      </c>
      <c r="D3446" s="13" t="s">
        <v>2545</v>
      </c>
      <c r="E3446" s="13" t="s">
        <v>1642</v>
      </c>
      <c r="F3446" s="13" t="s">
        <v>2556</v>
      </c>
      <c r="G3446" s="7" t="s">
        <v>5527</v>
      </c>
      <c r="H3446" s="8" t="s">
        <v>197</v>
      </c>
      <c r="I3446" s="8">
        <v>45</v>
      </c>
      <c r="J3446" s="8" t="s">
        <v>1386</v>
      </c>
      <c r="K3446" s="8" t="s">
        <v>107</v>
      </c>
      <c r="L3446" s="8" t="s">
        <v>108</v>
      </c>
      <c r="M3446" s="8" t="s">
        <v>109</v>
      </c>
      <c r="N3446" s="8" t="s">
        <v>664</v>
      </c>
      <c r="O3446" s="74"/>
      <c r="P3446" s="27"/>
      <c r="Q3446" s="27"/>
      <c r="R3446" s="27"/>
      <c r="S3446" s="27">
        <v>1</v>
      </c>
      <c r="T3446" s="27">
        <v>1</v>
      </c>
      <c r="U3446" s="27">
        <v>1</v>
      </c>
      <c r="V3446" s="27">
        <v>1</v>
      </c>
      <c r="W3446" s="27"/>
      <c r="X3446" s="27"/>
      <c r="Y3446" s="27"/>
      <c r="Z3446" s="27"/>
      <c r="AA3446" s="27"/>
      <c r="AB3446" s="27"/>
      <c r="AC3446" s="27"/>
      <c r="AD3446" s="27"/>
      <c r="AE3446" s="27"/>
      <c r="AF3446" s="27"/>
      <c r="AG3446" s="27"/>
      <c r="AH3446" s="27"/>
      <c r="AI3446" s="27"/>
      <c r="AJ3446" s="27"/>
      <c r="AK3446" s="27"/>
      <c r="AL3446" s="27"/>
      <c r="AM3446" s="27"/>
      <c r="AN3446" s="27"/>
      <c r="AO3446" s="27"/>
      <c r="AP3446" s="27">
        <v>3040133.7857142854</v>
      </c>
      <c r="AQ3446" s="39">
        <v>0</v>
      </c>
      <c r="AR3446" s="27">
        <f t="shared" si="91"/>
        <v>0</v>
      </c>
      <c r="AS3446" s="10" t="s">
        <v>111</v>
      </c>
      <c r="AT3446" s="43" t="s">
        <v>241</v>
      </c>
      <c r="AU3446" s="13" t="s">
        <v>610</v>
      </c>
    </row>
    <row r="3447" spans="2:47" x14ac:dyDescent="0.2">
      <c r="B3447" s="13" t="s">
        <v>5528</v>
      </c>
      <c r="C3447" s="13" t="s">
        <v>100</v>
      </c>
      <c r="D3447" s="13" t="s">
        <v>2555</v>
      </c>
      <c r="E3447" s="13" t="s">
        <v>1642</v>
      </c>
      <c r="F3447" s="13" t="s">
        <v>2556</v>
      </c>
      <c r="G3447" s="13" t="s">
        <v>5529</v>
      </c>
      <c r="H3447" s="13" t="s">
        <v>1026</v>
      </c>
      <c r="I3447" s="13">
        <v>45</v>
      </c>
      <c r="J3447" s="13" t="s">
        <v>614</v>
      </c>
      <c r="K3447" s="13" t="s">
        <v>107</v>
      </c>
      <c r="L3447" s="13" t="s">
        <v>108</v>
      </c>
      <c r="M3447" s="13" t="s">
        <v>109</v>
      </c>
      <c r="N3447" s="13" t="s">
        <v>664</v>
      </c>
      <c r="O3447" s="39"/>
      <c r="P3447" s="39"/>
      <c r="Q3447" s="39"/>
      <c r="R3447" s="39"/>
      <c r="S3447" s="39">
        <v>0</v>
      </c>
      <c r="T3447" s="39">
        <v>1</v>
      </c>
      <c r="U3447" s="39">
        <v>1</v>
      </c>
      <c r="V3447" s="39">
        <v>1</v>
      </c>
      <c r="W3447" s="39">
        <v>1</v>
      </c>
      <c r="X3447" s="39"/>
      <c r="Y3447" s="39"/>
      <c r="Z3447" s="39"/>
      <c r="AA3447" s="39"/>
      <c r="AB3447" s="39"/>
      <c r="AC3447" s="39"/>
      <c r="AD3447" s="39"/>
      <c r="AE3447" s="39"/>
      <c r="AF3447" s="39"/>
      <c r="AG3447" s="39"/>
      <c r="AH3447" s="39"/>
      <c r="AI3447" s="39"/>
      <c r="AJ3447" s="39"/>
      <c r="AK3447" s="39"/>
      <c r="AL3447" s="39"/>
      <c r="AM3447" s="39"/>
      <c r="AN3447" s="39"/>
      <c r="AO3447" s="39"/>
      <c r="AP3447" s="39">
        <v>2855127</v>
      </c>
      <c r="AQ3447" s="39">
        <v>0</v>
      </c>
      <c r="AR3447" s="27">
        <f t="shared" si="91"/>
        <v>0</v>
      </c>
      <c r="AS3447" s="13" t="s">
        <v>111</v>
      </c>
      <c r="AT3447" s="13">
        <v>2016</v>
      </c>
      <c r="AU3447" s="13" t="s">
        <v>212</v>
      </c>
    </row>
    <row r="3448" spans="2:47" x14ac:dyDescent="0.2">
      <c r="B3448" s="7" t="s">
        <v>5530</v>
      </c>
      <c r="C3448" s="8" t="s">
        <v>100</v>
      </c>
      <c r="D3448" s="13" t="s">
        <v>2545</v>
      </c>
      <c r="E3448" s="13" t="s">
        <v>1642</v>
      </c>
      <c r="F3448" s="13" t="s">
        <v>2556</v>
      </c>
      <c r="G3448" s="7" t="s">
        <v>5531</v>
      </c>
      <c r="H3448" s="8" t="s">
        <v>197</v>
      </c>
      <c r="I3448" s="8">
        <v>45</v>
      </c>
      <c r="J3448" s="8" t="s">
        <v>1386</v>
      </c>
      <c r="K3448" s="8" t="s">
        <v>107</v>
      </c>
      <c r="L3448" s="8" t="s">
        <v>108</v>
      </c>
      <c r="M3448" s="8" t="s">
        <v>109</v>
      </c>
      <c r="N3448" s="8" t="s">
        <v>664</v>
      </c>
      <c r="O3448" s="74"/>
      <c r="P3448" s="27"/>
      <c r="Q3448" s="27"/>
      <c r="R3448" s="27"/>
      <c r="S3448" s="27">
        <v>4</v>
      </c>
      <c r="T3448" s="27">
        <v>4</v>
      </c>
      <c r="U3448" s="27">
        <v>4</v>
      </c>
      <c r="V3448" s="27">
        <v>4</v>
      </c>
      <c r="W3448" s="27"/>
      <c r="X3448" s="27"/>
      <c r="Y3448" s="27"/>
      <c r="Z3448" s="27"/>
      <c r="AA3448" s="27"/>
      <c r="AB3448" s="27"/>
      <c r="AC3448" s="27"/>
      <c r="AD3448" s="27"/>
      <c r="AE3448" s="27"/>
      <c r="AF3448" s="27"/>
      <c r="AG3448" s="27"/>
      <c r="AH3448" s="27"/>
      <c r="AI3448" s="27"/>
      <c r="AJ3448" s="27"/>
      <c r="AK3448" s="27"/>
      <c r="AL3448" s="27"/>
      <c r="AM3448" s="27"/>
      <c r="AN3448" s="27"/>
      <c r="AO3448" s="27"/>
      <c r="AP3448" s="27">
        <v>1236075.982142857</v>
      </c>
      <c r="AQ3448" s="39">
        <v>0</v>
      </c>
      <c r="AR3448" s="27">
        <f t="shared" si="91"/>
        <v>0</v>
      </c>
      <c r="AS3448" s="10" t="s">
        <v>111</v>
      </c>
      <c r="AT3448" s="43" t="s">
        <v>241</v>
      </c>
      <c r="AU3448" s="13" t="s">
        <v>1163</v>
      </c>
    </row>
    <row r="3449" spans="2:47" x14ac:dyDescent="0.2">
      <c r="B3449" s="13" t="s">
        <v>5532</v>
      </c>
      <c r="C3449" s="13" t="s">
        <v>100</v>
      </c>
      <c r="D3449" s="13" t="s">
        <v>2555</v>
      </c>
      <c r="E3449" s="13" t="s">
        <v>1642</v>
      </c>
      <c r="F3449" s="13" t="s">
        <v>2556</v>
      </c>
      <c r="G3449" s="13" t="s">
        <v>5533</v>
      </c>
      <c r="H3449" s="13" t="s">
        <v>1026</v>
      </c>
      <c r="I3449" s="13">
        <v>45</v>
      </c>
      <c r="J3449" s="13" t="s">
        <v>614</v>
      </c>
      <c r="K3449" s="13" t="s">
        <v>107</v>
      </c>
      <c r="L3449" s="13" t="s">
        <v>108</v>
      </c>
      <c r="M3449" s="13" t="s">
        <v>109</v>
      </c>
      <c r="N3449" s="13" t="s">
        <v>664</v>
      </c>
      <c r="O3449" s="39"/>
      <c r="P3449" s="39"/>
      <c r="Q3449" s="39"/>
      <c r="R3449" s="39"/>
      <c r="S3449" s="39">
        <v>4</v>
      </c>
      <c r="T3449" s="39">
        <v>4</v>
      </c>
      <c r="U3449" s="39">
        <v>4</v>
      </c>
      <c r="V3449" s="39">
        <v>4</v>
      </c>
      <c r="W3449" s="39">
        <v>4</v>
      </c>
      <c r="X3449" s="39"/>
      <c r="Y3449" s="39"/>
      <c r="Z3449" s="39"/>
      <c r="AA3449" s="39"/>
      <c r="AB3449" s="39"/>
      <c r="AC3449" s="39"/>
      <c r="AD3449" s="39"/>
      <c r="AE3449" s="39"/>
      <c r="AF3449" s="39"/>
      <c r="AG3449" s="39"/>
      <c r="AH3449" s="39"/>
      <c r="AI3449" s="39"/>
      <c r="AJ3449" s="39"/>
      <c r="AK3449" s="39"/>
      <c r="AL3449" s="39"/>
      <c r="AM3449" s="39"/>
      <c r="AN3449" s="39"/>
      <c r="AO3449" s="39"/>
      <c r="AP3449" s="39">
        <v>1236075.98</v>
      </c>
      <c r="AQ3449" s="39">
        <v>0</v>
      </c>
      <c r="AR3449" s="27">
        <f t="shared" si="91"/>
        <v>0</v>
      </c>
      <c r="AS3449" s="13" t="s">
        <v>111</v>
      </c>
      <c r="AT3449" s="13">
        <v>2016</v>
      </c>
      <c r="AU3449" s="13" t="s">
        <v>1398</v>
      </c>
    </row>
    <row r="3450" spans="2:47" x14ac:dyDescent="0.2">
      <c r="B3450" s="13" t="s">
        <v>5534</v>
      </c>
      <c r="C3450" s="13" t="s">
        <v>100</v>
      </c>
      <c r="D3450" s="13" t="s">
        <v>2555</v>
      </c>
      <c r="E3450" s="13" t="s">
        <v>1642</v>
      </c>
      <c r="F3450" s="13" t="s">
        <v>2556</v>
      </c>
      <c r="G3450" s="13" t="s">
        <v>5533</v>
      </c>
      <c r="H3450" s="13" t="s">
        <v>744</v>
      </c>
      <c r="I3450" s="13">
        <v>45</v>
      </c>
      <c r="J3450" s="13" t="s">
        <v>745</v>
      </c>
      <c r="K3450" s="13" t="s">
        <v>107</v>
      </c>
      <c r="L3450" s="13" t="s">
        <v>108</v>
      </c>
      <c r="M3450" s="13" t="s">
        <v>109</v>
      </c>
      <c r="N3450" s="13" t="s">
        <v>664</v>
      </c>
      <c r="O3450" s="39"/>
      <c r="P3450" s="39"/>
      <c r="Q3450" s="39"/>
      <c r="R3450" s="39"/>
      <c r="S3450" s="39">
        <v>4</v>
      </c>
      <c r="T3450" s="39">
        <v>4</v>
      </c>
      <c r="U3450" s="39">
        <v>4</v>
      </c>
      <c r="V3450" s="39">
        <v>4</v>
      </c>
      <c r="W3450" s="39">
        <v>4</v>
      </c>
      <c r="X3450" s="39"/>
      <c r="Y3450" s="39"/>
      <c r="Z3450" s="39"/>
      <c r="AA3450" s="39"/>
      <c r="AB3450" s="39"/>
      <c r="AC3450" s="39"/>
      <c r="AD3450" s="39"/>
      <c r="AE3450" s="39"/>
      <c r="AF3450" s="39"/>
      <c r="AG3450" s="39"/>
      <c r="AH3450" s="39"/>
      <c r="AI3450" s="39"/>
      <c r="AJ3450" s="39"/>
      <c r="AK3450" s="39"/>
      <c r="AL3450" s="39"/>
      <c r="AM3450" s="39"/>
      <c r="AN3450" s="39"/>
      <c r="AO3450" s="39"/>
      <c r="AP3450" s="39">
        <v>1236076</v>
      </c>
      <c r="AQ3450" s="39">
        <v>0</v>
      </c>
      <c r="AR3450" s="27">
        <f t="shared" si="91"/>
        <v>0</v>
      </c>
      <c r="AS3450" s="13" t="s">
        <v>111</v>
      </c>
      <c r="AT3450" s="13">
        <v>2016</v>
      </c>
      <c r="AU3450" s="13">
        <v>9.18</v>
      </c>
    </row>
    <row r="3451" spans="2:47" x14ac:dyDescent="0.2">
      <c r="B3451" s="13" t="s">
        <v>5535</v>
      </c>
      <c r="C3451" s="13" t="s">
        <v>100</v>
      </c>
      <c r="D3451" s="13" t="s">
        <v>2555</v>
      </c>
      <c r="E3451" s="13" t="s">
        <v>1642</v>
      </c>
      <c r="F3451" s="13" t="s">
        <v>2556</v>
      </c>
      <c r="G3451" s="13" t="s">
        <v>5533</v>
      </c>
      <c r="H3451" s="13" t="s">
        <v>744</v>
      </c>
      <c r="I3451" s="13">
        <v>45</v>
      </c>
      <c r="J3451" s="13" t="s">
        <v>747</v>
      </c>
      <c r="K3451" s="13" t="s">
        <v>107</v>
      </c>
      <c r="L3451" s="13" t="s">
        <v>108</v>
      </c>
      <c r="M3451" s="13" t="s">
        <v>109</v>
      </c>
      <c r="N3451" s="13" t="s">
        <v>664</v>
      </c>
      <c r="O3451" s="39"/>
      <c r="P3451" s="39"/>
      <c r="Q3451" s="39"/>
      <c r="R3451" s="39"/>
      <c r="S3451" s="39">
        <v>4</v>
      </c>
      <c r="T3451" s="39">
        <v>4</v>
      </c>
      <c r="U3451" s="39">
        <v>4</v>
      </c>
      <c r="V3451" s="39">
        <v>4</v>
      </c>
      <c r="W3451" s="39">
        <v>4</v>
      </c>
      <c r="X3451" s="39"/>
      <c r="Y3451" s="39"/>
      <c r="Z3451" s="39"/>
      <c r="AA3451" s="39"/>
      <c r="AB3451" s="39"/>
      <c r="AC3451" s="39"/>
      <c r="AD3451" s="39"/>
      <c r="AE3451" s="39"/>
      <c r="AF3451" s="39"/>
      <c r="AG3451" s="39"/>
      <c r="AH3451" s="39"/>
      <c r="AI3451" s="39"/>
      <c r="AJ3451" s="39"/>
      <c r="AK3451" s="39"/>
      <c r="AL3451" s="39"/>
      <c r="AM3451" s="39"/>
      <c r="AN3451" s="39"/>
      <c r="AO3451" s="39"/>
      <c r="AP3451" s="39">
        <v>1236076</v>
      </c>
      <c r="AQ3451" s="39">
        <v>0</v>
      </c>
      <c r="AR3451" s="27">
        <f t="shared" si="91"/>
        <v>0</v>
      </c>
      <c r="AS3451" s="13" t="s">
        <v>748</v>
      </c>
      <c r="AT3451" s="13">
        <v>2016</v>
      </c>
      <c r="AU3451" s="13" t="s">
        <v>2660</v>
      </c>
    </row>
    <row r="3452" spans="2:47" x14ac:dyDescent="0.2">
      <c r="B3452" s="13" t="s">
        <v>5536</v>
      </c>
      <c r="C3452" s="13" t="s">
        <v>100</v>
      </c>
      <c r="D3452" s="13" t="s">
        <v>2555</v>
      </c>
      <c r="E3452" s="13" t="s">
        <v>1642</v>
      </c>
      <c r="F3452" s="13" t="s">
        <v>2556</v>
      </c>
      <c r="G3452" s="13" t="s">
        <v>5533</v>
      </c>
      <c r="H3452" s="13" t="s">
        <v>1026</v>
      </c>
      <c r="I3452" s="13">
        <v>45</v>
      </c>
      <c r="J3452" s="13" t="s">
        <v>462</v>
      </c>
      <c r="K3452" s="13" t="s">
        <v>107</v>
      </c>
      <c r="L3452" s="13" t="s">
        <v>108</v>
      </c>
      <c r="M3452" s="13" t="s">
        <v>337</v>
      </c>
      <c r="N3452" s="13" t="s">
        <v>664</v>
      </c>
      <c r="O3452" s="39"/>
      <c r="P3452" s="39"/>
      <c r="Q3452" s="39"/>
      <c r="R3452" s="39"/>
      <c r="S3452" s="39">
        <v>4</v>
      </c>
      <c r="T3452" s="39">
        <v>4</v>
      </c>
      <c r="U3452" s="39">
        <v>4</v>
      </c>
      <c r="V3452" s="39">
        <v>4</v>
      </c>
      <c r="W3452" s="39">
        <v>4</v>
      </c>
      <c r="X3452" s="39"/>
      <c r="Y3452" s="39"/>
      <c r="Z3452" s="39"/>
      <c r="AA3452" s="39"/>
      <c r="AB3452" s="39"/>
      <c r="AC3452" s="39"/>
      <c r="AD3452" s="39"/>
      <c r="AE3452" s="39"/>
      <c r="AF3452" s="39"/>
      <c r="AG3452" s="39"/>
      <c r="AH3452" s="39"/>
      <c r="AI3452" s="39"/>
      <c r="AJ3452" s="39"/>
      <c r="AK3452" s="39"/>
      <c r="AL3452" s="39"/>
      <c r="AM3452" s="39"/>
      <c r="AN3452" s="39"/>
      <c r="AO3452" s="39"/>
      <c r="AP3452" s="39">
        <v>1236076</v>
      </c>
      <c r="AQ3452" s="39">
        <v>0</v>
      </c>
      <c r="AR3452" s="27">
        <f t="shared" si="91"/>
        <v>0</v>
      </c>
      <c r="AS3452" s="13" t="s">
        <v>748</v>
      </c>
      <c r="AT3452" s="13">
        <v>2016</v>
      </c>
      <c r="AU3452" s="13">
        <v>9.15</v>
      </c>
    </row>
    <row r="3453" spans="2:47" x14ac:dyDescent="0.2">
      <c r="B3453" s="13" t="s">
        <v>5537</v>
      </c>
      <c r="C3453" s="13" t="s">
        <v>100</v>
      </c>
      <c r="D3453" s="13" t="s">
        <v>2555</v>
      </c>
      <c r="E3453" s="13" t="s">
        <v>1642</v>
      </c>
      <c r="F3453" s="13" t="s">
        <v>2556</v>
      </c>
      <c r="G3453" s="13" t="s">
        <v>5533</v>
      </c>
      <c r="H3453" s="13" t="s">
        <v>1026</v>
      </c>
      <c r="I3453" s="13">
        <v>45</v>
      </c>
      <c r="J3453" s="13" t="s">
        <v>751</v>
      </c>
      <c r="K3453" s="13" t="s">
        <v>107</v>
      </c>
      <c r="L3453" s="13" t="s">
        <v>108</v>
      </c>
      <c r="M3453" s="13" t="s">
        <v>337</v>
      </c>
      <c r="N3453" s="13" t="s">
        <v>664</v>
      </c>
      <c r="O3453" s="39"/>
      <c r="P3453" s="39"/>
      <c r="Q3453" s="39"/>
      <c r="R3453" s="39"/>
      <c r="S3453" s="39">
        <v>4</v>
      </c>
      <c r="T3453" s="39">
        <v>4</v>
      </c>
      <c r="U3453" s="39">
        <v>4</v>
      </c>
      <c r="V3453" s="39">
        <v>4</v>
      </c>
      <c r="W3453" s="39">
        <v>4</v>
      </c>
      <c r="X3453" s="39"/>
      <c r="Y3453" s="39"/>
      <c r="Z3453" s="39"/>
      <c r="AA3453" s="39"/>
      <c r="AB3453" s="39"/>
      <c r="AC3453" s="39"/>
      <c r="AD3453" s="39"/>
      <c r="AE3453" s="39"/>
      <c r="AF3453" s="39"/>
      <c r="AG3453" s="39"/>
      <c r="AH3453" s="39"/>
      <c r="AI3453" s="39"/>
      <c r="AJ3453" s="39"/>
      <c r="AK3453" s="39"/>
      <c r="AL3453" s="39"/>
      <c r="AM3453" s="39"/>
      <c r="AN3453" s="39"/>
      <c r="AO3453" s="39"/>
      <c r="AP3453" s="39">
        <v>1236075.98</v>
      </c>
      <c r="AQ3453" s="39">
        <v>0</v>
      </c>
      <c r="AR3453" s="27">
        <f t="shared" si="91"/>
        <v>0</v>
      </c>
      <c r="AS3453" s="13" t="s">
        <v>748</v>
      </c>
      <c r="AT3453" s="13">
        <v>2016</v>
      </c>
      <c r="AU3453" s="13" t="s">
        <v>212</v>
      </c>
    </row>
    <row r="3454" spans="2:47" x14ac:dyDescent="0.2">
      <c r="B3454" s="7" t="s">
        <v>5538</v>
      </c>
      <c r="C3454" s="8" t="s">
        <v>100</v>
      </c>
      <c r="D3454" s="13" t="s">
        <v>1748</v>
      </c>
      <c r="E3454" s="13" t="s">
        <v>5539</v>
      </c>
      <c r="F3454" s="13" t="s">
        <v>5540</v>
      </c>
      <c r="G3454" s="7" t="s">
        <v>5541</v>
      </c>
      <c r="H3454" s="8" t="s">
        <v>105</v>
      </c>
      <c r="I3454" s="8">
        <v>45</v>
      </c>
      <c r="J3454" s="8" t="s">
        <v>1386</v>
      </c>
      <c r="K3454" s="8" t="s">
        <v>107</v>
      </c>
      <c r="L3454" s="8" t="s">
        <v>108</v>
      </c>
      <c r="M3454" s="8" t="s">
        <v>109</v>
      </c>
      <c r="N3454" s="8" t="s">
        <v>664</v>
      </c>
      <c r="O3454" s="74"/>
      <c r="P3454" s="27"/>
      <c r="Q3454" s="27"/>
      <c r="R3454" s="27"/>
      <c r="S3454" s="27">
        <v>60</v>
      </c>
      <c r="T3454" s="27">
        <v>60</v>
      </c>
      <c r="U3454" s="27">
        <v>60</v>
      </c>
      <c r="V3454" s="27">
        <v>60</v>
      </c>
      <c r="W3454" s="27"/>
      <c r="X3454" s="27"/>
      <c r="Y3454" s="27"/>
      <c r="Z3454" s="27"/>
      <c r="AA3454" s="27"/>
      <c r="AB3454" s="27"/>
      <c r="AC3454" s="27"/>
      <c r="AD3454" s="27"/>
      <c r="AE3454" s="27"/>
      <c r="AF3454" s="27"/>
      <c r="AG3454" s="27"/>
      <c r="AH3454" s="27"/>
      <c r="AI3454" s="27"/>
      <c r="AJ3454" s="27"/>
      <c r="AK3454" s="27"/>
      <c r="AL3454" s="27"/>
      <c r="AM3454" s="27"/>
      <c r="AN3454" s="27"/>
      <c r="AO3454" s="27"/>
      <c r="AP3454" s="27">
        <v>11237.499999999998</v>
      </c>
      <c r="AQ3454" s="39">
        <v>0</v>
      </c>
      <c r="AR3454" s="27">
        <f t="shared" si="91"/>
        <v>0</v>
      </c>
      <c r="AS3454" s="10" t="s">
        <v>111</v>
      </c>
      <c r="AT3454" s="43" t="s">
        <v>241</v>
      </c>
      <c r="AU3454" s="13" t="s">
        <v>1163</v>
      </c>
    </row>
    <row r="3455" spans="2:47" x14ac:dyDescent="0.2">
      <c r="B3455" s="13" t="s">
        <v>5542</v>
      </c>
      <c r="C3455" s="13" t="s">
        <v>100</v>
      </c>
      <c r="D3455" s="13" t="s">
        <v>5543</v>
      </c>
      <c r="E3455" s="13" t="s">
        <v>5539</v>
      </c>
      <c r="F3455" s="13" t="s">
        <v>5540</v>
      </c>
      <c r="G3455" s="13" t="s">
        <v>5544</v>
      </c>
      <c r="H3455" s="13" t="s">
        <v>1475</v>
      </c>
      <c r="I3455" s="13">
        <v>45</v>
      </c>
      <c r="J3455" s="13" t="s">
        <v>614</v>
      </c>
      <c r="K3455" s="13" t="s">
        <v>107</v>
      </c>
      <c r="L3455" s="13" t="s">
        <v>108</v>
      </c>
      <c r="M3455" s="13" t="s">
        <v>109</v>
      </c>
      <c r="N3455" s="13" t="s">
        <v>664</v>
      </c>
      <c r="O3455" s="39"/>
      <c r="P3455" s="39"/>
      <c r="Q3455" s="39"/>
      <c r="R3455" s="39"/>
      <c r="S3455" s="39">
        <v>0</v>
      </c>
      <c r="T3455" s="39">
        <v>40</v>
      </c>
      <c r="U3455" s="39">
        <v>40</v>
      </c>
      <c r="V3455" s="39">
        <v>40</v>
      </c>
      <c r="W3455" s="39">
        <v>40</v>
      </c>
      <c r="X3455" s="39"/>
      <c r="Y3455" s="39"/>
      <c r="Z3455" s="39"/>
      <c r="AA3455" s="39"/>
      <c r="AB3455" s="39"/>
      <c r="AC3455" s="39"/>
      <c r="AD3455" s="39"/>
      <c r="AE3455" s="39"/>
      <c r="AF3455" s="39"/>
      <c r="AG3455" s="39"/>
      <c r="AH3455" s="39"/>
      <c r="AI3455" s="39"/>
      <c r="AJ3455" s="39"/>
      <c r="AK3455" s="39"/>
      <c r="AL3455" s="39"/>
      <c r="AM3455" s="39"/>
      <c r="AN3455" s="39"/>
      <c r="AO3455" s="39"/>
      <c r="AP3455" s="39">
        <v>11237.499999999998</v>
      </c>
      <c r="AQ3455" s="39">
        <v>0</v>
      </c>
      <c r="AR3455" s="27">
        <f t="shared" si="91"/>
        <v>0</v>
      </c>
      <c r="AS3455" s="13" t="s">
        <v>111</v>
      </c>
      <c r="AT3455" s="13">
        <v>2016</v>
      </c>
      <c r="AU3455" s="13" t="s">
        <v>212</v>
      </c>
    </row>
    <row r="3456" spans="2:47" x14ac:dyDescent="0.2">
      <c r="B3456" s="7" t="s">
        <v>5545</v>
      </c>
      <c r="C3456" s="8" t="s">
        <v>100</v>
      </c>
      <c r="D3456" s="13" t="s">
        <v>5293</v>
      </c>
      <c r="E3456" s="13" t="s">
        <v>5284</v>
      </c>
      <c r="F3456" s="13" t="s">
        <v>5294</v>
      </c>
      <c r="G3456" s="7" t="s">
        <v>5546</v>
      </c>
      <c r="H3456" s="8" t="s">
        <v>197</v>
      </c>
      <c r="I3456" s="8">
        <v>45</v>
      </c>
      <c r="J3456" s="8" t="s">
        <v>1386</v>
      </c>
      <c r="K3456" s="8" t="s">
        <v>107</v>
      </c>
      <c r="L3456" s="8" t="s">
        <v>108</v>
      </c>
      <c r="M3456" s="8" t="s">
        <v>109</v>
      </c>
      <c r="N3456" s="8" t="s">
        <v>664</v>
      </c>
      <c r="O3456" s="74"/>
      <c r="P3456" s="27"/>
      <c r="Q3456" s="27"/>
      <c r="R3456" s="27"/>
      <c r="S3456" s="27">
        <v>2</v>
      </c>
      <c r="T3456" s="27">
        <v>2</v>
      </c>
      <c r="U3456" s="27">
        <v>2</v>
      </c>
      <c r="V3456" s="27">
        <v>2</v>
      </c>
      <c r="W3456" s="27"/>
      <c r="X3456" s="27"/>
      <c r="Y3456" s="27"/>
      <c r="Z3456" s="27"/>
      <c r="AA3456" s="27"/>
      <c r="AB3456" s="27"/>
      <c r="AC3456" s="27"/>
      <c r="AD3456" s="27"/>
      <c r="AE3456" s="27"/>
      <c r="AF3456" s="27"/>
      <c r="AG3456" s="27"/>
      <c r="AH3456" s="27"/>
      <c r="AI3456" s="27"/>
      <c r="AJ3456" s="27"/>
      <c r="AK3456" s="27"/>
      <c r="AL3456" s="27"/>
      <c r="AM3456" s="27"/>
      <c r="AN3456" s="27"/>
      <c r="AO3456" s="27"/>
      <c r="AP3456" s="27">
        <v>29245.124999999996</v>
      </c>
      <c r="AQ3456" s="39">
        <v>0</v>
      </c>
      <c r="AR3456" s="27">
        <f t="shared" si="91"/>
        <v>0</v>
      </c>
      <c r="AS3456" s="10" t="s">
        <v>111</v>
      </c>
      <c r="AT3456" s="43" t="s">
        <v>241</v>
      </c>
      <c r="AU3456" s="89" t="s">
        <v>212</v>
      </c>
    </row>
    <row r="3457" spans="2:47" x14ac:dyDescent="0.2">
      <c r="B3457" s="7" t="s">
        <v>5547</v>
      </c>
      <c r="C3457" s="8" t="s">
        <v>100</v>
      </c>
      <c r="D3457" s="13" t="s">
        <v>5415</v>
      </c>
      <c r="E3457" s="8" t="s">
        <v>5416</v>
      </c>
      <c r="F3457" s="8" t="s">
        <v>5417</v>
      </c>
      <c r="G3457" s="7" t="s">
        <v>5548</v>
      </c>
      <c r="H3457" s="8" t="s">
        <v>197</v>
      </c>
      <c r="I3457" s="8">
        <v>45</v>
      </c>
      <c r="J3457" s="8" t="s">
        <v>1386</v>
      </c>
      <c r="K3457" s="8" t="s">
        <v>107</v>
      </c>
      <c r="L3457" s="8" t="s">
        <v>108</v>
      </c>
      <c r="M3457" s="8" t="s">
        <v>109</v>
      </c>
      <c r="N3457" s="8" t="s">
        <v>261</v>
      </c>
      <c r="O3457" s="74"/>
      <c r="P3457" s="27"/>
      <c r="Q3457" s="27"/>
      <c r="R3457" s="27"/>
      <c r="S3457" s="27">
        <v>23.9</v>
      </c>
      <c r="T3457" s="27">
        <v>23.9</v>
      </c>
      <c r="U3457" s="27">
        <v>23.9</v>
      </c>
      <c r="V3457" s="27">
        <v>23.9</v>
      </c>
      <c r="W3457" s="27"/>
      <c r="X3457" s="27"/>
      <c r="Y3457" s="27"/>
      <c r="Z3457" s="27"/>
      <c r="AA3457" s="27"/>
      <c r="AB3457" s="27"/>
      <c r="AC3457" s="27"/>
      <c r="AD3457" s="27"/>
      <c r="AE3457" s="27"/>
      <c r="AF3457" s="27"/>
      <c r="AG3457" s="27"/>
      <c r="AH3457" s="27"/>
      <c r="AI3457" s="27"/>
      <c r="AJ3457" s="27"/>
      <c r="AK3457" s="27"/>
      <c r="AL3457" s="27"/>
      <c r="AM3457" s="27"/>
      <c r="AN3457" s="27"/>
      <c r="AO3457" s="27"/>
      <c r="AP3457" s="27">
        <v>189852.67857142855</v>
      </c>
      <c r="AQ3457" s="39">
        <v>0</v>
      </c>
      <c r="AR3457" s="27">
        <f t="shared" si="91"/>
        <v>0</v>
      </c>
      <c r="AS3457" s="10" t="s">
        <v>111</v>
      </c>
      <c r="AT3457" s="43" t="s">
        <v>241</v>
      </c>
      <c r="AU3457" s="89" t="s">
        <v>5419</v>
      </c>
    </row>
    <row r="3458" spans="2:47" x14ac:dyDescent="0.2">
      <c r="B3458" s="7" t="s">
        <v>5549</v>
      </c>
      <c r="C3458" s="8" t="s">
        <v>100</v>
      </c>
      <c r="D3458" s="13" t="s">
        <v>5550</v>
      </c>
      <c r="E3458" s="13" t="s">
        <v>5416</v>
      </c>
      <c r="F3458" s="13" t="s">
        <v>5551</v>
      </c>
      <c r="G3458" s="7" t="s">
        <v>5552</v>
      </c>
      <c r="H3458" s="8" t="s">
        <v>197</v>
      </c>
      <c r="I3458" s="8">
        <v>45</v>
      </c>
      <c r="J3458" s="8" t="s">
        <v>4117</v>
      </c>
      <c r="K3458" s="8" t="s">
        <v>107</v>
      </c>
      <c r="L3458" s="8" t="s">
        <v>108</v>
      </c>
      <c r="M3458" s="8" t="s">
        <v>109</v>
      </c>
      <c r="N3458" s="8" t="s">
        <v>261</v>
      </c>
      <c r="O3458" s="74"/>
      <c r="P3458" s="27"/>
      <c r="Q3458" s="27"/>
      <c r="R3458" s="27"/>
      <c r="S3458" s="27">
        <v>23.9</v>
      </c>
      <c r="T3458" s="27">
        <v>23.9</v>
      </c>
      <c r="U3458" s="27">
        <v>23.9</v>
      </c>
      <c r="V3458" s="27">
        <v>23.9</v>
      </c>
      <c r="W3458" s="27"/>
      <c r="X3458" s="27"/>
      <c r="Y3458" s="27"/>
      <c r="Z3458" s="27"/>
      <c r="AA3458" s="27"/>
      <c r="AB3458" s="27"/>
      <c r="AC3458" s="27"/>
      <c r="AD3458" s="27"/>
      <c r="AE3458" s="27"/>
      <c r="AF3458" s="27"/>
      <c r="AG3458" s="27"/>
      <c r="AH3458" s="27"/>
      <c r="AI3458" s="27"/>
      <c r="AJ3458" s="27"/>
      <c r="AK3458" s="27"/>
      <c r="AL3458" s="27"/>
      <c r="AM3458" s="27"/>
      <c r="AN3458" s="27"/>
      <c r="AO3458" s="27"/>
      <c r="AP3458" s="27">
        <v>189852.67857142855</v>
      </c>
      <c r="AQ3458" s="39">
        <v>0</v>
      </c>
      <c r="AR3458" s="27">
        <f t="shared" si="91"/>
        <v>0</v>
      </c>
      <c r="AS3458" s="10" t="s">
        <v>111</v>
      </c>
      <c r="AT3458" s="43" t="s">
        <v>4455</v>
      </c>
      <c r="AU3458" s="89" t="s">
        <v>212</v>
      </c>
    </row>
    <row r="3459" spans="2:47" x14ac:dyDescent="0.2">
      <c r="B3459" s="7" t="s">
        <v>5553</v>
      </c>
      <c r="C3459" s="8" t="s">
        <v>100</v>
      </c>
      <c r="D3459" s="13" t="s">
        <v>5554</v>
      </c>
      <c r="E3459" s="13" t="s">
        <v>1133</v>
      </c>
      <c r="F3459" s="13" t="s">
        <v>5555</v>
      </c>
      <c r="G3459" s="7" t="s">
        <v>5556</v>
      </c>
      <c r="H3459" s="8" t="s">
        <v>105</v>
      </c>
      <c r="I3459" s="8">
        <v>45</v>
      </c>
      <c r="J3459" s="8" t="s">
        <v>1386</v>
      </c>
      <c r="K3459" s="8" t="s">
        <v>107</v>
      </c>
      <c r="L3459" s="8" t="s">
        <v>108</v>
      </c>
      <c r="M3459" s="8" t="s">
        <v>109</v>
      </c>
      <c r="N3459" s="8" t="s">
        <v>664</v>
      </c>
      <c r="O3459" s="74"/>
      <c r="P3459" s="27"/>
      <c r="Q3459" s="27"/>
      <c r="R3459" s="27"/>
      <c r="S3459" s="27">
        <v>3</v>
      </c>
      <c r="T3459" s="27">
        <v>2</v>
      </c>
      <c r="U3459" s="27">
        <v>3</v>
      </c>
      <c r="V3459" s="27">
        <v>3</v>
      </c>
      <c r="W3459" s="27"/>
      <c r="X3459" s="27"/>
      <c r="Y3459" s="27"/>
      <c r="Z3459" s="27"/>
      <c r="AA3459" s="27"/>
      <c r="AB3459" s="27"/>
      <c r="AC3459" s="27"/>
      <c r="AD3459" s="27"/>
      <c r="AE3459" s="27"/>
      <c r="AF3459" s="27"/>
      <c r="AG3459" s="27"/>
      <c r="AH3459" s="27"/>
      <c r="AI3459" s="27"/>
      <c r="AJ3459" s="27"/>
      <c r="AK3459" s="27"/>
      <c r="AL3459" s="27"/>
      <c r="AM3459" s="27"/>
      <c r="AN3459" s="27"/>
      <c r="AO3459" s="27"/>
      <c r="AP3459" s="27">
        <v>45999999.999999993</v>
      </c>
      <c r="AQ3459" s="39">
        <v>0</v>
      </c>
      <c r="AR3459" s="27">
        <f t="shared" si="91"/>
        <v>0</v>
      </c>
      <c r="AS3459" s="10" t="s">
        <v>111</v>
      </c>
      <c r="AT3459" s="43" t="s">
        <v>241</v>
      </c>
      <c r="AU3459" s="13" t="s">
        <v>610</v>
      </c>
    </row>
    <row r="3460" spans="2:47" x14ac:dyDescent="0.2">
      <c r="B3460" s="13" t="s">
        <v>5557</v>
      </c>
      <c r="C3460" s="13" t="s">
        <v>100</v>
      </c>
      <c r="D3460" s="13" t="s">
        <v>5558</v>
      </c>
      <c r="E3460" s="13" t="s">
        <v>1133</v>
      </c>
      <c r="F3460" s="13" t="s">
        <v>5555</v>
      </c>
      <c r="G3460" s="13" t="s">
        <v>5559</v>
      </c>
      <c r="H3460" s="13" t="s">
        <v>1026</v>
      </c>
      <c r="I3460" s="13">
        <v>45</v>
      </c>
      <c r="J3460" s="13" t="s">
        <v>614</v>
      </c>
      <c r="K3460" s="13" t="s">
        <v>107</v>
      </c>
      <c r="L3460" s="13" t="s">
        <v>108</v>
      </c>
      <c r="M3460" s="13" t="s">
        <v>109</v>
      </c>
      <c r="N3460" s="13" t="s">
        <v>664</v>
      </c>
      <c r="O3460" s="39"/>
      <c r="P3460" s="39"/>
      <c r="Q3460" s="39"/>
      <c r="R3460" s="39"/>
      <c r="S3460" s="39">
        <v>2</v>
      </c>
      <c r="T3460" s="39">
        <v>3</v>
      </c>
      <c r="U3460" s="39">
        <v>2</v>
      </c>
      <c r="V3460" s="39">
        <v>2</v>
      </c>
      <c r="W3460" s="39">
        <v>2</v>
      </c>
      <c r="X3460" s="39"/>
      <c r="Y3460" s="39"/>
      <c r="Z3460" s="39"/>
      <c r="AA3460" s="39"/>
      <c r="AB3460" s="39"/>
      <c r="AC3460" s="39"/>
      <c r="AD3460" s="39"/>
      <c r="AE3460" s="39"/>
      <c r="AF3460" s="39"/>
      <c r="AG3460" s="39"/>
      <c r="AH3460" s="39"/>
      <c r="AI3460" s="39"/>
      <c r="AJ3460" s="39"/>
      <c r="AK3460" s="39"/>
      <c r="AL3460" s="39"/>
      <c r="AM3460" s="39"/>
      <c r="AN3460" s="39"/>
      <c r="AO3460" s="39"/>
      <c r="AP3460" s="39">
        <v>41799999.999999993</v>
      </c>
      <c r="AQ3460" s="39">
        <v>0</v>
      </c>
      <c r="AR3460" s="27">
        <f t="shared" si="91"/>
        <v>0</v>
      </c>
      <c r="AS3460" s="13" t="s">
        <v>111</v>
      </c>
      <c r="AT3460" s="13">
        <v>2016</v>
      </c>
      <c r="AU3460" s="13">
        <v>7.9</v>
      </c>
    </row>
    <row r="3461" spans="2:47" x14ac:dyDescent="0.2">
      <c r="B3461" s="13" t="s">
        <v>5560</v>
      </c>
      <c r="C3461" s="13" t="s">
        <v>100</v>
      </c>
      <c r="D3461" s="13" t="s">
        <v>5558</v>
      </c>
      <c r="E3461" s="13" t="s">
        <v>1133</v>
      </c>
      <c r="F3461" s="13" t="s">
        <v>5555</v>
      </c>
      <c r="G3461" s="13" t="s">
        <v>5559</v>
      </c>
      <c r="H3461" s="13" t="s">
        <v>105</v>
      </c>
      <c r="I3461" s="13">
        <v>45</v>
      </c>
      <c r="J3461" s="13" t="s">
        <v>745</v>
      </c>
      <c r="K3461" s="13" t="s">
        <v>107</v>
      </c>
      <c r="L3461" s="13" t="s">
        <v>108</v>
      </c>
      <c r="M3461" s="13" t="s">
        <v>109</v>
      </c>
      <c r="N3461" s="13" t="s">
        <v>664</v>
      </c>
      <c r="O3461" s="39"/>
      <c r="P3461" s="39"/>
      <c r="Q3461" s="39"/>
      <c r="R3461" s="39"/>
      <c r="S3461" s="39">
        <v>2</v>
      </c>
      <c r="T3461" s="39">
        <v>3</v>
      </c>
      <c r="U3461" s="39">
        <v>2</v>
      </c>
      <c r="V3461" s="39">
        <v>2</v>
      </c>
      <c r="W3461" s="39">
        <v>2</v>
      </c>
      <c r="X3461" s="39"/>
      <c r="Y3461" s="39"/>
      <c r="Z3461" s="39"/>
      <c r="AA3461" s="39"/>
      <c r="AB3461" s="39"/>
      <c r="AC3461" s="39"/>
      <c r="AD3461" s="39"/>
      <c r="AE3461" s="39"/>
      <c r="AF3461" s="39"/>
      <c r="AG3461" s="39"/>
      <c r="AH3461" s="39"/>
      <c r="AI3461" s="39"/>
      <c r="AJ3461" s="39"/>
      <c r="AK3461" s="39"/>
      <c r="AL3461" s="39"/>
      <c r="AM3461" s="39"/>
      <c r="AN3461" s="39"/>
      <c r="AO3461" s="39"/>
      <c r="AP3461" s="39">
        <v>41799999.999999993</v>
      </c>
      <c r="AQ3461" s="39">
        <v>0</v>
      </c>
      <c r="AR3461" s="27">
        <f t="shared" ref="AR3461:AR3524" si="92">AQ3461*1.12</f>
        <v>0</v>
      </c>
      <c r="AS3461" s="13" t="s">
        <v>111</v>
      </c>
      <c r="AT3461" s="13">
        <v>2016</v>
      </c>
      <c r="AU3461" s="13" t="s">
        <v>212</v>
      </c>
    </row>
    <row r="3462" spans="2:47" x14ac:dyDescent="0.2">
      <c r="B3462" s="7" t="s">
        <v>5561</v>
      </c>
      <c r="C3462" s="8" t="s">
        <v>100</v>
      </c>
      <c r="D3462" s="13" t="s">
        <v>5562</v>
      </c>
      <c r="E3462" s="13" t="s">
        <v>5563</v>
      </c>
      <c r="F3462" s="13" t="s">
        <v>5564</v>
      </c>
      <c r="G3462" s="7" t="s">
        <v>5565</v>
      </c>
      <c r="H3462" s="8" t="s">
        <v>197</v>
      </c>
      <c r="I3462" s="8">
        <v>45</v>
      </c>
      <c r="J3462" s="8" t="s">
        <v>1386</v>
      </c>
      <c r="K3462" s="8" t="s">
        <v>107</v>
      </c>
      <c r="L3462" s="8" t="s">
        <v>108</v>
      </c>
      <c r="M3462" s="8" t="s">
        <v>109</v>
      </c>
      <c r="N3462" s="8" t="s">
        <v>5566</v>
      </c>
      <c r="O3462" s="74"/>
      <c r="P3462" s="27"/>
      <c r="Q3462" s="27"/>
      <c r="R3462" s="27"/>
      <c r="S3462" s="27">
        <v>500</v>
      </c>
      <c r="T3462" s="27">
        <v>330</v>
      </c>
      <c r="U3462" s="27">
        <v>400</v>
      </c>
      <c r="V3462" s="27">
        <v>330</v>
      </c>
      <c r="W3462" s="27"/>
      <c r="X3462" s="27"/>
      <c r="Y3462" s="27"/>
      <c r="Z3462" s="27"/>
      <c r="AA3462" s="27"/>
      <c r="AB3462" s="27"/>
      <c r="AC3462" s="27"/>
      <c r="AD3462" s="27"/>
      <c r="AE3462" s="27"/>
      <c r="AF3462" s="27"/>
      <c r="AG3462" s="27"/>
      <c r="AH3462" s="27"/>
      <c r="AI3462" s="27"/>
      <c r="AJ3462" s="27"/>
      <c r="AK3462" s="27"/>
      <c r="AL3462" s="27"/>
      <c r="AM3462" s="27"/>
      <c r="AN3462" s="27"/>
      <c r="AO3462" s="27"/>
      <c r="AP3462" s="27">
        <v>5401.79</v>
      </c>
      <c r="AQ3462" s="39">
        <v>0</v>
      </c>
      <c r="AR3462" s="27">
        <f t="shared" si="92"/>
        <v>0</v>
      </c>
      <c r="AS3462" s="10" t="s">
        <v>111</v>
      </c>
      <c r="AT3462" s="43" t="s">
        <v>241</v>
      </c>
      <c r="AU3462" s="13" t="s">
        <v>1163</v>
      </c>
    </row>
    <row r="3463" spans="2:47" x14ac:dyDescent="0.2">
      <c r="B3463" s="13" t="s">
        <v>5567</v>
      </c>
      <c r="C3463" s="13" t="s">
        <v>100</v>
      </c>
      <c r="D3463" s="13" t="s">
        <v>5568</v>
      </c>
      <c r="E3463" s="13" t="s">
        <v>5563</v>
      </c>
      <c r="F3463" s="13" t="s">
        <v>5564</v>
      </c>
      <c r="G3463" s="13" t="s">
        <v>5569</v>
      </c>
      <c r="H3463" s="13" t="s">
        <v>1475</v>
      </c>
      <c r="I3463" s="13">
        <v>45</v>
      </c>
      <c r="J3463" s="13" t="s">
        <v>614</v>
      </c>
      <c r="K3463" s="13" t="s">
        <v>107</v>
      </c>
      <c r="L3463" s="13" t="s">
        <v>108</v>
      </c>
      <c r="M3463" s="13" t="s">
        <v>109</v>
      </c>
      <c r="N3463" s="13" t="s">
        <v>5566</v>
      </c>
      <c r="O3463" s="39"/>
      <c r="P3463" s="39"/>
      <c r="Q3463" s="39"/>
      <c r="R3463" s="39"/>
      <c r="S3463" s="39">
        <v>0</v>
      </c>
      <c r="T3463" s="39">
        <v>330</v>
      </c>
      <c r="U3463" s="39">
        <v>330</v>
      </c>
      <c r="V3463" s="39">
        <v>330</v>
      </c>
      <c r="W3463" s="39">
        <v>330</v>
      </c>
      <c r="X3463" s="39"/>
      <c r="Y3463" s="39"/>
      <c r="Z3463" s="39"/>
      <c r="AA3463" s="39"/>
      <c r="AB3463" s="39"/>
      <c r="AC3463" s="39"/>
      <c r="AD3463" s="39"/>
      <c r="AE3463" s="39"/>
      <c r="AF3463" s="39"/>
      <c r="AG3463" s="39"/>
      <c r="AH3463" s="39"/>
      <c r="AI3463" s="39"/>
      <c r="AJ3463" s="39"/>
      <c r="AK3463" s="39"/>
      <c r="AL3463" s="39"/>
      <c r="AM3463" s="39"/>
      <c r="AN3463" s="39"/>
      <c r="AO3463" s="39"/>
      <c r="AP3463" s="39">
        <v>5401.78</v>
      </c>
      <c r="AQ3463" s="39">
        <v>0</v>
      </c>
      <c r="AR3463" s="27">
        <f t="shared" si="92"/>
        <v>0</v>
      </c>
      <c r="AS3463" s="13" t="s">
        <v>111</v>
      </c>
      <c r="AT3463" s="13">
        <v>2016</v>
      </c>
      <c r="AU3463" s="13">
        <v>14.15</v>
      </c>
    </row>
    <row r="3464" spans="2:47" x14ac:dyDescent="0.2">
      <c r="B3464" s="13" t="s">
        <v>5570</v>
      </c>
      <c r="C3464" s="13" t="s">
        <v>100</v>
      </c>
      <c r="D3464" s="13" t="s">
        <v>5568</v>
      </c>
      <c r="E3464" s="13" t="s">
        <v>5563</v>
      </c>
      <c r="F3464" s="13" t="s">
        <v>5564</v>
      </c>
      <c r="G3464" s="13" t="s">
        <v>5569</v>
      </c>
      <c r="H3464" s="13" t="s">
        <v>1475</v>
      </c>
      <c r="I3464" s="13">
        <v>45</v>
      </c>
      <c r="J3464" s="13" t="s">
        <v>614</v>
      </c>
      <c r="K3464" s="13" t="s">
        <v>107</v>
      </c>
      <c r="L3464" s="13" t="s">
        <v>108</v>
      </c>
      <c r="M3464" s="13" t="s">
        <v>109</v>
      </c>
      <c r="N3464" s="13" t="s">
        <v>5566</v>
      </c>
      <c r="O3464" s="39"/>
      <c r="P3464" s="39"/>
      <c r="Q3464" s="39"/>
      <c r="R3464" s="39"/>
      <c r="S3464" s="39">
        <v>264</v>
      </c>
      <c r="T3464" s="39">
        <v>330</v>
      </c>
      <c r="U3464" s="39">
        <v>330</v>
      </c>
      <c r="V3464" s="39">
        <v>330</v>
      </c>
      <c r="W3464" s="39">
        <v>330</v>
      </c>
      <c r="X3464" s="39"/>
      <c r="Y3464" s="39"/>
      <c r="Z3464" s="39"/>
      <c r="AA3464" s="39"/>
      <c r="AB3464" s="39"/>
      <c r="AC3464" s="39"/>
      <c r="AD3464" s="39"/>
      <c r="AE3464" s="39"/>
      <c r="AF3464" s="39"/>
      <c r="AG3464" s="39"/>
      <c r="AH3464" s="39"/>
      <c r="AI3464" s="39"/>
      <c r="AJ3464" s="39"/>
      <c r="AK3464" s="39"/>
      <c r="AL3464" s="39"/>
      <c r="AM3464" s="39"/>
      <c r="AN3464" s="39"/>
      <c r="AO3464" s="39"/>
      <c r="AP3464" s="39">
        <v>6050</v>
      </c>
      <c r="AQ3464" s="39">
        <v>0</v>
      </c>
      <c r="AR3464" s="27">
        <f t="shared" si="92"/>
        <v>0</v>
      </c>
      <c r="AS3464" s="13" t="s">
        <v>111</v>
      </c>
      <c r="AT3464" s="13">
        <v>2016</v>
      </c>
      <c r="AU3464" s="13">
        <v>9.15</v>
      </c>
    </row>
    <row r="3465" spans="2:47" x14ac:dyDescent="0.2">
      <c r="B3465" s="13" t="s">
        <v>5571</v>
      </c>
      <c r="C3465" s="13" t="s">
        <v>100</v>
      </c>
      <c r="D3465" s="13" t="s">
        <v>5568</v>
      </c>
      <c r="E3465" s="13" t="s">
        <v>5563</v>
      </c>
      <c r="F3465" s="13" t="s">
        <v>5564</v>
      </c>
      <c r="G3465" s="13" t="s">
        <v>5569</v>
      </c>
      <c r="H3465" s="13" t="s">
        <v>1475</v>
      </c>
      <c r="I3465" s="13">
        <v>45</v>
      </c>
      <c r="J3465" s="13" t="s">
        <v>745</v>
      </c>
      <c r="K3465" s="13" t="s">
        <v>107</v>
      </c>
      <c r="L3465" s="13" t="s">
        <v>108</v>
      </c>
      <c r="M3465" s="13" t="s">
        <v>109</v>
      </c>
      <c r="N3465" s="13" t="s">
        <v>5566</v>
      </c>
      <c r="O3465" s="39"/>
      <c r="P3465" s="39"/>
      <c r="Q3465" s="39"/>
      <c r="R3465" s="39"/>
      <c r="S3465" s="39">
        <v>264</v>
      </c>
      <c r="T3465" s="39">
        <v>330</v>
      </c>
      <c r="U3465" s="39">
        <v>330</v>
      </c>
      <c r="V3465" s="39">
        <v>330</v>
      </c>
      <c r="W3465" s="39">
        <v>330</v>
      </c>
      <c r="X3465" s="39"/>
      <c r="Y3465" s="39"/>
      <c r="Z3465" s="39"/>
      <c r="AA3465" s="39"/>
      <c r="AB3465" s="39"/>
      <c r="AC3465" s="39"/>
      <c r="AD3465" s="39"/>
      <c r="AE3465" s="39"/>
      <c r="AF3465" s="39"/>
      <c r="AG3465" s="39"/>
      <c r="AH3465" s="39"/>
      <c r="AI3465" s="39"/>
      <c r="AJ3465" s="39"/>
      <c r="AK3465" s="39"/>
      <c r="AL3465" s="39"/>
      <c r="AM3465" s="39"/>
      <c r="AN3465" s="39"/>
      <c r="AO3465" s="39"/>
      <c r="AP3465" s="39">
        <v>5401.7857142857138</v>
      </c>
      <c r="AQ3465" s="39">
        <v>0</v>
      </c>
      <c r="AR3465" s="27">
        <f t="shared" si="92"/>
        <v>0</v>
      </c>
      <c r="AS3465" s="13" t="s">
        <v>111</v>
      </c>
      <c r="AT3465" s="13">
        <v>2016</v>
      </c>
      <c r="AU3465" s="13" t="s">
        <v>212</v>
      </c>
    </row>
    <row r="3466" spans="2:47" x14ac:dyDescent="0.2">
      <c r="B3466" s="7" t="s">
        <v>5572</v>
      </c>
      <c r="C3466" s="8" t="s">
        <v>100</v>
      </c>
      <c r="D3466" s="13" t="s">
        <v>1748</v>
      </c>
      <c r="E3466" s="13" t="s">
        <v>5573</v>
      </c>
      <c r="F3466" s="13" t="s">
        <v>1871</v>
      </c>
      <c r="G3466" s="7" t="s">
        <v>5574</v>
      </c>
      <c r="H3466" s="8" t="s">
        <v>105</v>
      </c>
      <c r="I3466" s="8">
        <v>45</v>
      </c>
      <c r="J3466" s="8" t="s">
        <v>1386</v>
      </c>
      <c r="K3466" s="8" t="s">
        <v>107</v>
      </c>
      <c r="L3466" s="8" t="s">
        <v>108</v>
      </c>
      <c r="M3466" s="8" t="s">
        <v>109</v>
      </c>
      <c r="N3466" s="8" t="s">
        <v>664</v>
      </c>
      <c r="O3466" s="74"/>
      <c r="P3466" s="27"/>
      <c r="Q3466" s="27"/>
      <c r="R3466" s="27"/>
      <c r="S3466" s="27">
        <v>34</v>
      </c>
      <c r="T3466" s="27">
        <v>34</v>
      </c>
      <c r="U3466" s="27">
        <v>34</v>
      </c>
      <c r="V3466" s="27">
        <v>34</v>
      </c>
      <c r="W3466" s="27"/>
      <c r="X3466" s="27"/>
      <c r="Y3466" s="27"/>
      <c r="Z3466" s="27"/>
      <c r="AA3466" s="27"/>
      <c r="AB3466" s="27"/>
      <c r="AC3466" s="27"/>
      <c r="AD3466" s="27"/>
      <c r="AE3466" s="27"/>
      <c r="AF3466" s="27"/>
      <c r="AG3466" s="27"/>
      <c r="AH3466" s="27"/>
      <c r="AI3466" s="27"/>
      <c r="AJ3466" s="27"/>
      <c r="AK3466" s="27"/>
      <c r="AL3466" s="27"/>
      <c r="AM3466" s="27"/>
      <c r="AN3466" s="27"/>
      <c r="AO3466" s="27"/>
      <c r="AP3466" s="27">
        <v>14950.285714285712</v>
      </c>
      <c r="AQ3466" s="39">
        <v>0</v>
      </c>
      <c r="AR3466" s="27">
        <f t="shared" si="92"/>
        <v>0</v>
      </c>
      <c r="AS3466" s="10" t="s">
        <v>111</v>
      </c>
      <c r="AT3466" s="43" t="s">
        <v>241</v>
      </c>
      <c r="AU3466" s="13" t="s">
        <v>1163</v>
      </c>
    </row>
    <row r="3467" spans="2:47" x14ac:dyDescent="0.2">
      <c r="B3467" s="13" t="s">
        <v>5575</v>
      </c>
      <c r="C3467" s="13" t="s">
        <v>100</v>
      </c>
      <c r="D3467" s="13" t="s">
        <v>5576</v>
      </c>
      <c r="E3467" s="13" t="s">
        <v>5573</v>
      </c>
      <c r="F3467" s="13" t="s">
        <v>1871</v>
      </c>
      <c r="G3467" s="13" t="s">
        <v>5577</v>
      </c>
      <c r="H3467" s="13" t="s">
        <v>1475</v>
      </c>
      <c r="I3467" s="13">
        <v>45</v>
      </c>
      <c r="J3467" s="13" t="s">
        <v>614</v>
      </c>
      <c r="K3467" s="13" t="s">
        <v>107</v>
      </c>
      <c r="L3467" s="13" t="s">
        <v>108</v>
      </c>
      <c r="M3467" s="13" t="s">
        <v>109</v>
      </c>
      <c r="N3467" s="13" t="s">
        <v>664</v>
      </c>
      <c r="O3467" s="39"/>
      <c r="P3467" s="39"/>
      <c r="Q3467" s="39"/>
      <c r="R3467" s="39"/>
      <c r="S3467" s="39">
        <v>5</v>
      </c>
      <c r="T3467" s="39">
        <v>12</v>
      </c>
      <c r="U3467" s="39">
        <v>12</v>
      </c>
      <c r="V3467" s="39">
        <v>0</v>
      </c>
      <c r="W3467" s="39">
        <v>0</v>
      </c>
      <c r="X3467" s="39"/>
      <c r="Y3467" s="39"/>
      <c r="Z3467" s="39"/>
      <c r="AA3467" s="39"/>
      <c r="AB3467" s="39"/>
      <c r="AC3467" s="39"/>
      <c r="AD3467" s="39"/>
      <c r="AE3467" s="39"/>
      <c r="AF3467" s="39"/>
      <c r="AG3467" s="39"/>
      <c r="AH3467" s="39"/>
      <c r="AI3467" s="39"/>
      <c r="AJ3467" s="39"/>
      <c r="AK3467" s="39"/>
      <c r="AL3467" s="39"/>
      <c r="AM3467" s="39"/>
      <c r="AN3467" s="39"/>
      <c r="AO3467" s="39"/>
      <c r="AP3467" s="39">
        <v>14950.28</v>
      </c>
      <c r="AQ3467" s="39">
        <v>0</v>
      </c>
      <c r="AR3467" s="27">
        <f t="shared" si="92"/>
        <v>0</v>
      </c>
      <c r="AS3467" s="13" t="s">
        <v>111</v>
      </c>
      <c r="AT3467" s="13">
        <v>2016</v>
      </c>
      <c r="AU3467" s="13">
        <v>14</v>
      </c>
    </row>
    <row r="3468" spans="2:47" x14ac:dyDescent="0.2">
      <c r="B3468" s="13" t="s">
        <v>5578</v>
      </c>
      <c r="C3468" s="13" t="s">
        <v>100</v>
      </c>
      <c r="D3468" s="13" t="s">
        <v>5576</v>
      </c>
      <c r="E3468" s="13" t="s">
        <v>5573</v>
      </c>
      <c r="F3468" s="13" t="s">
        <v>1871</v>
      </c>
      <c r="G3468" s="13" t="s">
        <v>5577</v>
      </c>
      <c r="H3468" s="13" t="s">
        <v>1475</v>
      </c>
      <c r="I3468" s="13">
        <v>45</v>
      </c>
      <c r="J3468" s="13" t="s">
        <v>614</v>
      </c>
      <c r="K3468" s="13" t="s">
        <v>107</v>
      </c>
      <c r="L3468" s="13" t="s">
        <v>108</v>
      </c>
      <c r="M3468" s="13" t="s">
        <v>109</v>
      </c>
      <c r="N3468" s="13" t="s">
        <v>664</v>
      </c>
      <c r="O3468" s="39"/>
      <c r="P3468" s="39"/>
      <c r="Q3468" s="39"/>
      <c r="R3468" s="39"/>
      <c r="S3468" s="39">
        <v>0</v>
      </c>
      <c r="T3468" s="39">
        <v>12</v>
      </c>
      <c r="U3468" s="39">
        <v>12</v>
      </c>
      <c r="V3468" s="39">
        <v>0</v>
      </c>
      <c r="W3468" s="39">
        <v>0</v>
      </c>
      <c r="X3468" s="39"/>
      <c r="Y3468" s="39"/>
      <c r="Z3468" s="39"/>
      <c r="AA3468" s="39"/>
      <c r="AB3468" s="39"/>
      <c r="AC3468" s="39"/>
      <c r="AD3468" s="39"/>
      <c r="AE3468" s="39"/>
      <c r="AF3468" s="39"/>
      <c r="AG3468" s="39"/>
      <c r="AH3468" s="39"/>
      <c r="AI3468" s="39"/>
      <c r="AJ3468" s="39"/>
      <c r="AK3468" s="39"/>
      <c r="AL3468" s="39"/>
      <c r="AM3468" s="39"/>
      <c r="AN3468" s="39"/>
      <c r="AO3468" s="39"/>
      <c r="AP3468" s="39">
        <v>14950.28</v>
      </c>
      <c r="AQ3468" s="39">
        <v>0</v>
      </c>
      <c r="AR3468" s="27">
        <f t="shared" si="92"/>
        <v>0</v>
      </c>
      <c r="AS3468" s="13" t="s">
        <v>111</v>
      </c>
      <c r="AT3468" s="13">
        <v>2016</v>
      </c>
      <c r="AU3468" s="13" t="s">
        <v>212</v>
      </c>
    </row>
    <row r="3469" spans="2:47" x14ac:dyDescent="0.2">
      <c r="B3469" s="7" t="s">
        <v>5579</v>
      </c>
      <c r="C3469" s="8" t="s">
        <v>100</v>
      </c>
      <c r="D3469" s="13" t="s">
        <v>5580</v>
      </c>
      <c r="E3469" s="13" t="s">
        <v>5581</v>
      </c>
      <c r="F3469" s="13" t="s">
        <v>5582</v>
      </c>
      <c r="G3469" s="7" t="s">
        <v>5583</v>
      </c>
      <c r="H3469" s="8" t="s">
        <v>197</v>
      </c>
      <c r="I3469" s="8">
        <v>45</v>
      </c>
      <c r="J3469" s="8" t="s">
        <v>1386</v>
      </c>
      <c r="K3469" s="8" t="s">
        <v>107</v>
      </c>
      <c r="L3469" s="8" t="s">
        <v>108</v>
      </c>
      <c r="M3469" s="8" t="s">
        <v>109</v>
      </c>
      <c r="N3469" s="8" t="s">
        <v>664</v>
      </c>
      <c r="O3469" s="74"/>
      <c r="P3469" s="27"/>
      <c r="Q3469" s="27"/>
      <c r="R3469" s="27"/>
      <c r="S3469" s="27">
        <v>3</v>
      </c>
      <c r="T3469" s="27">
        <v>3</v>
      </c>
      <c r="U3469" s="27">
        <v>3</v>
      </c>
      <c r="V3469" s="27">
        <v>3</v>
      </c>
      <c r="W3469" s="27"/>
      <c r="X3469" s="27"/>
      <c r="Y3469" s="27"/>
      <c r="Z3469" s="27"/>
      <c r="AA3469" s="27"/>
      <c r="AB3469" s="27"/>
      <c r="AC3469" s="27"/>
      <c r="AD3469" s="27"/>
      <c r="AE3469" s="27"/>
      <c r="AF3469" s="27"/>
      <c r="AG3469" s="27"/>
      <c r="AH3469" s="27"/>
      <c r="AI3469" s="27"/>
      <c r="AJ3469" s="27"/>
      <c r="AK3469" s="27"/>
      <c r="AL3469" s="27"/>
      <c r="AM3469" s="27"/>
      <c r="AN3469" s="27"/>
      <c r="AO3469" s="27"/>
      <c r="AP3469" s="27">
        <v>536.25</v>
      </c>
      <c r="AQ3469" s="39">
        <v>0</v>
      </c>
      <c r="AR3469" s="27">
        <f t="shared" si="92"/>
        <v>0</v>
      </c>
      <c r="AS3469" s="10" t="s">
        <v>111</v>
      </c>
      <c r="AT3469" s="43" t="s">
        <v>241</v>
      </c>
      <c r="AU3469" s="89" t="s">
        <v>212</v>
      </c>
    </row>
    <row r="3470" spans="2:47" x14ac:dyDescent="0.2">
      <c r="B3470" s="7" t="s">
        <v>5584</v>
      </c>
      <c r="C3470" s="8" t="s">
        <v>100</v>
      </c>
      <c r="D3470" s="13" t="s">
        <v>5585</v>
      </c>
      <c r="E3470" s="13" t="s">
        <v>5284</v>
      </c>
      <c r="F3470" s="13" t="s">
        <v>5586</v>
      </c>
      <c r="G3470" s="7" t="s">
        <v>5587</v>
      </c>
      <c r="H3470" s="8" t="s">
        <v>197</v>
      </c>
      <c r="I3470" s="8">
        <v>45</v>
      </c>
      <c r="J3470" s="8" t="s">
        <v>1386</v>
      </c>
      <c r="K3470" s="8" t="s">
        <v>107</v>
      </c>
      <c r="L3470" s="8" t="s">
        <v>108</v>
      </c>
      <c r="M3470" s="8" t="s">
        <v>109</v>
      </c>
      <c r="N3470" s="8" t="s">
        <v>664</v>
      </c>
      <c r="O3470" s="74"/>
      <c r="P3470" s="27"/>
      <c r="Q3470" s="27"/>
      <c r="R3470" s="27"/>
      <c r="S3470" s="27">
        <v>10</v>
      </c>
      <c r="T3470" s="27">
        <v>10</v>
      </c>
      <c r="U3470" s="27">
        <v>10</v>
      </c>
      <c r="V3470" s="27">
        <v>10</v>
      </c>
      <c r="W3470" s="27"/>
      <c r="X3470" s="27"/>
      <c r="Y3470" s="27"/>
      <c r="Z3470" s="27"/>
      <c r="AA3470" s="27"/>
      <c r="AB3470" s="27"/>
      <c r="AC3470" s="27"/>
      <c r="AD3470" s="27"/>
      <c r="AE3470" s="27"/>
      <c r="AF3470" s="27"/>
      <c r="AG3470" s="27"/>
      <c r="AH3470" s="27"/>
      <c r="AI3470" s="27"/>
      <c r="AJ3470" s="27"/>
      <c r="AK3470" s="27"/>
      <c r="AL3470" s="27"/>
      <c r="AM3470" s="27"/>
      <c r="AN3470" s="27"/>
      <c r="AO3470" s="27"/>
      <c r="AP3470" s="27">
        <v>28421.428571428569</v>
      </c>
      <c r="AQ3470" s="39">
        <v>0</v>
      </c>
      <c r="AR3470" s="27">
        <f t="shared" si="92"/>
        <v>0</v>
      </c>
      <c r="AS3470" s="10" t="s">
        <v>111</v>
      </c>
      <c r="AT3470" s="43" t="s">
        <v>241</v>
      </c>
      <c r="AU3470" s="89" t="s">
        <v>212</v>
      </c>
    </row>
    <row r="3471" spans="2:47" x14ac:dyDescent="0.2">
      <c r="B3471" s="7" t="s">
        <v>5588</v>
      </c>
      <c r="C3471" s="8" t="s">
        <v>100</v>
      </c>
      <c r="D3471" s="13" t="s">
        <v>1748</v>
      </c>
      <c r="E3471" s="13" t="s">
        <v>1749</v>
      </c>
      <c r="F3471" s="13" t="s">
        <v>1749</v>
      </c>
      <c r="G3471" s="7" t="s">
        <v>5589</v>
      </c>
      <c r="H3471" s="8" t="s">
        <v>105</v>
      </c>
      <c r="I3471" s="8">
        <v>45</v>
      </c>
      <c r="J3471" s="8" t="s">
        <v>1386</v>
      </c>
      <c r="K3471" s="8" t="s">
        <v>107</v>
      </c>
      <c r="L3471" s="8" t="s">
        <v>108</v>
      </c>
      <c r="M3471" s="8" t="s">
        <v>109</v>
      </c>
      <c r="N3471" s="8" t="s">
        <v>664</v>
      </c>
      <c r="O3471" s="74"/>
      <c r="P3471" s="27"/>
      <c r="Q3471" s="27"/>
      <c r="R3471" s="27"/>
      <c r="S3471" s="27">
        <v>32</v>
      </c>
      <c r="T3471" s="27">
        <v>32</v>
      </c>
      <c r="U3471" s="27">
        <v>32</v>
      </c>
      <c r="V3471" s="27">
        <v>32</v>
      </c>
      <c r="W3471" s="27"/>
      <c r="X3471" s="27"/>
      <c r="Y3471" s="27"/>
      <c r="Z3471" s="27"/>
      <c r="AA3471" s="27"/>
      <c r="AB3471" s="27"/>
      <c r="AC3471" s="27"/>
      <c r="AD3471" s="27"/>
      <c r="AE3471" s="27"/>
      <c r="AF3471" s="27"/>
      <c r="AG3471" s="27"/>
      <c r="AH3471" s="27"/>
      <c r="AI3471" s="27"/>
      <c r="AJ3471" s="27"/>
      <c r="AK3471" s="27"/>
      <c r="AL3471" s="27"/>
      <c r="AM3471" s="27"/>
      <c r="AN3471" s="27"/>
      <c r="AO3471" s="27"/>
      <c r="AP3471" s="27">
        <v>3950.8928571428569</v>
      </c>
      <c r="AQ3471" s="39">
        <v>0</v>
      </c>
      <c r="AR3471" s="27">
        <f t="shared" si="92"/>
        <v>0</v>
      </c>
      <c r="AS3471" s="10" t="s">
        <v>111</v>
      </c>
      <c r="AT3471" s="43" t="s">
        <v>241</v>
      </c>
      <c r="AU3471" s="13" t="s">
        <v>1163</v>
      </c>
    </row>
    <row r="3472" spans="2:47" x14ac:dyDescent="0.2">
      <c r="B3472" s="13" t="s">
        <v>5590</v>
      </c>
      <c r="C3472" s="13" t="s">
        <v>100</v>
      </c>
      <c r="D3472" s="13" t="s">
        <v>1748</v>
      </c>
      <c r="E3472" s="13" t="s">
        <v>1749</v>
      </c>
      <c r="F3472" s="13" t="s">
        <v>1749</v>
      </c>
      <c r="G3472" s="13" t="s">
        <v>5591</v>
      </c>
      <c r="H3472" s="13" t="s">
        <v>1475</v>
      </c>
      <c r="I3472" s="13">
        <v>45</v>
      </c>
      <c r="J3472" s="13" t="s">
        <v>614</v>
      </c>
      <c r="K3472" s="13" t="s">
        <v>107</v>
      </c>
      <c r="L3472" s="13" t="s">
        <v>108</v>
      </c>
      <c r="M3472" s="13" t="s">
        <v>109</v>
      </c>
      <c r="N3472" s="13" t="s">
        <v>664</v>
      </c>
      <c r="O3472" s="39"/>
      <c r="P3472" s="39"/>
      <c r="Q3472" s="39"/>
      <c r="R3472" s="39"/>
      <c r="S3472" s="39">
        <v>6</v>
      </c>
      <c r="T3472" s="39">
        <v>6</v>
      </c>
      <c r="U3472" s="39">
        <v>6</v>
      </c>
      <c r="V3472" s="39">
        <v>6</v>
      </c>
      <c r="W3472" s="39">
        <v>6</v>
      </c>
      <c r="X3472" s="39"/>
      <c r="Y3472" s="39"/>
      <c r="Z3472" s="39"/>
      <c r="AA3472" s="39"/>
      <c r="AB3472" s="39"/>
      <c r="AC3472" s="39"/>
      <c r="AD3472" s="39"/>
      <c r="AE3472" s="39"/>
      <c r="AF3472" s="39"/>
      <c r="AG3472" s="39"/>
      <c r="AH3472" s="39"/>
      <c r="AI3472" s="39"/>
      <c r="AJ3472" s="39"/>
      <c r="AK3472" s="39"/>
      <c r="AL3472" s="39"/>
      <c r="AM3472" s="39"/>
      <c r="AN3472" s="39"/>
      <c r="AO3472" s="39"/>
      <c r="AP3472" s="39">
        <v>3950.89</v>
      </c>
      <c r="AQ3472" s="39">
        <v>0</v>
      </c>
      <c r="AR3472" s="27">
        <f t="shared" si="92"/>
        <v>0</v>
      </c>
      <c r="AS3472" s="13" t="s">
        <v>111</v>
      </c>
      <c r="AT3472" s="13">
        <v>2016</v>
      </c>
      <c r="AU3472" s="13" t="s">
        <v>212</v>
      </c>
    </row>
    <row r="3473" spans="2:47" x14ac:dyDescent="0.2">
      <c r="B3473" s="12" t="s">
        <v>5592</v>
      </c>
      <c r="C3473" s="8" t="s">
        <v>100</v>
      </c>
      <c r="D3473" s="13" t="s">
        <v>5593</v>
      </c>
      <c r="E3473" s="13" t="s">
        <v>5594</v>
      </c>
      <c r="F3473" s="13" t="s">
        <v>5595</v>
      </c>
      <c r="G3473" s="7" t="s">
        <v>5596</v>
      </c>
      <c r="H3473" s="8" t="s">
        <v>197</v>
      </c>
      <c r="I3473" s="8">
        <v>45</v>
      </c>
      <c r="J3473" s="8" t="s">
        <v>1386</v>
      </c>
      <c r="K3473" s="8" t="s">
        <v>107</v>
      </c>
      <c r="L3473" s="8" t="s">
        <v>108</v>
      </c>
      <c r="M3473" s="8" t="s">
        <v>109</v>
      </c>
      <c r="N3473" s="8" t="s">
        <v>664</v>
      </c>
      <c r="O3473" s="74"/>
      <c r="P3473" s="27"/>
      <c r="Q3473" s="27"/>
      <c r="R3473" s="27"/>
      <c r="S3473" s="27">
        <v>48</v>
      </c>
      <c r="T3473" s="27">
        <v>0</v>
      </c>
      <c r="U3473" s="27">
        <v>48</v>
      </c>
      <c r="V3473" s="27">
        <v>48</v>
      </c>
      <c r="W3473" s="27"/>
      <c r="X3473" s="27"/>
      <c r="Y3473" s="27"/>
      <c r="Z3473" s="27"/>
      <c r="AA3473" s="27"/>
      <c r="AB3473" s="27"/>
      <c r="AC3473" s="27"/>
      <c r="AD3473" s="27"/>
      <c r="AE3473" s="27"/>
      <c r="AF3473" s="27"/>
      <c r="AG3473" s="27"/>
      <c r="AH3473" s="27"/>
      <c r="AI3473" s="27"/>
      <c r="AJ3473" s="27"/>
      <c r="AK3473" s="27"/>
      <c r="AL3473" s="27"/>
      <c r="AM3473" s="27"/>
      <c r="AN3473" s="27"/>
      <c r="AO3473" s="27"/>
      <c r="AP3473" s="27">
        <v>35714.28571428571</v>
      </c>
      <c r="AQ3473" s="39">
        <v>0</v>
      </c>
      <c r="AR3473" s="27">
        <f t="shared" si="92"/>
        <v>0</v>
      </c>
      <c r="AS3473" s="10" t="s">
        <v>111</v>
      </c>
      <c r="AT3473" s="43" t="s">
        <v>241</v>
      </c>
      <c r="AU3473" s="89" t="s">
        <v>212</v>
      </c>
    </row>
    <row r="3474" spans="2:47" x14ac:dyDescent="0.2">
      <c r="B3474" s="12" t="s">
        <v>5597</v>
      </c>
      <c r="C3474" s="8" t="s">
        <v>100</v>
      </c>
      <c r="D3474" s="13" t="s">
        <v>5598</v>
      </c>
      <c r="E3474" s="8" t="s">
        <v>5599</v>
      </c>
      <c r="F3474" s="8" t="s">
        <v>5600</v>
      </c>
      <c r="G3474" s="7" t="s">
        <v>5601</v>
      </c>
      <c r="H3474" s="8" t="s">
        <v>197</v>
      </c>
      <c r="I3474" s="8">
        <v>45</v>
      </c>
      <c r="J3474" s="8" t="s">
        <v>1386</v>
      </c>
      <c r="K3474" s="8" t="s">
        <v>107</v>
      </c>
      <c r="L3474" s="8" t="s">
        <v>108</v>
      </c>
      <c r="M3474" s="8" t="s">
        <v>109</v>
      </c>
      <c r="N3474" s="8" t="s">
        <v>261</v>
      </c>
      <c r="O3474" s="74"/>
      <c r="P3474" s="27"/>
      <c r="Q3474" s="27"/>
      <c r="R3474" s="27"/>
      <c r="S3474" s="27">
        <v>5</v>
      </c>
      <c r="T3474" s="27">
        <v>5.94</v>
      </c>
      <c r="U3474" s="27">
        <v>5</v>
      </c>
      <c r="V3474" s="27">
        <v>5</v>
      </c>
      <c r="W3474" s="27"/>
      <c r="X3474" s="27"/>
      <c r="Y3474" s="27"/>
      <c r="Z3474" s="27"/>
      <c r="AA3474" s="27"/>
      <c r="AB3474" s="27"/>
      <c r="AC3474" s="27"/>
      <c r="AD3474" s="27"/>
      <c r="AE3474" s="27"/>
      <c r="AF3474" s="27"/>
      <c r="AG3474" s="27"/>
      <c r="AH3474" s="27"/>
      <c r="AI3474" s="27"/>
      <c r="AJ3474" s="27"/>
      <c r="AK3474" s="27"/>
      <c r="AL3474" s="27"/>
      <c r="AM3474" s="27"/>
      <c r="AN3474" s="27"/>
      <c r="AO3474" s="27"/>
      <c r="AP3474" s="27">
        <v>79849.999999999985</v>
      </c>
      <c r="AQ3474" s="39">
        <v>0</v>
      </c>
      <c r="AR3474" s="27">
        <f t="shared" si="92"/>
        <v>0</v>
      </c>
      <c r="AS3474" s="10" t="s">
        <v>111</v>
      </c>
      <c r="AT3474" s="43" t="s">
        <v>241</v>
      </c>
      <c r="AU3474" s="89" t="s">
        <v>5602</v>
      </c>
    </row>
    <row r="3475" spans="2:47" x14ac:dyDescent="0.2">
      <c r="B3475" s="12" t="s">
        <v>5603</v>
      </c>
      <c r="C3475" s="8" t="s">
        <v>100</v>
      </c>
      <c r="D3475" s="13" t="s">
        <v>5604</v>
      </c>
      <c r="E3475" s="13" t="s">
        <v>5599</v>
      </c>
      <c r="F3475" s="13" t="s">
        <v>5605</v>
      </c>
      <c r="G3475" s="7" t="s">
        <v>5601</v>
      </c>
      <c r="H3475" s="8" t="s">
        <v>197</v>
      </c>
      <c r="I3475" s="8">
        <v>45</v>
      </c>
      <c r="J3475" s="8" t="s">
        <v>247</v>
      </c>
      <c r="K3475" s="8" t="s">
        <v>107</v>
      </c>
      <c r="L3475" s="8" t="s">
        <v>108</v>
      </c>
      <c r="M3475" s="8" t="s">
        <v>109</v>
      </c>
      <c r="N3475" s="8" t="s">
        <v>261</v>
      </c>
      <c r="O3475" s="74"/>
      <c r="P3475" s="27"/>
      <c r="Q3475" s="27"/>
      <c r="R3475" s="27"/>
      <c r="S3475" s="27">
        <v>5</v>
      </c>
      <c r="T3475" s="27">
        <v>5.94</v>
      </c>
      <c r="U3475" s="27">
        <v>5</v>
      </c>
      <c r="V3475" s="27">
        <v>5</v>
      </c>
      <c r="W3475" s="27"/>
      <c r="X3475" s="27"/>
      <c r="Y3475" s="27"/>
      <c r="Z3475" s="27"/>
      <c r="AA3475" s="27"/>
      <c r="AB3475" s="27"/>
      <c r="AC3475" s="27"/>
      <c r="AD3475" s="27"/>
      <c r="AE3475" s="27"/>
      <c r="AF3475" s="27"/>
      <c r="AG3475" s="27"/>
      <c r="AH3475" s="27"/>
      <c r="AI3475" s="27"/>
      <c r="AJ3475" s="27"/>
      <c r="AK3475" s="27"/>
      <c r="AL3475" s="27"/>
      <c r="AM3475" s="27"/>
      <c r="AN3475" s="27"/>
      <c r="AO3475" s="27"/>
      <c r="AP3475" s="27">
        <v>79849.999999999985</v>
      </c>
      <c r="AQ3475" s="39">
        <v>0</v>
      </c>
      <c r="AR3475" s="27">
        <f t="shared" si="92"/>
        <v>0</v>
      </c>
      <c r="AS3475" s="10" t="s">
        <v>111</v>
      </c>
      <c r="AT3475" s="43" t="s">
        <v>4455</v>
      </c>
      <c r="AU3475" s="89" t="s">
        <v>212</v>
      </c>
    </row>
    <row r="3476" spans="2:47" x14ac:dyDescent="0.2">
      <c r="B3476" s="12" t="s">
        <v>5606</v>
      </c>
      <c r="C3476" s="8" t="s">
        <v>100</v>
      </c>
      <c r="D3476" s="13" t="s">
        <v>5607</v>
      </c>
      <c r="E3476" s="8" t="s">
        <v>5608</v>
      </c>
      <c r="F3476" s="8" t="s">
        <v>5609</v>
      </c>
      <c r="G3476" s="7" t="s">
        <v>5610</v>
      </c>
      <c r="H3476" s="8" t="s">
        <v>197</v>
      </c>
      <c r="I3476" s="8">
        <v>45</v>
      </c>
      <c r="J3476" s="8" t="s">
        <v>1386</v>
      </c>
      <c r="K3476" s="8" t="s">
        <v>107</v>
      </c>
      <c r="L3476" s="8" t="s">
        <v>108</v>
      </c>
      <c r="M3476" s="8" t="s">
        <v>109</v>
      </c>
      <c r="N3476" s="8" t="s">
        <v>664</v>
      </c>
      <c r="O3476" s="74"/>
      <c r="P3476" s="27"/>
      <c r="Q3476" s="27"/>
      <c r="R3476" s="27"/>
      <c r="S3476" s="27">
        <v>480</v>
      </c>
      <c r="T3476" s="27">
        <v>450</v>
      </c>
      <c r="U3476" s="27">
        <v>480</v>
      </c>
      <c r="V3476" s="27">
        <v>480</v>
      </c>
      <c r="W3476" s="27"/>
      <c r="X3476" s="27"/>
      <c r="Y3476" s="27"/>
      <c r="Z3476" s="27"/>
      <c r="AA3476" s="27"/>
      <c r="AB3476" s="27"/>
      <c r="AC3476" s="27"/>
      <c r="AD3476" s="27"/>
      <c r="AE3476" s="27"/>
      <c r="AF3476" s="27"/>
      <c r="AG3476" s="27"/>
      <c r="AH3476" s="27"/>
      <c r="AI3476" s="27"/>
      <c r="AJ3476" s="27"/>
      <c r="AK3476" s="27"/>
      <c r="AL3476" s="27"/>
      <c r="AM3476" s="27"/>
      <c r="AN3476" s="27"/>
      <c r="AO3476" s="27"/>
      <c r="AP3476" s="27">
        <v>2399.9999999999995</v>
      </c>
      <c r="AQ3476" s="39">
        <v>0</v>
      </c>
      <c r="AR3476" s="27">
        <f t="shared" si="92"/>
        <v>0</v>
      </c>
      <c r="AS3476" s="10" t="s">
        <v>111</v>
      </c>
      <c r="AT3476" s="43" t="s">
        <v>241</v>
      </c>
      <c r="AU3476" s="89" t="s">
        <v>4709</v>
      </c>
    </row>
    <row r="3477" spans="2:47" x14ac:dyDescent="0.2">
      <c r="B3477" s="12" t="s">
        <v>5611</v>
      </c>
      <c r="C3477" s="8" t="s">
        <v>100</v>
      </c>
      <c r="D3477" s="13" t="s">
        <v>5612</v>
      </c>
      <c r="E3477" s="13" t="s">
        <v>5608</v>
      </c>
      <c r="F3477" s="13" t="s">
        <v>5613</v>
      </c>
      <c r="G3477" s="7" t="s">
        <v>5610</v>
      </c>
      <c r="H3477" s="8" t="s">
        <v>197</v>
      </c>
      <c r="I3477" s="8">
        <v>45</v>
      </c>
      <c r="J3477" s="8" t="s">
        <v>247</v>
      </c>
      <c r="K3477" s="8" t="s">
        <v>107</v>
      </c>
      <c r="L3477" s="8" t="s">
        <v>108</v>
      </c>
      <c r="M3477" s="8" t="s">
        <v>109</v>
      </c>
      <c r="N3477" s="8" t="s">
        <v>664</v>
      </c>
      <c r="O3477" s="74"/>
      <c r="P3477" s="27"/>
      <c r="Q3477" s="27"/>
      <c r="R3477" s="27"/>
      <c r="S3477" s="27">
        <v>480</v>
      </c>
      <c r="T3477" s="27">
        <v>450</v>
      </c>
      <c r="U3477" s="27">
        <v>480</v>
      </c>
      <c r="V3477" s="27">
        <v>480</v>
      </c>
      <c r="W3477" s="27"/>
      <c r="X3477" s="27"/>
      <c r="Y3477" s="27"/>
      <c r="Z3477" s="27"/>
      <c r="AA3477" s="27"/>
      <c r="AB3477" s="27"/>
      <c r="AC3477" s="27"/>
      <c r="AD3477" s="27"/>
      <c r="AE3477" s="27"/>
      <c r="AF3477" s="27"/>
      <c r="AG3477" s="27"/>
      <c r="AH3477" s="27"/>
      <c r="AI3477" s="27"/>
      <c r="AJ3477" s="27"/>
      <c r="AK3477" s="27"/>
      <c r="AL3477" s="27"/>
      <c r="AM3477" s="27"/>
      <c r="AN3477" s="27"/>
      <c r="AO3477" s="27"/>
      <c r="AP3477" s="27">
        <v>2399.9999999999995</v>
      </c>
      <c r="AQ3477" s="39">
        <v>0</v>
      </c>
      <c r="AR3477" s="27">
        <f t="shared" si="92"/>
        <v>0</v>
      </c>
      <c r="AS3477" s="10" t="s">
        <v>111</v>
      </c>
      <c r="AT3477" s="43" t="s">
        <v>4455</v>
      </c>
      <c r="AU3477" s="13" t="s">
        <v>5424</v>
      </c>
    </row>
    <row r="3478" spans="2:47" x14ac:dyDescent="0.2">
      <c r="B3478" s="13" t="s">
        <v>5614</v>
      </c>
      <c r="C3478" s="13" t="s">
        <v>100</v>
      </c>
      <c r="D3478" s="13" t="s">
        <v>5612</v>
      </c>
      <c r="E3478" s="13" t="s">
        <v>5608</v>
      </c>
      <c r="F3478" s="13" t="s">
        <v>5613</v>
      </c>
      <c r="G3478" s="13" t="s">
        <v>5615</v>
      </c>
      <c r="H3478" s="13" t="s">
        <v>1475</v>
      </c>
      <c r="I3478" s="13">
        <v>45</v>
      </c>
      <c r="J3478" s="13" t="s">
        <v>614</v>
      </c>
      <c r="K3478" s="13" t="s">
        <v>107</v>
      </c>
      <c r="L3478" s="13" t="s">
        <v>108</v>
      </c>
      <c r="M3478" s="13" t="s">
        <v>109</v>
      </c>
      <c r="N3478" s="13" t="s">
        <v>664</v>
      </c>
      <c r="O3478" s="39"/>
      <c r="P3478" s="39"/>
      <c r="Q3478" s="39"/>
      <c r="R3478" s="39"/>
      <c r="S3478" s="39">
        <v>0</v>
      </c>
      <c r="T3478" s="39">
        <v>200</v>
      </c>
      <c r="U3478" s="39">
        <v>200</v>
      </c>
      <c r="V3478" s="39">
        <v>200</v>
      </c>
      <c r="W3478" s="39">
        <v>200</v>
      </c>
      <c r="X3478" s="39"/>
      <c r="Y3478" s="39"/>
      <c r="Z3478" s="39"/>
      <c r="AA3478" s="39"/>
      <c r="AB3478" s="39"/>
      <c r="AC3478" s="39"/>
      <c r="AD3478" s="39"/>
      <c r="AE3478" s="39"/>
      <c r="AF3478" s="39"/>
      <c r="AG3478" s="39"/>
      <c r="AH3478" s="39"/>
      <c r="AI3478" s="39"/>
      <c r="AJ3478" s="39"/>
      <c r="AK3478" s="39"/>
      <c r="AL3478" s="39"/>
      <c r="AM3478" s="39"/>
      <c r="AN3478" s="39"/>
      <c r="AO3478" s="39"/>
      <c r="AP3478" s="39">
        <v>2399.9999999999995</v>
      </c>
      <c r="AQ3478" s="39">
        <v>0</v>
      </c>
      <c r="AR3478" s="27">
        <f t="shared" si="92"/>
        <v>0</v>
      </c>
      <c r="AS3478" s="13" t="s">
        <v>111</v>
      </c>
      <c r="AT3478" s="13">
        <v>2016</v>
      </c>
      <c r="AU3478" s="13" t="s">
        <v>212</v>
      </c>
    </row>
    <row r="3479" spans="2:47" x14ac:dyDescent="0.2">
      <c r="B3479" s="12" t="s">
        <v>5616</v>
      </c>
      <c r="C3479" s="8" t="s">
        <v>100</v>
      </c>
      <c r="D3479" s="13" t="s">
        <v>5617</v>
      </c>
      <c r="E3479" s="8" t="s">
        <v>5618</v>
      </c>
      <c r="F3479" s="8" t="s">
        <v>5619</v>
      </c>
      <c r="G3479" s="7" t="s">
        <v>5620</v>
      </c>
      <c r="H3479" s="8" t="s">
        <v>197</v>
      </c>
      <c r="I3479" s="8">
        <v>45</v>
      </c>
      <c r="J3479" s="8" t="s">
        <v>1386</v>
      </c>
      <c r="K3479" s="8" t="s">
        <v>107</v>
      </c>
      <c r="L3479" s="8" t="s">
        <v>108</v>
      </c>
      <c r="M3479" s="8" t="s">
        <v>109</v>
      </c>
      <c r="N3479" s="8" t="s">
        <v>261</v>
      </c>
      <c r="O3479" s="74"/>
      <c r="P3479" s="27"/>
      <c r="Q3479" s="27"/>
      <c r="R3479" s="27"/>
      <c r="S3479" s="27">
        <v>3</v>
      </c>
      <c r="T3479" s="27">
        <v>3</v>
      </c>
      <c r="U3479" s="27">
        <v>3</v>
      </c>
      <c r="V3479" s="27">
        <v>3</v>
      </c>
      <c r="W3479" s="27"/>
      <c r="X3479" s="27"/>
      <c r="Y3479" s="27"/>
      <c r="Z3479" s="27"/>
      <c r="AA3479" s="27"/>
      <c r="AB3479" s="27"/>
      <c r="AC3479" s="27"/>
      <c r="AD3479" s="27"/>
      <c r="AE3479" s="27"/>
      <c r="AF3479" s="27"/>
      <c r="AG3479" s="27"/>
      <c r="AH3479" s="27"/>
      <c r="AI3479" s="27"/>
      <c r="AJ3479" s="27"/>
      <c r="AK3479" s="27"/>
      <c r="AL3479" s="27"/>
      <c r="AM3479" s="27"/>
      <c r="AN3479" s="27"/>
      <c r="AO3479" s="27"/>
      <c r="AP3479" s="27">
        <v>99615.604999999996</v>
      </c>
      <c r="AQ3479" s="39">
        <v>0</v>
      </c>
      <c r="AR3479" s="27">
        <f t="shared" si="92"/>
        <v>0</v>
      </c>
      <c r="AS3479" s="10" t="s">
        <v>111</v>
      </c>
      <c r="AT3479" s="43" t="s">
        <v>241</v>
      </c>
      <c r="AU3479" s="89" t="s">
        <v>4709</v>
      </c>
    </row>
    <row r="3480" spans="2:47" x14ac:dyDescent="0.2">
      <c r="B3480" s="12" t="s">
        <v>5621</v>
      </c>
      <c r="C3480" s="8" t="s">
        <v>100</v>
      </c>
      <c r="D3480" s="13" t="s">
        <v>5622</v>
      </c>
      <c r="E3480" s="13" t="s">
        <v>5618</v>
      </c>
      <c r="F3480" s="13" t="s">
        <v>5623</v>
      </c>
      <c r="G3480" s="7" t="s">
        <v>5620</v>
      </c>
      <c r="H3480" s="8" t="s">
        <v>197</v>
      </c>
      <c r="I3480" s="8">
        <v>45</v>
      </c>
      <c r="J3480" s="8" t="s">
        <v>247</v>
      </c>
      <c r="K3480" s="8" t="s">
        <v>107</v>
      </c>
      <c r="L3480" s="8" t="s">
        <v>108</v>
      </c>
      <c r="M3480" s="8" t="s">
        <v>109</v>
      </c>
      <c r="N3480" s="8" t="s">
        <v>261</v>
      </c>
      <c r="O3480" s="74"/>
      <c r="P3480" s="27"/>
      <c r="Q3480" s="27"/>
      <c r="R3480" s="27"/>
      <c r="S3480" s="27">
        <v>3</v>
      </c>
      <c r="T3480" s="27">
        <v>3</v>
      </c>
      <c r="U3480" s="27">
        <v>3</v>
      </c>
      <c r="V3480" s="27">
        <v>3</v>
      </c>
      <c r="W3480" s="27"/>
      <c r="X3480" s="27"/>
      <c r="Y3480" s="27"/>
      <c r="Z3480" s="27"/>
      <c r="AA3480" s="27"/>
      <c r="AB3480" s="27"/>
      <c r="AC3480" s="27"/>
      <c r="AD3480" s="27"/>
      <c r="AE3480" s="27"/>
      <c r="AF3480" s="27"/>
      <c r="AG3480" s="27"/>
      <c r="AH3480" s="27"/>
      <c r="AI3480" s="27"/>
      <c r="AJ3480" s="27"/>
      <c r="AK3480" s="27"/>
      <c r="AL3480" s="27"/>
      <c r="AM3480" s="27"/>
      <c r="AN3480" s="27"/>
      <c r="AO3480" s="27"/>
      <c r="AP3480" s="27">
        <v>99615.604999999996</v>
      </c>
      <c r="AQ3480" s="39">
        <v>0</v>
      </c>
      <c r="AR3480" s="27">
        <f t="shared" si="92"/>
        <v>0</v>
      </c>
      <c r="AS3480" s="10" t="s">
        <v>111</v>
      </c>
      <c r="AT3480" s="43" t="s">
        <v>4455</v>
      </c>
      <c r="AU3480" s="89" t="s">
        <v>212</v>
      </c>
    </row>
    <row r="3481" spans="2:47" x14ac:dyDescent="0.2">
      <c r="B3481" s="12" t="s">
        <v>5624</v>
      </c>
      <c r="C3481" s="8" t="s">
        <v>100</v>
      </c>
      <c r="D3481" s="13" t="s">
        <v>5625</v>
      </c>
      <c r="E3481" s="8" t="s">
        <v>5626</v>
      </c>
      <c r="F3481" s="8" t="s">
        <v>5627</v>
      </c>
      <c r="G3481" s="7" t="s">
        <v>5628</v>
      </c>
      <c r="H3481" s="8" t="s">
        <v>197</v>
      </c>
      <c r="I3481" s="8">
        <v>45</v>
      </c>
      <c r="J3481" s="8" t="s">
        <v>1386</v>
      </c>
      <c r="K3481" s="8" t="s">
        <v>107</v>
      </c>
      <c r="L3481" s="8" t="s">
        <v>108</v>
      </c>
      <c r="M3481" s="8" t="s">
        <v>109</v>
      </c>
      <c r="N3481" s="8" t="s">
        <v>664</v>
      </c>
      <c r="O3481" s="74"/>
      <c r="P3481" s="27"/>
      <c r="Q3481" s="27"/>
      <c r="R3481" s="27"/>
      <c r="S3481" s="27">
        <v>4000</v>
      </c>
      <c r="T3481" s="27">
        <v>4000</v>
      </c>
      <c r="U3481" s="27">
        <v>3000</v>
      </c>
      <c r="V3481" s="27">
        <v>3000</v>
      </c>
      <c r="W3481" s="27"/>
      <c r="X3481" s="27"/>
      <c r="Y3481" s="27"/>
      <c r="Z3481" s="27"/>
      <c r="AA3481" s="27"/>
      <c r="AB3481" s="27"/>
      <c r="AC3481" s="27"/>
      <c r="AD3481" s="27"/>
      <c r="AE3481" s="27"/>
      <c r="AF3481" s="27"/>
      <c r="AG3481" s="27"/>
      <c r="AH3481" s="27"/>
      <c r="AI3481" s="27"/>
      <c r="AJ3481" s="27"/>
      <c r="AK3481" s="27"/>
      <c r="AL3481" s="27"/>
      <c r="AM3481" s="27"/>
      <c r="AN3481" s="27"/>
      <c r="AO3481" s="27"/>
      <c r="AP3481" s="27">
        <v>443.99999999999994</v>
      </c>
      <c r="AQ3481" s="39">
        <v>0</v>
      </c>
      <c r="AR3481" s="27">
        <f t="shared" si="92"/>
        <v>0</v>
      </c>
      <c r="AS3481" s="10" t="s">
        <v>111</v>
      </c>
      <c r="AT3481" s="43" t="s">
        <v>241</v>
      </c>
      <c r="AU3481" s="89" t="s">
        <v>4869</v>
      </c>
    </row>
    <row r="3482" spans="2:47" x14ac:dyDescent="0.2">
      <c r="B3482" s="12" t="s">
        <v>5629</v>
      </c>
      <c r="C3482" s="8" t="s">
        <v>100</v>
      </c>
      <c r="D3482" s="13" t="s">
        <v>5630</v>
      </c>
      <c r="E3482" s="13" t="s">
        <v>5631</v>
      </c>
      <c r="F3482" s="13" t="s">
        <v>5632</v>
      </c>
      <c r="G3482" s="7" t="s">
        <v>5628</v>
      </c>
      <c r="H3482" s="8" t="s">
        <v>197</v>
      </c>
      <c r="I3482" s="8">
        <v>45</v>
      </c>
      <c r="J3482" s="8" t="s">
        <v>247</v>
      </c>
      <c r="K3482" s="8" t="s">
        <v>107</v>
      </c>
      <c r="L3482" s="8" t="s">
        <v>108</v>
      </c>
      <c r="M3482" s="8" t="s">
        <v>109</v>
      </c>
      <c r="N3482" s="8" t="s">
        <v>664</v>
      </c>
      <c r="O3482" s="74"/>
      <c r="P3482" s="27"/>
      <c r="Q3482" s="27"/>
      <c r="R3482" s="27"/>
      <c r="S3482" s="27">
        <v>4000</v>
      </c>
      <c r="T3482" s="27">
        <v>4000</v>
      </c>
      <c r="U3482" s="27">
        <v>3000</v>
      </c>
      <c r="V3482" s="27">
        <v>3000</v>
      </c>
      <c r="W3482" s="27"/>
      <c r="X3482" s="27"/>
      <c r="Y3482" s="27"/>
      <c r="Z3482" s="27"/>
      <c r="AA3482" s="27"/>
      <c r="AB3482" s="27"/>
      <c r="AC3482" s="27"/>
      <c r="AD3482" s="27"/>
      <c r="AE3482" s="27"/>
      <c r="AF3482" s="27"/>
      <c r="AG3482" s="27"/>
      <c r="AH3482" s="27"/>
      <c r="AI3482" s="27"/>
      <c r="AJ3482" s="27"/>
      <c r="AK3482" s="27"/>
      <c r="AL3482" s="27"/>
      <c r="AM3482" s="27"/>
      <c r="AN3482" s="27"/>
      <c r="AO3482" s="27"/>
      <c r="AP3482" s="27">
        <v>443.99999999999994</v>
      </c>
      <c r="AQ3482" s="39">
        <v>0</v>
      </c>
      <c r="AR3482" s="27">
        <f t="shared" si="92"/>
        <v>0</v>
      </c>
      <c r="AS3482" s="10" t="s">
        <v>111</v>
      </c>
      <c r="AT3482" s="43" t="s">
        <v>4455</v>
      </c>
      <c r="AU3482" s="89" t="s">
        <v>212</v>
      </c>
    </row>
    <row r="3483" spans="2:47" x14ac:dyDescent="0.2">
      <c r="B3483" s="12" t="s">
        <v>5633</v>
      </c>
      <c r="C3483" s="8" t="s">
        <v>100</v>
      </c>
      <c r="D3483" s="13" t="s">
        <v>5634</v>
      </c>
      <c r="E3483" s="8" t="s">
        <v>5626</v>
      </c>
      <c r="F3483" s="8" t="s">
        <v>5635</v>
      </c>
      <c r="G3483" s="7" t="s">
        <v>5636</v>
      </c>
      <c r="H3483" s="8" t="s">
        <v>197</v>
      </c>
      <c r="I3483" s="8">
        <v>45</v>
      </c>
      <c r="J3483" s="8" t="s">
        <v>1386</v>
      </c>
      <c r="K3483" s="8" t="s">
        <v>107</v>
      </c>
      <c r="L3483" s="8" t="s">
        <v>108</v>
      </c>
      <c r="M3483" s="8" t="s">
        <v>109</v>
      </c>
      <c r="N3483" s="8" t="s">
        <v>664</v>
      </c>
      <c r="O3483" s="74"/>
      <c r="P3483" s="27"/>
      <c r="Q3483" s="27"/>
      <c r="R3483" s="27"/>
      <c r="S3483" s="27">
        <v>3000</v>
      </c>
      <c r="T3483" s="27">
        <v>3000</v>
      </c>
      <c r="U3483" s="27">
        <v>2500</v>
      </c>
      <c r="V3483" s="27">
        <v>2500</v>
      </c>
      <c r="W3483" s="27"/>
      <c r="X3483" s="27"/>
      <c r="Y3483" s="27"/>
      <c r="Z3483" s="27"/>
      <c r="AA3483" s="27"/>
      <c r="AB3483" s="27"/>
      <c r="AC3483" s="27"/>
      <c r="AD3483" s="27"/>
      <c r="AE3483" s="27"/>
      <c r="AF3483" s="27"/>
      <c r="AG3483" s="27"/>
      <c r="AH3483" s="27"/>
      <c r="AI3483" s="27"/>
      <c r="AJ3483" s="27"/>
      <c r="AK3483" s="27"/>
      <c r="AL3483" s="27"/>
      <c r="AM3483" s="27"/>
      <c r="AN3483" s="27"/>
      <c r="AO3483" s="27"/>
      <c r="AP3483" s="27">
        <v>446.99999999999994</v>
      </c>
      <c r="AQ3483" s="39">
        <v>0</v>
      </c>
      <c r="AR3483" s="27">
        <f t="shared" si="92"/>
        <v>0</v>
      </c>
      <c r="AS3483" s="10" t="s">
        <v>111</v>
      </c>
      <c r="AT3483" s="43" t="s">
        <v>241</v>
      </c>
      <c r="AU3483" s="89" t="s">
        <v>4869</v>
      </c>
    </row>
    <row r="3484" spans="2:47" x14ac:dyDescent="0.2">
      <c r="B3484" s="12" t="s">
        <v>5637</v>
      </c>
      <c r="C3484" s="8" t="s">
        <v>100</v>
      </c>
      <c r="D3484" s="13" t="s">
        <v>5638</v>
      </c>
      <c r="E3484" s="13" t="s">
        <v>5631</v>
      </c>
      <c r="F3484" s="13" t="s">
        <v>5639</v>
      </c>
      <c r="G3484" s="7" t="s">
        <v>5636</v>
      </c>
      <c r="H3484" s="8" t="s">
        <v>197</v>
      </c>
      <c r="I3484" s="8">
        <v>45</v>
      </c>
      <c r="J3484" s="8" t="s">
        <v>247</v>
      </c>
      <c r="K3484" s="8" t="s">
        <v>107</v>
      </c>
      <c r="L3484" s="8" t="s">
        <v>108</v>
      </c>
      <c r="M3484" s="8" t="s">
        <v>109</v>
      </c>
      <c r="N3484" s="8" t="s">
        <v>664</v>
      </c>
      <c r="O3484" s="74"/>
      <c r="P3484" s="27"/>
      <c r="Q3484" s="27"/>
      <c r="R3484" s="27"/>
      <c r="S3484" s="27">
        <v>3000</v>
      </c>
      <c r="T3484" s="27">
        <v>3000</v>
      </c>
      <c r="U3484" s="27">
        <v>2500</v>
      </c>
      <c r="V3484" s="27">
        <v>2500</v>
      </c>
      <c r="W3484" s="27"/>
      <c r="X3484" s="27"/>
      <c r="Y3484" s="27"/>
      <c r="Z3484" s="27"/>
      <c r="AA3484" s="27"/>
      <c r="AB3484" s="27"/>
      <c r="AC3484" s="27"/>
      <c r="AD3484" s="27"/>
      <c r="AE3484" s="27"/>
      <c r="AF3484" s="27"/>
      <c r="AG3484" s="27"/>
      <c r="AH3484" s="27"/>
      <c r="AI3484" s="27"/>
      <c r="AJ3484" s="27"/>
      <c r="AK3484" s="27"/>
      <c r="AL3484" s="27"/>
      <c r="AM3484" s="27"/>
      <c r="AN3484" s="27"/>
      <c r="AO3484" s="27"/>
      <c r="AP3484" s="27">
        <v>446.99999999999994</v>
      </c>
      <c r="AQ3484" s="39">
        <v>0</v>
      </c>
      <c r="AR3484" s="27">
        <f t="shared" si="92"/>
        <v>0</v>
      </c>
      <c r="AS3484" s="10" t="s">
        <v>111</v>
      </c>
      <c r="AT3484" s="43" t="s">
        <v>4455</v>
      </c>
      <c r="AU3484" s="89" t="s">
        <v>212</v>
      </c>
    </row>
    <row r="3485" spans="2:47" x14ac:dyDescent="0.2">
      <c r="B3485" s="12" t="s">
        <v>5640</v>
      </c>
      <c r="C3485" s="8" t="s">
        <v>100</v>
      </c>
      <c r="D3485" s="13" t="s">
        <v>5634</v>
      </c>
      <c r="E3485" s="8" t="s">
        <v>5626</v>
      </c>
      <c r="F3485" s="8" t="s">
        <v>5635</v>
      </c>
      <c r="G3485" s="7" t="s">
        <v>5641</v>
      </c>
      <c r="H3485" s="8" t="s">
        <v>197</v>
      </c>
      <c r="I3485" s="8">
        <v>45</v>
      </c>
      <c r="J3485" s="8" t="s">
        <v>1386</v>
      </c>
      <c r="K3485" s="8" t="s">
        <v>107</v>
      </c>
      <c r="L3485" s="8" t="s">
        <v>108</v>
      </c>
      <c r="M3485" s="8" t="s">
        <v>109</v>
      </c>
      <c r="N3485" s="8" t="s">
        <v>664</v>
      </c>
      <c r="O3485" s="74"/>
      <c r="P3485" s="27"/>
      <c r="Q3485" s="27"/>
      <c r="R3485" s="27"/>
      <c r="S3485" s="27">
        <v>4000</v>
      </c>
      <c r="T3485" s="27">
        <v>4000</v>
      </c>
      <c r="U3485" s="27">
        <v>3000</v>
      </c>
      <c r="V3485" s="27">
        <v>3000</v>
      </c>
      <c r="W3485" s="27"/>
      <c r="X3485" s="27"/>
      <c r="Y3485" s="27"/>
      <c r="Z3485" s="27"/>
      <c r="AA3485" s="27"/>
      <c r="AB3485" s="27"/>
      <c r="AC3485" s="27"/>
      <c r="AD3485" s="27"/>
      <c r="AE3485" s="27"/>
      <c r="AF3485" s="27"/>
      <c r="AG3485" s="27"/>
      <c r="AH3485" s="27"/>
      <c r="AI3485" s="27"/>
      <c r="AJ3485" s="27"/>
      <c r="AK3485" s="27"/>
      <c r="AL3485" s="27"/>
      <c r="AM3485" s="27"/>
      <c r="AN3485" s="27"/>
      <c r="AO3485" s="27"/>
      <c r="AP3485" s="27">
        <v>469.99999999999994</v>
      </c>
      <c r="AQ3485" s="39">
        <v>0</v>
      </c>
      <c r="AR3485" s="27">
        <f t="shared" si="92"/>
        <v>0</v>
      </c>
      <c r="AS3485" s="10" t="s">
        <v>111</v>
      </c>
      <c r="AT3485" s="43" t="s">
        <v>241</v>
      </c>
      <c r="AU3485" s="89" t="s">
        <v>4869</v>
      </c>
    </row>
    <row r="3486" spans="2:47" x14ac:dyDescent="0.2">
      <c r="B3486" s="12" t="s">
        <v>5642</v>
      </c>
      <c r="C3486" s="8" t="s">
        <v>100</v>
      </c>
      <c r="D3486" s="13" t="s">
        <v>5638</v>
      </c>
      <c r="E3486" s="13" t="s">
        <v>5631</v>
      </c>
      <c r="F3486" s="13" t="s">
        <v>5639</v>
      </c>
      <c r="G3486" s="7" t="s">
        <v>5641</v>
      </c>
      <c r="H3486" s="8" t="s">
        <v>197</v>
      </c>
      <c r="I3486" s="8">
        <v>45</v>
      </c>
      <c r="J3486" s="8" t="s">
        <v>247</v>
      </c>
      <c r="K3486" s="8" t="s">
        <v>107</v>
      </c>
      <c r="L3486" s="8" t="s">
        <v>108</v>
      </c>
      <c r="M3486" s="8" t="s">
        <v>109</v>
      </c>
      <c r="N3486" s="8" t="s">
        <v>664</v>
      </c>
      <c r="O3486" s="74"/>
      <c r="P3486" s="27"/>
      <c r="Q3486" s="27"/>
      <c r="R3486" s="27"/>
      <c r="S3486" s="27">
        <v>4000</v>
      </c>
      <c r="T3486" s="27">
        <v>4000</v>
      </c>
      <c r="U3486" s="27">
        <v>3000</v>
      </c>
      <c r="V3486" s="27">
        <v>3000</v>
      </c>
      <c r="W3486" s="27"/>
      <c r="X3486" s="27"/>
      <c r="Y3486" s="27"/>
      <c r="Z3486" s="27"/>
      <c r="AA3486" s="27"/>
      <c r="AB3486" s="27"/>
      <c r="AC3486" s="27"/>
      <c r="AD3486" s="27"/>
      <c r="AE3486" s="27"/>
      <c r="AF3486" s="27"/>
      <c r="AG3486" s="27"/>
      <c r="AH3486" s="27"/>
      <c r="AI3486" s="27"/>
      <c r="AJ3486" s="27"/>
      <c r="AK3486" s="27"/>
      <c r="AL3486" s="27"/>
      <c r="AM3486" s="27"/>
      <c r="AN3486" s="27"/>
      <c r="AO3486" s="27"/>
      <c r="AP3486" s="27">
        <v>469.99999999999994</v>
      </c>
      <c r="AQ3486" s="39">
        <v>0</v>
      </c>
      <c r="AR3486" s="27">
        <f t="shared" si="92"/>
        <v>0</v>
      </c>
      <c r="AS3486" s="10" t="s">
        <v>111</v>
      </c>
      <c r="AT3486" s="43" t="s">
        <v>4455</v>
      </c>
      <c r="AU3486" s="89" t="s">
        <v>212</v>
      </c>
    </row>
    <row r="3487" spans="2:47" x14ac:dyDescent="0.2">
      <c r="B3487" s="7" t="s">
        <v>5643</v>
      </c>
      <c r="C3487" s="8" t="s">
        <v>100</v>
      </c>
      <c r="D3487" s="13" t="s">
        <v>2545</v>
      </c>
      <c r="E3487" s="8" t="s">
        <v>2546</v>
      </c>
      <c r="F3487" s="8" t="s">
        <v>2561</v>
      </c>
      <c r="G3487" s="7" t="s">
        <v>5644</v>
      </c>
      <c r="H3487" s="8" t="s">
        <v>197</v>
      </c>
      <c r="I3487" s="8">
        <v>50</v>
      </c>
      <c r="J3487" s="8" t="s">
        <v>244</v>
      </c>
      <c r="K3487" s="8" t="s">
        <v>107</v>
      </c>
      <c r="L3487" s="8" t="s">
        <v>108</v>
      </c>
      <c r="M3487" s="8" t="s">
        <v>109</v>
      </c>
      <c r="N3487" s="8" t="s">
        <v>724</v>
      </c>
      <c r="O3487" s="74"/>
      <c r="P3487" s="27"/>
      <c r="Q3487" s="27"/>
      <c r="R3487" s="27">
        <v>3</v>
      </c>
      <c r="S3487" s="27">
        <v>0</v>
      </c>
      <c r="T3487" s="27">
        <v>3</v>
      </c>
      <c r="U3487" s="27">
        <v>3</v>
      </c>
      <c r="V3487" s="27">
        <v>3</v>
      </c>
      <c r="W3487" s="27"/>
      <c r="X3487" s="27"/>
      <c r="Y3487" s="27"/>
      <c r="Z3487" s="27"/>
      <c r="AA3487" s="27"/>
      <c r="AB3487" s="27"/>
      <c r="AC3487" s="27"/>
      <c r="AD3487" s="27"/>
      <c r="AE3487" s="27"/>
      <c r="AF3487" s="27"/>
      <c r="AG3487" s="27"/>
      <c r="AH3487" s="27"/>
      <c r="AI3487" s="27"/>
      <c r="AJ3487" s="27"/>
      <c r="AK3487" s="27"/>
      <c r="AL3487" s="27"/>
      <c r="AM3487" s="27"/>
      <c r="AN3487" s="27"/>
      <c r="AO3487" s="27"/>
      <c r="AP3487" s="27">
        <v>205910.1</v>
      </c>
      <c r="AQ3487" s="39">
        <v>0</v>
      </c>
      <c r="AR3487" s="27">
        <f t="shared" si="92"/>
        <v>0</v>
      </c>
      <c r="AS3487" s="10" t="s">
        <v>111</v>
      </c>
      <c r="AT3487" s="43" t="s">
        <v>241</v>
      </c>
      <c r="AU3487" s="89" t="s">
        <v>2552</v>
      </c>
    </row>
    <row r="3488" spans="2:47" x14ac:dyDescent="0.2">
      <c r="B3488" s="7" t="s">
        <v>5645</v>
      </c>
      <c r="C3488" s="8" t="s">
        <v>100</v>
      </c>
      <c r="D3488" s="13" t="s">
        <v>2545</v>
      </c>
      <c r="E3488" s="8" t="s">
        <v>2546</v>
      </c>
      <c r="F3488" s="8" t="s">
        <v>2561</v>
      </c>
      <c r="G3488" s="7" t="s">
        <v>5644</v>
      </c>
      <c r="H3488" s="8" t="s">
        <v>105</v>
      </c>
      <c r="I3488" s="8">
        <v>50</v>
      </c>
      <c r="J3488" s="8" t="s">
        <v>238</v>
      </c>
      <c r="K3488" s="8" t="s">
        <v>107</v>
      </c>
      <c r="L3488" s="8" t="s">
        <v>108</v>
      </c>
      <c r="M3488" s="13" t="s">
        <v>122</v>
      </c>
      <c r="N3488" s="8" t="s">
        <v>724</v>
      </c>
      <c r="O3488" s="74"/>
      <c r="P3488" s="27"/>
      <c r="Q3488" s="27"/>
      <c r="R3488" s="27">
        <v>3</v>
      </c>
      <c r="S3488" s="27">
        <v>0</v>
      </c>
      <c r="T3488" s="27">
        <v>3</v>
      </c>
      <c r="U3488" s="27">
        <v>3</v>
      </c>
      <c r="V3488" s="27">
        <v>3</v>
      </c>
      <c r="W3488" s="27"/>
      <c r="X3488" s="27"/>
      <c r="Y3488" s="27"/>
      <c r="Z3488" s="27"/>
      <c r="AA3488" s="27"/>
      <c r="AB3488" s="27"/>
      <c r="AC3488" s="27"/>
      <c r="AD3488" s="27"/>
      <c r="AE3488" s="27"/>
      <c r="AF3488" s="27"/>
      <c r="AG3488" s="27"/>
      <c r="AH3488" s="27"/>
      <c r="AI3488" s="27"/>
      <c r="AJ3488" s="27"/>
      <c r="AK3488" s="27"/>
      <c r="AL3488" s="27"/>
      <c r="AM3488" s="27"/>
      <c r="AN3488" s="27"/>
      <c r="AO3488" s="27"/>
      <c r="AP3488" s="27">
        <v>205910.1</v>
      </c>
      <c r="AQ3488" s="39">
        <v>0</v>
      </c>
      <c r="AR3488" s="27">
        <f t="shared" si="92"/>
        <v>0</v>
      </c>
      <c r="AS3488" s="10" t="s">
        <v>111</v>
      </c>
      <c r="AT3488" s="43" t="s">
        <v>241</v>
      </c>
      <c r="AU3488" s="13" t="s">
        <v>6997</v>
      </c>
    </row>
    <row r="3489" spans="2:47" x14ac:dyDescent="0.2">
      <c r="B3489" s="7" t="s">
        <v>7094</v>
      </c>
      <c r="C3489" s="8" t="s">
        <v>100</v>
      </c>
      <c r="D3489" s="13" t="s">
        <v>2545</v>
      </c>
      <c r="E3489" s="8" t="s">
        <v>2546</v>
      </c>
      <c r="F3489" s="8" t="s">
        <v>2561</v>
      </c>
      <c r="G3489" s="7" t="s">
        <v>5644</v>
      </c>
      <c r="H3489" s="8" t="s">
        <v>105</v>
      </c>
      <c r="I3489" s="8">
        <v>50</v>
      </c>
      <c r="J3489" s="8" t="s">
        <v>238</v>
      </c>
      <c r="K3489" s="8" t="s">
        <v>107</v>
      </c>
      <c r="L3489" s="8" t="s">
        <v>108</v>
      </c>
      <c r="M3489" s="13" t="s">
        <v>122</v>
      </c>
      <c r="N3489" s="8" t="s">
        <v>724</v>
      </c>
      <c r="O3489" s="39"/>
      <c r="P3489" s="39"/>
      <c r="Q3489" s="39"/>
      <c r="R3489" s="27">
        <v>3</v>
      </c>
      <c r="S3489" s="27">
        <v>0</v>
      </c>
      <c r="T3489" s="27">
        <v>0</v>
      </c>
      <c r="U3489" s="27">
        <v>3</v>
      </c>
      <c r="V3489" s="27">
        <v>3</v>
      </c>
      <c r="W3489" s="27"/>
      <c r="X3489" s="39"/>
      <c r="Y3489" s="39"/>
      <c r="Z3489" s="39"/>
      <c r="AA3489" s="39"/>
      <c r="AB3489" s="39"/>
      <c r="AC3489" s="39"/>
      <c r="AD3489" s="39"/>
      <c r="AE3489" s="39"/>
      <c r="AF3489" s="39"/>
      <c r="AG3489" s="39"/>
      <c r="AH3489" s="39"/>
      <c r="AI3489" s="39"/>
      <c r="AJ3489" s="39"/>
      <c r="AK3489" s="39"/>
      <c r="AL3489" s="39"/>
      <c r="AM3489" s="39"/>
      <c r="AN3489" s="39"/>
      <c r="AO3489" s="39"/>
      <c r="AP3489" s="27">
        <v>205910.1</v>
      </c>
      <c r="AQ3489" s="39">
        <f t="shared" ref="AQ3489" si="93">(R3489+S3489+T3489+U3489+V3489+W3489)*AP3489</f>
        <v>1853190.9000000001</v>
      </c>
      <c r="AR3489" s="27">
        <f t="shared" si="92"/>
        <v>2075573.8080000004</v>
      </c>
      <c r="AS3489" s="10" t="s">
        <v>111</v>
      </c>
      <c r="AT3489" s="43" t="s">
        <v>241</v>
      </c>
      <c r="AU3489" s="13"/>
    </row>
    <row r="3490" spans="2:47" x14ac:dyDescent="0.2">
      <c r="B3490" s="7" t="s">
        <v>5646</v>
      </c>
      <c r="C3490" s="8" t="s">
        <v>100</v>
      </c>
      <c r="D3490" s="13" t="s">
        <v>2545</v>
      </c>
      <c r="E3490" s="8" t="s">
        <v>2546</v>
      </c>
      <c r="F3490" s="8" t="s">
        <v>2561</v>
      </c>
      <c r="G3490" s="7" t="s">
        <v>5647</v>
      </c>
      <c r="H3490" s="8" t="s">
        <v>197</v>
      </c>
      <c r="I3490" s="8">
        <v>51</v>
      </c>
      <c r="J3490" s="8" t="s">
        <v>244</v>
      </c>
      <c r="K3490" s="8" t="s">
        <v>107</v>
      </c>
      <c r="L3490" s="8" t="s">
        <v>108</v>
      </c>
      <c r="M3490" s="8" t="s">
        <v>109</v>
      </c>
      <c r="N3490" s="8" t="s">
        <v>724</v>
      </c>
      <c r="O3490" s="74"/>
      <c r="P3490" s="27"/>
      <c r="Q3490" s="27"/>
      <c r="R3490" s="27">
        <v>3</v>
      </c>
      <c r="S3490" s="27">
        <v>2</v>
      </c>
      <c r="T3490" s="27">
        <v>2</v>
      </c>
      <c r="U3490" s="27">
        <v>3</v>
      </c>
      <c r="V3490" s="27">
        <v>3</v>
      </c>
      <c r="W3490" s="27"/>
      <c r="X3490" s="27"/>
      <c r="Y3490" s="27"/>
      <c r="Z3490" s="27"/>
      <c r="AA3490" s="27"/>
      <c r="AB3490" s="27"/>
      <c r="AC3490" s="27"/>
      <c r="AD3490" s="27"/>
      <c r="AE3490" s="27"/>
      <c r="AF3490" s="27"/>
      <c r="AG3490" s="27"/>
      <c r="AH3490" s="27"/>
      <c r="AI3490" s="27"/>
      <c r="AJ3490" s="27"/>
      <c r="AK3490" s="27"/>
      <c r="AL3490" s="27"/>
      <c r="AM3490" s="27"/>
      <c r="AN3490" s="27"/>
      <c r="AO3490" s="27"/>
      <c r="AP3490" s="27">
        <v>320439.88</v>
      </c>
      <c r="AQ3490" s="39">
        <v>0</v>
      </c>
      <c r="AR3490" s="27">
        <f t="shared" si="92"/>
        <v>0</v>
      </c>
      <c r="AS3490" s="10" t="s">
        <v>111</v>
      </c>
      <c r="AT3490" s="43" t="s">
        <v>241</v>
      </c>
      <c r="AU3490" s="89" t="s">
        <v>2552</v>
      </c>
    </row>
    <row r="3491" spans="2:47" x14ac:dyDescent="0.2">
      <c r="B3491" s="7" t="s">
        <v>5648</v>
      </c>
      <c r="C3491" s="8" t="s">
        <v>100</v>
      </c>
      <c r="D3491" s="13" t="s">
        <v>2545</v>
      </c>
      <c r="E3491" s="13" t="s">
        <v>1642</v>
      </c>
      <c r="F3491" s="13" t="s">
        <v>2556</v>
      </c>
      <c r="G3491" s="7" t="s">
        <v>5647</v>
      </c>
      <c r="H3491" s="8" t="s">
        <v>105</v>
      </c>
      <c r="I3491" s="8">
        <v>51</v>
      </c>
      <c r="J3491" s="8" t="s">
        <v>238</v>
      </c>
      <c r="K3491" s="8" t="s">
        <v>107</v>
      </c>
      <c r="L3491" s="8" t="s">
        <v>108</v>
      </c>
      <c r="M3491" s="8" t="s">
        <v>109</v>
      </c>
      <c r="N3491" s="8" t="s">
        <v>724</v>
      </c>
      <c r="O3491" s="74"/>
      <c r="P3491" s="27"/>
      <c r="Q3491" s="27"/>
      <c r="R3491" s="27">
        <v>3</v>
      </c>
      <c r="S3491" s="27">
        <v>2</v>
      </c>
      <c r="T3491" s="27">
        <v>2</v>
      </c>
      <c r="U3491" s="27">
        <v>3</v>
      </c>
      <c r="V3491" s="27">
        <v>3</v>
      </c>
      <c r="W3491" s="27"/>
      <c r="X3491" s="27"/>
      <c r="Y3491" s="27"/>
      <c r="Z3491" s="27"/>
      <c r="AA3491" s="27"/>
      <c r="AB3491" s="27"/>
      <c r="AC3491" s="27"/>
      <c r="AD3491" s="27"/>
      <c r="AE3491" s="27"/>
      <c r="AF3491" s="27"/>
      <c r="AG3491" s="27"/>
      <c r="AH3491" s="27"/>
      <c r="AI3491" s="27"/>
      <c r="AJ3491" s="27"/>
      <c r="AK3491" s="27"/>
      <c r="AL3491" s="27"/>
      <c r="AM3491" s="27"/>
      <c r="AN3491" s="27"/>
      <c r="AO3491" s="27"/>
      <c r="AP3491" s="27">
        <v>320439.88</v>
      </c>
      <c r="AQ3491" s="39">
        <v>0</v>
      </c>
      <c r="AR3491" s="27">
        <f t="shared" si="92"/>
        <v>0</v>
      </c>
      <c r="AS3491" s="10" t="s">
        <v>111</v>
      </c>
      <c r="AT3491" s="43" t="s">
        <v>241</v>
      </c>
      <c r="AU3491" s="13" t="s">
        <v>115</v>
      </c>
    </row>
    <row r="3492" spans="2:47" x14ac:dyDescent="0.2">
      <c r="B3492" s="13" t="s">
        <v>5649</v>
      </c>
      <c r="C3492" s="13" t="s">
        <v>100</v>
      </c>
      <c r="D3492" s="13" t="s">
        <v>2555</v>
      </c>
      <c r="E3492" s="13" t="s">
        <v>1642</v>
      </c>
      <c r="F3492" s="13" t="s">
        <v>2556</v>
      </c>
      <c r="G3492" s="13" t="s">
        <v>5650</v>
      </c>
      <c r="H3492" s="13" t="s">
        <v>105</v>
      </c>
      <c r="I3492" s="13">
        <v>51</v>
      </c>
      <c r="J3492" s="13" t="s">
        <v>238</v>
      </c>
      <c r="K3492" s="13" t="s">
        <v>107</v>
      </c>
      <c r="L3492" s="13" t="s">
        <v>108</v>
      </c>
      <c r="M3492" s="13" t="s">
        <v>109</v>
      </c>
      <c r="N3492" s="13" t="s">
        <v>724</v>
      </c>
      <c r="O3492" s="39"/>
      <c r="P3492" s="39"/>
      <c r="Q3492" s="39"/>
      <c r="R3492" s="39">
        <v>6</v>
      </c>
      <c r="S3492" s="39">
        <v>8</v>
      </c>
      <c r="T3492" s="39">
        <v>8</v>
      </c>
      <c r="U3492" s="39">
        <v>8</v>
      </c>
      <c r="V3492" s="39">
        <v>8</v>
      </c>
      <c r="W3492" s="39"/>
      <c r="X3492" s="39"/>
      <c r="Y3492" s="39"/>
      <c r="Z3492" s="39"/>
      <c r="AA3492" s="39"/>
      <c r="AB3492" s="39"/>
      <c r="AC3492" s="39"/>
      <c r="AD3492" s="39"/>
      <c r="AE3492" s="39"/>
      <c r="AF3492" s="39"/>
      <c r="AG3492" s="39"/>
      <c r="AH3492" s="39"/>
      <c r="AI3492" s="39"/>
      <c r="AJ3492" s="39"/>
      <c r="AK3492" s="39"/>
      <c r="AL3492" s="39"/>
      <c r="AM3492" s="39"/>
      <c r="AN3492" s="39"/>
      <c r="AO3492" s="39"/>
      <c r="AP3492" s="39">
        <v>320439.88</v>
      </c>
      <c r="AQ3492" s="39">
        <v>0</v>
      </c>
      <c r="AR3492" s="27">
        <f t="shared" si="92"/>
        <v>0</v>
      </c>
      <c r="AS3492" s="13" t="s">
        <v>111</v>
      </c>
      <c r="AT3492" s="13">
        <v>2015</v>
      </c>
      <c r="AU3492" s="13">
        <v>14</v>
      </c>
    </row>
    <row r="3493" spans="2:47" x14ac:dyDescent="0.2">
      <c r="B3493" s="13" t="s">
        <v>5651</v>
      </c>
      <c r="C3493" s="13" t="s">
        <v>100</v>
      </c>
      <c r="D3493" s="13" t="s">
        <v>2555</v>
      </c>
      <c r="E3493" s="13" t="s">
        <v>1642</v>
      </c>
      <c r="F3493" s="13" t="s">
        <v>2556</v>
      </c>
      <c r="G3493" s="13" t="s">
        <v>5650</v>
      </c>
      <c r="H3493" s="13" t="s">
        <v>105</v>
      </c>
      <c r="I3493" s="13">
        <v>51</v>
      </c>
      <c r="J3493" s="13" t="s">
        <v>238</v>
      </c>
      <c r="K3493" s="13" t="s">
        <v>107</v>
      </c>
      <c r="L3493" s="13" t="s">
        <v>108</v>
      </c>
      <c r="M3493" s="13" t="s">
        <v>122</v>
      </c>
      <c r="N3493" s="13" t="s">
        <v>724</v>
      </c>
      <c r="O3493" s="39"/>
      <c r="P3493" s="39"/>
      <c r="Q3493" s="39"/>
      <c r="R3493" s="39">
        <v>3</v>
      </c>
      <c r="S3493" s="39">
        <v>2</v>
      </c>
      <c r="T3493" s="39">
        <v>2</v>
      </c>
      <c r="U3493" s="39">
        <v>3</v>
      </c>
      <c r="V3493" s="39">
        <v>3</v>
      </c>
      <c r="W3493" s="39"/>
      <c r="X3493" s="39"/>
      <c r="Y3493" s="39"/>
      <c r="Z3493" s="39"/>
      <c r="AA3493" s="39"/>
      <c r="AB3493" s="39"/>
      <c r="AC3493" s="39"/>
      <c r="AD3493" s="39"/>
      <c r="AE3493" s="39"/>
      <c r="AF3493" s="39"/>
      <c r="AG3493" s="39"/>
      <c r="AH3493" s="39"/>
      <c r="AI3493" s="39"/>
      <c r="AJ3493" s="39"/>
      <c r="AK3493" s="39"/>
      <c r="AL3493" s="39"/>
      <c r="AM3493" s="39"/>
      <c r="AN3493" s="39"/>
      <c r="AO3493" s="39"/>
      <c r="AP3493" s="39">
        <v>320439.88</v>
      </c>
      <c r="AQ3493" s="39">
        <f>(O3493+P3493+Q3493+R3493+S3493+T3493+U3493+V3493+W3493)*AP3493</f>
        <v>4165718.44</v>
      </c>
      <c r="AR3493" s="27">
        <f t="shared" si="92"/>
        <v>4665604.6528000003</v>
      </c>
      <c r="AS3493" s="13" t="s">
        <v>111</v>
      </c>
      <c r="AT3493" s="13">
        <v>2015</v>
      </c>
      <c r="AU3493" s="13"/>
    </row>
    <row r="3494" spans="2:47" x14ac:dyDescent="0.2">
      <c r="B3494" s="7" t="s">
        <v>5652</v>
      </c>
      <c r="C3494" s="8" t="s">
        <v>100</v>
      </c>
      <c r="D3494" s="13" t="s">
        <v>2545</v>
      </c>
      <c r="E3494" s="8" t="s">
        <v>2546</v>
      </c>
      <c r="F3494" s="8" t="s">
        <v>2561</v>
      </c>
      <c r="G3494" s="7" t="s">
        <v>5653</v>
      </c>
      <c r="H3494" s="8" t="s">
        <v>197</v>
      </c>
      <c r="I3494" s="8">
        <v>52</v>
      </c>
      <c r="J3494" s="8" t="s">
        <v>244</v>
      </c>
      <c r="K3494" s="8" t="s">
        <v>107</v>
      </c>
      <c r="L3494" s="8" t="s">
        <v>108</v>
      </c>
      <c r="M3494" s="8" t="s">
        <v>109</v>
      </c>
      <c r="N3494" s="8" t="s">
        <v>724</v>
      </c>
      <c r="O3494" s="74"/>
      <c r="P3494" s="27"/>
      <c r="Q3494" s="27"/>
      <c r="R3494" s="27">
        <v>1</v>
      </c>
      <c r="S3494" s="27">
        <v>1</v>
      </c>
      <c r="T3494" s="27">
        <v>0</v>
      </c>
      <c r="U3494" s="27">
        <v>1</v>
      </c>
      <c r="V3494" s="27">
        <v>1</v>
      </c>
      <c r="W3494" s="27"/>
      <c r="X3494" s="27"/>
      <c r="Y3494" s="27"/>
      <c r="Z3494" s="27"/>
      <c r="AA3494" s="27"/>
      <c r="AB3494" s="27"/>
      <c r="AC3494" s="27"/>
      <c r="AD3494" s="27"/>
      <c r="AE3494" s="27"/>
      <c r="AF3494" s="27"/>
      <c r="AG3494" s="27"/>
      <c r="AH3494" s="27"/>
      <c r="AI3494" s="27"/>
      <c r="AJ3494" s="27"/>
      <c r="AK3494" s="27"/>
      <c r="AL3494" s="27"/>
      <c r="AM3494" s="27"/>
      <c r="AN3494" s="27"/>
      <c r="AO3494" s="27"/>
      <c r="AP3494" s="27">
        <v>89133.39</v>
      </c>
      <c r="AQ3494" s="39">
        <v>0</v>
      </c>
      <c r="AR3494" s="27">
        <f t="shared" si="92"/>
        <v>0</v>
      </c>
      <c r="AS3494" s="10" t="s">
        <v>111</v>
      </c>
      <c r="AT3494" s="43" t="s">
        <v>241</v>
      </c>
      <c r="AU3494" s="89" t="s">
        <v>2552</v>
      </c>
    </row>
    <row r="3495" spans="2:47" x14ac:dyDescent="0.2">
      <c r="B3495" s="7" t="s">
        <v>5654</v>
      </c>
      <c r="C3495" s="8" t="s">
        <v>100</v>
      </c>
      <c r="D3495" s="13" t="s">
        <v>2545</v>
      </c>
      <c r="E3495" s="8" t="s">
        <v>2546</v>
      </c>
      <c r="F3495" s="8" t="s">
        <v>2561</v>
      </c>
      <c r="G3495" s="7" t="s">
        <v>5653</v>
      </c>
      <c r="H3495" s="8" t="s">
        <v>105</v>
      </c>
      <c r="I3495" s="8">
        <v>52</v>
      </c>
      <c r="J3495" s="8" t="s">
        <v>238</v>
      </c>
      <c r="K3495" s="8" t="s">
        <v>107</v>
      </c>
      <c r="L3495" s="8" t="s">
        <v>108</v>
      </c>
      <c r="M3495" s="13" t="s">
        <v>122</v>
      </c>
      <c r="N3495" s="8" t="s">
        <v>724</v>
      </c>
      <c r="O3495" s="74"/>
      <c r="P3495" s="27"/>
      <c r="Q3495" s="27"/>
      <c r="R3495" s="27">
        <v>1</v>
      </c>
      <c r="S3495" s="27">
        <v>1</v>
      </c>
      <c r="T3495" s="27">
        <v>0</v>
      </c>
      <c r="U3495" s="27">
        <v>1</v>
      </c>
      <c r="V3495" s="27">
        <v>1</v>
      </c>
      <c r="W3495" s="27"/>
      <c r="X3495" s="27"/>
      <c r="Y3495" s="27"/>
      <c r="Z3495" s="27"/>
      <c r="AA3495" s="27"/>
      <c r="AB3495" s="27"/>
      <c r="AC3495" s="27"/>
      <c r="AD3495" s="27"/>
      <c r="AE3495" s="27"/>
      <c r="AF3495" s="27"/>
      <c r="AG3495" s="27"/>
      <c r="AH3495" s="27"/>
      <c r="AI3495" s="27"/>
      <c r="AJ3495" s="27"/>
      <c r="AK3495" s="27"/>
      <c r="AL3495" s="27"/>
      <c r="AM3495" s="27"/>
      <c r="AN3495" s="27"/>
      <c r="AO3495" s="27"/>
      <c r="AP3495" s="27">
        <v>89133.39</v>
      </c>
      <c r="AQ3495" s="39">
        <f>(O3495+P3495+Q3495+R3495+S3495+T3495+U3495+V3495+W3495)*AP3495</f>
        <v>356533.56</v>
      </c>
      <c r="AR3495" s="27">
        <f t="shared" si="92"/>
        <v>399317.58720000001</v>
      </c>
      <c r="AS3495" s="10" t="s">
        <v>111</v>
      </c>
      <c r="AT3495" s="43" t="s">
        <v>241</v>
      </c>
      <c r="AU3495" s="89"/>
    </row>
    <row r="3496" spans="2:47" x14ac:dyDescent="0.2">
      <c r="B3496" s="7" t="s">
        <v>5655</v>
      </c>
      <c r="C3496" s="8" t="s">
        <v>100</v>
      </c>
      <c r="D3496" s="13" t="s">
        <v>2545</v>
      </c>
      <c r="E3496" s="8" t="s">
        <v>2546</v>
      </c>
      <c r="F3496" s="8" t="s">
        <v>2561</v>
      </c>
      <c r="G3496" s="7" t="s">
        <v>5656</v>
      </c>
      <c r="H3496" s="8" t="s">
        <v>197</v>
      </c>
      <c r="I3496" s="8">
        <v>52</v>
      </c>
      <c r="J3496" s="8" t="s">
        <v>244</v>
      </c>
      <c r="K3496" s="8" t="s">
        <v>107</v>
      </c>
      <c r="L3496" s="8" t="s">
        <v>108</v>
      </c>
      <c r="M3496" s="8" t="s">
        <v>109</v>
      </c>
      <c r="N3496" s="8" t="s">
        <v>724</v>
      </c>
      <c r="O3496" s="74"/>
      <c r="P3496" s="27"/>
      <c r="Q3496" s="27"/>
      <c r="R3496" s="27">
        <v>3</v>
      </c>
      <c r="S3496" s="27">
        <v>1</v>
      </c>
      <c r="T3496" s="27">
        <v>1</v>
      </c>
      <c r="U3496" s="27">
        <v>3</v>
      </c>
      <c r="V3496" s="27">
        <v>3</v>
      </c>
      <c r="W3496" s="27"/>
      <c r="X3496" s="27"/>
      <c r="Y3496" s="27"/>
      <c r="Z3496" s="27"/>
      <c r="AA3496" s="27"/>
      <c r="AB3496" s="27"/>
      <c r="AC3496" s="27"/>
      <c r="AD3496" s="27"/>
      <c r="AE3496" s="27"/>
      <c r="AF3496" s="27"/>
      <c r="AG3496" s="27"/>
      <c r="AH3496" s="27"/>
      <c r="AI3496" s="27"/>
      <c r="AJ3496" s="27"/>
      <c r="AK3496" s="27"/>
      <c r="AL3496" s="27"/>
      <c r="AM3496" s="27"/>
      <c r="AN3496" s="27"/>
      <c r="AO3496" s="27"/>
      <c r="AP3496" s="27">
        <v>432093.14</v>
      </c>
      <c r="AQ3496" s="39">
        <v>0</v>
      </c>
      <c r="AR3496" s="27">
        <f t="shared" si="92"/>
        <v>0</v>
      </c>
      <c r="AS3496" s="10" t="s">
        <v>111</v>
      </c>
      <c r="AT3496" s="43" t="s">
        <v>241</v>
      </c>
      <c r="AU3496" s="89" t="s">
        <v>2552</v>
      </c>
    </row>
    <row r="3497" spans="2:47" x14ac:dyDescent="0.2">
      <c r="B3497" s="7" t="s">
        <v>5657</v>
      </c>
      <c r="C3497" s="8" t="s">
        <v>100</v>
      </c>
      <c r="D3497" s="13" t="s">
        <v>2545</v>
      </c>
      <c r="E3497" s="13" t="s">
        <v>1642</v>
      </c>
      <c r="F3497" s="13" t="s">
        <v>2556</v>
      </c>
      <c r="G3497" s="7" t="s">
        <v>5656</v>
      </c>
      <c r="H3497" s="8" t="s">
        <v>105</v>
      </c>
      <c r="I3497" s="8">
        <v>52</v>
      </c>
      <c r="J3497" s="8" t="s">
        <v>238</v>
      </c>
      <c r="K3497" s="8" t="s">
        <v>107</v>
      </c>
      <c r="L3497" s="8" t="s">
        <v>108</v>
      </c>
      <c r="M3497" s="8" t="s">
        <v>109</v>
      </c>
      <c r="N3497" s="8" t="s">
        <v>724</v>
      </c>
      <c r="O3497" s="74"/>
      <c r="P3497" s="27"/>
      <c r="Q3497" s="27"/>
      <c r="R3497" s="27">
        <v>3</v>
      </c>
      <c r="S3497" s="27">
        <v>1</v>
      </c>
      <c r="T3497" s="27">
        <v>1</v>
      </c>
      <c r="U3497" s="27">
        <v>3</v>
      </c>
      <c r="V3497" s="27">
        <v>3</v>
      </c>
      <c r="W3497" s="27"/>
      <c r="X3497" s="27"/>
      <c r="Y3497" s="27"/>
      <c r="Z3497" s="27"/>
      <c r="AA3497" s="27"/>
      <c r="AB3497" s="27"/>
      <c r="AC3497" s="27"/>
      <c r="AD3497" s="27"/>
      <c r="AE3497" s="27"/>
      <c r="AF3497" s="27"/>
      <c r="AG3497" s="27"/>
      <c r="AH3497" s="27"/>
      <c r="AI3497" s="27"/>
      <c r="AJ3497" s="27"/>
      <c r="AK3497" s="27"/>
      <c r="AL3497" s="27"/>
      <c r="AM3497" s="27"/>
      <c r="AN3497" s="27"/>
      <c r="AO3497" s="27"/>
      <c r="AP3497" s="27">
        <v>432093.14</v>
      </c>
      <c r="AQ3497" s="39">
        <v>0</v>
      </c>
      <c r="AR3497" s="27">
        <f t="shared" si="92"/>
        <v>0</v>
      </c>
      <c r="AS3497" s="10" t="s">
        <v>111</v>
      </c>
      <c r="AT3497" s="43" t="s">
        <v>241</v>
      </c>
      <c r="AU3497" s="13" t="s">
        <v>115</v>
      </c>
    </row>
    <row r="3498" spans="2:47" x14ac:dyDescent="0.2">
      <c r="B3498" s="13" t="s">
        <v>5658</v>
      </c>
      <c r="C3498" s="13" t="s">
        <v>100</v>
      </c>
      <c r="D3498" s="13" t="s">
        <v>2555</v>
      </c>
      <c r="E3498" s="13" t="s">
        <v>1642</v>
      </c>
      <c r="F3498" s="13" t="s">
        <v>2556</v>
      </c>
      <c r="G3498" s="13" t="s">
        <v>5659</v>
      </c>
      <c r="H3498" s="13" t="s">
        <v>105</v>
      </c>
      <c r="I3498" s="13">
        <v>52</v>
      </c>
      <c r="J3498" s="13" t="s">
        <v>238</v>
      </c>
      <c r="K3498" s="13" t="s">
        <v>107</v>
      </c>
      <c r="L3498" s="13" t="s">
        <v>108</v>
      </c>
      <c r="M3498" s="13" t="s">
        <v>109</v>
      </c>
      <c r="N3498" s="13" t="s">
        <v>724</v>
      </c>
      <c r="O3498" s="39"/>
      <c r="P3498" s="39"/>
      <c r="Q3498" s="39"/>
      <c r="R3498" s="39">
        <v>3</v>
      </c>
      <c r="S3498" s="39">
        <v>5</v>
      </c>
      <c r="T3498" s="39">
        <v>6</v>
      </c>
      <c r="U3498" s="39">
        <v>6</v>
      </c>
      <c r="V3498" s="39">
        <v>6</v>
      </c>
      <c r="W3498" s="39"/>
      <c r="X3498" s="39"/>
      <c r="Y3498" s="39"/>
      <c r="Z3498" s="39"/>
      <c r="AA3498" s="39"/>
      <c r="AB3498" s="39"/>
      <c r="AC3498" s="39"/>
      <c r="AD3498" s="39"/>
      <c r="AE3498" s="39"/>
      <c r="AF3498" s="39"/>
      <c r="AG3498" s="39"/>
      <c r="AH3498" s="39"/>
      <c r="AI3498" s="39"/>
      <c r="AJ3498" s="39"/>
      <c r="AK3498" s="39"/>
      <c r="AL3498" s="39"/>
      <c r="AM3498" s="39"/>
      <c r="AN3498" s="39"/>
      <c r="AO3498" s="39"/>
      <c r="AP3498" s="39">
        <v>432093.14</v>
      </c>
      <c r="AQ3498" s="39">
        <v>0</v>
      </c>
      <c r="AR3498" s="27">
        <f t="shared" si="92"/>
        <v>0</v>
      </c>
      <c r="AS3498" s="13" t="s">
        <v>111</v>
      </c>
      <c r="AT3498" s="13">
        <v>2015</v>
      </c>
      <c r="AU3498" s="13">
        <v>14</v>
      </c>
    </row>
    <row r="3499" spans="2:47" x14ac:dyDescent="0.2">
      <c r="B3499" s="13" t="s">
        <v>5660</v>
      </c>
      <c r="C3499" s="13" t="s">
        <v>100</v>
      </c>
      <c r="D3499" s="13" t="s">
        <v>2555</v>
      </c>
      <c r="E3499" s="13" t="s">
        <v>1642</v>
      </c>
      <c r="F3499" s="13" t="s">
        <v>2556</v>
      </c>
      <c r="G3499" s="13" t="s">
        <v>5659</v>
      </c>
      <c r="H3499" s="13" t="s">
        <v>105</v>
      </c>
      <c r="I3499" s="13">
        <v>52</v>
      </c>
      <c r="J3499" s="13" t="s">
        <v>238</v>
      </c>
      <c r="K3499" s="13" t="s">
        <v>107</v>
      </c>
      <c r="L3499" s="13" t="s">
        <v>108</v>
      </c>
      <c r="M3499" s="13" t="s">
        <v>122</v>
      </c>
      <c r="N3499" s="13" t="s">
        <v>724</v>
      </c>
      <c r="O3499" s="39"/>
      <c r="P3499" s="39"/>
      <c r="Q3499" s="39"/>
      <c r="R3499" s="39">
        <v>3</v>
      </c>
      <c r="S3499" s="39">
        <v>1</v>
      </c>
      <c r="T3499" s="39">
        <v>1</v>
      </c>
      <c r="U3499" s="39">
        <v>3</v>
      </c>
      <c r="V3499" s="39">
        <v>3</v>
      </c>
      <c r="W3499" s="39"/>
      <c r="X3499" s="39"/>
      <c r="Y3499" s="39"/>
      <c r="Z3499" s="39"/>
      <c r="AA3499" s="39"/>
      <c r="AB3499" s="39"/>
      <c r="AC3499" s="39"/>
      <c r="AD3499" s="39"/>
      <c r="AE3499" s="39"/>
      <c r="AF3499" s="39"/>
      <c r="AG3499" s="39"/>
      <c r="AH3499" s="39"/>
      <c r="AI3499" s="39"/>
      <c r="AJ3499" s="39"/>
      <c r="AK3499" s="39"/>
      <c r="AL3499" s="39"/>
      <c r="AM3499" s="39"/>
      <c r="AN3499" s="39"/>
      <c r="AO3499" s="39"/>
      <c r="AP3499" s="39">
        <v>432093.14</v>
      </c>
      <c r="AQ3499" s="39">
        <f>(O3499+P3499+Q3499+R3499+S3499+T3499+U3499+V3499+W3499)*AP3499</f>
        <v>4753024.54</v>
      </c>
      <c r="AR3499" s="27">
        <f t="shared" si="92"/>
        <v>5323387.4848000007</v>
      </c>
      <c r="AS3499" s="13" t="s">
        <v>111</v>
      </c>
      <c r="AT3499" s="13">
        <v>2015</v>
      </c>
      <c r="AU3499" s="13"/>
    </row>
    <row r="3500" spans="2:47" x14ac:dyDescent="0.2">
      <c r="B3500" s="12" t="s">
        <v>5661</v>
      </c>
      <c r="C3500" s="7" t="s">
        <v>100</v>
      </c>
      <c r="D3500" s="13" t="s">
        <v>5662</v>
      </c>
      <c r="E3500" s="13" t="s">
        <v>5663</v>
      </c>
      <c r="F3500" s="13" t="s">
        <v>5664</v>
      </c>
      <c r="G3500" s="7" t="s">
        <v>5665</v>
      </c>
      <c r="H3500" s="8" t="s">
        <v>197</v>
      </c>
      <c r="I3500" s="8">
        <v>46</v>
      </c>
      <c r="J3500" s="10" t="s">
        <v>5666</v>
      </c>
      <c r="K3500" s="8" t="s">
        <v>107</v>
      </c>
      <c r="L3500" s="10" t="s">
        <v>108</v>
      </c>
      <c r="M3500" s="10" t="s">
        <v>109</v>
      </c>
      <c r="N3500" s="10" t="s">
        <v>110</v>
      </c>
      <c r="O3500" s="74"/>
      <c r="P3500" s="27"/>
      <c r="Q3500" s="27"/>
      <c r="R3500" s="27"/>
      <c r="S3500" s="27">
        <v>79</v>
      </c>
      <c r="T3500" s="27">
        <v>79</v>
      </c>
      <c r="U3500" s="27">
        <v>79</v>
      </c>
      <c r="V3500" s="27">
        <v>79</v>
      </c>
      <c r="W3500" s="27"/>
      <c r="X3500" s="27"/>
      <c r="Y3500" s="27"/>
      <c r="Z3500" s="27"/>
      <c r="AA3500" s="27"/>
      <c r="AB3500" s="27"/>
      <c r="AC3500" s="27"/>
      <c r="AD3500" s="27"/>
      <c r="AE3500" s="27"/>
      <c r="AF3500" s="27"/>
      <c r="AG3500" s="27"/>
      <c r="AH3500" s="27"/>
      <c r="AI3500" s="27"/>
      <c r="AJ3500" s="27"/>
      <c r="AK3500" s="27"/>
      <c r="AL3500" s="27"/>
      <c r="AM3500" s="27"/>
      <c r="AN3500" s="27"/>
      <c r="AO3500" s="27"/>
      <c r="AP3500" s="27">
        <v>3584.8214285714284</v>
      </c>
      <c r="AQ3500" s="39">
        <v>0</v>
      </c>
      <c r="AR3500" s="27">
        <f t="shared" si="92"/>
        <v>0</v>
      </c>
      <c r="AS3500" s="10" t="s">
        <v>111</v>
      </c>
      <c r="AT3500" s="43" t="s">
        <v>241</v>
      </c>
      <c r="AU3500" s="89" t="s">
        <v>212</v>
      </c>
    </row>
    <row r="3501" spans="2:47" x14ac:dyDescent="0.2">
      <c r="B3501" s="12" t="s">
        <v>5667</v>
      </c>
      <c r="C3501" s="7" t="s">
        <v>100</v>
      </c>
      <c r="D3501" s="13" t="s">
        <v>5662</v>
      </c>
      <c r="E3501" s="13" t="s">
        <v>5663</v>
      </c>
      <c r="F3501" s="13" t="s">
        <v>5664</v>
      </c>
      <c r="G3501" s="7" t="s">
        <v>5668</v>
      </c>
      <c r="H3501" s="8" t="s">
        <v>197</v>
      </c>
      <c r="I3501" s="8">
        <v>47</v>
      </c>
      <c r="J3501" s="10" t="s">
        <v>5666</v>
      </c>
      <c r="K3501" s="8" t="s">
        <v>107</v>
      </c>
      <c r="L3501" s="10" t="s">
        <v>108</v>
      </c>
      <c r="M3501" s="10" t="s">
        <v>109</v>
      </c>
      <c r="N3501" s="10" t="s">
        <v>110</v>
      </c>
      <c r="O3501" s="74"/>
      <c r="P3501" s="27"/>
      <c r="Q3501" s="27"/>
      <c r="R3501" s="27"/>
      <c r="S3501" s="27">
        <v>93</v>
      </c>
      <c r="T3501" s="27">
        <v>93</v>
      </c>
      <c r="U3501" s="27">
        <v>93</v>
      </c>
      <c r="V3501" s="27">
        <v>93</v>
      </c>
      <c r="W3501" s="27"/>
      <c r="X3501" s="27"/>
      <c r="Y3501" s="27"/>
      <c r="Z3501" s="27"/>
      <c r="AA3501" s="27"/>
      <c r="AB3501" s="27"/>
      <c r="AC3501" s="27"/>
      <c r="AD3501" s="27"/>
      <c r="AE3501" s="27"/>
      <c r="AF3501" s="27"/>
      <c r="AG3501" s="27"/>
      <c r="AH3501" s="27"/>
      <c r="AI3501" s="27"/>
      <c r="AJ3501" s="27"/>
      <c r="AK3501" s="27"/>
      <c r="AL3501" s="27"/>
      <c r="AM3501" s="27"/>
      <c r="AN3501" s="27"/>
      <c r="AO3501" s="27"/>
      <c r="AP3501" s="27">
        <v>3584.8214285714284</v>
      </c>
      <c r="AQ3501" s="39">
        <v>0</v>
      </c>
      <c r="AR3501" s="27">
        <f t="shared" si="92"/>
        <v>0</v>
      </c>
      <c r="AS3501" s="10" t="s">
        <v>111</v>
      </c>
      <c r="AT3501" s="43" t="s">
        <v>241</v>
      </c>
      <c r="AU3501" s="89" t="s">
        <v>212</v>
      </c>
    </row>
    <row r="3502" spans="2:47" x14ac:dyDescent="0.2">
      <c r="B3502" s="12" t="s">
        <v>5669</v>
      </c>
      <c r="C3502" s="7" t="s">
        <v>100</v>
      </c>
      <c r="D3502" s="13" t="s">
        <v>5662</v>
      </c>
      <c r="E3502" s="13" t="s">
        <v>5663</v>
      </c>
      <c r="F3502" s="13" t="s">
        <v>5664</v>
      </c>
      <c r="G3502" s="7" t="s">
        <v>5670</v>
      </c>
      <c r="H3502" s="8" t="s">
        <v>197</v>
      </c>
      <c r="I3502" s="8">
        <v>48</v>
      </c>
      <c r="J3502" s="10" t="s">
        <v>5666</v>
      </c>
      <c r="K3502" s="8" t="s">
        <v>107</v>
      </c>
      <c r="L3502" s="10" t="s">
        <v>108</v>
      </c>
      <c r="M3502" s="10" t="s">
        <v>109</v>
      </c>
      <c r="N3502" s="10" t="s">
        <v>110</v>
      </c>
      <c r="O3502" s="74"/>
      <c r="P3502" s="27"/>
      <c r="Q3502" s="27"/>
      <c r="R3502" s="27"/>
      <c r="S3502" s="27">
        <v>217</v>
      </c>
      <c r="T3502" s="27">
        <v>217</v>
      </c>
      <c r="U3502" s="27">
        <v>217</v>
      </c>
      <c r="V3502" s="27">
        <v>217</v>
      </c>
      <c r="W3502" s="27"/>
      <c r="X3502" s="27"/>
      <c r="Y3502" s="27"/>
      <c r="Z3502" s="27"/>
      <c r="AA3502" s="27"/>
      <c r="AB3502" s="27"/>
      <c r="AC3502" s="27"/>
      <c r="AD3502" s="27"/>
      <c r="AE3502" s="27"/>
      <c r="AF3502" s="27"/>
      <c r="AG3502" s="27"/>
      <c r="AH3502" s="27"/>
      <c r="AI3502" s="27"/>
      <c r="AJ3502" s="27"/>
      <c r="AK3502" s="27"/>
      <c r="AL3502" s="27"/>
      <c r="AM3502" s="27"/>
      <c r="AN3502" s="27"/>
      <c r="AO3502" s="27"/>
      <c r="AP3502" s="27">
        <v>3584.8214285714284</v>
      </c>
      <c r="AQ3502" s="39">
        <v>0</v>
      </c>
      <c r="AR3502" s="27">
        <f t="shared" si="92"/>
        <v>0</v>
      </c>
      <c r="AS3502" s="10" t="s">
        <v>111</v>
      </c>
      <c r="AT3502" s="43" t="s">
        <v>241</v>
      </c>
      <c r="AU3502" s="89" t="s">
        <v>212</v>
      </c>
    </row>
    <row r="3503" spans="2:47" x14ac:dyDescent="0.2">
      <c r="B3503" s="12" t="s">
        <v>5671</v>
      </c>
      <c r="C3503" s="7" t="s">
        <v>100</v>
      </c>
      <c r="D3503" s="13" t="s">
        <v>5662</v>
      </c>
      <c r="E3503" s="13" t="s">
        <v>5663</v>
      </c>
      <c r="F3503" s="13" t="s">
        <v>5664</v>
      </c>
      <c r="G3503" s="7" t="s">
        <v>5672</v>
      </c>
      <c r="H3503" s="8" t="s">
        <v>197</v>
      </c>
      <c r="I3503" s="8">
        <v>49</v>
      </c>
      <c r="J3503" s="10" t="s">
        <v>5666</v>
      </c>
      <c r="K3503" s="8" t="s">
        <v>107</v>
      </c>
      <c r="L3503" s="10" t="s">
        <v>108</v>
      </c>
      <c r="M3503" s="10" t="s">
        <v>109</v>
      </c>
      <c r="N3503" s="10" t="s">
        <v>110</v>
      </c>
      <c r="O3503" s="74"/>
      <c r="P3503" s="27"/>
      <c r="Q3503" s="27"/>
      <c r="R3503" s="27"/>
      <c r="S3503" s="27">
        <v>313</v>
      </c>
      <c r="T3503" s="27">
        <v>313</v>
      </c>
      <c r="U3503" s="27">
        <v>313</v>
      </c>
      <c r="V3503" s="27">
        <v>313</v>
      </c>
      <c r="W3503" s="27"/>
      <c r="X3503" s="27"/>
      <c r="Y3503" s="27"/>
      <c r="Z3503" s="27"/>
      <c r="AA3503" s="27"/>
      <c r="AB3503" s="27"/>
      <c r="AC3503" s="27"/>
      <c r="AD3503" s="27"/>
      <c r="AE3503" s="27"/>
      <c r="AF3503" s="27"/>
      <c r="AG3503" s="27"/>
      <c r="AH3503" s="27"/>
      <c r="AI3503" s="27"/>
      <c r="AJ3503" s="27"/>
      <c r="AK3503" s="27"/>
      <c r="AL3503" s="27"/>
      <c r="AM3503" s="27"/>
      <c r="AN3503" s="27"/>
      <c r="AO3503" s="27"/>
      <c r="AP3503" s="27">
        <v>3584.8214285714284</v>
      </c>
      <c r="AQ3503" s="39">
        <v>0</v>
      </c>
      <c r="AR3503" s="27">
        <f t="shared" si="92"/>
        <v>0</v>
      </c>
      <c r="AS3503" s="10" t="s">
        <v>111</v>
      </c>
      <c r="AT3503" s="43" t="s">
        <v>241</v>
      </c>
      <c r="AU3503" s="89" t="s">
        <v>212</v>
      </c>
    </row>
    <row r="3504" spans="2:47" x14ac:dyDescent="0.2">
      <c r="B3504" s="12" t="s">
        <v>5673</v>
      </c>
      <c r="C3504" s="7" t="s">
        <v>100</v>
      </c>
      <c r="D3504" s="13" t="s">
        <v>5662</v>
      </c>
      <c r="E3504" s="13" t="s">
        <v>5663</v>
      </c>
      <c r="F3504" s="13" t="s">
        <v>5664</v>
      </c>
      <c r="G3504" s="7" t="s">
        <v>5674</v>
      </c>
      <c r="H3504" s="8" t="s">
        <v>197</v>
      </c>
      <c r="I3504" s="8">
        <v>50</v>
      </c>
      <c r="J3504" s="10" t="s">
        <v>5666</v>
      </c>
      <c r="K3504" s="8" t="s">
        <v>107</v>
      </c>
      <c r="L3504" s="10" t="s">
        <v>108</v>
      </c>
      <c r="M3504" s="10" t="s">
        <v>109</v>
      </c>
      <c r="N3504" s="10" t="s">
        <v>110</v>
      </c>
      <c r="O3504" s="74"/>
      <c r="P3504" s="27"/>
      <c r="Q3504" s="27"/>
      <c r="R3504" s="27"/>
      <c r="S3504" s="27">
        <v>324</v>
      </c>
      <c r="T3504" s="27">
        <v>324</v>
      </c>
      <c r="U3504" s="27">
        <v>324</v>
      </c>
      <c r="V3504" s="27">
        <v>324</v>
      </c>
      <c r="W3504" s="27"/>
      <c r="X3504" s="27"/>
      <c r="Y3504" s="27"/>
      <c r="Z3504" s="27"/>
      <c r="AA3504" s="27"/>
      <c r="AB3504" s="27"/>
      <c r="AC3504" s="27"/>
      <c r="AD3504" s="27"/>
      <c r="AE3504" s="27"/>
      <c r="AF3504" s="27"/>
      <c r="AG3504" s="27"/>
      <c r="AH3504" s="27"/>
      <c r="AI3504" s="27"/>
      <c r="AJ3504" s="27"/>
      <c r="AK3504" s="27"/>
      <c r="AL3504" s="27"/>
      <c r="AM3504" s="27"/>
      <c r="AN3504" s="27"/>
      <c r="AO3504" s="27"/>
      <c r="AP3504" s="27">
        <v>3584.8214285714284</v>
      </c>
      <c r="AQ3504" s="39">
        <v>0</v>
      </c>
      <c r="AR3504" s="27">
        <f t="shared" si="92"/>
        <v>0</v>
      </c>
      <c r="AS3504" s="10" t="s">
        <v>111</v>
      </c>
      <c r="AT3504" s="43" t="s">
        <v>241</v>
      </c>
      <c r="AU3504" s="89" t="s">
        <v>212</v>
      </c>
    </row>
    <row r="3505" spans="2:47" x14ac:dyDescent="0.2">
      <c r="B3505" s="12" t="s">
        <v>5675</v>
      </c>
      <c r="C3505" s="7" t="s">
        <v>100</v>
      </c>
      <c r="D3505" s="13" t="s">
        <v>5662</v>
      </c>
      <c r="E3505" s="13" t="s">
        <v>5663</v>
      </c>
      <c r="F3505" s="13" t="s">
        <v>5664</v>
      </c>
      <c r="G3505" s="7" t="s">
        <v>5676</v>
      </c>
      <c r="H3505" s="8" t="s">
        <v>197</v>
      </c>
      <c r="I3505" s="8">
        <v>51</v>
      </c>
      <c r="J3505" s="10" t="s">
        <v>5666</v>
      </c>
      <c r="K3505" s="8" t="s">
        <v>107</v>
      </c>
      <c r="L3505" s="10" t="s">
        <v>108</v>
      </c>
      <c r="M3505" s="10" t="s">
        <v>109</v>
      </c>
      <c r="N3505" s="10" t="s">
        <v>110</v>
      </c>
      <c r="O3505" s="74"/>
      <c r="P3505" s="27"/>
      <c r="Q3505" s="27"/>
      <c r="R3505" s="27"/>
      <c r="S3505" s="27">
        <v>352</v>
      </c>
      <c r="T3505" s="27">
        <v>352</v>
      </c>
      <c r="U3505" s="27">
        <v>352</v>
      </c>
      <c r="V3505" s="27">
        <v>352</v>
      </c>
      <c r="W3505" s="27"/>
      <c r="X3505" s="27"/>
      <c r="Y3505" s="27"/>
      <c r="Z3505" s="27"/>
      <c r="AA3505" s="27"/>
      <c r="AB3505" s="27"/>
      <c r="AC3505" s="27"/>
      <c r="AD3505" s="27"/>
      <c r="AE3505" s="27"/>
      <c r="AF3505" s="27"/>
      <c r="AG3505" s="27"/>
      <c r="AH3505" s="27"/>
      <c r="AI3505" s="27"/>
      <c r="AJ3505" s="27"/>
      <c r="AK3505" s="27"/>
      <c r="AL3505" s="27"/>
      <c r="AM3505" s="27"/>
      <c r="AN3505" s="27"/>
      <c r="AO3505" s="27"/>
      <c r="AP3505" s="27">
        <v>3584.8214285714284</v>
      </c>
      <c r="AQ3505" s="39">
        <v>0</v>
      </c>
      <c r="AR3505" s="27">
        <f t="shared" si="92"/>
        <v>0</v>
      </c>
      <c r="AS3505" s="10" t="s">
        <v>111</v>
      </c>
      <c r="AT3505" s="43" t="s">
        <v>241</v>
      </c>
      <c r="AU3505" s="89" t="s">
        <v>212</v>
      </c>
    </row>
    <row r="3506" spans="2:47" x14ac:dyDescent="0.2">
      <c r="B3506" s="12" t="s">
        <v>5677</v>
      </c>
      <c r="C3506" s="7" t="s">
        <v>100</v>
      </c>
      <c r="D3506" s="13" t="s">
        <v>5662</v>
      </c>
      <c r="E3506" s="13" t="s">
        <v>5663</v>
      </c>
      <c r="F3506" s="13" t="s">
        <v>5664</v>
      </c>
      <c r="G3506" s="7" t="s">
        <v>5678</v>
      </c>
      <c r="H3506" s="8" t="s">
        <v>197</v>
      </c>
      <c r="I3506" s="8">
        <v>52</v>
      </c>
      <c r="J3506" s="10" t="s">
        <v>5666</v>
      </c>
      <c r="K3506" s="8" t="s">
        <v>107</v>
      </c>
      <c r="L3506" s="10" t="s">
        <v>108</v>
      </c>
      <c r="M3506" s="10" t="s">
        <v>109</v>
      </c>
      <c r="N3506" s="10" t="s">
        <v>110</v>
      </c>
      <c r="O3506" s="74"/>
      <c r="P3506" s="27"/>
      <c r="Q3506" s="27"/>
      <c r="R3506" s="27"/>
      <c r="S3506" s="27">
        <v>243</v>
      </c>
      <c r="T3506" s="27">
        <v>243</v>
      </c>
      <c r="U3506" s="27">
        <v>243</v>
      </c>
      <c r="V3506" s="27">
        <v>243</v>
      </c>
      <c r="W3506" s="27"/>
      <c r="X3506" s="27"/>
      <c r="Y3506" s="27"/>
      <c r="Z3506" s="27"/>
      <c r="AA3506" s="27"/>
      <c r="AB3506" s="27"/>
      <c r="AC3506" s="27"/>
      <c r="AD3506" s="27"/>
      <c r="AE3506" s="27"/>
      <c r="AF3506" s="27"/>
      <c r="AG3506" s="27"/>
      <c r="AH3506" s="27"/>
      <c r="AI3506" s="27"/>
      <c r="AJ3506" s="27"/>
      <c r="AK3506" s="27"/>
      <c r="AL3506" s="27"/>
      <c r="AM3506" s="27"/>
      <c r="AN3506" s="27"/>
      <c r="AO3506" s="27"/>
      <c r="AP3506" s="27">
        <v>3584.8214285714284</v>
      </c>
      <c r="AQ3506" s="39">
        <v>0</v>
      </c>
      <c r="AR3506" s="27">
        <f t="shared" si="92"/>
        <v>0</v>
      </c>
      <c r="AS3506" s="10" t="s">
        <v>111</v>
      </c>
      <c r="AT3506" s="43" t="s">
        <v>241</v>
      </c>
      <c r="AU3506" s="89" t="s">
        <v>212</v>
      </c>
    </row>
    <row r="3507" spans="2:47" x14ac:dyDescent="0.2">
      <c r="B3507" s="12" t="s">
        <v>5679</v>
      </c>
      <c r="C3507" s="7" t="s">
        <v>100</v>
      </c>
      <c r="D3507" s="13" t="s">
        <v>5662</v>
      </c>
      <c r="E3507" s="13" t="s">
        <v>5663</v>
      </c>
      <c r="F3507" s="13" t="s">
        <v>5664</v>
      </c>
      <c r="G3507" s="7" t="s">
        <v>5680</v>
      </c>
      <c r="H3507" s="8" t="s">
        <v>197</v>
      </c>
      <c r="I3507" s="8">
        <v>53</v>
      </c>
      <c r="J3507" s="10" t="s">
        <v>5666</v>
      </c>
      <c r="K3507" s="8" t="s">
        <v>107</v>
      </c>
      <c r="L3507" s="10" t="s">
        <v>108</v>
      </c>
      <c r="M3507" s="10" t="s">
        <v>109</v>
      </c>
      <c r="N3507" s="10" t="s">
        <v>110</v>
      </c>
      <c r="O3507" s="74"/>
      <c r="P3507" s="27"/>
      <c r="Q3507" s="27"/>
      <c r="R3507" s="27"/>
      <c r="S3507" s="27">
        <v>50</v>
      </c>
      <c r="T3507" s="27">
        <v>50</v>
      </c>
      <c r="U3507" s="27">
        <v>50</v>
      </c>
      <c r="V3507" s="27">
        <v>50</v>
      </c>
      <c r="W3507" s="27"/>
      <c r="X3507" s="27"/>
      <c r="Y3507" s="27"/>
      <c r="Z3507" s="27"/>
      <c r="AA3507" s="27"/>
      <c r="AB3507" s="27"/>
      <c r="AC3507" s="27"/>
      <c r="AD3507" s="27"/>
      <c r="AE3507" s="27"/>
      <c r="AF3507" s="27"/>
      <c r="AG3507" s="27"/>
      <c r="AH3507" s="27"/>
      <c r="AI3507" s="27"/>
      <c r="AJ3507" s="27"/>
      <c r="AK3507" s="27"/>
      <c r="AL3507" s="27"/>
      <c r="AM3507" s="27"/>
      <c r="AN3507" s="27"/>
      <c r="AO3507" s="27"/>
      <c r="AP3507" s="27">
        <v>5446.4285714285706</v>
      </c>
      <c r="AQ3507" s="39">
        <v>0</v>
      </c>
      <c r="AR3507" s="27">
        <f t="shared" si="92"/>
        <v>0</v>
      </c>
      <c r="AS3507" s="10" t="s">
        <v>111</v>
      </c>
      <c r="AT3507" s="43" t="s">
        <v>241</v>
      </c>
      <c r="AU3507" s="89" t="s">
        <v>212</v>
      </c>
    </row>
    <row r="3508" spans="2:47" x14ac:dyDescent="0.2">
      <c r="B3508" s="12" t="s">
        <v>5681</v>
      </c>
      <c r="C3508" s="7" t="s">
        <v>100</v>
      </c>
      <c r="D3508" s="13" t="s">
        <v>731</v>
      </c>
      <c r="E3508" s="13" t="s">
        <v>741</v>
      </c>
      <c r="F3508" s="13" t="s">
        <v>742</v>
      </c>
      <c r="G3508" s="7" t="s">
        <v>734</v>
      </c>
      <c r="H3508" s="8" t="s">
        <v>105</v>
      </c>
      <c r="I3508" s="8">
        <v>50</v>
      </c>
      <c r="J3508" s="10" t="s">
        <v>244</v>
      </c>
      <c r="K3508" s="8" t="s">
        <v>107</v>
      </c>
      <c r="L3508" s="10" t="s">
        <v>108</v>
      </c>
      <c r="M3508" s="10" t="s">
        <v>109</v>
      </c>
      <c r="N3508" s="10" t="s">
        <v>724</v>
      </c>
      <c r="O3508" s="74"/>
      <c r="P3508" s="27"/>
      <c r="Q3508" s="27"/>
      <c r="R3508" s="27">
        <v>40</v>
      </c>
      <c r="S3508" s="27">
        <v>40</v>
      </c>
      <c r="T3508" s="27">
        <v>40</v>
      </c>
      <c r="U3508" s="27">
        <v>40</v>
      </c>
      <c r="V3508" s="27">
        <v>40</v>
      </c>
      <c r="W3508" s="27"/>
      <c r="X3508" s="27"/>
      <c r="Y3508" s="27"/>
      <c r="Z3508" s="27"/>
      <c r="AA3508" s="27"/>
      <c r="AB3508" s="27"/>
      <c r="AC3508" s="27"/>
      <c r="AD3508" s="27"/>
      <c r="AE3508" s="27"/>
      <c r="AF3508" s="27"/>
      <c r="AG3508" s="27"/>
      <c r="AH3508" s="27"/>
      <c r="AI3508" s="27"/>
      <c r="AJ3508" s="27"/>
      <c r="AK3508" s="27"/>
      <c r="AL3508" s="27"/>
      <c r="AM3508" s="27"/>
      <c r="AN3508" s="27"/>
      <c r="AO3508" s="27"/>
      <c r="AP3508" s="27">
        <v>3616.0714285714284</v>
      </c>
      <c r="AQ3508" s="39">
        <v>0</v>
      </c>
      <c r="AR3508" s="27">
        <f t="shared" si="92"/>
        <v>0</v>
      </c>
      <c r="AS3508" s="10" t="s">
        <v>111</v>
      </c>
      <c r="AT3508" s="43" t="s">
        <v>241</v>
      </c>
      <c r="AU3508" s="13" t="s">
        <v>130</v>
      </c>
    </row>
    <row r="3509" spans="2:47" x14ac:dyDescent="0.2">
      <c r="B3509" s="13" t="s">
        <v>5682</v>
      </c>
      <c r="C3509" s="13" t="s">
        <v>100</v>
      </c>
      <c r="D3509" s="13" t="s">
        <v>740</v>
      </c>
      <c r="E3509" s="13" t="s">
        <v>741</v>
      </c>
      <c r="F3509" s="13" t="s">
        <v>742</v>
      </c>
      <c r="G3509" s="13" t="s">
        <v>734</v>
      </c>
      <c r="H3509" s="13" t="s">
        <v>105</v>
      </c>
      <c r="I3509" s="13">
        <v>50</v>
      </c>
      <c r="J3509" s="13" t="s">
        <v>614</v>
      </c>
      <c r="K3509" s="13" t="s">
        <v>107</v>
      </c>
      <c r="L3509" s="13" t="s">
        <v>108</v>
      </c>
      <c r="M3509" s="13" t="s">
        <v>109</v>
      </c>
      <c r="N3509" s="13" t="s">
        <v>724</v>
      </c>
      <c r="O3509" s="39"/>
      <c r="P3509" s="39"/>
      <c r="Q3509" s="39"/>
      <c r="R3509" s="39"/>
      <c r="S3509" s="39">
        <v>37</v>
      </c>
      <c r="T3509" s="39">
        <v>37</v>
      </c>
      <c r="U3509" s="39">
        <v>37</v>
      </c>
      <c r="V3509" s="39">
        <v>37</v>
      </c>
      <c r="W3509" s="39">
        <v>37</v>
      </c>
      <c r="X3509" s="39"/>
      <c r="Y3509" s="39"/>
      <c r="Z3509" s="39"/>
      <c r="AA3509" s="39"/>
      <c r="AB3509" s="39"/>
      <c r="AC3509" s="39"/>
      <c r="AD3509" s="39"/>
      <c r="AE3509" s="39"/>
      <c r="AF3509" s="39"/>
      <c r="AG3509" s="39"/>
      <c r="AH3509" s="39"/>
      <c r="AI3509" s="39"/>
      <c r="AJ3509" s="39"/>
      <c r="AK3509" s="39"/>
      <c r="AL3509" s="39"/>
      <c r="AM3509" s="39"/>
      <c r="AN3509" s="39"/>
      <c r="AO3509" s="39"/>
      <c r="AP3509" s="39">
        <v>3616.07</v>
      </c>
      <c r="AQ3509" s="39">
        <v>0</v>
      </c>
      <c r="AR3509" s="27">
        <f t="shared" si="92"/>
        <v>0</v>
      </c>
      <c r="AS3509" s="13" t="s">
        <v>111</v>
      </c>
      <c r="AT3509" s="13">
        <v>2016</v>
      </c>
      <c r="AU3509" s="13" t="s">
        <v>212</v>
      </c>
    </row>
    <row r="3510" spans="2:47" x14ac:dyDescent="0.2">
      <c r="B3510" s="12" t="s">
        <v>5683</v>
      </c>
      <c r="C3510" s="7" t="s">
        <v>100</v>
      </c>
      <c r="D3510" s="13" t="s">
        <v>5684</v>
      </c>
      <c r="E3510" s="13" t="s">
        <v>569</v>
      </c>
      <c r="F3510" s="13" t="s">
        <v>5685</v>
      </c>
      <c r="G3510" s="10" t="s">
        <v>5686</v>
      </c>
      <c r="H3510" s="8" t="s">
        <v>105</v>
      </c>
      <c r="I3510" s="8">
        <v>45</v>
      </c>
      <c r="J3510" s="10" t="s">
        <v>200</v>
      </c>
      <c r="K3510" s="8" t="s">
        <v>107</v>
      </c>
      <c r="L3510" s="10" t="s">
        <v>108</v>
      </c>
      <c r="M3510" s="10" t="s">
        <v>109</v>
      </c>
      <c r="N3510" s="10" t="s">
        <v>2830</v>
      </c>
      <c r="O3510" s="39"/>
      <c r="P3510" s="39"/>
      <c r="Q3510" s="39"/>
      <c r="R3510" s="27"/>
      <c r="S3510" s="27">
        <v>30</v>
      </c>
      <c r="T3510" s="27">
        <v>30</v>
      </c>
      <c r="U3510" s="27">
        <v>30</v>
      </c>
      <c r="V3510" s="27">
        <v>30</v>
      </c>
      <c r="W3510" s="27"/>
      <c r="X3510" s="27"/>
      <c r="Y3510" s="27"/>
      <c r="Z3510" s="27"/>
      <c r="AA3510" s="27"/>
      <c r="AB3510" s="27"/>
      <c r="AC3510" s="27"/>
      <c r="AD3510" s="27"/>
      <c r="AE3510" s="27"/>
      <c r="AF3510" s="27"/>
      <c r="AG3510" s="27"/>
      <c r="AH3510" s="27"/>
      <c r="AI3510" s="27"/>
      <c r="AJ3510" s="27"/>
      <c r="AK3510" s="27"/>
      <c r="AL3510" s="27"/>
      <c r="AM3510" s="27"/>
      <c r="AN3510" s="27"/>
      <c r="AO3510" s="27"/>
      <c r="AP3510" s="27">
        <v>11282.65</v>
      </c>
      <c r="AQ3510" s="39">
        <v>0</v>
      </c>
      <c r="AR3510" s="27">
        <f t="shared" si="92"/>
        <v>0</v>
      </c>
      <c r="AS3510" s="10" t="s">
        <v>111</v>
      </c>
      <c r="AT3510" s="43" t="s">
        <v>241</v>
      </c>
      <c r="AU3510" s="13" t="s">
        <v>130</v>
      </c>
    </row>
    <row r="3511" spans="2:47" x14ac:dyDescent="0.2">
      <c r="B3511" s="13" t="s">
        <v>5687</v>
      </c>
      <c r="C3511" s="13" t="s">
        <v>100</v>
      </c>
      <c r="D3511" s="13" t="s">
        <v>5688</v>
      </c>
      <c r="E3511" s="13" t="s">
        <v>569</v>
      </c>
      <c r="F3511" s="13" t="s">
        <v>5685</v>
      </c>
      <c r="G3511" s="13" t="s">
        <v>5686</v>
      </c>
      <c r="H3511" s="13" t="s">
        <v>105</v>
      </c>
      <c r="I3511" s="13">
        <v>45</v>
      </c>
      <c r="J3511" s="13" t="s">
        <v>614</v>
      </c>
      <c r="K3511" s="13" t="s">
        <v>107</v>
      </c>
      <c r="L3511" s="13" t="s">
        <v>108</v>
      </c>
      <c r="M3511" s="13" t="s">
        <v>109</v>
      </c>
      <c r="N3511" s="13" t="s">
        <v>2830</v>
      </c>
      <c r="O3511" s="39"/>
      <c r="P3511" s="39"/>
      <c r="Q3511" s="39"/>
      <c r="R3511" s="39"/>
      <c r="S3511" s="39">
        <v>2</v>
      </c>
      <c r="T3511" s="39">
        <v>5</v>
      </c>
      <c r="U3511" s="39">
        <v>5</v>
      </c>
      <c r="V3511" s="39">
        <v>5</v>
      </c>
      <c r="W3511" s="39">
        <v>5</v>
      </c>
      <c r="X3511" s="39"/>
      <c r="Y3511" s="39"/>
      <c r="Z3511" s="39"/>
      <c r="AA3511" s="39"/>
      <c r="AB3511" s="39"/>
      <c r="AC3511" s="39"/>
      <c r="AD3511" s="39"/>
      <c r="AE3511" s="39"/>
      <c r="AF3511" s="39"/>
      <c r="AG3511" s="39"/>
      <c r="AH3511" s="39"/>
      <c r="AI3511" s="39"/>
      <c r="AJ3511" s="39"/>
      <c r="AK3511" s="39"/>
      <c r="AL3511" s="39"/>
      <c r="AM3511" s="39"/>
      <c r="AN3511" s="39"/>
      <c r="AO3511" s="39"/>
      <c r="AP3511" s="39">
        <v>11282.65</v>
      </c>
      <c r="AQ3511" s="39">
        <v>0</v>
      </c>
      <c r="AR3511" s="27">
        <f t="shared" si="92"/>
        <v>0</v>
      </c>
      <c r="AS3511" s="13" t="s">
        <v>111</v>
      </c>
      <c r="AT3511" s="13">
        <v>2016</v>
      </c>
      <c r="AU3511" s="13">
        <v>14</v>
      </c>
    </row>
    <row r="3512" spans="2:47" x14ac:dyDescent="0.2">
      <c r="B3512" s="13" t="s">
        <v>5689</v>
      </c>
      <c r="C3512" s="13" t="s">
        <v>100</v>
      </c>
      <c r="D3512" s="13" t="s">
        <v>5688</v>
      </c>
      <c r="E3512" s="13" t="s">
        <v>569</v>
      </c>
      <c r="F3512" s="13" t="s">
        <v>5685</v>
      </c>
      <c r="G3512" s="13" t="s">
        <v>5686</v>
      </c>
      <c r="H3512" s="13" t="s">
        <v>105</v>
      </c>
      <c r="I3512" s="13">
        <v>45</v>
      </c>
      <c r="J3512" s="13" t="s">
        <v>106</v>
      </c>
      <c r="K3512" s="13" t="s">
        <v>107</v>
      </c>
      <c r="L3512" s="13" t="s">
        <v>108</v>
      </c>
      <c r="M3512" s="13" t="s">
        <v>122</v>
      </c>
      <c r="N3512" s="13" t="s">
        <v>2830</v>
      </c>
      <c r="O3512" s="39"/>
      <c r="P3512" s="39"/>
      <c r="Q3512" s="39"/>
      <c r="R3512" s="39"/>
      <c r="S3512" s="39">
        <v>0</v>
      </c>
      <c r="T3512" s="39">
        <v>5</v>
      </c>
      <c r="U3512" s="39">
        <v>5</v>
      </c>
      <c r="V3512" s="39">
        <v>5</v>
      </c>
      <c r="W3512" s="39">
        <v>5</v>
      </c>
      <c r="X3512" s="39"/>
      <c r="Y3512" s="39"/>
      <c r="Z3512" s="39"/>
      <c r="AA3512" s="39"/>
      <c r="AB3512" s="39"/>
      <c r="AC3512" s="39"/>
      <c r="AD3512" s="39"/>
      <c r="AE3512" s="39"/>
      <c r="AF3512" s="39"/>
      <c r="AG3512" s="39"/>
      <c r="AH3512" s="39"/>
      <c r="AI3512" s="39"/>
      <c r="AJ3512" s="39"/>
      <c r="AK3512" s="39"/>
      <c r="AL3512" s="39"/>
      <c r="AM3512" s="39"/>
      <c r="AN3512" s="39"/>
      <c r="AO3512" s="39"/>
      <c r="AP3512" s="39">
        <v>11282.65</v>
      </c>
      <c r="AQ3512" s="39">
        <v>0</v>
      </c>
      <c r="AR3512" s="27">
        <f t="shared" si="92"/>
        <v>0</v>
      </c>
      <c r="AS3512" s="13" t="s">
        <v>111</v>
      </c>
      <c r="AT3512" s="13">
        <v>2016</v>
      </c>
      <c r="AU3512" s="13" t="s">
        <v>6997</v>
      </c>
    </row>
    <row r="3513" spans="2:47" x14ac:dyDescent="0.2">
      <c r="B3513" s="13" t="s">
        <v>7095</v>
      </c>
      <c r="C3513" s="13" t="s">
        <v>100</v>
      </c>
      <c r="D3513" s="13" t="s">
        <v>5688</v>
      </c>
      <c r="E3513" s="13" t="s">
        <v>569</v>
      </c>
      <c r="F3513" s="13" t="s">
        <v>5685</v>
      </c>
      <c r="G3513" s="13" t="s">
        <v>5686</v>
      </c>
      <c r="H3513" s="13" t="s">
        <v>105</v>
      </c>
      <c r="I3513" s="13">
        <v>45</v>
      </c>
      <c r="J3513" s="13" t="s">
        <v>106</v>
      </c>
      <c r="K3513" s="13" t="s">
        <v>107</v>
      </c>
      <c r="L3513" s="13" t="s">
        <v>108</v>
      </c>
      <c r="M3513" s="13" t="s">
        <v>122</v>
      </c>
      <c r="N3513" s="13" t="s">
        <v>2830</v>
      </c>
      <c r="O3513" s="39"/>
      <c r="P3513" s="39"/>
      <c r="Q3513" s="39"/>
      <c r="R3513" s="39"/>
      <c r="S3513" s="39">
        <v>0</v>
      </c>
      <c r="T3513" s="39">
        <v>0</v>
      </c>
      <c r="U3513" s="39">
        <v>5</v>
      </c>
      <c r="V3513" s="39">
        <v>5</v>
      </c>
      <c r="W3513" s="39">
        <v>5</v>
      </c>
      <c r="X3513" s="39"/>
      <c r="Y3513" s="39"/>
      <c r="Z3513" s="39"/>
      <c r="AA3513" s="39"/>
      <c r="AB3513" s="39"/>
      <c r="AC3513" s="39"/>
      <c r="AD3513" s="39"/>
      <c r="AE3513" s="39"/>
      <c r="AF3513" s="39"/>
      <c r="AG3513" s="39"/>
      <c r="AH3513" s="39"/>
      <c r="AI3513" s="39"/>
      <c r="AJ3513" s="39"/>
      <c r="AK3513" s="39"/>
      <c r="AL3513" s="39"/>
      <c r="AM3513" s="39"/>
      <c r="AN3513" s="39"/>
      <c r="AO3513" s="39"/>
      <c r="AP3513" s="39">
        <v>11282.65</v>
      </c>
      <c r="AQ3513" s="39">
        <f t="shared" ref="AQ3513" si="94">SUM(S3513:W3513)*AP3513</f>
        <v>169239.75</v>
      </c>
      <c r="AR3513" s="27">
        <f t="shared" si="92"/>
        <v>189548.52000000002</v>
      </c>
      <c r="AS3513" s="13" t="s">
        <v>111</v>
      </c>
      <c r="AT3513" s="13">
        <v>2016</v>
      </c>
      <c r="AU3513" s="13"/>
    </row>
    <row r="3514" spans="2:47" x14ac:dyDescent="0.2">
      <c r="B3514" s="12" t="s">
        <v>5690</v>
      </c>
      <c r="C3514" s="7" t="s">
        <v>100</v>
      </c>
      <c r="D3514" s="13" t="s">
        <v>5691</v>
      </c>
      <c r="E3514" s="13" t="s">
        <v>5692</v>
      </c>
      <c r="F3514" s="13" t="s">
        <v>5693</v>
      </c>
      <c r="G3514" s="10" t="s">
        <v>5694</v>
      </c>
      <c r="H3514" s="8" t="s">
        <v>197</v>
      </c>
      <c r="I3514" s="8">
        <v>45</v>
      </c>
      <c r="J3514" s="10" t="s">
        <v>3109</v>
      </c>
      <c r="K3514" s="8" t="s">
        <v>107</v>
      </c>
      <c r="L3514" s="10" t="s">
        <v>108</v>
      </c>
      <c r="M3514" s="10" t="s">
        <v>109</v>
      </c>
      <c r="N3514" s="10" t="s">
        <v>664</v>
      </c>
      <c r="O3514" s="39"/>
      <c r="P3514" s="39"/>
      <c r="Q3514" s="39"/>
      <c r="R3514" s="27"/>
      <c r="S3514" s="27">
        <v>839</v>
      </c>
      <c r="T3514" s="27">
        <v>839</v>
      </c>
      <c r="U3514" s="27">
        <v>839</v>
      </c>
      <c r="V3514" s="27">
        <v>839</v>
      </c>
      <c r="W3514" s="27"/>
      <c r="X3514" s="27"/>
      <c r="Y3514" s="27"/>
      <c r="Z3514" s="27"/>
      <c r="AA3514" s="27"/>
      <c r="AB3514" s="27"/>
      <c r="AC3514" s="27"/>
      <c r="AD3514" s="27"/>
      <c r="AE3514" s="27"/>
      <c r="AF3514" s="27"/>
      <c r="AG3514" s="27"/>
      <c r="AH3514" s="27"/>
      <c r="AI3514" s="27"/>
      <c r="AJ3514" s="27"/>
      <c r="AK3514" s="27"/>
      <c r="AL3514" s="27"/>
      <c r="AM3514" s="27"/>
      <c r="AN3514" s="27"/>
      <c r="AO3514" s="27"/>
      <c r="AP3514" s="27">
        <v>414.5</v>
      </c>
      <c r="AQ3514" s="39">
        <v>0</v>
      </c>
      <c r="AR3514" s="27">
        <f t="shared" si="92"/>
        <v>0</v>
      </c>
      <c r="AS3514" s="10" t="s">
        <v>111</v>
      </c>
      <c r="AT3514" s="43" t="s">
        <v>241</v>
      </c>
      <c r="AU3514" s="13" t="s">
        <v>130</v>
      </c>
    </row>
    <row r="3515" spans="2:47" x14ac:dyDescent="0.2">
      <c r="B3515" s="13" t="s">
        <v>5695</v>
      </c>
      <c r="C3515" s="13" t="s">
        <v>100</v>
      </c>
      <c r="D3515" s="13" t="s">
        <v>5696</v>
      </c>
      <c r="E3515" s="13" t="s">
        <v>5692</v>
      </c>
      <c r="F3515" s="13" t="s">
        <v>5693</v>
      </c>
      <c r="G3515" s="13" t="s">
        <v>5694</v>
      </c>
      <c r="H3515" s="13" t="s">
        <v>1475</v>
      </c>
      <c r="I3515" s="13">
        <v>45</v>
      </c>
      <c r="J3515" s="13" t="s">
        <v>614</v>
      </c>
      <c r="K3515" s="13" t="s">
        <v>107</v>
      </c>
      <c r="L3515" s="13" t="s">
        <v>108</v>
      </c>
      <c r="M3515" s="13" t="s">
        <v>109</v>
      </c>
      <c r="N3515" s="13" t="s">
        <v>664</v>
      </c>
      <c r="O3515" s="39"/>
      <c r="P3515" s="39"/>
      <c r="Q3515" s="39"/>
      <c r="R3515" s="39"/>
      <c r="S3515" s="39">
        <v>1850</v>
      </c>
      <c r="T3515" s="39">
        <v>1850</v>
      </c>
      <c r="U3515" s="39">
        <v>1850</v>
      </c>
      <c r="V3515" s="39">
        <v>1850</v>
      </c>
      <c r="W3515" s="39">
        <v>1850</v>
      </c>
      <c r="X3515" s="39"/>
      <c r="Y3515" s="39"/>
      <c r="Z3515" s="39"/>
      <c r="AA3515" s="39"/>
      <c r="AB3515" s="39"/>
      <c r="AC3515" s="39"/>
      <c r="AD3515" s="39"/>
      <c r="AE3515" s="39"/>
      <c r="AF3515" s="39"/>
      <c r="AG3515" s="39"/>
      <c r="AH3515" s="39"/>
      <c r="AI3515" s="39"/>
      <c r="AJ3515" s="39"/>
      <c r="AK3515" s="39"/>
      <c r="AL3515" s="39"/>
      <c r="AM3515" s="39"/>
      <c r="AN3515" s="39"/>
      <c r="AO3515" s="39"/>
      <c r="AP3515" s="39">
        <v>414.5</v>
      </c>
      <c r="AQ3515" s="39">
        <v>0</v>
      </c>
      <c r="AR3515" s="27">
        <f t="shared" si="92"/>
        <v>0</v>
      </c>
      <c r="AS3515" s="13" t="s">
        <v>111</v>
      </c>
      <c r="AT3515" s="13">
        <v>2016</v>
      </c>
      <c r="AU3515" s="13">
        <v>14</v>
      </c>
    </row>
    <row r="3516" spans="2:47" x14ac:dyDescent="0.2">
      <c r="B3516" s="13" t="s">
        <v>5697</v>
      </c>
      <c r="C3516" s="13" t="s">
        <v>100</v>
      </c>
      <c r="D3516" s="13" t="s">
        <v>5696</v>
      </c>
      <c r="E3516" s="13" t="s">
        <v>5692</v>
      </c>
      <c r="F3516" s="13" t="s">
        <v>5693</v>
      </c>
      <c r="G3516" s="13" t="s">
        <v>5694</v>
      </c>
      <c r="H3516" s="13" t="s">
        <v>1475</v>
      </c>
      <c r="I3516" s="13">
        <v>45</v>
      </c>
      <c r="J3516" s="13" t="s">
        <v>106</v>
      </c>
      <c r="K3516" s="13" t="s">
        <v>107</v>
      </c>
      <c r="L3516" s="13" t="s">
        <v>108</v>
      </c>
      <c r="M3516" s="13" t="s">
        <v>122</v>
      </c>
      <c r="N3516" s="13" t="s">
        <v>664</v>
      </c>
      <c r="O3516" s="39"/>
      <c r="P3516" s="39"/>
      <c r="Q3516" s="39"/>
      <c r="R3516" s="39"/>
      <c r="S3516" s="39">
        <v>1350</v>
      </c>
      <c r="T3516" s="39">
        <v>1850</v>
      </c>
      <c r="U3516" s="39">
        <v>1850</v>
      </c>
      <c r="V3516" s="39">
        <v>1850</v>
      </c>
      <c r="W3516" s="39">
        <v>1850</v>
      </c>
      <c r="X3516" s="39"/>
      <c r="Y3516" s="39"/>
      <c r="Z3516" s="39"/>
      <c r="AA3516" s="39"/>
      <c r="AB3516" s="39"/>
      <c r="AC3516" s="39"/>
      <c r="AD3516" s="39"/>
      <c r="AE3516" s="39"/>
      <c r="AF3516" s="39"/>
      <c r="AG3516" s="39"/>
      <c r="AH3516" s="39"/>
      <c r="AI3516" s="39"/>
      <c r="AJ3516" s="39"/>
      <c r="AK3516" s="39"/>
      <c r="AL3516" s="39"/>
      <c r="AM3516" s="39"/>
      <c r="AN3516" s="39"/>
      <c r="AO3516" s="39"/>
      <c r="AP3516" s="39">
        <v>414.5</v>
      </c>
      <c r="AQ3516" s="39">
        <f>(O3516+P3516+Q3516+R3516+S3516+T3516+U3516+V3516+W3516)*AP3516</f>
        <v>3626875</v>
      </c>
      <c r="AR3516" s="27">
        <f t="shared" si="92"/>
        <v>4062100.0000000005</v>
      </c>
      <c r="AS3516" s="13" t="s">
        <v>111</v>
      </c>
      <c r="AT3516" s="13">
        <v>2016</v>
      </c>
      <c r="AU3516" s="13"/>
    </row>
    <row r="3517" spans="2:47" x14ac:dyDescent="0.2">
      <c r="B3517" s="12" t="s">
        <v>5698</v>
      </c>
      <c r="C3517" s="7" t="s">
        <v>100</v>
      </c>
      <c r="D3517" s="13" t="s">
        <v>5691</v>
      </c>
      <c r="E3517" s="13" t="s">
        <v>5692</v>
      </c>
      <c r="F3517" s="13" t="s">
        <v>5693</v>
      </c>
      <c r="G3517" s="10" t="s">
        <v>5699</v>
      </c>
      <c r="H3517" s="8" t="s">
        <v>197</v>
      </c>
      <c r="I3517" s="8">
        <v>45</v>
      </c>
      <c r="J3517" s="10" t="s">
        <v>3109</v>
      </c>
      <c r="K3517" s="8" t="s">
        <v>107</v>
      </c>
      <c r="L3517" s="10" t="s">
        <v>108</v>
      </c>
      <c r="M3517" s="10" t="s">
        <v>109</v>
      </c>
      <c r="N3517" s="10" t="s">
        <v>664</v>
      </c>
      <c r="O3517" s="39"/>
      <c r="P3517" s="39"/>
      <c r="Q3517" s="39"/>
      <c r="R3517" s="27"/>
      <c r="S3517" s="27">
        <v>2100</v>
      </c>
      <c r="T3517" s="27">
        <v>2100</v>
      </c>
      <c r="U3517" s="27">
        <v>2100</v>
      </c>
      <c r="V3517" s="27">
        <v>2100</v>
      </c>
      <c r="W3517" s="27"/>
      <c r="X3517" s="27"/>
      <c r="Y3517" s="27"/>
      <c r="Z3517" s="27"/>
      <c r="AA3517" s="27"/>
      <c r="AB3517" s="27"/>
      <c r="AC3517" s="27"/>
      <c r="AD3517" s="27"/>
      <c r="AE3517" s="27"/>
      <c r="AF3517" s="27"/>
      <c r="AG3517" s="27"/>
      <c r="AH3517" s="27"/>
      <c r="AI3517" s="27"/>
      <c r="AJ3517" s="27"/>
      <c r="AK3517" s="27"/>
      <c r="AL3517" s="27"/>
      <c r="AM3517" s="27"/>
      <c r="AN3517" s="27"/>
      <c r="AO3517" s="27"/>
      <c r="AP3517" s="27">
        <v>1048</v>
      </c>
      <c r="AQ3517" s="39">
        <v>0</v>
      </c>
      <c r="AR3517" s="27">
        <f t="shared" si="92"/>
        <v>0</v>
      </c>
      <c r="AS3517" s="10" t="s">
        <v>111</v>
      </c>
      <c r="AT3517" s="43" t="s">
        <v>241</v>
      </c>
      <c r="AU3517" s="13" t="s">
        <v>130</v>
      </c>
    </row>
    <row r="3518" spans="2:47" x14ac:dyDescent="0.2">
      <c r="B3518" s="13" t="s">
        <v>5700</v>
      </c>
      <c r="C3518" s="13" t="s">
        <v>100</v>
      </c>
      <c r="D3518" s="13" t="s">
        <v>5696</v>
      </c>
      <c r="E3518" s="13" t="s">
        <v>5692</v>
      </c>
      <c r="F3518" s="13" t="s">
        <v>5693</v>
      </c>
      <c r="G3518" s="13" t="s">
        <v>5699</v>
      </c>
      <c r="H3518" s="13" t="s">
        <v>1475</v>
      </c>
      <c r="I3518" s="13">
        <v>45</v>
      </c>
      <c r="J3518" s="13" t="s">
        <v>614</v>
      </c>
      <c r="K3518" s="13" t="s">
        <v>107</v>
      </c>
      <c r="L3518" s="13" t="s">
        <v>108</v>
      </c>
      <c r="M3518" s="13" t="s">
        <v>122</v>
      </c>
      <c r="N3518" s="13" t="s">
        <v>664</v>
      </c>
      <c r="O3518" s="39"/>
      <c r="P3518" s="39"/>
      <c r="Q3518" s="39"/>
      <c r="R3518" s="39"/>
      <c r="S3518" s="39">
        <v>0</v>
      </c>
      <c r="T3518" s="39">
        <v>850</v>
      </c>
      <c r="U3518" s="39">
        <v>850</v>
      </c>
      <c r="V3518" s="39">
        <v>850</v>
      </c>
      <c r="W3518" s="39">
        <v>850</v>
      </c>
      <c r="X3518" s="39"/>
      <c r="Y3518" s="39"/>
      <c r="Z3518" s="39"/>
      <c r="AA3518" s="39"/>
      <c r="AB3518" s="39"/>
      <c r="AC3518" s="39"/>
      <c r="AD3518" s="39"/>
      <c r="AE3518" s="39"/>
      <c r="AF3518" s="39"/>
      <c r="AG3518" s="39"/>
      <c r="AH3518" s="39"/>
      <c r="AI3518" s="39"/>
      <c r="AJ3518" s="39"/>
      <c r="AK3518" s="39"/>
      <c r="AL3518" s="39"/>
      <c r="AM3518" s="39"/>
      <c r="AN3518" s="39"/>
      <c r="AO3518" s="39"/>
      <c r="AP3518" s="39">
        <v>1048</v>
      </c>
      <c r="AQ3518" s="39">
        <v>0</v>
      </c>
      <c r="AR3518" s="27">
        <f t="shared" si="92"/>
        <v>0</v>
      </c>
      <c r="AS3518" s="13" t="s">
        <v>111</v>
      </c>
      <c r="AT3518" s="13">
        <v>2016</v>
      </c>
      <c r="AU3518" s="13" t="s">
        <v>115</v>
      </c>
    </row>
    <row r="3519" spans="2:47" x14ac:dyDescent="0.2">
      <c r="B3519" s="13" t="s">
        <v>5701</v>
      </c>
      <c r="C3519" s="13" t="s">
        <v>100</v>
      </c>
      <c r="D3519" s="13" t="s">
        <v>5696</v>
      </c>
      <c r="E3519" s="13" t="s">
        <v>5692</v>
      </c>
      <c r="F3519" s="13" t="s">
        <v>5693</v>
      </c>
      <c r="G3519" s="13" t="s">
        <v>5699</v>
      </c>
      <c r="H3519" s="13" t="s">
        <v>1475</v>
      </c>
      <c r="I3519" s="13">
        <v>45</v>
      </c>
      <c r="J3519" s="13" t="s">
        <v>106</v>
      </c>
      <c r="K3519" s="13" t="s">
        <v>107</v>
      </c>
      <c r="L3519" s="13" t="s">
        <v>108</v>
      </c>
      <c r="M3519" s="13" t="s">
        <v>122</v>
      </c>
      <c r="N3519" s="13" t="s">
        <v>664</v>
      </c>
      <c r="O3519" s="39"/>
      <c r="P3519" s="39"/>
      <c r="Q3519" s="39"/>
      <c r="R3519" s="39"/>
      <c r="S3519" s="39">
        <v>0</v>
      </c>
      <c r="T3519" s="39">
        <v>0</v>
      </c>
      <c r="U3519" s="39">
        <v>850</v>
      </c>
      <c r="V3519" s="39">
        <v>850</v>
      </c>
      <c r="W3519" s="39">
        <v>850</v>
      </c>
      <c r="X3519" s="39"/>
      <c r="Y3519" s="39"/>
      <c r="Z3519" s="39"/>
      <c r="AA3519" s="39"/>
      <c r="AB3519" s="39"/>
      <c r="AC3519" s="39"/>
      <c r="AD3519" s="39"/>
      <c r="AE3519" s="39"/>
      <c r="AF3519" s="39"/>
      <c r="AG3519" s="39"/>
      <c r="AH3519" s="39"/>
      <c r="AI3519" s="39"/>
      <c r="AJ3519" s="39"/>
      <c r="AK3519" s="39"/>
      <c r="AL3519" s="39"/>
      <c r="AM3519" s="39"/>
      <c r="AN3519" s="39"/>
      <c r="AO3519" s="39"/>
      <c r="AP3519" s="39">
        <v>1048</v>
      </c>
      <c r="AQ3519" s="39">
        <f>(O3519+P3519+Q3519+R3519+S3519+T3519+U3519+V3519+W3519)*AP3519</f>
        <v>2672400</v>
      </c>
      <c r="AR3519" s="27">
        <f t="shared" si="92"/>
        <v>2993088.0000000005</v>
      </c>
      <c r="AS3519" s="13" t="s">
        <v>111</v>
      </c>
      <c r="AT3519" s="13">
        <v>2016</v>
      </c>
      <c r="AU3519" s="13"/>
    </row>
    <row r="3520" spans="2:47" x14ac:dyDescent="0.2">
      <c r="B3520" s="12" t="s">
        <v>5702</v>
      </c>
      <c r="C3520" s="7" t="s">
        <v>100</v>
      </c>
      <c r="D3520" s="13" t="s">
        <v>5703</v>
      </c>
      <c r="E3520" s="13" t="s">
        <v>5692</v>
      </c>
      <c r="F3520" s="13" t="s">
        <v>5704</v>
      </c>
      <c r="G3520" s="10" t="s">
        <v>5705</v>
      </c>
      <c r="H3520" s="8" t="s">
        <v>197</v>
      </c>
      <c r="I3520" s="8">
        <v>45</v>
      </c>
      <c r="J3520" s="10" t="s">
        <v>3109</v>
      </c>
      <c r="K3520" s="8" t="s">
        <v>107</v>
      </c>
      <c r="L3520" s="10" t="s">
        <v>108</v>
      </c>
      <c r="M3520" s="10" t="s">
        <v>109</v>
      </c>
      <c r="N3520" s="10" t="s">
        <v>664</v>
      </c>
      <c r="O3520" s="39"/>
      <c r="P3520" s="39"/>
      <c r="Q3520" s="39"/>
      <c r="R3520" s="27"/>
      <c r="S3520" s="27">
        <v>50</v>
      </c>
      <c r="T3520" s="27">
        <v>50</v>
      </c>
      <c r="U3520" s="27">
        <v>50</v>
      </c>
      <c r="V3520" s="27">
        <v>50</v>
      </c>
      <c r="W3520" s="27"/>
      <c r="X3520" s="27"/>
      <c r="Y3520" s="27"/>
      <c r="Z3520" s="27"/>
      <c r="AA3520" s="27"/>
      <c r="AB3520" s="27"/>
      <c r="AC3520" s="27"/>
      <c r="AD3520" s="27"/>
      <c r="AE3520" s="27"/>
      <c r="AF3520" s="27"/>
      <c r="AG3520" s="27"/>
      <c r="AH3520" s="27"/>
      <c r="AI3520" s="27"/>
      <c r="AJ3520" s="27"/>
      <c r="AK3520" s="27"/>
      <c r="AL3520" s="27"/>
      <c r="AM3520" s="27"/>
      <c r="AN3520" s="27"/>
      <c r="AO3520" s="27"/>
      <c r="AP3520" s="27">
        <v>1643</v>
      </c>
      <c r="AQ3520" s="39">
        <v>0</v>
      </c>
      <c r="AR3520" s="27">
        <f t="shared" si="92"/>
        <v>0</v>
      </c>
      <c r="AS3520" s="10" t="s">
        <v>111</v>
      </c>
      <c r="AT3520" s="43" t="s">
        <v>241</v>
      </c>
      <c r="AU3520" s="13" t="s">
        <v>130</v>
      </c>
    </row>
    <row r="3521" spans="2:47" x14ac:dyDescent="0.2">
      <c r="B3521" s="13" t="s">
        <v>5706</v>
      </c>
      <c r="C3521" s="13" t="s">
        <v>100</v>
      </c>
      <c r="D3521" s="13" t="s">
        <v>5707</v>
      </c>
      <c r="E3521" s="13" t="s">
        <v>5692</v>
      </c>
      <c r="F3521" s="13" t="s">
        <v>5704</v>
      </c>
      <c r="G3521" s="13" t="s">
        <v>5705</v>
      </c>
      <c r="H3521" s="13" t="s">
        <v>1475</v>
      </c>
      <c r="I3521" s="13">
        <v>45</v>
      </c>
      <c r="J3521" s="13" t="s">
        <v>614</v>
      </c>
      <c r="K3521" s="13" t="s">
        <v>107</v>
      </c>
      <c r="L3521" s="13" t="s">
        <v>108</v>
      </c>
      <c r="M3521" s="13" t="s">
        <v>109</v>
      </c>
      <c r="N3521" s="13" t="s">
        <v>664</v>
      </c>
      <c r="O3521" s="39"/>
      <c r="P3521" s="39"/>
      <c r="Q3521" s="39"/>
      <c r="R3521" s="39"/>
      <c r="S3521" s="39">
        <v>50</v>
      </c>
      <c r="T3521" s="39">
        <v>50</v>
      </c>
      <c r="U3521" s="39">
        <v>50</v>
      </c>
      <c r="V3521" s="39">
        <v>50</v>
      </c>
      <c r="W3521" s="39">
        <v>50</v>
      </c>
      <c r="X3521" s="39"/>
      <c r="Y3521" s="39"/>
      <c r="Z3521" s="39"/>
      <c r="AA3521" s="39"/>
      <c r="AB3521" s="39"/>
      <c r="AC3521" s="39"/>
      <c r="AD3521" s="39"/>
      <c r="AE3521" s="39"/>
      <c r="AF3521" s="39"/>
      <c r="AG3521" s="39"/>
      <c r="AH3521" s="39"/>
      <c r="AI3521" s="39"/>
      <c r="AJ3521" s="39"/>
      <c r="AK3521" s="39"/>
      <c r="AL3521" s="39"/>
      <c r="AM3521" s="39"/>
      <c r="AN3521" s="39"/>
      <c r="AO3521" s="39"/>
      <c r="AP3521" s="39">
        <v>1643</v>
      </c>
      <c r="AQ3521" s="39">
        <v>0</v>
      </c>
      <c r="AR3521" s="27">
        <f t="shared" si="92"/>
        <v>0</v>
      </c>
      <c r="AS3521" s="13" t="s">
        <v>111</v>
      </c>
      <c r="AT3521" s="13">
        <v>2016</v>
      </c>
      <c r="AU3521" s="13" t="s">
        <v>212</v>
      </c>
    </row>
    <row r="3522" spans="2:47" x14ac:dyDescent="0.2">
      <c r="B3522" s="12" t="s">
        <v>5708</v>
      </c>
      <c r="C3522" s="7" t="s">
        <v>100</v>
      </c>
      <c r="D3522" s="13" t="s">
        <v>5703</v>
      </c>
      <c r="E3522" s="13" t="s">
        <v>5692</v>
      </c>
      <c r="F3522" s="13" t="s">
        <v>5704</v>
      </c>
      <c r="G3522" s="10" t="s">
        <v>5709</v>
      </c>
      <c r="H3522" s="8" t="s">
        <v>197</v>
      </c>
      <c r="I3522" s="8">
        <v>45</v>
      </c>
      <c r="J3522" s="10" t="s">
        <v>3109</v>
      </c>
      <c r="K3522" s="8" t="s">
        <v>107</v>
      </c>
      <c r="L3522" s="10" t="s">
        <v>108</v>
      </c>
      <c r="M3522" s="10" t="s">
        <v>109</v>
      </c>
      <c r="N3522" s="10" t="s">
        <v>664</v>
      </c>
      <c r="O3522" s="39"/>
      <c r="P3522" s="39"/>
      <c r="Q3522" s="39"/>
      <c r="R3522" s="27"/>
      <c r="S3522" s="27">
        <v>50</v>
      </c>
      <c r="T3522" s="27">
        <v>50</v>
      </c>
      <c r="U3522" s="27">
        <v>50</v>
      </c>
      <c r="V3522" s="27">
        <v>50</v>
      </c>
      <c r="W3522" s="27"/>
      <c r="X3522" s="27"/>
      <c r="Y3522" s="27"/>
      <c r="Z3522" s="27"/>
      <c r="AA3522" s="27"/>
      <c r="AB3522" s="27"/>
      <c r="AC3522" s="27"/>
      <c r="AD3522" s="27"/>
      <c r="AE3522" s="27"/>
      <c r="AF3522" s="27"/>
      <c r="AG3522" s="27"/>
      <c r="AH3522" s="27"/>
      <c r="AI3522" s="27"/>
      <c r="AJ3522" s="27"/>
      <c r="AK3522" s="27"/>
      <c r="AL3522" s="27"/>
      <c r="AM3522" s="27"/>
      <c r="AN3522" s="27"/>
      <c r="AO3522" s="27"/>
      <c r="AP3522" s="27">
        <v>1792.5</v>
      </c>
      <c r="AQ3522" s="39">
        <v>0</v>
      </c>
      <c r="AR3522" s="27">
        <f t="shared" si="92"/>
        <v>0</v>
      </c>
      <c r="AS3522" s="10" t="s">
        <v>111</v>
      </c>
      <c r="AT3522" s="43" t="s">
        <v>241</v>
      </c>
      <c r="AU3522" s="13" t="s">
        <v>1163</v>
      </c>
    </row>
    <row r="3523" spans="2:47" x14ac:dyDescent="0.2">
      <c r="B3523" s="13" t="s">
        <v>5710</v>
      </c>
      <c r="C3523" s="13" t="s">
        <v>100</v>
      </c>
      <c r="D3523" s="13" t="s">
        <v>5707</v>
      </c>
      <c r="E3523" s="13" t="s">
        <v>5692</v>
      </c>
      <c r="F3523" s="13" t="s">
        <v>5704</v>
      </c>
      <c r="G3523" s="13" t="s">
        <v>5709</v>
      </c>
      <c r="H3523" s="13" t="s">
        <v>1475</v>
      </c>
      <c r="I3523" s="13">
        <v>45</v>
      </c>
      <c r="J3523" s="13" t="s">
        <v>614</v>
      </c>
      <c r="K3523" s="13" t="s">
        <v>107</v>
      </c>
      <c r="L3523" s="13" t="s">
        <v>108</v>
      </c>
      <c r="M3523" s="13" t="s">
        <v>109</v>
      </c>
      <c r="N3523" s="13" t="s">
        <v>664</v>
      </c>
      <c r="O3523" s="39"/>
      <c r="P3523" s="39"/>
      <c r="Q3523" s="39"/>
      <c r="R3523" s="39"/>
      <c r="S3523" s="39">
        <v>50</v>
      </c>
      <c r="T3523" s="39">
        <v>50</v>
      </c>
      <c r="U3523" s="39">
        <v>50</v>
      </c>
      <c r="V3523" s="39">
        <v>50</v>
      </c>
      <c r="W3523" s="39">
        <v>50</v>
      </c>
      <c r="X3523" s="39"/>
      <c r="Y3523" s="39"/>
      <c r="Z3523" s="39"/>
      <c r="AA3523" s="39"/>
      <c r="AB3523" s="39"/>
      <c r="AC3523" s="39"/>
      <c r="AD3523" s="39"/>
      <c r="AE3523" s="39"/>
      <c r="AF3523" s="39"/>
      <c r="AG3523" s="39"/>
      <c r="AH3523" s="39"/>
      <c r="AI3523" s="39"/>
      <c r="AJ3523" s="39"/>
      <c r="AK3523" s="39"/>
      <c r="AL3523" s="39"/>
      <c r="AM3523" s="39"/>
      <c r="AN3523" s="39"/>
      <c r="AO3523" s="39"/>
      <c r="AP3523" s="39">
        <v>1792.5</v>
      </c>
      <c r="AQ3523" s="39">
        <v>0</v>
      </c>
      <c r="AR3523" s="27">
        <f t="shared" si="92"/>
        <v>0</v>
      </c>
      <c r="AS3523" s="13" t="s">
        <v>111</v>
      </c>
      <c r="AT3523" s="13">
        <v>2016</v>
      </c>
      <c r="AU3523" s="13">
        <v>15</v>
      </c>
    </row>
    <row r="3524" spans="2:47" x14ac:dyDescent="0.2">
      <c r="B3524" s="13" t="s">
        <v>5711</v>
      </c>
      <c r="C3524" s="13" t="s">
        <v>100</v>
      </c>
      <c r="D3524" s="13" t="s">
        <v>5707</v>
      </c>
      <c r="E3524" s="13" t="s">
        <v>5692</v>
      </c>
      <c r="F3524" s="13" t="s">
        <v>5704</v>
      </c>
      <c r="G3524" s="13" t="s">
        <v>5709</v>
      </c>
      <c r="H3524" s="13" t="s">
        <v>1475</v>
      </c>
      <c r="I3524" s="13">
        <v>45</v>
      </c>
      <c r="J3524" s="13" t="s">
        <v>614</v>
      </c>
      <c r="K3524" s="13" t="s">
        <v>107</v>
      </c>
      <c r="L3524" s="13" t="s">
        <v>108</v>
      </c>
      <c r="M3524" s="13" t="s">
        <v>109</v>
      </c>
      <c r="N3524" s="13" t="s">
        <v>664</v>
      </c>
      <c r="O3524" s="39"/>
      <c r="P3524" s="39"/>
      <c r="Q3524" s="39"/>
      <c r="R3524" s="39"/>
      <c r="S3524" s="39">
        <v>50</v>
      </c>
      <c r="T3524" s="39">
        <v>50</v>
      </c>
      <c r="U3524" s="39">
        <v>50</v>
      </c>
      <c r="V3524" s="39">
        <v>50</v>
      </c>
      <c r="W3524" s="39">
        <v>50</v>
      </c>
      <c r="X3524" s="39"/>
      <c r="Y3524" s="39"/>
      <c r="Z3524" s="39"/>
      <c r="AA3524" s="39"/>
      <c r="AB3524" s="39"/>
      <c r="AC3524" s="39"/>
      <c r="AD3524" s="39"/>
      <c r="AE3524" s="39"/>
      <c r="AF3524" s="39"/>
      <c r="AG3524" s="39"/>
      <c r="AH3524" s="39"/>
      <c r="AI3524" s="39"/>
      <c r="AJ3524" s="39"/>
      <c r="AK3524" s="39"/>
      <c r="AL3524" s="39"/>
      <c r="AM3524" s="39"/>
      <c r="AN3524" s="39"/>
      <c r="AO3524" s="39"/>
      <c r="AP3524" s="39">
        <v>5178.57</v>
      </c>
      <c r="AQ3524" s="39">
        <v>0</v>
      </c>
      <c r="AR3524" s="27">
        <f t="shared" si="92"/>
        <v>0</v>
      </c>
      <c r="AS3524" s="13" t="s">
        <v>111</v>
      </c>
      <c r="AT3524" s="13">
        <v>2016</v>
      </c>
      <c r="AU3524" s="13" t="s">
        <v>212</v>
      </c>
    </row>
    <row r="3525" spans="2:47" x14ac:dyDescent="0.2">
      <c r="B3525" s="12" t="s">
        <v>5712</v>
      </c>
      <c r="C3525" s="7" t="s">
        <v>100</v>
      </c>
      <c r="D3525" s="13" t="s">
        <v>5691</v>
      </c>
      <c r="E3525" s="13" t="s">
        <v>5692</v>
      </c>
      <c r="F3525" s="13" t="s">
        <v>5693</v>
      </c>
      <c r="G3525" s="10" t="s">
        <v>5713</v>
      </c>
      <c r="H3525" s="8" t="s">
        <v>197</v>
      </c>
      <c r="I3525" s="8">
        <v>45</v>
      </c>
      <c r="J3525" s="10" t="s">
        <v>3109</v>
      </c>
      <c r="K3525" s="8" t="s">
        <v>107</v>
      </c>
      <c r="L3525" s="10" t="s">
        <v>108</v>
      </c>
      <c r="M3525" s="10" t="s">
        <v>109</v>
      </c>
      <c r="N3525" s="10" t="s">
        <v>664</v>
      </c>
      <c r="O3525" s="39"/>
      <c r="P3525" s="39"/>
      <c r="Q3525" s="39"/>
      <c r="R3525" s="27"/>
      <c r="S3525" s="27">
        <v>2600</v>
      </c>
      <c r="T3525" s="27">
        <v>2600</v>
      </c>
      <c r="U3525" s="27">
        <v>2600</v>
      </c>
      <c r="V3525" s="27">
        <v>2600</v>
      </c>
      <c r="W3525" s="27"/>
      <c r="X3525" s="27"/>
      <c r="Y3525" s="27"/>
      <c r="Z3525" s="27"/>
      <c r="AA3525" s="27"/>
      <c r="AB3525" s="27"/>
      <c r="AC3525" s="27"/>
      <c r="AD3525" s="27"/>
      <c r="AE3525" s="27"/>
      <c r="AF3525" s="27"/>
      <c r="AG3525" s="27"/>
      <c r="AH3525" s="27"/>
      <c r="AI3525" s="27"/>
      <c r="AJ3525" s="27"/>
      <c r="AK3525" s="27"/>
      <c r="AL3525" s="27"/>
      <c r="AM3525" s="27"/>
      <c r="AN3525" s="27"/>
      <c r="AO3525" s="27"/>
      <c r="AP3525" s="27">
        <v>678</v>
      </c>
      <c r="AQ3525" s="39">
        <v>0</v>
      </c>
      <c r="AR3525" s="27">
        <f t="shared" ref="AR3525:AR3588" si="95">AQ3525*1.12</f>
        <v>0</v>
      </c>
      <c r="AS3525" s="10" t="s">
        <v>111</v>
      </c>
      <c r="AT3525" s="43" t="s">
        <v>241</v>
      </c>
      <c r="AU3525" s="13" t="s">
        <v>1163</v>
      </c>
    </row>
    <row r="3526" spans="2:47" x14ac:dyDescent="0.2">
      <c r="B3526" s="13" t="s">
        <v>5714</v>
      </c>
      <c r="C3526" s="13" t="s">
        <v>100</v>
      </c>
      <c r="D3526" s="13" t="s">
        <v>5696</v>
      </c>
      <c r="E3526" s="13" t="s">
        <v>5692</v>
      </c>
      <c r="F3526" s="13" t="s">
        <v>5693</v>
      </c>
      <c r="G3526" s="13" t="s">
        <v>5713</v>
      </c>
      <c r="H3526" s="13" t="s">
        <v>1475</v>
      </c>
      <c r="I3526" s="13">
        <v>45</v>
      </c>
      <c r="J3526" s="13" t="s">
        <v>614</v>
      </c>
      <c r="K3526" s="13" t="s">
        <v>107</v>
      </c>
      <c r="L3526" s="13" t="s">
        <v>108</v>
      </c>
      <c r="M3526" s="13" t="s">
        <v>109</v>
      </c>
      <c r="N3526" s="13" t="s">
        <v>664</v>
      </c>
      <c r="O3526" s="39"/>
      <c r="P3526" s="39"/>
      <c r="Q3526" s="39"/>
      <c r="R3526" s="39"/>
      <c r="S3526" s="39">
        <v>525</v>
      </c>
      <c r="T3526" s="39">
        <v>2100</v>
      </c>
      <c r="U3526" s="39">
        <v>2100</v>
      </c>
      <c r="V3526" s="39">
        <v>2100</v>
      </c>
      <c r="W3526" s="39">
        <v>2100</v>
      </c>
      <c r="X3526" s="39"/>
      <c r="Y3526" s="39"/>
      <c r="Z3526" s="39"/>
      <c r="AA3526" s="39"/>
      <c r="AB3526" s="39"/>
      <c r="AC3526" s="39"/>
      <c r="AD3526" s="39"/>
      <c r="AE3526" s="39"/>
      <c r="AF3526" s="39"/>
      <c r="AG3526" s="39"/>
      <c r="AH3526" s="39"/>
      <c r="AI3526" s="39"/>
      <c r="AJ3526" s="39"/>
      <c r="AK3526" s="39"/>
      <c r="AL3526" s="39"/>
      <c r="AM3526" s="39"/>
      <c r="AN3526" s="39"/>
      <c r="AO3526" s="39"/>
      <c r="AP3526" s="39">
        <v>678</v>
      </c>
      <c r="AQ3526" s="39">
        <v>0</v>
      </c>
      <c r="AR3526" s="27">
        <f t="shared" si="95"/>
        <v>0</v>
      </c>
      <c r="AS3526" s="13" t="s">
        <v>111</v>
      </c>
      <c r="AT3526" s="13">
        <v>2016</v>
      </c>
      <c r="AU3526" s="13">
        <v>14</v>
      </c>
    </row>
    <row r="3527" spans="2:47" x14ac:dyDescent="0.2">
      <c r="B3527" s="13" t="s">
        <v>5715</v>
      </c>
      <c r="C3527" s="13" t="s">
        <v>100</v>
      </c>
      <c r="D3527" s="13" t="s">
        <v>5696</v>
      </c>
      <c r="E3527" s="13" t="s">
        <v>5692</v>
      </c>
      <c r="F3527" s="13" t="s">
        <v>5693</v>
      </c>
      <c r="G3527" s="13" t="s">
        <v>5713</v>
      </c>
      <c r="H3527" s="13" t="s">
        <v>1475</v>
      </c>
      <c r="I3527" s="13">
        <v>45</v>
      </c>
      <c r="J3527" s="13" t="s">
        <v>614</v>
      </c>
      <c r="K3527" s="13" t="s">
        <v>107</v>
      </c>
      <c r="L3527" s="13" t="s">
        <v>108</v>
      </c>
      <c r="M3527" s="13" t="s">
        <v>109</v>
      </c>
      <c r="N3527" s="13" t="s">
        <v>664</v>
      </c>
      <c r="O3527" s="39"/>
      <c r="P3527" s="39"/>
      <c r="Q3527" s="39"/>
      <c r="R3527" s="39"/>
      <c r="S3527" s="39">
        <v>0</v>
      </c>
      <c r="T3527" s="39">
        <v>2100</v>
      </c>
      <c r="U3527" s="39">
        <v>2100</v>
      </c>
      <c r="V3527" s="39">
        <v>2100</v>
      </c>
      <c r="W3527" s="39">
        <v>2100</v>
      </c>
      <c r="X3527" s="39"/>
      <c r="Y3527" s="39"/>
      <c r="Z3527" s="39"/>
      <c r="AA3527" s="39"/>
      <c r="AB3527" s="39"/>
      <c r="AC3527" s="39"/>
      <c r="AD3527" s="39"/>
      <c r="AE3527" s="39"/>
      <c r="AF3527" s="39"/>
      <c r="AG3527" s="39"/>
      <c r="AH3527" s="39"/>
      <c r="AI3527" s="39"/>
      <c r="AJ3527" s="39"/>
      <c r="AK3527" s="39"/>
      <c r="AL3527" s="39"/>
      <c r="AM3527" s="39"/>
      <c r="AN3527" s="39"/>
      <c r="AO3527" s="39"/>
      <c r="AP3527" s="39">
        <v>678</v>
      </c>
      <c r="AQ3527" s="39">
        <v>0</v>
      </c>
      <c r="AR3527" s="27">
        <f t="shared" si="95"/>
        <v>0</v>
      </c>
      <c r="AS3527" s="13" t="s">
        <v>111</v>
      </c>
      <c r="AT3527" s="13">
        <v>2016</v>
      </c>
      <c r="AU3527" s="13">
        <v>14</v>
      </c>
    </row>
    <row r="3528" spans="2:47" x14ac:dyDescent="0.2">
      <c r="B3528" s="13" t="s">
        <v>5716</v>
      </c>
      <c r="C3528" s="13" t="s">
        <v>100</v>
      </c>
      <c r="D3528" s="13" t="s">
        <v>5696</v>
      </c>
      <c r="E3528" s="13" t="s">
        <v>5692</v>
      </c>
      <c r="F3528" s="13" t="s">
        <v>5693</v>
      </c>
      <c r="G3528" s="13" t="s">
        <v>5713</v>
      </c>
      <c r="H3528" s="13" t="s">
        <v>1475</v>
      </c>
      <c r="I3528" s="13">
        <v>45</v>
      </c>
      <c r="J3528" s="13" t="s">
        <v>106</v>
      </c>
      <c r="K3528" s="13" t="s">
        <v>107</v>
      </c>
      <c r="L3528" s="13" t="s">
        <v>108</v>
      </c>
      <c r="M3528" s="13" t="s">
        <v>122</v>
      </c>
      <c r="N3528" s="13" t="s">
        <v>664</v>
      </c>
      <c r="O3528" s="39"/>
      <c r="P3528" s="39"/>
      <c r="Q3528" s="39"/>
      <c r="R3528" s="39"/>
      <c r="S3528" s="39">
        <v>525</v>
      </c>
      <c r="T3528" s="39">
        <v>2100</v>
      </c>
      <c r="U3528" s="39">
        <v>2100</v>
      </c>
      <c r="V3528" s="39">
        <v>2100</v>
      </c>
      <c r="W3528" s="39">
        <v>2100</v>
      </c>
      <c r="X3528" s="39"/>
      <c r="Y3528" s="39"/>
      <c r="Z3528" s="39"/>
      <c r="AA3528" s="39"/>
      <c r="AB3528" s="39"/>
      <c r="AC3528" s="39"/>
      <c r="AD3528" s="39"/>
      <c r="AE3528" s="39"/>
      <c r="AF3528" s="39"/>
      <c r="AG3528" s="39"/>
      <c r="AH3528" s="39"/>
      <c r="AI3528" s="39"/>
      <c r="AJ3528" s="39"/>
      <c r="AK3528" s="39"/>
      <c r="AL3528" s="39"/>
      <c r="AM3528" s="39"/>
      <c r="AN3528" s="39"/>
      <c r="AO3528" s="39"/>
      <c r="AP3528" s="39">
        <v>678</v>
      </c>
      <c r="AQ3528" s="39">
        <f>(O3528+P3528+Q3528+R3528+S3528+T3528+U3528+V3528+W3528)*AP3528</f>
        <v>6051150</v>
      </c>
      <c r="AR3528" s="27">
        <f t="shared" si="95"/>
        <v>6777288.0000000009</v>
      </c>
      <c r="AS3528" s="13" t="s">
        <v>111</v>
      </c>
      <c r="AT3528" s="13">
        <v>2016</v>
      </c>
      <c r="AU3528" s="13"/>
    </row>
    <row r="3529" spans="2:47" x14ac:dyDescent="0.2">
      <c r="B3529" s="12" t="s">
        <v>5717</v>
      </c>
      <c r="C3529" s="7" t="s">
        <v>100</v>
      </c>
      <c r="D3529" s="13" t="s">
        <v>5718</v>
      </c>
      <c r="E3529" s="13" t="s">
        <v>4779</v>
      </c>
      <c r="F3529" s="13" t="s">
        <v>5719</v>
      </c>
      <c r="G3529" s="10" t="s">
        <v>5720</v>
      </c>
      <c r="H3529" s="8" t="s">
        <v>197</v>
      </c>
      <c r="I3529" s="8">
        <v>45</v>
      </c>
      <c r="J3529" s="10" t="s">
        <v>3109</v>
      </c>
      <c r="K3529" s="8" t="s">
        <v>107</v>
      </c>
      <c r="L3529" s="10" t="s">
        <v>108</v>
      </c>
      <c r="M3529" s="10" t="s">
        <v>109</v>
      </c>
      <c r="N3529" s="10" t="s">
        <v>5721</v>
      </c>
      <c r="O3529" s="39"/>
      <c r="P3529" s="39"/>
      <c r="Q3529" s="39"/>
      <c r="R3529" s="27"/>
      <c r="S3529" s="27">
        <v>30</v>
      </c>
      <c r="T3529" s="27">
        <v>30</v>
      </c>
      <c r="U3529" s="27">
        <v>30</v>
      </c>
      <c r="V3529" s="27">
        <v>30</v>
      </c>
      <c r="W3529" s="27"/>
      <c r="X3529" s="27"/>
      <c r="Y3529" s="27"/>
      <c r="Z3529" s="27"/>
      <c r="AA3529" s="27"/>
      <c r="AB3529" s="27"/>
      <c r="AC3529" s="27"/>
      <c r="AD3529" s="27"/>
      <c r="AE3529" s="27"/>
      <c r="AF3529" s="27"/>
      <c r="AG3529" s="27"/>
      <c r="AH3529" s="27"/>
      <c r="AI3529" s="27"/>
      <c r="AJ3529" s="27"/>
      <c r="AK3529" s="27"/>
      <c r="AL3529" s="27"/>
      <c r="AM3529" s="27"/>
      <c r="AN3529" s="27"/>
      <c r="AO3529" s="27"/>
      <c r="AP3529" s="27">
        <v>9500</v>
      </c>
      <c r="AQ3529" s="39">
        <v>0</v>
      </c>
      <c r="AR3529" s="27">
        <f t="shared" si="95"/>
        <v>0</v>
      </c>
      <c r="AS3529" s="10" t="s">
        <v>111</v>
      </c>
      <c r="AT3529" s="43" t="s">
        <v>241</v>
      </c>
      <c r="AU3529" s="89" t="s">
        <v>212</v>
      </c>
    </row>
    <row r="3530" spans="2:47" x14ac:dyDescent="0.2">
      <c r="B3530" s="12" t="s">
        <v>5722</v>
      </c>
      <c r="C3530" s="7" t="s">
        <v>100</v>
      </c>
      <c r="D3530" s="13" t="s">
        <v>5723</v>
      </c>
      <c r="E3530" s="13" t="s">
        <v>5724</v>
      </c>
      <c r="F3530" s="13" t="s">
        <v>5725</v>
      </c>
      <c r="G3530" s="10" t="s">
        <v>5726</v>
      </c>
      <c r="H3530" s="8" t="s">
        <v>197</v>
      </c>
      <c r="I3530" s="8">
        <v>45</v>
      </c>
      <c r="J3530" s="10" t="s">
        <v>3109</v>
      </c>
      <c r="K3530" s="8" t="s">
        <v>107</v>
      </c>
      <c r="L3530" s="10" t="s">
        <v>108</v>
      </c>
      <c r="M3530" s="10" t="s">
        <v>109</v>
      </c>
      <c r="N3530" s="10" t="s">
        <v>664</v>
      </c>
      <c r="O3530" s="39"/>
      <c r="P3530" s="39"/>
      <c r="Q3530" s="39"/>
      <c r="R3530" s="27"/>
      <c r="S3530" s="27">
        <v>58</v>
      </c>
      <c r="T3530" s="27">
        <v>58</v>
      </c>
      <c r="U3530" s="27">
        <v>58</v>
      </c>
      <c r="V3530" s="27">
        <v>58</v>
      </c>
      <c r="W3530" s="27"/>
      <c r="X3530" s="27"/>
      <c r="Y3530" s="27"/>
      <c r="Z3530" s="27"/>
      <c r="AA3530" s="27"/>
      <c r="AB3530" s="27"/>
      <c r="AC3530" s="27"/>
      <c r="AD3530" s="27"/>
      <c r="AE3530" s="27"/>
      <c r="AF3530" s="27"/>
      <c r="AG3530" s="27"/>
      <c r="AH3530" s="27"/>
      <c r="AI3530" s="27"/>
      <c r="AJ3530" s="27"/>
      <c r="AK3530" s="27"/>
      <c r="AL3530" s="27"/>
      <c r="AM3530" s="27"/>
      <c r="AN3530" s="27"/>
      <c r="AO3530" s="27"/>
      <c r="AP3530" s="27">
        <v>1633.3333333333333</v>
      </c>
      <c r="AQ3530" s="39">
        <v>0</v>
      </c>
      <c r="AR3530" s="27">
        <f t="shared" si="95"/>
        <v>0</v>
      </c>
      <c r="AS3530" s="10" t="s">
        <v>111</v>
      </c>
      <c r="AT3530" s="43" t="s">
        <v>241</v>
      </c>
      <c r="AU3530" s="13" t="s">
        <v>1163</v>
      </c>
    </row>
    <row r="3531" spans="2:47" x14ac:dyDescent="0.2">
      <c r="B3531" s="13" t="s">
        <v>5727</v>
      </c>
      <c r="C3531" s="13" t="s">
        <v>100</v>
      </c>
      <c r="D3531" s="13" t="s">
        <v>5728</v>
      </c>
      <c r="E3531" s="13" t="s">
        <v>5724</v>
      </c>
      <c r="F3531" s="13" t="s">
        <v>5725</v>
      </c>
      <c r="G3531" s="13" t="s">
        <v>5726</v>
      </c>
      <c r="H3531" s="13" t="s">
        <v>1475</v>
      </c>
      <c r="I3531" s="13">
        <v>45</v>
      </c>
      <c r="J3531" s="13" t="s">
        <v>614</v>
      </c>
      <c r="K3531" s="13" t="s">
        <v>107</v>
      </c>
      <c r="L3531" s="13" t="s">
        <v>108</v>
      </c>
      <c r="M3531" s="13" t="s">
        <v>109</v>
      </c>
      <c r="N3531" s="13" t="s">
        <v>664</v>
      </c>
      <c r="O3531" s="39"/>
      <c r="P3531" s="39"/>
      <c r="Q3531" s="39"/>
      <c r="R3531" s="39"/>
      <c r="S3531" s="39">
        <v>128</v>
      </c>
      <c r="T3531" s="39">
        <v>128</v>
      </c>
      <c r="U3531" s="39">
        <v>128</v>
      </c>
      <c r="V3531" s="39">
        <v>128</v>
      </c>
      <c r="W3531" s="39">
        <v>128</v>
      </c>
      <c r="X3531" s="39"/>
      <c r="Y3531" s="39"/>
      <c r="Z3531" s="39"/>
      <c r="AA3531" s="39"/>
      <c r="AB3531" s="39"/>
      <c r="AC3531" s="39"/>
      <c r="AD3531" s="39"/>
      <c r="AE3531" s="39"/>
      <c r="AF3531" s="39"/>
      <c r="AG3531" s="39"/>
      <c r="AH3531" s="39"/>
      <c r="AI3531" s="39"/>
      <c r="AJ3531" s="39"/>
      <c r="AK3531" s="39"/>
      <c r="AL3531" s="39"/>
      <c r="AM3531" s="39"/>
      <c r="AN3531" s="39"/>
      <c r="AO3531" s="39"/>
      <c r="AP3531" s="39">
        <v>1633.33</v>
      </c>
      <c r="AQ3531" s="39">
        <v>0</v>
      </c>
      <c r="AR3531" s="27">
        <f t="shared" si="95"/>
        <v>0</v>
      </c>
      <c r="AS3531" s="13" t="s">
        <v>111</v>
      </c>
      <c r="AT3531" s="13">
        <v>2016</v>
      </c>
      <c r="AU3531" s="13">
        <v>14</v>
      </c>
    </row>
    <row r="3532" spans="2:47" x14ac:dyDescent="0.2">
      <c r="B3532" s="13" t="s">
        <v>5729</v>
      </c>
      <c r="C3532" s="13" t="s">
        <v>100</v>
      </c>
      <c r="D3532" s="13" t="s">
        <v>5728</v>
      </c>
      <c r="E3532" s="13" t="s">
        <v>5724</v>
      </c>
      <c r="F3532" s="13" t="s">
        <v>5725</v>
      </c>
      <c r="G3532" s="13" t="s">
        <v>5726</v>
      </c>
      <c r="H3532" s="13" t="s">
        <v>1475</v>
      </c>
      <c r="I3532" s="13">
        <v>45</v>
      </c>
      <c r="J3532" s="13" t="s">
        <v>614</v>
      </c>
      <c r="K3532" s="13" t="s">
        <v>107</v>
      </c>
      <c r="L3532" s="13" t="s">
        <v>108</v>
      </c>
      <c r="M3532" s="13" t="s">
        <v>122</v>
      </c>
      <c r="N3532" s="13" t="s">
        <v>664</v>
      </c>
      <c r="O3532" s="39"/>
      <c r="P3532" s="39"/>
      <c r="Q3532" s="39"/>
      <c r="R3532" s="39"/>
      <c r="S3532" s="39">
        <v>107</v>
      </c>
      <c r="T3532" s="39">
        <v>128</v>
      </c>
      <c r="U3532" s="39">
        <v>128</v>
      </c>
      <c r="V3532" s="39">
        <v>128</v>
      </c>
      <c r="W3532" s="39">
        <v>128</v>
      </c>
      <c r="X3532" s="39"/>
      <c r="Y3532" s="39"/>
      <c r="Z3532" s="39"/>
      <c r="AA3532" s="39"/>
      <c r="AB3532" s="39"/>
      <c r="AC3532" s="39"/>
      <c r="AD3532" s="39"/>
      <c r="AE3532" s="39"/>
      <c r="AF3532" s="39"/>
      <c r="AG3532" s="39"/>
      <c r="AH3532" s="39"/>
      <c r="AI3532" s="39"/>
      <c r="AJ3532" s="39"/>
      <c r="AK3532" s="39"/>
      <c r="AL3532" s="39"/>
      <c r="AM3532" s="39"/>
      <c r="AN3532" s="39"/>
      <c r="AO3532" s="39"/>
      <c r="AP3532" s="39">
        <v>1633.33</v>
      </c>
      <c r="AQ3532" s="39">
        <v>0</v>
      </c>
      <c r="AR3532" s="27">
        <f t="shared" si="95"/>
        <v>0</v>
      </c>
      <c r="AS3532" s="13" t="s">
        <v>111</v>
      </c>
      <c r="AT3532" s="13">
        <v>2016</v>
      </c>
      <c r="AU3532" s="13" t="s">
        <v>115</v>
      </c>
    </row>
    <row r="3533" spans="2:47" x14ac:dyDescent="0.2">
      <c r="B3533" s="13" t="s">
        <v>5730</v>
      </c>
      <c r="C3533" s="13" t="s">
        <v>100</v>
      </c>
      <c r="D3533" s="13" t="s">
        <v>5728</v>
      </c>
      <c r="E3533" s="13" t="s">
        <v>5724</v>
      </c>
      <c r="F3533" s="13" t="s">
        <v>5725</v>
      </c>
      <c r="G3533" s="13" t="s">
        <v>5726</v>
      </c>
      <c r="H3533" s="13" t="s">
        <v>1475</v>
      </c>
      <c r="I3533" s="13">
        <v>45</v>
      </c>
      <c r="J3533" s="13" t="s">
        <v>106</v>
      </c>
      <c r="K3533" s="13" t="s">
        <v>107</v>
      </c>
      <c r="L3533" s="13" t="s">
        <v>108</v>
      </c>
      <c r="M3533" s="13" t="s">
        <v>122</v>
      </c>
      <c r="N3533" s="13" t="s">
        <v>664</v>
      </c>
      <c r="O3533" s="39"/>
      <c r="P3533" s="39"/>
      <c r="Q3533" s="39"/>
      <c r="R3533" s="39"/>
      <c r="S3533" s="39">
        <v>128</v>
      </c>
      <c r="T3533" s="39">
        <v>128</v>
      </c>
      <c r="U3533" s="39">
        <v>128</v>
      </c>
      <c r="V3533" s="39">
        <v>128</v>
      </c>
      <c r="W3533" s="39">
        <v>128</v>
      </c>
      <c r="X3533" s="39"/>
      <c r="Y3533" s="39"/>
      <c r="Z3533" s="39"/>
      <c r="AA3533" s="39"/>
      <c r="AB3533" s="39"/>
      <c r="AC3533" s="39"/>
      <c r="AD3533" s="39"/>
      <c r="AE3533" s="39"/>
      <c r="AF3533" s="39"/>
      <c r="AG3533" s="39"/>
      <c r="AH3533" s="39"/>
      <c r="AI3533" s="39"/>
      <c r="AJ3533" s="39"/>
      <c r="AK3533" s="39"/>
      <c r="AL3533" s="39"/>
      <c r="AM3533" s="39"/>
      <c r="AN3533" s="39"/>
      <c r="AO3533" s="39"/>
      <c r="AP3533" s="39">
        <v>1633.33</v>
      </c>
      <c r="AQ3533" s="39">
        <v>0</v>
      </c>
      <c r="AR3533" s="27">
        <f t="shared" si="95"/>
        <v>0</v>
      </c>
      <c r="AS3533" s="13" t="s">
        <v>111</v>
      </c>
      <c r="AT3533" s="13">
        <v>2016</v>
      </c>
      <c r="AU3533" s="13" t="s">
        <v>6997</v>
      </c>
    </row>
    <row r="3534" spans="2:47" x14ac:dyDescent="0.2">
      <c r="B3534" s="13" t="s">
        <v>6999</v>
      </c>
      <c r="C3534" s="13" t="s">
        <v>100</v>
      </c>
      <c r="D3534" s="13" t="s">
        <v>5728</v>
      </c>
      <c r="E3534" s="13" t="s">
        <v>5724</v>
      </c>
      <c r="F3534" s="13" t="s">
        <v>5725</v>
      </c>
      <c r="G3534" s="13" t="s">
        <v>5726</v>
      </c>
      <c r="H3534" s="13" t="s">
        <v>1475</v>
      </c>
      <c r="I3534" s="13">
        <v>45</v>
      </c>
      <c r="J3534" s="13" t="s">
        <v>106</v>
      </c>
      <c r="K3534" s="13" t="s">
        <v>107</v>
      </c>
      <c r="L3534" s="13" t="s">
        <v>108</v>
      </c>
      <c r="M3534" s="13" t="s">
        <v>122</v>
      </c>
      <c r="N3534" s="13" t="s">
        <v>664</v>
      </c>
      <c r="O3534" s="39"/>
      <c r="P3534" s="39"/>
      <c r="Q3534" s="39"/>
      <c r="R3534" s="39"/>
      <c r="S3534" s="95">
        <v>107</v>
      </c>
      <c r="T3534" s="95">
        <v>82</v>
      </c>
      <c r="U3534" s="95">
        <v>128</v>
      </c>
      <c r="V3534" s="95">
        <v>128</v>
      </c>
      <c r="W3534" s="95">
        <v>128</v>
      </c>
      <c r="X3534" s="39"/>
      <c r="Y3534" s="39"/>
      <c r="Z3534" s="39"/>
      <c r="AA3534" s="39"/>
      <c r="AB3534" s="39"/>
      <c r="AC3534" s="39"/>
      <c r="AD3534" s="39"/>
      <c r="AE3534" s="39"/>
      <c r="AF3534" s="39"/>
      <c r="AG3534" s="39"/>
      <c r="AH3534" s="39"/>
      <c r="AI3534" s="39"/>
      <c r="AJ3534" s="39"/>
      <c r="AK3534" s="39"/>
      <c r="AL3534" s="39"/>
      <c r="AM3534" s="39"/>
      <c r="AN3534" s="39"/>
      <c r="AO3534" s="39"/>
      <c r="AP3534" s="39">
        <v>1633.33</v>
      </c>
      <c r="AQ3534" s="39">
        <f>(O3534+P3534+Q3534+R3534+S3534+T3534+U3534+V3534+W3534)*AP3534</f>
        <v>935898.09</v>
      </c>
      <c r="AR3534" s="27">
        <f t="shared" si="95"/>
        <v>1048205.8608</v>
      </c>
      <c r="AS3534" s="13" t="s">
        <v>111</v>
      </c>
      <c r="AT3534" s="13">
        <v>2016</v>
      </c>
      <c r="AU3534" s="13"/>
    </row>
    <row r="3535" spans="2:47" x14ac:dyDescent="0.2">
      <c r="B3535" s="12" t="s">
        <v>5731</v>
      </c>
      <c r="C3535" s="7" t="s">
        <v>100</v>
      </c>
      <c r="D3535" s="13" t="s">
        <v>5732</v>
      </c>
      <c r="E3535" s="13" t="s">
        <v>5733</v>
      </c>
      <c r="F3535" s="13" t="s">
        <v>5734</v>
      </c>
      <c r="G3535" s="10" t="s">
        <v>5733</v>
      </c>
      <c r="H3535" s="8" t="s">
        <v>197</v>
      </c>
      <c r="I3535" s="8">
        <v>45</v>
      </c>
      <c r="J3535" s="10" t="s">
        <v>3109</v>
      </c>
      <c r="K3535" s="8" t="s">
        <v>107</v>
      </c>
      <c r="L3535" s="10" t="s">
        <v>108</v>
      </c>
      <c r="M3535" s="10" t="s">
        <v>109</v>
      </c>
      <c r="N3535" s="10" t="s">
        <v>261</v>
      </c>
      <c r="O3535" s="39"/>
      <c r="P3535" s="39"/>
      <c r="Q3535" s="39"/>
      <c r="R3535" s="27"/>
      <c r="S3535" s="27">
        <v>32.200000000000003</v>
      </c>
      <c r="T3535" s="27">
        <v>32.200000000000003</v>
      </c>
      <c r="U3535" s="27">
        <v>32.200000000000003</v>
      </c>
      <c r="V3535" s="27">
        <v>32.200000000000003</v>
      </c>
      <c r="W3535" s="27"/>
      <c r="X3535" s="27"/>
      <c r="Y3535" s="27"/>
      <c r="Z3535" s="27"/>
      <c r="AA3535" s="27"/>
      <c r="AB3535" s="27"/>
      <c r="AC3535" s="27"/>
      <c r="AD3535" s="27"/>
      <c r="AE3535" s="27"/>
      <c r="AF3535" s="27"/>
      <c r="AG3535" s="27"/>
      <c r="AH3535" s="27"/>
      <c r="AI3535" s="27"/>
      <c r="AJ3535" s="27"/>
      <c r="AK3535" s="27"/>
      <c r="AL3535" s="27"/>
      <c r="AM3535" s="27"/>
      <c r="AN3535" s="27"/>
      <c r="AO3535" s="27"/>
      <c r="AP3535" s="27">
        <v>233164.3254125714</v>
      </c>
      <c r="AQ3535" s="39">
        <v>0</v>
      </c>
      <c r="AR3535" s="27">
        <f t="shared" si="95"/>
        <v>0</v>
      </c>
      <c r="AS3535" s="10" t="s">
        <v>111</v>
      </c>
      <c r="AT3535" s="43" t="s">
        <v>241</v>
      </c>
      <c r="AU3535" s="13" t="s">
        <v>1163</v>
      </c>
    </row>
    <row r="3536" spans="2:47" x14ac:dyDescent="0.2">
      <c r="B3536" s="13" t="s">
        <v>5735</v>
      </c>
      <c r="C3536" s="13" t="s">
        <v>100</v>
      </c>
      <c r="D3536" s="13" t="s">
        <v>5736</v>
      </c>
      <c r="E3536" s="13" t="s">
        <v>5733</v>
      </c>
      <c r="F3536" s="13" t="s">
        <v>5734</v>
      </c>
      <c r="G3536" s="13" t="s">
        <v>5733</v>
      </c>
      <c r="H3536" s="13" t="s">
        <v>1475</v>
      </c>
      <c r="I3536" s="13">
        <v>45</v>
      </c>
      <c r="J3536" s="13" t="s">
        <v>614</v>
      </c>
      <c r="K3536" s="13" t="s">
        <v>107</v>
      </c>
      <c r="L3536" s="13" t="s">
        <v>108</v>
      </c>
      <c r="M3536" s="13" t="s">
        <v>109</v>
      </c>
      <c r="N3536" s="13" t="s">
        <v>261</v>
      </c>
      <c r="O3536" s="39"/>
      <c r="P3536" s="39"/>
      <c r="Q3536" s="39"/>
      <c r="R3536" s="39"/>
      <c r="S3536" s="39">
        <v>27</v>
      </c>
      <c r="T3536" s="39">
        <v>28</v>
      </c>
      <c r="U3536" s="39">
        <v>28</v>
      </c>
      <c r="V3536" s="39">
        <v>28</v>
      </c>
      <c r="W3536" s="39">
        <v>28</v>
      </c>
      <c r="X3536" s="39"/>
      <c r="Y3536" s="39"/>
      <c r="Z3536" s="39"/>
      <c r="AA3536" s="39"/>
      <c r="AB3536" s="39"/>
      <c r="AC3536" s="39"/>
      <c r="AD3536" s="39"/>
      <c r="AE3536" s="39"/>
      <c r="AF3536" s="39"/>
      <c r="AG3536" s="39"/>
      <c r="AH3536" s="39"/>
      <c r="AI3536" s="39"/>
      <c r="AJ3536" s="39"/>
      <c r="AK3536" s="39"/>
      <c r="AL3536" s="39"/>
      <c r="AM3536" s="39"/>
      <c r="AN3536" s="39"/>
      <c r="AO3536" s="39"/>
      <c r="AP3536" s="39">
        <v>233164.32</v>
      </c>
      <c r="AQ3536" s="39">
        <v>0</v>
      </c>
      <c r="AR3536" s="27">
        <f t="shared" si="95"/>
        <v>0</v>
      </c>
      <c r="AS3536" s="13" t="s">
        <v>111</v>
      </c>
      <c r="AT3536" s="13">
        <v>2016</v>
      </c>
      <c r="AU3536" s="13" t="s">
        <v>212</v>
      </c>
    </row>
    <row r="3537" spans="2:47" x14ac:dyDescent="0.2">
      <c r="B3537" s="12" t="s">
        <v>5737</v>
      </c>
      <c r="C3537" s="7" t="s">
        <v>100</v>
      </c>
      <c r="D3537" s="13" t="s">
        <v>5738</v>
      </c>
      <c r="E3537" s="13" t="s">
        <v>3968</v>
      </c>
      <c r="F3537" s="13" t="s">
        <v>5739</v>
      </c>
      <c r="G3537" s="10" t="s">
        <v>5740</v>
      </c>
      <c r="H3537" s="8" t="s">
        <v>197</v>
      </c>
      <c r="I3537" s="8">
        <v>45</v>
      </c>
      <c r="J3537" s="10" t="s">
        <v>3109</v>
      </c>
      <c r="K3537" s="8" t="s">
        <v>107</v>
      </c>
      <c r="L3537" s="10" t="s">
        <v>108</v>
      </c>
      <c r="M3537" s="10" t="s">
        <v>109</v>
      </c>
      <c r="N3537" s="10" t="s">
        <v>261</v>
      </c>
      <c r="O3537" s="39"/>
      <c r="P3537" s="39"/>
      <c r="Q3537" s="39"/>
      <c r="R3537" s="27"/>
      <c r="S3537" s="27">
        <v>160</v>
      </c>
      <c r="T3537" s="27">
        <v>160</v>
      </c>
      <c r="U3537" s="27">
        <v>160</v>
      </c>
      <c r="V3537" s="27">
        <v>160</v>
      </c>
      <c r="W3537" s="27"/>
      <c r="X3537" s="27"/>
      <c r="Y3537" s="27"/>
      <c r="Z3537" s="27"/>
      <c r="AA3537" s="27"/>
      <c r="AB3537" s="27"/>
      <c r="AC3537" s="27"/>
      <c r="AD3537" s="27"/>
      <c r="AE3537" s="27"/>
      <c r="AF3537" s="27"/>
      <c r="AG3537" s="27"/>
      <c r="AH3537" s="27"/>
      <c r="AI3537" s="27"/>
      <c r="AJ3537" s="27"/>
      <c r="AK3537" s="27"/>
      <c r="AL3537" s="27"/>
      <c r="AM3537" s="27"/>
      <c r="AN3537" s="27"/>
      <c r="AO3537" s="27"/>
      <c r="AP3537" s="27">
        <v>811.5</v>
      </c>
      <c r="AQ3537" s="39">
        <v>0</v>
      </c>
      <c r="AR3537" s="27">
        <f t="shared" si="95"/>
        <v>0</v>
      </c>
      <c r="AS3537" s="10" t="s">
        <v>111</v>
      </c>
      <c r="AT3537" s="43" t="s">
        <v>241</v>
      </c>
      <c r="AU3537" s="89" t="s">
        <v>212</v>
      </c>
    </row>
    <row r="3538" spans="2:47" x14ac:dyDescent="0.2">
      <c r="B3538" s="12" t="s">
        <v>5741</v>
      </c>
      <c r="C3538" s="7" t="s">
        <v>100</v>
      </c>
      <c r="D3538" s="13" t="s">
        <v>5742</v>
      </c>
      <c r="E3538" s="13" t="s">
        <v>3968</v>
      </c>
      <c r="F3538" s="13" t="s">
        <v>5743</v>
      </c>
      <c r="G3538" s="10" t="s">
        <v>5744</v>
      </c>
      <c r="H3538" s="8" t="s">
        <v>197</v>
      </c>
      <c r="I3538" s="8">
        <v>45</v>
      </c>
      <c r="J3538" s="10" t="s">
        <v>3109</v>
      </c>
      <c r="K3538" s="8" t="s">
        <v>107</v>
      </c>
      <c r="L3538" s="10" t="s">
        <v>108</v>
      </c>
      <c r="M3538" s="10" t="s">
        <v>109</v>
      </c>
      <c r="N3538" s="10" t="s">
        <v>3503</v>
      </c>
      <c r="O3538" s="39"/>
      <c r="P3538" s="39"/>
      <c r="Q3538" s="39"/>
      <c r="R3538" s="27"/>
      <c r="S3538" s="27">
        <v>2662</v>
      </c>
      <c r="T3538" s="27">
        <v>2662</v>
      </c>
      <c r="U3538" s="27">
        <v>2662</v>
      </c>
      <c r="V3538" s="27">
        <v>2662</v>
      </c>
      <c r="W3538" s="27"/>
      <c r="X3538" s="27"/>
      <c r="Y3538" s="27"/>
      <c r="Z3538" s="27"/>
      <c r="AA3538" s="27"/>
      <c r="AB3538" s="27"/>
      <c r="AC3538" s="27"/>
      <c r="AD3538" s="27"/>
      <c r="AE3538" s="27"/>
      <c r="AF3538" s="27"/>
      <c r="AG3538" s="27"/>
      <c r="AH3538" s="27"/>
      <c r="AI3538" s="27"/>
      <c r="AJ3538" s="27"/>
      <c r="AK3538" s="27"/>
      <c r="AL3538" s="27"/>
      <c r="AM3538" s="27"/>
      <c r="AN3538" s="27"/>
      <c r="AO3538" s="27"/>
      <c r="AP3538" s="27">
        <v>429.46428571428567</v>
      </c>
      <c r="AQ3538" s="39">
        <v>0</v>
      </c>
      <c r="AR3538" s="27">
        <f t="shared" si="95"/>
        <v>0</v>
      </c>
      <c r="AS3538" s="10" t="s">
        <v>111</v>
      </c>
      <c r="AT3538" s="43" t="s">
        <v>241</v>
      </c>
      <c r="AU3538" s="13" t="s">
        <v>1163</v>
      </c>
    </row>
    <row r="3539" spans="2:47" x14ac:dyDescent="0.2">
      <c r="B3539" s="13" t="s">
        <v>5745</v>
      </c>
      <c r="C3539" s="13" t="s">
        <v>100</v>
      </c>
      <c r="D3539" s="13" t="s">
        <v>5746</v>
      </c>
      <c r="E3539" s="13" t="s">
        <v>3968</v>
      </c>
      <c r="F3539" s="13" t="s">
        <v>5743</v>
      </c>
      <c r="G3539" s="13" t="s">
        <v>5744</v>
      </c>
      <c r="H3539" s="13" t="s">
        <v>1475</v>
      </c>
      <c r="I3539" s="13">
        <v>45</v>
      </c>
      <c r="J3539" s="13" t="s">
        <v>614</v>
      </c>
      <c r="K3539" s="13" t="s">
        <v>107</v>
      </c>
      <c r="L3539" s="13" t="s">
        <v>108</v>
      </c>
      <c r="M3539" s="13" t="s">
        <v>109</v>
      </c>
      <c r="N3539" s="13" t="s">
        <v>3503</v>
      </c>
      <c r="O3539" s="39"/>
      <c r="P3539" s="39"/>
      <c r="Q3539" s="39"/>
      <c r="R3539" s="39"/>
      <c r="S3539" s="39">
        <v>1114</v>
      </c>
      <c r="T3539" s="39">
        <v>2730</v>
      </c>
      <c r="U3539" s="39">
        <v>2730</v>
      </c>
      <c r="V3539" s="39">
        <v>2730</v>
      </c>
      <c r="W3539" s="39">
        <v>2730</v>
      </c>
      <c r="X3539" s="39"/>
      <c r="Y3539" s="39"/>
      <c r="Z3539" s="39"/>
      <c r="AA3539" s="39"/>
      <c r="AB3539" s="39"/>
      <c r="AC3539" s="39"/>
      <c r="AD3539" s="39"/>
      <c r="AE3539" s="39"/>
      <c r="AF3539" s="39"/>
      <c r="AG3539" s="39"/>
      <c r="AH3539" s="39"/>
      <c r="AI3539" s="39"/>
      <c r="AJ3539" s="39"/>
      <c r="AK3539" s="39"/>
      <c r="AL3539" s="39"/>
      <c r="AM3539" s="39"/>
      <c r="AN3539" s="39"/>
      <c r="AO3539" s="39"/>
      <c r="AP3539" s="39">
        <v>429.46</v>
      </c>
      <c r="AQ3539" s="39">
        <v>0</v>
      </c>
      <c r="AR3539" s="27">
        <f t="shared" si="95"/>
        <v>0</v>
      </c>
      <c r="AS3539" s="13" t="s">
        <v>111</v>
      </c>
      <c r="AT3539" s="13">
        <v>2016</v>
      </c>
      <c r="AU3539" s="13" t="s">
        <v>212</v>
      </c>
    </row>
    <row r="3540" spans="2:47" x14ac:dyDescent="0.2">
      <c r="B3540" s="12" t="s">
        <v>5747</v>
      </c>
      <c r="C3540" s="7" t="s">
        <v>100</v>
      </c>
      <c r="D3540" s="13" t="s">
        <v>5748</v>
      </c>
      <c r="E3540" s="13" t="s">
        <v>3968</v>
      </c>
      <c r="F3540" s="13" t="s">
        <v>5749</v>
      </c>
      <c r="G3540" s="10" t="s">
        <v>5750</v>
      </c>
      <c r="H3540" s="8" t="s">
        <v>197</v>
      </c>
      <c r="I3540" s="8">
        <v>45</v>
      </c>
      <c r="J3540" s="10" t="s">
        <v>3109</v>
      </c>
      <c r="K3540" s="8" t="s">
        <v>107</v>
      </c>
      <c r="L3540" s="10" t="s">
        <v>108</v>
      </c>
      <c r="M3540" s="10" t="s">
        <v>109</v>
      </c>
      <c r="N3540" s="10" t="s">
        <v>3503</v>
      </c>
      <c r="O3540" s="39"/>
      <c r="P3540" s="39"/>
      <c r="Q3540" s="39"/>
      <c r="R3540" s="27"/>
      <c r="S3540" s="27">
        <v>494</v>
      </c>
      <c r="T3540" s="27">
        <v>494</v>
      </c>
      <c r="U3540" s="27">
        <v>494</v>
      </c>
      <c r="V3540" s="27">
        <v>494</v>
      </c>
      <c r="W3540" s="27"/>
      <c r="X3540" s="27"/>
      <c r="Y3540" s="27"/>
      <c r="Z3540" s="27"/>
      <c r="AA3540" s="27"/>
      <c r="AB3540" s="27"/>
      <c r="AC3540" s="27"/>
      <c r="AD3540" s="27"/>
      <c r="AE3540" s="27"/>
      <c r="AF3540" s="27"/>
      <c r="AG3540" s="27"/>
      <c r="AH3540" s="27"/>
      <c r="AI3540" s="27"/>
      <c r="AJ3540" s="27"/>
      <c r="AK3540" s="27"/>
      <c r="AL3540" s="27"/>
      <c r="AM3540" s="27"/>
      <c r="AN3540" s="27"/>
      <c r="AO3540" s="27"/>
      <c r="AP3540" s="27">
        <v>3816.6666666666665</v>
      </c>
      <c r="AQ3540" s="39">
        <v>0</v>
      </c>
      <c r="AR3540" s="27">
        <f t="shared" si="95"/>
        <v>0</v>
      </c>
      <c r="AS3540" s="10" t="s">
        <v>111</v>
      </c>
      <c r="AT3540" s="43" t="s">
        <v>241</v>
      </c>
      <c r="AU3540" s="13" t="s">
        <v>610</v>
      </c>
    </row>
    <row r="3541" spans="2:47" x14ac:dyDescent="0.2">
      <c r="B3541" s="13" t="s">
        <v>5751</v>
      </c>
      <c r="C3541" s="13" t="s">
        <v>100</v>
      </c>
      <c r="D3541" s="13" t="s">
        <v>5752</v>
      </c>
      <c r="E3541" s="13" t="s">
        <v>3968</v>
      </c>
      <c r="F3541" s="13" t="s">
        <v>5749</v>
      </c>
      <c r="G3541" s="13" t="s">
        <v>5750</v>
      </c>
      <c r="H3541" s="13" t="s">
        <v>1475</v>
      </c>
      <c r="I3541" s="13">
        <v>45</v>
      </c>
      <c r="J3541" s="13" t="s">
        <v>614</v>
      </c>
      <c r="K3541" s="13" t="s">
        <v>107</v>
      </c>
      <c r="L3541" s="13" t="s">
        <v>108</v>
      </c>
      <c r="M3541" s="13" t="s">
        <v>109</v>
      </c>
      <c r="N3541" s="13" t="s">
        <v>3503</v>
      </c>
      <c r="O3541" s="39"/>
      <c r="P3541" s="39"/>
      <c r="Q3541" s="39"/>
      <c r="R3541" s="39"/>
      <c r="S3541" s="39">
        <v>0</v>
      </c>
      <c r="T3541" s="39">
        <v>429</v>
      </c>
      <c r="U3541" s="39">
        <v>429</v>
      </c>
      <c r="V3541" s="39">
        <v>429</v>
      </c>
      <c r="W3541" s="39">
        <v>429</v>
      </c>
      <c r="X3541" s="39"/>
      <c r="Y3541" s="39"/>
      <c r="Z3541" s="39"/>
      <c r="AA3541" s="39"/>
      <c r="AB3541" s="39"/>
      <c r="AC3541" s="39"/>
      <c r="AD3541" s="39"/>
      <c r="AE3541" s="39"/>
      <c r="AF3541" s="39"/>
      <c r="AG3541" s="39"/>
      <c r="AH3541" s="39"/>
      <c r="AI3541" s="39"/>
      <c r="AJ3541" s="39"/>
      <c r="AK3541" s="39"/>
      <c r="AL3541" s="39"/>
      <c r="AM3541" s="39"/>
      <c r="AN3541" s="39"/>
      <c r="AO3541" s="39"/>
      <c r="AP3541" s="39">
        <v>3057.53</v>
      </c>
      <c r="AQ3541" s="39">
        <v>0</v>
      </c>
      <c r="AR3541" s="27">
        <f t="shared" si="95"/>
        <v>0</v>
      </c>
      <c r="AS3541" s="13" t="s">
        <v>111</v>
      </c>
      <c r="AT3541" s="13">
        <v>2016</v>
      </c>
      <c r="AU3541" s="13" t="s">
        <v>212</v>
      </c>
    </row>
    <row r="3542" spans="2:47" x14ac:dyDescent="0.2">
      <c r="B3542" s="12" t="s">
        <v>5753</v>
      </c>
      <c r="C3542" s="7" t="s">
        <v>100</v>
      </c>
      <c r="D3542" s="13" t="s">
        <v>5754</v>
      </c>
      <c r="E3542" s="13" t="s">
        <v>5755</v>
      </c>
      <c r="F3542" s="13" t="s">
        <v>5756</v>
      </c>
      <c r="G3542" s="10" t="s">
        <v>5757</v>
      </c>
      <c r="H3542" s="8" t="s">
        <v>105</v>
      </c>
      <c r="I3542" s="8">
        <v>45</v>
      </c>
      <c r="J3542" s="10" t="s">
        <v>3109</v>
      </c>
      <c r="K3542" s="8" t="s">
        <v>107</v>
      </c>
      <c r="L3542" s="10" t="s">
        <v>108</v>
      </c>
      <c r="M3542" s="10" t="s">
        <v>109</v>
      </c>
      <c r="N3542" s="10" t="s">
        <v>110</v>
      </c>
      <c r="O3542" s="39"/>
      <c r="P3542" s="39"/>
      <c r="Q3542" s="39"/>
      <c r="R3542" s="27"/>
      <c r="S3542" s="27">
        <v>261</v>
      </c>
      <c r="T3542" s="27">
        <v>261</v>
      </c>
      <c r="U3542" s="27">
        <v>261</v>
      </c>
      <c r="V3542" s="27">
        <v>261</v>
      </c>
      <c r="W3542" s="27"/>
      <c r="X3542" s="27"/>
      <c r="Y3542" s="27"/>
      <c r="Z3542" s="27"/>
      <c r="AA3542" s="27"/>
      <c r="AB3542" s="27"/>
      <c r="AC3542" s="27"/>
      <c r="AD3542" s="27"/>
      <c r="AE3542" s="27"/>
      <c r="AF3542" s="27"/>
      <c r="AG3542" s="27"/>
      <c r="AH3542" s="27"/>
      <c r="AI3542" s="27"/>
      <c r="AJ3542" s="27"/>
      <c r="AK3542" s="27"/>
      <c r="AL3542" s="27"/>
      <c r="AM3542" s="27"/>
      <c r="AN3542" s="27"/>
      <c r="AO3542" s="27"/>
      <c r="AP3542" s="27">
        <v>18024</v>
      </c>
      <c r="AQ3542" s="39">
        <v>0</v>
      </c>
      <c r="AR3542" s="27">
        <f t="shared" si="95"/>
        <v>0</v>
      </c>
      <c r="AS3542" s="10" t="s">
        <v>111</v>
      </c>
      <c r="AT3542" s="43" t="s">
        <v>241</v>
      </c>
      <c r="AU3542" s="13" t="s">
        <v>1163</v>
      </c>
    </row>
    <row r="3543" spans="2:47" x14ac:dyDescent="0.2">
      <c r="B3543" s="13" t="s">
        <v>5758</v>
      </c>
      <c r="C3543" s="13" t="s">
        <v>100</v>
      </c>
      <c r="D3543" s="13" t="s">
        <v>5759</v>
      </c>
      <c r="E3543" s="13" t="s">
        <v>5755</v>
      </c>
      <c r="F3543" s="13" t="s">
        <v>5756</v>
      </c>
      <c r="G3543" s="13" t="s">
        <v>5757</v>
      </c>
      <c r="H3543" s="13" t="s">
        <v>1475</v>
      </c>
      <c r="I3543" s="13">
        <v>45</v>
      </c>
      <c r="J3543" s="13" t="s">
        <v>614</v>
      </c>
      <c r="K3543" s="13" t="s">
        <v>107</v>
      </c>
      <c r="L3543" s="13" t="s">
        <v>108</v>
      </c>
      <c r="M3543" s="13" t="s">
        <v>109</v>
      </c>
      <c r="N3543" s="13" t="s">
        <v>110</v>
      </c>
      <c r="O3543" s="39"/>
      <c r="P3543" s="39"/>
      <c r="Q3543" s="39"/>
      <c r="R3543" s="39"/>
      <c r="S3543" s="39">
        <v>75</v>
      </c>
      <c r="T3543" s="39">
        <v>200</v>
      </c>
      <c r="U3543" s="39">
        <v>200</v>
      </c>
      <c r="V3543" s="39">
        <v>200</v>
      </c>
      <c r="W3543" s="39">
        <v>200</v>
      </c>
      <c r="X3543" s="39"/>
      <c r="Y3543" s="39"/>
      <c r="Z3543" s="39"/>
      <c r="AA3543" s="39"/>
      <c r="AB3543" s="39"/>
      <c r="AC3543" s="39"/>
      <c r="AD3543" s="39"/>
      <c r="AE3543" s="39"/>
      <c r="AF3543" s="39"/>
      <c r="AG3543" s="39"/>
      <c r="AH3543" s="39"/>
      <c r="AI3543" s="39"/>
      <c r="AJ3543" s="39"/>
      <c r="AK3543" s="39"/>
      <c r="AL3543" s="39"/>
      <c r="AM3543" s="39"/>
      <c r="AN3543" s="39"/>
      <c r="AO3543" s="39"/>
      <c r="AP3543" s="39">
        <v>18024</v>
      </c>
      <c r="AQ3543" s="39">
        <v>0</v>
      </c>
      <c r="AR3543" s="27">
        <f t="shared" si="95"/>
        <v>0</v>
      </c>
      <c r="AS3543" s="13" t="s">
        <v>111</v>
      </c>
      <c r="AT3543" s="13">
        <v>2016</v>
      </c>
      <c r="AU3543" s="13">
        <v>14</v>
      </c>
    </row>
    <row r="3544" spans="2:47" x14ac:dyDescent="0.2">
      <c r="B3544" s="13" t="s">
        <v>5760</v>
      </c>
      <c r="C3544" s="13" t="s">
        <v>100</v>
      </c>
      <c r="D3544" s="13" t="s">
        <v>5759</v>
      </c>
      <c r="E3544" s="13" t="s">
        <v>5755</v>
      </c>
      <c r="F3544" s="13" t="s">
        <v>5756</v>
      </c>
      <c r="G3544" s="13" t="s">
        <v>5757</v>
      </c>
      <c r="H3544" s="13" t="s">
        <v>1475</v>
      </c>
      <c r="I3544" s="13">
        <v>45</v>
      </c>
      <c r="J3544" s="13" t="s">
        <v>614</v>
      </c>
      <c r="K3544" s="13" t="s">
        <v>107</v>
      </c>
      <c r="L3544" s="13" t="s">
        <v>108</v>
      </c>
      <c r="M3544" s="13" t="s">
        <v>109</v>
      </c>
      <c r="N3544" s="13" t="s">
        <v>110</v>
      </c>
      <c r="O3544" s="39"/>
      <c r="P3544" s="39"/>
      <c r="Q3544" s="39"/>
      <c r="R3544" s="39"/>
      <c r="S3544" s="39">
        <v>0</v>
      </c>
      <c r="T3544" s="39">
        <v>200</v>
      </c>
      <c r="U3544" s="39">
        <v>200</v>
      </c>
      <c r="V3544" s="39">
        <v>200</v>
      </c>
      <c r="W3544" s="39">
        <v>200</v>
      </c>
      <c r="X3544" s="39"/>
      <c r="Y3544" s="39"/>
      <c r="Z3544" s="39"/>
      <c r="AA3544" s="39"/>
      <c r="AB3544" s="39"/>
      <c r="AC3544" s="39"/>
      <c r="AD3544" s="39"/>
      <c r="AE3544" s="39"/>
      <c r="AF3544" s="39"/>
      <c r="AG3544" s="39"/>
      <c r="AH3544" s="39"/>
      <c r="AI3544" s="39"/>
      <c r="AJ3544" s="39"/>
      <c r="AK3544" s="39"/>
      <c r="AL3544" s="39"/>
      <c r="AM3544" s="39"/>
      <c r="AN3544" s="39"/>
      <c r="AO3544" s="39"/>
      <c r="AP3544" s="39">
        <v>18024</v>
      </c>
      <c r="AQ3544" s="39">
        <v>0</v>
      </c>
      <c r="AR3544" s="27">
        <f t="shared" si="95"/>
        <v>0</v>
      </c>
      <c r="AS3544" s="13" t="s">
        <v>111</v>
      </c>
      <c r="AT3544" s="13">
        <v>2016</v>
      </c>
      <c r="AU3544" s="13" t="s">
        <v>212</v>
      </c>
    </row>
    <row r="3545" spans="2:47" x14ac:dyDescent="0.2">
      <c r="B3545" s="12" t="s">
        <v>5761</v>
      </c>
      <c r="C3545" s="7" t="s">
        <v>100</v>
      </c>
      <c r="D3545" s="13" t="s">
        <v>5762</v>
      </c>
      <c r="E3545" s="13" t="s">
        <v>5763</v>
      </c>
      <c r="F3545" s="13" t="s">
        <v>5764</v>
      </c>
      <c r="G3545" s="10" t="s">
        <v>5765</v>
      </c>
      <c r="H3545" s="8" t="s">
        <v>105</v>
      </c>
      <c r="I3545" s="8">
        <v>45</v>
      </c>
      <c r="J3545" s="10" t="s">
        <v>3109</v>
      </c>
      <c r="K3545" s="8" t="s">
        <v>107</v>
      </c>
      <c r="L3545" s="10" t="s">
        <v>108</v>
      </c>
      <c r="M3545" s="10" t="s">
        <v>109</v>
      </c>
      <c r="N3545" s="10" t="s">
        <v>2830</v>
      </c>
      <c r="O3545" s="39"/>
      <c r="P3545" s="39"/>
      <c r="Q3545" s="39"/>
      <c r="R3545" s="27"/>
      <c r="S3545" s="27">
        <v>134</v>
      </c>
      <c r="T3545" s="27">
        <v>134</v>
      </c>
      <c r="U3545" s="27">
        <v>134</v>
      </c>
      <c r="V3545" s="27">
        <v>134</v>
      </c>
      <c r="W3545" s="27"/>
      <c r="X3545" s="27"/>
      <c r="Y3545" s="27"/>
      <c r="Z3545" s="27"/>
      <c r="AA3545" s="27"/>
      <c r="AB3545" s="27"/>
      <c r="AC3545" s="27"/>
      <c r="AD3545" s="27"/>
      <c r="AE3545" s="27"/>
      <c r="AF3545" s="27"/>
      <c r="AG3545" s="27"/>
      <c r="AH3545" s="27"/>
      <c r="AI3545" s="27"/>
      <c r="AJ3545" s="27"/>
      <c r="AK3545" s="27"/>
      <c r="AL3545" s="27"/>
      <c r="AM3545" s="27"/>
      <c r="AN3545" s="27"/>
      <c r="AO3545" s="27"/>
      <c r="AP3545" s="27">
        <v>10050</v>
      </c>
      <c r="AQ3545" s="39">
        <v>0</v>
      </c>
      <c r="AR3545" s="27">
        <f t="shared" si="95"/>
        <v>0</v>
      </c>
      <c r="AS3545" s="10" t="s">
        <v>111</v>
      </c>
      <c r="AT3545" s="43" t="s">
        <v>241</v>
      </c>
      <c r="AU3545" s="13" t="s">
        <v>1163</v>
      </c>
    </row>
    <row r="3546" spans="2:47" x14ac:dyDescent="0.2">
      <c r="B3546" s="13" t="s">
        <v>5766</v>
      </c>
      <c r="C3546" s="13" t="s">
        <v>100</v>
      </c>
      <c r="D3546" s="13" t="s">
        <v>5767</v>
      </c>
      <c r="E3546" s="13" t="s">
        <v>5763</v>
      </c>
      <c r="F3546" s="13" t="s">
        <v>5764</v>
      </c>
      <c r="G3546" s="13" t="s">
        <v>5765</v>
      </c>
      <c r="H3546" s="13" t="s">
        <v>1475</v>
      </c>
      <c r="I3546" s="13">
        <v>45</v>
      </c>
      <c r="J3546" s="13" t="s">
        <v>614</v>
      </c>
      <c r="K3546" s="13" t="s">
        <v>107</v>
      </c>
      <c r="L3546" s="13" t="s">
        <v>108</v>
      </c>
      <c r="M3546" s="13" t="s">
        <v>109</v>
      </c>
      <c r="N3546" s="13" t="s">
        <v>2830</v>
      </c>
      <c r="O3546" s="39"/>
      <c r="P3546" s="39"/>
      <c r="Q3546" s="39"/>
      <c r="R3546" s="39"/>
      <c r="S3546" s="39">
        <v>92</v>
      </c>
      <c r="T3546" s="39">
        <v>92</v>
      </c>
      <c r="U3546" s="39">
        <v>92</v>
      </c>
      <c r="V3546" s="39">
        <v>92</v>
      </c>
      <c r="W3546" s="39">
        <v>92</v>
      </c>
      <c r="X3546" s="39"/>
      <c r="Y3546" s="39"/>
      <c r="Z3546" s="39"/>
      <c r="AA3546" s="39"/>
      <c r="AB3546" s="39"/>
      <c r="AC3546" s="39"/>
      <c r="AD3546" s="39"/>
      <c r="AE3546" s="39"/>
      <c r="AF3546" s="39"/>
      <c r="AG3546" s="39"/>
      <c r="AH3546" s="39"/>
      <c r="AI3546" s="39"/>
      <c r="AJ3546" s="39"/>
      <c r="AK3546" s="39"/>
      <c r="AL3546" s="39"/>
      <c r="AM3546" s="39"/>
      <c r="AN3546" s="39"/>
      <c r="AO3546" s="39"/>
      <c r="AP3546" s="39">
        <v>10050</v>
      </c>
      <c r="AQ3546" s="39">
        <v>0</v>
      </c>
      <c r="AR3546" s="27">
        <f t="shared" si="95"/>
        <v>0</v>
      </c>
      <c r="AS3546" s="13" t="s">
        <v>111</v>
      </c>
      <c r="AT3546" s="13">
        <v>2016</v>
      </c>
      <c r="AU3546" s="13">
        <v>9.18</v>
      </c>
    </row>
    <row r="3547" spans="2:47" x14ac:dyDescent="0.2">
      <c r="B3547" s="13" t="s">
        <v>5768</v>
      </c>
      <c r="C3547" s="13" t="s">
        <v>100</v>
      </c>
      <c r="D3547" s="13" t="s">
        <v>5767</v>
      </c>
      <c r="E3547" s="13" t="s">
        <v>5763</v>
      </c>
      <c r="F3547" s="13" t="s">
        <v>5764</v>
      </c>
      <c r="G3547" s="13" t="s">
        <v>5765</v>
      </c>
      <c r="H3547" s="13" t="s">
        <v>1475</v>
      </c>
      <c r="I3547" s="13">
        <v>45</v>
      </c>
      <c r="J3547" s="13" t="s">
        <v>747</v>
      </c>
      <c r="K3547" s="13" t="s">
        <v>107</v>
      </c>
      <c r="L3547" s="13" t="s">
        <v>108</v>
      </c>
      <c r="M3547" s="13" t="s">
        <v>109</v>
      </c>
      <c r="N3547" s="13" t="s">
        <v>2830</v>
      </c>
      <c r="O3547" s="39"/>
      <c r="P3547" s="39"/>
      <c r="Q3547" s="39"/>
      <c r="R3547" s="39"/>
      <c r="S3547" s="39">
        <v>92</v>
      </c>
      <c r="T3547" s="39">
        <v>92</v>
      </c>
      <c r="U3547" s="39">
        <v>92</v>
      </c>
      <c r="V3547" s="39">
        <v>92</v>
      </c>
      <c r="W3547" s="39">
        <v>92</v>
      </c>
      <c r="X3547" s="39"/>
      <c r="Y3547" s="39"/>
      <c r="Z3547" s="39"/>
      <c r="AA3547" s="39"/>
      <c r="AB3547" s="39"/>
      <c r="AC3547" s="39"/>
      <c r="AD3547" s="39"/>
      <c r="AE3547" s="39"/>
      <c r="AF3547" s="39"/>
      <c r="AG3547" s="39"/>
      <c r="AH3547" s="39"/>
      <c r="AI3547" s="39"/>
      <c r="AJ3547" s="39"/>
      <c r="AK3547" s="39"/>
      <c r="AL3547" s="39"/>
      <c r="AM3547" s="39"/>
      <c r="AN3547" s="39"/>
      <c r="AO3547" s="39"/>
      <c r="AP3547" s="39">
        <v>10050</v>
      </c>
      <c r="AQ3547" s="39">
        <v>0</v>
      </c>
      <c r="AR3547" s="27">
        <f t="shared" si="95"/>
        <v>0</v>
      </c>
      <c r="AS3547" s="13" t="s">
        <v>748</v>
      </c>
      <c r="AT3547" s="13">
        <v>2016</v>
      </c>
      <c r="AU3547" s="13">
        <v>9.14</v>
      </c>
    </row>
    <row r="3548" spans="2:47" x14ac:dyDescent="0.2">
      <c r="B3548" s="13" t="s">
        <v>5769</v>
      </c>
      <c r="C3548" s="13" t="s">
        <v>100</v>
      </c>
      <c r="D3548" s="13" t="s">
        <v>5767</v>
      </c>
      <c r="E3548" s="13" t="s">
        <v>5763</v>
      </c>
      <c r="F3548" s="13" t="s">
        <v>5764</v>
      </c>
      <c r="G3548" s="13" t="s">
        <v>5765</v>
      </c>
      <c r="H3548" s="13" t="s">
        <v>1475</v>
      </c>
      <c r="I3548" s="13">
        <v>45</v>
      </c>
      <c r="J3548" s="13" t="s">
        <v>751</v>
      </c>
      <c r="K3548" s="13" t="s">
        <v>107</v>
      </c>
      <c r="L3548" s="13" t="s">
        <v>108</v>
      </c>
      <c r="M3548" s="13" t="s">
        <v>109</v>
      </c>
      <c r="N3548" s="13" t="s">
        <v>564</v>
      </c>
      <c r="O3548" s="39"/>
      <c r="P3548" s="39"/>
      <c r="Q3548" s="39"/>
      <c r="R3548" s="39"/>
      <c r="S3548" s="39">
        <v>62</v>
      </c>
      <c r="T3548" s="39">
        <v>92</v>
      </c>
      <c r="U3548" s="39">
        <v>92</v>
      </c>
      <c r="V3548" s="39">
        <v>92</v>
      </c>
      <c r="W3548" s="39">
        <v>92</v>
      </c>
      <c r="X3548" s="39"/>
      <c r="Y3548" s="39"/>
      <c r="Z3548" s="39"/>
      <c r="AA3548" s="39"/>
      <c r="AB3548" s="39"/>
      <c r="AC3548" s="39"/>
      <c r="AD3548" s="39"/>
      <c r="AE3548" s="39"/>
      <c r="AF3548" s="39"/>
      <c r="AG3548" s="39"/>
      <c r="AH3548" s="39"/>
      <c r="AI3548" s="39"/>
      <c r="AJ3548" s="39"/>
      <c r="AK3548" s="39"/>
      <c r="AL3548" s="39"/>
      <c r="AM3548" s="39"/>
      <c r="AN3548" s="39"/>
      <c r="AO3548" s="39"/>
      <c r="AP3548" s="39">
        <v>10050</v>
      </c>
      <c r="AQ3548" s="39">
        <v>0</v>
      </c>
      <c r="AR3548" s="27">
        <f t="shared" si="95"/>
        <v>0</v>
      </c>
      <c r="AS3548" s="13" t="s">
        <v>748</v>
      </c>
      <c r="AT3548" s="13">
        <v>2016</v>
      </c>
      <c r="AU3548" s="13" t="s">
        <v>212</v>
      </c>
    </row>
    <row r="3549" spans="2:47" x14ac:dyDescent="0.2">
      <c r="B3549" s="12" t="s">
        <v>5770</v>
      </c>
      <c r="C3549" s="7" t="s">
        <v>100</v>
      </c>
      <c r="D3549" s="13" t="s">
        <v>5771</v>
      </c>
      <c r="E3549" s="13" t="s">
        <v>5772</v>
      </c>
      <c r="F3549" s="13" t="s">
        <v>5773</v>
      </c>
      <c r="G3549" s="10" t="s">
        <v>5774</v>
      </c>
      <c r="H3549" s="8" t="s">
        <v>105</v>
      </c>
      <c r="I3549" s="8">
        <v>45</v>
      </c>
      <c r="J3549" s="10" t="s">
        <v>3109</v>
      </c>
      <c r="K3549" s="8" t="s">
        <v>107</v>
      </c>
      <c r="L3549" s="10" t="s">
        <v>108</v>
      </c>
      <c r="M3549" s="10" t="s">
        <v>109</v>
      </c>
      <c r="N3549" s="10" t="s">
        <v>664</v>
      </c>
      <c r="O3549" s="39"/>
      <c r="P3549" s="39"/>
      <c r="Q3549" s="39"/>
      <c r="R3549" s="27"/>
      <c r="S3549" s="27">
        <v>506</v>
      </c>
      <c r="T3549" s="27">
        <v>506</v>
      </c>
      <c r="U3549" s="27">
        <v>506</v>
      </c>
      <c r="V3549" s="27">
        <v>506</v>
      </c>
      <c r="W3549" s="27"/>
      <c r="X3549" s="27"/>
      <c r="Y3549" s="27"/>
      <c r="Z3549" s="27"/>
      <c r="AA3549" s="27"/>
      <c r="AB3549" s="27"/>
      <c r="AC3549" s="27"/>
      <c r="AD3549" s="27"/>
      <c r="AE3549" s="27"/>
      <c r="AF3549" s="27"/>
      <c r="AG3549" s="27"/>
      <c r="AH3549" s="27"/>
      <c r="AI3549" s="27"/>
      <c r="AJ3549" s="27"/>
      <c r="AK3549" s="27"/>
      <c r="AL3549" s="27"/>
      <c r="AM3549" s="27"/>
      <c r="AN3549" s="27"/>
      <c r="AO3549" s="27"/>
      <c r="AP3549" s="27">
        <v>1908.035714285714</v>
      </c>
      <c r="AQ3549" s="39">
        <v>0</v>
      </c>
      <c r="AR3549" s="27">
        <f t="shared" si="95"/>
        <v>0</v>
      </c>
      <c r="AS3549" s="10" t="s">
        <v>111</v>
      </c>
      <c r="AT3549" s="43" t="s">
        <v>241</v>
      </c>
      <c r="AU3549" s="13" t="s">
        <v>1163</v>
      </c>
    </row>
    <row r="3550" spans="2:47" x14ac:dyDescent="0.2">
      <c r="B3550" s="13" t="s">
        <v>5775</v>
      </c>
      <c r="C3550" s="13" t="s">
        <v>100</v>
      </c>
      <c r="D3550" s="13" t="s">
        <v>5776</v>
      </c>
      <c r="E3550" s="13" t="s">
        <v>5772</v>
      </c>
      <c r="F3550" s="13" t="s">
        <v>5773</v>
      </c>
      <c r="G3550" s="13" t="s">
        <v>5774</v>
      </c>
      <c r="H3550" s="13" t="s">
        <v>1475</v>
      </c>
      <c r="I3550" s="13">
        <v>45</v>
      </c>
      <c r="J3550" s="13" t="s">
        <v>614</v>
      </c>
      <c r="K3550" s="13" t="s">
        <v>107</v>
      </c>
      <c r="L3550" s="13" t="s">
        <v>108</v>
      </c>
      <c r="M3550" s="13" t="s">
        <v>109</v>
      </c>
      <c r="N3550" s="13" t="s">
        <v>664</v>
      </c>
      <c r="O3550" s="39"/>
      <c r="P3550" s="39"/>
      <c r="Q3550" s="39"/>
      <c r="R3550" s="39"/>
      <c r="S3550" s="39">
        <v>153</v>
      </c>
      <c r="T3550" s="39">
        <v>445</v>
      </c>
      <c r="U3550" s="39">
        <v>445</v>
      </c>
      <c r="V3550" s="39">
        <v>445</v>
      </c>
      <c r="W3550" s="39">
        <v>445</v>
      </c>
      <c r="X3550" s="39"/>
      <c r="Y3550" s="39"/>
      <c r="Z3550" s="39"/>
      <c r="AA3550" s="39"/>
      <c r="AB3550" s="39"/>
      <c r="AC3550" s="39"/>
      <c r="AD3550" s="39"/>
      <c r="AE3550" s="39"/>
      <c r="AF3550" s="39"/>
      <c r="AG3550" s="39"/>
      <c r="AH3550" s="39"/>
      <c r="AI3550" s="39"/>
      <c r="AJ3550" s="39"/>
      <c r="AK3550" s="39"/>
      <c r="AL3550" s="39"/>
      <c r="AM3550" s="39"/>
      <c r="AN3550" s="39"/>
      <c r="AO3550" s="39"/>
      <c r="AP3550" s="39">
        <v>1908.03</v>
      </c>
      <c r="AQ3550" s="39">
        <v>0</v>
      </c>
      <c r="AR3550" s="27">
        <f t="shared" si="95"/>
        <v>0</v>
      </c>
      <c r="AS3550" s="13" t="s">
        <v>111</v>
      </c>
      <c r="AT3550" s="13">
        <v>2016</v>
      </c>
      <c r="AU3550" s="13">
        <v>14</v>
      </c>
    </row>
    <row r="3551" spans="2:47" x14ac:dyDescent="0.2">
      <c r="B3551" s="13" t="s">
        <v>5777</v>
      </c>
      <c r="C3551" s="13" t="s">
        <v>100</v>
      </c>
      <c r="D3551" s="13" t="s">
        <v>5776</v>
      </c>
      <c r="E3551" s="13" t="s">
        <v>5772</v>
      </c>
      <c r="F3551" s="13" t="s">
        <v>5773</v>
      </c>
      <c r="G3551" s="13" t="s">
        <v>5774</v>
      </c>
      <c r="H3551" s="13" t="s">
        <v>1475</v>
      </c>
      <c r="I3551" s="13">
        <v>45</v>
      </c>
      <c r="J3551" s="13" t="s">
        <v>614</v>
      </c>
      <c r="K3551" s="13" t="s">
        <v>107</v>
      </c>
      <c r="L3551" s="13" t="s">
        <v>108</v>
      </c>
      <c r="M3551" s="13" t="s">
        <v>109</v>
      </c>
      <c r="N3551" s="13" t="s">
        <v>664</v>
      </c>
      <c r="O3551" s="39"/>
      <c r="P3551" s="39"/>
      <c r="Q3551" s="39"/>
      <c r="R3551" s="39"/>
      <c r="S3551" s="39">
        <v>0</v>
      </c>
      <c r="T3551" s="39">
        <v>445</v>
      </c>
      <c r="U3551" s="39">
        <v>445</v>
      </c>
      <c r="V3551" s="39">
        <v>445</v>
      </c>
      <c r="W3551" s="39">
        <v>445</v>
      </c>
      <c r="X3551" s="39"/>
      <c r="Y3551" s="39"/>
      <c r="Z3551" s="39"/>
      <c r="AA3551" s="39"/>
      <c r="AB3551" s="39"/>
      <c r="AC3551" s="39"/>
      <c r="AD3551" s="39"/>
      <c r="AE3551" s="39"/>
      <c r="AF3551" s="39"/>
      <c r="AG3551" s="39"/>
      <c r="AH3551" s="39"/>
      <c r="AI3551" s="39"/>
      <c r="AJ3551" s="39"/>
      <c r="AK3551" s="39"/>
      <c r="AL3551" s="39"/>
      <c r="AM3551" s="39"/>
      <c r="AN3551" s="39"/>
      <c r="AO3551" s="39"/>
      <c r="AP3551" s="39">
        <v>1908.03</v>
      </c>
      <c r="AQ3551" s="39">
        <v>0</v>
      </c>
      <c r="AR3551" s="27">
        <f t="shared" si="95"/>
        <v>0</v>
      </c>
      <c r="AS3551" s="13" t="s">
        <v>111</v>
      </c>
      <c r="AT3551" s="13">
        <v>2016</v>
      </c>
      <c r="AU3551" s="13" t="s">
        <v>212</v>
      </c>
    </row>
    <row r="3552" spans="2:47" x14ac:dyDescent="0.2">
      <c r="B3552" s="12" t="s">
        <v>5778</v>
      </c>
      <c r="C3552" s="7" t="s">
        <v>100</v>
      </c>
      <c r="D3552" s="13" t="s">
        <v>5779</v>
      </c>
      <c r="E3552" s="13" t="s">
        <v>5780</v>
      </c>
      <c r="F3552" s="13" t="s">
        <v>5781</v>
      </c>
      <c r="G3552" s="10" t="s">
        <v>5782</v>
      </c>
      <c r="H3552" s="8" t="s">
        <v>197</v>
      </c>
      <c r="I3552" s="8">
        <v>45</v>
      </c>
      <c r="J3552" s="10" t="s">
        <v>3109</v>
      </c>
      <c r="K3552" s="8" t="s">
        <v>107</v>
      </c>
      <c r="L3552" s="10" t="s">
        <v>108</v>
      </c>
      <c r="M3552" s="10" t="s">
        <v>109</v>
      </c>
      <c r="N3552" s="10" t="s">
        <v>2105</v>
      </c>
      <c r="O3552" s="39"/>
      <c r="P3552" s="39"/>
      <c r="Q3552" s="39"/>
      <c r="R3552" s="27"/>
      <c r="S3552" s="27">
        <v>3.2</v>
      </c>
      <c r="T3552" s="27">
        <v>3.2</v>
      </c>
      <c r="U3552" s="27">
        <v>3.2</v>
      </c>
      <c r="V3552" s="27">
        <v>3.2</v>
      </c>
      <c r="W3552" s="27"/>
      <c r="X3552" s="27"/>
      <c r="Y3552" s="27"/>
      <c r="Z3552" s="27"/>
      <c r="AA3552" s="27"/>
      <c r="AB3552" s="27"/>
      <c r="AC3552" s="27"/>
      <c r="AD3552" s="27"/>
      <c r="AE3552" s="27"/>
      <c r="AF3552" s="27"/>
      <c r="AG3552" s="27"/>
      <c r="AH3552" s="27"/>
      <c r="AI3552" s="27"/>
      <c r="AJ3552" s="27"/>
      <c r="AK3552" s="27"/>
      <c r="AL3552" s="27"/>
      <c r="AM3552" s="27"/>
      <c r="AN3552" s="27"/>
      <c r="AO3552" s="27"/>
      <c r="AP3552" s="27">
        <v>226410</v>
      </c>
      <c r="AQ3552" s="39">
        <v>0</v>
      </c>
      <c r="AR3552" s="27">
        <f t="shared" si="95"/>
        <v>0</v>
      </c>
      <c r="AS3552" s="10" t="s">
        <v>111</v>
      </c>
      <c r="AT3552" s="43" t="s">
        <v>241</v>
      </c>
      <c r="AU3552" s="13" t="s">
        <v>1163</v>
      </c>
    </row>
    <row r="3553" spans="2:47" x14ac:dyDescent="0.2">
      <c r="B3553" s="13" t="s">
        <v>5783</v>
      </c>
      <c r="C3553" s="13" t="s">
        <v>100</v>
      </c>
      <c r="D3553" s="13" t="s">
        <v>5779</v>
      </c>
      <c r="E3553" s="13" t="s">
        <v>5780</v>
      </c>
      <c r="F3553" s="13" t="s">
        <v>5781</v>
      </c>
      <c r="G3553" s="13" t="s">
        <v>5782</v>
      </c>
      <c r="H3553" s="13" t="s">
        <v>1475</v>
      </c>
      <c r="I3553" s="13">
        <v>45</v>
      </c>
      <c r="J3553" s="13" t="s">
        <v>614</v>
      </c>
      <c r="K3553" s="13" t="s">
        <v>107</v>
      </c>
      <c r="L3553" s="13" t="s">
        <v>108</v>
      </c>
      <c r="M3553" s="13" t="s">
        <v>109</v>
      </c>
      <c r="N3553" s="13" t="s">
        <v>2105</v>
      </c>
      <c r="O3553" s="39"/>
      <c r="P3553" s="39"/>
      <c r="Q3553" s="39"/>
      <c r="R3553" s="39"/>
      <c r="S3553" s="39">
        <v>0</v>
      </c>
      <c r="T3553" s="39">
        <v>0.6</v>
      </c>
      <c r="U3553" s="39">
        <v>0.6</v>
      </c>
      <c r="V3553" s="39">
        <v>0.6</v>
      </c>
      <c r="W3553" s="39">
        <v>0.6</v>
      </c>
      <c r="X3553" s="39"/>
      <c r="Y3553" s="39"/>
      <c r="Z3553" s="39"/>
      <c r="AA3553" s="39"/>
      <c r="AB3553" s="39"/>
      <c r="AC3553" s="39"/>
      <c r="AD3553" s="39"/>
      <c r="AE3553" s="39"/>
      <c r="AF3553" s="39"/>
      <c r="AG3553" s="39"/>
      <c r="AH3553" s="39"/>
      <c r="AI3553" s="39"/>
      <c r="AJ3553" s="39"/>
      <c r="AK3553" s="39"/>
      <c r="AL3553" s="39"/>
      <c r="AM3553" s="39"/>
      <c r="AN3553" s="39"/>
      <c r="AO3553" s="39"/>
      <c r="AP3553" s="39">
        <v>226410</v>
      </c>
      <c r="AQ3553" s="39">
        <v>0</v>
      </c>
      <c r="AR3553" s="27">
        <f t="shared" si="95"/>
        <v>0</v>
      </c>
      <c r="AS3553" s="13" t="s">
        <v>111</v>
      </c>
      <c r="AT3553" s="13">
        <v>2016</v>
      </c>
      <c r="AU3553" s="13" t="s">
        <v>212</v>
      </c>
    </row>
    <row r="3554" spans="2:47" x14ac:dyDescent="0.2">
      <c r="B3554" s="12" t="s">
        <v>5784</v>
      </c>
      <c r="C3554" s="7" t="s">
        <v>100</v>
      </c>
      <c r="D3554" s="7" t="s">
        <v>5785</v>
      </c>
      <c r="E3554" s="13" t="s">
        <v>5786</v>
      </c>
      <c r="F3554" s="13" t="s">
        <v>5787</v>
      </c>
      <c r="G3554" s="10" t="s">
        <v>5788</v>
      </c>
      <c r="H3554" s="8" t="s">
        <v>197</v>
      </c>
      <c r="I3554" s="8">
        <v>45</v>
      </c>
      <c r="J3554" s="10" t="s">
        <v>3109</v>
      </c>
      <c r="K3554" s="8" t="s">
        <v>107</v>
      </c>
      <c r="L3554" s="10" t="s">
        <v>108</v>
      </c>
      <c r="M3554" s="10" t="s">
        <v>109</v>
      </c>
      <c r="N3554" s="10" t="s">
        <v>664</v>
      </c>
      <c r="O3554" s="39"/>
      <c r="P3554" s="39"/>
      <c r="Q3554" s="39"/>
      <c r="R3554" s="27"/>
      <c r="S3554" s="27">
        <v>44</v>
      </c>
      <c r="T3554" s="27">
        <v>44</v>
      </c>
      <c r="U3554" s="27">
        <v>44</v>
      </c>
      <c r="V3554" s="27">
        <v>44</v>
      </c>
      <c r="W3554" s="27"/>
      <c r="X3554" s="27"/>
      <c r="Y3554" s="27"/>
      <c r="Z3554" s="27"/>
      <c r="AA3554" s="27"/>
      <c r="AB3554" s="27"/>
      <c r="AC3554" s="27"/>
      <c r="AD3554" s="27"/>
      <c r="AE3554" s="27"/>
      <c r="AF3554" s="27"/>
      <c r="AG3554" s="27"/>
      <c r="AH3554" s="27"/>
      <c r="AI3554" s="27"/>
      <c r="AJ3554" s="27"/>
      <c r="AK3554" s="27"/>
      <c r="AL3554" s="27"/>
      <c r="AM3554" s="27"/>
      <c r="AN3554" s="27"/>
      <c r="AO3554" s="27"/>
      <c r="AP3554" s="27">
        <v>5415</v>
      </c>
      <c r="AQ3554" s="39">
        <v>0</v>
      </c>
      <c r="AR3554" s="27">
        <f t="shared" si="95"/>
        <v>0</v>
      </c>
      <c r="AS3554" s="10" t="s">
        <v>111</v>
      </c>
      <c r="AT3554" s="43" t="s">
        <v>241</v>
      </c>
      <c r="AU3554" s="13" t="s">
        <v>1163</v>
      </c>
    </row>
    <row r="3555" spans="2:47" x14ac:dyDescent="0.2">
      <c r="B3555" s="13" t="s">
        <v>5789</v>
      </c>
      <c r="C3555" s="13" t="s">
        <v>100</v>
      </c>
      <c r="D3555" s="13" t="s">
        <v>5790</v>
      </c>
      <c r="E3555" s="13" t="s">
        <v>5791</v>
      </c>
      <c r="F3555" s="13" t="s">
        <v>5787</v>
      </c>
      <c r="G3555" s="13" t="s">
        <v>5788</v>
      </c>
      <c r="H3555" s="13" t="s">
        <v>1475</v>
      </c>
      <c r="I3555" s="13">
        <v>45</v>
      </c>
      <c r="J3555" s="13" t="s">
        <v>614</v>
      </c>
      <c r="K3555" s="13" t="s">
        <v>107</v>
      </c>
      <c r="L3555" s="13" t="s">
        <v>108</v>
      </c>
      <c r="M3555" s="13" t="s">
        <v>109</v>
      </c>
      <c r="N3555" s="13" t="s">
        <v>664</v>
      </c>
      <c r="O3555" s="39"/>
      <c r="P3555" s="39"/>
      <c r="Q3555" s="39"/>
      <c r="R3555" s="39"/>
      <c r="S3555" s="39">
        <v>0</v>
      </c>
      <c r="T3555" s="39">
        <v>55</v>
      </c>
      <c r="U3555" s="39">
        <v>55</v>
      </c>
      <c r="V3555" s="39">
        <v>55</v>
      </c>
      <c r="W3555" s="39">
        <v>55</v>
      </c>
      <c r="X3555" s="39"/>
      <c r="Y3555" s="39"/>
      <c r="Z3555" s="39"/>
      <c r="AA3555" s="39"/>
      <c r="AB3555" s="39"/>
      <c r="AC3555" s="39"/>
      <c r="AD3555" s="39"/>
      <c r="AE3555" s="39"/>
      <c r="AF3555" s="39"/>
      <c r="AG3555" s="39"/>
      <c r="AH3555" s="39"/>
      <c r="AI3555" s="39"/>
      <c r="AJ3555" s="39"/>
      <c r="AK3555" s="39"/>
      <c r="AL3555" s="39"/>
      <c r="AM3555" s="39"/>
      <c r="AN3555" s="39"/>
      <c r="AO3555" s="39"/>
      <c r="AP3555" s="39">
        <v>5415</v>
      </c>
      <c r="AQ3555" s="39">
        <v>0</v>
      </c>
      <c r="AR3555" s="27">
        <f t="shared" si="95"/>
        <v>0</v>
      </c>
      <c r="AS3555" s="13" t="s">
        <v>111</v>
      </c>
      <c r="AT3555" s="13">
        <v>2016</v>
      </c>
      <c r="AU3555" s="13" t="s">
        <v>212</v>
      </c>
    </row>
    <row r="3556" spans="2:47" x14ac:dyDescent="0.2">
      <c r="B3556" s="12" t="s">
        <v>5792</v>
      </c>
      <c r="C3556" s="7" t="s">
        <v>100</v>
      </c>
      <c r="D3556" s="7" t="s">
        <v>5793</v>
      </c>
      <c r="E3556" s="13" t="s">
        <v>5794</v>
      </c>
      <c r="F3556" s="13" t="s">
        <v>5795</v>
      </c>
      <c r="G3556" s="10" t="s">
        <v>5796</v>
      </c>
      <c r="H3556" s="8" t="s">
        <v>197</v>
      </c>
      <c r="I3556" s="8">
        <v>45</v>
      </c>
      <c r="J3556" s="10" t="s">
        <v>3109</v>
      </c>
      <c r="K3556" s="8" t="s">
        <v>107</v>
      </c>
      <c r="L3556" s="10" t="s">
        <v>108</v>
      </c>
      <c r="M3556" s="10" t="s">
        <v>109</v>
      </c>
      <c r="N3556" s="10" t="s">
        <v>664</v>
      </c>
      <c r="O3556" s="39"/>
      <c r="P3556" s="39"/>
      <c r="Q3556" s="39"/>
      <c r="R3556" s="27"/>
      <c r="S3556" s="27">
        <v>45</v>
      </c>
      <c r="T3556" s="27">
        <v>45</v>
      </c>
      <c r="U3556" s="27">
        <v>45</v>
      </c>
      <c r="V3556" s="27">
        <v>45</v>
      </c>
      <c r="W3556" s="27"/>
      <c r="X3556" s="27"/>
      <c r="Y3556" s="27"/>
      <c r="Z3556" s="27"/>
      <c r="AA3556" s="27"/>
      <c r="AB3556" s="27"/>
      <c r="AC3556" s="27"/>
      <c r="AD3556" s="27"/>
      <c r="AE3556" s="27"/>
      <c r="AF3556" s="27"/>
      <c r="AG3556" s="27"/>
      <c r="AH3556" s="27"/>
      <c r="AI3556" s="27"/>
      <c r="AJ3556" s="27"/>
      <c r="AK3556" s="27"/>
      <c r="AL3556" s="27"/>
      <c r="AM3556" s="27"/>
      <c r="AN3556" s="27"/>
      <c r="AO3556" s="27"/>
      <c r="AP3556" s="27">
        <v>5586.3392857142853</v>
      </c>
      <c r="AQ3556" s="39">
        <v>0</v>
      </c>
      <c r="AR3556" s="27">
        <f t="shared" si="95"/>
        <v>0</v>
      </c>
      <c r="AS3556" s="10" t="s">
        <v>111</v>
      </c>
      <c r="AT3556" s="43" t="s">
        <v>241</v>
      </c>
      <c r="AU3556" s="13" t="s">
        <v>1163</v>
      </c>
    </row>
    <row r="3557" spans="2:47" x14ac:dyDescent="0.2">
      <c r="B3557" s="13" t="s">
        <v>5797</v>
      </c>
      <c r="C3557" s="13" t="s">
        <v>100</v>
      </c>
      <c r="D3557" s="13" t="s">
        <v>5798</v>
      </c>
      <c r="E3557" s="13" t="s">
        <v>5794</v>
      </c>
      <c r="F3557" s="13" t="s">
        <v>5795</v>
      </c>
      <c r="G3557" s="13" t="s">
        <v>5796</v>
      </c>
      <c r="H3557" s="13" t="s">
        <v>1475</v>
      </c>
      <c r="I3557" s="13">
        <v>45</v>
      </c>
      <c r="J3557" s="13" t="s">
        <v>614</v>
      </c>
      <c r="K3557" s="13" t="s">
        <v>107</v>
      </c>
      <c r="L3557" s="13" t="s">
        <v>108</v>
      </c>
      <c r="M3557" s="13" t="s">
        <v>109</v>
      </c>
      <c r="N3557" s="13" t="s">
        <v>664</v>
      </c>
      <c r="O3557" s="39"/>
      <c r="P3557" s="39"/>
      <c r="Q3557" s="39"/>
      <c r="R3557" s="39"/>
      <c r="S3557" s="39">
        <v>45</v>
      </c>
      <c r="T3557" s="39">
        <v>45</v>
      </c>
      <c r="U3557" s="39">
        <v>45</v>
      </c>
      <c r="V3557" s="39">
        <v>45</v>
      </c>
      <c r="W3557" s="39">
        <v>45</v>
      </c>
      <c r="X3557" s="39"/>
      <c r="Y3557" s="39"/>
      <c r="Z3557" s="39"/>
      <c r="AA3557" s="39"/>
      <c r="AB3557" s="39"/>
      <c r="AC3557" s="39"/>
      <c r="AD3557" s="39"/>
      <c r="AE3557" s="39"/>
      <c r="AF3557" s="39"/>
      <c r="AG3557" s="39"/>
      <c r="AH3557" s="39"/>
      <c r="AI3557" s="39"/>
      <c r="AJ3557" s="39"/>
      <c r="AK3557" s="39"/>
      <c r="AL3557" s="39"/>
      <c r="AM3557" s="39"/>
      <c r="AN3557" s="39"/>
      <c r="AO3557" s="39"/>
      <c r="AP3557" s="39">
        <v>5586.33</v>
      </c>
      <c r="AQ3557" s="39">
        <v>0</v>
      </c>
      <c r="AR3557" s="27">
        <f t="shared" si="95"/>
        <v>0</v>
      </c>
      <c r="AS3557" s="13" t="s">
        <v>111</v>
      </c>
      <c r="AT3557" s="13">
        <v>2015</v>
      </c>
      <c r="AU3557" s="13" t="s">
        <v>212</v>
      </c>
    </row>
    <row r="3558" spans="2:47" x14ac:dyDescent="0.2">
      <c r="B3558" s="12" t="s">
        <v>5799</v>
      </c>
      <c r="C3558" s="7" t="s">
        <v>100</v>
      </c>
      <c r="D3558" s="7" t="s">
        <v>5800</v>
      </c>
      <c r="E3558" s="13" t="s">
        <v>5801</v>
      </c>
      <c r="F3558" s="13" t="s">
        <v>5802</v>
      </c>
      <c r="G3558" s="10" t="s">
        <v>5803</v>
      </c>
      <c r="H3558" s="8" t="s">
        <v>197</v>
      </c>
      <c r="I3558" s="8">
        <v>45</v>
      </c>
      <c r="J3558" s="10" t="s">
        <v>3109</v>
      </c>
      <c r="K3558" s="8" t="s">
        <v>107</v>
      </c>
      <c r="L3558" s="10" t="s">
        <v>108</v>
      </c>
      <c r="M3558" s="10" t="s">
        <v>109</v>
      </c>
      <c r="N3558" s="10" t="s">
        <v>664</v>
      </c>
      <c r="O3558" s="39"/>
      <c r="P3558" s="39"/>
      <c r="Q3558" s="39"/>
      <c r="R3558" s="27"/>
      <c r="S3558" s="27">
        <v>41</v>
      </c>
      <c r="T3558" s="27">
        <v>41</v>
      </c>
      <c r="U3558" s="27">
        <v>41</v>
      </c>
      <c r="V3558" s="27">
        <v>41</v>
      </c>
      <c r="W3558" s="27"/>
      <c r="X3558" s="27"/>
      <c r="Y3558" s="27"/>
      <c r="Z3558" s="27"/>
      <c r="AA3558" s="27"/>
      <c r="AB3558" s="27"/>
      <c r="AC3558" s="27"/>
      <c r="AD3558" s="27"/>
      <c r="AE3558" s="27"/>
      <c r="AF3558" s="27"/>
      <c r="AG3558" s="27"/>
      <c r="AH3558" s="27"/>
      <c r="AI3558" s="27"/>
      <c r="AJ3558" s="27"/>
      <c r="AK3558" s="27"/>
      <c r="AL3558" s="27"/>
      <c r="AM3558" s="27"/>
      <c r="AN3558" s="27"/>
      <c r="AO3558" s="27"/>
      <c r="AP3558" s="27">
        <v>13930</v>
      </c>
      <c r="AQ3558" s="39">
        <v>0</v>
      </c>
      <c r="AR3558" s="27">
        <f t="shared" si="95"/>
        <v>0</v>
      </c>
      <c r="AS3558" s="10" t="s">
        <v>111</v>
      </c>
      <c r="AT3558" s="43" t="s">
        <v>241</v>
      </c>
      <c r="AU3558" s="13" t="s">
        <v>610</v>
      </c>
    </row>
    <row r="3559" spans="2:47" x14ac:dyDescent="0.2">
      <c r="B3559" s="13" t="s">
        <v>5804</v>
      </c>
      <c r="C3559" s="13" t="s">
        <v>100</v>
      </c>
      <c r="D3559" s="13" t="s">
        <v>5805</v>
      </c>
      <c r="E3559" s="13" t="s">
        <v>5801</v>
      </c>
      <c r="F3559" s="13" t="s">
        <v>5802</v>
      </c>
      <c r="G3559" s="13" t="s">
        <v>5803</v>
      </c>
      <c r="H3559" s="13" t="s">
        <v>1475</v>
      </c>
      <c r="I3559" s="13">
        <v>45</v>
      </c>
      <c r="J3559" s="13" t="s">
        <v>614</v>
      </c>
      <c r="K3559" s="13" t="s">
        <v>107</v>
      </c>
      <c r="L3559" s="13" t="s">
        <v>108</v>
      </c>
      <c r="M3559" s="13" t="s">
        <v>109</v>
      </c>
      <c r="N3559" s="13" t="s">
        <v>664</v>
      </c>
      <c r="O3559" s="39"/>
      <c r="P3559" s="39"/>
      <c r="Q3559" s="39"/>
      <c r="R3559" s="39"/>
      <c r="S3559" s="39">
        <v>310</v>
      </c>
      <c r="T3559" s="39">
        <v>310</v>
      </c>
      <c r="U3559" s="39">
        <v>310</v>
      </c>
      <c r="V3559" s="39">
        <v>310</v>
      </c>
      <c r="W3559" s="39">
        <v>310</v>
      </c>
      <c r="X3559" s="39"/>
      <c r="Y3559" s="39"/>
      <c r="Z3559" s="39"/>
      <c r="AA3559" s="39"/>
      <c r="AB3559" s="39"/>
      <c r="AC3559" s="39"/>
      <c r="AD3559" s="39"/>
      <c r="AE3559" s="39"/>
      <c r="AF3559" s="39"/>
      <c r="AG3559" s="39"/>
      <c r="AH3559" s="39"/>
      <c r="AI3559" s="39"/>
      <c r="AJ3559" s="39"/>
      <c r="AK3559" s="39"/>
      <c r="AL3559" s="39"/>
      <c r="AM3559" s="39"/>
      <c r="AN3559" s="39"/>
      <c r="AO3559" s="39"/>
      <c r="AP3559" s="39">
        <v>10625</v>
      </c>
      <c r="AQ3559" s="39">
        <v>0</v>
      </c>
      <c r="AR3559" s="27">
        <f t="shared" si="95"/>
        <v>0</v>
      </c>
      <c r="AS3559" s="13" t="s">
        <v>111</v>
      </c>
      <c r="AT3559" s="13">
        <v>2016</v>
      </c>
      <c r="AU3559" s="13">
        <v>9.15</v>
      </c>
    </row>
    <row r="3560" spans="2:47" x14ac:dyDescent="0.2">
      <c r="B3560" s="13" t="s">
        <v>5806</v>
      </c>
      <c r="C3560" s="13" t="s">
        <v>100</v>
      </c>
      <c r="D3560" s="13" t="s">
        <v>5805</v>
      </c>
      <c r="E3560" s="13" t="s">
        <v>5801</v>
      </c>
      <c r="F3560" s="13" t="s">
        <v>5802</v>
      </c>
      <c r="G3560" s="13" t="s">
        <v>5803</v>
      </c>
      <c r="H3560" s="13" t="s">
        <v>1475</v>
      </c>
      <c r="I3560" s="13">
        <v>45</v>
      </c>
      <c r="J3560" s="13" t="s">
        <v>745</v>
      </c>
      <c r="K3560" s="13" t="s">
        <v>107</v>
      </c>
      <c r="L3560" s="13" t="s">
        <v>108</v>
      </c>
      <c r="M3560" s="13" t="s">
        <v>109</v>
      </c>
      <c r="N3560" s="13" t="s">
        <v>664</v>
      </c>
      <c r="O3560" s="39"/>
      <c r="P3560" s="39"/>
      <c r="Q3560" s="39"/>
      <c r="R3560" s="39"/>
      <c r="S3560" s="39">
        <v>310</v>
      </c>
      <c r="T3560" s="39">
        <v>310</v>
      </c>
      <c r="U3560" s="39">
        <v>310</v>
      </c>
      <c r="V3560" s="39">
        <v>310</v>
      </c>
      <c r="W3560" s="39">
        <v>310</v>
      </c>
      <c r="X3560" s="39"/>
      <c r="Y3560" s="39"/>
      <c r="Z3560" s="39"/>
      <c r="AA3560" s="39"/>
      <c r="AB3560" s="39"/>
      <c r="AC3560" s="39"/>
      <c r="AD3560" s="39"/>
      <c r="AE3560" s="39"/>
      <c r="AF3560" s="39"/>
      <c r="AG3560" s="39"/>
      <c r="AH3560" s="39"/>
      <c r="AI3560" s="39"/>
      <c r="AJ3560" s="39"/>
      <c r="AK3560" s="39"/>
      <c r="AL3560" s="39"/>
      <c r="AM3560" s="39"/>
      <c r="AN3560" s="39"/>
      <c r="AO3560" s="39"/>
      <c r="AP3560" s="39">
        <v>13929.999999999998</v>
      </c>
      <c r="AQ3560" s="39">
        <v>0</v>
      </c>
      <c r="AR3560" s="27">
        <f t="shared" si="95"/>
        <v>0</v>
      </c>
      <c r="AS3560" s="13" t="s">
        <v>111</v>
      </c>
      <c r="AT3560" s="13">
        <v>2016</v>
      </c>
      <c r="AU3560" s="13">
        <v>9.18</v>
      </c>
    </row>
    <row r="3561" spans="2:47" x14ac:dyDescent="0.2">
      <c r="B3561" s="13" t="s">
        <v>5807</v>
      </c>
      <c r="C3561" s="13" t="s">
        <v>100</v>
      </c>
      <c r="D3561" s="13" t="s">
        <v>5805</v>
      </c>
      <c r="E3561" s="13" t="s">
        <v>5801</v>
      </c>
      <c r="F3561" s="13" t="s">
        <v>5802</v>
      </c>
      <c r="G3561" s="13" t="s">
        <v>5803</v>
      </c>
      <c r="H3561" s="13" t="s">
        <v>1475</v>
      </c>
      <c r="I3561" s="13">
        <v>45</v>
      </c>
      <c r="J3561" s="13" t="s">
        <v>747</v>
      </c>
      <c r="K3561" s="13" t="s">
        <v>107</v>
      </c>
      <c r="L3561" s="13" t="s">
        <v>108</v>
      </c>
      <c r="M3561" s="13" t="s">
        <v>109</v>
      </c>
      <c r="N3561" s="13" t="s">
        <v>664</v>
      </c>
      <c r="O3561" s="39"/>
      <c r="P3561" s="39"/>
      <c r="Q3561" s="39"/>
      <c r="R3561" s="39"/>
      <c r="S3561" s="39">
        <v>310</v>
      </c>
      <c r="T3561" s="39">
        <v>310</v>
      </c>
      <c r="U3561" s="39">
        <v>310</v>
      </c>
      <c r="V3561" s="39">
        <v>310</v>
      </c>
      <c r="W3561" s="39">
        <v>310</v>
      </c>
      <c r="X3561" s="39"/>
      <c r="Y3561" s="39"/>
      <c r="Z3561" s="39"/>
      <c r="AA3561" s="39"/>
      <c r="AB3561" s="39"/>
      <c r="AC3561" s="39"/>
      <c r="AD3561" s="39"/>
      <c r="AE3561" s="39"/>
      <c r="AF3561" s="39"/>
      <c r="AG3561" s="39"/>
      <c r="AH3561" s="39"/>
      <c r="AI3561" s="39"/>
      <c r="AJ3561" s="39"/>
      <c r="AK3561" s="39"/>
      <c r="AL3561" s="39"/>
      <c r="AM3561" s="39"/>
      <c r="AN3561" s="39"/>
      <c r="AO3561" s="39"/>
      <c r="AP3561" s="39">
        <v>13929.999999999998</v>
      </c>
      <c r="AQ3561" s="39">
        <v>0</v>
      </c>
      <c r="AR3561" s="27">
        <f t="shared" si="95"/>
        <v>0</v>
      </c>
      <c r="AS3561" s="13" t="s">
        <v>748</v>
      </c>
      <c r="AT3561" s="13">
        <v>2016</v>
      </c>
      <c r="AU3561" s="13" t="s">
        <v>212</v>
      </c>
    </row>
    <row r="3562" spans="2:47" x14ac:dyDescent="0.2">
      <c r="B3562" s="12" t="s">
        <v>5808</v>
      </c>
      <c r="C3562" s="7" t="s">
        <v>100</v>
      </c>
      <c r="D3562" s="7" t="s">
        <v>5800</v>
      </c>
      <c r="E3562" s="13" t="s">
        <v>5801</v>
      </c>
      <c r="F3562" s="13" t="s">
        <v>5802</v>
      </c>
      <c r="G3562" s="10" t="s">
        <v>5809</v>
      </c>
      <c r="H3562" s="8" t="s">
        <v>197</v>
      </c>
      <c r="I3562" s="8">
        <v>45</v>
      </c>
      <c r="J3562" s="10" t="s">
        <v>3109</v>
      </c>
      <c r="K3562" s="8" t="s">
        <v>107</v>
      </c>
      <c r="L3562" s="10" t="s">
        <v>108</v>
      </c>
      <c r="M3562" s="10" t="s">
        <v>109</v>
      </c>
      <c r="N3562" s="10" t="s">
        <v>664</v>
      </c>
      <c r="O3562" s="39"/>
      <c r="P3562" s="39"/>
      <c r="Q3562" s="39"/>
      <c r="R3562" s="27"/>
      <c r="S3562" s="27">
        <v>50</v>
      </c>
      <c r="T3562" s="27">
        <v>50</v>
      </c>
      <c r="U3562" s="27">
        <v>50</v>
      </c>
      <c r="V3562" s="27">
        <v>50</v>
      </c>
      <c r="W3562" s="27"/>
      <c r="X3562" s="27"/>
      <c r="Y3562" s="27"/>
      <c r="Z3562" s="27"/>
      <c r="AA3562" s="27"/>
      <c r="AB3562" s="27"/>
      <c r="AC3562" s="27"/>
      <c r="AD3562" s="27"/>
      <c r="AE3562" s="27"/>
      <c r="AF3562" s="27"/>
      <c r="AG3562" s="27"/>
      <c r="AH3562" s="27"/>
      <c r="AI3562" s="27"/>
      <c r="AJ3562" s="27"/>
      <c r="AK3562" s="27"/>
      <c r="AL3562" s="27"/>
      <c r="AM3562" s="27"/>
      <c r="AN3562" s="27"/>
      <c r="AO3562" s="27"/>
      <c r="AP3562" s="27">
        <v>9142.1964285714275</v>
      </c>
      <c r="AQ3562" s="39">
        <v>0</v>
      </c>
      <c r="AR3562" s="27">
        <f t="shared" si="95"/>
        <v>0</v>
      </c>
      <c r="AS3562" s="10" t="s">
        <v>111</v>
      </c>
      <c r="AT3562" s="43" t="s">
        <v>241</v>
      </c>
      <c r="AU3562" s="13" t="s">
        <v>1163</v>
      </c>
    </row>
    <row r="3563" spans="2:47" x14ac:dyDescent="0.2">
      <c r="B3563" s="13" t="s">
        <v>5810</v>
      </c>
      <c r="C3563" s="13" t="s">
        <v>100</v>
      </c>
      <c r="D3563" s="13" t="s">
        <v>5805</v>
      </c>
      <c r="E3563" s="13" t="s">
        <v>5801</v>
      </c>
      <c r="F3563" s="13" t="s">
        <v>5802</v>
      </c>
      <c r="G3563" s="13" t="s">
        <v>5809</v>
      </c>
      <c r="H3563" s="13" t="s">
        <v>1475</v>
      </c>
      <c r="I3563" s="13">
        <v>45</v>
      </c>
      <c r="J3563" s="13" t="s">
        <v>614</v>
      </c>
      <c r="K3563" s="13" t="s">
        <v>107</v>
      </c>
      <c r="L3563" s="13" t="s">
        <v>108</v>
      </c>
      <c r="M3563" s="13" t="s">
        <v>109</v>
      </c>
      <c r="N3563" s="13" t="s">
        <v>664</v>
      </c>
      <c r="O3563" s="39"/>
      <c r="P3563" s="39"/>
      <c r="Q3563" s="39"/>
      <c r="R3563" s="39"/>
      <c r="S3563" s="39">
        <v>50</v>
      </c>
      <c r="T3563" s="39">
        <v>100</v>
      </c>
      <c r="U3563" s="39">
        <v>100</v>
      </c>
      <c r="V3563" s="39">
        <v>100</v>
      </c>
      <c r="W3563" s="39">
        <v>100</v>
      </c>
      <c r="X3563" s="39"/>
      <c r="Y3563" s="39"/>
      <c r="Z3563" s="39"/>
      <c r="AA3563" s="39"/>
      <c r="AB3563" s="39"/>
      <c r="AC3563" s="39"/>
      <c r="AD3563" s="39"/>
      <c r="AE3563" s="39"/>
      <c r="AF3563" s="39"/>
      <c r="AG3563" s="39"/>
      <c r="AH3563" s="39"/>
      <c r="AI3563" s="39"/>
      <c r="AJ3563" s="39"/>
      <c r="AK3563" s="39"/>
      <c r="AL3563" s="39"/>
      <c r="AM3563" s="39"/>
      <c r="AN3563" s="39"/>
      <c r="AO3563" s="39"/>
      <c r="AP3563" s="39">
        <v>9142.19</v>
      </c>
      <c r="AQ3563" s="39">
        <v>0</v>
      </c>
      <c r="AR3563" s="27">
        <f t="shared" si="95"/>
        <v>0</v>
      </c>
      <c r="AS3563" s="13" t="s">
        <v>111</v>
      </c>
      <c r="AT3563" s="13">
        <v>2016</v>
      </c>
      <c r="AU3563" s="13">
        <v>14</v>
      </c>
    </row>
    <row r="3564" spans="2:47" x14ac:dyDescent="0.2">
      <c r="B3564" s="13" t="s">
        <v>5811</v>
      </c>
      <c r="C3564" s="13" t="s">
        <v>100</v>
      </c>
      <c r="D3564" s="13" t="s">
        <v>5805</v>
      </c>
      <c r="E3564" s="13" t="s">
        <v>5801</v>
      </c>
      <c r="F3564" s="13" t="s">
        <v>5802</v>
      </c>
      <c r="G3564" s="13" t="s">
        <v>5809</v>
      </c>
      <c r="H3564" s="13" t="s">
        <v>1475</v>
      </c>
      <c r="I3564" s="13">
        <v>45</v>
      </c>
      <c r="J3564" s="13" t="s">
        <v>614</v>
      </c>
      <c r="K3564" s="13" t="s">
        <v>107</v>
      </c>
      <c r="L3564" s="13" t="s">
        <v>108</v>
      </c>
      <c r="M3564" s="13" t="s">
        <v>109</v>
      </c>
      <c r="N3564" s="13" t="s">
        <v>664</v>
      </c>
      <c r="O3564" s="39"/>
      <c r="P3564" s="39"/>
      <c r="Q3564" s="39"/>
      <c r="R3564" s="39"/>
      <c r="S3564" s="39">
        <v>0</v>
      </c>
      <c r="T3564" s="39">
        <v>100</v>
      </c>
      <c r="U3564" s="39">
        <v>100</v>
      </c>
      <c r="V3564" s="39">
        <v>100</v>
      </c>
      <c r="W3564" s="39">
        <v>100</v>
      </c>
      <c r="X3564" s="39"/>
      <c r="Y3564" s="39"/>
      <c r="Z3564" s="39"/>
      <c r="AA3564" s="39"/>
      <c r="AB3564" s="39"/>
      <c r="AC3564" s="39"/>
      <c r="AD3564" s="39"/>
      <c r="AE3564" s="39"/>
      <c r="AF3564" s="39"/>
      <c r="AG3564" s="39"/>
      <c r="AH3564" s="39"/>
      <c r="AI3564" s="39"/>
      <c r="AJ3564" s="39"/>
      <c r="AK3564" s="39"/>
      <c r="AL3564" s="39"/>
      <c r="AM3564" s="39"/>
      <c r="AN3564" s="39"/>
      <c r="AO3564" s="39"/>
      <c r="AP3564" s="39">
        <v>9142.19</v>
      </c>
      <c r="AQ3564" s="39">
        <v>0</v>
      </c>
      <c r="AR3564" s="27">
        <f t="shared" si="95"/>
        <v>0</v>
      </c>
      <c r="AS3564" s="13" t="s">
        <v>111</v>
      </c>
      <c r="AT3564" s="13">
        <v>2016</v>
      </c>
      <c r="AU3564" s="13" t="s">
        <v>212</v>
      </c>
    </row>
    <row r="3565" spans="2:47" x14ac:dyDescent="0.2">
      <c r="B3565" s="12" t="s">
        <v>5812</v>
      </c>
      <c r="C3565" s="7" t="s">
        <v>100</v>
      </c>
      <c r="D3565" s="7" t="s">
        <v>5813</v>
      </c>
      <c r="E3565" s="13" t="s">
        <v>5801</v>
      </c>
      <c r="F3565" s="13" t="s">
        <v>5814</v>
      </c>
      <c r="G3565" s="10" t="s">
        <v>5815</v>
      </c>
      <c r="H3565" s="8" t="s">
        <v>197</v>
      </c>
      <c r="I3565" s="8">
        <v>45</v>
      </c>
      <c r="J3565" s="10" t="s">
        <v>3109</v>
      </c>
      <c r="K3565" s="8" t="s">
        <v>107</v>
      </c>
      <c r="L3565" s="10" t="s">
        <v>108</v>
      </c>
      <c r="M3565" s="10" t="s">
        <v>109</v>
      </c>
      <c r="N3565" s="10" t="s">
        <v>664</v>
      </c>
      <c r="O3565" s="39"/>
      <c r="P3565" s="39"/>
      <c r="Q3565" s="39"/>
      <c r="R3565" s="27"/>
      <c r="S3565" s="27">
        <v>20</v>
      </c>
      <c r="T3565" s="27">
        <v>20</v>
      </c>
      <c r="U3565" s="27">
        <v>20</v>
      </c>
      <c r="V3565" s="27">
        <v>20</v>
      </c>
      <c r="W3565" s="27"/>
      <c r="X3565" s="27"/>
      <c r="Y3565" s="27"/>
      <c r="Z3565" s="27"/>
      <c r="AA3565" s="27"/>
      <c r="AB3565" s="27"/>
      <c r="AC3565" s="27"/>
      <c r="AD3565" s="27"/>
      <c r="AE3565" s="27"/>
      <c r="AF3565" s="27"/>
      <c r="AG3565" s="27"/>
      <c r="AH3565" s="27"/>
      <c r="AI3565" s="27"/>
      <c r="AJ3565" s="27"/>
      <c r="AK3565" s="27"/>
      <c r="AL3565" s="27"/>
      <c r="AM3565" s="27"/>
      <c r="AN3565" s="27"/>
      <c r="AO3565" s="27"/>
      <c r="AP3565" s="27">
        <v>34423.214285714283</v>
      </c>
      <c r="AQ3565" s="39">
        <v>0</v>
      </c>
      <c r="AR3565" s="27">
        <f t="shared" si="95"/>
        <v>0</v>
      </c>
      <c r="AS3565" s="10" t="s">
        <v>111</v>
      </c>
      <c r="AT3565" s="43" t="s">
        <v>241</v>
      </c>
      <c r="AU3565" s="13" t="s">
        <v>1163</v>
      </c>
    </row>
    <row r="3566" spans="2:47" x14ac:dyDescent="0.2">
      <c r="B3566" s="13" t="s">
        <v>5816</v>
      </c>
      <c r="C3566" s="13" t="s">
        <v>100</v>
      </c>
      <c r="D3566" s="13" t="s">
        <v>5817</v>
      </c>
      <c r="E3566" s="13" t="s">
        <v>5801</v>
      </c>
      <c r="F3566" s="13" t="s">
        <v>5814</v>
      </c>
      <c r="G3566" s="13" t="s">
        <v>5815</v>
      </c>
      <c r="H3566" s="13" t="s">
        <v>1475</v>
      </c>
      <c r="I3566" s="13">
        <v>45</v>
      </c>
      <c r="J3566" s="13" t="s">
        <v>614</v>
      </c>
      <c r="K3566" s="13" t="s">
        <v>107</v>
      </c>
      <c r="L3566" s="13" t="s">
        <v>108</v>
      </c>
      <c r="M3566" s="13" t="s">
        <v>109</v>
      </c>
      <c r="N3566" s="13" t="s">
        <v>664</v>
      </c>
      <c r="O3566" s="39"/>
      <c r="P3566" s="39"/>
      <c r="Q3566" s="39"/>
      <c r="R3566" s="39"/>
      <c r="S3566" s="39">
        <v>0</v>
      </c>
      <c r="T3566" s="39">
        <v>20</v>
      </c>
      <c r="U3566" s="39">
        <v>20</v>
      </c>
      <c r="V3566" s="39">
        <v>20</v>
      </c>
      <c r="W3566" s="39">
        <v>20</v>
      </c>
      <c r="X3566" s="39"/>
      <c r="Y3566" s="39"/>
      <c r="Z3566" s="39"/>
      <c r="AA3566" s="39"/>
      <c r="AB3566" s="39"/>
      <c r="AC3566" s="39"/>
      <c r="AD3566" s="39"/>
      <c r="AE3566" s="39"/>
      <c r="AF3566" s="39"/>
      <c r="AG3566" s="39"/>
      <c r="AH3566" s="39"/>
      <c r="AI3566" s="39"/>
      <c r="AJ3566" s="39"/>
      <c r="AK3566" s="39"/>
      <c r="AL3566" s="39"/>
      <c r="AM3566" s="39"/>
      <c r="AN3566" s="39"/>
      <c r="AO3566" s="39"/>
      <c r="AP3566" s="39">
        <v>34423.21</v>
      </c>
      <c r="AQ3566" s="39">
        <v>0</v>
      </c>
      <c r="AR3566" s="27">
        <f t="shared" si="95"/>
        <v>0</v>
      </c>
      <c r="AS3566" s="13" t="s">
        <v>111</v>
      </c>
      <c r="AT3566" s="13">
        <v>2016</v>
      </c>
      <c r="AU3566" s="13" t="s">
        <v>212</v>
      </c>
    </row>
    <row r="3567" spans="2:47" x14ac:dyDescent="0.2">
      <c r="B3567" s="12" t="s">
        <v>5818</v>
      </c>
      <c r="C3567" s="7" t="s">
        <v>100</v>
      </c>
      <c r="D3567" s="7" t="s">
        <v>5813</v>
      </c>
      <c r="E3567" s="13" t="s">
        <v>5801</v>
      </c>
      <c r="F3567" s="13" t="s">
        <v>5814</v>
      </c>
      <c r="G3567" s="10" t="s">
        <v>5819</v>
      </c>
      <c r="H3567" s="8" t="s">
        <v>197</v>
      </c>
      <c r="I3567" s="8">
        <v>45</v>
      </c>
      <c r="J3567" s="10" t="s">
        <v>3109</v>
      </c>
      <c r="K3567" s="8" t="s">
        <v>107</v>
      </c>
      <c r="L3567" s="10" t="s">
        <v>108</v>
      </c>
      <c r="M3567" s="10" t="s">
        <v>109</v>
      </c>
      <c r="N3567" s="10" t="s">
        <v>664</v>
      </c>
      <c r="O3567" s="39"/>
      <c r="P3567" s="39"/>
      <c r="Q3567" s="39"/>
      <c r="R3567" s="27"/>
      <c r="S3567" s="27">
        <v>20</v>
      </c>
      <c r="T3567" s="27">
        <v>20</v>
      </c>
      <c r="U3567" s="27">
        <v>20</v>
      </c>
      <c r="V3567" s="27">
        <v>20</v>
      </c>
      <c r="W3567" s="27"/>
      <c r="X3567" s="27"/>
      <c r="Y3567" s="27"/>
      <c r="Z3567" s="27"/>
      <c r="AA3567" s="27"/>
      <c r="AB3567" s="27"/>
      <c r="AC3567" s="27"/>
      <c r="AD3567" s="27"/>
      <c r="AE3567" s="27"/>
      <c r="AF3567" s="27"/>
      <c r="AG3567" s="27"/>
      <c r="AH3567" s="27"/>
      <c r="AI3567" s="27"/>
      <c r="AJ3567" s="27"/>
      <c r="AK3567" s="27"/>
      <c r="AL3567" s="27"/>
      <c r="AM3567" s="27"/>
      <c r="AN3567" s="27"/>
      <c r="AO3567" s="27"/>
      <c r="AP3567" s="27">
        <v>27426</v>
      </c>
      <c r="AQ3567" s="39">
        <v>0</v>
      </c>
      <c r="AR3567" s="27">
        <f t="shared" si="95"/>
        <v>0</v>
      </c>
      <c r="AS3567" s="10" t="s">
        <v>111</v>
      </c>
      <c r="AT3567" s="43" t="s">
        <v>241</v>
      </c>
      <c r="AU3567" s="89" t="s">
        <v>212</v>
      </c>
    </row>
    <row r="3568" spans="2:47" x14ac:dyDescent="0.2">
      <c r="B3568" s="12" t="s">
        <v>5820</v>
      </c>
      <c r="C3568" s="7" t="s">
        <v>100</v>
      </c>
      <c r="D3568" s="7" t="s">
        <v>5742</v>
      </c>
      <c r="E3568" s="13" t="s">
        <v>3968</v>
      </c>
      <c r="F3568" s="13" t="s">
        <v>5743</v>
      </c>
      <c r="G3568" s="10" t="s">
        <v>5744</v>
      </c>
      <c r="H3568" s="8" t="s">
        <v>197</v>
      </c>
      <c r="I3568" s="8">
        <v>45</v>
      </c>
      <c r="J3568" s="10" t="s">
        <v>3109</v>
      </c>
      <c r="K3568" s="8" t="s">
        <v>107</v>
      </c>
      <c r="L3568" s="10" t="s">
        <v>108</v>
      </c>
      <c r="M3568" s="10" t="s">
        <v>109</v>
      </c>
      <c r="N3568" s="10" t="s">
        <v>3503</v>
      </c>
      <c r="O3568" s="39"/>
      <c r="P3568" s="39"/>
      <c r="Q3568" s="39"/>
      <c r="R3568" s="27"/>
      <c r="S3568" s="27">
        <v>2662</v>
      </c>
      <c r="T3568" s="27">
        <v>2662</v>
      </c>
      <c r="U3568" s="27">
        <v>2662</v>
      </c>
      <c r="V3568" s="27">
        <v>2662</v>
      </c>
      <c r="W3568" s="27"/>
      <c r="X3568" s="27"/>
      <c r="Y3568" s="27"/>
      <c r="Z3568" s="27"/>
      <c r="AA3568" s="27"/>
      <c r="AB3568" s="27"/>
      <c r="AC3568" s="27"/>
      <c r="AD3568" s="27"/>
      <c r="AE3568" s="27"/>
      <c r="AF3568" s="27"/>
      <c r="AG3568" s="27"/>
      <c r="AH3568" s="27"/>
      <c r="AI3568" s="27"/>
      <c r="AJ3568" s="27"/>
      <c r="AK3568" s="27"/>
      <c r="AL3568" s="27"/>
      <c r="AM3568" s="27"/>
      <c r="AN3568" s="27"/>
      <c r="AO3568" s="27"/>
      <c r="AP3568" s="27">
        <v>429.46428571428567</v>
      </c>
      <c r="AQ3568" s="39">
        <v>0</v>
      </c>
      <c r="AR3568" s="27">
        <f t="shared" si="95"/>
        <v>0</v>
      </c>
      <c r="AS3568" s="10" t="s">
        <v>111</v>
      </c>
      <c r="AT3568" s="43" t="s">
        <v>241</v>
      </c>
      <c r="AU3568" s="13" t="s">
        <v>1163</v>
      </c>
    </row>
    <row r="3569" spans="2:47" x14ac:dyDescent="0.2">
      <c r="B3569" s="13" t="s">
        <v>5821</v>
      </c>
      <c r="C3569" s="13" t="s">
        <v>100</v>
      </c>
      <c r="D3569" s="13" t="s">
        <v>5746</v>
      </c>
      <c r="E3569" s="13" t="s">
        <v>3968</v>
      </c>
      <c r="F3569" s="13" t="s">
        <v>5743</v>
      </c>
      <c r="G3569" s="13" t="s">
        <v>5744</v>
      </c>
      <c r="H3569" s="13" t="s">
        <v>1475</v>
      </c>
      <c r="I3569" s="13">
        <v>45</v>
      </c>
      <c r="J3569" s="13" t="s">
        <v>614</v>
      </c>
      <c r="K3569" s="13" t="s">
        <v>107</v>
      </c>
      <c r="L3569" s="13" t="s">
        <v>108</v>
      </c>
      <c r="M3569" s="13" t="s">
        <v>109</v>
      </c>
      <c r="N3569" s="13" t="s">
        <v>3503</v>
      </c>
      <c r="O3569" s="39"/>
      <c r="P3569" s="39"/>
      <c r="Q3569" s="39"/>
      <c r="R3569" s="39"/>
      <c r="S3569" s="39">
        <v>1114</v>
      </c>
      <c r="T3569" s="39">
        <v>2730</v>
      </c>
      <c r="U3569" s="39">
        <v>2730</v>
      </c>
      <c r="V3569" s="39">
        <v>2730</v>
      </c>
      <c r="W3569" s="39">
        <v>2730</v>
      </c>
      <c r="X3569" s="39"/>
      <c r="Y3569" s="39"/>
      <c r="Z3569" s="39"/>
      <c r="AA3569" s="39"/>
      <c r="AB3569" s="39"/>
      <c r="AC3569" s="39"/>
      <c r="AD3569" s="39"/>
      <c r="AE3569" s="39"/>
      <c r="AF3569" s="39"/>
      <c r="AG3569" s="39"/>
      <c r="AH3569" s="39"/>
      <c r="AI3569" s="39"/>
      <c r="AJ3569" s="39"/>
      <c r="AK3569" s="39"/>
      <c r="AL3569" s="39"/>
      <c r="AM3569" s="39"/>
      <c r="AN3569" s="39"/>
      <c r="AO3569" s="39"/>
      <c r="AP3569" s="39">
        <v>429.46</v>
      </c>
      <c r="AQ3569" s="39">
        <v>0</v>
      </c>
      <c r="AR3569" s="27">
        <f t="shared" si="95"/>
        <v>0</v>
      </c>
      <c r="AS3569" s="13" t="s">
        <v>111</v>
      </c>
      <c r="AT3569" s="13">
        <v>2016</v>
      </c>
      <c r="AU3569" s="13" t="s">
        <v>212</v>
      </c>
    </row>
    <row r="3570" spans="2:47" x14ac:dyDescent="0.2">
      <c r="B3570" s="12" t="s">
        <v>5822</v>
      </c>
      <c r="C3570" s="7" t="s">
        <v>100</v>
      </c>
      <c r="D3570" s="7" t="s">
        <v>5748</v>
      </c>
      <c r="E3570" s="13" t="s">
        <v>3968</v>
      </c>
      <c r="F3570" s="13" t="s">
        <v>5749</v>
      </c>
      <c r="G3570" s="10" t="s">
        <v>5750</v>
      </c>
      <c r="H3570" s="8" t="s">
        <v>197</v>
      </c>
      <c r="I3570" s="8">
        <v>45</v>
      </c>
      <c r="J3570" s="10" t="s">
        <v>3109</v>
      </c>
      <c r="K3570" s="8" t="s">
        <v>107</v>
      </c>
      <c r="L3570" s="10" t="s">
        <v>108</v>
      </c>
      <c r="M3570" s="10" t="s">
        <v>109</v>
      </c>
      <c r="N3570" s="10" t="s">
        <v>3503</v>
      </c>
      <c r="O3570" s="39"/>
      <c r="P3570" s="39"/>
      <c r="Q3570" s="39"/>
      <c r="R3570" s="27"/>
      <c r="S3570" s="27">
        <v>494</v>
      </c>
      <c r="T3570" s="27">
        <v>494</v>
      </c>
      <c r="U3570" s="27">
        <v>494</v>
      </c>
      <c r="V3570" s="27">
        <v>494</v>
      </c>
      <c r="W3570" s="27"/>
      <c r="X3570" s="27"/>
      <c r="Y3570" s="27"/>
      <c r="Z3570" s="27"/>
      <c r="AA3570" s="27"/>
      <c r="AB3570" s="27"/>
      <c r="AC3570" s="27"/>
      <c r="AD3570" s="27"/>
      <c r="AE3570" s="27"/>
      <c r="AF3570" s="27"/>
      <c r="AG3570" s="27"/>
      <c r="AH3570" s="27"/>
      <c r="AI3570" s="27"/>
      <c r="AJ3570" s="27"/>
      <c r="AK3570" s="27"/>
      <c r="AL3570" s="27"/>
      <c r="AM3570" s="27"/>
      <c r="AN3570" s="27"/>
      <c r="AO3570" s="27"/>
      <c r="AP3570" s="27">
        <v>3816.6666666666665</v>
      </c>
      <c r="AQ3570" s="39">
        <v>0</v>
      </c>
      <c r="AR3570" s="27">
        <f t="shared" si="95"/>
        <v>0</v>
      </c>
      <c r="AS3570" s="10" t="s">
        <v>111</v>
      </c>
      <c r="AT3570" s="43" t="s">
        <v>241</v>
      </c>
      <c r="AU3570" s="13" t="s">
        <v>610</v>
      </c>
    </row>
    <row r="3571" spans="2:47" x14ac:dyDescent="0.2">
      <c r="B3571" s="13" t="s">
        <v>5823</v>
      </c>
      <c r="C3571" s="13" t="s">
        <v>100</v>
      </c>
      <c r="D3571" s="13" t="s">
        <v>5752</v>
      </c>
      <c r="E3571" s="13" t="s">
        <v>3968</v>
      </c>
      <c r="F3571" s="13" t="s">
        <v>5749</v>
      </c>
      <c r="G3571" s="13" t="s">
        <v>5750</v>
      </c>
      <c r="H3571" s="13" t="s">
        <v>1475</v>
      </c>
      <c r="I3571" s="13">
        <v>45</v>
      </c>
      <c r="J3571" s="13" t="s">
        <v>614</v>
      </c>
      <c r="K3571" s="13" t="s">
        <v>107</v>
      </c>
      <c r="L3571" s="13" t="s">
        <v>108</v>
      </c>
      <c r="M3571" s="13" t="s">
        <v>109</v>
      </c>
      <c r="N3571" s="13" t="s">
        <v>3503</v>
      </c>
      <c r="O3571" s="39"/>
      <c r="P3571" s="39"/>
      <c r="Q3571" s="39"/>
      <c r="R3571" s="39"/>
      <c r="S3571" s="39">
        <v>0</v>
      </c>
      <c r="T3571" s="39">
        <v>429</v>
      </c>
      <c r="U3571" s="39">
        <v>429</v>
      </c>
      <c r="V3571" s="39">
        <v>429</v>
      </c>
      <c r="W3571" s="39">
        <v>429</v>
      </c>
      <c r="X3571" s="39"/>
      <c r="Y3571" s="39"/>
      <c r="Z3571" s="39"/>
      <c r="AA3571" s="39"/>
      <c r="AB3571" s="39"/>
      <c r="AC3571" s="39"/>
      <c r="AD3571" s="39"/>
      <c r="AE3571" s="39"/>
      <c r="AF3571" s="39"/>
      <c r="AG3571" s="39"/>
      <c r="AH3571" s="39"/>
      <c r="AI3571" s="39"/>
      <c r="AJ3571" s="39"/>
      <c r="AK3571" s="39"/>
      <c r="AL3571" s="39"/>
      <c r="AM3571" s="39"/>
      <c r="AN3571" s="39"/>
      <c r="AO3571" s="39"/>
      <c r="AP3571" s="39">
        <v>3057.53</v>
      </c>
      <c r="AQ3571" s="39">
        <v>0</v>
      </c>
      <c r="AR3571" s="27">
        <f t="shared" si="95"/>
        <v>0</v>
      </c>
      <c r="AS3571" s="13" t="s">
        <v>111</v>
      </c>
      <c r="AT3571" s="13">
        <v>2016</v>
      </c>
      <c r="AU3571" s="13" t="s">
        <v>212</v>
      </c>
    </row>
    <row r="3572" spans="2:47" x14ac:dyDescent="0.2">
      <c r="B3572" s="13" t="s">
        <v>5824</v>
      </c>
      <c r="C3572" s="13" t="s">
        <v>100</v>
      </c>
      <c r="D3572" s="13" t="s">
        <v>5825</v>
      </c>
      <c r="E3572" s="13" t="s">
        <v>5826</v>
      </c>
      <c r="F3572" s="13" t="s">
        <v>5827</v>
      </c>
      <c r="G3572" s="13" t="s">
        <v>5828</v>
      </c>
      <c r="H3572" s="13" t="s">
        <v>105</v>
      </c>
      <c r="I3572" s="13">
        <v>90</v>
      </c>
      <c r="J3572" s="13" t="s">
        <v>5829</v>
      </c>
      <c r="K3572" s="13" t="s">
        <v>5830</v>
      </c>
      <c r="L3572" s="13" t="s">
        <v>108</v>
      </c>
      <c r="M3572" s="13" t="s">
        <v>5831</v>
      </c>
      <c r="N3572" s="13" t="s">
        <v>5832</v>
      </c>
      <c r="O3572" s="39"/>
      <c r="P3572" s="39"/>
      <c r="Q3572" s="39"/>
      <c r="R3572" s="39"/>
      <c r="S3572" s="39">
        <v>1300</v>
      </c>
      <c r="T3572" s="39">
        <v>1335</v>
      </c>
      <c r="U3572" s="39">
        <v>1335</v>
      </c>
      <c r="V3572" s="39">
        <v>1335</v>
      </c>
      <c r="W3572" s="39"/>
      <c r="X3572" s="39"/>
      <c r="Y3572" s="39"/>
      <c r="Z3572" s="39"/>
      <c r="AA3572" s="39"/>
      <c r="AB3572" s="39"/>
      <c r="AC3572" s="39"/>
      <c r="AD3572" s="39"/>
      <c r="AE3572" s="39"/>
      <c r="AF3572" s="39"/>
      <c r="AG3572" s="39"/>
      <c r="AH3572" s="39"/>
      <c r="AI3572" s="39"/>
      <c r="AJ3572" s="39"/>
      <c r="AK3572" s="39"/>
      <c r="AL3572" s="39"/>
      <c r="AM3572" s="39"/>
      <c r="AN3572" s="39"/>
      <c r="AO3572" s="39"/>
      <c r="AP3572" s="39">
        <v>1294.6400000000001</v>
      </c>
      <c r="AQ3572" s="39">
        <v>0</v>
      </c>
      <c r="AR3572" s="27">
        <f t="shared" si="95"/>
        <v>0</v>
      </c>
      <c r="AS3572" s="13" t="s">
        <v>111</v>
      </c>
      <c r="AT3572" s="13">
        <v>2015</v>
      </c>
      <c r="AU3572" s="13" t="s">
        <v>5833</v>
      </c>
    </row>
    <row r="3573" spans="2:47" x14ac:dyDescent="0.2">
      <c r="B3573" s="13" t="s">
        <v>5834</v>
      </c>
      <c r="C3573" s="13" t="s">
        <v>100</v>
      </c>
      <c r="D3573" s="13" t="s">
        <v>5825</v>
      </c>
      <c r="E3573" s="13" t="s">
        <v>5826</v>
      </c>
      <c r="F3573" s="13" t="s">
        <v>5827</v>
      </c>
      <c r="G3573" s="13" t="s">
        <v>5828</v>
      </c>
      <c r="H3573" s="13" t="s">
        <v>105</v>
      </c>
      <c r="I3573" s="13">
        <v>90</v>
      </c>
      <c r="J3573" s="13" t="s">
        <v>747</v>
      </c>
      <c r="K3573" s="13" t="s">
        <v>5830</v>
      </c>
      <c r="L3573" s="13" t="s">
        <v>108</v>
      </c>
      <c r="M3573" s="13" t="s">
        <v>5831</v>
      </c>
      <c r="N3573" s="13" t="s">
        <v>5835</v>
      </c>
      <c r="O3573" s="39"/>
      <c r="P3573" s="39"/>
      <c r="Q3573" s="39"/>
      <c r="R3573" s="39"/>
      <c r="S3573" s="39">
        <v>626</v>
      </c>
      <c r="T3573" s="39">
        <v>1335</v>
      </c>
      <c r="U3573" s="39">
        <v>1335</v>
      </c>
      <c r="V3573" s="39">
        <v>1335</v>
      </c>
      <c r="W3573" s="39"/>
      <c r="X3573" s="39"/>
      <c r="Y3573" s="39"/>
      <c r="Z3573" s="39"/>
      <c r="AA3573" s="39"/>
      <c r="AB3573" s="39"/>
      <c r="AC3573" s="39"/>
      <c r="AD3573" s="39"/>
      <c r="AE3573" s="39"/>
      <c r="AF3573" s="39"/>
      <c r="AG3573" s="39"/>
      <c r="AH3573" s="39"/>
      <c r="AI3573" s="39"/>
      <c r="AJ3573" s="39"/>
      <c r="AK3573" s="39"/>
      <c r="AL3573" s="39"/>
      <c r="AM3573" s="39"/>
      <c r="AN3573" s="39"/>
      <c r="AO3573" s="39"/>
      <c r="AP3573" s="39">
        <v>1294.6400000000001</v>
      </c>
      <c r="AQ3573" s="39">
        <v>0</v>
      </c>
      <c r="AR3573" s="27">
        <f t="shared" si="95"/>
        <v>0</v>
      </c>
      <c r="AS3573" s="13" t="s">
        <v>748</v>
      </c>
      <c r="AT3573" s="13">
        <v>2015</v>
      </c>
      <c r="AU3573" s="13" t="s">
        <v>212</v>
      </c>
    </row>
    <row r="3574" spans="2:47" x14ac:dyDescent="0.2">
      <c r="B3574" s="13" t="s">
        <v>5836</v>
      </c>
      <c r="C3574" s="13" t="s">
        <v>100</v>
      </c>
      <c r="D3574" s="13" t="s">
        <v>556</v>
      </c>
      <c r="E3574" s="13" t="s">
        <v>557</v>
      </c>
      <c r="F3574" s="13" t="s">
        <v>558</v>
      </c>
      <c r="G3574" s="13" t="s">
        <v>5837</v>
      </c>
      <c r="H3574" s="13" t="s">
        <v>197</v>
      </c>
      <c r="I3574" s="13">
        <v>50</v>
      </c>
      <c r="J3574" s="13" t="s">
        <v>263</v>
      </c>
      <c r="K3574" s="13" t="s">
        <v>107</v>
      </c>
      <c r="L3574" s="13" t="s">
        <v>108</v>
      </c>
      <c r="M3574" s="13" t="s">
        <v>109</v>
      </c>
      <c r="N3574" s="13" t="s">
        <v>664</v>
      </c>
      <c r="O3574" s="39"/>
      <c r="P3574" s="39"/>
      <c r="Q3574" s="39">
        <v>12</v>
      </c>
      <c r="R3574" s="39">
        <v>12</v>
      </c>
      <c r="S3574" s="39"/>
      <c r="T3574" s="39"/>
      <c r="U3574" s="39"/>
      <c r="V3574" s="39"/>
      <c r="W3574" s="39"/>
      <c r="X3574" s="39"/>
      <c r="Y3574" s="39"/>
      <c r="Z3574" s="39"/>
      <c r="AA3574" s="39"/>
      <c r="AB3574" s="39"/>
      <c r="AC3574" s="39"/>
      <c r="AD3574" s="39"/>
      <c r="AE3574" s="39"/>
      <c r="AF3574" s="39"/>
      <c r="AG3574" s="39"/>
      <c r="AH3574" s="39"/>
      <c r="AI3574" s="39"/>
      <c r="AJ3574" s="39"/>
      <c r="AK3574" s="39"/>
      <c r="AL3574" s="39"/>
      <c r="AM3574" s="39"/>
      <c r="AN3574" s="39"/>
      <c r="AO3574" s="39"/>
      <c r="AP3574" s="39">
        <v>3850</v>
      </c>
      <c r="AQ3574" s="39">
        <v>0</v>
      </c>
      <c r="AR3574" s="27">
        <f t="shared" si="95"/>
        <v>0</v>
      </c>
      <c r="AS3574" s="13" t="s">
        <v>111</v>
      </c>
      <c r="AT3574" s="13">
        <v>2014</v>
      </c>
      <c r="AU3574" s="13">
        <v>14</v>
      </c>
    </row>
    <row r="3575" spans="2:47" x14ac:dyDescent="0.2">
      <c r="B3575" s="13" t="s">
        <v>5838</v>
      </c>
      <c r="C3575" s="13" t="s">
        <v>100</v>
      </c>
      <c r="D3575" s="13" t="s">
        <v>556</v>
      </c>
      <c r="E3575" s="13" t="s">
        <v>557</v>
      </c>
      <c r="F3575" s="13" t="s">
        <v>558</v>
      </c>
      <c r="G3575" s="13" t="s">
        <v>5837</v>
      </c>
      <c r="H3575" s="13" t="s">
        <v>197</v>
      </c>
      <c r="I3575" s="13">
        <v>50</v>
      </c>
      <c r="J3575" s="13" t="s">
        <v>263</v>
      </c>
      <c r="K3575" s="13" t="s">
        <v>107</v>
      </c>
      <c r="L3575" s="13" t="s">
        <v>108</v>
      </c>
      <c r="M3575" s="13" t="s">
        <v>109</v>
      </c>
      <c r="N3575" s="13" t="s">
        <v>664</v>
      </c>
      <c r="O3575" s="39"/>
      <c r="P3575" s="39"/>
      <c r="Q3575" s="39">
        <v>12</v>
      </c>
      <c r="R3575" s="39">
        <v>12</v>
      </c>
      <c r="S3575" s="39">
        <v>12</v>
      </c>
      <c r="T3575" s="39"/>
      <c r="U3575" s="39"/>
      <c r="V3575" s="39"/>
      <c r="W3575" s="39"/>
      <c r="X3575" s="39"/>
      <c r="Y3575" s="39"/>
      <c r="Z3575" s="39"/>
      <c r="AA3575" s="39"/>
      <c r="AB3575" s="39"/>
      <c r="AC3575" s="39"/>
      <c r="AD3575" s="39"/>
      <c r="AE3575" s="39"/>
      <c r="AF3575" s="39"/>
      <c r="AG3575" s="39"/>
      <c r="AH3575" s="39"/>
      <c r="AI3575" s="39"/>
      <c r="AJ3575" s="39"/>
      <c r="AK3575" s="39"/>
      <c r="AL3575" s="39"/>
      <c r="AM3575" s="39"/>
      <c r="AN3575" s="39"/>
      <c r="AO3575" s="39"/>
      <c r="AP3575" s="39">
        <v>3850</v>
      </c>
      <c r="AQ3575" s="39">
        <v>0</v>
      </c>
      <c r="AR3575" s="27">
        <f t="shared" si="95"/>
        <v>0</v>
      </c>
      <c r="AS3575" s="13" t="s">
        <v>111</v>
      </c>
      <c r="AT3575" s="13">
        <v>2014</v>
      </c>
      <c r="AU3575" s="13" t="s">
        <v>156</v>
      </c>
    </row>
    <row r="3576" spans="2:47" x14ac:dyDescent="0.2">
      <c r="B3576" s="13" t="s">
        <v>5839</v>
      </c>
      <c r="C3576" s="13" t="s">
        <v>100</v>
      </c>
      <c r="D3576" s="13" t="s">
        <v>556</v>
      </c>
      <c r="E3576" s="13" t="s">
        <v>557</v>
      </c>
      <c r="F3576" s="13" t="s">
        <v>558</v>
      </c>
      <c r="G3576" s="13" t="s">
        <v>5837</v>
      </c>
      <c r="H3576" s="13" t="s">
        <v>197</v>
      </c>
      <c r="I3576" s="13">
        <v>50</v>
      </c>
      <c r="J3576" s="13" t="s">
        <v>263</v>
      </c>
      <c r="K3576" s="13" t="s">
        <v>107</v>
      </c>
      <c r="L3576" s="13" t="s">
        <v>108</v>
      </c>
      <c r="M3576" s="13" t="s">
        <v>122</v>
      </c>
      <c r="N3576" s="13" t="s">
        <v>664</v>
      </c>
      <c r="O3576" s="39"/>
      <c r="P3576" s="39"/>
      <c r="Q3576" s="39">
        <v>12</v>
      </c>
      <c r="R3576" s="39">
        <v>12</v>
      </c>
      <c r="S3576" s="39">
        <v>12</v>
      </c>
      <c r="T3576" s="39">
        <v>12</v>
      </c>
      <c r="U3576" s="39"/>
      <c r="V3576" s="39"/>
      <c r="W3576" s="39"/>
      <c r="X3576" s="39"/>
      <c r="Y3576" s="39"/>
      <c r="Z3576" s="39"/>
      <c r="AA3576" s="39"/>
      <c r="AB3576" s="39"/>
      <c r="AC3576" s="39"/>
      <c r="AD3576" s="39"/>
      <c r="AE3576" s="39"/>
      <c r="AF3576" s="39"/>
      <c r="AG3576" s="39"/>
      <c r="AH3576" s="39"/>
      <c r="AI3576" s="39"/>
      <c r="AJ3576" s="39"/>
      <c r="AK3576" s="39"/>
      <c r="AL3576" s="39"/>
      <c r="AM3576" s="39"/>
      <c r="AN3576" s="39"/>
      <c r="AO3576" s="39"/>
      <c r="AP3576" s="39">
        <v>3675</v>
      </c>
      <c r="AQ3576" s="39">
        <f>(P3576+Q3576+R3576+S3576+T3576+U3576+V3576+W3576)*AP3576</f>
        <v>176400</v>
      </c>
      <c r="AR3576" s="27">
        <f t="shared" si="95"/>
        <v>197568.00000000003</v>
      </c>
      <c r="AS3576" s="13" t="s">
        <v>111</v>
      </c>
      <c r="AT3576" s="13">
        <v>2014</v>
      </c>
      <c r="AU3576" s="13"/>
    </row>
    <row r="3577" spans="2:47" x14ac:dyDescent="0.2">
      <c r="B3577" s="13" t="s">
        <v>5840</v>
      </c>
      <c r="C3577" s="13" t="s">
        <v>100</v>
      </c>
      <c r="D3577" s="13" t="s">
        <v>556</v>
      </c>
      <c r="E3577" s="13" t="s">
        <v>557</v>
      </c>
      <c r="F3577" s="13" t="s">
        <v>558</v>
      </c>
      <c r="G3577" s="13" t="s">
        <v>5841</v>
      </c>
      <c r="H3577" s="13" t="s">
        <v>197</v>
      </c>
      <c r="I3577" s="13">
        <v>50</v>
      </c>
      <c r="J3577" s="13" t="s">
        <v>263</v>
      </c>
      <c r="K3577" s="13" t="s">
        <v>107</v>
      </c>
      <c r="L3577" s="13" t="s">
        <v>108</v>
      </c>
      <c r="M3577" s="13" t="s">
        <v>109</v>
      </c>
      <c r="N3577" s="13" t="s">
        <v>664</v>
      </c>
      <c r="O3577" s="39"/>
      <c r="P3577" s="39"/>
      <c r="Q3577" s="39">
        <v>38</v>
      </c>
      <c r="R3577" s="39">
        <v>38</v>
      </c>
      <c r="S3577" s="39"/>
      <c r="T3577" s="39"/>
      <c r="U3577" s="39"/>
      <c r="V3577" s="39"/>
      <c r="W3577" s="39"/>
      <c r="X3577" s="39"/>
      <c r="Y3577" s="39"/>
      <c r="Z3577" s="39"/>
      <c r="AA3577" s="39"/>
      <c r="AB3577" s="39"/>
      <c r="AC3577" s="39"/>
      <c r="AD3577" s="39"/>
      <c r="AE3577" s="39"/>
      <c r="AF3577" s="39"/>
      <c r="AG3577" s="39"/>
      <c r="AH3577" s="39"/>
      <c r="AI3577" s="39"/>
      <c r="AJ3577" s="39"/>
      <c r="AK3577" s="39"/>
      <c r="AL3577" s="39"/>
      <c r="AM3577" s="39"/>
      <c r="AN3577" s="39"/>
      <c r="AO3577" s="39"/>
      <c r="AP3577" s="39">
        <v>3850</v>
      </c>
      <c r="AQ3577" s="39">
        <v>0</v>
      </c>
      <c r="AR3577" s="27">
        <f t="shared" si="95"/>
        <v>0</v>
      </c>
      <c r="AS3577" s="13" t="s">
        <v>111</v>
      </c>
      <c r="AT3577" s="13">
        <v>2014</v>
      </c>
      <c r="AU3577" s="13">
        <v>14</v>
      </c>
    </row>
    <row r="3578" spans="2:47" x14ac:dyDescent="0.2">
      <c r="B3578" s="13" t="s">
        <v>5842</v>
      </c>
      <c r="C3578" s="13" t="s">
        <v>100</v>
      </c>
      <c r="D3578" s="13" t="s">
        <v>556</v>
      </c>
      <c r="E3578" s="13" t="s">
        <v>557</v>
      </c>
      <c r="F3578" s="13" t="s">
        <v>558</v>
      </c>
      <c r="G3578" s="13" t="s">
        <v>5841</v>
      </c>
      <c r="H3578" s="13" t="s">
        <v>197</v>
      </c>
      <c r="I3578" s="13">
        <v>50</v>
      </c>
      <c r="J3578" s="13" t="s">
        <v>263</v>
      </c>
      <c r="K3578" s="13" t="s">
        <v>107</v>
      </c>
      <c r="L3578" s="13" t="s">
        <v>108</v>
      </c>
      <c r="M3578" s="13" t="s">
        <v>109</v>
      </c>
      <c r="N3578" s="13" t="s">
        <v>664</v>
      </c>
      <c r="O3578" s="39"/>
      <c r="P3578" s="39"/>
      <c r="Q3578" s="39">
        <v>38</v>
      </c>
      <c r="R3578" s="39">
        <v>38</v>
      </c>
      <c r="S3578" s="39">
        <v>38</v>
      </c>
      <c r="T3578" s="39"/>
      <c r="U3578" s="39"/>
      <c r="V3578" s="39"/>
      <c r="W3578" s="39"/>
      <c r="X3578" s="39"/>
      <c r="Y3578" s="39"/>
      <c r="Z3578" s="39"/>
      <c r="AA3578" s="39"/>
      <c r="AB3578" s="39"/>
      <c r="AC3578" s="39"/>
      <c r="AD3578" s="39"/>
      <c r="AE3578" s="39"/>
      <c r="AF3578" s="39"/>
      <c r="AG3578" s="39"/>
      <c r="AH3578" s="39"/>
      <c r="AI3578" s="39"/>
      <c r="AJ3578" s="39"/>
      <c r="AK3578" s="39"/>
      <c r="AL3578" s="39"/>
      <c r="AM3578" s="39"/>
      <c r="AN3578" s="39"/>
      <c r="AO3578" s="39"/>
      <c r="AP3578" s="39">
        <v>3850</v>
      </c>
      <c r="AQ3578" s="39">
        <v>0</v>
      </c>
      <c r="AR3578" s="27">
        <f t="shared" si="95"/>
        <v>0</v>
      </c>
      <c r="AS3578" s="13" t="s">
        <v>111</v>
      </c>
      <c r="AT3578" s="13">
        <v>2014</v>
      </c>
      <c r="AU3578" s="13" t="s">
        <v>156</v>
      </c>
    </row>
    <row r="3579" spans="2:47" x14ac:dyDescent="0.2">
      <c r="B3579" s="13" t="s">
        <v>5843</v>
      </c>
      <c r="C3579" s="13" t="s">
        <v>100</v>
      </c>
      <c r="D3579" s="13" t="s">
        <v>556</v>
      </c>
      <c r="E3579" s="13" t="s">
        <v>557</v>
      </c>
      <c r="F3579" s="13" t="s">
        <v>558</v>
      </c>
      <c r="G3579" s="13" t="s">
        <v>5841</v>
      </c>
      <c r="H3579" s="13" t="s">
        <v>197</v>
      </c>
      <c r="I3579" s="13">
        <v>50</v>
      </c>
      <c r="J3579" s="13" t="s">
        <v>263</v>
      </c>
      <c r="K3579" s="13" t="s">
        <v>107</v>
      </c>
      <c r="L3579" s="13" t="s">
        <v>108</v>
      </c>
      <c r="M3579" s="13" t="s">
        <v>122</v>
      </c>
      <c r="N3579" s="13" t="s">
        <v>664</v>
      </c>
      <c r="O3579" s="39"/>
      <c r="P3579" s="39"/>
      <c r="Q3579" s="39">
        <v>38</v>
      </c>
      <c r="R3579" s="39">
        <v>38</v>
      </c>
      <c r="S3579" s="39">
        <v>38</v>
      </c>
      <c r="T3579" s="39">
        <v>34</v>
      </c>
      <c r="U3579" s="39"/>
      <c r="V3579" s="39"/>
      <c r="W3579" s="39"/>
      <c r="X3579" s="39"/>
      <c r="Y3579" s="39"/>
      <c r="Z3579" s="39"/>
      <c r="AA3579" s="39"/>
      <c r="AB3579" s="39"/>
      <c r="AC3579" s="39"/>
      <c r="AD3579" s="39"/>
      <c r="AE3579" s="39"/>
      <c r="AF3579" s="39"/>
      <c r="AG3579" s="39"/>
      <c r="AH3579" s="39"/>
      <c r="AI3579" s="39"/>
      <c r="AJ3579" s="39"/>
      <c r="AK3579" s="39"/>
      <c r="AL3579" s="39"/>
      <c r="AM3579" s="39"/>
      <c r="AN3579" s="39"/>
      <c r="AO3579" s="39"/>
      <c r="AP3579" s="39">
        <v>3675</v>
      </c>
      <c r="AQ3579" s="39">
        <f>(P3579+Q3579+R3579+S3579+T3579+U3579+V3579+W3579)*AP3579</f>
        <v>543900</v>
      </c>
      <c r="AR3579" s="27">
        <f t="shared" si="95"/>
        <v>609168</v>
      </c>
      <c r="AS3579" s="13" t="s">
        <v>111</v>
      </c>
      <c r="AT3579" s="13">
        <v>2014</v>
      </c>
      <c r="AU3579" s="13"/>
    </row>
    <row r="3580" spans="2:47" x14ac:dyDescent="0.2">
      <c r="B3580" s="13" t="s">
        <v>5844</v>
      </c>
      <c r="C3580" s="13" t="s">
        <v>100</v>
      </c>
      <c r="D3580" s="13" t="s">
        <v>556</v>
      </c>
      <c r="E3580" s="13" t="s">
        <v>557</v>
      </c>
      <c r="F3580" s="13" t="s">
        <v>558</v>
      </c>
      <c r="G3580" s="13" t="s">
        <v>5845</v>
      </c>
      <c r="H3580" s="13" t="s">
        <v>197</v>
      </c>
      <c r="I3580" s="13">
        <v>50</v>
      </c>
      <c r="J3580" s="13" t="s">
        <v>263</v>
      </c>
      <c r="K3580" s="13" t="s">
        <v>107</v>
      </c>
      <c r="L3580" s="13" t="s">
        <v>108</v>
      </c>
      <c r="M3580" s="13" t="s">
        <v>109</v>
      </c>
      <c r="N3580" s="13" t="s">
        <v>664</v>
      </c>
      <c r="O3580" s="39"/>
      <c r="P3580" s="39"/>
      <c r="Q3580" s="39">
        <v>76</v>
      </c>
      <c r="R3580" s="39">
        <v>76</v>
      </c>
      <c r="S3580" s="39">
        <v>34</v>
      </c>
      <c r="T3580" s="39">
        <v>34</v>
      </c>
      <c r="U3580" s="39">
        <v>34</v>
      </c>
      <c r="V3580" s="39"/>
      <c r="W3580" s="39"/>
      <c r="X3580" s="39"/>
      <c r="Y3580" s="39"/>
      <c r="Z3580" s="39"/>
      <c r="AA3580" s="39"/>
      <c r="AB3580" s="39"/>
      <c r="AC3580" s="39"/>
      <c r="AD3580" s="39"/>
      <c r="AE3580" s="39"/>
      <c r="AF3580" s="39"/>
      <c r="AG3580" s="39"/>
      <c r="AH3580" s="39"/>
      <c r="AI3580" s="39"/>
      <c r="AJ3580" s="39"/>
      <c r="AK3580" s="39"/>
      <c r="AL3580" s="39"/>
      <c r="AM3580" s="39"/>
      <c r="AN3580" s="39"/>
      <c r="AO3580" s="39"/>
      <c r="AP3580" s="39">
        <v>3850</v>
      </c>
      <c r="AQ3580" s="39">
        <v>0</v>
      </c>
      <c r="AR3580" s="27">
        <f t="shared" si="95"/>
        <v>0</v>
      </c>
      <c r="AS3580" s="13" t="s">
        <v>111</v>
      </c>
      <c r="AT3580" s="13">
        <v>2014</v>
      </c>
      <c r="AU3580" s="13">
        <v>14</v>
      </c>
    </row>
    <row r="3581" spans="2:47" x14ac:dyDescent="0.2">
      <c r="B3581" s="13" t="s">
        <v>5846</v>
      </c>
      <c r="C3581" s="13" t="s">
        <v>100</v>
      </c>
      <c r="D3581" s="13" t="s">
        <v>556</v>
      </c>
      <c r="E3581" s="13" t="s">
        <v>557</v>
      </c>
      <c r="F3581" s="13" t="s">
        <v>558</v>
      </c>
      <c r="G3581" s="13" t="s">
        <v>5845</v>
      </c>
      <c r="H3581" s="13" t="s">
        <v>197</v>
      </c>
      <c r="I3581" s="13">
        <v>50</v>
      </c>
      <c r="J3581" s="13" t="s">
        <v>263</v>
      </c>
      <c r="K3581" s="13" t="s">
        <v>107</v>
      </c>
      <c r="L3581" s="13" t="s">
        <v>108</v>
      </c>
      <c r="M3581" s="13" t="s">
        <v>109</v>
      </c>
      <c r="N3581" s="13" t="s">
        <v>664</v>
      </c>
      <c r="O3581" s="39"/>
      <c r="P3581" s="39"/>
      <c r="Q3581" s="39">
        <v>76</v>
      </c>
      <c r="R3581" s="39">
        <v>76</v>
      </c>
      <c r="S3581" s="39">
        <v>56</v>
      </c>
      <c r="T3581" s="39">
        <v>34</v>
      </c>
      <c r="U3581" s="39">
        <v>34</v>
      </c>
      <c r="V3581" s="39"/>
      <c r="W3581" s="39"/>
      <c r="X3581" s="39"/>
      <c r="Y3581" s="39"/>
      <c r="Z3581" s="39"/>
      <c r="AA3581" s="39"/>
      <c r="AB3581" s="39"/>
      <c r="AC3581" s="39"/>
      <c r="AD3581" s="39"/>
      <c r="AE3581" s="39"/>
      <c r="AF3581" s="39"/>
      <c r="AG3581" s="39"/>
      <c r="AH3581" s="39"/>
      <c r="AI3581" s="39"/>
      <c r="AJ3581" s="39"/>
      <c r="AK3581" s="39"/>
      <c r="AL3581" s="39"/>
      <c r="AM3581" s="39"/>
      <c r="AN3581" s="39"/>
      <c r="AO3581" s="39"/>
      <c r="AP3581" s="39">
        <v>3850</v>
      </c>
      <c r="AQ3581" s="39">
        <v>0</v>
      </c>
      <c r="AR3581" s="27">
        <f t="shared" si="95"/>
        <v>0</v>
      </c>
      <c r="AS3581" s="13" t="s">
        <v>111</v>
      </c>
      <c r="AT3581" s="13">
        <v>2014</v>
      </c>
      <c r="AU3581" s="13" t="s">
        <v>115</v>
      </c>
    </row>
    <row r="3582" spans="2:47" x14ac:dyDescent="0.2">
      <c r="B3582" s="13" t="s">
        <v>5847</v>
      </c>
      <c r="C3582" s="13" t="s">
        <v>100</v>
      </c>
      <c r="D3582" s="13" t="s">
        <v>556</v>
      </c>
      <c r="E3582" s="13" t="s">
        <v>557</v>
      </c>
      <c r="F3582" s="13" t="s">
        <v>558</v>
      </c>
      <c r="G3582" s="13" t="s">
        <v>5845</v>
      </c>
      <c r="H3582" s="13" t="s">
        <v>197</v>
      </c>
      <c r="I3582" s="13">
        <v>50</v>
      </c>
      <c r="J3582" s="13" t="s">
        <v>263</v>
      </c>
      <c r="K3582" s="13" t="s">
        <v>107</v>
      </c>
      <c r="L3582" s="13" t="s">
        <v>108</v>
      </c>
      <c r="M3582" s="13" t="s">
        <v>122</v>
      </c>
      <c r="N3582" s="13" t="s">
        <v>664</v>
      </c>
      <c r="O3582" s="39"/>
      <c r="P3582" s="39"/>
      <c r="Q3582" s="39">
        <v>76</v>
      </c>
      <c r="R3582" s="39">
        <v>76</v>
      </c>
      <c r="S3582" s="39">
        <v>56</v>
      </c>
      <c r="T3582" s="39">
        <v>56</v>
      </c>
      <c r="U3582" s="39">
        <v>34</v>
      </c>
      <c r="V3582" s="39"/>
      <c r="W3582" s="39"/>
      <c r="X3582" s="39"/>
      <c r="Y3582" s="39"/>
      <c r="Z3582" s="39"/>
      <c r="AA3582" s="39"/>
      <c r="AB3582" s="39"/>
      <c r="AC3582" s="39"/>
      <c r="AD3582" s="39"/>
      <c r="AE3582" s="39"/>
      <c r="AF3582" s="39"/>
      <c r="AG3582" s="39"/>
      <c r="AH3582" s="39"/>
      <c r="AI3582" s="39"/>
      <c r="AJ3582" s="39"/>
      <c r="AK3582" s="39"/>
      <c r="AL3582" s="39"/>
      <c r="AM3582" s="39"/>
      <c r="AN3582" s="39"/>
      <c r="AO3582" s="39"/>
      <c r="AP3582" s="39">
        <v>3850</v>
      </c>
      <c r="AQ3582" s="39">
        <f>(P3582+Q3582+R3582+S3582+T3582+U3582+V3582+W3582)*AP3582</f>
        <v>1147300</v>
      </c>
      <c r="AR3582" s="27">
        <f t="shared" si="95"/>
        <v>1284976.0000000002</v>
      </c>
      <c r="AS3582" s="13" t="s">
        <v>111</v>
      </c>
      <c r="AT3582" s="13">
        <v>2014</v>
      </c>
      <c r="AU3582" s="13"/>
    </row>
    <row r="3583" spans="2:47" x14ac:dyDescent="0.2">
      <c r="B3583" s="13" t="s">
        <v>5848</v>
      </c>
      <c r="C3583" s="13" t="s">
        <v>100</v>
      </c>
      <c r="D3583" s="13" t="s">
        <v>556</v>
      </c>
      <c r="E3583" s="13" t="s">
        <v>557</v>
      </c>
      <c r="F3583" s="13" t="s">
        <v>558</v>
      </c>
      <c r="G3583" s="13" t="s">
        <v>5849</v>
      </c>
      <c r="H3583" s="13" t="s">
        <v>197</v>
      </c>
      <c r="I3583" s="13">
        <v>50</v>
      </c>
      <c r="J3583" s="13" t="s">
        <v>263</v>
      </c>
      <c r="K3583" s="13" t="s">
        <v>107</v>
      </c>
      <c r="L3583" s="13" t="s">
        <v>108</v>
      </c>
      <c r="M3583" s="13" t="s">
        <v>109</v>
      </c>
      <c r="N3583" s="13" t="s">
        <v>664</v>
      </c>
      <c r="O3583" s="39"/>
      <c r="P3583" s="39"/>
      <c r="Q3583" s="39">
        <v>63</v>
      </c>
      <c r="R3583" s="39">
        <v>63</v>
      </c>
      <c r="S3583" s="39">
        <v>28</v>
      </c>
      <c r="T3583" s="39">
        <v>28</v>
      </c>
      <c r="U3583" s="39">
        <v>28</v>
      </c>
      <c r="V3583" s="39"/>
      <c r="W3583" s="39"/>
      <c r="X3583" s="39"/>
      <c r="Y3583" s="39"/>
      <c r="Z3583" s="39"/>
      <c r="AA3583" s="39"/>
      <c r="AB3583" s="39"/>
      <c r="AC3583" s="39"/>
      <c r="AD3583" s="39"/>
      <c r="AE3583" s="39"/>
      <c r="AF3583" s="39"/>
      <c r="AG3583" s="39"/>
      <c r="AH3583" s="39"/>
      <c r="AI3583" s="39"/>
      <c r="AJ3583" s="39"/>
      <c r="AK3583" s="39"/>
      <c r="AL3583" s="39"/>
      <c r="AM3583" s="39"/>
      <c r="AN3583" s="39"/>
      <c r="AO3583" s="39"/>
      <c r="AP3583" s="39">
        <v>3850</v>
      </c>
      <c r="AQ3583" s="39">
        <v>0</v>
      </c>
      <c r="AR3583" s="27">
        <f t="shared" si="95"/>
        <v>0</v>
      </c>
      <c r="AS3583" s="13" t="s">
        <v>111</v>
      </c>
      <c r="AT3583" s="13">
        <v>2014</v>
      </c>
      <c r="AU3583" s="13">
        <v>14</v>
      </c>
    </row>
    <row r="3584" spans="2:47" x14ac:dyDescent="0.2">
      <c r="B3584" s="13" t="s">
        <v>5850</v>
      </c>
      <c r="C3584" s="13" t="s">
        <v>100</v>
      </c>
      <c r="D3584" s="13" t="s">
        <v>556</v>
      </c>
      <c r="E3584" s="13" t="s">
        <v>557</v>
      </c>
      <c r="F3584" s="13" t="s">
        <v>558</v>
      </c>
      <c r="G3584" s="13" t="s">
        <v>5849</v>
      </c>
      <c r="H3584" s="13" t="s">
        <v>197</v>
      </c>
      <c r="I3584" s="13">
        <v>50</v>
      </c>
      <c r="J3584" s="13" t="s">
        <v>263</v>
      </c>
      <c r="K3584" s="13" t="s">
        <v>107</v>
      </c>
      <c r="L3584" s="13" t="s">
        <v>108</v>
      </c>
      <c r="M3584" s="13" t="s">
        <v>109</v>
      </c>
      <c r="N3584" s="13" t="s">
        <v>664</v>
      </c>
      <c r="O3584" s="39"/>
      <c r="P3584" s="39"/>
      <c r="Q3584" s="39">
        <v>63</v>
      </c>
      <c r="R3584" s="39">
        <v>63</v>
      </c>
      <c r="S3584" s="39">
        <v>63</v>
      </c>
      <c r="T3584" s="39">
        <v>28</v>
      </c>
      <c r="U3584" s="39">
        <v>28</v>
      </c>
      <c r="V3584" s="39"/>
      <c r="W3584" s="39"/>
      <c r="X3584" s="39"/>
      <c r="Y3584" s="39"/>
      <c r="Z3584" s="39"/>
      <c r="AA3584" s="39"/>
      <c r="AB3584" s="39"/>
      <c r="AC3584" s="39"/>
      <c r="AD3584" s="39"/>
      <c r="AE3584" s="39"/>
      <c r="AF3584" s="39"/>
      <c r="AG3584" s="39"/>
      <c r="AH3584" s="39"/>
      <c r="AI3584" s="39"/>
      <c r="AJ3584" s="39"/>
      <c r="AK3584" s="39"/>
      <c r="AL3584" s="39"/>
      <c r="AM3584" s="39"/>
      <c r="AN3584" s="39"/>
      <c r="AO3584" s="39"/>
      <c r="AP3584" s="39">
        <v>3850</v>
      </c>
      <c r="AQ3584" s="39">
        <v>0</v>
      </c>
      <c r="AR3584" s="27">
        <f t="shared" si="95"/>
        <v>0</v>
      </c>
      <c r="AS3584" s="13" t="s">
        <v>111</v>
      </c>
      <c r="AT3584" s="13">
        <v>2014</v>
      </c>
      <c r="AU3584" s="13" t="s">
        <v>115</v>
      </c>
    </row>
    <row r="3585" spans="2:47" x14ac:dyDescent="0.2">
      <c r="B3585" s="13" t="s">
        <v>5851</v>
      </c>
      <c r="C3585" s="13" t="s">
        <v>100</v>
      </c>
      <c r="D3585" s="13" t="s">
        <v>556</v>
      </c>
      <c r="E3585" s="13" t="s">
        <v>557</v>
      </c>
      <c r="F3585" s="13" t="s">
        <v>558</v>
      </c>
      <c r="G3585" s="13" t="s">
        <v>5849</v>
      </c>
      <c r="H3585" s="13" t="s">
        <v>197</v>
      </c>
      <c r="I3585" s="13">
        <v>50</v>
      </c>
      <c r="J3585" s="13" t="s">
        <v>263</v>
      </c>
      <c r="K3585" s="13" t="s">
        <v>107</v>
      </c>
      <c r="L3585" s="13" t="s">
        <v>108</v>
      </c>
      <c r="M3585" s="13" t="s">
        <v>122</v>
      </c>
      <c r="N3585" s="13" t="s">
        <v>664</v>
      </c>
      <c r="O3585" s="39"/>
      <c r="P3585" s="39"/>
      <c r="Q3585" s="39">
        <v>63</v>
      </c>
      <c r="R3585" s="39">
        <v>63</v>
      </c>
      <c r="S3585" s="39">
        <v>63</v>
      </c>
      <c r="T3585" s="39">
        <v>63</v>
      </c>
      <c r="U3585" s="39">
        <v>28</v>
      </c>
      <c r="V3585" s="39"/>
      <c r="W3585" s="39"/>
      <c r="X3585" s="39"/>
      <c r="Y3585" s="39"/>
      <c r="Z3585" s="39"/>
      <c r="AA3585" s="39"/>
      <c r="AB3585" s="39"/>
      <c r="AC3585" s="39"/>
      <c r="AD3585" s="39"/>
      <c r="AE3585" s="39"/>
      <c r="AF3585" s="39"/>
      <c r="AG3585" s="39"/>
      <c r="AH3585" s="39"/>
      <c r="AI3585" s="39"/>
      <c r="AJ3585" s="39"/>
      <c r="AK3585" s="39"/>
      <c r="AL3585" s="39"/>
      <c r="AM3585" s="39"/>
      <c r="AN3585" s="39"/>
      <c r="AO3585" s="39"/>
      <c r="AP3585" s="39">
        <v>3850</v>
      </c>
      <c r="AQ3585" s="39">
        <f>(P3585+Q3585+R3585+S3585+T3585+U3585+V3585+W3585)*AP3585</f>
        <v>1078000</v>
      </c>
      <c r="AR3585" s="27">
        <f t="shared" si="95"/>
        <v>1207360</v>
      </c>
      <c r="AS3585" s="13" t="s">
        <v>111</v>
      </c>
      <c r="AT3585" s="13">
        <v>2014</v>
      </c>
      <c r="AU3585" s="13"/>
    </row>
    <row r="3586" spans="2:47" x14ac:dyDescent="0.2">
      <c r="B3586" s="13" t="s">
        <v>5852</v>
      </c>
      <c r="C3586" s="13" t="s">
        <v>100</v>
      </c>
      <c r="D3586" s="13" t="s">
        <v>556</v>
      </c>
      <c r="E3586" s="13" t="s">
        <v>557</v>
      </c>
      <c r="F3586" s="13" t="s">
        <v>558</v>
      </c>
      <c r="G3586" s="13" t="s">
        <v>5853</v>
      </c>
      <c r="H3586" s="13" t="s">
        <v>197</v>
      </c>
      <c r="I3586" s="13">
        <v>50</v>
      </c>
      <c r="J3586" s="13" t="s">
        <v>263</v>
      </c>
      <c r="K3586" s="13" t="s">
        <v>107</v>
      </c>
      <c r="L3586" s="13" t="s">
        <v>108</v>
      </c>
      <c r="M3586" s="13" t="s">
        <v>109</v>
      </c>
      <c r="N3586" s="13" t="s">
        <v>664</v>
      </c>
      <c r="O3586" s="39"/>
      <c r="P3586" s="39"/>
      <c r="Q3586" s="39">
        <v>58</v>
      </c>
      <c r="R3586" s="39">
        <v>58</v>
      </c>
      <c r="S3586" s="39">
        <v>25</v>
      </c>
      <c r="T3586" s="39">
        <v>25</v>
      </c>
      <c r="U3586" s="39">
        <v>25</v>
      </c>
      <c r="V3586" s="39"/>
      <c r="W3586" s="39"/>
      <c r="X3586" s="39"/>
      <c r="Y3586" s="39"/>
      <c r="Z3586" s="39"/>
      <c r="AA3586" s="39"/>
      <c r="AB3586" s="39"/>
      <c r="AC3586" s="39"/>
      <c r="AD3586" s="39"/>
      <c r="AE3586" s="39"/>
      <c r="AF3586" s="39"/>
      <c r="AG3586" s="39"/>
      <c r="AH3586" s="39"/>
      <c r="AI3586" s="39"/>
      <c r="AJ3586" s="39"/>
      <c r="AK3586" s="39"/>
      <c r="AL3586" s="39"/>
      <c r="AM3586" s="39"/>
      <c r="AN3586" s="39"/>
      <c r="AO3586" s="39"/>
      <c r="AP3586" s="39">
        <v>3850</v>
      </c>
      <c r="AQ3586" s="39">
        <v>0</v>
      </c>
      <c r="AR3586" s="27">
        <f t="shared" si="95"/>
        <v>0</v>
      </c>
      <c r="AS3586" s="13" t="s">
        <v>111</v>
      </c>
      <c r="AT3586" s="13">
        <v>2014</v>
      </c>
      <c r="AU3586" s="13">
        <v>14</v>
      </c>
    </row>
    <row r="3587" spans="2:47" x14ac:dyDescent="0.2">
      <c r="B3587" s="13" t="s">
        <v>5854</v>
      </c>
      <c r="C3587" s="13" t="s">
        <v>100</v>
      </c>
      <c r="D3587" s="13" t="s">
        <v>556</v>
      </c>
      <c r="E3587" s="13" t="s">
        <v>557</v>
      </c>
      <c r="F3587" s="13" t="s">
        <v>558</v>
      </c>
      <c r="G3587" s="13" t="s">
        <v>5853</v>
      </c>
      <c r="H3587" s="13" t="s">
        <v>197</v>
      </c>
      <c r="I3587" s="13">
        <v>50</v>
      </c>
      <c r="J3587" s="13" t="s">
        <v>263</v>
      </c>
      <c r="K3587" s="13" t="s">
        <v>107</v>
      </c>
      <c r="L3587" s="13" t="s">
        <v>108</v>
      </c>
      <c r="M3587" s="13" t="s">
        <v>109</v>
      </c>
      <c r="N3587" s="13" t="s">
        <v>664</v>
      </c>
      <c r="O3587" s="39"/>
      <c r="P3587" s="39"/>
      <c r="Q3587" s="39">
        <v>58</v>
      </c>
      <c r="R3587" s="39">
        <v>58</v>
      </c>
      <c r="S3587" s="39">
        <v>45</v>
      </c>
      <c r="T3587" s="39">
        <v>25</v>
      </c>
      <c r="U3587" s="39">
        <v>25</v>
      </c>
      <c r="V3587" s="39"/>
      <c r="W3587" s="39"/>
      <c r="X3587" s="39"/>
      <c r="Y3587" s="39"/>
      <c r="Z3587" s="39"/>
      <c r="AA3587" s="39"/>
      <c r="AB3587" s="39"/>
      <c r="AC3587" s="39"/>
      <c r="AD3587" s="39"/>
      <c r="AE3587" s="39"/>
      <c r="AF3587" s="39"/>
      <c r="AG3587" s="39"/>
      <c r="AH3587" s="39"/>
      <c r="AI3587" s="39"/>
      <c r="AJ3587" s="39"/>
      <c r="AK3587" s="39"/>
      <c r="AL3587" s="39"/>
      <c r="AM3587" s="39"/>
      <c r="AN3587" s="39"/>
      <c r="AO3587" s="39"/>
      <c r="AP3587" s="39">
        <v>3850</v>
      </c>
      <c r="AQ3587" s="39">
        <v>0</v>
      </c>
      <c r="AR3587" s="27">
        <f t="shared" si="95"/>
        <v>0</v>
      </c>
      <c r="AS3587" s="13" t="s">
        <v>111</v>
      </c>
      <c r="AT3587" s="13">
        <v>2014</v>
      </c>
      <c r="AU3587" s="13" t="s">
        <v>115</v>
      </c>
    </row>
    <row r="3588" spans="2:47" x14ac:dyDescent="0.2">
      <c r="B3588" s="13" t="s">
        <v>5855</v>
      </c>
      <c r="C3588" s="13" t="s">
        <v>100</v>
      </c>
      <c r="D3588" s="13" t="s">
        <v>556</v>
      </c>
      <c r="E3588" s="13" t="s">
        <v>557</v>
      </c>
      <c r="F3588" s="13" t="s">
        <v>558</v>
      </c>
      <c r="G3588" s="13" t="s">
        <v>5853</v>
      </c>
      <c r="H3588" s="13" t="s">
        <v>197</v>
      </c>
      <c r="I3588" s="13">
        <v>50</v>
      </c>
      <c r="J3588" s="13" t="s">
        <v>263</v>
      </c>
      <c r="K3588" s="13" t="s">
        <v>107</v>
      </c>
      <c r="L3588" s="13" t="s">
        <v>108</v>
      </c>
      <c r="M3588" s="13" t="s">
        <v>122</v>
      </c>
      <c r="N3588" s="13" t="s">
        <v>664</v>
      </c>
      <c r="O3588" s="39"/>
      <c r="P3588" s="39"/>
      <c r="Q3588" s="39">
        <v>58</v>
      </c>
      <c r="R3588" s="39">
        <v>58</v>
      </c>
      <c r="S3588" s="39">
        <v>45</v>
      </c>
      <c r="T3588" s="39">
        <v>45</v>
      </c>
      <c r="U3588" s="39">
        <v>25</v>
      </c>
      <c r="V3588" s="39"/>
      <c r="W3588" s="39"/>
      <c r="X3588" s="39"/>
      <c r="Y3588" s="39"/>
      <c r="Z3588" s="39"/>
      <c r="AA3588" s="39"/>
      <c r="AB3588" s="39"/>
      <c r="AC3588" s="39"/>
      <c r="AD3588" s="39"/>
      <c r="AE3588" s="39"/>
      <c r="AF3588" s="39"/>
      <c r="AG3588" s="39"/>
      <c r="AH3588" s="39"/>
      <c r="AI3588" s="39"/>
      <c r="AJ3588" s="39"/>
      <c r="AK3588" s="39"/>
      <c r="AL3588" s="39"/>
      <c r="AM3588" s="39"/>
      <c r="AN3588" s="39"/>
      <c r="AO3588" s="39"/>
      <c r="AP3588" s="39">
        <v>3850</v>
      </c>
      <c r="AQ3588" s="39">
        <f>(P3588+Q3588+R3588+S3588+T3588+U3588+V3588+W3588)*AP3588</f>
        <v>889350</v>
      </c>
      <c r="AR3588" s="27">
        <f t="shared" si="95"/>
        <v>996072.00000000012</v>
      </c>
      <c r="AS3588" s="13" t="s">
        <v>111</v>
      </c>
      <c r="AT3588" s="13">
        <v>2014</v>
      </c>
      <c r="AU3588" s="13"/>
    </row>
    <row r="3589" spans="2:47" x14ac:dyDescent="0.2">
      <c r="B3589" s="13" t="s">
        <v>5856</v>
      </c>
      <c r="C3589" s="13" t="s">
        <v>100</v>
      </c>
      <c r="D3589" s="13" t="s">
        <v>556</v>
      </c>
      <c r="E3589" s="13" t="s">
        <v>557</v>
      </c>
      <c r="F3589" s="13" t="s">
        <v>558</v>
      </c>
      <c r="G3589" s="13" t="s">
        <v>5857</v>
      </c>
      <c r="H3589" s="13" t="s">
        <v>197</v>
      </c>
      <c r="I3589" s="13">
        <v>50</v>
      </c>
      <c r="J3589" s="13" t="s">
        <v>263</v>
      </c>
      <c r="K3589" s="13" t="s">
        <v>107</v>
      </c>
      <c r="L3589" s="13" t="s">
        <v>108</v>
      </c>
      <c r="M3589" s="13" t="s">
        <v>109</v>
      </c>
      <c r="N3589" s="13" t="s">
        <v>664</v>
      </c>
      <c r="O3589" s="39"/>
      <c r="P3589" s="39"/>
      <c r="Q3589" s="39">
        <v>58</v>
      </c>
      <c r="R3589" s="39">
        <v>58</v>
      </c>
      <c r="S3589" s="39">
        <v>17</v>
      </c>
      <c r="T3589" s="39">
        <v>17</v>
      </c>
      <c r="U3589" s="39">
        <v>17</v>
      </c>
      <c r="V3589" s="39"/>
      <c r="W3589" s="39"/>
      <c r="X3589" s="39"/>
      <c r="Y3589" s="39"/>
      <c r="Z3589" s="39"/>
      <c r="AA3589" s="39"/>
      <c r="AB3589" s="39"/>
      <c r="AC3589" s="39"/>
      <c r="AD3589" s="39"/>
      <c r="AE3589" s="39"/>
      <c r="AF3589" s="39"/>
      <c r="AG3589" s="39"/>
      <c r="AH3589" s="39"/>
      <c r="AI3589" s="39"/>
      <c r="AJ3589" s="39"/>
      <c r="AK3589" s="39"/>
      <c r="AL3589" s="39"/>
      <c r="AM3589" s="39"/>
      <c r="AN3589" s="39"/>
      <c r="AO3589" s="39"/>
      <c r="AP3589" s="39">
        <v>3850</v>
      </c>
      <c r="AQ3589" s="39">
        <v>0</v>
      </c>
      <c r="AR3589" s="27">
        <f t="shared" ref="AR3589:AR3655" si="96">AQ3589*1.12</f>
        <v>0</v>
      </c>
      <c r="AS3589" s="13" t="s">
        <v>111</v>
      </c>
      <c r="AT3589" s="13">
        <v>2014</v>
      </c>
      <c r="AU3589" s="13">
        <v>14</v>
      </c>
    </row>
    <row r="3590" spans="2:47" x14ac:dyDescent="0.2">
      <c r="B3590" s="13" t="s">
        <v>5858</v>
      </c>
      <c r="C3590" s="13" t="s">
        <v>100</v>
      </c>
      <c r="D3590" s="13" t="s">
        <v>556</v>
      </c>
      <c r="E3590" s="13" t="s">
        <v>557</v>
      </c>
      <c r="F3590" s="13" t="s">
        <v>558</v>
      </c>
      <c r="G3590" s="13" t="s">
        <v>5857</v>
      </c>
      <c r="H3590" s="13" t="s">
        <v>197</v>
      </c>
      <c r="I3590" s="13">
        <v>50</v>
      </c>
      <c r="J3590" s="13" t="s">
        <v>263</v>
      </c>
      <c r="K3590" s="13" t="s">
        <v>107</v>
      </c>
      <c r="L3590" s="13" t="s">
        <v>108</v>
      </c>
      <c r="M3590" s="13" t="s">
        <v>109</v>
      </c>
      <c r="N3590" s="13" t="s">
        <v>664</v>
      </c>
      <c r="O3590" s="39"/>
      <c r="P3590" s="39"/>
      <c r="Q3590" s="39">
        <v>58</v>
      </c>
      <c r="R3590" s="39">
        <v>58</v>
      </c>
      <c r="S3590" s="39">
        <v>45</v>
      </c>
      <c r="T3590" s="39">
        <v>17</v>
      </c>
      <c r="U3590" s="39">
        <v>17</v>
      </c>
      <c r="V3590" s="39"/>
      <c r="W3590" s="39"/>
      <c r="X3590" s="39"/>
      <c r="Y3590" s="39"/>
      <c r="Z3590" s="39"/>
      <c r="AA3590" s="39"/>
      <c r="AB3590" s="39"/>
      <c r="AC3590" s="39"/>
      <c r="AD3590" s="39"/>
      <c r="AE3590" s="39"/>
      <c r="AF3590" s="39"/>
      <c r="AG3590" s="39"/>
      <c r="AH3590" s="39"/>
      <c r="AI3590" s="39"/>
      <c r="AJ3590" s="39"/>
      <c r="AK3590" s="39"/>
      <c r="AL3590" s="39"/>
      <c r="AM3590" s="39"/>
      <c r="AN3590" s="39"/>
      <c r="AO3590" s="39"/>
      <c r="AP3590" s="39">
        <v>3850</v>
      </c>
      <c r="AQ3590" s="39">
        <v>0</v>
      </c>
      <c r="AR3590" s="27">
        <f t="shared" si="96"/>
        <v>0</v>
      </c>
      <c r="AS3590" s="13" t="s">
        <v>111</v>
      </c>
      <c r="AT3590" s="13">
        <v>2014</v>
      </c>
      <c r="AU3590" s="13" t="s">
        <v>115</v>
      </c>
    </row>
    <row r="3591" spans="2:47" x14ac:dyDescent="0.2">
      <c r="B3591" s="13" t="s">
        <v>5859</v>
      </c>
      <c r="C3591" s="13" t="s">
        <v>100</v>
      </c>
      <c r="D3591" s="13" t="s">
        <v>556</v>
      </c>
      <c r="E3591" s="13" t="s">
        <v>557</v>
      </c>
      <c r="F3591" s="13" t="s">
        <v>558</v>
      </c>
      <c r="G3591" s="13" t="s">
        <v>5857</v>
      </c>
      <c r="H3591" s="13" t="s">
        <v>197</v>
      </c>
      <c r="I3591" s="13">
        <v>50</v>
      </c>
      <c r="J3591" s="13" t="s">
        <v>263</v>
      </c>
      <c r="K3591" s="13" t="s">
        <v>107</v>
      </c>
      <c r="L3591" s="13" t="s">
        <v>108</v>
      </c>
      <c r="M3591" s="13" t="s">
        <v>122</v>
      </c>
      <c r="N3591" s="13" t="s">
        <v>664</v>
      </c>
      <c r="O3591" s="39"/>
      <c r="P3591" s="39"/>
      <c r="Q3591" s="39">
        <v>58</v>
      </c>
      <c r="R3591" s="39">
        <v>58</v>
      </c>
      <c r="S3591" s="39">
        <v>45</v>
      </c>
      <c r="T3591" s="39">
        <v>45</v>
      </c>
      <c r="U3591" s="39">
        <v>17</v>
      </c>
      <c r="V3591" s="39"/>
      <c r="W3591" s="39"/>
      <c r="X3591" s="39"/>
      <c r="Y3591" s="39"/>
      <c r="Z3591" s="39"/>
      <c r="AA3591" s="39"/>
      <c r="AB3591" s="39"/>
      <c r="AC3591" s="39"/>
      <c r="AD3591" s="39"/>
      <c r="AE3591" s="39"/>
      <c r="AF3591" s="39"/>
      <c r="AG3591" s="39"/>
      <c r="AH3591" s="39"/>
      <c r="AI3591" s="39"/>
      <c r="AJ3591" s="39"/>
      <c r="AK3591" s="39"/>
      <c r="AL3591" s="39"/>
      <c r="AM3591" s="39"/>
      <c r="AN3591" s="39"/>
      <c r="AO3591" s="39"/>
      <c r="AP3591" s="39">
        <v>3850</v>
      </c>
      <c r="AQ3591" s="39">
        <f>(P3591+Q3591+R3591+S3591+T3591+U3591+V3591+W3591)*AP3591</f>
        <v>858550</v>
      </c>
      <c r="AR3591" s="27">
        <f t="shared" si="96"/>
        <v>961576.00000000012</v>
      </c>
      <c r="AS3591" s="13" t="s">
        <v>111</v>
      </c>
      <c r="AT3591" s="13">
        <v>2014</v>
      </c>
      <c r="AU3591" s="13"/>
    </row>
    <row r="3592" spans="2:47" x14ac:dyDescent="0.2">
      <c r="B3592" s="13" t="s">
        <v>5860</v>
      </c>
      <c r="C3592" s="13" t="s">
        <v>100</v>
      </c>
      <c r="D3592" s="13" t="s">
        <v>556</v>
      </c>
      <c r="E3592" s="13" t="s">
        <v>557</v>
      </c>
      <c r="F3592" s="13" t="s">
        <v>558</v>
      </c>
      <c r="G3592" s="13" t="s">
        <v>5861</v>
      </c>
      <c r="H3592" s="13" t="s">
        <v>197</v>
      </c>
      <c r="I3592" s="13">
        <v>50</v>
      </c>
      <c r="J3592" s="13" t="s">
        <v>263</v>
      </c>
      <c r="K3592" s="13" t="s">
        <v>107</v>
      </c>
      <c r="L3592" s="13" t="s">
        <v>108</v>
      </c>
      <c r="M3592" s="13" t="s">
        <v>109</v>
      </c>
      <c r="N3592" s="13" t="s">
        <v>664</v>
      </c>
      <c r="O3592" s="39"/>
      <c r="P3592" s="39"/>
      <c r="Q3592" s="39">
        <v>33</v>
      </c>
      <c r="R3592" s="39">
        <v>33</v>
      </c>
      <c r="S3592" s="39">
        <v>12</v>
      </c>
      <c r="T3592" s="39">
        <v>12</v>
      </c>
      <c r="U3592" s="39">
        <v>12</v>
      </c>
      <c r="V3592" s="39"/>
      <c r="W3592" s="39"/>
      <c r="X3592" s="39"/>
      <c r="Y3592" s="39"/>
      <c r="Z3592" s="39"/>
      <c r="AA3592" s="39"/>
      <c r="AB3592" s="39"/>
      <c r="AC3592" s="39"/>
      <c r="AD3592" s="39"/>
      <c r="AE3592" s="39"/>
      <c r="AF3592" s="39"/>
      <c r="AG3592" s="39"/>
      <c r="AH3592" s="39"/>
      <c r="AI3592" s="39"/>
      <c r="AJ3592" s="39"/>
      <c r="AK3592" s="39"/>
      <c r="AL3592" s="39"/>
      <c r="AM3592" s="39"/>
      <c r="AN3592" s="39"/>
      <c r="AO3592" s="39"/>
      <c r="AP3592" s="39">
        <v>3850</v>
      </c>
      <c r="AQ3592" s="39">
        <v>0</v>
      </c>
      <c r="AR3592" s="27">
        <f t="shared" si="96"/>
        <v>0</v>
      </c>
      <c r="AS3592" s="13" t="s">
        <v>111</v>
      </c>
      <c r="AT3592" s="13">
        <v>2014</v>
      </c>
      <c r="AU3592" s="13">
        <v>14</v>
      </c>
    </row>
    <row r="3593" spans="2:47" x14ac:dyDescent="0.2">
      <c r="B3593" s="13" t="s">
        <v>5862</v>
      </c>
      <c r="C3593" s="13" t="s">
        <v>100</v>
      </c>
      <c r="D3593" s="13" t="s">
        <v>556</v>
      </c>
      <c r="E3593" s="13" t="s">
        <v>557</v>
      </c>
      <c r="F3593" s="13" t="s">
        <v>558</v>
      </c>
      <c r="G3593" s="13" t="s">
        <v>5861</v>
      </c>
      <c r="H3593" s="13" t="s">
        <v>197</v>
      </c>
      <c r="I3593" s="13">
        <v>50</v>
      </c>
      <c r="J3593" s="13" t="s">
        <v>263</v>
      </c>
      <c r="K3593" s="13" t="s">
        <v>107</v>
      </c>
      <c r="L3593" s="13" t="s">
        <v>108</v>
      </c>
      <c r="M3593" s="13" t="s">
        <v>109</v>
      </c>
      <c r="N3593" s="13" t="s">
        <v>664</v>
      </c>
      <c r="O3593" s="39"/>
      <c r="P3593" s="39"/>
      <c r="Q3593" s="39">
        <v>33</v>
      </c>
      <c r="R3593" s="39">
        <v>33</v>
      </c>
      <c r="S3593" s="39">
        <v>33</v>
      </c>
      <c r="T3593" s="39">
        <v>12</v>
      </c>
      <c r="U3593" s="39">
        <v>12</v>
      </c>
      <c r="V3593" s="39"/>
      <c r="W3593" s="39"/>
      <c r="X3593" s="39"/>
      <c r="Y3593" s="39"/>
      <c r="Z3593" s="39"/>
      <c r="AA3593" s="39"/>
      <c r="AB3593" s="39"/>
      <c r="AC3593" s="39"/>
      <c r="AD3593" s="39"/>
      <c r="AE3593" s="39"/>
      <c r="AF3593" s="39"/>
      <c r="AG3593" s="39"/>
      <c r="AH3593" s="39"/>
      <c r="AI3593" s="39"/>
      <c r="AJ3593" s="39"/>
      <c r="AK3593" s="39"/>
      <c r="AL3593" s="39"/>
      <c r="AM3593" s="39"/>
      <c r="AN3593" s="39"/>
      <c r="AO3593" s="39"/>
      <c r="AP3593" s="39">
        <v>3850</v>
      </c>
      <c r="AQ3593" s="39">
        <v>0</v>
      </c>
      <c r="AR3593" s="27">
        <f t="shared" si="96"/>
        <v>0</v>
      </c>
      <c r="AS3593" s="13" t="s">
        <v>111</v>
      </c>
      <c r="AT3593" s="13">
        <v>2014</v>
      </c>
      <c r="AU3593" s="13" t="s">
        <v>115</v>
      </c>
    </row>
    <row r="3594" spans="2:47" x14ac:dyDescent="0.2">
      <c r="B3594" s="13" t="s">
        <v>5863</v>
      </c>
      <c r="C3594" s="13" t="s">
        <v>100</v>
      </c>
      <c r="D3594" s="13" t="s">
        <v>556</v>
      </c>
      <c r="E3594" s="13" t="s">
        <v>557</v>
      </c>
      <c r="F3594" s="13" t="s">
        <v>558</v>
      </c>
      <c r="G3594" s="13" t="s">
        <v>5861</v>
      </c>
      <c r="H3594" s="13" t="s">
        <v>197</v>
      </c>
      <c r="I3594" s="13">
        <v>50</v>
      </c>
      <c r="J3594" s="13" t="s">
        <v>263</v>
      </c>
      <c r="K3594" s="13" t="s">
        <v>107</v>
      </c>
      <c r="L3594" s="13" t="s">
        <v>108</v>
      </c>
      <c r="M3594" s="13" t="s">
        <v>122</v>
      </c>
      <c r="N3594" s="13" t="s">
        <v>664</v>
      </c>
      <c r="O3594" s="39"/>
      <c r="P3594" s="39"/>
      <c r="Q3594" s="39">
        <v>33</v>
      </c>
      <c r="R3594" s="39">
        <v>33</v>
      </c>
      <c r="S3594" s="39">
        <v>33</v>
      </c>
      <c r="T3594" s="39">
        <v>31</v>
      </c>
      <c r="U3594" s="39">
        <v>12</v>
      </c>
      <c r="V3594" s="39"/>
      <c r="W3594" s="39"/>
      <c r="X3594" s="39"/>
      <c r="Y3594" s="39"/>
      <c r="Z3594" s="39"/>
      <c r="AA3594" s="39"/>
      <c r="AB3594" s="39"/>
      <c r="AC3594" s="39"/>
      <c r="AD3594" s="39"/>
      <c r="AE3594" s="39"/>
      <c r="AF3594" s="39"/>
      <c r="AG3594" s="39"/>
      <c r="AH3594" s="39"/>
      <c r="AI3594" s="39"/>
      <c r="AJ3594" s="39"/>
      <c r="AK3594" s="39"/>
      <c r="AL3594" s="39"/>
      <c r="AM3594" s="39"/>
      <c r="AN3594" s="39"/>
      <c r="AO3594" s="39"/>
      <c r="AP3594" s="39">
        <v>3850</v>
      </c>
      <c r="AQ3594" s="39">
        <f>(P3594+Q3594+R3594+S3594+T3594+U3594+V3594+W3594)*AP3594</f>
        <v>546700</v>
      </c>
      <c r="AR3594" s="27">
        <f t="shared" si="96"/>
        <v>612304.00000000012</v>
      </c>
      <c r="AS3594" s="13" t="s">
        <v>111</v>
      </c>
      <c r="AT3594" s="13">
        <v>2014</v>
      </c>
      <c r="AU3594" s="13"/>
    </row>
    <row r="3595" spans="2:47" x14ac:dyDescent="0.2">
      <c r="B3595" s="13" t="s">
        <v>5864</v>
      </c>
      <c r="C3595" s="13" t="s">
        <v>100</v>
      </c>
      <c r="D3595" s="13" t="s">
        <v>556</v>
      </c>
      <c r="E3595" s="13" t="s">
        <v>557</v>
      </c>
      <c r="F3595" s="13" t="s">
        <v>558</v>
      </c>
      <c r="G3595" s="13" t="s">
        <v>5865</v>
      </c>
      <c r="H3595" s="13" t="s">
        <v>197</v>
      </c>
      <c r="I3595" s="13">
        <v>50</v>
      </c>
      <c r="J3595" s="13" t="s">
        <v>263</v>
      </c>
      <c r="K3595" s="13" t="s">
        <v>107</v>
      </c>
      <c r="L3595" s="13" t="s">
        <v>108</v>
      </c>
      <c r="M3595" s="13" t="s">
        <v>109</v>
      </c>
      <c r="N3595" s="13" t="s">
        <v>664</v>
      </c>
      <c r="O3595" s="39"/>
      <c r="P3595" s="39"/>
      <c r="Q3595" s="39">
        <v>7</v>
      </c>
      <c r="R3595" s="39">
        <v>7</v>
      </c>
      <c r="S3595" s="39"/>
      <c r="T3595" s="39"/>
      <c r="U3595" s="39"/>
      <c r="V3595" s="39"/>
      <c r="W3595" s="39"/>
      <c r="X3595" s="39"/>
      <c r="Y3595" s="39"/>
      <c r="Z3595" s="39"/>
      <c r="AA3595" s="39"/>
      <c r="AB3595" s="39"/>
      <c r="AC3595" s="39"/>
      <c r="AD3595" s="39"/>
      <c r="AE3595" s="39"/>
      <c r="AF3595" s="39"/>
      <c r="AG3595" s="39"/>
      <c r="AH3595" s="39"/>
      <c r="AI3595" s="39"/>
      <c r="AJ3595" s="39"/>
      <c r="AK3595" s="39"/>
      <c r="AL3595" s="39"/>
      <c r="AM3595" s="39"/>
      <c r="AN3595" s="39"/>
      <c r="AO3595" s="39"/>
      <c r="AP3595" s="39">
        <v>3850</v>
      </c>
      <c r="AQ3595" s="39">
        <v>0</v>
      </c>
      <c r="AR3595" s="27">
        <f t="shared" si="96"/>
        <v>0</v>
      </c>
      <c r="AS3595" s="13" t="s">
        <v>111</v>
      </c>
      <c r="AT3595" s="13">
        <v>2014</v>
      </c>
      <c r="AU3595" s="13">
        <v>14</v>
      </c>
    </row>
    <row r="3596" spans="2:47" x14ac:dyDescent="0.2">
      <c r="B3596" s="13" t="s">
        <v>5866</v>
      </c>
      <c r="C3596" s="13" t="s">
        <v>100</v>
      </c>
      <c r="D3596" s="13" t="s">
        <v>556</v>
      </c>
      <c r="E3596" s="13" t="s">
        <v>557</v>
      </c>
      <c r="F3596" s="13" t="s">
        <v>558</v>
      </c>
      <c r="G3596" s="13" t="s">
        <v>5865</v>
      </c>
      <c r="H3596" s="13" t="s">
        <v>197</v>
      </c>
      <c r="I3596" s="13">
        <v>50</v>
      </c>
      <c r="J3596" s="13" t="s">
        <v>263</v>
      </c>
      <c r="K3596" s="13" t="s">
        <v>107</v>
      </c>
      <c r="L3596" s="13" t="s">
        <v>108</v>
      </c>
      <c r="M3596" s="13" t="s">
        <v>109</v>
      </c>
      <c r="N3596" s="13" t="s">
        <v>664</v>
      </c>
      <c r="O3596" s="39"/>
      <c r="P3596" s="39"/>
      <c r="Q3596" s="39">
        <v>7</v>
      </c>
      <c r="R3596" s="39">
        <v>7</v>
      </c>
      <c r="S3596" s="39">
        <v>7</v>
      </c>
      <c r="T3596" s="39"/>
      <c r="U3596" s="39"/>
      <c r="V3596" s="39"/>
      <c r="W3596" s="39"/>
      <c r="X3596" s="39"/>
      <c r="Y3596" s="39"/>
      <c r="Z3596" s="39"/>
      <c r="AA3596" s="39"/>
      <c r="AB3596" s="39"/>
      <c r="AC3596" s="39"/>
      <c r="AD3596" s="39"/>
      <c r="AE3596" s="39"/>
      <c r="AF3596" s="39"/>
      <c r="AG3596" s="39"/>
      <c r="AH3596" s="39"/>
      <c r="AI3596" s="39"/>
      <c r="AJ3596" s="39"/>
      <c r="AK3596" s="39"/>
      <c r="AL3596" s="39"/>
      <c r="AM3596" s="39"/>
      <c r="AN3596" s="39"/>
      <c r="AO3596" s="39"/>
      <c r="AP3596" s="39">
        <v>3850</v>
      </c>
      <c r="AQ3596" s="39">
        <v>0</v>
      </c>
      <c r="AR3596" s="27">
        <f t="shared" si="96"/>
        <v>0</v>
      </c>
      <c r="AS3596" s="13" t="s">
        <v>111</v>
      </c>
      <c r="AT3596" s="13">
        <v>2014</v>
      </c>
      <c r="AU3596" s="13" t="s">
        <v>156</v>
      </c>
    </row>
    <row r="3597" spans="2:47" x14ac:dyDescent="0.2">
      <c r="B3597" s="13" t="s">
        <v>5867</v>
      </c>
      <c r="C3597" s="13" t="s">
        <v>100</v>
      </c>
      <c r="D3597" s="13" t="s">
        <v>556</v>
      </c>
      <c r="E3597" s="13" t="s">
        <v>557</v>
      </c>
      <c r="F3597" s="13" t="s">
        <v>558</v>
      </c>
      <c r="G3597" s="13" t="s">
        <v>5865</v>
      </c>
      <c r="H3597" s="13" t="s">
        <v>197</v>
      </c>
      <c r="I3597" s="13">
        <v>50</v>
      </c>
      <c r="J3597" s="13" t="s">
        <v>263</v>
      </c>
      <c r="K3597" s="13" t="s">
        <v>107</v>
      </c>
      <c r="L3597" s="13" t="s">
        <v>108</v>
      </c>
      <c r="M3597" s="13" t="s">
        <v>122</v>
      </c>
      <c r="N3597" s="13" t="s">
        <v>664</v>
      </c>
      <c r="O3597" s="39"/>
      <c r="P3597" s="39"/>
      <c r="Q3597" s="39">
        <v>7</v>
      </c>
      <c r="R3597" s="39">
        <v>7</v>
      </c>
      <c r="S3597" s="39">
        <v>7</v>
      </c>
      <c r="T3597" s="39">
        <v>3</v>
      </c>
      <c r="U3597" s="39"/>
      <c r="V3597" s="39"/>
      <c r="W3597" s="39"/>
      <c r="X3597" s="39"/>
      <c r="Y3597" s="39"/>
      <c r="Z3597" s="39"/>
      <c r="AA3597" s="39"/>
      <c r="AB3597" s="39"/>
      <c r="AC3597" s="39"/>
      <c r="AD3597" s="39"/>
      <c r="AE3597" s="39"/>
      <c r="AF3597" s="39"/>
      <c r="AG3597" s="39"/>
      <c r="AH3597" s="39"/>
      <c r="AI3597" s="39"/>
      <c r="AJ3597" s="39"/>
      <c r="AK3597" s="39"/>
      <c r="AL3597" s="39"/>
      <c r="AM3597" s="39"/>
      <c r="AN3597" s="39"/>
      <c r="AO3597" s="39"/>
      <c r="AP3597" s="39">
        <v>3675</v>
      </c>
      <c r="AQ3597" s="39">
        <f>(P3597+Q3597+R3597+S3597+T3597+U3597+V3597+W3597)*AP3597</f>
        <v>88200</v>
      </c>
      <c r="AR3597" s="27">
        <f t="shared" si="96"/>
        <v>98784.000000000015</v>
      </c>
      <c r="AS3597" s="13" t="s">
        <v>111</v>
      </c>
      <c r="AT3597" s="13">
        <v>2014</v>
      </c>
      <c r="AU3597" s="13"/>
    </row>
    <row r="3598" spans="2:47" x14ac:dyDescent="0.2">
      <c r="B3598" s="13" t="s">
        <v>5868</v>
      </c>
      <c r="C3598" s="13" t="s">
        <v>100</v>
      </c>
      <c r="D3598" s="13" t="s">
        <v>568</v>
      </c>
      <c r="E3598" s="13" t="s">
        <v>569</v>
      </c>
      <c r="F3598" s="13" t="s">
        <v>570</v>
      </c>
      <c r="G3598" s="13" t="s">
        <v>5869</v>
      </c>
      <c r="H3598" s="13" t="s">
        <v>197</v>
      </c>
      <c r="I3598" s="13">
        <v>51</v>
      </c>
      <c r="J3598" s="13" t="s">
        <v>235</v>
      </c>
      <c r="K3598" s="13" t="s">
        <v>107</v>
      </c>
      <c r="L3598" s="13" t="s">
        <v>108</v>
      </c>
      <c r="M3598" s="13" t="s">
        <v>109</v>
      </c>
      <c r="N3598" s="13" t="s">
        <v>564</v>
      </c>
      <c r="O3598" s="39"/>
      <c r="P3598" s="39"/>
      <c r="Q3598" s="39">
        <v>72</v>
      </c>
      <c r="R3598" s="39">
        <v>72</v>
      </c>
      <c r="S3598" s="39">
        <v>57</v>
      </c>
      <c r="T3598" s="39">
        <v>57</v>
      </c>
      <c r="U3598" s="39">
        <v>57</v>
      </c>
      <c r="V3598" s="39"/>
      <c r="W3598" s="39"/>
      <c r="X3598" s="39"/>
      <c r="Y3598" s="39"/>
      <c r="Z3598" s="39"/>
      <c r="AA3598" s="39"/>
      <c r="AB3598" s="39"/>
      <c r="AC3598" s="39"/>
      <c r="AD3598" s="39"/>
      <c r="AE3598" s="39"/>
      <c r="AF3598" s="39"/>
      <c r="AG3598" s="39"/>
      <c r="AH3598" s="39"/>
      <c r="AI3598" s="39"/>
      <c r="AJ3598" s="39"/>
      <c r="AK3598" s="39"/>
      <c r="AL3598" s="39"/>
      <c r="AM3598" s="39"/>
      <c r="AN3598" s="39"/>
      <c r="AO3598" s="39"/>
      <c r="AP3598" s="39">
        <v>6937.4999999999991</v>
      </c>
      <c r="AQ3598" s="39">
        <v>0</v>
      </c>
      <c r="AR3598" s="27">
        <f t="shared" si="96"/>
        <v>0</v>
      </c>
      <c r="AS3598" s="13" t="s">
        <v>111</v>
      </c>
      <c r="AT3598" s="13">
        <v>2014</v>
      </c>
      <c r="AU3598" s="13" t="s">
        <v>115</v>
      </c>
    </row>
    <row r="3599" spans="2:47" x14ac:dyDescent="0.2">
      <c r="B3599" s="13" t="s">
        <v>5870</v>
      </c>
      <c r="C3599" s="13" t="s">
        <v>100</v>
      </c>
      <c r="D3599" s="13" t="s">
        <v>568</v>
      </c>
      <c r="E3599" s="13" t="s">
        <v>569</v>
      </c>
      <c r="F3599" s="13" t="s">
        <v>570</v>
      </c>
      <c r="G3599" s="13" t="s">
        <v>5869</v>
      </c>
      <c r="H3599" s="13" t="s">
        <v>197</v>
      </c>
      <c r="I3599" s="13">
        <v>51</v>
      </c>
      <c r="J3599" s="13" t="s">
        <v>235</v>
      </c>
      <c r="K3599" s="13" t="s">
        <v>107</v>
      </c>
      <c r="L3599" s="13" t="s">
        <v>108</v>
      </c>
      <c r="M3599" s="13" t="s">
        <v>122</v>
      </c>
      <c r="N3599" s="13" t="s">
        <v>564</v>
      </c>
      <c r="O3599" s="39"/>
      <c r="P3599" s="39"/>
      <c r="Q3599" s="39">
        <v>72</v>
      </c>
      <c r="R3599" s="39">
        <v>72</v>
      </c>
      <c r="S3599" s="39">
        <v>57</v>
      </c>
      <c r="T3599" s="39">
        <v>15</v>
      </c>
      <c r="U3599" s="39">
        <v>57</v>
      </c>
      <c r="V3599" s="39"/>
      <c r="W3599" s="39"/>
      <c r="X3599" s="39"/>
      <c r="Y3599" s="39"/>
      <c r="Z3599" s="39"/>
      <c r="AA3599" s="39"/>
      <c r="AB3599" s="39"/>
      <c r="AC3599" s="39"/>
      <c r="AD3599" s="39"/>
      <c r="AE3599" s="39"/>
      <c r="AF3599" s="39"/>
      <c r="AG3599" s="39"/>
      <c r="AH3599" s="39"/>
      <c r="AI3599" s="39"/>
      <c r="AJ3599" s="39"/>
      <c r="AK3599" s="39"/>
      <c r="AL3599" s="39"/>
      <c r="AM3599" s="39"/>
      <c r="AN3599" s="39"/>
      <c r="AO3599" s="39"/>
      <c r="AP3599" s="39">
        <v>6937.4999999999991</v>
      </c>
      <c r="AQ3599" s="39">
        <v>0</v>
      </c>
      <c r="AR3599" s="27">
        <f t="shared" si="96"/>
        <v>0</v>
      </c>
      <c r="AS3599" s="13" t="s">
        <v>111</v>
      </c>
      <c r="AT3599" s="13">
        <v>2014</v>
      </c>
      <c r="AU3599" s="13" t="s">
        <v>115</v>
      </c>
    </row>
    <row r="3600" spans="2:47" x14ac:dyDescent="0.2">
      <c r="B3600" s="13" t="s">
        <v>5871</v>
      </c>
      <c r="C3600" s="13" t="s">
        <v>100</v>
      </c>
      <c r="D3600" s="13" t="s">
        <v>568</v>
      </c>
      <c r="E3600" s="13" t="s">
        <v>569</v>
      </c>
      <c r="F3600" s="13" t="s">
        <v>570</v>
      </c>
      <c r="G3600" s="13" t="s">
        <v>5869</v>
      </c>
      <c r="H3600" s="13" t="s">
        <v>197</v>
      </c>
      <c r="I3600" s="13">
        <v>51</v>
      </c>
      <c r="J3600" s="13" t="s">
        <v>235</v>
      </c>
      <c r="K3600" s="13" t="s">
        <v>107</v>
      </c>
      <c r="L3600" s="13" t="s">
        <v>108</v>
      </c>
      <c r="M3600" s="13" t="s">
        <v>122</v>
      </c>
      <c r="N3600" s="13" t="s">
        <v>564</v>
      </c>
      <c r="O3600" s="39"/>
      <c r="P3600" s="39"/>
      <c r="Q3600" s="39">
        <v>72</v>
      </c>
      <c r="R3600" s="39">
        <v>72</v>
      </c>
      <c r="S3600" s="39">
        <v>72</v>
      </c>
      <c r="T3600" s="39">
        <v>15</v>
      </c>
      <c r="U3600" s="39">
        <v>57</v>
      </c>
      <c r="V3600" s="39"/>
      <c r="W3600" s="39"/>
      <c r="X3600" s="39"/>
      <c r="Y3600" s="39"/>
      <c r="Z3600" s="39"/>
      <c r="AA3600" s="39"/>
      <c r="AB3600" s="39"/>
      <c r="AC3600" s="39"/>
      <c r="AD3600" s="39"/>
      <c r="AE3600" s="39"/>
      <c r="AF3600" s="39"/>
      <c r="AG3600" s="39"/>
      <c r="AH3600" s="39"/>
      <c r="AI3600" s="39"/>
      <c r="AJ3600" s="39"/>
      <c r="AK3600" s="39"/>
      <c r="AL3600" s="39"/>
      <c r="AM3600" s="39"/>
      <c r="AN3600" s="39"/>
      <c r="AO3600" s="39"/>
      <c r="AP3600" s="39">
        <v>6937.4999999999991</v>
      </c>
      <c r="AQ3600" s="39">
        <f>(O3600+P3600+Q3600+R3600+S3600+T3600+U3600+V3600+W3600)*AP3600</f>
        <v>1997999.9999999998</v>
      </c>
      <c r="AR3600" s="27">
        <f t="shared" si="96"/>
        <v>2237760</v>
      </c>
      <c r="AS3600" s="13" t="s">
        <v>111</v>
      </c>
      <c r="AT3600" s="13">
        <v>2014</v>
      </c>
      <c r="AU3600" s="13"/>
    </row>
    <row r="3601" spans="2:47" x14ac:dyDescent="0.2">
      <c r="B3601" s="13" t="s">
        <v>5872</v>
      </c>
      <c r="C3601" s="13" t="s">
        <v>100</v>
      </c>
      <c r="D3601" s="13" t="s">
        <v>568</v>
      </c>
      <c r="E3601" s="13" t="s">
        <v>569</v>
      </c>
      <c r="F3601" s="13" t="s">
        <v>570</v>
      </c>
      <c r="G3601" s="13" t="s">
        <v>5873</v>
      </c>
      <c r="H3601" s="13" t="s">
        <v>197</v>
      </c>
      <c r="I3601" s="13">
        <v>52</v>
      </c>
      <c r="J3601" s="13" t="s">
        <v>235</v>
      </c>
      <c r="K3601" s="13" t="s">
        <v>107</v>
      </c>
      <c r="L3601" s="13" t="s">
        <v>108</v>
      </c>
      <c r="M3601" s="13" t="s">
        <v>109</v>
      </c>
      <c r="N3601" s="13" t="s">
        <v>564</v>
      </c>
      <c r="O3601" s="39"/>
      <c r="P3601" s="39"/>
      <c r="Q3601" s="39">
        <v>85</v>
      </c>
      <c r="R3601" s="39">
        <v>85</v>
      </c>
      <c r="S3601" s="39">
        <v>68</v>
      </c>
      <c r="T3601" s="39">
        <v>68</v>
      </c>
      <c r="U3601" s="39">
        <v>68</v>
      </c>
      <c r="V3601" s="39"/>
      <c r="W3601" s="39"/>
      <c r="X3601" s="39"/>
      <c r="Y3601" s="39"/>
      <c r="Z3601" s="39"/>
      <c r="AA3601" s="39"/>
      <c r="AB3601" s="39"/>
      <c r="AC3601" s="39"/>
      <c r="AD3601" s="39"/>
      <c r="AE3601" s="39"/>
      <c r="AF3601" s="39"/>
      <c r="AG3601" s="39"/>
      <c r="AH3601" s="39"/>
      <c r="AI3601" s="39"/>
      <c r="AJ3601" s="39"/>
      <c r="AK3601" s="39"/>
      <c r="AL3601" s="39"/>
      <c r="AM3601" s="39"/>
      <c r="AN3601" s="39"/>
      <c r="AO3601" s="39"/>
      <c r="AP3601" s="39">
        <v>6937.4999999999991</v>
      </c>
      <c r="AQ3601" s="39">
        <v>0</v>
      </c>
      <c r="AR3601" s="27">
        <f t="shared" si="96"/>
        <v>0</v>
      </c>
      <c r="AS3601" s="13" t="s">
        <v>111</v>
      </c>
      <c r="AT3601" s="13">
        <v>2014</v>
      </c>
      <c r="AU3601" s="13" t="s">
        <v>115</v>
      </c>
    </row>
    <row r="3602" spans="2:47" x14ac:dyDescent="0.2">
      <c r="B3602" s="13" t="s">
        <v>5874</v>
      </c>
      <c r="C3602" s="13" t="s">
        <v>100</v>
      </c>
      <c r="D3602" s="13" t="s">
        <v>568</v>
      </c>
      <c r="E3602" s="13" t="s">
        <v>569</v>
      </c>
      <c r="F3602" s="13" t="s">
        <v>570</v>
      </c>
      <c r="G3602" s="13" t="s">
        <v>5873</v>
      </c>
      <c r="H3602" s="13" t="s">
        <v>197</v>
      </c>
      <c r="I3602" s="13">
        <v>52</v>
      </c>
      <c r="J3602" s="13" t="s">
        <v>235</v>
      </c>
      <c r="K3602" s="13" t="s">
        <v>107</v>
      </c>
      <c r="L3602" s="13" t="s">
        <v>108</v>
      </c>
      <c r="M3602" s="13" t="s">
        <v>122</v>
      </c>
      <c r="N3602" s="13" t="s">
        <v>564</v>
      </c>
      <c r="O3602" s="39"/>
      <c r="P3602" s="39"/>
      <c r="Q3602" s="39">
        <v>85</v>
      </c>
      <c r="R3602" s="39">
        <v>85</v>
      </c>
      <c r="S3602" s="39">
        <v>68</v>
      </c>
      <c r="T3602" s="39">
        <v>30</v>
      </c>
      <c r="U3602" s="39">
        <v>68</v>
      </c>
      <c r="V3602" s="39"/>
      <c r="W3602" s="39"/>
      <c r="X3602" s="39"/>
      <c r="Y3602" s="39"/>
      <c r="Z3602" s="39"/>
      <c r="AA3602" s="39"/>
      <c r="AB3602" s="39"/>
      <c r="AC3602" s="39"/>
      <c r="AD3602" s="39"/>
      <c r="AE3602" s="39"/>
      <c r="AF3602" s="39"/>
      <c r="AG3602" s="39"/>
      <c r="AH3602" s="39"/>
      <c r="AI3602" s="39"/>
      <c r="AJ3602" s="39"/>
      <c r="AK3602" s="39"/>
      <c r="AL3602" s="39"/>
      <c r="AM3602" s="39"/>
      <c r="AN3602" s="39"/>
      <c r="AO3602" s="39"/>
      <c r="AP3602" s="39">
        <v>6937.4999999999991</v>
      </c>
      <c r="AQ3602" s="39">
        <v>0</v>
      </c>
      <c r="AR3602" s="27">
        <f t="shared" si="96"/>
        <v>0</v>
      </c>
      <c r="AS3602" s="13" t="s">
        <v>111</v>
      </c>
      <c r="AT3602" s="13">
        <v>2014</v>
      </c>
      <c r="AU3602" s="13" t="s">
        <v>115</v>
      </c>
    </row>
    <row r="3603" spans="2:47" x14ac:dyDescent="0.2">
      <c r="B3603" s="13" t="s">
        <v>5875</v>
      </c>
      <c r="C3603" s="13" t="s">
        <v>100</v>
      </c>
      <c r="D3603" s="13" t="s">
        <v>568</v>
      </c>
      <c r="E3603" s="13" t="s">
        <v>569</v>
      </c>
      <c r="F3603" s="13" t="s">
        <v>570</v>
      </c>
      <c r="G3603" s="13" t="s">
        <v>5873</v>
      </c>
      <c r="H3603" s="13" t="s">
        <v>197</v>
      </c>
      <c r="I3603" s="13">
        <v>52</v>
      </c>
      <c r="J3603" s="13" t="s">
        <v>235</v>
      </c>
      <c r="K3603" s="13" t="s">
        <v>107</v>
      </c>
      <c r="L3603" s="13" t="s">
        <v>108</v>
      </c>
      <c r="M3603" s="13" t="s">
        <v>122</v>
      </c>
      <c r="N3603" s="13" t="s">
        <v>564</v>
      </c>
      <c r="O3603" s="39"/>
      <c r="P3603" s="39"/>
      <c r="Q3603" s="39">
        <v>85</v>
      </c>
      <c r="R3603" s="39">
        <v>85</v>
      </c>
      <c r="S3603" s="39">
        <v>85</v>
      </c>
      <c r="T3603" s="39">
        <v>30</v>
      </c>
      <c r="U3603" s="39">
        <v>68</v>
      </c>
      <c r="V3603" s="39"/>
      <c r="W3603" s="39"/>
      <c r="X3603" s="39"/>
      <c r="Y3603" s="39"/>
      <c r="Z3603" s="39"/>
      <c r="AA3603" s="39"/>
      <c r="AB3603" s="39"/>
      <c r="AC3603" s="39"/>
      <c r="AD3603" s="39"/>
      <c r="AE3603" s="39"/>
      <c r="AF3603" s="39"/>
      <c r="AG3603" s="39"/>
      <c r="AH3603" s="39"/>
      <c r="AI3603" s="39"/>
      <c r="AJ3603" s="39"/>
      <c r="AK3603" s="39"/>
      <c r="AL3603" s="39"/>
      <c r="AM3603" s="39"/>
      <c r="AN3603" s="39"/>
      <c r="AO3603" s="39"/>
      <c r="AP3603" s="39">
        <v>6937.4999999999991</v>
      </c>
      <c r="AQ3603" s="39">
        <f>(O3603+P3603+Q3603+R3603+S3603+T3603+U3603+V3603+W3603)*AP3603</f>
        <v>2448937.4999999995</v>
      </c>
      <c r="AR3603" s="27">
        <f t="shared" si="96"/>
        <v>2742809.9999999995</v>
      </c>
      <c r="AS3603" s="13" t="s">
        <v>111</v>
      </c>
      <c r="AT3603" s="13">
        <v>2014</v>
      </c>
      <c r="AU3603" s="13"/>
    </row>
    <row r="3604" spans="2:47" x14ac:dyDescent="0.2">
      <c r="B3604" s="13" t="s">
        <v>5876</v>
      </c>
      <c r="C3604" s="13" t="s">
        <v>100</v>
      </c>
      <c r="D3604" s="13" t="s">
        <v>568</v>
      </c>
      <c r="E3604" s="13" t="s">
        <v>569</v>
      </c>
      <c r="F3604" s="13" t="s">
        <v>570</v>
      </c>
      <c r="G3604" s="13" t="s">
        <v>5877</v>
      </c>
      <c r="H3604" s="13" t="s">
        <v>197</v>
      </c>
      <c r="I3604" s="13">
        <v>53</v>
      </c>
      <c r="J3604" s="13" t="s">
        <v>235</v>
      </c>
      <c r="K3604" s="13" t="s">
        <v>107</v>
      </c>
      <c r="L3604" s="13" t="s">
        <v>108</v>
      </c>
      <c r="M3604" s="13" t="s">
        <v>109</v>
      </c>
      <c r="N3604" s="13" t="s">
        <v>564</v>
      </c>
      <c r="O3604" s="39"/>
      <c r="P3604" s="39"/>
      <c r="Q3604" s="39">
        <v>49</v>
      </c>
      <c r="R3604" s="39">
        <v>49</v>
      </c>
      <c r="S3604" s="39">
        <v>33</v>
      </c>
      <c r="T3604" s="39">
        <v>33</v>
      </c>
      <c r="U3604" s="39">
        <v>33</v>
      </c>
      <c r="V3604" s="39"/>
      <c r="W3604" s="39"/>
      <c r="X3604" s="39"/>
      <c r="Y3604" s="39"/>
      <c r="Z3604" s="39"/>
      <c r="AA3604" s="39"/>
      <c r="AB3604" s="39"/>
      <c r="AC3604" s="39"/>
      <c r="AD3604" s="39"/>
      <c r="AE3604" s="39"/>
      <c r="AF3604" s="39"/>
      <c r="AG3604" s="39"/>
      <c r="AH3604" s="39"/>
      <c r="AI3604" s="39"/>
      <c r="AJ3604" s="39"/>
      <c r="AK3604" s="39"/>
      <c r="AL3604" s="39"/>
      <c r="AM3604" s="39"/>
      <c r="AN3604" s="39"/>
      <c r="AO3604" s="39"/>
      <c r="AP3604" s="39">
        <v>6937.4999999999991</v>
      </c>
      <c r="AQ3604" s="39">
        <v>0</v>
      </c>
      <c r="AR3604" s="27">
        <f t="shared" si="96"/>
        <v>0</v>
      </c>
      <c r="AS3604" s="13" t="s">
        <v>111</v>
      </c>
      <c r="AT3604" s="13">
        <v>2014</v>
      </c>
      <c r="AU3604" s="13" t="s">
        <v>115</v>
      </c>
    </row>
    <row r="3605" spans="2:47" x14ac:dyDescent="0.2">
      <c r="B3605" s="13" t="s">
        <v>5878</v>
      </c>
      <c r="C3605" s="13" t="s">
        <v>100</v>
      </c>
      <c r="D3605" s="13" t="s">
        <v>568</v>
      </c>
      <c r="E3605" s="13" t="s">
        <v>569</v>
      </c>
      <c r="F3605" s="13" t="s">
        <v>570</v>
      </c>
      <c r="G3605" s="13" t="s">
        <v>5877</v>
      </c>
      <c r="H3605" s="13" t="s">
        <v>197</v>
      </c>
      <c r="I3605" s="13">
        <v>53</v>
      </c>
      <c r="J3605" s="13" t="s">
        <v>235</v>
      </c>
      <c r="K3605" s="13" t="s">
        <v>107</v>
      </c>
      <c r="L3605" s="13" t="s">
        <v>108</v>
      </c>
      <c r="M3605" s="13" t="s">
        <v>122</v>
      </c>
      <c r="N3605" s="13" t="s">
        <v>564</v>
      </c>
      <c r="O3605" s="39"/>
      <c r="P3605" s="39"/>
      <c r="Q3605" s="39">
        <v>49</v>
      </c>
      <c r="R3605" s="39">
        <v>49</v>
      </c>
      <c r="S3605" s="39">
        <v>33</v>
      </c>
      <c r="T3605" s="39">
        <v>20</v>
      </c>
      <c r="U3605" s="39">
        <v>33</v>
      </c>
      <c r="V3605" s="39"/>
      <c r="W3605" s="39"/>
      <c r="X3605" s="39"/>
      <c r="Y3605" s="39"/>
      <c r="Z3605" s="39"/>
      <c r="AA3605" s="39"/>
      <c r="AB3605" s="39"/>
      <c r="AC3605" s="39"/>
      <c r="AD3605" s="39"/>
      <c r="AE3605" s="39"/>
      <c r="AF3605" s="39"/>
      <c r="AG3605" s="39"/>
      <c r="AH3605" s="39"/>
      <c r="AI3605" s="39"/>
      <c r="AJ3605" s="39"/>
      <c r="AK3605" s="39"/>
      <c r="AL3605" s="39"/>
      <c r="AM3605" s="39"/>
      <c r="AN3605" s="39"/>
      <c r="AO3605" s="39"/>
      <c r="AP3605" s="39">
        <v>6937.4999999999991</v>
      </c>
      <c r="AQ3605" s="39">
        <v>0</v>
      </c>
      <c r="AR3605" s="27">
        <f t="shared" si="96"/>
        <v>0</v>
      </c>
      <c r="AS3605" s="13" t="s">
        <v>111</v>
      </c>
      <c r="AT3605" s="13">
        <v>2014</v>
      </c>
      <c r="AU3605" s="13" t="s">
        <v>115</v>
      </c>
    </row>
    <row r="3606" spans="2:47" x14ac:dyDescent="0.2">
      <c r="B3606" s="13" t="s">
        <v>5879</v>
      </c>
      <c r="C3606" s="13" t="s">
        <v>100</v>
      </c>
      <c r="D3606" s="13" t="s">
        <v>568</v>
      </c>
      <c r="E3606" s="13" t="s">
        <v>569</v>
      </c>
      <c r="F3606" s="13" t="s">
        <v>570</v>
      </c>
      <c r="G3606" s="13" t="s">
        <v>5877</v>
      </c>
      <c r="H3606" s="13" t="s">
        <v>197</v>
      </c>
      <c r="I3606" s="13">
        <v>53</v>
      </c>
      <c r="J3606" s="13" t="s">
        <v>235</v>
      </c>
      <c r="K3606" s="13" t="s">
        <v>107</v>
      </c>
      <c r="L3606" s="13" t="s">
        <v>108</v>
      </c>
      <c r="M3606" s="13" t="s">
        <v>122</v>
      </c>
      <c r="N3606" s="13" t="s">
        <v>564</v>
      </c>
      <c r="O3606" s="39"/>
      <c r="P3606" s="39"/>
      <c r="Q3606" s="39">
        <v>49</v>
      </c>
      <c r="R3606" s="39">
        <v>49</v>
      </c>
      <c r="S3606" s="39">
        <v>49</v>
      </c>
      <c r="T3606" s="39">
        <v>20</v>
      </c>
      <c r="U3606" s="39">
        <v>33</v>
      </c>
      <c r="V3606" s="39"/>
      <c r="W3606" s="39"/>
      <c r="X3606" s="39"/>
      <c r="Y3606" s="39"/>
      <c r="Z3606" s="39"/>
      <c r="AA3606" s="39"/>
      <c r="AB3606" s="39"/>
      <c r="AC3606" s="39"/>
      <c r="AD3606" s="39"/>
      <c r="AE3606" s="39"/>
      <c r="AF3606" s="39"/>
      <c r="AG3606" s="39"/>
      <c r="AH3606" s="39"/>
      <c r="AI3606" s="39"/>
      <c r="AJ3606" s="39"/>
      <c r="AK3606" s="39"/>
      <c r="AL3606" s="39"/>
      <c r="AM3606" s="39"/>
      <c r="AN3606" s="39"/>
      <c r="AO3606" s="39"/>
      <c r="AP3606" s="39">
        <v>6937.4999999999991</v>
      </c>
      <c r="AQ3606" s="39">
        <f>(O3606+P3606+Q3606+R3606+S3606+T3606+U3606+V3606+W3606)*AP3606</f>
        <v>1387499.9999999998</v>
      </c>
      <c r="AR3606" s="27">
        <f t="shared" si="96"/>
        <v>1554000</v>
      </c>
      <c r="AS3606" s="13" t="s">
        <v>111</v>
      </c>
      <c r="AT3606" s="13">
        <v>2014</v>
      </c>
      <c r="AU3606" s="13"/>
    </row>
    <row r="3607" spans="2:47" x14ac:dyDescent="0.2">
      <c r="B3607" s="13" t="s">
        <v>5880</v>
      </c>
      <c r="C3607" s="13" t="s">
        <v>100</v>
      </c>
      <c r="D3607" s="13" t="s">
        <v>568</v>
      </c>
      <c r="E3607" s="13" t="s">
        <v>569</v>
      </c>
      <c r="F3607" s="13" t="s">
        <v>570</v>
      </c>
      <c r="G3607" s="13" t="s">
        <v>5881</v>
      </c>
      <c r="H3607" s="13" t="s">
        <v>197</v>
      </c>
      <c r="I3607" s="13">
        <v>54</v>
      </c>
      <c r="J3607" s="13" t="s">
        <v>235</v>
      </c>
      <c r="K3607" s="13" t="s">
        <v>107</v>
      </c>
      <c r="L3607" s="13" t="s">
        <v>108</v>
      </c>
      <c r="M3607" s="13" t="s">
        <v>109</v>
      </c>
      <c r="N3607" s="13" t="s">
        <v>564</v>
      </c>
      <c r="O3607" s="39"/>
      <c r="P3607" s="39"/>
      <c r="Q3607" s="39">
        <v>43</v>
      </c>
      <c r="R3607" s="39">
        <v>43</v>
      </c>
      <c r="S3607" s="39">
        <v>30</v>
      </c>
      <c r="T3607" s="39">
        <v>30</v>
      </c>
      <c r="U3607" s="39">
        <v>30</v>
      </c>
      <c r="V3607" s="39"/>
      <c r="W3607" s="39"/>
      <c r="X3607" s="39"/>
      <c r="Y3607" s="39"/>
      <c r="Z3607" s="39"/>
      <c r="AA3607" s="39"/>
      <c r="AB3607" s="39"/>
      <c r="AC3607" s="39"/>
      <c r="AD3607" s="39"/>
      <c r="AE3607" s="39"/>
      <c r="AF3607" s="39"/>
      <c r="AG3607" s="39"/>
      <c r="AH3607" s="39"/>
      <c r="AI3607" s="39"/>
      <c r="AJ3607" s="39"/>
      <c r="AK3607" s="39"/>
      <c r="AL3607" s="39"/>
      <c r="AM3607" s="39"/>
      <c r="AN3607" s="39"/>
      <c r="AO3607" s="39"/>
      <c r="AP3607" s="39">
        <v>6937.4999999999991</v>
      </c>
      <c r="AQ3607" s="39">
        <v>0</v>
      </c>
      <c r="AR3607" s="27">
        <f t="shared" si="96"/>
        <v>0</v>
      </c>
      <c r="AS3607" s="13" t="s">
        <v>111</v>
      </c>
      <c r="AT3607" s="13">
        <v>2014</v>
      </c>
      <c r="AU3607" s="13" t="s">
        <v>115</v>
      </c>
    </row>
    <row r="3608" spans="2:47" x14ac:dyDescent="0.2">
      <c r="B3608" s="13" t="s">
        <v>5882</v>
      </c>
      <c r="C3608" s="13" t="s">
        <v>100</v>
      </c>
      <c r="D3608" s="13" t="s">
        <v>568</v>
      </c>
      <c r="E3608" s="13" t="s">
        <v>569</v>
      </c>
      <c r="F3608" s="13" t="s">
        <v>570</v>
      </c>
      <c r="G3608" s="13" t="s">
        <v>5881</v>
      </c>
      <c r="H3608" s="13" t="s">
        <v>197</v>
      </c>
      <c r="I3608" s="13">
        <v>54</v>
      </c>
      <c r="J3608" s="13" t="s">
        <v>235</v>
      </c>
      <c r="K3608" s="13" t="s">
        <v>107</v>
      </c>
      <c r="L3608" s="13" t="s">
        <v>108</v>
      </c>
      <c r="M3608" s="13" t="s">
        <v>122</v>
      </c>
      <c r="N3608" s="13" t="s">
        <v>564</v>
      </c>
      <c r="O3608" s="39"/>
      <c r="P3608" s="39"/>
      <c r="Q3608" s="39">
        <v>43</v>
      </c>
      <c r="R3608" s="39">
        <v>43</v>
      </c>
      <c r="S3608" s="39">
        <v>43</v>
      </c>
      <c r="T3608" s="39">
        <v>15</v>
      </c>
      <c r="U3608" s="39">
        <v>30</v>
      </c>
      <c r="V3608" s="39"/>
      <c r="W3608" s="39"/>
      <c r="X3608" s="39"/>
      <c r="Y3608" s="39"/>
      <c r="Z3608" s="39"/>
      <c r="AA3608" s="39"/>
      <c r="AB3608" s="39"/>
      <c r="AC3608" s="39"/>
      <c r="AD3608" s="39"/>
      <c r="AE3608" s="39"/>
      <c r="AF3608" s="39"/>
      <c r="AG3608" s="39"/>
      <c r="AH3608" s="39"/>
      <c r="AI3608" s="39"/>
      <c r="AJ3608" s="39"/>
      <c r="AK3608" s="39"/>
      <c r="AL3608" s="39"/>
      <c r="AM3608" s="39"/>
      <c r="AN3608" s="39"/>
      <c r="AO3608" s="39"/>
      <c r="AP3608" s="39">
        <v>6937.4999999999991</v>
      </c>
      <c r="AQ3608" s="39">
        <f>(P3608+Q3608+R3608+S3608+T3608+U3608+V3608+W3608)*AP3608</f>
        <v>1207124.9999999998</v>
      </c>
      <c r="AR3608" s="27">
        <f t="shared" si="96"/>
        <v>1351979.9999999998</v>
      </c>
      <c r="AS3608" s="13" t="s">
        <v>111</v>
      </c>
      <c r="AT3608" s="13">
        <v>2014</v>
      </c>
      <c r="AU3608" s="13"/>
    </row>
    <row r="3609" spans="2:47" x14ac:dyDescent="0.2">
      <c r="B3609" s="13" t="s">
        <v>5883</v>
      </c>
      <c r="C3609" s="13" t="s">
        <v>100</v>
      </c>
      <c r="D3609" s="13" t="s">
        <v>568</v>
      </c>
      <c r="E3609" s="13" t="s">
        <v>569</v>
      </c>
      <c r="F3609" s="13" t="s">
        <v>570</v>
      </c>
      <c r="G3609" s="13" t="s">
        <v>5884</v>
      </c>
      <c r="H3609" s="13" t="s">
        <v>197</v>
      </c>
      <c r="I3609" s="13">
        <v>55</v>
      </c>
      <c r="J3609" s="13" t="s">
        <v>235</v>
      </c>
      <c r="K3609" s="13" t="s">
        <v>107</v>
      </c>
      <c r="L3609" s="13" t="s">
        <v>108</v>
      </c>
      <c r="M3609" s="13" t="s">
        <v>109</v>
      </c>
      <c r="N3609" s="13" t="s">
        <v>564</v>
      </c>
      <c r="O3609" s="39"/>
      <c r="P3609" s="39"/>
      <c r="Q3609" s="39">
        <v>28</v>
      </c>
      <c r="R3609" s="39">
        <v>28</v>
      </c>
      <c r="S3609" s="39">
        <v>15</v>
      </c>
      <c r="T3609" s="39">
        <v>15</v>
      </c>
      <c r="U3609" s="39">
        <v>15</v>
      </c>
      <c r="V3609" s="39"/>
      <c r="W3609" s="39"/>
      <c r="X3609" s="39"/>
      <c r="Y3609" s="39"/>
      <c r="Z3609" s="39"/>
      <c r="AA3609" s="39"/>
      <c r="AB3609" s="39"/>
      <c r="AC3609" s="39"/>
      <c r="AD3609" s="39"/>
      <c r="AE3609" s="39"/>
      <c r="AF3609" s="39"/>
      <c r="AG3609" s="39"/>
      <c r="AH3609" s="39"/>
      <c r="AI3609" s="39"/>
      <c r="AJ3609" s="39"/>
      <c r="AK3609" s="39"/>
      <c r="AL3609" s="39"/>
      <c r="AM3609" s="39"/>
      <c r="AN3609" s="39"/>
      <c r="AO3609" s="39"/>
      <c r="AP3609" s="39">
        <v>6937.4999999999991</v>
      </c>
      <c r="AQ3609" s="39">
        <v>0</v>
      </c>
      <c r="AR3609" s="27">
        <f t="shared" si="96"/>
        <v>0</v>
      </c>
      <c r="AS3609" s="13" t="s">
        <v>111</v>
      </c>
      <c r="AT3609" s="13">
        <v>2014</v>
      </c>
      <c r="AU3609" s="13" t="s">
        <v>115</v>
      </c>
    </row>
    <row r="3610" spans="2:47" x14ac:dyDescent="0.2">
      <c r="B3610" s="13" t="s">
        <v>5885</v>
      </c>
      <c r="C3610" s="13" t="s">
        <v>100</v>
      </c>
      <c r="D3610" s="13" t="s">
        <v>568</v>
      </c>
      <c r="E3610" s="13" t="s">
        <v>569</v>
      </c>
      <c r="F3610" s="13" t="s">
        <v>570</v>
      </c>
      <c r="G3610" s="13" t="s">
        <v>5884</v>
      </c>
      <c r="H3610" s="13" t="s">
        <v>197</v>
      </c>
      <c r="I3610" s="13">
        <v>55</v>
      </c>
      <c r="J3610" s="13" t="s">
        <v>235</v>
      </c>
      <c r="K3610" s="13" t="s">
        <v>107</v>
      </c>
      <c r="L3610" s="13" t="s">
        <v>108</v>
      </c>
      <c r="M3610" s="13" t="s">
        <v>122</v>
      </c>
      <c r="N3610" s="13" t="s">
        <v>564</v>
      </c>
      <c r="O3610" s="39"/>
      <c r="P3610" s="39"/>
      <c r="Q3610" s="39">
        <v>28</v>
      </c>
      <c r="R3610" s="39">
        <v>28</v>
      </c>
      <c r="S3610" s="39">
        <v>28</v>
      </c>
      <c r="T3610" s="39">
        <v>10</v>
      </c>
      <c r="U3610" s="39">
        <v>15</v>
      </c>
      <c r="V3610" s="39"/>
      <c r="W3610" s="39"/>
      <c r="X3610" s="39"/>
      <c r="Y3610" s="39"/>
      <c r="Z3610" s="39"/>
      <c r="AA3610" s="39"/>
      <c r="AB3610" s="39"/>
      <c r="AC3610" s="39"/>
      <c r="AD3610" s="39"/>
      <c r="AE3610" s="39"/>
      <c r="AF3610" s="39"/>
      <c r="AG3610" s="39"/>
      <c r="AH3610" s="39"/>
      <c r="AI3610" s="39"/>
      <c r="AJ3610" s="39"/>
      <c r="AK3610" s="39"/>
      <c r="AL3610" s="39"/>
      <c r="AM3610" s="39"/>
      <c r="AN3610" s="39"/>
      <c r="AO3610" s="39"/>
      <c r="AP3610" s="39">
        <v>6937.4999999999991</v>
      </c>
      <c r="AQ3610" s="39">
        <f>(P3610+Q3610+R3610+S3610+T3610+U3610+V3610+W3610)*AP3610</f>
        <v>756187.49999999988</v>
      </c>
      <c r="AR3610" s="27">
        <f t="shared" si="96"/>
        <v>846930</v>
      </c>
      <c r="AS3610" s="13" t="s">
        <v>111</v>
      </c>
      <c r="AT3610" s="13">
        <v>2014</v>
      </c>
      <c r="AU3610" s="13"/>
    </row>
    <row r="3611" spans="2:47" x14ac:dyDescent="0.2">
      <c r="B3611" s="13" t="s">
        <v>5886</v>
      </c>
      <c r="C3611" s="13" t="s">
        <v>100</v>
      </c>
      <c r="D3611" s="13" t="s">
        <v>568</v>
      </c>
      <c r="E3611" s="13" t="s">
        <v>569</v>
      </c>
      <c r="F3611" s="13" t="s">
        <v>570</v>
      </c>
      <c r="G3611" s="13" t="s">
        <v>5887</v>
      </c>
      <c r="H3611" s="13" t="s">
        <v>197</v>
      </c>
      <c r="I3611" s="13">
        <v>56</v>
      </c>
      <c r="J3611" s="13" t="s">
        <v>235</v>
      </c>
      <c r="K3611" s="13" t="s">
        <v>107</v>
      </c>
      <c r="L3611" s="13" t="s">
        <v>108</v>
      </c>
      <c r="M3611" s="13" t="s">
        <v>109</v>
      </c>
      <c r="N3611" s="13" t="s">
        <v>564</v>
      </c>
      <c r="O3611" s="39"/>
      <c r="P3611" s="39"/>
      <c r="Q3611" s="39">
        <v>36</v>
      </c>
      <c r="R3611" s="39">
        <v>36</v>
      </c>
      <c r="S3611" s="39">
        <v>5</v>
      </c>
      <c r="T3611" s="39">
        <v>5</v>
      </c>
      <c r="U3611" s="39">
        <v>5</v>
      </c>
      <c r="V3611" s="39"/>
      <c r="W3611" s="39"/>
      <c r="X3611" s="39"/>
      <c r="Y3611" s="39"/>
      <c r="Z3611" s="39"/>
      <c r="AA3611" s="39"/>
      <c r="AB3611" s="39"/>
      <c r="AC3611" s="39"/>
      <c r="AD3611" s="39"/>
      <c r="AE3611" s="39"/>
      <c r="AF3611" s="39"/>
      <c r="AG3611" s="39"/>
      <c r="AH3611" s="39"/>
      <c r="AI3611" s="39"/>
      <c r="AJ3611" s="39"/>
      <c r="AK3611" s="39"/>
      <c r="AL3611" s="39"/>
      <c r="AM3611" s="39"/>
      <c r="AN3611" s="39"/>
      <c r="AO3611" s="39"/>
      <c r="AP3611" s="39">
        <v>6937.4999999999991</v>
      </c>
      <c r="AQ3611" s="39">
        <v>0</v>
      </c>
      <c r="AR3611" s="27">
        <f t="shared" si="96"/>
        <v>0</v>
      </c>
      <c r="AS3611" s="13" t="s">
        <v>111</v>
      </c>
      <c r="AT3611" s="13">
        <v>2014</v>
      </c>
      <c r="AU3611" s="13" t="s">
        <v>115</v>
      </c>
    </row>
    <row r="3612" spans="2:47" x14ac:dyDescent="0.2">
      <c r="B3612" s="13" t="s">
        <v>5888</v>
      </c>
      <c r="C3612" s="13" t="s">
        <v>100</v>
      </c>
      <c r="D3612" s="13" t="s">
        <v>568</v>
      </c>
      <c r="E3612" s="13" t="s">
        <v>569</v>
      </c>
      <c r="F3612" s="13" t="s">
        <v>570</v>
      </c>
      <c r="G3612" s="13" t="s">
        <v>5887</v>
      </c>
      <c r="H3612" s="13" t="s">
        <v>197</v>
      </c>
      <c r="I3612" s="13">
        <v>56</v>
      </c>
      <c r="J3612" s="13" t="s">
        <v>235</v>
      </c>
      <c r="K3612" s="13" t="s">
        <v>107</v>
      </c>
      <c r="L3612" s="13" t="s">
        <v>108</v>
      </c>
      <c r="M3612" s="13" t="s">
        <v>122</v>
      </c>
      <c r="N3612" s="13" t="s">
        <v>564</v>
      </c>
      <c r="O3612" s="39"/>
      <c r="P3612" s="39"/>
      <c r="Q3612" s="39">
        <v>36</v>
      </c>
      <c r="R3612" s="39">
        <v>36</v>
      </c>
      <c r="S3612" s="39">
        <v>18</v>
      </c>
      <c r="T3612" s="39">
        <v>5</v>
      </c>
      <c r="U3612" s="39">
        <v>5</v>
      </c>
      <c r="V3612" s="39"/>
      <c r="W3612" s="39"/>
      <c r="X3612" s="39"/>
      <c r="Y3612" s="39"/>
      <c r="Z3612" s="39"/>
      <c r="AA3612" s="39"/>
      <c r="AB3612" s="39"/>
      <c r="AC3612" s="39"/>
      <c r="AD3612" s="39"/>
      <c r="AE3612" s="39"/>
      <c r="AF3612" s="39"/>
      <c r="AG3612" s="39"/>
      <c r="AH3612" s="39"/>
      <c r="AI3612" s="39"/>
      <c r="AJ3612" s="39"/>
      <c r="AK3612" s="39"/>
      <c r="AL3612" s="39"/>
      <c r="AM3612" s="39"/>
      <c r="AN3612" s="39"/>
      <c r="AO3612" s="39"/>
      <c r="AP3612" s="39">
        <v>6937.4999999999991</v>
      </c>
      <c r="AQ3612" s="39">
        <f>(P3612+Q3612+R3612+S3612+T3612+U3612+V3612+W3612)*AP3612</f>
        <v>693749.99999999988</v>
      </c>
      <c r="AR3612" s="27">
        <f t="shared" si="96"/>
        <v>777000</v>
      </c>
      <c r="AS3612" s="13" t="s">
        <v>111</v>
      </c>
      <c r="AT3612" s="13">
        <v>2014</v>
      </c>
      <c r="AU3612" s="13"/>
    </row>
    <row r="3613" spans="2:47" x14ac:dyDescent="0.2">
      <c r="B3613" s="13" t="s">
        <v>5889</v>
      </c>
      <c r="C3613" s="13" t="s">
        <v>100</v>
      </c>
      <c r="D3613" s="13" t="s">
        <v>568</v>
      </c>
      <c r="E3613" s="13" t="s">
        <v>569</v>
      </c>
      <c r="F3613" s="13" t="s">
        <v>570</v>
      </c>
      <c r="G3613" s="13" t="s">
        <v>5890</v>
      </c>
      <c r="H3613" s="13" t="s">
        <v>197</v>
      </c>
      <c r="I3613" s="13">
        <v>57</v>
      </c>
      <c r="J3613" s="13" t="s">
        <v>235</v>
      </c>
      <c r="K3613" s="13" t="s">
        <v>107</v>
      </c>
      <c r="L3613" s="13" t="s">
        <v>108</v>
      </c>
      <c r="M3613" s="13" t="s">
        <v>109</v>
      </c>
      <c r="N3613" s="13" t="s">
        <v>564</v>
      </c>
      <c r="O3613" s="39"/>
      <c r="P3613" s="39"/>
      <c r="Q3613" s="39">
        <v>12</v>
      </c>
      <c r="R3613" s="39">
        <v>12</v>
      </c>
      <c r="S3613" s="39">
        <v>5</v>
      </c>
      <c r="T3613" s="39">
        <v>5</v>
      </c>
      <c r="U3613" s="39">
        <v>5</v>
      </c>
      <c r="V3613" s="39"/>
      <c r="W3613" s="39"/>
      <c r="X3613" s="39"/>
      <c r="Y3613" s="39"/>
      <c r="Z3613" s="39"/>
      <c r="AA3613" s="39"/>
      <c r="AB3613" s="39"/>
      <c r="AC3613" s="39"/>
      <c r="AD3613" s="39"/>
      <c r="AE3613" s="39"/>
      <c r="AF3613" s="39"/>
      <c r="AG3613" s="39"/>
      <c r="AH3613" s="39"/>
      <c r="AI3613" s="39"/>
      <c r="AJ3613" s="39"/>
      <c r="AK3613" s="39"/>
      <c r="AL3613" s="39"/>
      <c r="AM3613" s="39"/>
      <c r="AN3613" s="39"/>
      <c r="AO3613" s="39"/>
      <c r="AP3613" s="39">
        <v>6937.4999999999991</v>
      </c>
      <c r="AQ3613" s="39">
        <v>0</v>
      </c>
      <c r="AR3613" s="27">
        <f t="shared" si="96"/>
        <v>0</v>
      </c>
      <c r="AS3613" s="13" t="s">
        <v>111</v>
      </c>
      <c r="AT3613" s="13">
        <v>2014</v>
      </c>
      <c r="AU3613" s="13">
        <v>15</v>
      </c>
    </row>
    <row r="3614" spans="2:47" x14ac:dyDescent="0.2">
      <c r="B3614" s="13" t="s">
        <v>5891</v>
      </c>
      <c r="C3614" s="13" t="s">
        <v>100</v>
      </c>
      <c r="D3614" s="13" t="s">
        <v>568</v>
      </c>
      <c r="E3614" s="13" t="s">
        <v>569</v>
      </c>
      <c r="F3614" s="13" t="s">
        <v>570</v>
      </c>
      <c r="G3614" s="13" t="s">
        <v>5890</v>
      </c>
      <c r="H3614" s="13" t="s">
        <v>197</v>
      </c>
      <c r="I3614" s="13">
        <v>57</v>
      </c>
      <c r="J3614" s="13" t="s">
        <v>235</v>
      </c>
      <c r="K3614" s="13" t="s">
        <v>107</v>
      </c>
      <c r="L3614" s="13" t="s">
        <v>108</v>
      </c>
      <c r="M3614" s="13" t="s">
        <v>122</v>
      </c>
      <c r="N3614" s="13" t="s">
        <v>564</v>
      </c>
      <c r="O3614" s="39"/>
      <c r="P3614" s="39"/>
      <c r="Q3614" s="39">
        <v>12</v>
      </c>
      <c r="R3614" s="39">
        <v>12</v>
      </c>
      <c r="S3614" s="39">
        <v>5</v>
      </c>
      <c r="T3614" s="39">
        <v>5</v>
      </c>
      <c r="U3614" s="39">
        <v>5</v>
      </c>
      <c r="V3614" s="39"/>
      <c r="W3614" s="39"/>
      <c r="X3614" s="39"/>
      <c r="Y3614" s="39"/>
      <c r="Z3614" s="39"/>
      <c r="AA3614" s="39"/>
      <c r="AB3614" s="39"/>
      <c r="AC3614" s="39"/>
      <c r="AD3614" s="39"/>
      <c r="AE3614" s="39"/>
      <c r="AF3614" s="39"/>
      <c r="AG3614" s="39"/>
      <c r="AH3614" s="39"/>
      <c r="AI3614" s="39"/>
      <c r="AJ3614" s="39"/>
      <c r="AK3614" s="39"/>
      <c r="AL3614" s="39"/>
      <c r="AM3614" s="39"/>
      <c r="AN3614" s="39"/>
      <c r="AO3614" s="39"/>
      <c r="AP3614" s="39">
        <v>12499.999999999998</v>
      </c>
      <c r="AQ3614" s="39">
        <v>0</v>
      </c>
      <c r="AR3614" s="27">
        <f t="shared" si="96"/>
        <v>0</v>
      </c>
      <c r="AS3614" s="13" t="s">
        <v>111</v>
      </c>
      <c r="AT3614" s="13">
        <v>2014</v>
      </c>
      <c r="AU3614" s="13" t="s">
        <v>115</v>
      </c>
    </row>
    <row r="3615" spans="2:47" x14ac:dyDescent="0.2">
      <c r="B3615" s="13" t="s">
        <v>5892</v>
      </c>
      <c r="C3615" s="13" t="s">
        <v>100</v>
      </c>
      <c r="D3615" s="13" t="s">
        <v>568</v>
      </c>
      <c r="E3615" s="13" t="s">
        <v>569</v>
      </c>
      <c r="F3615" s="13" t="s">
        <v>570</v>
      </c>
      <c r="G3615" s="13" t="s">
        <v>5890</v>
      </c>
      <c r="H3615" s="13" t="s">
        <v>197</v>
      </c>
      <c r="I3615" s="13">
        <v>57</v>
      </c>
      <c r="J3615" s="13" t="s">
        <v>235</v>
      </c>
      <c r="K3615" s="13" t="s">
        <v>107</v>
      </c>
      <c r="L3615" s="13" t="s">
        <v>108</v>
      </c>
      <c r="M3615" s="13" t="s">
        <v>122</v>
      </c>
      <c r="N3615" s="13" t="s">
        <v>564</v>
      </c>
      <c r="O3615" s="39"/>
      <c r="P3615" s="39"/>
      <c r="Q3615" s="39">
        <v>12</v>
      </c>
      <c r="R3615" s="39">
        <v>12</v>
      </c>
      <c r="S3615" s="39">
        <v>12</v>
      </c>
      <c r="T3615" s="39">
        <v>5</v>
      </c>
      <c r="U3615" s="39">
        <v>5</v>
      </c>
      <c r="V3615" s="39"/>
      <c r="W3615" s="39"/>
      <c r="X3615" s="39"/>
      <c r="Y3615" s="39"/>
      <c r="Z3615" s="39"/>
      <c r="AA3615" s="39"/>
      <c r="AB3615" s="39"/>
      <c r="AC3615" s="39"/>
      <c r="AD3615" s="39"/>
      <c r="AE3615" s="39"/>
      <c r="AF3615" s="39"/>
      <c r="AG3615" s="39"/>
      <c r="AH3615" s="39"/>
      <c r="AI3615" s="39"/>
      <c r="AJ3615" s="39"/>
      <c r="AK3615" s="39"/>
      <c r="AL3615" s="39"/>
      <c r="AM3615" s="39"/>
      <c r="AN3615" s="39"/>
      <c r="AO3615" s="39"/>
      <c r="AP3615" s="39">
        <v>12499.999999999998</v>
      </c>
      <c r="AQ3615" s="39">
        <f>(O3615+P3615+Q3615+R3615+S3615+T3615+U3615+V3615+W3615)*AP3615</f>
        <v>574999.99999999988</v>
      </c>
      <c r="AR3615" s="27">
        <f t="shared" si="96"/>
        <v>643999.99999999988</v>
      </c>
      <c r="AS3615" s="13" t="s">
        <v>111</v>
      </c>
      <c r="AT3615" s="13">
        <v>2014</v>
      </c>
      <c r="AU3615" s="13"/>
    </row>
    <row r="3616" spans="2:47" x14ac:dyDescent="0.2">
      <c r="B3616" s="13" t="s">
        <v>5893</v>
      </c>
      <c r="C3616" s="13" t="s">
        <v>100</v>
      </c>
      <c r="D3616" s="13" t="s">
        <v>666</v>
      </c>
      <c r="E3616" s="13" t="s">
        <v>667</v>
      </c>
      <c r="F3616" s="13" t="s">
        <v>668</v>
      </c>
      <c r="G3616" s="13" t="s">
        <v>657</v>
      </c>
      <c r="H3616" s="13" t="s">
        <v>197</v>
      </c>
      <c r="I3616" s="13">
        <v>45</v>
      </c>
      <c r="J3616" s="13" t="s">
        <v>200</v>
      </c>
      <c r="K3616" s="13" t="s">
        <v>107</v>
      </c>
      <c r="L3616" s="13" t="s">
        <v>108</v>
      </c>
      <c r="M3616" s="13" t="s">
        <v>109</v>
      </c>
      <c r="N3616" s="13" t="s">
        <v>664</v>
      </c>
      <c r="O3616" s="39"/>
      <c r="P3616" s="39"/>
      <c r="Q3616" s="39">
        <v>5550</v>
      </c>
      <c r="R3616" s="39">
        <v>8200</v>
      </c>
      <c r="S3616" s="39">
        <v>7520</v>
      </c>
      <c r="T3616" s="39">
        <v>7520</v>
      </c>
      <c r="U3616" s="39">
        <v>7520</v>
      </c>
      <c r="V3616" s="39"/>
      <c r="W3616" s="39"/>
      <c r="X3616" s="39"/>
      <c r="Y3616" s="39"/>
      <c r="Z3616" s="39"/>
      <c r="AA3616" s="39"/>
      <c r="AB3616" s="39"/>
      <c r="AC3616" s="39"/>
      <c r="AD3616" s="39"/>
      <c r="AE3616" s="39"/>
      <c r="AF3616" s="39"/>
      <c r="AG3616" s="39"/>
      <c r="AH3616" s="39"/>
      <c r="AI3616" s="39"/>
      <c r="AJ3616" s="39"/>
      <c r="AK3616" s="39"/>
      <c r="AL3616" s="39"/>
      <c r="AM3616" s="39"/>
      <c r="AN3616" s="39"/>
      <c r="AO3616" s="39"/>
      <c r="AP3616" s="39">
        <v>1160.71</v>
      </c>
      <c r="AQ3616" s="39">
        <v>0</v>
      </c>
      <c r="AR3616" s="27">
        <f t="shared" si="96"/>
        <v>0</v>
      </c>
      <c r="AS3616" s="13" t="s">
        <v>111</v>
      </c>
      <c r="AT3616" s="13">
        <v>2014</v>
      </c>
      <c r="AU3616" s="13" t="s">
        <v>5894</v>
      </c>
    </row>
    <row r="3617" spans="2:47" x14ac:dyDescent="0.2">
      <c r="B3617" s="13" t="s">
        <v>5895</v>
      </c>
      <c r="C3617" s="13" t="s">
        <v>100</v>
      </c>
      <c r="D3617" s="13" t="s">
        <v>666</v>
      </c>
      <c r="E3617" s="13" t="s">
        <v>667</v>
      </c>
      <c r="F3617" s="13" t="s">
        <v>668</v>
      </c>
      <c r="G3617" s="13" t="s">
        <v>657</v>
      </c>
      <c r="H3617" s="13" t="s">
        <v>1026</v>
      </c>
      <c r="I3617" s="13">
        <v>45</v>
      </c>
      <c r="J3617" s="13" t="s">
        <v>751</v>
      </c>
      <c r="K3617" s="13" t="s">
        <v>107</v>
      </c>
      <c r="L3617" s="13" t="s">
        <v>108</v>
      </c>
      <c r="M3617" s="13" t="s">
        <v>337</v>
      </c>
      <c r="N3617" s="13" t="s">
        <v>664</v>
      </c>
      <c r="O3617" s="39"/>
      <c r="P3617" s="39"/>
      <c r="Q3617" s="39">
        <v>5550</v>
      </c>
      <c r="R3617" s="39">
        <v>8200</v>
      </c>
      <c r="S3617" s="39">
        <v>7520</v>
      </c>
      <c r="T3617" s="39">
        <v>7520</v>
      </c>
      <c r="U3617" s="39">
        <v>7520</v>
      </c>
      <c r="V3617" s="39"/>
      <c r="W3617" s="39"/>
      <c r="X3617" s="39"/>
      <c r="Y3617" s="39"/>
      <c r="Z3617" s="39"/>
      <c r="AA3617" s="39"/>
      <c r="AB3617" s="39"/>
      <c r="AC3617" s="39"/>
      <c r="AD3617" s="39"/>
      <c r="AE3617" s="39"/>
      <c r="AF3617" s="39"/>
      <c r="AG3617" s="39"/>
      <c r="AH3617" s="39"/>
      <c r="AI3617" s="39"/>
      <c r="AJ3617" s="39"/>
      <c r="AK3617" s="39"/>
      <c r="AL3617" s="39"/>
      <c r="AM3617" s="39"/>
      <c r="AN3617" s="39"/>
      <c r="AO3617" s="39"/>
      <c r="AP3617" s="39">
        <v>1160.71</v>
      </c>
      <c r="AQ3617" s="39">
        <v>0</v>
      </c>
      <c r="AR3617" s="27">
        <f t="shared" si="96"/>
        <v>0</v>
      </c>
      <c r="AS3617" s="13" t="s">
        <v>748</v>
      </c>
      <c r="AT3617" s="13">
        <v>2014</v>
      </c>
      <c r="AU3617" s="13">
        <v>14</v>
      </c>
    </row>
    <row r="3618" spans="2:47" x14ac:dyDescent="0.2">
      <c r="B3618" s="13" t="s">
        <v>5896</v>
      </c>
      <c r="C3618" s="13" t="s">
        <v>100</v>
      </c>
      <c r="D3618" s="13" t="s">
        <v>666</v>
      </c>
      <c r="E3618" s="13" t="s">
        <v>667</v>
      </c>
      <c r="F3618" s="13" t="s">
        <v>668</v>
      </c>
      <c r="G3618" s="13" t="s">
        <v>657</v>
      </c>
      <c r="H3618" s="13" t="s">
        <v>1026</v>
      </c>
      <c r="I3618" s="13">
        <v>45</v>
      </c>
      <c r="J3618" s="13" t="s">
        <v>751</v>
      </c>
      <c r="K3618" s="13" t="s">
        <v>107</v>
      </c>
      <c r="L3618" s="13" t="s">
        <v>108</v>
      </c>
      <c r="M3618" s="13" t="s">
        <v>337</v>
      </c>
      <c r="N3618" s="13" t="s">
        <v>664</v>
      </c>
      <c r="O3618" s="39"/>
      <c r="P3618" s="39"/>
      <c r="Q3618" s="39">
        <v>5550</v>
      </c>
      <c r="R3618" s="39">
        <v>8200</v>
      </c>
      <c r="S3618" s="39"/>
      <c r="T3618" s="39"/>
      <c r="U3618" s="39"/>
      <c r="V3618" s="39"/>
      <c r="W3618" s="39"/>
      <c r="X3618" s="39"/>
      <c r="Y3618" s="39"/>
      <c r="Z3618" s="39"/>
      <c r="AA3618" s="39"/>
      <c r="AB3618" s="39"/>
      <c r="AC3618" s="39"/>
      <c r="AD3618" s="39"/>
      <c r="AE3618" s="39"/>
      <c r="AF3618" s="39"/>
      <c r="AG3618" s="39"/>
      <c r="AH3618" s="39"/>
      <c r="AI3618" s="39"/>
      <c r="AJ3618" s="39"/>
      <c r="AK3618" s="39"/>
      <c r="AL3618" s="39"/>
      <c r="AM3618" s="39"/>
      <c r="AN3618" s="39"/>
      <c r="AO3618" s="39"/>
      <c r="AP3618" s="39">
        <v>1160.71</v>
      </c>
      <c r="AQ3618" s="39">
        <v>0</v>
      </c>
      <c r="AR3618" s="27">
        <f t="shared" si="96"/>
        <v>0</v>
      </c>
      <c r="AS3618" s="13" t="s">
        <v>748</v>
      </c>
      <c r="AT3618" s="13">
        <v>2014</v>
      </c>
      <c r="AU3618" s="13">
        <v>14</v>
      </c>
    </row>
    <row r="3619" spans="2:47" x14ac:dyDescent="0.2">
      <c r="B3619" s="13" t="s">
        <v>5897</v>
      </c>
      <c r="C3619" s="13" t="s">
        <v>100</v>
      </c>
      <c r="D3619" s="13" t="s">
        <v>666</v>
      </c>
      <c r="E3619" s="13" t="s">
        <v>667</v>
      </c>
      <c r="F3619" s="13" t="s">
        <v>668</v>
      </c>
      <c r="G3619" s="13" t="s">
        <v>657</v>
      </c>
      <c r="H3619" s="13" t="s">
        <v>1026</v>
      </c>
      <c r="I3619" s="13">
        <v>45</v>
      </c>
      <c r="J3619" s="13" t="s">
        <v>1496</v>
      </c>
      <c r="K3619" s="13" t="s">
        <v>107</v>
      </c>
      <c r="L3619" s="13" t="s">
        <v>108</v>
      </c>
      <c r="M3619" s="13" t="s">
        <v>5232</v>
      </c>
      <c r="N3619" s="13" t="s">
        <v>664</v>
      </c>
      <c r="O3619" s="39"/>
      <c r="P3619" s="39"/>
      <c r="Q3619" s="39">
        <v>5500</v>
      </c>
      <c r="R3619" s="39">
        <v>8200</v>
      </c>
      <c r="S3619" s="39"/>
      <c r="T3619" s="39"/>
      <c r="U3619" s="39"/>
      <c r="V3619" s="39"/>
      <c r="W3619" s="39"/>
      <c r="X3619" s="39"/>
      <c r="Y3619" s="39"/>
      <c r="Z3619" s="39"/>
      <c r="AA3619" s="39"/>
      <c r="AB3619" s="39"/>
      <c r="AC3619" s="39"/>
      <c r="AD3619" s="39"/>
      <c r="AE3619" s="39"/>
      <c r="AF3619" s="39"/>
      <c r="AG3619" s="39"/>
      <c r="AH3619" s="39"/>
      <c r="AI3619" s="39"/>
      <c r="AJ3619" s="39"/>
      <c r="AK3619" s="39"/>
      <c r="AL3619" s="39"/>
      <c r="AM3619" s="39"/>
      <c r="AN3619" s="39"/>
      <c r="AO3619" s="39"/>
      <c r="AP3619" s="39">
        <v>1160.71</v>
      </c>
      <c r="AQ3619" s="39">
        <f>(O3619+P3619+Q3619+R3619+S3619+T3619+U3619+V3619+W3619)*AP3619</f>
        <v>15901727</v>
      </c>
      <c r="AR3619" s="27">
        <f t="shared" si="96"/>
        <v>17809934.240000002</v>
      </c>
      <c r="AS3619" s="13" t="s">
        <v>748</v>
      </c>
      <c r="AT3619" s="13">
        <v>2014</v>
      </c>
      <c r="AU3619" s="13"/>
    </row>
    <row r="3620" spans="2:47" x14ac:dyDescent="0.2">
      <c r="B3620" s="13" t="s">
        <v>5898</v>
      </c>
      <c r="C3620" s="13" t="s">
        <v>100</v>
      </c>
      <c r="D3620" s="13" t="s">
        <v>456</v>
      </c>
      <c r="E3620" s="13" t="s">
        <v>460</v>
      </c>
      <c r="F3620" s="13" t="s">
        <v>457</v>
      </c>
      <c r="G3620" s="13" t="s">
        <v>453</v>
      </c>
      <c r="H3620" s="13" t="s">
        <v>1026</v>
      </c>
      <c r="I3620" s="13">
        <v>82</v>
      </c>
      <c r="J3620" s="13" t="s">
        <v>462</v>
      </c>
      <c r="K3620" s="13" t="s">
        <v>107</v>
      </c>
      <c r="L3620" s="13" t="s">
        <v>108</v>
      </c>
      <c r="M3620" s="13" t="s">
        <v>337</v>
      </c>
      <c r="N3620" s="13" t="s">
        <v>110</v>
      </c>
      <c r="O3620" s="39"/>
      <c r="P3620" s="39"/>
      <c r="Q3620" s="39"/>
      <c r="R3620" s="39"/>
      <c r="S3620" s="39">
        <v>2</v>
      </c>
      <c r="T3620" s="39"/>
      <c r="U3620" s="39"/>
      <c r="V3620" s="39"/>
      <c r="W3620" s="39"/>
      <c r="X3620" s="39"/>
      <c r="Y3620" s="39"/>
      <c r="Z3620" s="39"/>
      <c r="AA3620" s="39"/>
      <c r="AB3620" s="39"/>
      <c r="AC3620" s="39"/>
      <c r="AD3620" s="39"/>
      <c r="AE3620" s="39"/>
      <c r="AF3620" s="39"/>
      <c r="AG3620" s="39"/>
      <c r="AH3620" s="39"/>
      <c r="AI3620" s="39"/>
      <c r="AJ3620" s="39"/>
      <c r="AK3620" s="39"/>
      <c r="AL3620" s="39"/>
      <c r="AM3620" s="39"/>
      <c r="AN3620" s="39"/>
      <c r="AO3620" s="39"/>
      <c r="AP3620" s="39">
        <v>19250000</v>
      </c>
      <c r="AQ3620" s="39">
        <v>0</v>
      </c>
      <c r="AR3620" s="27">
        <f t="shared" si="96"/>
        <v>0</v>
      </c>
      <c r="AS3620" s="13" t="s">
        <v>748</v>
      </c>
      <c r="AT3620" s="13">
        <v>2016</v>
      </c>
      <c r="AU3620" s="13">
        <v>9.14</v>
      </c>
    </row>
    <row r="3621" spans="2:47" x14ac:dyDescent="0.2">
      <c r="B3621" s="13" t="s">
        <v>5899</v>
      </c>
      <c r="C3621" s="13" t="s">
        <v>100</v>
      </c>
      <c r="D3621" s="13" t="s">
        <v>456</v>
      </c>
      <c r="E3621" s="13" t="s">
        <v>460</v>
      </c>
      <c r="F3621" s="13" t="s">
        <v>457</v>
      </c>
      <c r="G3621" s="13" t="s">
        <v>453</v>
      </c>
      <c r="H3621" s="13" t="s">
        <v>1026</v>
      </c>
      <c r="I3621" s="13">
        <v>82</v>
      </c>
      <c r="J3621" s="13" t="s">
        <v>751</v>
      </c>
      <c r="K3621" s="13" t="s">
        <v>107</v>
      </c>
      <c r="L3621" s="13" t="s">
        <v>108</v>
      </c>
      <c r="M3621" s="13" t="s">
        <v>337</v>
      </c>
      <c r="N3621" s="13" t="s">
        <v>110</v>
      </c>
      <c r="O3621" s="39"/>
      <c r="P3621" s="39"/>
      <c r="Q3621" s="39"/>
      <c r="R3621" s="39"/>
      <c r="S3621" s="39">
        <v>2</v>
      </c>
      <c r="T3621" s="39">
        <v>3</v>
      </c>
      <c r="U3621" s="39">
        <v>2</v>
      </c>
      <c r="V3621" s="39">
        <v>4</v>
      </c>
      <c r="W3621" s="39">
        <v>4</v>
      </c>
      <c r="X3621" s="39"/>
      <c r="Y3621" s="39"/>
      <c r="Z3621" s="39"/>
      <c r="AA3621" s="39"/>
      <c r="AB3621" s="39"/>
      <c r="AC3621" s="39"/>
      <c r="AD3621" s="39"/>
      <c r="AE3621" s="39"/>
      <c r="AF3621" s="39"/>
      <c r="AG3621" s="39"/>
      <c r="AH3621" s="39"/>
      <c r="AI3621" s="39"/>
      <c r="AJ3621" s="39"/>
      <c r="AK3621" s="39"/>
      <c r="AL3621" s="39"/>
      <c r="AM3621" s="39"/>
      <c r="AN3621" s="39"/>
      <c r="AO3621" s="39"/>
      <c r="AP3621" s="39">
        <v>19250000</v>
      </c>
      <c r="AQ3621" s="39">
        <v>0</v>
      </c>
      <c r="AR3621" s="27">
        <f t="shared" si="96"/>
        <v>0</v>
      </c>
      <c r="AS3621" s="13" t="s">
        <v>748</v>
      </c>
      <c r="AT3621" s="13">
        <v>2016</v>
      </c>
      <c r="AU3621" s="13">
        <v>14</v>
      </c>
    </row>
    <row r="3622" spans="2:47" x14ac:dyDescent="0.2">
      <c r="B3622" s="13" t="s">
        <v>5900</v>
      </c>
      <c r="C3622" s="13" t="s">
        <v>100</v>
      </c>
      <c r="D3622" s="13" t="s">
        <v>456</v>
      </c>
      <c r="E3622" s="13" t="s">
        <v>460</v>
      </c>
      <c r="F3622" s="13" t="s">
        <v>457</v>
      </c>
      <c r="G3622" s="13" t="s">
        <v>453</v>
      </c>
      <c r="H3622" s="15" t="s">
        <v>1026</v>
      </c>
      <c r="I3622" s="13">
        <v>82</v>
      </c>
      <c r="J3622" s="13" t="s">
        <v>1496</v>
      </c>
      <c r="K3622" s="13" t="s">
        <v>107</v>
      </c>
      <c r="L3622" s="13" t="s">
        <v>108</v>
      </c>
      <c r="M3622" s="13" t="s">
        <v>5232</v>
      </c>
      <c r="N3622" s="13" t="s">
        <v>110</v>
      </c>
      <c r="O3622" s="39"/>
      <c r="P3622" s="39"/>
      <c r="Q3622" s="39"/>
      <c r="R3622" s="39"/>
      <c r="S3622" s="39">
        <v>2</v>
      </c>
      <c r="T3622" s="39">
        <v>0</v>
      </c>
      <c r="U3622" s="39">
        <v>0</v>
      </c>
      <c r="V3622" s="39">
        <v>0</v>
      </c>
      <c r="W3622" s="39">
        <v>0</v>
      </c>
      <c r="X3622" s="39"/>
      <c r="Y3622" s="39"/>
      <c r="Z3622" s="39"/>
      <c r="AA3622" s="39"/>
      <c r="AB3622" s="39"/>
      <c r="AC3622" s="39"/>
      <c r="AD3622" s="39"/>
      <c r="AE3622" s="39"/>
      <c r="AF3622" s="39"/>
      <c r="AG3622" s="39"/>
      <c r="AH3622" s="39"/>
      <c r="AI3622" s="39"/>
      <c r="AJ3622" s="39"/>
      <c r="AK3622" s="39"/>
      <c r="AL3622" s="39"/>
      <c r="AM3622" s="39"/>
      <c r="AN3622" s="39"/>
      <c r="AO3622" s="39"/>
      <c r="AP3622" s="39">
        <v>19250000</v>
      </c>
      <c r="AQ3622" s="39">
        <f>(O3622+P3622+Q3622+R3622+S3622+T3622+U3622+V3622+W3622)*AP3622</f>
        <v>38500000</v>
      </c>
      <c r="AR3622" s="27">
        <f t="shared" si="96"/>
        <v>43120000.000000007</v>
      </c>
      <c r="AS3622" s="13" t="s">
        <v>748</v>
      </c>
      <c r="AT3622" s="13">
        <v>2016</v>
      </c>
      <c r="AU3622" s="13"/>
    </row>
    <row r="3623" spans="2:47" x14ac:dyDescent="0.2">
      <c r="B3623" s="13" t="s">
        <v>5901</v>
      </c>
      <c r="C3623" s="13" t="s">
        <v>100</v>
      </c>
      <c r="D3623" s="13" t="s">
        <v>1008</v>
      </c>
      <c r="E3623" s="13" t="s">
        <v>1009</v>
      </c>
      <c r="F3623" s="13" t="s">
        <v>1010</v>
      </c>
      <c r="G3623" s="13" t="s">
        <v>1003</v>
      </c>
      <c r="H3623" s="13" t="s">
        <v>1026</v>
      </c>
      <c r="I3623" s="13">
        <v>50</v>
      </c>
      <c r="J3623" s="13" t="s">
        <v>462</v>
      </c>
      <c r="K3623" s="13" t="s">
        <v>107</v>
      </c>
      <c r="L3623" s="13" t="s">
        <v>108</v>
      </c>
      <c r="M3623" s="13" t="s">
        <v>337</v>
      </c>
      <c r="N3623" s="13" t="s">
        <v>110</v>
      </c>
      <c r="O3623" s="39"/>
      <c r="P3623" s="39"/>
      <c r="Q3623" s="39"/>
      <c r="R3623" s="39"/>
      <c r="S3623" s="39">
        <v>23</v>
      </c>
      <c r="T3623" s="39"/>
      <c r="U3623" s="39"/>
      <c r="V3623" s="39"/>
      <c r="W3623" s="39"/>
      <c r="X3623" s="39"/>
      <c r="Y3623" s="39"/>
      <c r="Z3623" s="39"/>
      <c r="AA3623" s="39"/>
      <c r="AB3623" s="39"/>
      <c r="AC3623" s="39"/>
      <c r="AD3623" s="39"/>
      <c r="AE3623" s="39"/>
      <c r="AF3623" s="39"/>
      <c r="AG3623" s="39"/>
      <c r="AH3623" s="39"/>
      <c r="AI3623" s="39"/>
      <c r="AJ3623" s="39"/>
      <c r="AK3623" s="39"/>
      <c r="AL3623" s="39"/>
      <c r="AM3623" s="39"/>
      <c r="AN3623" s="39"/>
      <c r="AO3623" s="39"/>
      <c r="AP3623" s="39">
        <v>56308.92</v>
      </c>
      <c r="AQ3623" s="39">
        <v>0</v>
      </c>
      <c r="AR3623" s="27">
        <f t="shared" si="96"/>
        <v>0</v>
      </c>
      <c r="AS3623" s="13" t="s">
        <v>748</v>
      </c>
      <c r="AT3623" s="13">
        <v>2016</v>
      </c>
      <c r="AU3623" s="13">
        <v>9.14</v>
      </c>
    </row>
    <row r="3624" spans="2:47" x14ac:dyDescent="0.2">
      <c r="B3624" s="13" t="s">
        <v>5902</v>
      </c>
      <c r="C3624" s="13" t="s">
        <v>100</v>
      </c>
      <c r="D3624" s="13" t="s">
        <v>1008</v>
      </c>
      <c r="E3624" s="13" t="s">
        <v>1009</v>
      </c>
      <c r="F3624" s="13" t="s">
        <v>1010</v>
      </c>
      <c r="G3624" s="13" t="s">
        <v>1003</v>
      </c>
      <c r="H3624" s="13" t="s">
        <v>1026</v>
      </c>
      <c r="I3624" s="13">
        <v>50</v>
      </c>
      <c r="J3624" s="13" t="s">
        <v>751</v>
      </c>
      <c r="K3624" s="13" t="s">
        <v>107</v>
      </c>
      <c r="L3624" s="13" t="s">
        <v>108</v>
      </c>
      <c r="M3624" s="13" t="s">
        <v>337</v>
      </c>
      <c r="N3624" s="13" t="s">
        <v>110</v>
      </c>
      <c r="O3624" s="39"/>
      <c r="P3624" s="39"/>
      <c r="Q3624" s="39"/>
      <c r="R3624" s="39"/>
      <c r="S3624" s="39">
        <v>30</v>
      </c>
      <c r="T3624" s="39">
        <v>30</v>
      </c>
      <c r="U3624" s="39">
        <v>30</v>
      </c>
      <c r="V3624" s="39">
        <v>110</v>
      </c>
      <c r="W3624" s="39">
        <v>110</v>
      </c>
      <c r="X3624" s="39"/>
      <c r="Y3624" s="39"/>
      <c r="Z3624" s="39"/>
      <c r="AA3624" s="39"/>
      <c r="AB3624" s="39"/>
      <c r="AC3624" s="39"/>
      <c r="AD3624" s="39"/>
      <c r="AE3624" s="39"/>
      <c r="AF3624" s="39"/>
      <c r="AG3624" s="39"/>
      <c r="AH3624" s="39"/>
      <c r="AI3624" s="39"/>
      <c r="AJ3624" s="39"/>
      <c r="AK3624" s="39"/>
      <c r="AL3624" s="39"/>
      <c r="AM3624" s="39"/>
      <c r="AN3624" s="39"/>
      <c r="AO3624" s="39"/>
      <c r="AP3624" s="39">
        <v>56308.92</v>
      </c>
      <c r="AQ3624" s="39">
        <v>0</v>
      </c>
      <c r="AR3624" s="27">
        <f t="shared" si="96"/>
        <v>0</v>
      </c>
      <c r="AS3624" s="13" t="s">
        <v>748</v>
      </c>
      <c r="AT3624" s="13">
        <v>2016</v>
      </c>
      <c r="AU3624" s="13">
        <v>14</v>
      </c>
    </row>
    <row r="3625" spans="2:47" x14ac:dyDescent="0.2">
      <c r="B3625" s="13" t="s">
        <v>5903</v>
      </c>
      <c r="C3625" s="13" t="s">
        <v>100</v>
      </c>
      <c r="D3625" s="13" t="s">
        <v>1008</v>
      </c>
      <c r="E3625" s="13" t="s">
        <v>1009</v>
      </c>
      <c r="F3625" s="13" t="s">
        <v>1010</v>
      </c>
      <c r="G3625" s="13" t="s">
        <v>1003</v>
      </c>
      <c r="H3625" s="15" t="s">
        <v>1026</v>
      </c>
      <c r="I3625" s="13">
        <v>50</v>
      </c>
      <c r="J3625" s="13" t="s">
        <v>1496</v>
      </c>
      <c r="K3625" s="13" t="s">
        <v>107</v>
      </c>
      <c r="L3625" s="13" t="s">
        <v>108</v>
      </c>
      <c r="M3625" s="13" t="s">
        <v>5232</v>
      </c>
      <c r="N3625" s="13" t="s">
        <v>110</v>
      </c>
      <c r="O3625" s="39"/>
      <c r="P3625" s="39"/>
      <c r="Q3625" s="39"/>
      <c r="R3625" s="39"/>
      <c r="S3625" s="39">
        <v>23</v>
      </c>
      <c r="T3625" s="39">
        <v>0</v>
      </c>
      <c r="U3625" s="39">
        <v>0</v>
      </c>
      <c r="V3625" s="39">
        <v>0</v>
      </c>
      <c r="W3625" s="39">
        <v>0</v>
      </c>
      <c r="X3625" s="39"/>
      <c r="Y3625" s="39"/>
      <c r="Z3625" s="39"/>
      <c r="AA3625" s="39"/>
      <c r="AB3625" s="39"/>
      <c r="AC3625" s="39"/>
      <c r="AD3625" s="39"/>
      <c r="AE3625" s="39"/>
      <c r="AF3625" s="39"/>
      <c r="AG3625" s="39"/>
      <c r="AH3625" s="39"/>
      <c r="AI3625" s="39"/>
      <c r="AJ3625" s="39"/>
      <c r="AK3625" s="39"/>
      <c r="AL3625" s="39"/>
      <c r="AM3625" s="39"/>
      <c r="AN3625" s="39"/>
      <c r="AO3625" s="39"/>
      <c r="AP3625" s="39">
        <v>56308.92</v>
      </c>
      <c r="AQ3625" s="39">
        <f>(O3625+P3625+Q3625+R3625+S3625+T3625+U3625+V3625+W3625)*AP3625</f>
        <v>1295105.1599999999</v>
      </c>
      <c r="AR3625" s="27">
        <f t="shared" si="96"/>
        <v>1450517.7792</v>
      </c>
      <c r="AS3625" s="13" t="s">
        <v>748</v>
      </c>
      <c r="AT3625" s="13">
        <v>2016</v>
      </c>
      <c r="AU3625" s="13"/>
    </row>
    <row r="3626" spans="2:47" x14ac:dyDescent="0.2">
      <c r="B3626" s="13" t="s">
        <v>5904</v>
      </c>
      <c r="C3626" s="13" t="s">
        <v>100</v>
      </c>
      <c r="D3626" s="13" t="s">
        <v>204</v>
      </c>
      <c r="E3626" s="13" t="s">
        <v>194</v>
      </c>
      <c r="F3626" s="13" t="s">
        <v>205</v>
      </c>
      <c r="G3626" s="13" t="s">
        <v>1291</v>
      </c>
      <c r="H3626" s="13" t="s">
        <v>1026</v>
      </c>
      <c r="I3626" s="13">
        <v>45</v>
      </c>
      <c r="J3626" s="13" t="s">
        <v>751</v>
      </c>
      <c r="K3626" s="13" t="s">
        <v>107</v>
      </c>
      <c r="L3626" s="13" t="s">
        <v>108</v>
      </c>
      <c r="M3626" s="30" t="s">
        <v>337</v>
      </c>
      <c r="N3626" s="13" t="s">
        <v>110</v>
      </c>
      <c r="O3626" s="39"/>
      <c r="P3626" s="39"/>
      <c r="Q3626" s="39"/>
      <c r="R3626" s="39"/>
      <c r="S3626" s="39">
        <v>67</v>
      </c>
      <c r="T3626" s="39">
        <v>25</v>
      </c>
      <c r="U3626" s="39">
        <v>26</v>
      </c>
      <c r="V3626" s="39"/>
      <c r="W3626" s="39"/>
      <c r="X3626" s="39"/>
      <c r="Y3626" s="39"/>
      <c r="Z3626" s="39"/>
      <c r="AA3626" s="39"/>
      <c r="AB3626" s="39"/>
      <c r="AC3626" s="39"/>
      <c r="AD3626" s="39"/>
      <c r="AE3626" s="39"/>
      <c r="AF3626" s="39"/>
      <c r="AG3626" s="39"/>
      <c r="AH3626" s="39"/>
      <c r="AI3626" s="39"/>
      <c r="AJ3626" s="39"/>
      <c r="AK3626" s="39"/>
      <c r="AL3626" s="39"/>
      <c r="AM3626" s="39"/>
      <c r="AN3626" s="39"/>
      <c r="AO3626" s="39"/>
      <c r="AP3626" s="39">
        <v>1553705.35</v>
      </c>
      <c r="AQ3626" s="39">
        <v>0</v>
      </c>
      <c r="AR3626" s="27">
        <f t="shared" si="96"/>
        <v>0</v>
      </c>
      <c r="AS3626" s="13" t="s">
        <v>748</v>
      </c>
      <c r="AT3626" s="13">
        <v>2016</v>
      </c>
      <c r="AU3626" s="13">
        <v>14</v>
      </c>
    </row>
    <row r="3627" spans="2:47" x14ac:dyDescent="0.2">
      <c r="B3627" s="13" t="s">
        <v>5905</v>
      </c>
      <c r="C3627" s="13" t="s">
        <v>100</v>
      </c>
      <c r="D3627" s="13" t="s">
        <v>204</v>
      </c>
      <c r="E3627" s="13" t="s">
        <v>194</v>
      </c>
      <c r="F3627" s="13" t="s">
        <v>205</v>
      </c>
      <c r="G3627" s="13" t="s">
        <v>1291</v>
      </c>
      <c r="H3627" s="13" t="s">
        <v>1026</v>
      </c>
      <c r="I3627" s="13">
        <v>45</v>
      </c>
      <c r="J3627" s="13" t="s">
        <v>751</v>
      </c>
      <c r="K3627" s="13" t="s">
        <v>107</v>
      </c>
      <c r="L3627" s="13" t="s">
        <v>108</v>
      </c>
      <c r="M3627" s="30" t="s">
        <v>337</v>
      </c>
      <c r="N3627" s="13" t="s">
        <v>110</v>
      </c>
      <c r="O3627" s="39"/>
      <c r="P3627" s="39"/>
      <c r="Q3627" s="39"/>
      <c r="R3627" s="39"/>
      <c r="S3627" s="39">
        <v>44</v>
      </c>
      <c r="T3627" s="39">
        <v>6</v>
      </c>
      <c r="U3627" s="39">
        <v>8</v>
      </c>
      <c r="V3627" s="39">
        <v>33</v>
      </c>
      <c r="W3627" s="39">
        <v>33</v>
      </c>
      <c r="X3627" s="39"/>
      <c r="Y3627" s="39"/>
      <c r="Z3627" s="39"/>
      <c r="AA3627" s="39"/>
      <c r="AB3627" s="39"/>
      <c r="AC3627" s="39"/>
      <c r="AD3627" s="39"/>
      <c r="AE3627" s="39"/>
      <c r="AF3627" s="39"/>
      <c r="AG3627" s="39"/>
      <c r="AH3627" s="39"/>
      <c r="AI3627" s="39"/>
      <c r="AJ3627" s="39"/>
      <c r="AK3627" s="39"/>
      <c r="AL3627" s="39"/>
      <c r="AM3627" s="39"/>
      <c r="AN3627" s="39"/>
      <c r="AO3627" s="39"/>
      <c r="AP3627" s="39">
        <v>1553705.35</v>
      </c>
      <c r="AQ3627" s="39">
        <v>0</v>
      </c>
      <c r="AR3627" s="27">
        <f t="shared" si="96"/>
        <v>0</v>
      </c>
      <c r="AS3627" s="13" t="s">
        <v>748</v>
      </c>
      <c r="AT3627" s="13">
        <v>2016</v>
      </c>
      <c r="AU3627" s="13">
        <v>9</v>
      </c>
    </row>
    <row r="3628" spans="2:47" x14ac:dyDescent="0.2">
      <c r="B3628" s="13" t="s">
        <v>5906</v>
      </c>
      <c r="C3628" s="13" t="s">
        <v>100</v>
      </c>
      <c r="D3628" s="13" t="s">
        <v>204</v>
      </c>
      <c r="E3628" s="13" t="s">
        <v>194</v>
      </c>
      <c r="F3628" s="13" t="s">
        <v>205</v>
      </c>
      <c r="G3628" s="13" t="s">
        <v>1291</v>
      </c>
      <c r="H3628" s="13" t="s">
        <v>1026</v>
      </c>
      <c r="I3628" s="13">
        <v>45</v>
      </c>
      <c r="J3628" s="13" t="s">
        <v>5907</v>
      </c>
      <c r="K3628" s="13" t="s">
        <v>107</v>
      </c>
      <c r="L3628" s="13" t="s">
        <v>108</v>
      </c>
      <c r="M3628" s="30" t="s">
        <v>337</v>
      </c>
      <c r="N3628" s="13" t="s">
        <v>110</v>
      </c>
      <c r="O3628" s="39"/>
      <c r="P3628" s="39"/>
      <c r="Q3628" s="39"/>
      <c r="R3628" s="39"/>
      <c r="S3628" s="39">
        <v>44</v>
      </c>
      <c r="T3628" s="39">
        <v>6</v>
      </c>
      <c r="U3628" s="39">
        <v>8</v>
      </c>
      <c r="V3628" s="39">
        <v>33</v>
      </c>
      <c r="W3628" s="39">
        <v>33</v>
      </c>
      <c r="X3628" s="39"/>
      <c r="Y3628" s="39"/>
      <c r="Z3628" s="39"/>
      <c r="AA3628" s="39"/>
      <c r="AB3628" s="39"/>
      <c r="AC3628" s="39"/>
      <c r="AD3628" s="39"/>
      <c r="AE3628" s="39"/>
      <c r="AF3628" s="39"/>
      <c r="AG3628" s="39"/>
      <c r="AH3628" s="39"/>
      <c r="AI3628" s="39"/>
      <c r="AJ3628" s="39"/>
      <c r="AK3628" s="39"/>
      <c r="AL3628" s="39"/>
      <c r="AM3628" s="39"/>
      <c r="AN3628" s="39"/>
      <c r="AO3628" s="39"/>
      <c r="AP3628" s="39">
        <v>1553705.35</v>
      </c>
      <c r="AQ3628" s="39">
        <v>0</v>
      </c>
      <c r="AR3628" s="27">
        <f t="shared" si="96"/>
        <v>0</v>
      </c>
      <c r="AS3628" s="13" t="s">
        <v>748</v>
      </c>
      <c r="AT3628" s="13">
        <v>2016</v>
      </c>
      <c r="AU3628" s="13" t="s">
        <v>212</v>
      </c>
    </row>
    <row r="3629" spans="2:47" x14ac:dyDescent="0.2">
      <c r="B3629" s="13" t="s">
        <v>5908</v>
      </c>
      <c r="C3629" s="13" t="s">
        <v>100</v>
      </c>
      <c r="D3629" s="13" t="s">
        <v>666</v>
      </c>
      <c r="E3629" s="13" t="s">
        <v>667</v>
      </c>
      <c r="F3629" s="13" t="s">
        <v>668</v>
      </c>
      <c r="G3629" s="13" t="s">
        <v>663</v>
      </c>
      <c r="H3629" s="13" t="s">
        <v>1026</v>
      </c>
      <c r="I3629" s="13">
        <v>45</v>
      </c>
      <c r="J3629" s="13" t="s">
        <v>751</v>
      </c>
      <c r="K3629" s="13" t="s">
        <v>107</v>
      </c>
      <c r="L3629" s="13" t="s">
        <v>108</v>
      </c>
      <c r="M3629" s="13" t="s">
        <v>337</v>
      </c>
      <c r="N3629" s="13" t="s">
        <v>664</v>
      </c>
      <c r="O3629" s="39"/>
      <c r="P3629" s="39"/>
      <c r="Q3629" s="39"/>
      <c r="R3629" s="39"/>
      <c r="S3629" s="39">
        <v>19767</v>
      </c>
      <c r="T3629" s="39">
        <v>19767</v>
      </c>
      <c r="U3629" s="39">
        <v>19767</v>
      </c>
      <c r="V3629" s="39"/>
      <c r="W3629" s="39"/>
      <c r="X3629" s="39"/>
      <c r="Y3629" s="39"/>
      <c r="Z3629" s="39"/>
      <c r="AA3629" s="39"/>
      <c r="AB3629" s="39"/>
      <c r="AC3629" s="39"/>
      <c r="AD3629" s="39"/>
      <c r="AE3629" s="39"/>
      <c r="AF3629" s="39"/>
      <c r="AG3629" s="39"/>
      <c r="AH3629" s="39"/>
      <c r="AI3629" s="39"/>
      <c r="AJ3629" s="39"/>
      <c r="AK3629" s="39"/>
      <c r="AL3629" s="39"/>
      <c r="AM3629" s="39"/>
      <c r="AN3629" s="39"/>
      <c r="AO3629" s="39"/>
      <c r="AP3629" s="39">
        <v>1874.9999999999998</v>
      </c>
      <c r="AQ3629" s="39">
        <v>0</v>
      </c>
      <c r="AR3629" s="27">
        <f t="shared" si="96"/>
        <v>0</v>
      </c>
      <c r="AS3629" s="13" t="s">
        <v>748</v>
      </c>
      <c r="AT3629" s="13">
        <v>2016</v>
      </c>
      <c r="AU3629" s="13" t="s">
        <v>212</v>
      </c>
    </row>
    <row r="3630" spans="2:47" ht="15" x14ac:dyDescent="0.2">
      <c r="B3630" s="10" t="s">
        <v>5909</v>
      </c>
      <c r="C3630" s="13" t="s">
        <v>100</v>
      </c>
      <c r="D3630" s="15" t="s">
        <v>5910</v>
      </c>
      <c r="E3630" s="15" t="s">
        <v>5911</v>
      </c>
      <c r="F3630" s="31" t="s">
        <v>4755</v>
      </c>
      <c r="G3630" s="32" t="s">
        <v>5912</v>
      </c>
      <c r="H3630" s="13" t="s">
        <v>1026</v>
      </c>
      <c r="I3630" s="10">
        <v>100</v>
      </c>
      <c r="J3630" s="10" t="s">
        <v>4117</v>
      </c>
      <c r="K3630" s="15" t="s">
        <v>5913</v>
      </c>
      <c r="L3630" s="13" t="s">
        <v>108</v>
      </c>
      <c r="M3630" s="13" t="s">
        <v>5232</v>
      </c>
      <c r="N3630" s="13" t="s">
        <v>4841</v>
      </c>
      <c r="O3630" s="5"/>
      <c r="P3630" s="5"/>
      <c r="Q3630" s="5"/>
      <c r="R3630" s="5"/>
      <c r="S3630" s="5"/>
      <c r="T3630" s="33">
        <v>57312</v>
      </c>
      <c r="U3630" s="34">
        <v>62472</v>
      </c>
      <c r="V3630" s="34">
        <v>77357</v>
      </c>
      <c r="W3630" s="5"/>
      <c r="X3630" s="5"/>
      <c r="Y3630" s="5"/>
      <c r="Z3630" s="5"/>
      <c r="AA3630" s="5"/>
      <c r="AB3630" s="5"/>
      <c r="AC3630" s="5"/>
      <c r="AD3630" s="5"/>
      <c r="AE3630" s="5"/>
      <c r="AF3630" s="5"/>
      <c r="AG3630" s="5"/>
      <c r="AH3630" s="5"/>
      <c r="AI3630" s="5"/>
      <c r="AJ3630" s="5"/>
      <c r="AK3630" s="5"/>
      <c r="AL3630" s="5"/>
      <c r="AM3630" s="5"/>
      <c r="AN3630" s="5"/>
      <c r="AO3630" s="5"/>
      <c r="AP3630" s="27">
        <v>120</v>
      </c>
      <c r="AQ3630" s="39">
        <v>0</v>
      </c>
      <c r="AR3630" s="27">
        <f t="shared" si="96"/>
        <v>0</v>
      </c>
      <c r="AS3630" s="10" t="s">
        <v>748</v>
      </c>
      <c r="AT3630" s="43" t="s">
        <v>3113</v>
      </c>
      <c r="AU3630" s="10">
        <v>8.18</v>
      </c>
    </row>
    <row r="3631" spans="2:47" ht="15" x14ac:dyDescent="0.2">
      <c r="B3631" s="10" t="s">
        <v>5914</v>
      </c>
      <c r="C3631" s="13" t="s">
        <v>100</v>
      </c>
      <c r="D3631" s="15" t="s">
        <v>5910</v>
      </c>
      <c r="E3631" s="15" t="s">
        <v>5911</v>
      </c>
      <c r="F3631" s="31" t="s">
        <v>4755</v>
      </c>
      <c r="G3631" s="32" t="s">
        <v>5912</v>
      </c>
      <c r="H3631" s="13" t="s">
        <v>1026</v>
      </c>
      <c r="I3631" s="10">
        <v>0</v>
      </c>
      <c r="J3631" s="10" t="s">
        <v>247</v>
      </c>
      <c r="K3631" s="15" t="s">
        <v>5913</v>
      </c>
      <c r="L3631" s="13" t="s">
        <v>108</v>
      </c>
      <c r="M3631" s="13" t="s">
        <v>5232</v>
      </c>
      <c r="N3631" s="13" t="s">
        <v>4841</v>
      </c>
      <c r="O3631" s="5"/>
      <c r="P3631" s="5"/>
      <c r="Q3631" s="5"/>
      <c r="R3631" s="5"/>
      <c r="S3631" s="5"/>
      <c r="T3631" s="33">
        <v>57312</v>
      </c>
      <c r="U3631" s="34">
        <v>62472</v>
      </c>
      <c r="V3631" s="34">
        <v>77357</v>
      </c>
      <c r="W3631" s="5"/>
      <c r="X3631" s="5"/>
      <c r="Y3631" s="5"/>
      <c r="Z3631" s="5"/>
      <c r="AA3631" s="5"/>
      <c r="AB3631" s="5"/>
      <c r="AC3631" s="5"/>
      <c r="AD3631" s="5"/>
      <c r="AE3631" s="5"/>
      <c r="AF3631" s="5"/>
      <c r="AG3631" s="5"/>
      <c r="AH3631" s="5"/>
      <c r="AI3631" s="5"/>
      <c r="AJ3631" s="5"/>
      <c r="AK3631" s="5"/>
      <c r="AL3631" s="5"/>
      <c r="AM3631" s="5"/>
      <c r="AN3631" s="5"/>
      <c r="AO3631" s="5"/>
      <c r="AP3631" s="27">
        <v>120</v>
      </c>
      <c r="AQ3631" s="39">
        <v>0</v>
      </c>
      <c r="AR3631" s="27">
        <f t="shared" si="96"/>
        <v>0</v>
      </c>
      <c r="AS3631" s="10"/>
      <c r="AT3631" s="43" t="s">
        <v>3113</v>
      </c>
      <c r="AU3631" s="10" t="s">
        <v>7183</v>
      </c>
    </row>
    <row r="3632" spans="2:47" x14ac:dyDescent="0.2">
      <c r="B3632" s="10" t="s">
        <v>7169</v>
      </c>
      <c r="C3632" s="13" t="s">
        <v>100</v>
      </c>
      <c r="D3632" s="15" t="s">
        <v>5910</v>
      </c>
      <c r="E3632" s="15" t="s">
        <v>5911</v>
      </c>
      <c r="F3632" s="31" t="s">
        <v>4755</v>
      </c>
      <c r="G3632" s="97" t="s">
        <v>7170</v>
      </c>
      <c r="H3632" s="13" t="s">
        <v>1026</v>
      </c>
      <c r="I3632" s="97">
        <v>100</v>
      </c>
      <c r="J3632" s="97" t="s">
        <v>7171</v>
      </c>
      <c r="K3632" s="97" t="s">
        <v>7172</v>
      </c>
      <c r="L3632" s="97" t="s">
        <v>108</v>
      </c>
      <c r="M3632" s="97" t="s">
        <v>6214</v>
      </c>
      <c r="N3632" s="13" t="s">
        <v>4841</v>
      </c>
      <c r="O3632" s="98"/>
      <c r="P3632" s="98"/>
      <c r="Q3632" s="98"/>
      <c r="R3632" s="98"/>
      <c r="S3632" s="98"/>
      <c r="T3632" s="98">
        <v>57312</v>
      </c>
      <c r="U3632" s="98">
        <v>62472</v>
      </c>
      <c r="V3632" s="98">
        <v>77357</v>
      </c>
      <c r="W3632" s="98"/>
      <c r="X3632" s="98"/>
      <c r="Y3632" s="98"/>
      <c r="Z3632" s="98"/>
      <c r="AA3632" s="98"/>
      <c r="AB3632" s="98"/>
      <c r="AC3632" s="98"/>
      <c r="AD3632" s="98"/>
      <c r="AE3632" s="98"/>
      <c r="AF3632" s="98"/>
      <c r="AG3632" s="98"/>
      <c r="AH3632" s="98"/>
      <c r="AI3632" s="39"/>
      <c r="AJ3632" s="39"/>
      <c r="AK3632" s="39"/>
      <c r="AL3632" s="39"/>
      <c r="AM3632" s="39"/>
      <c r="AN3632" s="39"/>
      <c r="AO3632" s="39"/>
      <c r="AP3632" s="99">
        <v>120</v>
      </c>
      <c r="AQ3632" s="39">
        <v>0</v>
      </c>
      <c r="AR3632" s="27">
        <f t="shared" si="96"/>
        <v>0</v>
      </c>
      <c r="AS3632" s="97" t="s">
        <v>748</v>
      </c>
      <c r="AT3632" s="13">
        <v>2017</v>
      </c>
      <c r="AU3632" s="148">
        <v>9.1</v>
      </c>
    </row>
    <row r="3633" spans="2:47" x14ac:dyDescent="0.2">
      <c r="B3633" s="10" t="s">
        <v>7245</v>
      </c>
      <c r="C3633" s="13" t="s">
        <v>100</v>
      </c>
      <c r="D3633" s="15" t="s">
        <v>5910</v>
      </c>
      <c r="E3633" s="15" t="s">
        <v>5911</v>
      </c>
      <c r="F3633" s="31" t="s">
        <v>4755</v>
      </c>
      <c r="G3633" s="97" t="s">
        <v>7170</v>
      </c>
      <c r="H3633" s="13" t="s">
        <v>1026</v>
      </c>
      <c r="I3633" s="97">
        <v>100</v>
      </c>
      <c r="J3633" s="97" t="s">
        <v>7255</v>
      </c>
      <c r="K3633" s="97" t="s">
        <v>7246</v>
      </c>
      <c r="L3633" s="97" t="s">
        <v>108</v>
      </c>
      <c r="M3633" s="97" t="s">
        <v>6214</v>
      </c>
      <c r="N3633" s="13" t="s">
        <v>4841</v>
      </c>
      <c r="O3633" s="98"/>
      <c r="P3633" s="39"/>
      <c r="Q3633" s="39"/>
      <c r="R3633" s="39"/>
      <c r="S3633" s="39"/>
      <c r="T3633" s="98">
        <v>57312</v>
      </c>
      <c r="U3633" s="98">
        <v>62472</v>
      </c>
      <c r="V3633" s="98">
        <v>77357</v>
      </c>
      <c r="W3633" s="39"/>
      <c r="X3633" s="39"/>
      <c r="Y3633" s="39"/>
      <c r="Z3633" s="39"/>
      <c r="AA3633" s="39"/>
      <c r="AB3633" s="39"/>
      <c r="AC3633" s="39"/>
      <c r="AD3633" s="39"/>
      <c r="AE3633" s="39"/>
      <c r="AF3633" s="39"/>
      <c r="AG3633" s="39"/>
      <c r="AH3633" s="39"/>
      <c r="AI3633" s="39"/>
      <c r="AJ3633" s="39"/>
      <c r="AK3633" s="39"/>
      <c r="AL3633" s="39"/>
      <c r="AM3633" s="39"/>
      <c r="AN3633" s="39"/>
      <c r="AO3633" s="39"/>
      <c r="AP3633" s="99">
        <v>120</v>
      </c>
      <c r="AQ3633" s="39">
        <v>0</v>
      </c>
      <c r="AR3633" s="27">
        <f t="shared" si="96"/>
        <v>0</v>
      </c>
      <c r="AS3633" s="97" t="s">
        <v>748</v>
      </c>
      <c r="AT3633" s="13">
        <v>2017</v>
      </c>
      <c r="AU3633" s="149" t="s">
        <v>7460</v>
      </c>
    </row>
    <row r="3634" spans="2:47" x14ac:dyDescent="0.2">
      <c r="B3634" s="145" t="s">
        <v>7461</v>
      </c>
      <c r="C3634" s="13" t="s">
        <v>100</v>
      </c>
      <c r="D3634" s="15" t="s">
        <v>5910</v>
      </c>
      <c r="E3634" s="15" t="s">
        <v>5911</v>
      </c>
      <c r="F3634" s="31" t="s">
        <v>4755</v>
      </c>
      <c r="G3634" s="97" t="s">
        <v>7170</v>
      </c>
      <c r="H3634" s="13" t="s">
        <v>1026</v>
      </c>
      <c r="I3634" s="97">
        <v>0</v>
      </c>
      <c r="J3634" s="97" t="s">
        <v>5951</v>
      </c>
      <c r="K3634" s="13" t="s">
        <v>7462</v>
      </c>
      <c r="L3634" s="97" t="s">
        <v>108</v>
      </c>
      <c r="M3634" s="13" t="s">
        <v>7463</v>
      </c>
      <c r="N3634" s="13" t="s">
        <v>4841</v>
      </c>
      <c r="O3634" s="98"/>
      <c r="P3634" s="39"/>
      <c r="Q3634" s="39"/>
      <c r="R3634" s="39"/>
      <c r="S3634" s="39"/>
      <c r="T3634" s="98">
        <v>57312</v>
      </c>
      <c r="U3634" s="98">
        <v>62472</v>
      </c>
      <c r="V3634" s="98">
        <v>77357</v>
      </c>
      <c r="W3634" s="39"/>
      <c r="X3634" s="99"/>
      <c r="Y3634" s="39"/>
      <c r="Z3634" s="27"/>
      <c r="AA3634" s="97"/>
      <c r="AB3634" s="13"/>
      <c r="AC3634" s="97"/>
      <c r="AD3634" s="146"/>
      <c r="AE3634" s="150"/>
      <c r="AF3634" s="150"/>
      <c r="AG3634" s="150"/>
      <c r="AH3634" s="150"/>
      <c r="AI3634" s="150"/>
      <c r="AJ3634" s="150"/>
      <c r="AK3634" s="150"/>
      <c r="AL3634" s="150"/>
      <c r="AM3634" s="150"/>
      <c r="AN3634" s="150"/>
      <c r="AO3634" s="150"/>
      <c r="AP3634" s="99">
        <v>120</v>
      </c>
      <c r="AQ3634" s="39">
        <f>(T3634+U3634+V3634)*AP3634</f>
        <v>23656920</v>
      </c>
      <c r="AR3634" s="27">
        <f>AQ3634*1.12</f>
        <v>26495750.400000002</v>
      </c>
      <c r="AS3634" s="97"/>
      <c r="AT3634" s="13">
        <v>2017</v>
      </c>
      <c r="AU3634" s="150"/>
    </row>
    <row r="3635" spans="2:47" x14ac:dyDescent="0.2">
      <c r="B3635" s="10" t="s">
        <v>5915</v>
      </c>
      <c r="C3635" s="13" t="s">
        <v>100</v>
      </c>
      <c r="D3635" s="15" t="s">
        <v>5910</v>
      </c>
      <c r="E3635" s="15" t="s">
        <v>5911</v>
      </c>
      <c r="F3635" s="31" t="s">
        <v>4755</v>
      </c>
      <c r="G3635" s="32" t="s">
        <v>5912</v>
      </c>
      <c r="H3635" s="13" t="s">
        <v>1026</v>
      </c>
      <c r="I3635" s="10">
        <v>100</v>
      </c>
      <c r="J3635" s="10" t="s">
        <v>4117</v>
      </c>
      <c r="K3635" s="15" t="s">
        <v>5916</v>
      </c>
      <c r="L3635" s="13" t="s">
        <v>108</v>
      </c>
      <c r="M3635" s="13" t="s">
        <v>5232</v>
      </c>
      <c r="N3635" s="13" t="s">
        <v>4841</v>
      </c>
      <c r="O3635" s="5"/>
      <c r="P3635" s="5"/>
      <c r="Q3635" s="5"/>
      <c r="R3635" s="5"/>
      <c r="S3635" s="5"/>
      <c r="T3635" s="27">
        <v>252920</v>
      </c>
      <c r="U3635" s="27">
        <v>275007</v>
      </c>
      <c r="V3635" s="27">
        <v>293207</v>
      </c>
      <c r="W3635" s="5"/>
      <c r="X3635" s="5"/>
      <c r="Y3635" s="5"/>
      <c r="Z3635" s="5"/>
      <c r="AA3635" s="5"/>
      <c r="AB3635" s="5"/>
      <c r="AC3635" s="5"/>
      <c r="AD3635" s="5"/>
      <c r="AE3635" s="5"/>
      <c r="AF3635" s="5"/>
      <c r="AG3635" s="5"/>
      <c r="AH3635" s="5"/>
      <c r="AI3635" s="5"/>
      <c r="AJ3635" s="5"/>
      <c r="AK3635" s="5"/>
      <c r="AL3635" s="5"/>
      <c r="AM3635" s="5"/>
      <c r="AN3635" s="5"/>
      <c r="AO3635" s="5"/>
      <c r="AP3635" s="27">
        <v>120</v>
      </c>
      <c r="AQ3635" s="39">
        <v>0</v>
      </c>
      <c r="AR3635" s="27">
        <f t="shared" si="96"/>
        <v>0</v>
      </c>
      <c r="AS3635" s="10" t="s">
        <v>748</v>
      </c>
      <c r="AT3635" s="43" t="s">
        <v>3113</v>
      </c>
      <c r="AU3635" s="10">
        <v>8.18</v>
      </c>
    </row>
    <row r="3636" spans="2:47" x14ac:dyDescent="0.2">
      <c r="B3636" s="10" t="s">
        <v>5917</v>
      </c>
      <c r="C3636" s="13" t="s">
        <v>100</v>
      </c>
      <c r="D3636" s="15" t="s">
        <v>5910</v>
      </c>
      <c r="E3636" s="15" t="s">
        <v>5911</v>
      </c>
      <c r="F3636" s="31" t="s">
        <v>4755</v>
      </c>
      <c r="G3636" s="32" t="s">
        <v>5912</v>
      </c>
      <c r="H3636" s="13" t="s">
        <v>1026</v>
      </c>
      <c r="I3636" s="10">
        <v>0</v>
      </c>
      <c r="J3636" s="10" t="s">
        <v>247</v>
      </c>
      <c r="K3636" s="15" t="s">
        <v>5916</v>
      </c>
      <c r="L3636" s="13" t="s">
        <v>108</v>
      </c>
      <c r="M3636" s="13" t="s">
        <v>5232</v>
      </c>
      <c r="N3636" s="13" t="s">
        <v>4841</v>
      </c>
      <c r="O3636" s="5"/>
      <c r="P3636" s="5"/>
      <c r="Q3636" s="5"/>
      <c r="R3636" s="5"/>
      <c r="S3636" s="5"/>
      <c r="T3636" s="27">
        <v>252920</v>
      </c>
      <c r="U3636" s="27">
        <v>275007</v>
      </c>
      <c r="V3636" s="27">
        <v>293207</v>
      </c>
      <c r="W3636" s="5"/>
      <c r="X3636" s="5"/>
      <c r="Y3636" s="5"/>
      <c r="Z3636" s="5"/>
      <c r="AA3636" s="5"/>
      <c r="AB3636" s="5"/>
      <c r="AC3636" s="5"/>
      <c r="AD3636" s="5"/>
      <c r="AE3636" s="5"/>
      <c r="AF3636" s="5"/>
      <c r="AG3636" s="5"/>
      <c r="AH3636" s="5"/>
      <c r="AI3636" s="5"/>
      <c r="AJ3636" s="5"/>
      <c r="AK3636" s="5"/>
      <c r="AL3636" s="5"/>
      <c r="AM3636" s="5"/>
      <c r="AN3636" s="5"/>
      <c r="AO3636" s="5"/>
      <c r="AP3636" s="27">
        <v>120</v>
      </c>
      <c r="AQ3636" s="39">
        <v>0</v>
      </c>
      <c r="AR3636" s="27">
        <f t="shared" si="96"/>
        <v>0</v>
      </c>
      <c r="AS3636" s="10"/>
      <c r="AT3636" s="43" t="s">
        <v>3113</v>
      </c>
      <c r="AU3636" s="10" t="s">
        <v>7183</v>
      </c>
    </row>
    <row r="3637" spans="2:47" x14ac:dyDescent="0.2">
      <c r="B3637" s="10" t="s">
        <v>7173</v>
      </c>
      <c r="C3637" s="13" t="s">
        <v>100</v>
      </c>
      <c r="D3637" s="15" t="s">
        <v>5910</v>
      </c>
      <c r="E3637" s="15" t="s">
        <v>5911</v>
      </c>
      <c r="F3637" s="31" t="s">
        <v>4755</v>
      </c>
      <c r="G3637" s="97" t="s">
        <v>7170</v>
      </c>
      <c r="H3637" s="13" t="s">
        <v>1026</v>
      </c>
      <c r="I3637" s="97">
        <v>100</v>
      </c>
      <c r="J3637" s="97" t="s">
        <v>7171</v>
      </c>
      <c r="K3637" s="97" t="s">
        <v>107</v>
      </c>
      <c r="L3637" s="97" t="s">
        <v>108</v>
      </c>
      <c r="M3637" s="97" t="s">
        <v>6214</v>
      </c>
      <c r="N3637" s="13" t="s">
        <v>4841</v>
      </c>
      <c r="O3637" s="98"/>
      <c r="P3637" s="98"/>
      <c r="Q3637" s="98"/>
      <c r="R3637" s="98"/>
      <c r="S3637" s="98"/>
      <c r="T3637" s="98">
        <v>252920</v>
      </c>
      <c r="U3637" s="98">
        <v>275007</v>
      </c>
      <c r="V3637" s="98">
        <v>293207</v>
      </c>
      <c r="W3637" s="98"/>
      <c r="X3637" s="98"/>
      <c r="Y3637" s="98"/>
      <c r="Z3637" s="98"/>
      <c r="AA3637" s="98"/>
      <c r="AB3637" s="98"/>
      <c r="AC3637" s="98"/>
      <c r="AD3637" s="98"/>
      <c r="AE3637" s="98"/>
      <c r="AF3637" s="98"/>
      <c r="AG3637" s="98"/>
      <c r="AH3637" s="98"/>
      <c r="AI3637" s="39"/>
      <c r="AJ3637" s="39"/>
      <c r="AK3637" s="39"/>
      <c r="AL3637" s="39"/>
      <c r="AM3637" s="39"/>
      <c r="AN3637" s="39"/>
      <c r="AO3637" s="39"/>
      <c r="AP3637" s="99">
        <v>120</v>
      </c>
      <c r="AQ3637" s="39">
        <v>0</v>
      </c>
      <c r="AR3637" s="27">
        <f t="shared" si="96"/>
        <v>0</v>
      </c>
      <c r="AS3637" s="97" t="s">
        <v>748</v>
      </c>
      <c r="AT3637" s="13">
        <v>2017</v>
      </c>
      <c r="AU3637" s="148">
        <v>9.1</v>
      </c>
    </row>
    <row r="3638" spans="2:47" x14ac:dyDescent="0.2">
      <c r="B3638" s="10" t="s">
        <v>7247</v>
      </c>
      <c r="C3638" s="13" t="s">
        <v>100</v>
      </c>
      <c r="D3638" s="15" t="s">
        <v>5910</v>
      </c>
      <c r="E3638" s="15" t="s">
        <v>5911</v>
      </c>
      <c r="F3638" s="31" t="s">
        <v>4755</v>
      </c>
      <c r="G3638" s="97" t="s">
        <v>7170</v>
      </c>
      <c r="H3638" s="13" t="s">
        <v>1026</v>
      </c>
      <c r="I3638" s="97">
        <v>100</v>
      </c>
      <c r="J3638" s="97" t="s">
        <v>7255</v>
      </c>
      <c r="K3638" s="97" t="s">
        <v>7248</v>
      </c>
      <c r="L3638" s="97" t="s">
        <v>108</v>
      </c>
      <c r="M3638" s="97" t="s">
        <v>6214</v>
      </c>
      <c r="N3638" s="13" t="s">
        <v>4841</v>
      </c>
      <c r="O3638" s="98"/>
      <c r="P3638" s="39"/>
      <c r="Q3638" s="39"/>
      <c r="R3638" s="39"/>
      <c r="S3638" s="39"/>
      <c r="T3638" s="98">
        <v>252920</v>
      </c>
      <c r="U3638" s="98">
        <v>275007</v>
      </c>
      <c r="V3638" s="98">
        <v>293207</v>
      </c>
      <c r="W3638" s="39"/>
      <c r="X3638" s="39"/>
      <c r="Y3638" s="39"/>
      <c r="Z3638" s="39"/>
      <c r="AA3638" s="39"/>
      <c r="AB3638" s="39"/>
      <c r="AC3638" s="39"/>
      <c r="AD3638" s="39"/>
      <c r="AE3638" s="39"/>
      <c r="AF3638" s="39"/>
      <c r="AG3638" s="39"/>
      <c r="AH3638" s="39"/>
      <c r="AI3638" s="39"/>
      <c r="AJ3638" s="39"/>
      <c r="AK3638" s="39"/>
      <c r="AL3638" s="39"/>
      <c r="AM3638" s="39"/>
      <c r="AN3638" s="39"/>
      <c r="AO3638" s="39"/>
      <c r="AP3638" s="99">
        <v>120</v>
      </c>
      <c r="AQ3638" s="39">
        <v>0</v>
      </c>
      <c r="AR3638" s="27">
        <f t="shared" si="96"/>
        <v>0</v>
      </c>
      <c r="AS3638" s="97" t="s">
        <v>748</v>
      </c>
      <c r="AT3638" s="13">
        <v>2017</v>
      </c>
      <c r="AU3638" s="149" t="s">
        <v>7460</v>
      </c>
    </row>
    <row r="3639" spans="2:47" x14ac:dyDescent="0.2">
      <c r="B3639" s="145" t="s">
        <v>7464</v>
      </c>
      <c r="C3639" s="13" t="s">
        <v>100</v>
      </c>
      <c r="D3639" s="15" t="s">
        <v>5910</v>
      </c>
      <c r="E3639" s="15" t="s">
        <v>5911</v>
      </c>
      <c r="F3639" s="31" t="s">
        <v>4755</v>
      </c>
      <c r="G3639" s="97" t="s">
        <v>7170</v>
      </c>
      <c r="H3639" s="13" t="s">
        <v>1026</v>
      </c>
      <c r="I3639" s="97">
        <v>0</v>
      </c>
      <c r="J3639" s="97" t="s">
        <v>5951</v>
      </c>
      <c r="K3639" s="13" t="s">
        <v>7465</v>
      </c>
      <c r="L3639" s="97" t="s">
        <v>108</v>
      </c>
      <c r="M3639" s="13" t="s">
        <v>7463</v>
      </c>
      <c r="N3639" s="13" t="s">
        <v>4841</v>
      </c>
      <c r="O3639" s="98"/>
      <c r="P3639" s="39"/>
      <c r="Q3639" s="39"/>
      <c r="R3639" s="39"/>
      <c r="S3639" s="39"/>
      <c r="T3639" s="98">
        <v>252920</v>
      </c>
      <c r="U3639" s="98">
        <v>275007</v>
      </c>
      <c r="V3639" s="98">
        <v>293207</v>
      </c>
      <c r="W3639" s="39"/>
      <c r="X3639" s="99"/>
      <c r="Y3639" s="39"/>
      <c r="Z3639" s="27"/>
      <c r="AA3639" s="97"/>
      <c r="AB3639" s="13"/>
      <c r="AC3639" s="13"/>
      <c r="AD3639" s="146"/>
      <c r="AE3639" s="150"/>
      <c r="AF3639" s="150"/>
      <c r="AG3639" s="150"/>
      <c r="AH3639" s="150"/>
      <c r="AI3639" s="150"/>
      <c r="AJ3639" s="150"/>
      <c r="AK3639" s="150"/>
      <c r="AL3639" s="150"/>
      <c r="AM3639" s="150"/>
      <c r="AN3639" s="150"/>
      <c r="AO3639" s="150"/>
      <c r="AP3639" s="99">
        <v>120</v>
      </c>
      <c r="AQ3639" s="39">
        <f t="shared" ref="AQ3639" si="97">(T3639+U3639+V3639)*AP3639</f>
        <v>98536080</v>
      </c>
      <c r="AR3639" s="27">
        <f t="shared" si="96"/>
        <v>110360409.60000001</v>
      </c>
      <c r="AS3639" s="97"/>
      <c r="AT3639" s="13">
        <v>2017</v>
      </c>
      <c r="AU3639" s="150"/>
    </row>
    <row r="3640" spans="2:47" x14ac:dyDescent="0.2">
      <c r="B3640" s="10" t="s">
        <v>5918</v>
      </c>
      <c r="C3640" s="13" t="s">
        <v>100</v>
      </c>
      <c r="D3640" s="15" t="s">
        <v>5910</v>
      </c>
      <c r="E3640" s="15" t="s">
        <v>5911</v>
      </c>
      <c r="F3640" s="31" t="s">
        <v>4755</v>
      </c>
      <c r="G3640" s="32" t="s">
        <v>5912</v>
      </c>
      <c r="H3640" s="13" t="s">
        <v>1026</v>
      </c>
      <c r="I3640" s="10">
        <v>100</v>
      </c>
      <c r="J3640" s="10" t="s">
        <v>4117</v>
      </c>
      <c r="K3640" s="15" t="s">
        <v>5916</v>
      </c>
      <c r="L3640" s="13" t="s">
        <v>108</v>
      </c>
      <c r="M3640" s="13" t="s">
        <v>5232</v>
      </c>
      <c r="N3640" s="13" t="s">
        <v>4841</v>
      </c>
      <c r="O3640" s="5"/>
      <c r="P3640" s="5"/>
      <c r="Q3640" s="5"/>
      <c r="R3640" s="5"/>
      <c r="S3640" s="5"/>
      <c r="T3640" s="27">
        <v>185000</v>
      </c>
      <c r="U3640" s="27">
        <v>48800</v>
      </c>
      <c r="V3640" s="27">
        <v>50000</v>
      </c>
      <c r="W3640" s="5"/>
      <c r="X3640" s="5"/>
      <c r="Y3640" s="5"/>
      <c r="Z3640" s="5"/>
      <c r="AA3640" s="5"/>
      <c r="AB3640" s="5"/>
      <c r="AC3640" s="5"/>
      <c r="AD3640" s="5"/>
      <c r="AE3640" s="5"/>
      <c r="AF3640" s="5"/>
      <c r="AG3640" s="5"/>
      <c r="AH3640" s="5"/>
      <c r="AI3640" s="5"/>
      <c r="AJ3640" s="5"/>
      <c r="AK3640" s="5"/>
      <c r="AL3640" s="5"/>
      <c r="AM3640" s="5"/>
      <c r="AN3640" s="5"/>
      <c r="AO3640" s="5"/>
      <c r="AP3640" s="27">
        <v>120</v>
      </c>
      <c r="AQ3640" s="39">
        <v>0</v>
      </c>
      <c r="AR3640" s="27">
        <f t="shared" si="96"/>
        <v>0</v>
      </c>
      <c r="AS3640" s="10" t="s">
        <v>748</v>
      </c>
      <c r="AT3640" s="43" t="s">
        <v>3113</v>
      </c>
      <c r="AU3640" s="10">
        <v>8.18</v>
      </c>
    </row>
    <row r="3641" spans="2:47" x14ac:dyDescent="0.2">
      <c r="B3641" s="10" t="s">
        <v>5919</v>
      </c>
      <c r="C3641" s="13" t="s">
        <v>100</v>
      </c>
      <c r="D3641" s="15" t="s">
        <v>5910</v>
      </c>
      <c r="E3641" s="15" t="s">
        <v>5911</v>
      </c>
      <c r="F3641" s="31" t="s">
        <v>4755</v>
      </c>
      <c r="G3641" s="32" t="s">
        <v>5912</v>
      </c>
      <c r="H3641" s="13" t="s">
        <v>1026</v>
      </c>
      <c r="I3641" s="10">
        <v>0</v>
      </c>
      <c r="J3641" s="10" t="s">
        <v>247</v>
      </c>
      <c r="K3641" s="15" t="s">
        <v>5916</v>
      </c>
      <c r="L3641" s="13" t="s">
        <v>108</v>
      </c>
      <c r="M3641" s="13" t="s">
        <v>5232</v>
      </c>
      <c r="N3641" s="13" t="s">
        <v>4841</v>
      </c>
      <c r="O3641" s="5"/>
      <c r="P3641" s="5"/>
      <c r="Q3641" s="5"/>
      <c r="R3641" s="5"/>
      <c r="S3641" s="5"/>
      <c r="T3641" s="27">
        <v>185000</v>
      </c>
      <c r="U3641" s="27">
        <v>48800</v>
      </c>
      <c r="V3641" s="27">
        <v>50000</v>
      </c>
      <c r="W3641" s="5"/>
      <c r="X3641" s="5"/>
      <c r="Y3641" s="5"/>
      <c r="Z3641" s="5"/>
      <c r="AA3641" s="5"/>
      <c r="AB3641" s="5"/>
      <c r="AC3641" s="5"/>
      <c r="AD3641" s="5"/>
      <c r="AE3641" s="5"/>
      <c r="AF3641" s="5"/>
      <c r="AG3641" s="5"/>
      <c r="AH3641" s="5"/>
      <c r="AI3641" s="5"/>
      <c r="AJ3641" s="5"/>
      <c r="AK3641" s="5"/>
      <c r="AL3641" s="5"/>
      <c r="AM3641" s="5"/>
      <c r="AN3641" s="5"/>
      <c r="AO3641" s="5"/>
      <c r="AP3641" s="27">
        <v>120</v>
      </c>
      <c r="AQ3641" s="39">
        <v>0</v>
      </c>
      <c r="AR3641" s="27">
        <f t="shared" si="96"/>
        <v>0</v>
      </c>
      <c r="AS3641" s="10"/>
      <c r="AT3641" s="43" t="s">
        <v>3113</v>
      </c>
      <c r="AU3641" s="10" t="s">
        <v>7183</v>
      </c>
    </row>
    <row r="3642" spans="2:47" x14ac:dyDescent="0.2">
      <c r="B3642" s="10" t="s">
        <v>7174</v>
      </c>
      <c r="C3642" s="13" t="s">
        <v>100</v>
      </c>
      <c r="D3642" s="15" t="s">
        <v>5910</v>
      </c>
      <c r="E3642" s="15" t="s">
        <v>5911</v>
      </c>
      <c r="F3642" s="31" t="s">
        <v>4755</v>
      </c>
      <c r="G3642" s="97" t="s">
        <v>7170</v>
      </c>
      <c r="H3642" s="13" t="s">
        <v>1026</v>
      </c>
      <c r="I3642" s="97">
        <v>100</v>
      </c>
      <c r="J3642" s="97" t="s">
        <v>7171</v>
      </c>
      <c r="K3642" s="97" t="s">
        <v>7175</v>
      </c>
      <c r="L3642" s="97" t="s">
        <v>108</v>
      </c>
      <c r="M3642" s="97" t="s">
        <v>6214</v>
      </c>
      <c r="N3642" s="13" t="s">
        <v>4841</v>
      </c>
      <c r="O3642" s="98"/>
      <c r="P3642" s="98"/>
      <c r="Q3642" s="98"/>
      <c r="R3642" s="98"/>
      <c r="S3642" s="98"/>
      <c r="T3642" s="98">
        <v>185000</v>
      </c>
      <c r="U3642" s="98">
        <v>48800</v>
      </c>
      <c r="V3642" s="98">
        <v>50000</v>
      </c>
      <c r="W3642" s="98"/>
      <c r="X3642" s="98"/>
      <c r="Y3642" s="98"/>
      <c r="Z3642" s="98"/>
      <c r="AA3642" s="98"/>
      <c r="AB3642" s="98"/>
      <c r="AC3642" s="98"/>
      <c r="AD3642" s="98"/>
      <c r="AE3642" s="98"/>
      <c r="AF3642" s="98"/>
      <c r="AG3642" s="98"/>
      <c r="AH3642" s="98"/>
      <c r="AI3642" s="39"/>
      <c r="AJ3642" s="39"/>
      <c r="AK3642" s="39"/>
      <c r="AL3642" s="39"/>
      <c r="AM3642" s="39"/>
      <c r="AN3642" s="39"/>
      <c r="AO3642" s="39"/>
      <c r="AP3642" s="99">
        <v>120</v>
      </c>
      <c r="AQ3642" s="39">
        <v>0</v>
      </c>
      <c r="AR3642" s="27">
        <f t="shared" si="96"/>
        <v>0</v>
      </c>
      <c r="AS3642" s="97" t="s">
        <v>748</v>
      </c>
      <c r="AT3642" s="13">
        <v>2017</v>
      </c>
      <c r="AU3642" s="148">
        <v>9.1</v>
      </c>
    </row>
    <row r="3643" spans="2:47" x14ac:dyDescent="0.2">
      <c r="B3643" s="10" t="s">
        <v>7249</v>
      </c>
      <c r="C3643" s="13" t="s">
        <v>100</v>
      </c>
      <c r="D3643" s="15" t="s">
        <v>5910</v>
      </c>
      <c r="E3643" s="15" t="s">
        <v>5911</v>
      </c>
      <c r="F3643" s="31" t="s">
        <v>4755</v>
      </c>
      <c r="G3643" s="97" t="s">
        <v>7170</v>
      </c>
      <c r="H3643" s="13" t="s">
        <v>1026</v>
      </c>
      <c r="I3643" s="97">
        <v>100</v>
      </c>
      <c r="J3643" s="97" t="s">
        <v>7255</v>
      </c>
      <c r="K3643" s="97" t="s">
        <v>7250</v>
      </c>
      <c r="L3643" s="97" t="s">
        <v>108</v>
      </c>
      <c r="M3643" s="97" t="s">
        <v>6214</v>
      </c>
      <c r="N3643" s="13" t="s">
        <v>4841</v>
      </c>
      <c r="O3643" s="98"/>
      <c r="P3643" s="39"/>
      <c r="Q3643" s="39"/>
      <c r="R3643" s="39"/>
      <c r="S3643" s="39"/>
      <c r="T3643" s="98">
        <v>185000</v>
      </c>
      <c r="U3643" s="98">
        <v>48800</v>
      </c>
      <c r="V3643" s="98">
        <v>50000</v>
      </c>
      <c r="W3643" s="39"/>
      <c r="X3643" s="39"/>
      <c r="Y3643" s="39"/>
      <c r="Z3643" s="39"/>
      <c r="AA3643" s="39"/>
      <c r="AB3643" s="39"/>
      <c r="AC3643" s="39"/>
      <c r="AD3643" s="39"/>
      <c r="AE3643" s="39"/>
      <c r="AF3643" s="39"/>
      <c r="AG3643" s="39"/>
      <c r="AH3643" s="39"/>
      <c r="AI3643" s="39"/>
      <c r="AJ3643" s="39"/>
      <c r="AK3643" s="39"/>
      <c r="AL3643" s="39"/>
      <c r="AM3643" s="39"/>
      <c r="AN3643" s="39"/>
      <c r="AO3643" s="39"/>
      <c r="AP3643" s="99">
        <v>120</v>
      </c>
      <c r="AQ3643" s="39">
        <v>0</v>
      </c>
      <c r="AR3643" s="27">
        <f t="shared" si="96"/>
        <v>0</v>
      </c>
      <c r="AS3643" s="97" t="s">
        <v>748</v>
      </c>
      <c r="AT3643" s="13">
        <v>2017</v>
      </c>
      <c r="AU3643" s="149" t="s">
        <v>7460</v>
      </c>
    </row>
    <row r="3644" spans="2:47" x14ac:dyDescent="0.2">
      <c r="B3644" s="145" t="s">
        <v>7466</v>
      </c>
      <c r="C3644" s="13" t="s">
        <v>100</v>
      </c>
      <c r="D3644" s="15" t="s">
        <v>5910</v>
      </c>
      <c r="E3644" s="15" t="s">
        <v>5911</v>
      </c>
      <c r="F3644" s="31" t="s">
        <v>4755</v>
      </c>
      <c r="G3644" s="97" t="s">
        <v>7170</v>
      </c>
      <c r="H3644" s="13" t="s">
        <v>1026</v>
      </c>
      <c r="I3644" s="97">
        <v>0</v>
      </c>
      <c r="J3644" s="97" t="s">
        <v>5951</v>
      </c>
      <c r="K3644" s="13" t="s">
        <v>7467</v>
      </c>
      <c r="L3644" s="97" t="s">
        <v>108</v>
      </c>
      <c r="M3644" s="13" t="s">
        <v>7463</v>
      </c>
      <c r="N3644" s="13" t="s">
        <v>4841</v>
      </c>
      <c r="O3644" s="98"/>
      <c r="P3644" s="39"/>
      <c r="Q3644" s="39"/>
      <c r="R3644" s="39"/>
      <c r="S3644" s="39"/>
      <c r="T3644" s="98">
        <v>185000</v>
      </c>
      <c r="U3644" s="98">
        <v>48800</v>
      </c>
      <c r="V3644" s="98">
        <v>50000</v>
      </c>
      <c r="W3644" s="39"/>
      <c r="X3644" s="99"/>
      <c r="Y3644" s="39"/>
      <c r="Z3644" s="27"/>
      <c r="AA3644" s="97"/>
      <c r="AB3644" s="13"/>
      <c r="AC3644" s="13"/>
      <c r="AD3644" s="146"/>
      <c r="AE3644" s="150"/>
      <c r="AF3644" s="150"/>
      <c r="AG3644" s="150"/>
      <c r="AH3644" s="150"/>
      <c r="AI3644" s="150"/>
      <c r="AJ3644" s="150"/>
      <c r="AK3644" s="150"/>
      <c r="AL3644" s="150"/>
      <c r="AM3644" s="150"/>
      <c r="AN3644" s="150"/>
      <c r="AO3644" s="150"/>
      <c r="AP3644" s="99">
        <v>120</v>
      </c>
      <c r="AQ3644" s="39">
        <f t="shared" ref="AQ3644" si="98">(T3644+U3644+V3644)*AP3644</f>
        <v>34056000</v>
      </c>
      <c r="AR3644" s="27">
        <f t="shared" si="96"/>
        <v>38142720</v>
      </c>
      <c r="AS3644" s="97"/>
      <c r="AT3644" s="13">
        <v>2017</v>
      </c>
      <c r="AU3644" s="150"/>
    </row>
    <row r="3645" spans="2:47" x14ac:dyDescent="0.2">
      <c r="B3645" s="13" t="s">
        <v>5920</v>
      </c>
      <c r="C3645" s="13" t="s">
        <v>100</v>
      </c>
      <c r="D3645" s="13" t="s">
        <v>2076</v>
      </c>
      <c r="E3645" s="13" t="s">
        <v>2077</v>
      </c>
      <c r="F3645" s="13" t="s">
        <v>2078</v>
      </c>
      <c r="G3645" s="13" t="s">
        <v>2136</v>
      </c>
      <c r="H3645" s="15" t="s">
        <v>105</v>
      </c>
      <c r="I3645" s="13">
        <v>45</v>
      </c>
      <c r="J3645" s="13" t="s">
        <v>614</v>
      </c>
      <c r="K3645" s="13" t="s">
        <v>107</v>
      </c>
      <c r="L3645" s="13" t="s">
        <v>108</v>
      </c>
      <c r="M3645" s="13" t="s">
        <v>109</v>
      </c>
      <c r="N3645" s="13" t="s">
        <v>110</v>
      </c>
      <c r="O3645" s="39"/>
      <c r="P3645" s="39"/>
      <c r="Q3645" s="39"/>
      <c r="R3645" s="39">
        <v>490</v>
      </c>
      <c r="S3645" s="39">
        <v>300</v>
      </c>
      <c r="T3645" s="39">
        <v>190</v>
      </c>
      <c r="U3645" s="39">
        <v>190</v>
      </c>
      <c r="V3645" s="39">
        <v>190</v>
      </c>
      <c r="W3645" s="39"/>
      <c r="X3645" s="39"/>
      <c r="Y3645" s="39"/>
      <c r="Z3645" s="39"/>
      <c r="AA3645" s="39"/>
      <c r="AB3645" s="39"/>
      <c r="AC3645" s="39"/>
      <c r="AD3645" s="39"/>
      <c r="AE3645" s="39"/>
      <c r="AF3645" s="39"/>
      <c r="AG3645" s="39"/>
      <c r="AH3645" s="39"/>
      <c r="AI3645" s="39"/>
      <c r="AJ3645" s="39"/>
      <c r="AK3645" s="39"/>
      <c r="AL3645" s="39"/>
      <c r="AM3645" s="39"/>
      <c r="AN3645" s="39"/>
      <c r="AO3645" s="39"/>
      <c r="AP3645" s="39">
        <v>331.25</v>
      </c>
      <c r="AQ3645" s="39">
        <v>0</v>
      </c>
      <c r="AR3645" s="27">
        <f t="shared" si="96"/>
        <v>0</v>
      </c>
      <c r="AS3645" s="13" t="s">
        <v>111</v>
      </c>
      <c r="AT3645" s="13">
        <v>2015</v>
      </c>
      <c r="AU3645" s="13" t="s">
        <v>115</v>
      </c>
    </row>
    <row r="3646" spans="2:47" x14ac:dyDescent="0.2">
      <c r="B3646" s="13" t="s">
        <v>5921</v>
      </c>
      <c r="C3646" s="13" t="s">
        <v>100</v>
      </c>
      <c r="D3646" s="13" t="s">
        <v>2076</v>
      </c>
      <c r="E3646" s="13" t="s">
        <v>2077</v>
      </c>
      <c r="F3646" s="13" t="s">
        <v>2078</v>
      </c>
      <c r="G3646" s="13" t="s">
        <v>2136</v>
      </c>
      <c r="H3646" s="15" t="s">
        <v>105</v>
      </c>
      <c r="I3646" s="13">
        <v>45</v>
      </c>
      <c r="J3646" s="13" t="s">
        <v>106</v>
      </c>
      <c r="K3646" s="13" t="s">
        <v>107</v>
      </c>
      <c r="L3646" s="13" t="s">
        <v>108</v>
      </c>
      <c r="M3646" s="13" t="s">
        <v>122</v>
      </c>
      <c r="N3646" s="13" t="s">
        <v>110</v>
      </c>
      <c r="O3646" s="39"/>
      <c r="P3646" s="39"/>
      <c r="Q3646" s="39"/>
      <c r="R3646" s="39">
        <v>490</v>
      </c>
      <c r="S3646" s="39">
        <v>300</v>
      </c>
      <c r="T3646" s="39">
        <v>130</v>
      </c>
      <c r="U3646" s="39">
        <v>190</v>
      </c>
      <c r="V3646" s="39">
        <v>190</v>
      </c>
      <c r="W3646" s="39"/>
      <c r="X3646" s="39"/>
      <c r="Y3646" s="39"/>
      <c r="Z3646" s="39"/>
      <c r="AA3646" s="39"/>
      <c r="AB3646" s="39"/>
      <c r="AC3646" s="39"/>
      <c r="AD3646" s="39"/>
      <c r="AE3646" s="39"/>
      <c r="AF3646" s="39"/>
      <c r="AG3646" s="39"/>
      <c r="AH3646" s="39"/>
      <c r="AI3646" s="39"/>
      <c r="AJ3646" s="39"/>
      <c r="AK3646" s="39"/>
      <c r="AL3646" s="39"/>
      <c r="AM3646" s="39"/>
      <c r="AN3646" s="39"/>
      <c r="AO3646" s="39"/>
      <c r="AP3646" s="39">
        <v>331.25</v>
      </c>
      <c r="AQ3646" s="39">
        <v>0</v>
      </c>
      <c r="AR3646" s="27">
        <f t="shared" si="96"/>
        <v>0</v>
      </c>
      <c r="AS3646" s="13" t="s">
        <v>111</v>
      </c>
      <c r="AT3646" s="13">
        <v>2015</v>
      </c>
      <c r="AU3646" s="13" t="s">
        <v>115</v>
      </c>
    </row>
    <row r="3647" spans="2:47" x14ac:dyDescent="0.2">
      <c r="B3647" s="13" t="s">
        <v>7244</v>
      </c>
      <c r="C3647" s="13" t="s">
        <v>100</v>
      </c>
      <c r="D3647" s="13" t="s">
        <v>2076</v>
      </c>
      <c r="E3647" s="13" t="s">
        <v>2077</v>
      </c>
      <c r="F3647" s="13" t="s">
        <v>2078</v>
      </c>
      <c r="G3647" s="13" t="s">
        <v>2136</v>
      </c>
      <c r="H3647" s="15" t="s">
        <v>105</v>
      </c>
      <c r="I3647" s="13">
        <v>45</v>
      </c>
      <c r="J3647" s="13" t="s">
        <v>106</v>
      </c>
      <c r="K3647" s="13" t="s">
        <v>107</v>
      </c>
      <c r="L3647" s="13" t="s">
        <v>108</v>
      </c>
      <c r="M3647" s="13" t="s">
        <v>122</v>
      </c>
      <c r="N3647" s="13" t="s">
        <v>110</v>
      </c>
      <c r="O3647" s="39"/>
      <c r="P3647" s="39"/>
      <c r="Q3647" s="39"/>
      <c r="R3647" s="39">
        <v>490</v>
      </c>
      <c r="S3647" s="39">
        <v>300</v>
      </c>
      <c r="T3647" s="39">
        <v>0</v>
      </c>
      <c r="U3647" s="39">
        <v>190</v>
      </c>
      <c r="V3647" s="39">
        <v>190</v>
      </c>
      <c r="W3647" s="39"/>
      <c r="X3647" s="39"/>
      <c r="Y3647" s="39"/>
      <c r="Z3647" s="39"/>
      <c r="AA3647" s="39"/>
      <c r="AB3647" s="39"/>
      <c r="AC3647" s="39"/>
      <c r="AD3647" s="39"/>
      <c r="AE3647" s="39"/>
      <c r="AF3647" s="39"/>
      <c r="AG3647" s="39"/>
      <c r="AH3647" s="39"/>
      <c r="AI3647" s="39"/>
      <c r="AJ3647" s="39"/>
      <c r="AK3647" s="39"/>
      <c r="AL3647" s="39"/>
      <c r="AM3647" s="39"/>
      <c r="AN3647" s="39"/>
      <c r="AO3647" s="39"/>
      <c r="AP3647" s="39">
        <v>331.25</v>
      </c>
      <c r="AQ3647" s="39">
        <v>387562.5</v>
      </c>
      <c r="AR3647" s="27">
        <f t="shared" si="96"/>
        <v>434070.00000000006</v>
      </c>
      <c r="AS3647" s="13" t="s">
        <v>111</v>
      </c>
      <c r="AT3647" s="13">
        <v>2015</v>
      </c>
      <c r="AU3647" s="13"/>
    </row>
    <row r="3648" spans="2:47" x14ac:dyDescent="0.2">
      <c r="B3648" s="13" t="s">
        <v>5922</v>
      </c>
      <c r="C3648" s="13" t="s">
        <v>100</v>
      </c>
      <c r="D3648" s="13" t="s">
        <v>3789</v>
      </c>
      <c r="E3648" s="13" t="s">
        <v>741</v>
      </c>
      <c r="F3648" s="13" t="s">
        <v>3791</v>
      </c>
      <c r="G3648" s="13" t="s">
        <v>3781</v>
      </c>
      <c r="H3648" s="8" t="s">
        <v>105</v>
      </c>
      <c r="I3648" s="8">
        <v>45</v>
      </c>
      <c r="J3648" s="10" t="s">
        <v>200</v>
      </c>
      <c r="K3648" s="8" t="s">
        <v>107</v>
      </c>
      <c r="L3648" s="10" t="s">
        <v>108</v>
      </c>
      <c r="M3648" s="13" t="s">
        <v>122</v>
      </c>
      <c r="N3648" s="10" t="s">
        <v>3503</v>
      </c>
      <c r="O3648" s="74"/>
      <c r="P3648" s="27"/>
      <c r="Q3648" s="27"/>
      <c r="R3648" s="27">
        <v>1</v>
      </c>
      <c r="S3648" s="27"/>
      <c r="T3648" s="27"/>
      <c r="U3648" s="27"/>
      <c r="V3648" s="27"/>
      <c r="W3648" s="27"/>
      <c r="X3648" s="27"/>
      <c r="Y3648" s="27"/>
      <c r="Z3648" s="27"/>
      <c r="AA3648" s="27"/>
      <c r="AB3648" s="27"/>
      <c r="AC3648" s="27"/>
      <c r="AD3648" s="27"/>
      <c r="AE3648" s="27"/>
      <c r="AF3648" s="27"/>
      <c r="AG3648" s="27"/>
      <c r="AH3648" s="27"/>
      <c r="AI3648" s="27"/>
      <c r="AJ3648" s="27"/>
      <c r="AK3648" s="27"/>
      <c r="AL3648" s="27"/>
      <c r="AM3648" s="27"/>
      <c r="AN3648" s="27"/>
      <c r="AO3648" s="27"/>
      <c r="AP3648" s="27">
        <v>14866.08</v>
      </c>
      <c r="AQ3648" s="39">
        <v>0</v>
      </c>
      <c r="AR3648" s="27">
        <f t="shared" si="96"/>
        <v>0</v>
      </c>
      <c r="AS3648" s="10" t="s">
        <v>111</v>
      </c>
      <c r="AT3648" s="7">
        <v>2015</v>
      </c>
      <c r="AU3648" s="13" t="s">
        <v>6997</v>
      </c>
    </row>
    <row r="3649" spans="2:47" x14ac:dyDescent="0.2">
      <c r="B3649" s="13" t="s">
        <v>7096</v>
      </c>
      <c r="C3649" s="13" t="s">
        <v>100</v>
      </c>
      <c r="D3649" s="13" t="s">
        <v>3789</v>
      </c>
      <c r="E3649" s="13" t="s">
        <v>741</v>
      </c>
      <c r="F3649" s="13" t="s">
        <v>3791</v>
      </c>
      <c r="G3649" s="13" t="s">
        <v>3781</v>
      </c>
      <c r="H3649" s="8" t="s">
        <v>105</v>
      </c>
      <c r="I3649" s="8">
        <v>45</v>
      </c>
      <c r="J3649" s="10" t="s">
        <v>200</v>
      </c>
      <c r="K3649" s="8" t="s">
        <v>107</v>
      </c>
      <c r="L3649" s="10" t="s">
        <v>108</v>
      </c>
      <c r="M3649" s="13" t="s">
        <v>122</v>
      </c>
      <c r="N3649" s="10" t="s">
        <v>3503</v>
      </c>
      <c r="O3649" s="74"/>
      <c r="P3649" s="27"/>
      <c r="Q3649" s="27"/>
      <c r="R3649" s="27">
        <v>1</v>
      </c>
      <c r="S3649" s="27"/>
      <c r="T3649" s="27">
        <v>0</v>
      </c>
      <c r="U3649" s="27"/>
      <c r="V3649" s="27"/>
      <c r="W3649" s="27"/>
      <c r="X3649" s="39"/>
      <c r="Y3649" s="39"/>
      <c r="Z3649" s="39"/>
      <c r="AA3649" s="39"/>
      <c r="AB3649" s="39"/>
      <c r="AC3649" s="39"/>
      <c r="AD3649" s="39"/>
      <c r="AE3649" s="39"/>
      <c r="AF3649" s="39"/>
      <c r="AG3649" s="39"/>
      <c r="AH3649" s="39"/>
      <c r="AI3649" s="39"/>
      <c r="AJ3649" s="39"/>
      <c r="AK3649" s="39"/>
      <c r="AL3649" s="39"/>
      <c r="AM3649" s="39"/>
      <c r="AN3649" s="39"/>
      <c r="AO3649" s="39"/>
      <c r="AP3649" s="27">
        <v>14866.08</v>
      </c>
      <c r="AQ3649" s="39">
        <v>0</v>
      </c>
      <c r="AR3649" s="27">
        <f t="shared" si="96"/>
        <v>0</v>
      </c>
      <c r="AS3649" s="10" t="s">
        <v>111</v>
      </c>
      <c r="AT3649" s="7">
        <v>2015</v>
      </c>
      <c r="AU3649" s="13" t="s">
        <v>7181</v>
      </c>
    </row>
    <row r="3650" spans="2:47" x14ac:dyDescent="0.2">
      <c r="B3650" s="13" t="s">
        <v>7168</v>
      </c>
      <c r="C3650" s="13" t="s">
        <v>100</v>
      </c>
      <c r="D3650" s="13" t="s">
        <v>3789</v>
      </c>
      <c r="E3650" s="13" t="s">
        <v>741</v>
      </c>
      <c r="F3650" s="13" t="s">
        <v>3791</v>
      </c>
      <c r="G3650" s="13" t="s">
        <v>3781</v>
      </c>
      <c r="H3650" s="8" t="s">
        <v>105</v>
      </c>
      <c r="I3650" s="8">
        <v>45</v>
      </c>
      <c r="J3650" s="10" t="s">
        <v>200</v>
      </c>
      <c r="K3650" s="8" t="s">
        <v>107</v>
      </c>
      <c r="L3650" s="10" t="s">
        <v>108</v>
      </c>
      <c r="M3650" s="13" t="s">
        <v>122</v>
      </c>
      <c r="N3650" s="10" t="s">
        <v>3503</v>
      </c>
      <c r="O3650" s="74"/>
      <c r="P3650" s="27"/>
      <c r="Q3650" s="27"/>
      <c r="R3650" s="27">
        <v>1</v>
      </c>
      <c r="S3650" s="27"/>
      <c r="T3650" s="27">
        <v>0</v>
      </c>
      <c r="U3650" s="27"/>
      <c r="V3650" s="27"/>
      <c r="W3650" s="27"/>
      <c r="X3650" s="39"/>
      <c r="Y3650" s="39"/>
      <c r="Z3650" s="39"/>
      <c r="AA3650" s="39"/>
      <c r="AB3650" s="39"/>
      <c r="AC3650" s="39"/>
      <c r="AD3650" s="39"/>
      <c r="AE3650" s="39"/>
      <c r="AF3650" s="39"/>
      <c r="AG3650" s="39"/>
      <c r="AH3650" s="39"/>
      <c r="AI3650" s="39"/>
      <c r="AJ3650" s="39"/>
      <c r="AK3650" s="39"/>
      <c r="AL3650" s="39"/>
      <c r="AM3650" s="39"/>
      <c r="AN3650" s="39"/>
      <c r="AO3650" s="39"/>
      <c r="AP3650" s="27">
        <v>18676.14</v>
      </c>
      <c r="AQ3650" s="39">
        <f t="shared" ref="AQ3650" si="99">SUM(R3650:W3650)*AP3650</f>
        <v>18676.14</v>
      </c>
      <c r="AR3650" s="27">
        <f t="shared" si="96"/>
        <v>20917.2768</v>
      </c>
      <c r="AS3650" s="10" t="s">
        <v>111</v>
      </c>
      <c r="AT3650" s="7">
        <v>2015</v>
      </c>
      <c r="AU3650" s="13"/>
    </row>
    <row r="3651" spans="2:47" x14ac:dyDescent="0.2">
      <c r="B3651" s="12" t="s">
        <v>5923</v>
      </c>
      <c r="C3651" s="13" t="s">
        <v>100</v>
      </c>
      <c r="D3651" s="13" t="s">
        <v>5924</v>
      </c>
      <c r="E3651" s="7" t="s">
        <v>4112</v>
      </c>
      <c r="F3651" s="7" t="s">
        <v>5925</v>
      </c>
      <c r="G3651" s="7" t="s">
        <v>4297</v>
      </c>
      <c r="H3651" s="8" t="s">
        <v>197</v>
      </c>
      <c r="I3651" s="9">
        <v>45</v>
      </c>
      <c r="J3651" s="10" t="s">
        <v>579</v>
      </c>
      <c r="K3651" s="8" t="s">
        <v>107</v>
      </c>
      <c r="L3651" s="10" t="s">
        <v>108</v>
      </c>
      <c r="M3651" s="13" t="s">
        <v>122</v>
      </c>
      <c r="N3651" s="13" t="s">
        <v>4125</v>
      </c>
      <c r="O3651" s="74"/>
      <c r="P3651" s="27"/>
      <c r="Q3651" s="27"/>
      <c r="R3651" s="27">
        <v>0.2</v>
      </c>
      <c r="S3651" s="27"/>
      <c r="T3651" s="27"/>
      <c r="U3651" s="27"/>
      <c r="V3651" s="27"/>
      <c r="W3651" s="27"/>
      <c r="X3651" s="27"/>
      <c r="Y3651" s="27"/>
      <c r="Z3651" s="27"/>
      <c r="AA3651" s="27"/>
      <c r="AB3651" s="27"/>
      <c r="AC3651" s="27"/>
      <c r="AD3651" s="27"/>
      <c r="AE3651" s="27"/>
      <c r="AF3651" s="27"/>
      <c r="AG3651" s="27"/>
      <c r="AH3651" s="27"/>
      <c r="AI3651" s="27"/>
      <c r="AJ3651" s="27"/>
      <c r="AK3651" s="27"/>
      <c r="AL3651" s="27"/>
      <c r="AM3651" s="27"/>
      <c r="AN3651" s="27"/>
      <c r="AO3651" s="27"/>
      <c r="AP3651" s="27">
        <v>718109</v>
      </c>
      <c r="AQ3651" s="39">
        <f t="shared" ref="AQ3651:AQ3659" si="100">(O3651+P3651+Q3651+R3651+S3651+T3651+U3651+V3651+W3651)*AP3651</f>
        <v>143621.80000000002</v>
      </c>
      <c r="AR3651" s="27">
        <f t="shared" si="96"/>
        <v>160856.41600000003</v>
      </c>
      <c r="AS3651" s="10" t="s">
        <v>111</v>
      </c>
      <c r="AT3651" s="43">
        <v>2015</v>
      </c>
      <c r="AU3651" s="13"/>
    </row>
    <row r="3652" spans="2:47" x14ac:dyDescent="0.2">
      <c r="B3652" s="13" t="s">
        <v>5926</v>
      </c>
      <c r="C3652" s="13" t="s">
        <v>100</v>
      </c>
      <c r="D3652" s="13" t="s">
        <v>5052</v>
      </c>
      <c r="E3652" s="13" t="s">
        <v>5053</v>
      </c>
      <c r="F3652" s="13" t="s">
        <v>5054</v>
      </c>
      <c r="G3652" s="13" t="s">
        <v>5049</v>
      </c>
      <c r="H3652" s="13" t="s">
        <v>1475</v>
      </c>
      <c r="I3652" s="13">
        <v>45</v>
      </c>
      <c r="J3652" s="13" t="s">
        <v>235</v>
      </c>
      <c r="K3652" s="13" t="s">
        <v>107</v>
      </c>
      <c r="L3652" s="13" t="s">
        <v>108</v>
      </c>
      <c r="M3652" s="13" t="s">
        <v>5232</v>
      </c>
      <c r="N3652" s="13" t="s">
        <v>664</v>
      </c>
      <c r="O3652" s="39"/>
      <c r="P3652" s="39"/>
      <c r="Q3652" s="39"/>
      <c r="R3652" s="39"/>
      <c r="S3652" s="39">
        <v>2800</v>
      </c>
      <c r="T3652" s="39">
        <v>1012</v>
      </c>
      <c r="U3652" s="39">
        <v>1012</v>
      </c>
      <c r="V3652" s="39">
        <v>1200</v>
      </c>
      <c r="W3652" s="39">
        <v>1200</v>
      </c>
      <c r="X3652" s="39"/>
      <c r="Y3652" s="39"/>
      <c r="Z3652" s="39"/>
      <c r="AA3652" s="39"/>
      <c r="AB3652" s="39"/>
      <c r="AC3652" s="39"/>
      <c r="AD3652" s="39"/>
      <c r="AE3652" s="39"/>
      <c r="AF3652" s="39"/>
      <c r="AG3652" s="39"/>
      <c r="AH3652" s="39"/>
      <c r="AI3652" s="39"/>
      <c r="AJ3652" s="39"/>
      <c r="AK3652" s="39"/>
      <c r="AL3652" s="39"/>
      <c r="AM3652" s="39"/>
      <c r="AN3652" s="39"/>
      <c r="AO3652" s="39"/>
      <c r="AP3652" s="39">
        <v>343.74999999999994</v>
      </c>
      <c r="AQ3652" s="39">
        <f t="shared" si="100"/>
        <v>2483249.9999999995</v>
      </c>
      <c r="AR3652" s="27">
        <f t="shared" si="96"/>
        <v>2781239.9999999995</v>
      </c>
      <c r="AS3652" s="13" t="s">
        <v>748</v>
      </c>
      <c r="AT3652" s="13">
        <v>2016</v>
      </c>
      <c r="AU3652" s="13"/>
    </row>
    <row r="3653" spans="2:47" x14ac:dyDescent="0.2">
      <c r="B3653" s="12" t="s">
        <v>5927</v>
      </c>
      <c r="C3653" s="7" t="s">
        <v>100</v>
      </c>
      <c r="D3653" s="7" t="s">
        <v>5928</v>
      </c>
      <c r="E3653" s="7" t="s">
        <v>569</v>
      </c>
      <c r="F3653" s="7" t="s">
        <v>5929</v>
      </c>
      <c r="G3653" s="7" t="s">
        <v>5930</v>
      </c>
      <c r="H3653" s="8" t="s">
        <v>197</v>
      </c>
      <c r="I3653" s="9">
        <v>50</v>
      </c>
      <c r="J3653" s="10" t="s">
        <v>600</v>
      </c>
      <c r="K3653" s="8" t="s">
        <v>107</v>
      </c>
      <c r="L3653" s="10" t="s">
        <v>108</v>
      </c>
      <c r="M3653" s="13" t="s">
        <v>122</v>
      </c>
      <c r="N3653" s="10" t="s">
        <v>564</v>
      </c>
      <c r="O3653" s="74"/>
      <c r="P3653" s="27"/>
      <c r="Q3653" s="27">
        <v>15</v>
      </c>
      <c r="R3653" s="27">
        <v>10</v>
      </c>
      <c r="S3653" s="27">
        <v>0</v>
      </c>
      <c r="T3653" s="27">
        <v>0</v>
      </c>
      <c r="U3653" s="27">
        <v>0</v>
      </c>
      <c r="V3653" s="27"/>
      <c r="W3653" s="27"/>
      <c r="X3653" s="27"/>
      <c r="Y3653" s="27"/>
      <c r="Z3653" s="27"/>
      <c r="AA3653" s="27"/>
      <c r="AB3653" s="27"/>
      <c r="AC3653" s="27"/>
      <c r="AD3653" s="27"/>
      <c r="AE3653" s="27"/>
      <c r="AF3653" s="27"/>
      <c r="AG3653" s="27"/>
      <c r="AH3653" s="27"/>
      <c r="AI3653" s="27"/>
      <c r="AJ3653" s="27"/>
      <c r="AK3653" s="27"/>
      <c r="AL3653" s="27"/>
      <c r="AM3653" s="27"/>
      <c r="AN3653" s="27"/>
      <c r="AO3653" s="27"/>
      <c r="AP3653" s="27">
        <v>9898.82</v>
      </c>
      <c r="AQ3653" s="39">
        <f t="shared" si="100"/>
        <v>247470.5</v>
      </c>
      <c r="AR3653" s="27">
        <f t="shared" si="96"/>
        <v>277166.96000000002</v>
      </c>
      <c r="AS3653" s="10" t="s">
        <v>111</v>
      </c>
      <c r="AT3653" s="13">
        <v>2014</v>
      </c>
      <c r="AU3653" s="88"/>
    </row>
    <row r="3654" spans="2:47" x14ac:dyDescent="0.2">
      <c r="B3654" s="13" t="s">
        <v>5931</v>
      </c>
      <c r="C3654" s="7" t="s">
        <v>100</v>
      </c>
      <c r="D3654" s="7" t="s">
        <v>5928</v>
      </c>
      <c r="E3654" s="7" t="s">
        <v>569</v>
      </c>
      <c r="F3654" s="7" t="s">
        <v>5929</v>
      </c>
      <c r="G3654" s="7" t="s">
        <v>5932</v>
      </c>
      <c r="H3654" s="8" t="s">
        <v>197</v>
      </c>
      <c r="I3654" s="9">
        <v>50</v>
      </c>
      <c r="J3654" s="10" t="s">
        <v>600</v>
      </c>
      <c r="K3654" s="8" t="s">
        <v>107</v>
      </c>
      <c r="L3654" s="10" t="s">
        <v>108</v>
      </c>
      <c r="M3654" s="13" t="s">
        <v>122</v>
      </c>
      <c r="N3654" s="10" t="s">
        <v>564</v>
      </c>
      <c r="O3654" s="74"/>
      <c r="P3654" s="27"/>
      <c r="Q3654" s="27">
        <v>47</v>
      </c>
      <c r="R3654" s="27">
        <v>25</v>
      </c>
      <c r="S3654" s="27">
        <v>0</v>
      </c>
      <c r="T3654" s="27">
        <v>0</v>
      </c>
      <c r="U3654" s="27">
        <v>0</v>
      </c>
      <c r="V3654" s="27"/>
      <c r="W3654" s="27"/>
      <c r="X3654" s="27"/>
      <c r="Y3654" s="27"/>
      <c r="Z3654" s="27"/>
      <c r="AA3654" s="27"/>
      <c r="AB3654" s="27"/>
      <c r="AC3654" s="27"/>
      <c r="AD3654" s="27"/>
      <c r="AE3654" s="27"/>
      <c r="AF3654" s="27"/>
      <c r="AG3654" s="27"/>
      <c r="AH3654" s="27"/>
      <c r="AI3654" s="27"/>
      <c r="AJ3654" s="27"/>
      <c r="AK3654" s="27"/>
      <c r="AL3654" s="27"/>
      <c r="AM3654" s="27"/>
      <c r="AN3654" s="27"/>
      <c r="AO3654" s="27"/>
      <c r="AP3654" s="27">
        <v>9898.82</v>
      </c>
      <c r="AQ3654" s="39">
        <f t="shared" si="100"/>
        <v>712715.04</v>
      </c>
      <c r="AR3654" s="27">
        <f t="shared" si="96"/>
        <v>798240.84480000008</v>
      </c>
      <c r="AS3654" s="10" t="s">
        <v>111</v>
      </c>
      <c r="AT3654" s="13">
        <v>2014</v>
      </c>
      <c r="AU3654" s="88"/>
    </row>
    <row r="3655" spans="2:47" x14ac:dyDescent="0.2">
      <c r="B3655" s="12" t="s">
        <v>5933</v>
      </c>
      <c r="C3655" s="7" t="s">
        <v>100</v>
      </c>
      <c r="D3655" s="7" t="s">
        <v>5928</v>
      </c>
      <c r="E3655" s="7" t="s">
        <v>569</v>
      </c>
      <c r="F3655" s="7" t="s">
        <v>5929</v>
      </c>
      <c r="G3655" s="7" t="s">
        <v>5934</v>
      </c>
      <c r="H3655" s="8" t="s">
        <v>197</v>
      </c>
      <c r="I3655" s="9">
        <v>50</v>
      </c>
      <c r="J3655" s="10" t="s">
        <v>600</v>
      </c>
      <c r="K3655" s="8" t="s">
        <v>107</v>
      </c>
      <c r="L3655" s="10" t="s">
        <v>108</v>
      </c>
      <c r="M3655" s="13" t="s">
        <v>122</v>
      </c>
      <c r="N3655" s="10" t="s">
        <v>564</v>
      </c>
      <c r="O3655" s="74"/>
      <c r="P3655" s="27"/>
      <c r="Q3655" s="27">
        <v>50</v>
      </c>
      <c r="R3655" s="27">
        <v>30</v>
      </c>
      <c r="S3655" s="27">
        <v>0</v>
      </c>
      <c r="T3655" s="27">
        <v>0</v>
      </c>
      <c r="U3655" s="27">
        <v>0</v>
      </c>
      <c r="V3655" s="27"/>
      <c r="W3655" s="27"/>
      <c r="X3655" s="27"/>
      <c r="Y3655" s="27"/>
      <c r="Z3655" s="27"/>
      <c r="AA3655" s="27"/>
      <c r="AB3655" s="27"/>
      <c r="AC3655" s="27"/>
      <c r="AD3655" s="27"/>
      <c r="AE3655" s="27"/>
      <c r="AF3655" s="27"/>
      <c r="AG3655" s="27"/>
      <c r="AH3655" s="27"/>
      <c r="AI3655" s="27"/>
      <c r="AJ3655" s="27"/>
      <c r="AK3655" s="27"/>
      <c r="AL3655" s="27"/>
      <c r="AM3655" s="27"/>
      <c r="AN3655" s="27"/>
      <c r="AO3655" s="27"/>
      <c r="AP3655" s="27">
        <v>9898.82</v>
      </c>
      <c r="AQ3655" s="39">
        <f t="shared" si="100"/>
        <v>791905.6</v>
      </c>
      <c r="AR3655" s="27">
        <f t="shared" si="96"/>
        <v>886934.27200000011</v>
      </c>
      <c r="AS3655" s="10" t="s">
        <v>111</v>
      </c>
      <c r="AT3655" s="13">
        <v>2014</v>
      </c>
      <c r="AU3655" s="88"/>
    </row>
    <row r="3656" spans="2:47" x14ac:dyDescent="0.2">
      <c r="B3656" s="13" t="s">
        <v>5935</v>
      </c>
      <c r="C3656" s="7" t="s">
        <v>100</v>
      </c>
      <c r="D3656" s="7" t="s">
        <v>5928</v>
      </c>
      <c r="E3656" s="7" t="s">
        <v>569</v>
      </c>
      <c r="F3656" s="7" t="s">
        <v>5929</v>
      </c>
      <c r="G3656" s="7" t="s">
        <v>5936</v>
      </c>
      <c r="H3656" s="8" t="s">
        <v>197</v>
      </c>
      <c r="I3656" s="9">
        <v>50</v>
      </c>
      <c r="J3656" s="10" t="s">
        <v>600</v>
      </c>
      <c r="K3656" s="8" t="s">
        <v>107</v>
      </c>
      <c r="L3656" s="10" t="s">
        <v>108</v>
      </c>
      <c r="M3656" s="13" t="s">
        <v>122</v>
      </c>
      <c r="N3656" s="10" t="s">
        <v>564</v>
      </c>
      <c r="O3656" s="74"/>
      <c r="P3656" s="27"/>
      <c r="Q3656" s="27">
        <v>55</v>
      </c>
      <c r="R3656" s="27">
        <v>45</v>
      </c>
      <c r="S3656" s="27">
        <v>0</v>
      </c>
      <c r="T3656" s="27">
        <v>0</v>
      </c>
      <c r="U3656" s="27">
        <v>0</v>
      </c>
      <c r="V3656" s="27"/>
      <c r="W3656" s="27"/>
      <c r="X3656" s="27"/>
      <c r="Y3656" s="27"/>
      <c r="Z3656" s="27"/>
      <c r="AA3656" s="27"/>
      <c r="AB3656" s="27"/>
      <c r="AC3656" s="27"/>
      <c r="AD3656" s="27"/>
      <c r="AE3656" s="27"/>
      <c r="AF3656" s="27"/>
      <c r="AG3656" s="27"/>
      <c r="AH3656" s="27"/>
      <c r="AI3656" s="27"/>
      <c r="AJ3656" s="27"/>
      <c r="AK3656" s="27"/>
      <c r="AL3656" s="27"/>
      <c r="AM3656" s="27"/>
      <c r="AN3656" s="27"/>
      <c r="AO3656" s="27"/>
      <c r="AP3656" s="27">
        <v>9898.82</v>
      </c>
      <c r="AQ3656" s="39">
        <f t="shared" si="100"/>
        <v>989882</v>
      </c>
      <c r="AR3656" s="27">
        <f t="shared" ref="AR3656:AR3660" si="101">AQ3656*1.12</f>
        <v>1108667.8400000001</v>
      </c>
      <c r="AS3656" s="10" t="s">
        <v>111</v>
      </c>
      <c r="AT3656" s="13">
        <v>2014</v>
      </c>
      <c r="AU3656" s="88"/>
    </row>
    <row r="3657" spans="2:47" x14ac:dyDescent="0.2">
      <c r="B3657" s="12" t="s">
        <v>5937</v>
      </c>
      <c r="C3657" s="7" t="s">
        <v>100</v>
      </c>
      <c r="D3657" s="7" t="s">
        <v>5928</v>
      </c>
      <c r="E3657" s="7" t="s">
        <v>569</v>
      </c>
      <c r="F3657" s="7" t="s">
        <v>5929</v>
      </c>
      <c r="G3657" s="7" t="s">
        <v>5938</v>
      </c>
      <c r="H3657" s="8" t="s">
        <v>197</v>
      </c>
      <c r="I3657" s="9">
        <v>50</v>
      </c>
      <c r="J3657" s="10" t="s">
        <v>600</v>
      </c>
      <c r="K3657" s="8" t="s">
        <v>107</v>
      </c>
      <c r="L3657" s="10" t="s">
        <v>108</v>
      </c>
      <c r="M3657" s="13" t="s">
        <v>122</v>
      </c>
      <c r="N3657" s="10" t="s">
        <v>564</v>
      </c>
      <c r="O3657" s="74"/>
      <c r="P3657" s="27"/>
      <c r="Q3657" s="27">
        <v>25</v>
      </c>
      <c r="R3657" s="27">
        <v>10</v>
      </c>
      <c r="S3657" s="27">
        <v>0</v>
      </c>
      <c r="T3657" s="27">
        <v>0</v>
      </c>
      <c r="U3657" s="27">
        <v>0</v>
      </c>
      <c r="V3657" s="27"/>
      <c r="W3657" s="27"/>
      <c r="X3657" s="27"/>
      <c r="Y3657" s="27"/>
      <c r="Z3657" s="27"/>
      <c r="AA3657" s="27"/>
      <c r="AB3657" s="27"/>
      <c r="AC3657" s="27"/>
      <c r="AD3657" s="27"/>
      <c r="AE3657" s="27"/>
      <c r="AF3657" s="27"/>
      <c r="AG3657" s="27"/>
      <c r="AH3657" s="27"/>
      <c r="AI3657" s="27"/>
      <c r="AJ3657" s="27"/>
      <c r="AK3657" s="27"/>
      <c r="AL3657" s="27"/>
      <c r="AM3657" s="27"/>
      <c r="AN3657" s="27"/>
      <c r="AO3657" s="27"/>
      <c r="AP3657" s="27">
        <v>9898.82</v>
      </c>
      <c r="AQ3657" s="39">
        <f t="shared" si="100"/>
        <v>346458.7</v>
      </c>
      <c r="AR3657" s="27">
        <f t="shared" si="101"/>
        <v>388033.74400000006</v>
      </c>
      <c r="AS3657" s="10" t="s">
        <v>111</v>
      </c>
      <c r="AT3657" s="13">
        <v>2014</v>
      </c>
      <c r="AU3657" s="88"/>
    </row>
    <row r="3658" spans="2:47" x14ac:dyDescent="0.2">
      <c r="B3658" s="13" t="s">
        <v>5939</v>
      </c>
      <c r="C3658" s="7" t="s">
        <v>100</v>
      </c>
      <c r="D3658" s="7" t="s">
        <v>5928</v>
      </c>
      <c r="E3658" s="7" t="s">
        <v>569</v>
      </c>
      <c r="F3658" s="7" t="s">
        <v>5929</v>
      </c>
      <c r="G3658" s="7" t="s">
        <v>5940</v>
      </c>
      <c r="H3658" s="8" t="s">
        <v>197</v>
      </c>
      <c r="I3658" s="9">
        <v>50</v>
      </c>
      <c r="J3658" s="10" t="s">
        <v>600</v>
      </c>
      <c r="K3658" s="8" t="s">
        <v>107</v>
      </c>
      <c r="L3658" s="10" t="s">
        <v>108</v>
      </c>
      <c r="M3658" s="13" t="s">
        <v>122</v>
      </c>
      <c r="N3658" s="10" t="s">
        <v>564</v>
      </c>
      <c r="O3658" s="74"/>
      <c r="P3658" s="27"/>
      <c r="Q3658" s="27">
        <v>25</v>
      </c>
      <c r="R3658" s="27">
        <v>10</v>
      </c>
      <c r="S3658" s="27">
        <v>0</v>
      </c>
      <c r="T3658" s="27">
        <v>0</v>
      </c>
      <c r="U3658" s="27">
        <v>0</v>
      </c>
      <c r="V3658" s="27"/>
      <c r="W3658" s="27"/>
      <c r="X3658" s="27"/>
      <c r="Y3658" s="27"/>
      <c r="Z3658" s="27"/>
      <c r="AA3658" s="27"/>
      <c r="AB3658" s="27"/>
      <c r="AC3658" s="27"/>
      <c r="AD3658" s="27"/>
      <c r="AE3658" s="27"/>
      <c r="AF3658" s="27"/>
      <c r="AG3658" s="27"/>
      <c r="AH3658" s="27"/>
      <c r="AI3658" s="27"/>
      <c r="AJ3658" s="27"/>
      <c r="AK3658" s="27"/>
      <c r="AL3658" s="27"/>
      <c r="AM3658" s="27"/>
      <c r="AN3658" s="27"/>
      <c r="AO3658" s="27"/>
      <c r="AP3658" s="27">
        <v>9898.82</v>
      </c>
      <c r="AQ3658" s="39">
        <f t="shared" si="100"/>
        <v>346458.7</v>
      </c>
      <c r="AR3658" s="27">
        <f t="shared" si="101"/>
        <v>388033.74400000006</v>
      </c>
      <c r="AS3658" s="10" t="s">
        <v>111</v>
      </c>
      <c r="AT3658" s="13">
        <v>2014</v>
      </c>
      <c r="AU3658" s="88"/>
    </row>
    <row r="3659" spans="2:47" x14ac:dyDescent="0.2">
      <c r="B3659" s="12" t="s">
        <v>5941</v>
      </c>
      <c r="C3659" s="7" t="s">
        <v>100</v>
      </c>
      <c r="D3659" s="7" t="s">
        <v>5928</v>
      </c>
      <c r="E3659" s="7" t="s">
        <v>569</v>
      </c>
      <c r="F3659" s="7" t="s">
        <v>5929</v>
      </c>
      <c r="G3659" s="7" t="s">
        <v>5942</v>
      </c>
      <c r="H3659" s="8" t="s">
        <v>197</v>
      </c>
      <c r="I3659" s="9">
        <v>50</v>
      </c>
      <c r="J3659" s="10" t="s">
        <v>600</v>
      </c>
      <c r="K3659" s="8" t="s">
        <v>107</v>
      </c>
      <c r="L3659" s="10" t="s">
        <v>108</v>
      </c>
      <c r="M3659" s="13" t="s">
        <v>122</v>
      </c>
      <c r="N3659" s="10" t="s">
        <v>564</v>
      </c>
      <c r="O3659" s="74"/>
      <c r="P3659" s="27"/>
      <c r="Q3659" s="27">
        <v>8</v>
      </c>
      <c r="R3659" s="27">
        <v>4</v>
      </c>
      <c r="S3659" s="27">
        <v>0</v>
      </c>
      <c r="T3659" s="27">
        <v>0</v>
      </c>
      <c r="U3659" s="27">
        <v>0</v>
      </c>
      <c r="V3659" s="27"/>
      <c r="W3659" s="27"/>
      <c r="X3659" s="27"/>
      <c r="Y3659" s="27"/>
      <c r="Z3659" s="27"/>
      <c r="AA3659" s="27"/>
      <c r="AB3659" s="27"/>
      <c r="AC3659" s="27"/>
      <c r="AD3659" s="27"/>
      <c r="AE3659" s="27"/>
      <c r="AF3659" s="27"/>
      <c r="AG3659" s="27"/>
      <c r="AH3659" s="27"/>
      <c r="AI3659" s="27"/>
      <c r="AJ3659" s="27"/>
      <c r="AK3659" s="27"/>
      <c r="AL3659" s="27"/>
      <c r="AM3659" s="27"/>
      <c r="AN3659" s="27"/>
      <c r="AO3659" s="27"/>
      <c r="AP3659" s="27">
        <v>9898.82</v>
      </c>
      <c r="AQ3659" s="39">
        <f t="shared" si="100"/>
        <v>118785.84</v>
      </c>
      <c r="AR3659" s="27">
        <f t="shared" si="101"/>
        <v>133040.14080000002</v>
      </c>
      <c r="AS3659" s="10" t="s">
        <v>111</v>
      </c>
      <c r="AT3659" s="13">
        <v>2014</v>
      </c>
      <c r="AU3659" s="88"/>
    </row>
    <row r="3660" spans="2:47" x14ac:dyDescent="0.2">
      <c r="B3660" s="12" t="s">
        <v>7097</v>
      </c>
      <c r="C3660" s="86" t="s">
        <v>100</v>
      </c>
      <c r="D3660" s="13" t="s">
        <v>4683</v>
      </c>
      <c r="E3660" s="86" t="s">
        <v>4343</v>
      </c>
      <c r="F3660" s="86" t="s">
        <v>4684</v>
      </c>
      <c r="G3660" s="13" t="s">
        <v>7093</v>
      </c>
      <c r="H3660" s="86" t="s">
        <v>197</v>
      </c>
      <c r="I3660" s="13">
        <v>51</v>
      </c>
      <c r="J3660" s="86">
        <v>2015</v>
      </c>
      <c r="K3660" s="86" t="s">
        <v>107</v>
      </c>
      <c r="L3660" s="86" t="s">
        <v>108</v>
      </c>
      <c r="M3660" s="86" t="s">
        <v>122</v>
      </c>
      <c r="N3660" s="86" t="s">
        <v>2510</v>
      </c>
      <c r="O3660" s="39"/>
      <c r="P3660" s="39"/>
      <c r="Q3660" s="39"/>
      <c r="R3660" s="95">
        <v>0</v>
      </c>
      <c r="S3660" s="95">
        <v>0</v>
      </c>
      <c r="T3660" s="95">
        <v>1.5860000000000001</v>
      </c>
      <c r="U3660" s="95">
        <v>3.1859999999999999</v>
      </c>
      <c r="V3660" s="95">
        <v>3.1859999999999999</v>
      </c>
      <c r="W3660" s="39"/>
      <c r="X3660" s="39"/>
      <c r="Y3660" s="39"/>
      <c r="Z3660" s="39"/>
      <c r="AA3660" s="39"/>
      <c r="AB3660" s="39"/>
      <c r="AC3660" s="39"/>
      <c r="AD3660" s="39"/>
      <c r="AE3660" s="39"/>
      <c r="AF3660" s="39"/>
      <c r="AG3660" s="39"/>
      <c r="AH3660" s="39"/>
      <c r="AI3660" s="39"/>
      <c r="AJ3660" s="39"/>
      <c r="AK3660" s="39"/>
      <c r="AL3660" s="39"/>
      <c r="AM3660" s="39"/>
      <c r="AN3660" s="39"/>
      <c r="AO3660" s="39"/>
      <c r="AP3660" s="96">
        <v>776284.22</v>
      </c>
      <c r="AQ3660" s="39">
        <v>0</v>
      </c>
      <c r="AR3660" s="27">
        <f t="shared" si="101"/>
        <v>0</v>
      </c>
      <c r="AS3660" s="15" t="s">
        <v>111</v>
      </c>
      <c r="AT3660" s="15">
        <v>2015</v>
      </c>
      <c r="AU3660" s="13" t="s">
        <v>212</v>
      </c>
    </row>
    <row r="3661" spans="2:47" x14ac:dyDescent="0.25">
      <c r="B3661" s="5" t="s">
        <v>5943</v>
      </c>
      <c r="C3661" s="5"/>
      <c r="D3661" s="5"/>
      <c r="E3661" s="5"/>
      <c r="F3661" s="5"/>
      <c r="G3661" s="5"/>
      <c r="H3661" s="5"/>
      <c r="I3661" s="5"/>
      <c r="J3661" s="5"/>
      <c r="K3661" s="5"/>
      <c r="L3661" s="5"/>
      <c r="M3661" s="5"/>
      <c r="N3661" s="5"/>
      <c r="O3661" s="74"/>
      <c r="P3661" s="27"/>
      <c r="Q3661" s="27"/>
      <c r="R3661" s="27"/>
      <c r="S3661" s="27"/>
      <c r="T3661" s="27"/>
      <c r="U3661" s="27"/>
      <c r="V3661" s="27"/>
      <c r="W3661" s="27"/>
      <c r="X3661" s="27"/>
      <c r="Y3661" s="27"/>
      <c r="Z3661" s="27"/>
      <c r="AA3661" s="27"/>
      <c r="AB3661" s="27"/>
      <c r="AC3661" s="27"/>
      <c r="AD3661" s="27"/>
      <c r="AE3661" s="27"/>
      <c r="AF3661" s="27"/>
      <c r="AG3661" s="27"/>
      <c r="AH3661" s="27"/>
      <c r="AI3661" s="27"/>
      <c r="AJ3661" s="27"/>
      <c r="AK3661" s="27"/>
      <c r="AL3661" s="27"/>
      <c r="AM3661" s="27"/>
      <c r="AN3661" s="27"/>
      <c r="AO3661" s="27"/>
      <c r="AP3661" s="27"/>
      <c r="AQ3661" s="74">
        <f>SUM(AQ67:AQ3660)</f>
        <v>11575474832.725357</v>
      </c>
      <c r="AR3661" s="74">
        <f>SUM(AR67:AR3660)</f>
        <v>12964531812.65239</v>
      </c>
      <c r="AS3661" s="198"/>
      <c r="AT3661" s="5"/>
      <c r="AU3661" s="5"/>
    </row>
    <row r="3662" spans="2:47" x14ac:dyDescent="0.25">
      <c r="B3662" s="5" t="s">
        <v>5944</v>
      </c>
      <c r="C3662" s="5"/>
      <c r="D3662" s="5"/>
      <c r="E3662" s="5"/>
      <c r="F3662" s="5"/>
      <c r="G3662" s="5"/>
      <c r="H3662" s="5"/>
      <c r="I3662" s="5"/>
      <c r="J3662" s="5"/>
      <c r="K3662" s="5"/>
      <c r="L3662" s="5"/>
      <c r="M3662" s="5"/>
      <c r="N3662" s="5"/>
      <c r="O3662" s="74"/>
      <c r="P3662" s="74"/>
      <c r="Q3662" s="74"/>
      <c r="R3662" s="74"/>
      <c r="S3662" s="74"/>
      <c r="T3662" s="74"/>
      <c r="U3662" s="74"/>
      <c r="V3662" s="74"/>
      <c r="W3662" s="74"/>
      <c r="X3662" s="74"/>
      <c r="Y3662" s="74"/>
      <c r="Z3662" s="74"/>
      <c r="AA3662" s="74"/>
      <c r="AB3662" s="74"/>
      <c r="AC3662" s="74"/>
      <c r="AD3662" s="74"/>
      <c r="AE3662" s="74"/>
      <c r="AF3662" s="74"/>
      <c r="AG3662" s="74"/>
      <c r="AH3662" s="74"/>
      <c r="AI3662" s="74"/>
      <c r="AJ3662" s="74"/>
      <c r="AK3662" s="74"/>
      <c r="AL3662" s="74"/>
      <c r="AM3662" s="74"/>
      <c r="AN3662" s="74"/>
      <c r="AO3662" s="74"/>
      <c r="AP3662" s="74"/>
      <c r="AQ3662" s="39"/>
      <c r="AR3662" s="74"/>
      <c r="AS3662" s="5"/>
      <c r="AT3662" s="91"/>
      <c r="AU3662" s="10"/>
    </row>
    <row r="3663" spans="2:47" x14ac:dyDescent="0.25">
      <c r="B3663" s="10" t="s">
        <v>5945</v>
      </c>
      <c r="C3663" s="16" t="s">
        <v>100</v>
      </c>
      <c r="D3663" s="10" t="s">
        <v>5946</v>
      </c>
      <c r="E3663" s="32" t="s">
        <v>5947</v>
      </c>
      <c r="F3663" s="32" t="s">
        <v>5948</v>
      </c>
      <c r="G3663" s="32" t="s">
        <v>5949</v>
      </c>
      <c r="H3663" s="10" t="s">
        <v>5950</v>
      </c>
      <c r="I3663" s="10">
        <v>40</v>
      </c>
      <c r="J3663" s="10" t="s">
        <v>5951</v>
      </c>
      <c r="K3663" s="10" t="s">
        <v>5952</v>
      </c>
      <c r="L3663" s="10" t="s">
        <v>5953</v>
      </c>
      <c r="M3663" s="10" t="s">
        <v>5954</v>
      </c>
      <c r="N3663" s="10" t="s">
        <v>5955</v>
      </c>
      <c r="O3663" s="27">
        <v>15000000</v>
      </c>
      <c r="P3663" s="27">
        <v>2600000000</v>
      </c>
      <c r="Q3663" s="27">
        <v>985000000</v>
      </c>
      <c r="R3663" s="27"/>
      <c r="S3663" s="27"/>
      <c r="T3663" s="27"/>
      <c r="U3663" s="27"/>
      <c r="V3663" s="27"/>
      <c r="W3663" s="27"/>
      <c r="X3663" s="27"/>
      <c r="Y3663" s="27"/>
      <c r="Z3663" s="27"/>
      <c r="AA3663" s="27"/>
      <c r="AB3663" s="27"/>
      <c r="AC3663" s="27"/>
      <c r="AD3663" s="27"/>
      <c r="AE3663" s="27"/>
      <c r="AF3663" s="27"/>
      <c r="AG3663" s="27"/>
      <c r="AH3663" s="27"/>
      <c r="AI3663" s="27"/>
      <c r="AJ3663" s="27"/>
      <c r="AK3663" s="27"/>
      <c r="AL3663" s="27"/>
      <c r="AM3663" s="27"/>
      <c r="AN3663" s="27"/>
      <c r="AO3663" s="27"/>
      <c r="AP3663" s="27"/>
      <c r="AQ3663" s="27">
        <v>0</v>
      </c>
      <c r="AR3663" s="27">
        <f>AQ3663*1.12</f>
        <v>0</v>
      </c>
      <c r="AS3663" s="10"/>
      <c r="AT3663" s="91" t="s">
        <v>5956</v>
      </c>
      <c r="AU3663" s="10" t="s">
        <v>5957</v>
      </c>
    </row>
    <row r="3664" spans="2:47" x14ac:dyDescent="0.25">
      <c r="B3664" s="10" t="s">
        <v>5958</v>
      </c>
      <c r="C3664" s="16" t="s">
        <v>100</v>
      </c>
      <c r="D3664" s="10" t="s">
        <v>5946</v>
      </c>
      <c r="E3664" s="32" t="s">
        <v>5947</v>
      </c>
      <c r="F3664" s="32" t="s">
        <v>5948</v>
      </c>
      <c r="G3664" s="32" t="s">
        <v>5949</v>
      </c>
      <c r="H3664" s="10" t="s">
        <v>5950</v>
      </c>
      <c r="I3664" s="10">
        <v>40</v>
      </c>
      <c r="J3664" s="10" t="s">
        <v>5951</v>
      </c>
      <c r="K3664" s="10" t="s">
        <v>5952</v>
      </c>
      <c r="L3664" s="10" t="s">
        <v>5953</v>
      </c>
      <c r="M3664" s="10" t="s">
        <v>5954</v>
      </c>
      <c r="N3664" s="10" t="s">
        <v>5955</v>
      </c>
      <c r="O3664" s="27">
        <v>15000000</v>
      </c>
      <c r="P3664" s="27">
        <v>2600000000</v>
      </c>
      <c r="Q3664" s="27">
        <f>985000000+1074806027.63</f>
        <v>2059806027.6300001</v>
      </c>
      <c r="R3664" s="27"/>
      <c r="S3664" s="27"/>
      <c r="T3664" s="27"/>
      <c r="U3664" s="27"/>
      <c r="V3664" s="27"/>
      <c r="W3664" s="27"/>
      <c r="X3664" s="27"/>
      <c r="Y3664" s="27"/>
      <c r="Z3664" s="27"/>
      <c r="AA3664" s="27"/>
      <c r="AB3664" s="27"/>
      <c r="AC3664" s="27"/>
      <c r="AD3664" s="27"/>
      <c r="AE3664" s="27"/>
      <c r="AF3664" s="27"/>
      <c r="AG3664" s="27"/>
      <c r="AH3664" s="27"/>
      <c r="AI3664" s="27"/>
      <c r="AJ3664" s="27"/>
      <c r="AK3664" s="27"/>
      <c r="AL3664" s="27"/>
      <c r="AM3664" s="27"/>
      <c r="AN3664" s="27"/>
      <c r="AO3664" s="27"/>
      <c r="AP3664" s="27"/>
      <c r="AQ3664" s="27">
        <f>SUM(O3664:W3664)</f>
        <v>4674806027.6300001</v>
      </c>
      <c r="AR3664" s="27">
        <f t="shared" ref="AR3664:AR3727" si="102">AQ3664*1.12</f>
        <v>5235782750.9456005</v>
      </c>
      <c r="AS3664" s="10"/>
      <c r="AT3664" s="91" t="s">
        <v>5959</v>
      </c>
      <c r="AU3664" s="89"/>
    </row>
    <row r="3665" spans="2:47" x14ac:dyDescent="0.25">
      <c r="B3665" s="10" t="s">
        <v>5960</v>
      </c>
      <c r="C3665" s="16" t="s">
        <v>100</v>
      </c>
      <c r="D3665" s="10" t="s">
        <v>5961</v>
      </c>
      <c r="E3665" s="32" t="s">
        <v>5962</v>
      </c>
      <c r="F3665" s="32" t="s">
        <v>5962</v>
      </c>
      <c r="G3665" s="10" t="s">
        <v>5963</v>
      </c>
      <c r="H3665" s="10" t="s">
        <v>5950</v>
      </c>
      <c r="I3665" s="10">
        <v>40</v>
      </c>
      <c r="J3665" s="10" t="s">
        <v>5951</v>
      </c>
      <c r="K3665" s="10" t="s">
        <v>5964</v>
      </c>
      <c r="L3665" s="10" t="s">
        <v>5953</v>
      </c>
      <c r="M3665" s="10" t="s">
        <v>5954</v>
      </c>
      <c r="N3665" s="10" t="s">
        <v>5955</v>
      </c>
      <c r="O3665" s="27">
        <v>0</v>
      </c>
      <c r="P3665" s="27">
        <v>0</v>
      </c>
      <c r="Q3665" s="27">
        <v>0</v>
      </c>
      <c r="R3665" s="27"/>
      <c r="S3665" s="27"/>
      <c r="T3665" s="27"/>
      <c r="U3665" s="27"/>
      <c r="V3665" s="27"/>
      <c r="W3665" s="27"/>
      <c r="X3665" s="27"/>
      <c r="Y3665" s="27"/>
      <c r="Z3665" s="27"/>
      <c r="AA3665" s="27"/>
      <c r="AB3665" s="27"/>
      <c r="AC3665" s="27"/>
      <c r="AD3665" s="27"/>
      <c r="AE3665" s="27"/>
      <c r="AF3665" s="27"/>
      <c r="AG3665" s="27"/>
      <c r="AH3665" s="27"/>
      <c r="AI3665" s="27"/>
      <c r="AJ3665" s="27"/>
      <c r="AK3665" s="27"/>
      <c r="AL3665" s="27"/>
      <c r="AM3665" s="27"/>
      <c r="AN3665" s="27"/>
      <c r="AO3665" s="27"/>
      <c r="AP3665" s="27"/>
      <c r="AQ3665" s="27">
        <v>0</v>
      </c>
      <c r="AR3665" s="27">
        <f t="shared" si="102"/>
        <v>0</v>
      </c>
      <c r="AS3665" s="10"/>
      <c r="AT3665" s="91" t="s">
        <v>5956</v>
      </c>
      <c r="AU3665" s="10" t="s">
        <v>212</v>
      </c>
    </row>
    <row r="3666" spans="2:47" x14ac:dyDescent="0.25">
      <c r="B3666" s="10" t="s">
        <v>5965</v>
      </c>
      <c r="C3666" s="16" t="s">
        <v>100</v>
      </c>
      <c r="D3666" s="10" t="s">
        <v>5966</v>
      </c>
      <c r="E3666" s="32" t="s">
        <v>5967</v>
      </c>
      <c r="F3666" s="32" t="s">
        <v>5967</v>
      </c>
      <c r="G3666" s="32" t="s">
        <v>5968</v>
      </c>
      <c r="H3666" s="10" t="s">
        <v>105</v>
      </c>
      <c r="I3666" s="10">
        <v>100</v>
      </c>
      <c r="J3666" s="10" t="s">
        <v>488</v>
      </c>
      <c r="K3666" s="10" t="s">
        <v>5952</v>
      </c>
      <c r="L3666" s="10" t="s">
        <v>5953</v>
      </c>
      <c r="M3666" s="10" t="s">
        <v>5954</v>
      </c>
      <c r="N3666" s="10" t="s">
        <v>5955</v>
      </c>
      <c r="O3666" s="27"/>
      <c r="P3666" s="27">
        <f>168125440/1.12</f>
        <v>150112000</v>
      </c>
      <c r="Q3666" s="27">
        <f>(16843680+745601920+165532640+23632000)/1.12</f>
        <v>849651999.99999988</v>
      </c>
      <c r="R3666" s="27"/>
      <c r="S3666" s="27"/>
      <c r="T3666" s="27"/>
      <c r="U3666" s="27"/>
      <c r="V3666" s="27"/>
      <c r="W3666" s="27"/>
      <c r="X3666" s="27"/>
      <c r="Y3666" s="27"/>
      <c r="Z3666" s="27"/>
      <c r="AA3666" s="27"/>
      <c r="AB3666" s="27"/>
      <c r="AC3666" s="27"/>
      <c r="AD3666" s="27"/>
      <c r="AE3666" s="27"/>
      <c r="AF3666" s="27"/>
      <c r="AG3666" s="27"/>
      <c r="AH3666" s="27"/>
      <c r="AI3666" s="27"/>
      <c r="AJ3666" s="27"/>
      <c r="AK3666" s="27"/>
      <c r="AL3666" s="27"/>
      <c r="AM3666" s="27"/>
      <c r="AN3666" s="27"/>
      <c r="AO3666" s="27"/>
      <c r="AP3666" s="27"/>
      <c r="AQ3666" s="27">
        <v>0</v>
      </c>
      <c r="AR3666" s="27">
        <f t="shared" si="102"/>
        <v>0</v>
      </c>
      <c r="AS3666" s="10"/>
      <c r="AT3666" s="91" t="s">
        <v>5969</v>
      </c>
      <c r="AU3666" s="89" t="s">
        <v>112</v>
      </c>
    </row>
    <row r="3667" spans="2:47" x14ac:dyDescent="0.25">
      <c r="B3667" s="10" t="s">
        <v>5970</v>
      </c>
      <c r="C3667" s="16" t="s">
        <v>100</v>
      </c>
      <c r="D3667" s="10" t="s">
        <v>5966</v>
      </c>
      <c r="E3667" s="32" t="s">
        <v>5967</v>
      </c>
      <c r="F3667" s="32" t="s">
        <v>5967</v>
      </c>
      <c r="G3667" s="32" t="s">
        <v>5968</v>
      </c>
      <c r="H3667" s="10" t="s">
        <v>105</v>
      </c>
      <c r="I3667" s="10">
        <v>100</v>
      </c>
      <c r="J3667" s="10" t="s">
        <v>488</v>
      </c>
      <c r="K3667" s="10" t="s">
        <v>5952</v>
      </c>
      <c r="L3667" s="10" t="s">
        <v>5953</v>
      </c>
      <c r="M3667" s="10" t="s">
        <v>5954</v>
      </c>
      <c r="N3667" s="10" t="s">
        <v>5955</v>
      </c>
      <c r="O3667" s="27"/>
      <c r="P3667" s="39">
        <f>168125440/1.12</f>
        <v>150112000</v>
      </c>
      <c r="Q3667" s="39">
        <v>4200000</v>
      </c>
      <c r="R3667" s="27"/>
      <c r="S3667" s="27"/>
      <c r="T3667" s="27"/>
      <c r="U3667" s="27"/>
      <c r="V3667" s="27"/>
      <c r="W3667" s="27"/>
      <c r="X3667" s="27"/>
      <c r="Y3667" s="27"/>
      <c r="Z3667" s="27"/>
      <c r="AA3667" s="27"/>
      <c r="AB3667" s="27"/>
      <c r="AC3667" s="27"/>
      <c r="AD3667" s="27"/>
      <c r="AE3667" s="27"/>
      <c r="AF3667" s="27"/>
      <c r="AG3667" s="27"/>
      <c r="AH3667" s="27"/>
      <c r="AI3667" s="27"/>
      <c r="AJ3667" s="27"/>
      <c r="AK3667" s="27"/>
      <c r="AL3667" s="27"/>
      <c r="AM3667" s="27"/>
      <c r="AN3667" s="27"/>
      <c r="AO3667" s="27"/>
      <c r="AP3667" s="27"/>
      <c r="AQ3667" s="27">
        <f>SUM(O3667:W3667)</f>
        <v>154312000</v>
      </c>
      <c r="AR3667" s="27">
        <f t="shared" si="102"/>
        <v>172829440.00000003</v>
      </c>
      <c r="AS3667" s="10"/>
      <c r="AT3667" s="43" t="s">
        <v>127</v>
      </c>
      <c r="AU3667" s="10"/>
    </row>
    <row r="3668" spans="2:47" x14ac:dyDescent="0.25">
      <c r="B3668" s="18" t="s">
        <v>5971</v>
      </c>
      <c r="C3668" s="16" t="s">
        <v>100</v>
      </c>
      <c r="D3668" s="10" t="s">
        <v>5972</v>
      </c>
      <c r="E3668" s="35" t="s">
        <v>5973</v>
      </c>
      <c r="F3668" s="35" t="s">
        <v>5974</v>
      </c>
      <c r="G3668" s="35" t="s">
        <v>5975</v>
      </c>
      <c r="H3668" s="18" t="s">
        <v>197</v>
      </c>
      <c r="I3668" s="18">
        <v>100</v>
      </c>
      <c r="J3668" s="18" t="s">
        <v>247</v>
      </c>
      <c r="K3668" s="18" t="s">
        <v>5952</v>
      </c>
      <c r="L3668" s="18" t="s">
        <v>5953</v>
      </c>
      <c r="M3668" s="18" t="s">
        <v>5954</v>
      </c>
      <c r="N3668" s="10" t="s">
        <v>5955</v>
      </c>
      <c r="O3668" s="36"/>
      <c r="P3668" s="36"/>
      <c r="Q3668" s="27">
        <v>900000000</v>
      </c>
      <c r="R3668" s="27">
        <v>750000000</v>
      </c>
      <c r="S3668" s="36"/>
      <c r="T3668" s="38"/>
      <c r="U3668" s="38"/>
      <c r="V3668" s="38"/>
      <c r="W3668" s="38"/>
      <c r="X3668" s="38"/>
      <c r="Y3668" s="38"/>
      <c r="Z3668" s="38"/>
      <c r="AA3668" s="38"/>
      <c r="AB3668" s="38"/>
      <c r="AC3668" s="38"/>
      <c r="AD3668" s="38"/>
      <c r="AE3668" s="38"/>
      <c r="AF3668" s="38"/>
      <c r="AG3668" s="38"/>
      <c r="AH3668" s="38"/>
      <c r="AI3668" s="38"/>
      <c r="AJ3668" s="38"/>
      <c r="AK3668" s="38"/>
      <c r="AL3668" s="38"/>
      <c r="AM3668" s="38"/>
      <c r="AN3668" s="38"/>
      <c r="AO3668" s="38"/>
      <c r="AP3668" s="36"/>
      <c r="AQ3668" s="27">
        <v>0</v>
      </c>
      <c r="AR3668" s="27">
        <f t="shared" si="102"/>
        <v>0</v>
      </c>
      <c r="AS3668" s="10"/>
      <c r="AT3668" s="88" t="s">
        <v>375</v>
      </c>
      <c r="AU3668" s="7" t="s">
        <v>212</v>
      </c>
    </row>
    <row r="3669" spans="2:47" x14ac:dyDescent="0.25">
      <c r="B3669" s="18" t="s">
        <v>5976</v>
      </c>
      <c r="C3669" s="16" t="s">
        <v>100</v>
      </c>
      <c r="D3669" s="10" t="s">
        <v>5977</v>
      </c>
      <c r="E3669" s="35" t="s">
        <v>5978</v>
      </c>
      <c r="F3669" s="35" t="s">
        <v>5979</v>
      </c>
      <c r="G3669" s="18" t="s">
        <v>5980</v>
      </c>
      <c r="H3669" s="18" t="s">
        <v>105</v>
      </c>
      <c r="I3669" s="18">
        <v>100</v>
      </c>
      <c r="J3669" s="18" t="s">
        <v>5981</v>
      </c>
      <c r="K3669" s="18" t="s">
        <v>5952</v>
      </c>
      <c r="L3669" s="36"/>
      <c r="M3669" s="37" t="s">
        <v>5982</v>
      </c>
      <c r="N3669" s="10" t="s">
        <v>5955</v>
      </c>
      <c r="O3669" s="27">
        <v>0</v>
      </c>
      <c r="P3669" s="38">
        <v>0</v>
      </c>
      <c r="Q3669" s="38">
        <v>434007000</v>
      </c>
      <c r="R3669" s="38">
        <v>8720626000</v>
      </c>
      <c r="S3669" s="38">
        <v>8238224143</v>
      </c>
      <c r="T3669" s="27"/>
      <c r="U3669" s="27"/>
      <c r="V3669" s="27"/>
      <c r="W3669" s="27"/>
      <c r="X3669" s="27"/>
      <c r="Y3669" s="27"/>
      <c r="Z3669" s="27"/>
      <c r="AA3669" s="27"/>
      <c r="AB3669" s="27"/>
      <c r="AC3669" s="27"/>
      <c r="AD3669" s="27"/>
      <c r="AE3669" s="27"/>
      <c r="AF3669" s="27"/>
      <c r="AG3669" s="27"/>
      <c r="AH3669" s="27"/>
      <c r="AI3669" s="27"/>
      <c r="AJ3669" s="27"/>
      <c r="AK3669" s="27"/>
      <c r="AL3669" s="27"/>
      <c r="AM3669" s="27"/>
      <c r="AN3669" s="27"/>
      <c r="AO3669" s="27"/>
      <c r="AP3669" s="27"/>
      <c r="AQ3669" s="27">
        <v>0</v>
      </c>
      <c r="AR3669" s="27">
        <f t="shared" si="102"/>
        <v>0</v>
      </c>
      <c r="AS3669" s="10"/>
      <c r="AT3669" s="88">
        <v>2014</v>
      </c>
      <c r="AU3669" s="89" t="s">
        <v>112</v>
      </c>
    </row>
    <row r="3670" spans="2:47" x14ac:dyDescent="0.25">
      <c r="B3670" s="18" t="s">
        <v>5983</v>
      </c>
      <c r="C3670" s="16" t="s">
        <v>100</v>
      </c>
      <c r="D3670" s="10" t="s">
        <v>5977</v>
      </c>
      <c r="E3670" s="35" t="s">
        <v>5978</v>
      </c>
      <c r="F3670" s="35" t="s">
        <v>5979</v>
      </c>
      <c r="G3670" s="18" t="s">
        <v>5980</v>
      </c>
      <c r="H3670" s="18" t="s">
        <v>105</v>
      </c>
      <c r="I3670" s="18">
        <v>100</v>
      </c>
      <c r="J3670" s="18" t="s">
        <v>5981</v>
      </c>
      <c r="K3670" s="18" t="s">
        <v>5952</v>
      </c>
      <c r="L3670" s="36"/>
      <c r="M3670" s="37" t="s">
        <v>5982</v>
      </c>
      <c r="N3670" s="10" t="s">
        <v>5955</v>
      </c>
      <c r="O3670" s="27"/>
      <c r="P3670" s="38"/>
      <c r="Q3670" s="38">
        <v>283725198.45999998</v>
      </c>
      <c r="R3670" s="38">
        <v>6795810960</v>
      </c>
      <c r="S3670" s="38">
        <v>10313320984.16</v>
      </c>
      <c r="T3670" s="27"/>
      <c r="U3670" s="27"/>
      <c r="V3670" s="27"/>
      <c r="W3670" s="27"/>
      <c r="X3670" s="27"/>
      <c r="Y3670" s="27"/>
      <c r="Z3670" s="27"/>
      <c r="AA3670" s="27"/>
      <c r="AB3670" s="27"/>
      <c r="AC3670" s="27"/>
      <c r="AD3670" s="27"/>
      <c r="AE3670" s="27"/>
      <c r="AF3670" s="27"/>
      <c r="AG3670" s="27"/>
      <c r="AH3670" s="27"/>
      <c r="AI3670" s="27"/>
      <c r="AJ3670" s="27"/>
      <c r="AK3670" s="27"/>
      <c r="AL3670" s="27"/>
      <c r="AM3670" s="27"/>
      <c r="AN3670" s="27"/>
      <c r="AO3670" s="27"/>
      <c r="AP3670" s="27"/>
      <c r="AQ3670" s="27">
        <v>0</v>
      </c>
      <c r="AR3670" s="27">
        <f t="shared" si="102"/>
        <v>0</v>
      </c>
      <c r="AS3670" s="10"/>
      <c r="AT3670" s="43" t="s">
        <v>114</v>
      </c>
      <c r="AU3670" s="15" t="s">
        <v>5984</v>
      </c>
    </row>
    <row r="3671" spans="2:47" x14ac:dyDescent="0.25">
      <c r="B3671" s="18" t="s">
        <v>5985</v>
      </c>
      <c r="C3671" s="16" t="s">
        <v>100</v>
      </c>
      <c r="D3671" s="10" t="s">
        <v>5977</v>
      </c>
      <c r="E3671" s="35" t="s">
        <v>5978</v>
      </c>
      <c r="F3671" s="35" t="s">
        <v>5979</v>
      </c>
      <c r="G3671" s="18" t="s">
        <v>5980</v>
      </c>
      <c r="H3671" s="18" t="s">
        <v>105</v>
      </c>
      <c r="I3671" s="18">
        <v>17.3</v>
      </c>
      <c r="J3671" s="18" t="s">
        <v>5981</v>
      </c>
      <c r="K3671" s="18" t="s">
        <v>5952</v>
      </c>
      <c r="L3671" s="36"/>
      <c r="M3671" s="37" t="s">
        <v>5982</v>
      </c>
      <c r="N3671" s="10" t="s">
        <v>5955</v>
      </c>
      <c r="O3671" s="27"/>
      <c r="P3671" s="38"/>
      <c r="Q3671" s="38">
        <v>283725198.45999998</v>
      </c>
      <c r="R3671" s="39">
        <v>8931505419.6399994</v>
      </c>
      <c r="S3671" s="39">
        <v>20654722684.169998</v>
      </c>
      <c r="T3671" s="39">
        <v>5406239258.9700003</v>
      </c>
      <c r="U3671" s="27"/>
      <c r="V3671" s="27"/>
      <c r="W3671" s="27"/>
      <c r="X3671" s="27"/>
      <c r="Y3671" s="27"/>
      <c r="Z3671" s="27"/>
      <c r="AA3671" s="27"/>
      <c r="AB3671" s="27"/>
      <c r="AC3671" s="27"/>
      <c r="AD3671" s="27"/>
      <c r="AE3671" s="27"/>
      <c r="AF3671" s="27"/>
      <c r="AG3671" s="27"/>
      <c r="AH3671" s="27"/>
      <c r="AI3671" s="27"/>
      <c r="AJ3671" s="27"/>
      <c r="AK3671" s="27"/>
      <c r="AL3671" s="27"/>
      <c r="AM3671" s="27"/>
      <c r="AN3671" s="27"/>
      <c r="AO3671" s="27"/>
      <c r="AP3671" s="27"/>
      <c r="AQ3671" s="27">
        <f>SUM(O3671:W3671)</f>
        <v>35276192561.239998</v>
      </c>
      <c r="AR3671" s="27">
        <f t="shared" si="102"/>
        <v>39509335668.588799</v>
      </c>
      <c r="AS3671" s="10"/>
      <c r="AT3671" s="43" t="s">
        <v>114</v>
      </c>
      <c r="AU3671" s="10" t="s">
        <v>5986</v>
      </c>
    </row>
    <row r="3672" spans="2:47" x14ac:dyDescent="0.25">
      <c r="B3672" s="10" t="s">
        <v>5987</v>
      </c>
      <c r="C3672" s="16" t="s">
        <v>100</v>
      </c>
      <c r="D3672" s="10" t="s">
        <v>5988</v>
      </c>
      <c r="E3672" s="32" t="s">
        <v>5989</v>
      </c>
      <c r="F3672" s="15" t="s">
        <v>5990</v>
      </c>
      <c r="G3672" s="40" t="s">
        <v>5991</v>
      </c>
      <c r="H3672" s="15" t="s">
        <v>197</v>
      </c>
      <c r="I3672" s="15">
        <v>80</v>
      </c>
      <c r="J3672" s="10" t="s">
        <v>1386</v>
      </c>
      <c r="K3672" s="15" t="s">
        <v>5830</v>
      </c>
      <c r="L3672" s="15"/>
      <c r="M3672" s="10" t="s">
        <v>5992</v>
      </c>
      <c r="N3672" s="10" t="s">
        <v>5955</v>
      </c>
      <c r="O3672" s="27"/>
      <c r="P3672" s="27"/>
      <c r="Q3672" s="27">
        <v>283445252</v>
      </c>
      <c r="R3672" s="27">
        <v>592950748</v>
      </c>
      <c r="S3672" s="27"/>
      <c r="T3672" s="27"/>
      <c r="U3672" s="27"/>
      <c r="V3672" s="27"/>
      <c r="W3672" s="27"/>
      <c r="X3672" s="27"/>
      <c r="Y3672" s="27"/>
      <c r="Z3672" s="27"/>
      <c r="AA3672" s="27"/>
      <c r="AB3672" s="27"/>
      <c r="AC3672" s="27"/>
      <c r="AD3672" s="27"/>
      <c r="AE3672" s="27"/>
      <c r="AF3672" s="27"/>
      <c r="AG3672" s="27"/>
      <c r="AH3672" s="27"/>
      <c r="AI3672" s="27"/>
      <c r="AJ3672" s="27"/>
      <c r="AK3672" s="27"/>
      <c r="AL3672" s="27"/>
      <c r="AM3672" s="27"/>
      <c r="AN3672" s="27"/>
      <c r="AO3672" s="27"/>
      <c r="AP3672" s="27"/>
      <c r="AQ3672" s="27">
        <f>SUM(O3672:W3672)</f>
        <v>876396000</v>
      </c>
      <c r="AR3672" s="27">
        <f t="shared" si="102"/>
        <v>981563520.00000012</v>
      </c>
      <c r="AS3672" s="10"/>
      <c r="AT3672" s="9">
        <v>2014</v>
      </c>
      <c r="AU3672" s="89"/>
    </row>
    <row r="3673" spans="2:47" x14ac:dyDescent="0.25">
      <c r="B3673" s="10" t="s">
        <v>5993</v>
      </c>
      <c r="C3673" s="16" t="s">
        <v>100</v>
      </c>
      <c r="D3673" s="10" t="s">
        <v>5994</v>
      </c>
      <c r="E3673" s="32" t="s">
        <v>5995</v>
      </c>
      <c r="F3673" s="15" t="s">
        <v>5996</v>
      </c>
      <c r="G3673" s="40" t="s">
        <v>5997</v>
      </c>
      <c r="H3673" s="15" t="s">
        <v>197</v>
      </c>
      <c r="I3673" s="15">
        <v>100</v>
      </c>
      <c r="J3673" s="10" t="s">
        <v>5998</v>
      </c>
      <c r="K3673" s="15" t="s">
        <v>5830</v>
      </c>
      <c r="L3673" s="15"/>
      <c r="M3673" s="10" t="s">
        <v>5999</v>
      </c>
      <c r="N3673" s="10" t="s">
        <v>5955</v>
      </c>
      <c r="O3673" s="27"/>
      <c r="P3673" s="27"/>
      <c r="Q3673" s="27">
        <v>22600000</v>
      </c>
      <c r="R3673" s="27">
        <v>22600000</v>
      </c>
      <c r="S3673" s="27"/>
      <c r="T3673" s="27"/>
      <c r="U3673" s="27"/>
      <c r="V3673" s="27"/>
      <c r="W3673" s="27"/>
      <c r="X3673" s="27"/>
      <c r="Y3673" s="27"/>
      <c r="Z3673" s="27"/>
      <c r="AA3673" s="27"/>
      <c r="AB3673" s="27"/>
      <c r="AC3673" s="27"/>
      <c r="AD3673" s="27"/>
      <c r="AE3673" s="27"/>
      <c r="AF3673" s="27"/>
      <c r="AG3673" s="27"/>
      <c r="AH3673" s="27"/>
      <c r="AI3673" s="27"/>
      <c r="AJ3673" s="27"/>
      <c r="AK3673" s="27"/>
      <c r="AL3673" s="27"/>
      <c r="AM3673" s="27"/>
      <c r="AN3673" s="27"/>
      <c r="AO3673" s="27"/>
      <c r="AP3673" s="27"/>
      <c r="AQ3673" s="27">
        <v>0</v>
      </c>
      <c r="AR3673" s="27">
        <f t="shared" si="102"/>
        <v>0</v>
      </c>
      <c r="AS3673" s="10"/>
      <c r="AT3673" s="9">
        <v>2014</v>
      </c>
      <c r="AU3673" s="89" t="s">
        <v>212</v>
      </c>
    </row>
    <row r="3674" spans="2:47" x14ac:dyDescent="0.25">
      <c r="B3674" s="10" t="s">
        <v>6000</v>
      </c>
      <c r="C3674" s="16" t="s">
        <v>100</v>
      </c>
      <c r="D3674" s="41" t="s">
        <v>6001</v>
      </c>
      <c r="E3674" s="41" t="s">
        <v>6002</v>
      </c>
      <c r="F3674" s="41" t="s">
        <v>6003</v>
      </c>
      <c r="G3674" s="42" t="s">
        <v>6004</v>
      </c>
      <c r="H3674" s="15" t="s">
        <v>197</v>
      </c>
      <c r="I3674" s="10">
        <v>80</v>
      </c>
      <c r="J3674" s="10" t="s">
        <v>238</v>
      </c>
      <c r="K3674" s="10" t="s">
        <v>5952</v>
      </c>
      <c r="L3674" s="10" t="s">
        <v>5953</v>
      </c>
      <c r="M3674" s="10" t="s">
        <v>5954</v>
      </c>
      <c r="N3674" s="10" t="s">
        <v>5955</v>
      </c>
      <c r="O3674" s="27"/>
      <c r="P3674" s="27"/>
      <c r="Q3674" s="27"/>
      <c r="R3674" s="27">
        <v>12050544973</v>
      </c>
      <c r="S3674" s="39">
        <v>12991714835</v>
      </c>
      <c r="T3674" s="39">
        <v>12262347672</v>
      </c>
      <c r="U3674" s="27"/>
      <c r="V3674" s="27"/>
      <c r="W3674" s="27"/>
      <c r="X3674" s="27"/>
      <c r="Y3674" s="27"/>
      <c r="Z3674" s="27"/>
      <c r="AA3674" s="27"/>
      <c r="AB3674" s="27"/>
      <c r="AC3674" s="27"/>
      <c r="AD3674" s="27"/>
      <c r="AE3674" s="27"/>
      <c r="AF3674" s="27"/>
      <c r="AG3674" s="27"/>
      <c r="AH3674" s="27"/>
      <c r="AI3674" s="27"/>
      <c r="AJ3674" s="27"/>
      <c r="AK3674" s="27"/>
      <c r="AL3674" s="27"/>
      <c r="AM3674" s="27"/>
      <c r="AN3674" s="27"/>
      <c r="AO3674" s="27"/>
      <c r="AP3674" s="27"/>
      <c r="AQ3674" s="27">
        <v>0</v>
      </c>
      <c r="AR3674" s="27">
        <f t="shared" si="102"/>
        <v>0</v>
      </c>
      <c r="AS3674" s="10"/>
      <c r="AT3674" s="9">
        <v>2014</v>
      </c>
      <c r="AU3674" s="10" t="s">
        <v>6005</v>
      </c>
    </row>
    <row r="3675" spans="2:47" x14ac:dyDescent="0.25">
      <c r="B3675" s="10" t="s">
        <v>6006</v>
      </c>
      <c r="C3675" s="16" t="s">
        <v>100</v>
      </c>
      <c r="D3675" s="41" t="s">
        <v>6001</v>
      </c>
      <c r="E3675" s="41" t="s">
        <v>6002</v>
      </c>
      <c r="F3675" s="41" t="s">
        <v>6003</v>
      </c>
      <c r="G3675" s="42" t="s">
        <v>6004</v>
      </c>
      <c r="H3675" s="15" t="s">
        <v>197</v>
      </c>
      <c r="I3675" s="15">
        <v>80</v>
      </c>
      <c r="J3675" s="10" t="s">
        <v>6007</v>
      </c>
      <c r="K3675" s="27" t="s">
        <v>5830</v>
      </c>
      <c r="L3675" s="10"/>
      <c r="M3675" s="10" t="s">
        <v>6008</v>
      </c>
      <c r="N3675" s="10" t="s">
        <v>5955</v>
      </c>
      <c r="O3675" s="39"/>
      <c r="P3675" s="39"/>
      <c r="Q3675" s="39"/>
      <c r="R3675" s="39">
        <v>11383493530</v>
      </c>
      <c r="S3675" s="39">
        <v>11469687326.499998</v>
      </c>
      <c r="T3675" s="39"/>
      <c r="U3675" s="39"/>
      <c r="V3675" s="39"/>
      <c r="W3675" s="39"/>
      <c r="X3675" s="39"/>
      <c r="Y3675" s="39"/>
      <c r="Z3675" s="39"/>
      <c r="AA3675" s="39"/>
      <c r="AB3675" s="39"/>
      <c r="AC3675" s="39"/>
      <c r="AD3675" s="39"/>
      <c r="AE3675" s="39"/>
      <c r="AF3675" s="39"/>
      <c r="AG3675" s="39"/>
      <c r="AH3675" s="39"/>
      <c r="AI3675" s="39"/>
      <c r="AJ3675" s="39"/>
      <c r="AK3675" s="39"/>
      <c r="AL3675" s="39"/>
      <c r="AM3675" s="39"/>
      <c r="AN3675" s="39"/>
      <c r="AO3675" s="39"/>
      <c r="AP3675" s="39"/>
      <c r="AQ3675" s="27">
        <v>0</v>
      </c>
      <c r="AR3675" s="27">
        <f t="shared" si="102"/>
        <v>0</v>
      </c>
      <c r="AS3675" s="10"/>
      <c r="AT3675" s="9" t="s">
        <v>6009</v>
      </c>
      <c r="AU3675" s="10" t="s">
        <v>6010</v>
      </c>
    </row>
    <row r="3676" spans="2:47" x14ac:dyDescent="0.25">
      <c r="B3676" s="10" t="s">
        <v>6011</v>
      </c>
      <c r="C3676" s="16" t="s">
        <v>100</v>
      </c>
      <c r="D3676" s="10" t="s">
        <v>6001</v>
      </c>
      <c r="E3676" s="32" t="s">
        <v>6002</v>
      </c>
      <c r="F3676" s="32" t="s">
        <v>6003</v>
      </c>
      <c r="G3676" s="32" t="s">
        <v>6004</v>
      </c>
      <c r="H3676" s="10" t="s">
        <v>197</v>
      </c>
      <c r="I3676" s="10">
        <v>80</v>
      </c>
      <c r="J3676" s="10" t="s">
        <v>6007</v>
      </c>
      <c r="K3676" s="10" t="s">
        <v>5830</v>
      </c>
      <c r="L3676" s="10"/>
      <c r="M3676" s="10" t="s">
        <v>6008</v>
      </c>
      <c r="N3676" s="10" t="s">
        <v>5955</v>
      </c>
      <c r="O3676" s="27"/>
      <c r="P3676" s="39"/>
      <c r="Q3676" s="39"/>
      <c r="R3676" s="27">
        <v>8732425150</v>
      </c>
      <c r="S3676" s="27">
        <v>9124373874.5</v>
      </c>
      <c r="T3676" s="27"/>
      <c r="U3676" s="27"/>
      <c r="V3676" s="27"/>
      <c r="W3676" s="27"/>
      <c r="X3676" s="27"/>
      <c r="Y3676" s="27"/>
      <c r="Z3676" s="27"/>
      <c r="AA3676" s="27"/>
      <c r="AB3676" s="27"/>
      <c r="AC3676" s="27"/>
      <c r="AD3676" s="27"/>
      <c r="AE3676" s="27"/>
      <c r="AF3676" s="27"/>
      <c r="AG3676" s="27"/>
      <c r="AH3676" s="27"/>
      <c r="AI3676" s="27"/>
      <c r="AJ3676" s="27"/>
      <c r="AK3676" s="27"/>
      <c r="AL3676" s="27"/>
      <c r="AM3676" s="27"/>
      <c r="AN3676" s="27"/>
      <c r="AO3676" s="27"/>
      <c r="AP3676" s="27"/>
      <c r="AQ3676" s="100">
        <v>0</v>
      </c>
      <c r="AR3676" s="27">
        <f t="shared" si="102"/>
        <v>0</v>
      </c>
      <c r="AS3676" s="10"/>
      <c r="AT3676" s="43" t="s">
        <v>241</v>
      </c>
      <c r="AU3676" s="10" t="s">
        <v>6012</v>
      </c>
    </row>
    <row r="3677" spans="2:47" x14ac:dyDescent="0.25">
      <c r="B3677" s="10" t="s">
        <v>6013</v>
      </c>
      <c r="C3677" s="32" t="s">
        <v>100</v>
      </c>
      <c r="D3677" s="32" t="s">
        <v>6014</v>
      </c>
      <c r="E3677" s="32" t="s">
        <v>6002</v>
      </c>
      <c r="F3677" s="32" t="s">
        <v>6002</v>
      </c>
      <c r="G3677" s="32" t="s">
        <v>6004</v>
      </c>
      <c r="H3677" s="15" t="s">
        <v>197</v>
      </c>
      <c r="I3677" s="15">
        <v>80</v>
      </c>
      <c r="J3677" s="10" t="s">
        <v>6007</v>
      </c>
      <c r="K3677" s="15" t="s">
        <v>5830</v>
      </c>
      <c r="L3677" s="5"/>
      <c r="M3677" s="10" t="s">
        <v>6008</v>
      </c>
      <c r="N3677" s="10" t="s">
        <v>5955</v>
      </c>
      <c r="O3677" s="74"/>
      <c r="P3677" s="74"/>
      <c r="Q3677" s="74"/>
      <c r="R3677" s="39">
        <v>8732425150</v>
      </c>
      <c r="S3677" s="39">
        <v>7948874870</v>
      </c>
      <c r="T3677" s="74"/>
      <c r="U3677" s="74"/>
      <c r="V3677" s="74"/>
      <c r="W3677" s="74"/>
      <c r="X3677" s="74"/>
      <c r="Y3677" s="74"/>
      <c r="Z3677" s="74"/>
      <c r="AA3677" s="74"/>
      <c r="AB3677" s="74"/>
      <c r="AC3677" s="74"/>
      <c r="AD3677" s="74"/>
      <c r="AE3677" s="74"/>
      <c r="AF3677" s="74"/>
      <c r="AG3677" s="74"/>
      <c r="AH3677" s="74"/>
      <c r="AI3677" s="74"/>
      <c r="AJ3677" s="74"/>
      <c r="AK3677" s="74"/>
      <c r="AL3677" s="74"/>
      <c r="AM3677" s="74"/>
      <c r="AN3677" s="74"/>
      <c r="AO3677" s="74"/>
      <c r="AP3677" s="74"/>
      <c r="AQ3677" s="27">
        <f>SUM(O3677:W3677)</f>
        <v>16681300020</v>
      </c>
      <c r="AR3677" s="27">
        <f t="shared" si="102"/>
        <v>18683056022.400002</v>
      </c>
      <c r="AS3677" s="5"/>
      <c r="AT3677" s="43" t="s">
        <v>241</v>
      </c>
      <c r="AU3677" s="5" t="s">
        <v>6015</v>
      </c>
    </row>
    <row r="3678" spans="2:47" x14ac:dyDescent="0.25">
      <c r="B3678" s="10" t="s">
        <v>6016</v>
      </c>
      <c r="C3678" s="16" t="s">
        <v>100</v>
      </c>
      <c r="D3678" s="10" t="s">
        <v>6017</v>
      </c>
      <c r="E3678" s="32" t="s">
        <v>6018</v>
      </c>
      <c r="F3678" s="15" t="s">
        <v>6018</v>
      </c>
      <c r="G3678" s="15" t="s">
        <v>6019</v>
      </c>
      <c r="H3678" s="15" t="s">
        <v>197</v>
      </c>
      <c r="I3678" s="15">
        <v>100</v>
      </c>
      <c r="J3678" s="10" t="s">
        <v>238</v>
      </c>
      <c r="K3678" s="15" t="s">
        <v>5952</v>
      </c>
      <c r="L3678" s="15"/>
      <c r="M3678" s="10" t="s">
        <v>5999</v>
      </c>
      <c r="N3678" s="10" t="s">
        <v>5955</v>
      </c>
      <c r="O3678" s="27"/>
      <c r="P3678" s="27"/>
      <c r="Q3678" s="27"/>
      <c r="R3678" s="27"/>
      <c r="S3678" s="27"/>
      <c r="T3678" s="27"/>
      <c r="U3678" s="27"/>
      <c r="V3678" s="27"/>
      <c r="W3678" s="27"/>
      <c r="X3678" s="27"/>
      <c r="Y3678" s="27"/>
      <c r="Z3678" s="27"/>
      <c r="AA3678" s="27"/>
      <c r="AB3678" s="27"/>
      <c r="AC3678" s="27"/>
      <c r="AD3678" s="27"/>
      <c r="AE3678" s="27"/>
      <c r="AF3678" s="27"/>
      <c r="AG3678" s="27"/>
      <c r="AH3678" s="27"/>
      <c r="AI3678" s="27"/>
      <c r="AJ3678" s="27"/>
      <c r="AK3678" s="27"/>
      <c r="AL3678" s="27"/>
      <c r="AM3678" s="27"/>
      <c r="AN3678" s="27"/>
      <c r="AO3678" s="27"/>
      <c r="AP3678" s="27"/>
      <c r="AQ3678" s="27">
        <f>(Q3678+R3678+S3678+T3678+U3678+V3678)</f>
        <v>0</v>
      </c>
      <c r="AR3678" s="27">
        <f t="shared" si="102"/>
        <v>0</v>
      </c>
      <c r="AS3678" s="10"/>
      <c r="AT3678" s="9">
        <v>2014</v>
      </c>
      <c r="AU3678" s="10" t="s">
        <v>6020</v>
      </c>
    </row>
    <row r="3679" spans="2:47" x14ac:dyDescent="0.25">
      <c r="B3679" s="10" t="s">
        <v>6021</v>
      </c>
      <c r="C3679" s="16" t="s">
        <v>100</v>
      </c>
      <c r="D3679" s="10" t="s">
        <v>6017</v>
      </c>
      <c r="E3679" s="32" t="s">
        <v>6018</v>
      </c>
      <c r="F3679" s="15" t="s">
        <v>6018</v>
      </c>
      <c r="G3679" s="15" t="s">
        <v>6019</v>
      </c>
      <c r="H3679" s="15" t="s">
        <v>197</v>
      </c>
      <c r="I3679" s="15">
        <v>100</v>
      </c>
      <c r="J3679" s="10" t="s">
        <v>238</v>
      </c>
      <c r="K3679" s="15" t="s">
        <v>5952</v>
      </c>
      <c r="L3679" s="15"/>
      <c r="M3679" s="10" t="s">
        <v>6022</v>
      </c>
      <c r="N3679" s="10" t="s">
        <v>5955</v>
      </c>
      <c r="O3679" s="27"/>
      <c r="P3679" s="27"/>
      <c r="Q3679" s="27"/>
      <c r="R3679" s="27">
        <v>166509330</v>
      </c>
      <c r="S3679" s="27">
        <v>173169703</v>
      </c>
      <c r="T3679" s="27">
        <v>180096491</v>
      </c>
      <c r="U3679" s="27">
        <v>187300351</v>
      </c>
      <c r="V3679" s="27">
        <v>194792365</v>
      </c>
      <c r="W3679" s="27"/>
      <c r="X3679" s="27"/>
      <c r="Y3679" s="27"/>
      <c r="Z3679" s="27"/>
      <c r="AA3679" s="27"/>
      <c r="AB3679" s="27"/>
      <c r="AC3679" s="27"/>
      <c r="AD3679" s="27"/>
      <c r="AE3679" s="27"/>
      <c r="AF3679" s="27"/>
      <c r="AG3679" s="27"/>
      <c r="AH3679" s="27"/>
      <c r="AI3679" s="27"/>
      <c r="AJ3679" s="27"/>
      <c r="AK3679" s="27"/>
      <c r="AL3679" s="27"/>
      <c r="AM3679" s="27"/>
      <c r="AN3679" s="27"/>
      <c r="AO3679" s="27"/>
      <c r="AP3679" s="27"/>
      <c r="AQ3679" s="27">
        <v>0</v>
      </c>
      <c r="AR3679" s="27">
        <f t="shared" si="102"/>
        <v>0</v>
      </c>
      <c r="AS3679" s="10"/>
      <c r="AT3679" s="9">
        <v>2014</v>
      </c>
      <c r="AU3679" s="15" t="s">
        <v>6023</v>
      </c>
    </row>
    <row r="3680" spans="2:47" x14ac:dyDescent="0.25">
      <c r="B3680" s="10" t="s">
        <v>6024</v>
      </c>
      <c r="C3680" s="10" t="s">
        <v>100</v>
      </c>
      <c r="D3680" s="15" t="s">
        <v>6017</v>
      </c>
      <c r="E3680" s="15" t="s">
        <v>6018</v>
      </c>
      <c r="F3680" s="15" t="s">
        <v>6018</v>
      </c>
      <c r="G3680" s="15" t="s">
        <v>6019</v>
      </c>
      <c r="H3680" s="15" t="s">
        <v>6025</v>
      </c>
      <c r="I3680" s="15">
        <v>100</v>
      </c>
      <c r="J3680" s="15" t="s">
        <v>6026</v>
      </c>
      <c r="K3680" s="15" t="s">
        <v>5952</v>
      </c>
      <c r="L3680" s="15"/>
      <c r="M3680" s="10" t="s">
        <v>6022</v>
      </c>
      <c r="N3680" s="10" t="s">
        <v>5955</v>
      </c>
      <c r="O3680" s="39"/>
      <c r="P3680" s="27"/>
      <c r="Q3680" s="27"/>
      <c r="R3680" s="27">
        <v>147164094</v>
      </c>
      <c r="S3680" s="27">
        <v>173169703</v>
      </c>
      <c r="T3680" s="27">
        <v>180096491</v>
      </c>
      <c r="U3680" s="27">
        <v>187300351</v>
      </c>
      <c r="V3680" s="27">
        <v>194792365</v>
      </c>
      <c r="W3680" s="27"/>
      <c r="X3680" s="27"/>
      <c r="Y3680" s="27"/>
      <c r="Z3680" s="27"/>
      <c r="AA3680" s="27"/>
      <c r="AB3680" s="27"/>
      <c r="AC3680" s="27"/>
      <c r="AD3680" s="27"/>
      <c r="AE3680" s="27"/>
      <c r="AF3680" s="27"/>
      <c r="AG3680" s="27"/>
      <c r="AH3680" s="27"/>
      <c r="AI3680" s="27"/>
      <c r="AJ3680" s="27"/>
      <c r="AK3680" s="27"/>
      <c r="AL3680" s="27"/>
      <c r="AM3680" s="27"/>
      <c r="AN3680" s="27"/>
      <c r="AO3680" s="27"/>
      <c r="AP3680" s="27"/>
      <c r="AQ3680" s="27">
        <v>0</v>
      </c>
      <c r="AR3680" s="27">
        <f t="shared" si="102"/>
        <v>0</v>
      </c>
      <c r="AS3680" s="15"/>
      <c r="AT3680" s="7">
        <v>2015</v>
      </c>
      <c r="AU3680" s="89" t="s">
        <v>6027</v>
      </c>
    </row>
    <row r="3681" spans="2:47" x14ac:dyDescent="0.25">
      <c r="B3681" s="10" t="s">
        <v>6028</v>
      </c>
      <c r="C3681" s="10" t="s">
        <v>100</v>
      </c>
      <c r="D3681" s="15" t="s">
        <v>6017</v>
      </c>
      <c r="E3681" s="15" t="s">
        <v>6018</v>
      </c>
      <c r="F3681" s="15" t="s">
        <v>6018</v>
      </c>
      <c r="G3681" s="15" t="s">
        <v>6019</v>
      </c>
      <c r="H3681" s="15" t="s">
        <v>6025</v>
      </c>
      <c r="I3681" s="15">
        <v>70</v>
      </c>
      <c r="J3681" s="15" t="s">
        <v>6026</v>
      </c>
      <c r="K3681" s="15" t="s">
        <v>5952</v>
      </c>
      <c r="L3681" s="15"/>
      <c r="M3681" s="10" t="s">
        <v>6022</v>
      </c>
      <c r="N3681" s="10" t="s">
        <v>5955</v>
      </c>
      <c r="O3681" s="39"/>
      <c r="P3681" s="27"/>
      <c r="Q3681" s="27"/>
      <c r="R3681" s="27">
        <v>147164094</v>
      </c>
      <c r="S3681" s="27">
        <v>173169703</v>
      </c>
      <c r="T3681" s="27">
        <v>180096491</v>
      </c>
      <c r="U3681" s="27">
        <v>187300351</v>
      </c>
      <c r="V3681" s="27">
        <v>194792365</v>
      </c>
      <c r="W3681" s="27"/>
      <c r="X3681" s="27"/>
      <c r="Y3681" s="27"/>
      <c r="Z3681" s="27"/>
      <c r="AA3681" s="27"/>
      <c r="AB3681" s="27"/>
      <c r="AC3681" s="27"/>
      <c r="AD3681" s="27"/>
      <c r="AE3681" s="27"/>
      <c r="AF3681" s="27"/>
      <c r="AG3681" s="27"/>
      <c r="AH3681" s="27"/>
      <c r="AI3681" s="27"/>
      <c r="AJ3681" s="27"/>
      <c r="AK3681" s="27"/>
      <c r="AL3681" s="27"/>
      <c r="AM3681" s="27"/>
      <c r="AN3681" s="27"/>
      <c r="AO3681" s="27"/>
      <c r="AP3681" s="27"/>
      <c r="AQ3681" s="27">
        <f>SUM(O3681:W3681)</f>
        <v>882523004</v>
      </c>
      <c r="AR3681" s="27">
        <f t="shared" si="102"/>
        <v>988425764.48000014</v>
      </c>
      <c r="AS3681" s="15"/>
      <c r="AT3681" s="7">
        <v>2015</v>
      </c>
      <c r="AU3681" s="10"/>
    </row>
    <row r="3682" spans="2:47" x14ac:dyDescent="0.25">
      <c r="B3682" s="10" t="s">
        <v>6029</v>
      </c>
      <c r="C3682" s="16" t="s">
        <v>100</v>
      </c>
      <c r="D3682" s="10" t="s">
        <v>6030</v>
      </c>
      <c r="E3682" s="32" t="s">
        <v>6031</v>
      </c>
      <c r="F3682" s="15" t="s">
        <v>6032</v>
      </c>
      <c r="G3682" s="40" t="s">
        <v>6033</v>
      </c>
      <c r="H3682" s="15" t="s">
        <v>197</v>
      </c>
      <c r="I3682" s="15">
        <v>100</v>
      </c>
      <c r="J3682" s="10" t="s">
        <v>238</v>
      </c>
      <c r="K3682" s="15" t="s">
        <v>5952</v>
      </c>
      <c r="L3682" s="15"/>
      <c r="M3682" s="10" t="s">
        <v>5999</v>
      </c>
      <c r="N3682" s="10" t="s">
        <v>5955</v>
      </c>
      <c r="O3682" s="27"/>
      <c r="P3682" s="27"/>
      <c r="Q3682" s="27"/>
      <c r="R3682" s="27"/>
      <c r="S3682" s="27"/>
      <c r="T3682" s="27"/>
      <c r="U3682" s="27"/>
      <c r="V3682" s="27"/>
      <c r="W3682" s="27"/>
      <c r="X3682" s="27"/>
      <c r="Y3682" s="27"/>
      <c r="Z3682" s="27"/>
      <c r="AA3682" s="27"/>
      <c r="AB3682" s="27"/>
      <c r="AC3682" s="27"/>
      <c r="AD3682" s="27"/>
      <c r="AE3682" s="27"/>
      <c r="AF3682" s="27"/>
      <c r="AG3682" s="27"/>
      <c r="AH3682" s="27"/>
      <c r="AI3682" s="27"/>
      <c r="AJ3682" s="27"/>
      <c r="AK3682" s="27"/>
      <c r="AL3682" s="27"/>
      <c r="AM3682" s="27"/>
      <c r="AN3682" s="27"/>
      <c r="AO3682" s="27"/>
      <c r="AP3682" s="27"/>
      <c r="AQ3682" s="27">
        <f>(Q3682+R3682+S3682+T3682+U3682+V3682)</f>
        <v>0</v>
      </c>
      <c r="AR3682" s="27">
        <f t="shared" si="102"/>
        <v>0</v>
      </c>
      <c r="AS3682" s="10"/>
      <c r="AT3682" s="9">
        <v>2014</v>
      </c>
      <c r="AU3682" s="10" t="s">
        <v>6034</v>
      </c>
    </row>
    <row r="3683" spans="2:47" x14ac:dyDescent="0.25">
      <c r="B3683" s="10" t="s">
        <v>6035</v>
      </c>
      <c r="C3683" s="16" t="s">
        <v>100</v>
      </c>
      <c r="D3683" s="10" t="s">
        <v>6030</v>
      </c>
      <c r="E3683" s="32" t="s">
        <v>6031</v>
      </c>
      <c r="F3683" s="15" t="s">
        <v>6032</v>
      </c>
      <c r="G3683" s="40" t="s">
        <v>6033</v>
      </c>
      <c r="H3683" s="15" t="s">
        <v>197</v>
      </c>
      <c r="I3683" s="15">
        <v>100</v>
      </c>
      <c r="J3683" s="10" t="s">
        <v>238</v>
      </c>
      <c r="K3683" s="15" t="s">
        <v>5952</v>
      </c>
      <c r="L3683" s="15"/>
      <c r="M3683" s="10" t="s">
        <v>6022</v>
      </c>
      <c r="N3683" s="10" t="s">
        <v>5955</v>
      </c>
      <c r="O3683" s="27"/>
      <c r="P3683" s="27"/>
      <c r="Q3683" s="27"/>
      <c r="R3683" s="27">
        <v>53000000</v>
      </c>
      <c r="S3683" s="27">
        <v>55120000</v>
      </c>
      <c r="T3683" s="27">
        <v>57324800</v>
      </c>
      <c r="U3683" s="27">
        <v>59617792</v>
      </c>
      <c r="V3683" s="27">
        <v>62002504</v>
      </c>
      <c r="W3683" s="27"/>
      <c r="X3683" s="27"/>
      <c r="Y3683" s="27"/>
      <c r="Z3683" s="27"/>
      <c r="AA3683" s="27"/>
      <c r="AB3683" s="27"/>
      <c r="AC3683" s="27"/>
      <c r="AD3683" s="27"/>
      <c r="AE3683" s="27"/>
      <c r="AF3683" s="27"/>
      <c r="AG3683" s="27"/>
      <c r="AH3683" s="27"/>
      <c r="AI3683" s="27"/>
      <c r="AJ3683" s="27"/>
      <c r="AK3683" s="27"/>
      <c r="AL3683" s="27"/>
      <c r="AM3683" s="27"/>
      <c r="AN3683" s="27"/>
      <c r="AO3683" s="27"/>
      <c r="AP3683" s="27"/>
      <c r="AQ3683" s="27">
        <f>SUM(O3683:W3683)</f>
        <v>287065096</v>
      </c>
      <c r="AR3683" s="27">
        <f t="shared" si="102"/>
        <v>321512907.52000004</v>
      </c>
      <c r="AS3683" s="10"/>
      <c r="AT3683" s="9">
        <v>2014</v>
      </c>
      <c r="AU3683" s="89"/>
    </row>
    <row r="3684" spans="2:47" x14ac:dyDescent="0.25">
      <c r="B3684" s="10" t="s">
        <v>6036</v>
      </c>
      <c r="C3684" s="16" t="s">
        <v>100</v>
      </c>
      <c r="D3684" s="43" t="s">
        <v>5994</v>
      </c>
      <c r="E3684" s="10" t="s">
        <v>5995</v>
      </c>
      <c r="F3684" s="10" t="s">
        <v>5996</v>
      </c>
      <c r="G3684" s="10" t="s">
        <v>6037</v>
      </c>
      <c r="H3684" s="10" t="s">
        <v>105</v>
      </c>
      <c r="I3684" s="10">
        <v>100</v>
      </c>
      <c r="J3684" s="10" t="s">
        <v>238</v>
      </c>
      <c r="K3684" s="15" t="s">
        <v>5830</v>
      </c>
      <c r="L3684" s="10"/>
      <c r="M3684" s="10" t="s">
        <v>5999</v>
      </c>
      <c r="N3684" s="10" t="s">
        <v>5955</v>
      </c>
      <c r="O3684" s="27"/>
      <c r="P3684" s="27"/>
      <c r="Q3684" s="27">
        <v>20500000</v>
      </c>
      <c r="R3684" s="27">
        <v>34500000</v>
      </c>
      <c r="S3684" s="27"/>
      <c r="T3684" s="27"/>
      <c r="U3684" s="27"/>
      <c r="V3684" s="27"/>
      <c r="W3684" s="27"/>
      <c r="X3684" s="27"/>
      <c r="Y3684" s="27"/>
      <c r="Z3684" s="27"/>
      <c r="AA3684" s="27"/>
      <c r="AB3684" s="27"/>
      <c r="AC3684" s="27"/>
      <c r="AD3684" s="27"/>
      <c r="AE3684" s="27"/>
      <c r="AF3684" s="27"/>
      <c r="AG3684" s="27"/>
      <c r="AH3684" s="27"/>
      <c r="AI3684" s="27"/>
      <c r="AJ3684" s="27"/>
      <c r="AK3684" s="27"/>
      <c r="AL3684" s="27"/>
      <c r="AM3684" s="27"/>
      <c r="AN3684" s="27"/>
      <c r="AO3684" s="27"/>
      <c r="AP3684" s="27"/>
      <c r="AQ3684" s="27">
        <f>SUM(O3684:W3684)</f>
        <v>55000000</v>
      </c>
      <c r="AR3684" s="27">
        <f t="shared" si="102"/>
        <v>61600000.000000007</v>
      </c>
      <c r="AS3684" s="10"/>
      <c r="AT3684" s="9">
        <v>2014</v>
      </c>
      <c r="AU3684" s="89"/>
    </row>
    <row r="3685" spans="2:47" x14ac:dyDescent="0.25">
      <c r="B3685" s="10" t="s">
        <v>6038</v>
      </c>
      <c r="C3685" s="16" t="s">
        <v>100</v>
      </c>
      <c r="D3685" s="15" t="s">
        <v>6039</v>
      </c>
      <c r="E3685" s="15" t="s">
        <v>6040</v>
      </c>
      <c r="F3685" s="31" t="s">
        <v>6041</v>
      </c>
      <c r="G3685" s="15" t="s">
        <v>6042</v>
      </c>
      <c r="H3685" s="15" t="s">
        <v>197</v>
      </c>
      <c r="I3685" s="15">
        <v>75</v>
      </c>
      <c r="J3685" s="15" t="s">
        <v>6043</v>
      </c>
      <c r="K3685" s="15" t="s">
        <v>5830</v>
      </c>
      <c r="L3685" s="10"/>
      <c r="M3685" s="10" t="s">
        <v>6044</v>
      </c>
      <c r="N3685" s="10" t="s">
        <v>5955</v>
      </c>
      <c r="O3685" s="27"/>
      <c r="P3685" s="27"/>
      <c r="Q3685" s="27"/>
      <c r="R3685" s="27">
        <v>20700000</v>
      </c>
      <c r="S3685" s="27">
        <v>20700000</v>
      </c>
      <c r="T3685" s="27">
        <v>20700000</v>
      </c>
      <c r="U3685" s="27">
        <v>20700000</v>
      </c>
      <c r="V3685" s="27">
        <v>20700000</v>
      </c>
      <c r="W3685" s="27"/>
      <c r="X3685" s="27"/>
      <c r="Y3685" s="27"/>
      <c r="Z3685" s="27"/>
      <c r="AA3685" s="27"/>
      <c r="AB3685" s="27"/>
      <c r="AC3685" s="27"/>
      <c r="AD3685" s="27"/>
      <c r="AE3685" s="27"/>
      <c r="AF3685" s="27"/>
      <c r="AG3685" s="27"/>
      <c r="AH3685" s="27"/>
      <c r="AI3685" s="27"/>
      <c r="AJ3685" s="27"/>
      <c r="AK3685" s="27"/>
      <c r="AL3685" s="27"/>
      <c r="AM3685" s="27"/>
      <c r="AN3685" s="27"/>
      <c r="AO3685" s="27"/>
      <c r="AP3685" s="27"/>
      <c r="AQ3685" s="27">
        <v>0</v>
      </c>
      <c r="AR3685" s="27">
        <f t="shared" si="102"/>
        <v>0</v>
      </c>
      <c r="AS3685" s="10"/>
      <c r="AT3685" s="9">
        <v>2014</v>
      </c>
      <c r="AU3685" s="89" t="s">
        <v>239</v>
      </c>
    </row>
    <row r="3686" spans="2:47" x14ac:dyDescent="0.25">
      <c r="B3686" s="10" t="s">
        <v>6045</v>
      </c>
      <c r="C3686" s="16" t="s">
        <v>100</v>
      </c>
      <c r="D3686" s="15" t="s">
        <v>6039</v>
      </c>
      <c r="E3686" s="15" t="s">
        <v>6040</v>
      </c>
      <c r="F3686" s="31" t="s">
        <v>6041</v>
      </c>
      <c r="G3686" s="15" t="s">
        <v>6042</v>
      </c>
      <c r="H3686" s="15" t="s">
        <v>197</v>
      </c>
      <c r="I3686" s="15">
        <v>75</v>
      </c>
      <c r="J3686" s="15" t="s">
        <v>106</v>
      </c>
      <c r="K3686" s="15" t="s">
        <v>5830</v>
      </c>
      <c r="L3686" s="10"/>
      <c r="M3686" s="10" t="s">
        <v>6044</v>
      </c>
      <c r="N3686" s="10" t="s">
        <v>5955</v>
      </c>
      <c r="O3686" s="27"/>
      <c r="P3686" s="27"/>
      <c r="Q3686" s="27"/>
      <c r="R3686" s="27">
        <v>10350000</v>
      </c>
      <c r="S3686" s="27">
        <v>10764000</v>
      </c>
      <c r="T3686" s="27">
        <v>11194560</v>
      </c>
      <c r="U3686" s="27">
        <v>11642342.4</v>
      </c>
      <c r="V3686" s="27">
        <v>12108036.096000001</v>
      </c>
      <c r="W3686" s="27"/>
      <c r="X3686" s="27"/>
      <c r="Y3686" s="27"/>
      <c r="Z3686" s="27"/>
      <c r="AA3686" s="27"/>
      <c r="AB3686" s="27"/>
      <c r="AC3686" s="27"/>
      <c r="AD3686" s="27"/>
      <c r="AE3686" s="27"/>
      <c r="AF3686" s="27"/>
      <c r="AG3686" s="27"/>
      <c r="AH3686" s="27"/>
      <c r="AI3686" s="27"/>
      <c r="AJ3686" s="27"/>
      <c r="AK3686" s="27"/>
      <c r="AL3686" s="27"/>
      <c r="AM3686" s="27"/>
      <c r="AN3686" s="27"/>
      <c r="AO3686" s="27"/>
      <c r="AP3686" s="27"/>
      <c r="AQ3686" s="27">
        <v>0</v>
      </c>
      <c r="AR3686" s="27">
        <f t="shared" si="102"/>
        <v>0</v>
      </c>
      <c r="AS3686" s="10"/>
      <c r="AT3686" s="43" t="s">
        <v>241</v>
      </c>
      <c r="AU3686" s="10" t="s">
        <v>6046</v>
      </c>
    </row>
    <row r="3687" spans="2:47" x14ac:dyDescent="0.25">
      <c r="B3687" s="10" t="s">
        <v>6047</v>
      </c>
      <c r="C3687" s="16" t="s">
        <v>100</v>
      </c>
      <c r="D3687" s="15" t="s">
        <v>6039</v>
      </c>
      <c r="E3687" s="15" t="s">
        <v>6040</v>
      </c>
      <c r="F3687" s="31" t="s">
        <v>6041</v>
      </c>
      <c r="G3687" s="15" t="s">
        <v>6042</v>
      </c>
      <c r="H3687" s="15" t="s">
        <v>197</v>
      </c>
      <c r="I3687" s="15">
        <v>75</v>
      </c>
      <c r="J3687" s="15" t="s">
        <v>106</v>
      </c>
      <c r="K3687" s="15" t="s">
        <v>5830</v>
      </c>
      <c r="L3687" s="10"/>
      <c r="M3687" s="10" t="s">
        <v>6044</v>
      </c>
      <c r="N3687" s="10" t="s">
        <v>5955</v>
      </c>
      <c r="O3687" s="27"/>
      <c r="P3687" s="27"/>
      <c r="Q3687" s="27"/>
      <c r="R3687" s="27">
        <v>10350000</v>
      </c>
      <c r="S3687" s="27">
        <v>14400000</v>
      </c>
      <c r="T3687" s="27">
        <v>11194560</v>
      </c>
      <c r="U3687" s="27">
        <v>11642342.4</v>
      </c>
      <c r="V3687" s="27">
        <v>12108036.096000001</v>
      </c>
      <c r="W3687" s="27"/>
      <c r="X3687" s="27"/>
      <c r="Y3687" s="27"/>
      <c r="Z3687" s="27"/>
      <c r="AA3687" s="27"/>
      <c r="AB3687" s="27"/>
      <c r="AC3687" s="27"/>
      <c r="AD3687" s="27"/>
      <c r="AE3687" s="27"/>
      <c r="AF3687" s="27"/>
      <c r="AG3687" s="27"/>
      <c r="AH3687" s="27"/>
      <c r="AI3687" s="27"/>
      <c r="AJ3687" s="27"/>
      <c r="AK3687" s="27"/>
      <c r="AL3687" s="27"/>
      <c r="AM3687" s="27"/>
      <c r="AN3687" s="27"/>
      <c r="AO3687" s="27"/>
      <c r="AP3687" s="27"/>
      <c r="AQ3687" s="27">
        <v>0</v>
      </c>
      <c r="AR3687" s="27">
        <f t="shared" si="102"/>
        <v>0</v>
      </c>
      <c r="AS3687" s="43"/>
      <c r="AT3687" s="43" t="s">
        <v>241</v>
      </c>
      <c r="AU3687" s="75" t="s">
        <v>6048</v>
      </c>
    </row>
    <row r="3688" spans="2:47" x14ac:dyDescent="0.25">
      <c r="B3688" s="10" t="s">
        <v>6049</v>
      </c>
      <c r="C3688" s="16" t="s">
        <v>100</v>
      </c>
      <c r="D3688" s="15" t="s">
        <v>6050</v>
      </c>
      <c r="E3688" s="15" t="s">
        <v>6051</v>
      </c>
      <c r="F3688" s="31" t="s">
        <v>6051</v>
      </c>
      <c r="G3688" s="15" t="s">
        <v>6042</v>
      </c>
      <c r="H3688" s="15" t="s">
        <v>197</v>
      </c>
      <c r="I3688" s="15">
        <v>75</v>
      </c>
      <c r="J3688" s="15" t="s">
        <v>106</v>
      </c>
      <c r="K3688" s="15" t="s">
        <v>5830</v>
      </c>
      <c r="L3688" s="10"/>
      <c r="M3688" s="10" t="s">
        <v>6044</v>
      </c>
      <c r="N3688" s="10" t="s">
        <v>5955</v>
      </c>
      <c r="O3688" s="27"/>
      <c r="P3688" s="27"/>
      <c r="Q3688" s="27"/>
      <c r="R3688" s="27">
        <v>10350000</v>
      </c>
      <c r="S3688" s="27">
        <v>36000000</v>
      </c>
      <c r="T3688" s="27">
        <v>11194560</v>
      </c>
      <c r="U3688" s="27">
        <v>11642342.4</v>
      </c>
      <c r="V3688" s="27">
        <v>12108036.096000001</v>
      </c>
      <c r="W3688" s="27"/>
      <c r="X3688" s="27"/>
      <c r="Y3688" s="27"/>
      <c r="Z3688" s="27"/>
      <c r="AA3688" s="27"/>
      <c r="AB3688" s="27"/>
      <c r="AC3688" s="27"/>
      <c r="AD3688" s="27"/>
      <c r="AE3688" s="27"/>
      <c r="AF3688" s="27"/>
      <c r="AG3688" s="27"/>
      <c r="AH3688" s="27"/>
      <c r="AI3688" s="27"/>
      <c r="AJ3688" s="27"/>
      <c r="AK3688" s="27"/>
      <c r="AL3688" s="27"/>
      <c r="AM3688" s="27"/>
      <c r="AN3688" s="27"/>
      <c r="AO3688" s="27"/>
      <c r="AP3688" s="27"/>
      <c r="AQ3688" s="27">
        <v>0</v>
      </c>
      <c r="AR3688" s="27">
        <f t="shared" si="102"/>
        <v>0</v>
      </c>
      <c r="AS3688" s="43"/>
      <c r="AT3688" s="43" t="s">
        <v>241</v>
      </c>
      <c r="AU3688" s="75" t="s">
        <v>6052</v>
      </c>
    </row>
    <row r="3689" spans="2:47" x14ac:dyDescent="0.25">
      <c r="B3689" s="44" t="s">
        <v>6053</v>
      </c>
      <c r="C3689" s="45" t="s">
        <v>100</v>
      </c>
      <c r="D3689" s="46" t="s">
        <v>6050</v>
      </c>
      <c r="E3689" s="46" t="s">
        <v>6051</v>
      </c>
      <c r="F3689" s="47" t="s">
        <v>6051</v>
      </c>
      <c r="G3689" s="46" t="s">
        <v>6042</v>
      </c>
      <c r="H3689" s="46" t="s">
        <v>197</v>
      </c>
      <c r="I3689" s="46">
        <v>75</v>
      </c>
      <c r="J3689" s="46" t="s">
        <v>106</v>
      </c>
      <c r="K3689" s="46" t="s">
        <v>5830</v>
      </c>
      <c r="L3689" s="44"/>
      <c r="M3689" s="44" t="s">
        <v>6044</v>
      </c>
      <c r="N3689" s="44" t="s">
        <v>5955</v>
      </c>
      <c r="O3689" s="59"/>
      <c r="P3689" s="59"/>
      <c r="Q3689" s="59"/>
      <c r="R3689" s="59">
        <v>10350000</v>
      </c>
      <c r="S3689" s="59">
        <v>36000000</v>
      </c>
      <c r="T3689" s="59">
        <v>41400000</v>
      </c>
      <c r="U3689" s="59">
        <v>11642342.4</v>
      </c>
      <c r="V3689" s="59">
        <v>12108036.096000001</v>
      </c>
      <c r="W3689" s="59"/>
      <c r="X3689" s="59"/>
      <c r="Y3689" s="59"/>
      <c r="Z3689" s="59"/>
      <c r="AA3689" s="59"/>
      <c r="AB3689" s="59"/>
      <c r="AC3689" s="59"/>
      <c r="AD3689" s="59"/>
      <c r="AE3689" s="59"/>
      <c r="AF3689" s="59"/>
      <c r="AG3689" s="59"/>
      <c r="AH3689" s="59"/>
      <c r="AI3689" s="59"/>
      <c r="AJ3689" s="59"/>
      <c r="AK3689" s="59"/>
      <c r="AL3689" s="59"/>
      <c r="AM3689" s="59"/>
      <c r="AN3689" s="59"/>
      <c r="AO3689" s="59"/>
      <c r="AP3689" s="59"/>
      <c r="AQ3689" s="59">
        <f>SUM(O3689:W3689)</f>
        <v>111500378.49600001</v>
      </c>
      <c r="AR3689" s="27">
        <f t="shared" si="102"/>
        <v>124880423.91552001</v>
      </c>
      <c r="AS3689" s="101"/>
      <c r="AT3689" s="101" t="s">
        <v>6054</v>
      </c>
      <c r="AU3689" s="102" t="s">
        <v>6055</v>
      </c>
    </row>
    <row r="3690" spans="2:47" x14ac:dyDescent="0.25">
      <c r="B3690" s="10" t="s">
        <v>6056</v>
      </c>
      <c r="C3690" s="16" t="s">
        <v>100</v>
      </c>
      <c r="D3690" s="15" t="s">
        <v>6057</v>
      </c>
      <c r="E3690" s="15" t="s">
        <v>6058</v>
      </c>
      <c r="F3690" s="31" t="s">
        <v>6059</v>
      </c>
      <c r="G3690" s="15" t="s">
        <v>6060</v>
      </c>
      <c r="H3690" s="15" t="s">
        <v>197</v>
      </c>
      <c r="I3690" s="15">
        <v>80</v>
      </c>
      <c r="J3690" s="15" t="s">
        <v>6043</v>
      </c>
      <c r="K3690" s="15" t="s">
        <v>5830</v>
      </c>
      <c r="L3690" s="10"/>
      <c r="M3690" s="10" t="s">
        <v>6044</v>
      </c>
      <c r="N3690" s="10" t="s">
        <v>5955</v>
      </c>
      <c r="O3690" s="27"/>
      <c r="P3690" s="27"/>
      <c r="Q3690" s="27"/>
      <c r="R3690" s="27">
        <v>57990000</v>
      </c>
      <c r="S3690" s="27">
        <v>54100000</v>
      </c>
      <c r="T3690" s="27">
        <v>54100000</v>
      </c>
      <c r="U3690" s="27">
        <v>54100000</v>
      </c>
      <c r="V3690" s="27">
        <v>54100000</v>
      </c>
      <c r="W3690" s="27"/>
      <c r="X3690" s="27"/>
      <c r="Y3690" s="27"/>
      <c r="Z3690" s="27"/>
      <c r="AA3690" s="27"/>
      <c r="AB3690" s="27"/>
      <c r="AC3690" s="27"/>
      <c r="AD3690" s="27"/>
      <c r="AE3690" s="27"/>
      <c r="AF3690" s="27"/>
      <c r="AG3690" s="27"/>
      <c r="AH3690" s="27"/>
      <c r="AI3690" s="27"/>
      <c r="AJ3690" s="27"/>
      <c r="AK3690" s="27"/>
      <c r="AL3690" s="27"/>
      <c r="AM3690" s="27"/>
      <c r="AN3690" s="27"/>
      <c r="AO3690" s="27"/>
      <c r="AP3690" s="27"/>
      <c r="AQ3690" s="27">
        <v>0</v>
      </c>
      <c r="AR3690" s="27">
        <f t="shared" si="102"/>
        <v>0</v>
      </c>
      <c r="AS3690" s="10"/>
      <c r="AT3690" s="9">
        <v>2014</v>
      </c>
      <c r="AU3690" s="10" t="s">
        <v>6061</v>
      </c>
    </row>
    <row r="3691" spans="2:47" x14ac:dyDescent="0.25">
      <c r="B3691" s="10" t="s">
        <v>6062</v>
      </c>
      <c r="C3691" s="16" t="s">
        <v>100</v>
      </c>
      <c r="D3691" s="15" t="s">
        <v>6057</v>
      </c>
      <c r="E3691" s="15" t="s">
        <v>6058</v>
      </c>
      <c r="F3691" s="31" t="s">
        <v>6059</v>
      </c>
      <c r="G3691" s="15" t="s">
        <v>6060</v>
      </c>
      <c r="H3691" s="15" t="s">
        <v>197</v>
      </c>
      <c r="I3691" s="15">
        <v>80</v>
      </c>
      <c r="J3691" s="15" t="s">
        <v>6007</v>
      </c>
      <c r="K3691" s="15" t="s">
        <v>5830</v>
      </c>
      <c r="L3691" s="10"/>
      <c r="M3691" s="10" t="s">
        <v>6044</v>
      </c>
      <c r="N3691" s="10" t="s">
        <v>5955</v>
      </c>
      <c r="O3691" s="27"/>
      <c r="P3691" s="27"/>
      <c r="Q3691" s="27"/>
      <c r="R3691" s="27">
        <v>57990000</v>
      </c>
      <c r="S3691" s="27">
        <v>56264000</v>
      </c>
      <c r="T3691" s="27">
        <f>S3691*1.04</f>
        <v>58514560</v>
      </c>
      <c r="U3691" s="27">
        <f>T3691*1.04</f>
        <v>60855142.399999999</v>
      </c>
      <c r="V3691" s="27">
        <f>U3691*1.04</f>
        <v>63289348.096000001</v>
      </c>
      <c r="W3691" s="27"/>
      <c r="X3691" s="27"/>
      <c r="Y3691" s="27"/>
      <c r="Z3691" s="27"/>
      <c r="AA3691" s="27"/>
      <c r="AB3691" s="27"/>
      <c r="AC3691" s="27"/>
      <c r="AD3691" s="27"/>
      <c r="AE3691" s="27"/>
      <c r="AF3691" s="27"/>
      <c r="AG3691" s="27"/>
      <c r="AH3691" s="27"/>
      <c r="AI3691" s="27"/>
      <c r="AJ3691" s="27"/>
      <c r="AK3691" s="27"/>
      <c r="AL3691" s="27"/>
      <c r="AM3691" s="27"/>
      <c r="AN3691" s="27"/>
      <c r="AO3691" s="27"/>
      <c r="AP3691" s="27"/>
      <c r="AQ3691" s="27">
        <v>0</v>
      </c>
      <c r="AR3691" s="27">
        <f t="shared" si="102"/>
        <v>0</v>
      </c>
      <c r="AS3691" s="10"/>
      <c r="AT3691" s="9" t="s">
        <v>6009</v>
      </c>
      <c r="AU3691" s="89" t="s">
        <v>239</v>
      </c>
    </row>
    <row r="3692" spans="2:47" x14ac:dyDescent="0.25">
      <c r="B3692" s="10" t="s">
        <v>6063</v>
      </c>
      <c r="C3692" s="16" t="s">
        <v>100</v>
      </c>
      <c r="D3692" s="15" t="s">
        <v>6057</v>
      </c>
      <c r="E3692" s="15" t="s">
        <v>6058</v>
      </c>
      <c r="F3692" s="31" t="s">
        <v>6059</v>
      </c>
      <c r="G3692" s="15" t="s">
        <v>6060</v>
      </c>
      <c r="H3692" s="15" t="s">
        <v>197</v>
      </c>
      <c r="I3692" s="15">
        <v>80</v>
      </c>
      <c r="J3692" s="15" t="s">
        <v>106</v>
      </c>
      <c r="K3692" s="15" t="s">
        <v>5830</v>
      </c>
      <c r="L3692" s="10"/>
      <c r="M3692" s="10" t="s">
        <v>6044</v>
      </c>
      <c r="N3692" s="10" t="s">
        <v>5955</v>
      </c>
      <c r="O3692" s="27"/>
      <c r="P3692" s="27"/>
      <c r="Q3692" s="27"/>
      <c r="R3692" s="27">
        <v>28995000</v>
      </c>
      <c r="S3692" s="27">
        <v>30154800</v>
      </c>
      <c r="T3692" s="27">
        <v>31360992</v>
      </c>
      <c r="U3692" s="27">
        <v>32615431.68</v>
      </c>
      <c r="V3692" s="27">
        <v>33920048.9472</v>
      </c>
      <c r="W3692" s="27"/>
      <c r="X3692" s="27"/>
      <c r="Y3692" s="27"/>
      <c r="Z3692" s="27"/>
      <c r="AA3692" s="27"/>
      <c r="AB3692" s="27"/>
      <c r="AC3692" s="27"/>
      <c r="AD3692" s="27"/>
      <c r="AE3692" s="27"/>
      <c r="AF3692" s="27"/>
      <c r="AG3692" s="27"/>
      <c r="AH3692" s="27"/>
      <c r="AI3692" s="27"/>
      <c r="AJ3692" s="27"/>
      <c r="AK3692" s="27"/>
      <c r="AL3692" s="27"/>
      <c r="AM3692" s="27"/>
      <c r="AN3692" s="27"/>
      <c r="AO3692" s="27"/>
      <c r="AP3692" s="27"/>
      <c r="AQ3692" s="27">
        <v>0</v>
      </c>
      <c r="AR3692" s="27">
        <f t="shared" si="102"/>
        <v>0</v>
      </c>
      <c r="AS3692" s="10"/>
      <c r="AT3692" s="43" t="s">
        <v>241</v>
      </c>
      <c r="AU3692" s="10" t="s">
        <v>6064</v>
      </c>
    </row>
    <row r="3693" spans="2:47" x14ac:dyDescent="0.25">
      <c r="B3693" s="10" t="s">
        <v>6065</v>
      </c>
      <c r="C3693" s="16" t="s">
        <v>100</v>
      </c>
      <c r="D3693" s="15" t="s">
        <v>6057</v>
      </c>
      <c r="E3693" s="15" t="s">
        <v>6058</v>
      </c>
      <c r="F3693" s="31" t="s">
        <v>6059</v>
      </c>
      <c r="G3693" s="15" t="s">
        <v>6060</v>
      </c>
      <c r="H3693" s="15" t="s">
        <v>197</v>
      </c>
      <c r="I3693" s="15">
        <v>80</v>
      </c>
      <c r="J3693" s="15" t="s">
        <v>106</v>
      </c>
      <c r="K3693" s="15" t="s">
        <v>5830</v>
      </c>
      <c r="L3693" s="10"/>
      <c r="M3693" s="10" t="s">
        <v>6066</v>
      </c>
      <c r="N3693" s="10" t="s">
        <v>5955</v>
      </c>
      <c r="O3693" s="27"/>
      <c r="P3693" s="27"/>
      <c r="Q3693" s="27"/>
      <c r="R3693" s="27">
        <v>45252000</v>
      </c>
      <c r="S3693" s="27">
        <v>30154800</v>
      </c>
      <c r="T3693" s="27">
        <v>31360992</v>
      </c>
      <c r="U3693" s="27">
        <v>32615431.68</v>
      </c>
      <c r="V3693" s="27">
        <v>33920048.950000003</v>
      </c>
      <c r="W3693" s="27"/>
      <c r="X3693" s="27"/>
      <c r="Y3693" s="27"/>
      <c r="Z3693" s="27"/>
      <c r="AA3693" s="27"/>
      <c r="AB3693" s="27"/>
      <c r="AC3693" s="27"/>
      <c r="AD3693" s="27"/>
      <c r="AE3693" s="27"/>
      <c r="AF3693" s="27"/>
      <c r="AG3693" s="27"/>
      <c r="AH3693" s="27"/>
      <c r="AI3693" s="27"/>
      <c r="AJ3693" s="27"/>
      <c r="AK3693" s="27"/>
      <c r="AL3693" s="27"/>
      <c r="AM3693" s="27"/>
      <c r="AN3693" s="27"/>
      <c r="AO3693" s="27"/>
      <c r="AP3693" s="27"/>
      <c r="AQ3693" s="27">
        <v>0</v>
      </c>
      <c r="AR3693" s="27">
        <f t="shared" si="102"/>
        <v>0</v>
      </c>
      <c r="AS3693" s="10"/>
      <c r="AT3693" s="43" t="s">
        <v>241</v>
      </c>
      <c r="AU3693" s="10" t="s">
        <v>6046</v>
      </c>
    </row>
    <row r="3694" spans="2:47" x14ac:dyDescent="0.25">
      <c r="B3694" s="10" t="s">
        <v>6067</v>
      </c>
      <c r="C3694" s="16" t="s">
        <v>100</v>
      </c>
      <c r="D3694" s="15" t="s">
        <v>6057</v>
      </c>
      <c r="E3694" s="15" t="s">
        <v>6058</v>
      </c>
      <c r="F3694" s="31" t="s">
        <v>6059</v>
      </c>
      <c r="G3694" s="15" t="s">
        <v>6060</v>
      </c>
      <c r="H3694" s="15" t="s">
        <v>197</v>
      </c>
      <c r="I3694" s="15">
        <v>80</v>
      </c>
      <c r="J3694" s="15" t="s">
        <v>106</v>
      </c>
      <c r="K3694" s="15" t="s">
        <v>5830</v>
      </c>
      <c r="L3694" s="10"/>
      <c r="M3694" s="10" t="s">
        <v>6066</v>
      </c>
      <c r="N3694" s="10" t="s">
        <v>5955</v>
      </c>
      <c r="O3694" s="27"/>
      <c r="P3694" s="27"/>
      <c r="Q3694" s="27"/>
      <c r="R3694" s="27">
        <v>45252000</v>
      </c>
      <c r="S3694" s="27">
        <v>39060000</v>
      </c>
      <c r="T3694" s="27">
        <v>31360992</v>
      </c>
      <c r="U3694" s="27">
        <v>32615431.68</v>
      </c>
      <c r="V3694" s="27">
        <v>33920048.950000003</v>
      </c>
      <c r="W3694" s="27"/>
      <c r="X3694" s="27"/>
      <c r="Y3694" s="27"/>
      <c r="Z3694" s="27"/>
      <c r="AA3694" s="27"/>
      <c r="AB3694" s="27"/>
      <c r="AC3694" s="27"/>
      <c r="AD3694" s="27"/>
      <c r="AE3694" s="27"/>
      <c r="AF3694" s="27"/>
      <c r="AG3694" s="27"/>
      <c r="AH3694" s="27"/>
      <c r="AI3694" s="27"/>
      <c r="AJ3694" s="27"/>
      <c r="AK3694" s="27"/>
      <c r="AL3694" s="27"/>
      <c r="AM3694" s="27"/>
      <c r="AN3694" s="27"/>
      <c r="AO3694" s="27"/>
      <c r="AP3694" s="27"/>
      <c r="AQ3694" s="27">
        <v>0</v>
      </c>
      <c r="AR3694" s="27">
        <f t="shared" si="102"/>
        <v>0</v>
      </c>
      <c r="AS3694" s="43"/>
      <c r="AT3694" s="43" t="s">
        <v>241</v>
      </c>
      <c r="AU3694" s="75" t="s">
        <v>6068</v>
      </c>
    </row>
    <row r="3695" spans="2:47" x14ac:dyDescent="0.25">
      <c r="B3695" s="10" t="s">
        <v>6069</v>
      </c>
      <c r="C3695" s="16" t="s">
        <v>100</v>
      </c>
      <c r="D3695" s="48" t="s">
        <v>6070</v>
      </c>
      <c r="E3695" s="48" t="s">
        <v>6071</v>
      </c>
      <c r="F3695" s="48" t="s">
        <v>6071</v>
      </c>
      <c r="G3695" s="15" t="s">
        <v>6072</v>
      </c>
      <c r="H3695" s="15" t="s">
        <v>1026</v>
      </c>
      <c r="I3695" s="15">
        <v>80</v>
      </c>
      <c r="J3695" s="15" t="s">
        <v>106</v>
      </c>
      <c r="K3695" s="15" t="s">
        <v>5830</v>
      </c>
      <c r="L3695" s="10"/>
      <c r="M3695" s="10" t="s">
        <v>6066</v>
      </c>
      <c r="N3695" s="10" t="s">
        <v>5955</v>
      </c>
      <c r="O3695" s="27"/>
      <c r="P3695" s="27"/>
      <c r="Q3695" s="27"/>
      <c r="R3695" s="27">
        <v>45252000</v>
      </c>
      <c r="S3695" s="27">
        <v>39060000</v>
      </c>
      <c r="T3695" s="27">
        <v>34720000</v>
      </c>
      <c r="U3695" s="27">
        <v>32615431.68</v>
      </c>
      <c r="V3695" s="27">
        <v>33920048.950000003</v>
      </c>
      <c r="W3695" s="27"/>
      <c r="X3695" s="27"/>
      <c r="Y3695" s="27"/>
      <c r="Z3695" s="27"/>
      <c r="AA3695" s="27"/>
      <c r="AB3695" s="27"/>
      <c r="AC3695" s="27"/>
      <c r="AD3695" s="27"/>
      <c r="AE3695" s="27"/>
      <c r="AF3695" s="27"/>
      <c r="AG3695" s="27"/>
      <c r="AH3695" s="27"/>
      <c r="AI3695" s="27"/>
      <c r="AJ3695" s="27"/>
      <c r="AK3695" s="27"/>
      <c r="AL3695" s="27"/>
      <c r="AM3695" s="27"/>
      <c r="AN3695" s="27"/>
      <c r="AO3695" s="27"/>
      <c r="AP3695" s="27"/>
      <c r="AQ3695" s="27">
        <f>SUM(O3695:W3695)</f>
        <v>185567480.63</v>
      </c>
      <c r="AR3695" s="27">
        <f t="shared" si="102"/>
        <v>207835578.30560002</v>
      </c>
      <c r="AS3695" s="43"/>
      <c r="AT3695" s="43" t="s">
        <v>241</v>
      </c>
      <c r="AU3695" s="75" t="s">
        <v>6073</v>
      </c>
    </row>
    <row r="3696" spans="2:47" x14ac:dyDescent="0.25">
      <c r="B3696" s="10" t="s">
        <v>6074</v>
      </c>
      <c r="C3696" s="16" t="s">
        <v>100</v>
      </c>
      <c r="D3696" s="15" t="s">
        <v>6075</v>
      </c>
      <c r="E3696" s="15" t="s">
        <v>6076</v>
      </c>
      <c r="F3696" s="31" t="s">
        <v>6076</v>
      </c>
      <c r="G3696" s="15" t="s">
        <v>6077</v>
      </c>
      <c r="H3696" s="15" t="s">
        <v>197</v>
      </c>
      <c r="I3696" s="15">
        <v>58</v>
      </c>
      <c r="J3696" s="15" t="s">
        <v>6043</v>
      </c>
      <c r="K3696" s="15" t="s">
        <v>5830</v>
      </c>
      <c r="L3696" s="10"/>
      <c r="M3696" s="10" t="s">
        <v>6044</v>
      </c>
      <c r="N3696" s="10" t="s">
        <v>5955</v>
      </c>
      <c r="O3696" s="27"/>
      <c r="P3696" s="27"/>
      <c r="Q3696" s="27"/>
      <c r="R3696" s="27">
        <v>39430490</v>
      </c>
      <c r="S3696" s="27">
        <v>41008000</v>
      </c>
      <c r="T3696" s="27">
        <v>42648000</v>
      </c>
      <c r="U3696" s="27">
        <v>44354000</v>
      </c>
      <c r="V3696" s="27">
        <v>46128000</v>
      </c>
      <c r="W3696" s="27"/>
      <c r="X3696" s="27"/>
      <c r="Y3696" s="27"/>
      <c r="Z3696" s="27"/>
      <c r="AA3696" s="27"/>
      <c r="AB3696" s="27"/>
      <c r="AC3696" s="27"/>
      <c r="AD3696" s="27"/>
      <c r="AE3696" s="27"/>
      <c r="AF3696" s="27"/>
      <c r="AG3696" s="27"/>
      <c r="AH3696" s="27"/>
      <c r="AI3696" s="27"/>
      <c r="AJ3696" s="27"/>
      <c r="AK3696" s="27"/>
      <c r="AL3696" s="27"/>
      <c r="AM3696" s="27"/>
      <c r="AN3696" s="27"/>
      <c r="AO3696" s="27"/>
      <c r="AP3696" s="27"/>
      <c r="AQ3696" s="27">
        <v>0</v>
      </c>
      <c r="AR3696" s="27">
        <f t="shared" si="102"/>
        <v>0</v>
      </c>
      <c r="AS3696" s="10"/>
      <c r="AT3696" s="9">
        <v>2014</v>
      </c>
      <c r="AU3696" s="10" t="s">
        <v>6061</v>
      </c>
    </row>
    <row r="3697" spans="2:47" x14ac:dyDescent="0.25">
      <c r="B3697" s="10" t="s">
        <v>6078</v>
      </c>
      <c r="C3697" s="16" t="s">
        <v>100</v>
      </c>
      <c r="D3697" s="15" t="s">
        <v>6075</v>
      </c>
      <c r="E3697" s="15" t="s">
        <v>6076</v>
      </c>
      <c r="F3697" s="31" t="s">
        <v>6076</v>
      </c>
      <c r="G3697" s="15" t="s">
        <v>6077</v>
      </c>
      <c r="H3697" s="15" t="s">
        <v>197</v>
      </c>
      <c r="I3697" s="15">
        <v>58</v>
      </c>
      <c r="J3697" s="15" t="s">
        <v>6007</v>
      </c>
      <c r="K3697" s="15" t="s">
        <v>5830</v>
      </c>
      <c r="L3697" s="10"/>
      <c r="M3697" s="10" t="s">
        <v>6044</v>
      </c>
      <c r="N3697" s="10" t="s">
        <v>5955</v>
      </c>
      <c r="O3697" s="27"/>
      <c r="P3697" s="27"/>
      <c r="Q3697" s="27"/>
      <c r="R3697" s="27">
        <v>39430490</v>
      </c>
      <c r="S3697" s="27">
        <f>R3697*1.04</f>
        <v>41007709.600000001</v>
      </c>
      <c r="T3697" s="27">
        <f>S3697*1.04</f>
        <v>42648017.984000005</v>
      </c>
      <c r="U3697" s="27">
        <f>T3697*1.04</f>
        <v>44353938.703360006</v>
      </c>
      <c r="V3697" s="27">
        <f>U3697*1.04</f>
        <v>46128096.251494408</v>
      </c>
      <c r="W3697" s="27"/>
      <c r="X3697" s="27"/>
      <c r="Y3697" s="27"/>
      <c r="Z3697" s="27"/>
      <c r="AA3697" s="27"/>
      <c r="AB3697" s="27"/>
      <c r="AC3697" s="27"/>
      <c r="AD3697" s="27"/>
      <c r="AE3697" s="27"/>
      <c r="AF3697" s="27"/>
      <c r="AG3697" s="27"/>
      <c r="AH3697" s="27"/>
      <c r="AI3697" s="27"/>
      <c r="AJ3697" s="27"/>
      <c r="AK3697" s="27"/>
      <c r="AL3697" s="27"/>
      <c r="AM3697" s="27"/>
      <c r="AN3697" s="27"/>
      <c r="AO3697" s="27"/>
      <c r="AP3697" s="27"/>
      <c r="AQ3697" s="27">
        <v>0</v>
      </c>
      <c r="AR3697" s="27">
        <f t="shared" si="102"/>
        <v>0</v>
      </c>
      <c r="AS3697" s="10"/>
      <c r="AT3697" s="9" t="s">
        <v>6009</v>
      </c>
      <c r="AU3697" s="89" t="s">
        <v>239</v>
      </c>
    </row>
    <row r="3698" spans="2:47" x14ac:dyDescent="0.25">
      <c r="B3698" s="10" t="s">
        <v>6079</v>
      </c>
      <c r="C3698" s="16" t="s">
        <v>100</v>
      </c>
      <c r="D3698" s="15" t="s">
        <v>6075</v>
      </c>
      <c r="E3698" s="15" t="s">
        <v>6076</v>
      </c>
      <c r="F3698" s="31" t="s">
        <v>6076</v>
      </c>
      <c r="G3698" s="15" t="s">
        <v>6077</v>
      </c>
      <c r="H3698" s="15" t="s">
        <v>197</v>
      </c>
      <c r="I3698" s="15">
        <v>58</v>
      </c>
      <c r="J3698" s="15" t="s">
        <v>106</v>
      </c>
      <c r="K3698" s="15" t="s">
        <v>5830</v>
      </c>
      <c r="L3698" s="10"/>
      <c r="M3698" s="10" t="s">
        <v>6044</v>
      </c>
      <c r="N3698" s="10" t="s">
        <v>5955</v>
      </c>
      <c r="O3698" s="27"/>
      <c r="P3698" s="27"/>
      <c r="Q3698" s="27"/>
      <c r="R3698" s="27">
        <v>17449220</v>
      </c>
      <c r="S3698" s="27">
        <v>18147188.800000001</v>
      </c>
      <c r="T3698" s="27">
        <v>18873076.352000002</v>
      </c>
      <c r="U3698" s="27">
        <v>19627999.406080004</v>
      </c>
      <c r="V3698" s="27">
        <v>20413119.382323205</v>
      </c>
      <c r="W3698" s="27"/>
      <c r="X3698" s="27"/>
      <c r="Y3698" s="27"/>
      <c r="Z3698" s="27"/>
      <c r="AA3698" s="27"/>
      <c r="AB3698" s="27"/>
      <c r="AC3698" s="27"/>
      <c r="AD3698" s="27"/>
      <c r="AE3698" s="27"/>
      <c r="AF3698" s="27"/>
      <c r="AG3698" s="27"/>
      <c r="AH3698" s="27"/>
      <c r="AI3698" s="27"/>
      <c r="AJ3698" s="27"/>
      <c r="AK3698" s="27"/>
      <c r="AL3698" s="27"/>
      <c r="AM3698" s="27"/>
      <c r="AN3698" s="27"/>
      <c r="AO3698" s="27"/>
      <c r="AP3698" s="27"/>
      <c r="AQ3698" s="27">
        <v>0</v>
      </c>
      <c r="AR3698" s="27">
        <f t="shared" si="102"/>
        <v>0</v>
      </c>
      <c r="AS3698" s="10"/>
      <c r="AT3698" s="43" t="s">
        <v>241</v>
      </c>
      <c r="AU3698" s="10" t="s">
        <v>6064</v>
      </c>
    </row>
    <row r="3699" spans="2:47" x14ac:dyDescent="0.25">
      <c r="B3699" s="10" t="s">
        <v>6080</v>
      </c>
      <c r="C3699" s="16" t="s">
        <v>100</v>
      </c>
      <c r="D3699" s="15" t="s">
        <v>6075</v>
      </c>
      <c r="E3699" s="15" t="s">
        <v>6076</v>
      </c>
      <c r="F3699" s="31" t="s">
        <v>6076</v>
      </c>
      <c r="G3699" s="15" t="s">
        <v>6077</v>
      </c>
      <c r="H3699" s="15" t="s">
        <v>197</v>
      </c>
      <c r="I3699" s="15">
        <v>58</v>
      </c>
      <c r="J3699" s="15" t="s">
        <v>106</v>
      </c>
      <c r="K3699" s="15" t="s">
        <v>5830</v>
      </c>
      <c r="L3699" s="10"/>
      <c r="M3699" s="10" t="s">
        <v>6066</v>
      </c>
      <c r="N3699" s="10" t="s">
        <v>5955</v>
      </c>
      <c r="O3699" s="27"/>
      <c r="P3699" s="27"/>
      <c r="Q3699" s="27"/>
      <c r="R3699" s="27">
        <v>23827220</v>
      </c>
      <c r="S3699" s="27">
        <v>18147188.800000001</v>
      </c>
      <c r="T3699" s="27">
        <v>18873076.350000001</v>
      </c>
      <c r="U3699" s="27">
        <v>19627999.41</v>
      </c>
      <c r="V3699" s="27">
        <v>20413119.379999999</v>
      </c>
      <c r="W3699" s="27"/>
      <c r="X3699" s="27"/>
      <c r="Y3699" s="27"/>
      <c r="Z3699" s="27"/>
      <c r="AA3699" s="27"/>
      <c r="AB3699" s="27"/>
      <c r="AC3699" s="27"/>
      <c r="AD3699" s="27"/>
      <c r="AE3699" s="27"/>
      <c r="AF3699" s="27"/>
      <c r="AG3699" s="27"/>
      <c r="AH3699" s="27"/>
      <c r="AI3699" s="27"/>
      <c r="AJ3699" s="27"/>
      <c r="AK3699" s="27"/>
      <c r="AL3699" s="27"/>
      <c r="AM3699" s="27"/>
      <c r="AN3699" s="27"/>
      <c r="AO3699" s="27"/>
      <c r="AP3699" s="27"/>
      <c r="AQ3699" s="27">
        <v>0</v>
      </c>
      <c r="AR3699" s="27">
        <f t="shared" si="102"/>
        <v>0</v>
      </c>
      <c r="AS3699" s="10"/>
      <c r="AT3699" s="43" t="s">
        <v>241</v>
      </c>
      <c r="AU3699" s="10" t="s">
        <v>6046</v>
      </c>
    </row>
    <row r="3700" spans="2:47" x14ac:dyDescent="0.25">
      <c r="B3700" s="10" t="s">
        <v>6081</v>
      </c>
      <c r="C3700" s="16" t="s">
        <v>100</v>
      </c>
      <c r="D3700" s="15" t="s">
        <v>6075</v>
      </c>
      <c r="E3700" s="15" t="s">
        <v>6076</v>
      </c>
      <c r="F3700" s="31" t="s">
        <v>6076</v>
      </c>
      <c r="G3700" s="15" t="s">
        <v>6077</v>
      </c>
      <c r="H3700" s="15" t="s">
        <v>197</v>
      </c>
      <c r="I3700" s="15">
        <v>58</v>
      </c>
      <c r="J3700" s="15" t="s">
        <v>106</v>
      </c>
      <c r="K3700" s="15" t="s">
        <v>5830</v>
      </c>
      <c r="L3700" s="10"/>
      <c r="M3700" s="10" t="s">
        <v>6066</v>
      </c>
      <c r="N3700" s="10" t="s">
        <v>5955</v>
      </c>
      <c r="O3700" s="27"/>
      <c r="P3700" s="27"/>
      <c r="Q3700" s="27"/>
      <c r="R3700" s="27">
        <v>23827220</v>
      </c>
      <c r="S3700" s="27">
        <v>30184810</v>
      </c>
      <c r="T3700" s="27">
        <v>18873076.350000001</v>
      </c>
      <c r="U3700" s="27">
        <v>19627999.41</v>
      </c>
      <c r="V3700" s="27">
        <v>20413119.379999999</v>
      </c>
      <c r="W3700" s="27"/>
      <c r="X3700" s="27"/>
      <c r="Y3700" s="27"/>
      <c r="Z3700" s="27"/>
      <c r="AA3700" s="27"/>
      <c r="AB3700" s="27"/>
      <c r="AC3700" s="27"/>
      <c r="AD3700" s="27"/>
      <c r="AE3700" s="27"/>
      <c r="AF3700" s="27"/>
      <c r="AG3700" s="27"/>
      <c r="AH3700" s="27"/>
      <c r="AI3700" s="27"/>
      <c r="AJ3700" s="27"/>
      <c r="AK3700" s="27"/>
      <c r="AL3700" s="27"/>
      <c r="AM3700" s="27"/>
      <c r="AN3700" s="27"/>
      <c r="AO3700" s="27"/>
      <c r="AP3700" s="27"/>
      <c r="AQ3700" s="27">
        <v>0</v>
      </c>
      <c r="AR3700" s="27">
        <f t="shared" si="102"/>
        <v>0</v>
      </c>
      <c r="AS3700" s="43"/>
      <c r="AT3700" s="43" t="s">
        <v>241</v>
      </c>
      <c r="AU3700" s="75" t="s">
        <v>6068</v>
      </c>
    </row>
    <row r="3701" spans="2:47" x14ac:dyDescent="0.25">
      <c r="B3701" s="10" t="s">
        <v>6082</v>
      </c>
      <c r="C3701" s="16" t="s">
        <v>100</v>
      </c>
      <c r="D3701" s="48" t="s">
        <v>6083</v>
      </c>
      <c r="E3701" s="15" t="s">
        <v>6084</v>
      </c>
      <c r="F3701" s="15" t="s">
        <v>6084</v>
      </c>
      <c r="G3701" s="15" t="s">
        <v>6077</v>
      </c>
      <c r="H3701" s="15" t="s">
        <v>1026</v>
      </c>
      <c r="I3701" s="15">
        <v>58</v>
      </c>
      <c r="J3701" s="15" t="s">
        <v>106</v>
      </c>
      <c r="K3701" s="15" t="s">
        <v>5830</v>
      </c>
      <c r="L3701" s="10"/>
      <c r="M3701" s="10" t="s">
        <v>6066</v>
      </c>
      <c r="N3701" s="10" t="s">
        <v>5955</v>
      </c>
      <c r="O3701" s="27"/>
      <c r="P3701" s="27"/>
      <c r="Q3701" s="27"/>
      <c r="R3701" s="27">
        <v>23827220</v>
      </c>
      <c r="S3701" s="27">
        <v>30184810</v>
      </c>
      <c r="T3701" s="27">
        <v>24995830</v>
      </c>
      <c r="U3701" s="27">
        <v>19627999.41</v>
      </c>
      <c r="V3701" s="27">
        <v>20413119.379999999</v>
      </c>
      <c r="W3701" s="27"/>
      <c r="X3701" s="27"/>
      <c r="Y3701" s="27"/>
      <c r="Z3701" s="27"/>
      <c r="AA3701" s="27"/>
      <c r="AB3701" s="27"/>
      <c r="AC3701" s="27"/>
      <c r="AD3701" s="27"/>
      <c r="AE3701" s="27"/>
      <c r="AF3701" s="27"/>
      <c r="AG3701" s="27"/>
      <c r="AH3701" s="27"/>
      <c r="AI3701" s="27"/>
      <c r="AJ3701" s="27"/>
      <c r="AK3701" s="27"/>
      <c r="AL3701" s="27"/>
      <c r="AM3701" s="27"/>
      <c r="AN3701" s="27"/>
      <c r="AO3701" s="27"/>
      <c r="AP3701" s="27"/>
      <c r="AQ3701" s="27">
        <f>SUM(O3701:W3701)</f>
        <v>119048978.78999999</v>
      </c>
      <c r="AR3701" s="27">
        <f t="shared" si="102"/>
        <v>133334856.2448</v>
      </c>
      <c r="AS3701" s="43"/>
      <c r="AT3701" s="43" t="s">
        <v>241</v>
      </c>
      <c r="AU3701" s="75" t="s">
        <v>6085</v>
      </c>
    </row>
    <row r="3702" spans="2:47" x14ac:dyDescent="0.25">
      <c r="B3702" s="10" t="s">
        <v>6086</v>
      </c>
      <c r="C3702" s="16" t="s">
        <v>100</v>
      </c>
      <c r="D3702" s="15" t="s">
        <v>6075</v>
      </c>
      <c r="E3702" s="15" t="s">
        <v>6076</v>
      </c>
      <c r="F3702" s="31" t="s">
        <v>6076</v>
      </c>
      <c r="G3702" s="15" t="s">
        <v>6087</v>
      </c>
      <c r="H3702" s="15" t="s">
        <v>197</v>
      </c>
      <c r="I3702" s="15">
        <v>75</v>
      </c>
      <c r="J3702" s="15" t="s">
        <v>6043</v>
      </c>
      <c r="K3702" s="15" t="s">
        <v>5830</v>
      </c>
      <c r="L3702" s="10"/>
      <c r="M3702" s="10" t="s">
        <v>6044</v>
      </c>
      <c r="N3702" s="10" t="s">
        <v>5955</v>
      </c>
      <c r="O3702" s="27"/>
      <c r="P3702" s="27"/>
      <c r="Q3702" s="27"/>
      <c r="R3702" s="27">
        <v>20655000</v>
      </c>
      <c r="S3702" s="27">
        <v>21481200</v>
      </c>
      <c r="T3702" s="27">
        <v>22340448</v>
      </c>
      <c r="U3702" s="27">
        <v>22340448</v>
      </c>
      <c r="V3702" s="27">
        <v>24163000</v>
      </c>
      <c r="W3702" s="27"/>
      <c r="X3702" s="27"/>
      <c r="Y3702" s="27"/>
      <c r="Z3702" s="27"/>
      <c r="AA3702" s="27"/>
      <c r="AB3702" s="27"/>
      <c r="AC3702" s="27"/>
      <c r="AD3702" s="27"/>
      <c r="AE3702" s="27"/>
      <c r="AF3702" s="27"/>
      <c r="AG3702" s="27"/>
      <c r="AH3702" s="27"/>
      <c r="AI3702" s="27"/>
      <c r="AJ3702" s="27"/>
      <c r="AK3702" s="27"/>
      <c r="AL3702" s="27"/>
      <c r="AM3702" s="27"/>
      <c r="AN3702" s="27"/>
      <c r="AO3702" s="27"/>
      <c r="AP3702" s="27"/>
      <c r="AQ3702" s="27">
        <v>0</v>
      </c>
      <c r="AR3702" s="27">
        <f t="shared" si="102"/>
        <v>0</v>
      </c>
      <c r="AS3702" s="10"/>
      <c r="AT3702" s="9">
        <v>2014</v>
      </c>
      <c r="AU3702" s="10" t="s">
        <v>6061</v>
      </c>
    </row>
    <row r="3703" spans="2:47" x14ac:dyDescent="0.25">
      <c r="B3703" s="10" t="s">
        <v>6088</v>
      </c>
      <c r="C3703" s="16" t="s">
        <v>100</v>
      </c>
      <c r="D3703" s="15" t="s">
        <v>6075</v>
      </c>
      <c r="E3703" s="15" t="s">
        <v>6076</v>
      </c>
      <c r="F3703" s="31" t="s">
        <v>6076</v>
      </c>
      <c r="G3703" s="15" t="s">
        <v>6087</v>
      </c>
      <c r="H3703" s="15" t="s">
        <v>197</v>
      </c>
      <c r="I3703" s="15">
        <v>75</v>
      </c>
      <c r="J3703" s="15" t="s">
        <v>6007</v>
      </c>
      <c r="K3703" s="15" t="s">
        <v>5830</v>
      </c>
      <c r="L3703" s="10"/>
      <c r="M3703" s="10" t="s">
        <v>6044</v>
      </c>
      <c r="N3703" s="10" t="s">
        <v>5955</v>
      </c>
      <c r="O3703" s="27"/>
      <c r="P3703" s="27"/>
      <c r="Q3703" s="27"/>
      <c r="R3703" s="27">
        <v>20655000</v>
      </c>
      <c r="S3703" s="27">
        <f>R3703*1.04</f>
        <v>21481200</v>
      </c>
      <c r="T3703" s="27">
        <f>S3703*1.04</f>
        <v>22340448</v>
      </c>
      <c r="U3703" s="27">
        <f>T3703*1.04</f>
        <v>23234065.920000002</v>
      </c>
      <c r="V3703" s="27">
        <f>U3703*1.04</f>
        <v>24163428.556800004</v>
      </c>
      <c r="W3703" s="27"/>
      <c r="X3703" s="27"/>
      <c r="Y3703" s="27"/>
      <c r="Z3703" s="27"/>
      <c r="AA3703" s="27"/>
      <c r="AB3703" s="27"/>
      <c r="AC3703" s="27"/>
      <c r="AD3703" s="27"/>
      <c r="AE3703" s="27"/>
      <c r="AF3703" s="27"/>
      <c r="AG3703" s="27"/>
      <c r="AH3703" s="27"/>
      <c r="AI3703" s="27"/>
      <c r="AJ3703" s="27"/>
      <c r="AK3703" s="27"/>
      <c r="AL3703" s="27"/>
      <c r="AM3703" s="27"/>
      <c r="AN3703" s="27"/>
      <c r="AO3703" s="27"/>
      <c r="AP3703" s="27"/>
      <c r="AQ3703" s="27">
        <v>0</v>
      </c>
      <c r="AR3703" s="27">
        <f t="shared" si="102"/>
        <v>0</v>
      </c>
      <c r="AS3703" s="10"/>
      <c r="AT3703" s="9" t="s">
        <v>6009</v>
      </c>
      <c r="AU3703" s="89" t="s">
        <v>239</v>
      </c>
    </row>
    <row r="3704" spans="2:47" x14ac:dyDescent="0.25">
      <c r="B3704" s="10" t="s">
        <v>6089</v>
      </c>
      <c r="C3704" s="16" t="s">
        <v>100</v>
      </c>
      <c r="D3704" s="15" t="s">
        <v>6075</v>
      </c>
      <c r="E3704" s="15" t="s">
        <v>6076</v>
      </c>
      <c r="F3704" s="31" t="s">
        <v>6076</v>
      </c>
      <c r="G3704" s="15" t="s">
        <v>6087</v>
      </c>
      <c r="H3704" s="15" t="s">
        <v>197</v>
      </c>
      <c r="I3704" s="15">
        <v>75</v>
      </c>
      <c r="J3704" s="15" t="s">
        <v>106</v>
      </c>
      <c r="K3704" s="15" t="s">
        <v>5830</v>
      </c>
      <c r="L3704" s="10"/>
      <c r="M3704" s="10" t="s">
        <v>6044</v>
      </c>
      <c r="N3704" s="10" t="s">
        <v>5955</v>
      </c>
      <c r="O3704" s="27"/>
      <c r="P3704" s="27"/>
      <c r="Q3704" s="27"/>
      <c r="R3704" s="27">
        <v>9565000</v>
      </c>
      <c r="S3704" s="27">
        <v>9947600</v>
      </c>
      <c r="T3704" s="27">
        <v>10345504</v>
      </c>
      <c r="U3704" s="27">
        <v>10759324.16</v>
      </c>
      <c r="V3704" s="27">
        <v>11189697.126400001</v>
      </c>
      <c r="W3704" s="27"/>
      <c r="X3704" s="27"/>
      <c r="Y3704" s="27"/>
      <c r="Z3704" s="27"/>
      <c r="AA3704" s="27"/>
      <c r="AB3704" s="27"/>
      <c r="AC3704" s="27"/>
      <c r="AD3704" s="27"/>
      <c r="AE3704" s="27"/>
      <c r="AF3704" s="27"/>
      <c r="AG3704" s="27"/>
      <c r="AH3704" s="27"/>
      <c r="AI3704" s="27"/>
      <c r="AJ3704" s="27"/>
      <c r="AK3704" s="27"/>
      <c r="AL3704" s="27"/>
      <c r="AM3704" s="27"/>
      <c r="AN3704" s="27"/>
      <c r="AO3704" s="27"/>
      <c r="AP3704" s="27"/>
      <c r="AQ3704" s="27">
        <v>0</v>
      </c>
      <c r="AR3704" s="27">
        <f t="shared" si="102"/>
        <v>0</v>
      </c>
      <c r="AS3704" s="10"/>
      <c r="AT3704" s="43" t="s">
        <v>241</v>
      </c>
      <c r="AU3704" s="10" t="s">
        <v>6064</v>
      </c>
    </row>
    <row r="3705" spans="2:47" x14ac:dyDescent="0.25">
      <c r="B3705" s="10" t="s">
        <v>6090</v>
      </c>
      <c r="C3705" s="16" t="s">
        <v>100</v>
      </c>
      <c r="D3705" s="15" t="s">
        <v>6075</v>
      </c>
      <c r="E3705" s="15" t="s">
        <v>6076</v>
      </c>
      <c r="F3705" s="31" t="s">
        <v>6076</v>
      </c>
      <c r="G3705" s="15" t="s">
        <v>6087</v>
      </c>
      <c r="H3705" s="15" t="s">
        <v>197</v>
      </c>
      <c r="I3705" s="15">
        <v>75</v>
      </c>
      <c r="J3705" s="15" t="s">
        <v>106</v>
      </c>
      <c r="K3705" s="15" t="s">
        <v>5830</v>
      </c>
      <c r="L3705" s="10"/>
      <c r="M3705" s="10" t="s">
        <v>6066</v>
      </c>
      <c r="N3705" s="10" t="s">
        <v>5955</v>
      </c>
      <c r="O3705" s="27"/>
      <c r="P3705" s="27"/>
      <c r="Q3705" s="27"/>
      <c r="R3705" s="27">
        <v>15919000</v>
      </c>
      <c r="S3705" s="27">
        <v>9947600</v>
      </c>
      <c r="T3705" s="27">
        <v>10345504</v>
      </c>
      <c r="U3705" s="27">
        <v>10759324.16</v>
      </c>
      <c r="V3705" s="27">
        <v>11189697.126400001</v>
      </c>
      <c r="W3705" s="27"/>
      <c r="X3705" s="27"/>
      <c r="Y3705" s="27"/>
      <c r="Z3705" s="27"/>
      <c r="AA3705" s="27"/>
      <c r="AB3705" s="27"/>
      <c r="AC3705" s="27"/>
      <c r="AD3705" s="27"/>
      <c r="AE3705" s="27"/>
      <c r="AF3705" s="27"/>
      <c r="AG3705" s="27"/>
      <c r="AH3705" s="27"/>
      <c r="AI3705" s="27"/>
      <c r="AJ3705" s="27"/>
      <c r="AK3705" s="27"/>
      <c r="AL3705" s="27"/>
      <c r="AM3705" s="27"/>
      <c r="AN3705" s="27"/>
      <c r="AO3705" s="27"/>
      <c r="AP3705" s="27"/>
      <c r="AQ3705" s="27">
        <v>0</v>
      </c>
      <c r="AR3705" s="27">
        <f t="shared" si="102"/>
        <v>0</v>
      </c>
      <c r="AS3705" s="10"/>
      <c r="AT3705" s="43" t="s">
        <v>241</v>
      </c>
      <c r="AU3705" s="10" t="s">
        <v>6046</v>
      </c>
    </row>
    <row r="3706" spans="2:47" x14ac:dyDescent="0.25">
      <c r="B3706" s="10" t="s">
        <v>6091</v>
      </c>
      <c r="C3706" s="16" t="s">
        <v>100</v>
      </c>
      <c r="D3706" s="15" t="s">
        <v>6075</v>
      </c>
      <c r="E3706" s="15" t="s">
        <v>6076</v>
      </c>
      <c r="F3706" s="31" t="s">
        <v>6076</v>
      </c>
      <c r="G3706" s="15" t="s">
        <v>6087</v>
      </c>
      <c r="H3706" s="15" t="s">
        <v>197</v>
      </c>
      <c r="I3706" s="15">
        <v>75</v>
      </c>
      <c r="J3706" s="15" t="s">
        <v>106</v>
      </c>
      <c r="K3706" s="15" t="s">
        <v>5830</v>
      </c>
      <c r="L3706" s="10"/>
      <c r="M3706" s="10" t="s">
        <v>6066</v>
      </c>
      <c r="N3706" s="10" t="s">
        <v>5955</v>
      </c>
      <c r="O3706" s="27"/>
      <c r="P3706" s="27"/>
      <c r="Q3706" s="27"/>
      <c r="R3706" s="27">
        <v>15919000</v>
      </c>
      <c r="S3706" s="27">
        <v>17686000</v>
      </c>
      <c r="T3706" s="27">
        <v>10345504</v>
      </c>
      <c r="U3706" s="27">
        <v>10759324.16</v>
      </c>
      <c r="V3706" s="27">
        <v>11189697.126400001</v>
      </c>
      <c r="W3706" s="27"/>
      <c r="X3706" s="27"/>
      <c r="Y3706" s="27"/>
      <c r="Z3706" s="27"/>
      <c r="AA3706" s="27"/>
      <c r="AB3706" s="27"/>
      <c r="AC3706" s="27"/>
      <c r="AD3706" s="27"/>
      <c r="AE3706" s="27"/>
      <c r="AF3706" s="27"/>
      <c r="AG3706" s="27"/>
      <c r="AH3706" s="27"/>
      <c r="AI3706" s="27"/>
      <c r="AJ3706" s="27"/>
      <c r="AK3706" s="27"/>
      <c r="AL3706" s="27"/>
      <c r="AM3706" s="27"/>
      <c r="AN3706" s="27"/>
      <c r="AO3706" s="27"/>
      <c r="AP3706" s="27"/>
      <c r="AQ3706" s="27">
        <v>0</v>
      </c>
      <c r="AR3706" s="27">
        <f t="shared" si="102"/>
        <v>0</v>
      </c>
      <c r="AS3706" s="43"/>
      <c r="AT3706" s="43" t="s">
        <v>241</v>
      </c>
      <c r="AU3706" s="75" t="s">
        <v>6068</v>
      </c>
    </row>
    <row r="3707" spans="2:47" x14ac:dyDescent="0.25">
      <c r="B3707" s="10" t="s">
        <v>6092</v>
      </c>
      <c r="C3707" s="16" t="s">
        <v>100</v>
      </c>
      <c r="D3707" s="48" t="s">
        <v>6083</v>
      </c>
      <c r="E3707" s="15" t="s">
        <v>6084</v>
      </c>
      <c r="F3707" s="15" t="s">
        <v>6084</v>
      </c>
      <c r="G3707" s="15" t="s">
        <v>6087</v>
      </c>
      <c r="H3707" s="15" t="s">
        <v>1026</v>
      </c>
      <c r="I3707" s="15">
        <v>75</v>
      </c>
      <c r="J3707" s="15" t="s">
        <v>106</v>
      </c>
      <c r="K3707" s="15" t="s">
        <v>5830</v>
      </c>
      <c r="L3707" s="10"/>
      <c r="M3707" s="10" t="s">
        <v>6066</v>
      </c>
      <c r="N3707" s="10" t="s">
        <v>5955</v>
      </c>
      <c r="O3707" s="27"/>
      <c r="P3707" s="27"/>
      <c r="Q3707" s="27"/>
      <c r="R3707" s="27">
        <v>15919000</v>
      </c>
      <c r="S3707" s="27">
        <v>17686000</v>
      </c>
      <c r="T3707" s="27">
        <v>15085000</v>
      </c>
      <c r="U3707" s="27">
        <v>10759324.16</v>
      </c>
      <c r="V3707" s="27">
        <v>11189697.126400001</v>
      </c>
      <c r="W3707" s="27"/>
      <c r="X3707" s="27"/>
      <c r="Y3707" s="27"/>
      <c r="Z3707" s="27"/>
      <c r="AA3707" s="27"/>
      <c r="AB3707" s="27"/>
      <c r="AC3707" s="27"/>
      <c r="AD3707" s="27"/>
      <c r="AE3707" s="27"/>
      <c r="AF3707" s="27"/>
      <c r="AG3707" s="27"/>
      <c r="AH3707" s="27"/>
      <c r="AI3707" s="27"/>
      <c r="AJ3707" s="27"/>
      <c r="AK3707" s="27"/>
      <c r="AL3707" s="27"/>
      <c r="AM3707" s="27"/>
      <c r="AN3707" s="27"/>
      <c r="AO3707" s="27"/>
      <c r="AP3707" s="27"/>
      <c r="AQ3707" s="27">
        <f>SUM(O3707:W3707)</f>
        <v>70639021.28639999</v>
      </c>
      <c r="AR3707" s="27">
        <f t="shared" si="102"/>
        <v>79115703.840767995</v>
      </c>
      <c r="AS3707" s="43"/>
      <c r="AT3707" s="43" t="s">
        <v>241</v>
      </c>
      <c r="AU3707" s="75" t="s">
        <v>6093</v>
      </c>
    </row>
    <row r="3708" spans="2:47" x14ac:dyDescent="0.25">
      <c r="B3708" s="10" t="s">
        <v>6094</v>
      </c>
      <c r="C3708" s="16" t="s">
        <v>100</v>
      </c>
      <c r="D3708" s="15" t="s">
        <v>6095</v>
      </c>
      <c r="E3708" s="15" t="s">
        <v>6096</v>
      </c>
      <c r="F3708" s="31" t="s">
        <v>6096</v>
      </c>
      <c r="G3708" s="15" t="s">
        <v>6097</v>
      </c>
      <c r="H3708" s="15" t="s">
        <v>197</v>
      </c>
      <c r="I3708" s="15">
        <v>90</v>
      </c>
      <c r="J3708" s="15" t="s">
        <v>6043</v>
      </c>
      <c r="K3708" s="15" t="s">
        <v>5830</v>
      </c>
      <c r="L3708" s="10"/>
      <c r="M3708" s="10" t="s">
        <v>6044</v>
      </c>
      <c r="N3708" s="10" t="s">
        <v>5955</v>
      </c>
      <c r="O3708" s="27"/>
      <c r="P3708" s="27"/>
      <c r="Q3708" s="27"/>
      <c r="R3708" s="27">
        <v>11093000</v>
      </c>
      <c r="S3708" s="27">
        <v>11237250</v>
      </c>
      <c r="T3708" s="27">
        <v>11853660</v>
      </c>
      <c r="U3708" s="27">
        <v>12470510</v>
      </c>
      <c r="V3708" s="27">
        <v>12934900</v>
      </c>
      <c r="W3708" s="27"/>
      <c r="X3708" s="27"/>
      <c r="Y3708" s="27"/>
      <c r="Z3708" s="27"/>
      <c r="AA3708" s="27"/>
      <c r="AB3708" s="27"/>
      <c r="AC3708" s="27"/>
      <c r="AD3708" s="27"/>
      <c r="AE3708" s="27"/>
      <c r="AF3708" s="27"/>
      <c r="AG3708" s="27"/>
      <c r="AH3708" s="27"/>
      <c r="AI3708" s="27"/>
      <c r="AJ3708" s="27"/>
      <c r="AK3708" s="27"/>
      <c r="AL3708" s="27"/>
      <c r="AM3708" s="27"/>
      <c r="AN3708" s="27"/>
      <c r="AO3708" s="27"/>
      <c r="AP3708" s="27"/>
      <c r="AQ3708" s="27">
        <v>0</v>
      </c>
      <c r="AR3708" s="27">
        <f t="shared" si="102"/>
        <v>0</v>
      </c>
      <c r="AS3708" s="10"/>
      <c r="AT3708" s="9">
        <v>2014</v>
      </c>
      <c r="AU3708" s="10" t="s">
        <v>6061</v>
      </c>
    </row>
    <row r="3709" spans="2:47" x14ac:dyDescent="0.25">
      <c r="B3709" s="10" t="s">
        <v>6098</v>
      </c>
      <c r="C3709" s="16" t="s">
        <v>100</v>
      </c>
      <c r="D3709" s="15" t="s">
        <v>6095</v>
      </c>
      <c r="E3709" s="15" t="s">
        <v>6096</v>
      </c>
      <c r="F3709" s="31" t="s">
        <v>6096</v>
      </c>
      <c r="G3709" s="15" t="s">
        <v>6097</v>
      </c>
      <c r="H3709" s="15" t="s">
        <v>197</v>
      </c>
      <c r="I3709" s="15">
        <v>90</v>
      </c>
      <c r="J3709" s="15" t="s">
        <v>6007</v>
      </c>
      <c r="K3709" s="15" t="s">
        <v>5830</v>
      </c>
      <c r="L3709" s="10"/>
      <c r="M3709" s="10" t="s">
        <v>6044</v>
      </c>
      <c r="N3709" s="10" t="s">
        <v>5955</v>
      </c>
      <c r="O3709" s="27"/>
      <c r="P3709" s="27"/>
      <c r="Q3709" s="27"/>
      <c r="R3709" s="27">
        <v>11237250</v>
      </c>
      <c r="S3709" s="27">
        <f>R3709*1.04</f>
        <v>11686740</v>
      </c>
      <c r="T3709" s="27">
        <f>S3709*1.04</f>
        <v>12154209.6</v>
      </c>
      <c r="U3709" s="27">
        <f>T3709*1.04</f>
        <v>12640377.983999999</v>
      </c>
      <c r="V3709" s="27">
        <f>U3709*1.04</f>
        <v>13145993.103359999</v>
      </c>
      <c r="W3709" s="27"/>
      <c r="X3709" s="27"/>
      <c r="Y3709" s="27"/>
      <c r="Z3709" s="27"/>
      <c r="AA3709" s="27"/>
      <c r="AB3709" s="27"/>
      <c r="AC3709" s="27"/>
      <c r="AD3709" s="27"/>
      <c r="AE3709" s="27"/>
      <c r="AF3709" s="27"/>
      <c r="AG3709" s="27"/>
      <c r="AH3709" s="27"/>
      <c r="AI3709" s="27"/>
      <c r="AJ3709" s="27"/>
      <c r="AK3709" s="27"/>
      <c r="AL3709" s="27"/>
      <c r="AM3709" s="27"/>
      <c r="AN3709" s="27"/>
      <c r="AO3709" s="27"/>
      <c r="AP3709" s="27"/>
      <c r="AQ3709" s="27">
        <v>0</v>
      </c>
      <c r="AR3709" s="27">
        <f t="shared" si="102"/>
        <v>0</v>
      </c>
      <c r="AS3709" s="10"/>
      <c r="AT3709" s="9" t="s">
        <v>6009</v>
      </c>
      <c r="AU3709" s="89" t="s">
        <v>239</v>
      </c>
    </row>
    <row r="3710" spans="2:47" x14ac:dyDescent="0.25">
      <c r="B3710" s="10" t="s">
        <v>6099</v>
      </c>
      <c r="C3710" s="16" t="s">
        <v>100</v>
      </c>
      <c r="D3710" s="15" t="s">
        <v>6095</v>
      </c>
      <c r="E3710" s="15" t="s">
        <v>6096</v>
      </c>
      <c r="F3710" s="31" t="s">
        <v>6096</v>
      </c>
      <c r="G3710" s="15" t="s">
        <v>6097</v>
      </c>
      <c r="H3710" s="15" t="s">
        <v>197</v>
      </c>
      <c r="I3710" s="15">
        <v>90</v>
      </c>
      <c r="J3710" s="15" t="s">
        <v>106</v>
      </c>
      <c r="K3710" s="15" t="s">
        <v>5830</v>
      </c>
      <c r="L3710" s="10"/>
      <c r="M3710" s="10" t="s">
        <v>6044</v>
      </c>
      <c r="N3710" s="10" t="s">
        <v>5955</v>
      </c>
      <c r="O3710" s="27"/>
      <c r="P3710" s="27"/>
      <c r="Q3710" s="27"/>
      <c r="R3710" s="27">
        <v>6027690</v>
      </c>
      <c r="S3710" s="27">
        <v>6268797.6000000006</v>
      </c>
      <c r="T3710" s="27">
        <v>6519549.5040000007</v>
      </c>
      <c r="U3710" s="27">
        <v>6780331.4841600005</v>
      </c>
      <c r="V3710" s="27">
        <v>7051544.743526401</v>
      </c>
      <c r="W3710" s="27"/>
      <c r="X3710" s="27"/>
      <c r="Y3710" s="27"/>
      <c r="Z3710" s="27"/>
      <c r="AA3710" s="27"/>
      <c r="AB3710" s="27"/>
      <c r="AC3710" s="27"/>
      <c r="AD3710" s="27"/>
      <c r="AE3710" s="27"/>
      <c r="AF3710" s="27"/>
      <c r="AG3710" s="27"/>
      <c r="AH3710" s="27"/>
      <c r="AI3710" s="27"/>
      <c r="AJ3710" s="27"/>
      <c r="AK3710" s="27"/>
      <c r="AL3710" s="27"/>
      <c r="AM3710" s="27"/>
      <c r="AN3710" s="27"/>
      <c r="AO3710" s="27"/>
      <c r="AP3710" s="27"/>
      <c r="AQ3710" s="27">
        <v>0</v>
      </c>
      <c r="AR3710" s="27">
        <f t="shared" si="102"/>
        <v>0</v>
      </c>
      <c r="AS3710" s="10"/>
      <c r="AT3710" s="43" t="s">
        <v>241</v>
      </c>
      <c r="AU3710" s="10" t="s">
        <v>6064</v>
      </c>
    </row>
    <row r="3711" spans="2:47" x14ac:dyDescent="0.25">
      <c r="B3711" s="10" t="s">
        <v>6100</v>
      </c>
      <c r="C3711" s="16" t="s">
        <v>100</v>
      </c>
      <c r="D3711" s="15" t="s">
        <v>6095</v>
      </c>
      <c r="E3711" s="15" t="s">
        <v>6096</v>
      </c>
      <c r="F3711" s="31" t="s">
        <v>6096</v>
      </c>
      <c r="G3711" s="15" t="s">
        <v>6097</v>
      </c>
      <c r="H3711" s="15" t="s">
        <v>197</v>
      </c>
      <c r="I3711" s="15">
        <v>90</v>
      </c>
      <c r="J3711" s="15" t="s">
        <v>106</v>
      </c>
      <c r="K3711" s="15" t="s">
        <v>5830</v>
      </c>
      <c r="L3711" s="10"/>
      <c r="M3711" s="10" t="s">
        <v>6066</v>
      </c>
      <c r="N3711" s="10" t="s">
        <v>5955</v>
      </c>
      <c r="O3711" s="27"/>
      <c r="P3711" s="27"/>
      <c r="Q3711" s="27"/>
      <c r="R3711" s="27">
        <v>8991000</v>
      </c>
      <c r="S3711" s="27">
        <v>6268797.6000000006</v>
      </c>
      <c r="T3711" s="27">
        <v>6519549.5</v>
      </c>
      <c r="U3711" s="27">
        <v>6780331.4900000002</v>
      </c>
      <c r="V3711" s="27">
        <v>7051544.7400000002</v>
      </c>
      <c r="W3711" s="27"/>
      <c r="X3711" s="27"/>
      <c r="Y3711" s="27"/>
      <c r="Z3711" s="27"/>
      <c r="AA3711" s="27"/>
      <c r="AB3711" s="27"/>
      <c r="AC3711" s="27"/>
      <c r="AD3711" s="27"/>
      <c r="AE3711" s="27"/>
      <c r="AF3711" s="27"/>
      <c r="AG3711" s="27"/>
      <c r="AH3711" s="27"/>
      <c r="AI3711" s="27"/>
      <c r="AJ3711" s="27"/>
      <c r="AK3711" s="27"/>
      <c r="AL3711" s="27"/>
      <c r="AM3711" s="27"/>
      <c r="AN3711" s="27"/>
      <c r="AO3711" s="27"/>
      <c r="AP3711" s="27"/>
      <c r="AQ3711" s="27">
        <v>0</v>
      </c>
      <c r="AR3711" s="27">
        <f t="shared" si="102"/>
        <v>0</v>
      </c>
      <c r="AS3711" s="10"/>
      <c r="AT3711" s="43" t="s">
        <v>241</v>
      </c>
      <c r="AU3711" s="10" t="s">
        <v>6046</v>
      </c>
    </row>
    <row r="3712" spans="2:47" x14ac:dyDescent="0.25">
      <c r="B3712" s="10" t="s">
        <v>6101</v>
      </c>
      <c r="C3712" s="16" t="s">
        <v>100</v>
      </c>
      <c r="D3712" s="15" t="s">
        <v>6095</v>
      </c>
      <c r="E3712" s="15" t="s">
        <v>6096</v>
      </c>
      <c r="F3712" s="31" t="s">
        <v>6096</v>
      </c>
      <c r="G3712" s="15" t="s">
        <v>6097</v>
      </c>
      <c r="H3712" s="15" t="s">
        <v>197</v>
      </c>
      <c r="I3712" s="15">
        <v>90</v>
      </c>
      <c r="J3712" s="15" t="s">
        <v>106</v>
      </c>
      <c r="K3712" s="15" t="s">
        <v>5830</v>
      </c>
      <c r="L3712" s="10"/>
      <c r="M3712" s="10" t="s">
        <v>6066</v>
      </c>
      <c r="N3712" s="10" t="s">
        <v>5955</v>
      </c>
      <c r="O3712" s="27"/>
      <c r="P3712" s="27"/>
      <c r="Q3712" s="27"/>
      <c r="R3712" s="27">
        <v>8991000</v>
      </c>
      <c r="S3712" s="27">
        <v>9052810</v>
      </c>
      <c r="T3712" s="27">
        <v>6519549.5</v>
      </c>
      <c r="U3712" s="27">
        <v>6780331.4900000002</v>
      </c>
      <c r="V3712" s="27">
        <v>7051544.7400000002</v>
      </c>
      <c r="W3712" s="27"/>
      <c r="X3712" s="27"/>
      <c r="Y3712" s="27"/>
      <c r="Z3712" s="27"/>
      <c r="AA3712" s="27"/>
      <c r="AB3712" s="27"/>
      <c r="AC3712" s="27"/>
      <c r="AD3712" s="27"/>
      <c r="AE3712" s="27"/>
      <c r="AF3712" s="27"/>
      <c r="AG3712" s="27"/>
      <c r="AH3712" s="27"/>
      <c r="AI3712" s="27"/>
      <c r="AJ3712" s="27"/>
      <c r="AK3712" s="27"/>
      <c r="AL3712" s="27"/>
      <c r="AM3712" s="27"/>
      <c r="AN3712" s="27"/>
      <c r="AO3712" s="27"/>
      <c r="AP3712" s="27"/>
      <c r="AQ3712" s="27">
        <v>0</v>
      </c>
      <c r="AR3712" s="27">
        <f t="shared" si="102"/>
        <v>0</v>
      </c>
      <c r="AS3712" s="43"/>
      <c r="AT3712" s="43" t="s">
        <v>241</v>
      </c>
      <c r="AU3712" s="75" t="s">
        <v>6068</v>
      </c>
    </row>
    <row r="3713" spans="2:47" x14ac:dyDescent="0.2">
      <c r="B3713" s="10" t="s">
        <v>6102</v>
      </c>
      <c r="C3713" s="16" t="s">
        <v>100</v>
      </c>
      <c r="D3713" s="83" t="s">
        <v>6103</v>
      </c>
      <c r="E3713" s="83" t="s">
        <v>6104</v>
      </c>
      <c r="F3713" s="83" t="s">
        <v>6104</v>
      </c>
      <c r="G3713" s="15" t="s">
        <v>6097</v>
      </c>
      <c r="H3713" s="15" t="s">
        <v>1026</v>
      </c>
      <c r="I3713" s="15">
        <v>90</v>
      </c>
      <c r="J3713" s="15" t="s">
        <v>106</v>
      </c>
      <c r="K3713" s="15" t="s">
        <v>5830</v>
      </c>
      <c r="L3713" s="10"/>
      <c r="M3713" s="10" t="s">
        <v>6066</v>
      </c>
      <c r="N3713" s="10" t="s">
        <v>5955</v>
      </c>
      <c r="O3713" s="27"/>
      <c r="P3713" s="27"/>
      <c r="Q3713" s="27"/>
      <c r="R3713" s="27">
        <v>8991000</v>
      </c>
      <c r="S3713" s="27">
        <v>9052810</v>
      </c>
      <c r="T3713" s="27">
        <v>8206530</v>
      </c>
      <c r="U3713" s="27">
        <v>6780331.4900000002</v>
      </c>
      <c r="V3713" s="27">
        <v>7051544.7400000002</v>
      </c>
      <c r="W3713" s="27"/>
      <c r="X3713" s="27"/>
      <c r="Y3713" s="27"/>
      <c r="Z3713" s="27"/>
      <c r="AA3713" s="27"/>
      <c r="AB3713" s="27"/>
      <c r="AC3713" s="27"/>
      <c r="AD3713" s="27"/>
      <c r="AE3713" s="27"/>
      <c r="AF3713" s="27"/>
      <c r="AG3713" s="27"/>
      <c r="AH3713" s="27"/>
      <c r="AI3713" s="27"/>
      <c r="AJ3713" s="27"/>
      <c r="AK3713" s="27"/>
      <c r="AL3713" s="27"/>
      <c r="AM3713" s="27"/>
      <c r="AN3713" s="27"/>
      <c r="AO3713" s="27"/>
      <c r="AP3713" s="27"/>
      <c r="AQ3713" s="27">
        <f>SUM(O3713:W3713)</f>
        <v>40082216.230000004</v>
      </c>
      <c r="AR3713" s="27">
        <f t="shared" si="102"/>
        <v>44892082.177600011</v>
      </c>
      <c r="AS3713" s="43"/>
      <c r="AT3713" s="43" t="s">
        <v>241</v>
      </c>
      <c r="AU3713" s="75" t="s">
        <v>6105</v>
      </c>
    </row>
    <row r="3714" spans="2:47" x14ac:dyDescent="0.25">
      <c r="B3714" s="10" t="s">
        <v>6106</v>
      </c>
      <c r="C3714" s="16" t="s">
        <v>100</v>
      </c>
      <c r="D3714" s="15" t="s">
        <v>6107</v>
      </c>
      <c r="E3714" s="15" t="s">
        <v>6108</v>
      </c>
      <c r="F3714" s="15" t="s">
        <v>6108</v>
      </c>
      <c r="G3714" s="15" t="s">
        <v>6109</v>
      </c>
      <c r="H3714" s="15" t="s">
        <v>105</v>
      </c>
      <c r="I3714" s="15">
        <v>90</v>
      </c>
      <c r="J3714" s="15" t="s">
        <v>6043</v>
      </c>
      <c r="K3714" s="15" t="s">
        <v>5830</v>
      </c>
      <c r="L3714" s="10"/>
      <c r="M3714" s="10" t="s">
        <v>6044</v>
      </c>
      <c r="N3714" s="10" t="s">
        <v>5955</v>
      </c>
      <c r="O3714" s="27"/>
      <c r="P3714" s="27"/>
      <c r="Q3714" s="27"/>
      <c r="R3714" s="27">
        <v>2027300</v>
      </c>
      <c r="S3714" s="27">
        <v>2092780</v>
      </c>
      <c r="T3714" s="27">
        <v>2414890</v>
      </c>
      <c r="U3714" s="27">
        <v>2687040</v>
      </c>
      <c r="V3714" s="27">
        <v>2875800</v>
      </c>
      <c r="W3714" s="27"/>
      <c r="X3714" s="27"/>
      <c r="Y3714" s="27"/>
      <c r="Z3714" s="27"/>
      <c r="AA3714" s="27"/>
      <c r="AB3714" s="27"/>
      <c r="AC3714" s="27"/>
      <c r="AD3714" s="27"/>
      <c r="AE3714" s="27"/>
      <c r="AF3714" s="27"/>
      <c r="AG3714" s="27"/>
      <c r="AH3714" s="27"/>
      <c r="AI3714" s="27"/>
      <c r="AJ3714" s="27"/>
      <c r="AK3714" s="27"/>
      <c r="AL3714" s="27"/>
      <c r="AM3714" s="27"/>
      <c r="AN3714" s="27"/>
      <c r="AO3714" s="27"/>
      <c r="AP3714" s="27"/>
      <c r="AQ3714" s="27">
        <v>0</v>
      </c>
      <c r="AR3714" s="27">
        <f t="shared" si="102"/>
        <v>0</v>
      </c>
      <c r="AS3714" s="10"/>
      <c r="AT3714" s="9">
        <v>2014</v>
      </c>
      <c r="AU3714" s="10" t="s">
        <v>6061</v>
      </c>
    </row>
    <row r="3715" spans="2:47" x14ac:dyDescent="0.25">
      <c r="B3715" s="10" t="s">
        <v>6110</v>
      </c>
      <c r="C3715" s="16" t="s">
        <v>100</v>
      </c>
      <c r="D3715" s="15" t="s">
        <v>6107</v>
      </c>
      <c r="E3715" s="15" t="s">
        <v>6108</v>
      </c>
      <c r="F3715" s="31" t="s">
        <v>6108</v>
      </c>
      <c r="G3715" s="15" t="s">
        <v>6109</v>
      </c>
      <c r="H3715" s="15" t="s">
        <v>105</v>
      </c>
      <c r="I3715" s="15">
        <v>90</v>
      </c>
      <c r="J3715" s="15" t="s">
        <v>6007</v>
      </c>
      <c r="K3715" s="15" t="s">
        <v>5830</v>
      </c>
      <c r="L3715" s="10"/>
      <c r="M3715" s="10" t="s">
        <v>6044</v>
      </c>
      <c r="N3715" s="10" t="s">
        <v>5955</v>
      </c>
      <c r="O3715" s="27"/>
      <c r="P3715" s="27"/>
      <c r="Q3715" s="27"/>
      <c r="R3715" s="27">
        <v>2019500</v>
      </c>
      <c r="S3715" s="27">
        <f>R3715*1.04</f>
        <v>2100280</v>
      </c>
      <c r="T3715" s="27">
        <f>S3715*1.04</f>
        <v>2184291.2000000002</v>
      </c>
      <c r="U3715" s="27">
        <f>T3715*1.04</f>
        <v>2271662.8480000002</v>
      </c>
      <c r="V3715" s="27">
        <f>U3715*1.04</f>
        <v>2362529.3619200005</v>
      </c>
      <c r="W3715" s="27"/>
      <c r="X3715" s="27"/>
      <c r="Y3715" s="27"/>
      <c r="Z3715" s="27"/>
      <c r="AA3715" s="27"/>
      <c r="AB3715" s="27"/>
      <c r="AC3715" s="27"/>
      <c r="AD3715" s="27"/>
      <c r="AE3715" s="27"/>
      <c r="AF3715" s="27"/>
      <c r="AG3715" s="27"/>
      <c r="AH3715" s="27"/>
      <c r="AI3715" s="27"/>
      <c r="AJ3715" s="27"/>
      <c r="AK3715" s="27"/>
      <c r="AL3715" s="27"/>
      <c r="AM3715" s="27"/>
      <c r="AN3715" s="27"/>
      <c r="AO3715" s="27"/>
      <c r="AP3715" s="27"/>
      <c r="AQ3715" s="27">
        <v>0</v>
      </c>
      <c r="AR3715" s="27">
        <f t="shared" si="102"/>
        <v>0</v>
      </c>
      <c r="AS3715" s="10"/>
      <c r="AT3715" s="9" t="s">
        <v>6009</v>
      </c>
      <c r="AU3715" s="89" t="s">
        <v>239</v>
      </c>
    </row>
    <row r="3716" spans="2:47" x14ac:dyDescent="0.25">
      <c r="B3716" s="10" t="s">
        <v>6111</v>
      </c>
      <c r="C3716" s="16" t="s">
        <v>100</v>
      </c>
      <c r="D3716" s="15" t="s">
        <v>6107</v>
      </c>
      <c r="E3716" s="15" t="s">
        <v>6108</v>
      </c>
      <c r="F3716" s="31" t="s">
        <v>6108</v>
      </c>
      <c r="G3716" s="15" t="s">
        <v>6109</v>
      </c>
      <c r="H3716" s="15" t="s">
        <v>105</v>
      </c>
      <c r="I3716" s="15">
        <v>90</v>
      </c>
      <c r="J3716" s="15" t="s">
        <v>106</v>
      </c>
      <c r="K3716" s="15" t="s">
        <v>5830</v>
      </c>
      <c r="L3716" s="10"/>
      <c r="M3716" s="10" t="s">
        <v>6044</v>
      </c>
      <c r="N3716" s="10" t="s">
        <v>5955</v>
      </c>
      <c r="O3716" s="27"/>
      <c r="P3716" s="27"/>
      <c r="Q3716" s="27"/>
      <c r="R3716" s="27">
        <v>1154300</v>
      </c>
      <c r="S3716" s="27">
        <v>1878844.4</v>
      </c>
      <c r="T3716" s="27">
        <v>1878844.4</v>
      </c>
      <c r="U3716" s="27">
        <v>1878844.4</v>
      </c>
      <c r="V3716" s="27">
        <v>1878844.4</v>
      </c>
      <c r="W3716" s="27"/>
      <c r="X3716" s="27"/>
      <c r="Y3716" s="27"/>
      <c r="Z3716" s="27"/>
      <c r="AA3716" s="27"/>
      <c r="AB3716" s="27"/>
      <c r="AC3716" s="27"/>
      <c r="AD3716" s="27"/>
      <c r="AE3716" s="27"/>
      <c r="AF3716" s="27"/>
      <c r="AG3716" s="27"/>
      <c r="AH3716" s="27"/>
      <c r="AI3716" s="27"/>
      <c r="AJ3716" s="27"/>
      <c r="AK3716" s="27"/>
      <c r="AL3716" s="27"/>
      <c r="AM3716" s="27"/>
      <c r="AN3716" s="27"/>
      <c r="AO3716" s="27"/>
      <c r="AP3716" s="27"/>
      <c r="AQ3716" s="27">
        <v>0</v>
      </c>
      <c r="AR3716" s="27">
        <f t="shared" si="102"/>
        <v>0</v>
      </c>
      <c r="AS3716" s="10"/>
      <c r="AT3716" s="43" t="s">
        <v>241</v>
      </c>
      <c r="AU3716" s="10" t="s">
        <v>6064</v>
      </c>
    </row>
    <row r="3717" spans="2:47" x14ac:dyDescent="0.25">
      <c r="B3717" s="10" t="s">
        <v>6112</v>
      </c>
      <c r="C3717" s="16" t="s">
        <v>100</v>
      </c>
      <c r="D3717" s="15" t="s">
        <v>6107</v>
      </c>
      <c r="E3717" s="15" t="s">
        <v>6108</v>
      </c>
      <c r="F3717" s="31" t="s">
        <v>6108</v>
      </c>
      <c r="G3717" s="15" t="s">
        <v>6113</v>
      </c>
      <c r="H3717" s="15" t="s">
        <v>105</v>
      </c>
      <c r="I3717" s="15">
        <v>90</v>
      </c>
      <c r="J3717" s="15" t="s">
        <v>106</v>
      </c>
      <c r="K3717" s="15" t="s">
        <v>5830</v>
      </c>
      <c r="L3717" s="10"/>
      <c r="M3717" s="10" t="s">
        <v>6066</v>
      </c>
      <c r="N3717" s="10" t="s">
        <v>5955</v>
      </c>
      <c r="O3717" s="27"/>
      <c r="P3717" s="27"/>
      <c r="Q3717" s="27"/>
      <c r="R3717" s="27">
        <v>1560000</v>
      </c>
      <c r="S3717" s="27">
        <v>1878844.4</v>
      </c>
      <c r="T3717" s="27">
        <v>1878844.4</v>
      </c>
      <c r="U3717" s="27">
        <v>1878844.4</v>
      </c>
      <c r="V3717" s="27">
        <v>1878844.4</v>
      </c>
      <c r="W3717" s="27"/>
      <c r="X3717" s="27"/>
      <c r="Y3717" s="27"/>
      <c r="Z3717" s="27"/>
      <c r="AA3717" s="27"/>
      <c r="AB3717" s="27"/>
      <c r="AC3717" s="27"/>
      <c r="AD3717" s="27"/>
      <c r="AE3717" s="27"/>
      <c r="AF3717" s="27"/>
      <c r="AG3717" s="27"/>
      <c r="AH3717" s="27"/>
      <c r="AI3717" s="27"/>
      <c r="AJ3717" s="27"/>
      <c r="AK3717" s="27"/>
      <c r="AL3717" s="27"/>
      <c r="AM3717" s="27"/>
      <c r="AN3717" s="27"/>
      <c r="AO3717" s="27"/>
      <c r="AP3717" s="27"/>
      <c r="AQ3717" s="27">
        <v>0</v>
      </c>
      <c r="AR3717" s="27">
        <f t="shared" si="102"/>
        <v>0</v>
      </c>
      <c r="AS3717" s="10"/>
      <c r="AT3717" s="43" t="s">
        <v>241</v>
      </c>
      <c r="AU3717" s="10" t="s">
        <v>6046</v>
      </c>
    </row>
    <row r="3718" spans="2:47" x14ac:dyDescent="0.2">
      <c r="B3718" s="10" t="s">
        <v>6114</v>
      </c>
      <c r="C3718" s="16" t="s">
        <v>100</v>
      </c>
      <c r="D3718" s="15" t="s">
        <v>6107</v>
      </c>
      <c r="E3718" s="15" t="s">
        <v>6108</v>
      </c>
      <c r="F3718" s="31" t="s">
        <v>6108</v>
      </c>
      <c r="G3718" s="15" t="s">
        <v>6113</v>
      </c>
      <c r="H3718" s="15" t="s">
        <v>105</v>
      </c>
      <c r="I3718" s="15">
        <v>90</v>
      </c>
      <c r="J3718" s="15" t="s">
        <v>106</v>
      </c>
      <c r="K3718" s="15" t="s">
        <v>5830</v>
      </c>
      <c r="L3718" s="10"/>
      <c r="M3718" s="10" t="s">
        <v>6066</v>
      </c>
      <c r="N3718" s="10" t="s">
        <v>5955</v>
      </c>
      <c r="O3718" s="27"/>
      <c r="P3718" s="27"/>
      <c r="Q3718" s="27"/>
      <c r="R3718" s="27">
        <v>1560000</v>
      </c>
      <c r="S3718" s="27">
        <v>1938000</v>
      </c>
      <c r="T3718" s="27">
        <v>1878844.4</v>
      </c>
      <c r="U3718" s="27">
        <v>1878844.4</v>
      </c>
      <c r="V3718" s="27">
        <v>1878844.4</v>
      </c>
      <c r="W3718" s="27"/>
      <c r="X3718" s="27"/>
      <c r="Y3718" s="27"/>
      <c r="Z3718" s="27"/>
      <c r="AA3718" s="27"/>
      <c r="AB3718" s="27"/>
      <c r="AC3718" s="27"/>
      <c r="AD3718" s="27"/>
      <c r="AE3718" s="27"/>
      <c r="AF3718" s="27"/>
      <c r="AG3718" s="27"/>
      <c r="AH3718" s="27"/>
      <c r="AI3718" s="27"/>
      <c r="AJ3718" s="27"/>
      <c r="AK3718" s="27"/>
      <c r="AL3718" s="27"/>
      <c r="AM3718" s="27"/>
      <c r="AN3718" s="27"/>
      <c r="AO3718" s="27"/>
      <c r="AP3718" s="27"/>
      <c r="AQ3718" s="27">
        <v>0</v>
      </c>
      <c r="AR3718" s="27">
        <f t="shared" si="102"/>
        <v>0</v>
      </c>
      <c r="AS3718" s="43"/>
      <c r="AT3718" s="43" t="s">
        <v>241</v>
      </c>
      <c r="AU3718" s="13" t="s">
        <v>6115</v>
      </c>
    </row>
    <row r="3719" spans="2:47" x14ac:dyDescent="0.2">
      <c r="B3719" s="13" t="s">
        <v>6116</v>
      </c>
      <c r="C3719" s="13" t="s">
        <v>100</v>
      </c>
      <c r="D3719" s="13" t="s">
        <v>6117</v>
      </c>
      <c r="E3719" s="13" t="s">
        <v>6118</v>
      </c>
      <c r="F3719" s="13" t="s">
        <v>6118</v>
      </c>
      <c r="G3719" s="13" t="s">
        <v>6119</v>
      </c>
      <c r="H3719" s="13" t="s">
        <v>105</v>
      </c>
      <c r="I3719" s="13">
        <v>90</v>
      </c>
      <c r="J3719" s="13" t="s">
        <v>106</v>
      </c>
      <c r="K3719" s="13" t="s">
        <v>5830</v>
      </c>
      <c r="L3719" s="13"/>
      <c r="M3719" s="13" t="s">
        <v>6066</v>
      </c>
      <c r="N3719" s="10" t="s">
        <v>5955</v>
      </c>
      <c r="O3719" s="39"/>
      <c r="P3719" s="39"/>
      <c r="Q3719" s="39"/>
      <c r="R3719" s="39">
        <v>1560000</v>
      </c>
      <c r="S3719" s="39">
        <v>150500</v>
      </c>
      <c r="T3719" s="39">
        <v>150500</v>
      </c>
      <c r="U3719" s="39">
        <v>150500</v>
      </c>
      <c r="V3719" s="39">
        <v>150500</v>
      </c>
      <c r="W3719" s="39"/>
      <c r="X3719" s="39"/>
      <c r="Y3719" s="39"/>
      <c r="Z3719" s="39"/>
      <c r="AA3719" s="39"/>
      <c r="AB3719" s="39"/>
      <c r="AC3719" s="39"/>
      <c r="AD3719" s="39"/>
      <c r="AE3719" s="39"/>
      <c r="AF3719" s="39"/>
      <c r="AG3719" s="39"/>
      <c r="AH3719" s="39"/>
      <c r="AI3719" s="39"/>
      <c r="AJ3719" s="39"/>
      <c r="AK3719" s="39"/>
      <c r="AL3719" s="39"/>
      <c r="AM3719" s="39"/>
      <c r="AN3719" s="39"/>
      <c r="AO3719" s="39"/>
      <c r="AP3719" s="39"/>
      <c r="AQ3719" s="27">
        <v>0</v>
      </c>
      <c r="AR3719" s="27">
        <f t="shared" si="102"/>
        <v>0</v>
      </c>
      <c r="AS3719" s="13"/>
      <c r="AT3719" s="13">
        <v>2015</v>
      </c>
      <c r="AU3719" s="13">
        <v>14</v>
      </c>
    </row>
    <row r="3720" spans="2:47" x14ac:dyDescent="0.2">
      <c r="B3720" s="13" t="s">
        <v>6120</v>
      </c>
      <c r="C3720" s="13" t="s">
        <v>100</v>
      </c>
      <c r="D3720" s="13" t="s">
        <v>6117</v>
      </c>
      <c r="E3720" s="13" t="s">
        <v>6118</v>
      </c>
      <c r="F3720" s="13" t="s">
        <v>6118</v>
      </c>
      <c r="G3720" s="13" t="s">
        <v>6119</v>
      </c>
      <c r="H3720" s="13" t="s">
        <v>105</v>
      </c>
      <c r="I3720" s="13">
        <v>90</v>
      </c>
      <c r="J3720" s="13" t="s">
        <v>106</v>
      </c>
      <c r="K3720" s="13" t="s">
        <v>5830</v>
      </c>
      <c r="L3720" s="13"/>
      <c r="M3720" s="13" t="s">
        <v>6066</v>
      </c>
      <c r="N3720" s="10" t="s">
        <v>5955</v>
      </c>
      <c r="O3720" s="39"/>
      <c r="P3720" s="39"/>
      <c r="Q3720" s="39"/>
      <c r="R3720" s="39">
        <v>1560000</v>
      </c>
      <c r="S3720" s="39"/>
      <c r="T3720" s="39"/>
      <c r="U3720" s="39"/>
      <c r="V3720" s="39"/>
      <c r="W3720" s="39"/>
      <c r="X3720" s="39"/>
      <c r="Y3720" s="39"/>
      <c r="Z3720" s="39"/>
      <c r="AA3720" s="39"/>
      <c r="AB3720" s="39"/>
      <c r="AC3720" s="39"/>
      <c r="AD3720" s="39"/>
      <c r="AE3720" s="39"/>
      <c r="AF3720" s="39"/>
      <c r="AG3720" s="39"/>
      <c r="AH3720" s="39"/>
      <c r="AI3720" s="39"/>
      <c r="AJ3720" s="39"/>
      <c r="AK3720" s="39"/>
      <c r="AL3720" s="39"/>
      <c r="AM3720" s="39"/>
      <c r="AN3720" s="39"/>
      <c r="AO3720" s="39"/>
      <c r="AP3720" s="39"/>
      <c r="AQ3720" s="27">
        <v>1560000</v>
      </c>
      <c r="AR3720" s="27">
        <f t="shared" si="102"/>
        <v>1747200.0000000002</v>
      </c>
      <c r="AS3720" s="13"/>
      <c r="AT3720" s="13">
        <v>2015</v>
      </c>
      <c r="AU3720" s="13"/>
    </row>
    <row r="3721" spans="2:47" x14ac:dyDescent="0.25">
      <c r="B3721" s="10" t="s">
        <v>6121</v>
      </c>
      <c r="C3721" s="16" t="s">
        <v>100</v>
      </c>
      <c r="D3721" s="15" t="s">
        <v>6122</v>
      </c>
      <c r="E3721" s="15" t="s">
        <v>6123</v>
      </c>
      <c r="F3721" s="31" t="s">
        <v>6124</v>
      </c>
      <c r="G3721" s="15" t="s">
        <v>6125</v>
      </c>
      <c r="H3721" s="15" t="s">
        <v>197</v>
      </c>
      <c r="I3721" s="15">
        <v>100</v>
      </c>
      <c r="J3721" s="15" t="s">
        <v>6043</v>
      </c>
      <c r="K3721" s="15" t="s">
        <v>5830</v>
      </c>
      <c r="L3721" s="10"/>
      <c r="M3721" s="10" t="s">
        <v>6044</v>
      </c>
      <c r="N3721" s="10" t="s">
        <v>5955</v>
      </c>
      <c r="O3721" s="27"/>
      <c r="P3721" s="27"/>
      <c r="Q3721" s="27"/>
      <c r="R3721" s="27">
        <v>79752000</v>
      </c>
      <c r="S3721" s="27">
        <v>84560000</v>
      </c>
      <c r="T3721" s="27">
        <v>88826000</v>
      </c>
      <c r="U3721" s="27">
        <v>90029000</v>
      </c>
      <c r="V3721" s="27">
        <v>93290000</v>
      </c>
      <c r="W3721" s="27"/>
      <c r="X3721" s="27"/>
      <c r="Y3721" s="27"/>
      <c r="Z3721" s="27"/>
      <c r="AA3721" s="27"/>
      <c r="AB3721" s="27"/>
      <c r="AC3721" s="27"/>
      <c r="AD3721" s="27"/>
      <c r="AE3721" s="27"/>
      <c r="AF3721" s="27"/>
      <c r="AG3721" s="27"/>
      <c r="AH3721" s="27"/>
      <c r="AI3721" s="27"/>
      <c r="AJ3721" s="27"/>
      <c r="AK3721" s="27"/>
      <c r="AL3721" s="27"/>
      <c r="AM3721" s="27"/>
      <c r="AN3721" s="27"/>
      <c r="AO3721" s="27"/>
      <c r="AP3721" s="27"/>
      <c r="AQ3721" s="27">
        <v>0</v>
      </c>
      <c r="AR3721" s="27">
        <f t="shared" si="102"/>
        <v>0</v>
      </c>
      <c r="AS3721" s="10"/>
      <c r="AT3721" s="9">
        <v>2014</v>
      </c>
      <c r="AU3721" s="10" t="s">
        <v>6061</v>
      </c>
    </row>
    <row r="3722" spans="2:47" x14ac:dyDescent="0.25">
      <c r="B3722" s="10" t="s">
        <v>6126</v>
      </c>
      <c r="C3722" s="16" t="s">
        <v>100</v>
      </c>
      <c r="D3722" s="15" t="s">
        <v>6122</v>
      </c>
      <c r="E3722" s="15" t="s">
        <v>6123</v>
      </c>
      <c r="F3722" s="31" t="s">
        <v>6124</v>
      </c>
      <c r="G3722" s="15" t="s">
        <v>6125</v>
      </c>
      <c r="H3722" s="15" t="s">
        <v>197</v>
      </c>
      <c r="I3722" s="15">
        <v>100</v>
      </c>
      <c r="J3722" s="15" t="s">
        <v>6007</v>
      </c>
      <c r="K3722" s="15" t="s">
        <v>5830</v>
      </c>
      <c r="L3722" s="10"/>
      <c r="M3722" s="10" t="s">
        <v>6044</v>
      </c>
      <c r="N3722" s="10" t="s">
        <v>5955</v>
      </c>
      <c r="O3722" s="27"/>
      <c r="P3722" s="27"/>
      <c r="Q3722" s="27"/>
      <c r="R3722" s="27">
        <v>79915168</v>
      </c>
      <c r="S3722" s="27">
        <f>R3722*1.04</f>
        <v>83111774.719999999</v>
      </c>
      <c r="T3722" s="27">
        <f>S3722*1.04</f>
        <v>86436245.708800003</v>
      </c>
      <c r="U3722" s="27">
        <f>T3722*1.04</f>
        <v>89893695.537152007</v>
      </c>
      <c r="V3722" s="27">
        <f>U3722*1.04</f>
        <v>93489443.358638093</v>
      </c>
      <c r="W3722" s="27"/>
      <c r="X3722" s="27"/>
      <c r="Y3722" s="27"/>
      <c r="Z3722" s="27"/>
      <c r="AA3722" s="27"/>
      <c r="AB3722" s="27"/>
      <c r="AC3722" s="27"/>
      <c r="AD3722" s="27"/>
      <c r="AE3722" s="27"/>
      <c r="AF3722" s="27"/>
      <c r="AG3722" s="27"/>
      <c r="AH3722" s="27"/>
      <c r="AI3722" s="27"/>
      <c r="AJ3722" s="27"/>
      <c r="AK3722" s="27"/>
      <c r="AL3722" s="27"/>
      <c r="AM3722" s="27"/>
      <c r="AN3722" s="27"/>
      <c r="AO3722" s="27"/>
      <c r="AP3722" s="27"/>
      <c r="AQ3722" s="27">
        <v>0</v>
      </c>
      <c r="AR3722" s="27">
        <f t="shared" si="102"/>
        <v>0</v>
      </c>
      <c r="AS3722" s="10"/>
      <c r="AT3722" s="9" t="s">
        <v>6009</v>
      </c>
      <c r="AU3722" s="10" t="s">
        <v>6023</v>
      </c>
    </row>
    <row r="3723" spans="2:47" x14ac:dyDescent="0.25">
      <c r="B3723" s="10" t="s">
        <v>6127</v>
      </c>
      <c r="C3723" s="16" t="s">
        <v>100</v>
      </c>
      <c r="D3723" s="15" t="s">
        <v>6122</v>
      </c>
      <c r="E3723" s="15" t="s">
        <v>6123</v>
      </c>
      <c r="F3723" s="31" t="s">
        <v>6124</v>
      </c>
      <c r="G3723" s="15" t="s">
        <v>6125</v>
      </c>
      <c r="H3723" s="15" t="s">
        <v>197</v>
      </c>
      <c r="I3723" s="15">
        <v>100</v>
      </c>
      <c r="J3723" s="15" t="s">
        <v>247</v>
      </c>
      <c r="K3723" s="15" t="s">
        <v>5830</v>
      </c>
      <c r="L3723" s="10"/>
      <c r="M3723" s="10" t="s">
        <v>6044</v>
      </c>
      <c r="N3723" s="10" t="s">
        <v>5955</v>
      </c>
      <c r="O3723" s="27"/>
      <c r="P3723" s="27"/>
      <c r="Q3723" s="27"/>
      <c r="R3723" s="27">
        <v>66595973.399999999</v>
      </c>
      <c r="S3723" s="27">
        <v>83111774.719999999</v>
      </c>
      <c r="T3723" s="27">
        <f>S3723*1.04</f>
        <v>86436245.708800003</v>
      </c>
      <c r="U3723" s="27">
        <f>T3723*1.04</f>
        <v>89893695.537152007</v>
      </c>
      <c r="V3723" s="27">
        <f>U3723*1.04</f>
        <v>93489443.358638093</v>
      </c>
      <c r="W3723" s="27"/>
      <c r="X3723" s="27"/>
      <c r="Y3723" s="27"/>
      <c r="Z3723" s="27"/>
      <c r="AA3723" s="27"/>
      <c r="AB3723" s="27"/>
      <c r="AC3723" s="27"/>
      <c r="AD3723" s="27"/>
      <c r="AE3723" s="27"/>
      <c r="AF3723" s="27"/>
      <c r="AG3723" s="27"/>
      <c r="AH3723" s="27"/>
      <c r="AI3723" s="27"/>
      <c r="AJ3723" s="27"/>
      <c r="AK3723" s="27"/>
      <c r="AL3723" s="27"/>
      <c r="AM3723" s="27"/>
      <c r="AN3723" s="27"/>
      <c r="AO3723" s="27"/>
      <c r="AP3723" s="27"/>
      <c r="AQ3723" s="27">
        <v>0</v>
      </c>
      <c r="AR3723" s="27">
        <f t="shared" si="102"/>
        <v>0</v>
      </c>
      <c r="AS3723" s="10"/>
      <c r="AT3723" s="9">
        <v>2015</v>
      </c>
      <c r="AU3723" s="89" t="s">
        <v>661</v>
      </c>
    </row>
    <row r="3724" spans="2:47" x14ac:dyDescent="0.25">
      <c r="B3724" s="10" t="s">
        <v>6128</v>
      </c>
      <c r="C3724" s="16" t="s">
        <v>100</v>
      </c>
      <c r="D3724" s="15" t="s">
        <v>6122</v>
      </c>
      <c r="E3724" s="15" t="s">
        <v>6123</v>
      </c>
      <c r="F3724" s="31" t="s">
        <v>6124</v>
      </c>
      <c r="G3724" s="15" t="s">
        <v>6125</v>
      </c>
      <c r="H3724" s="15" t="s">
        <v>197</v>
      </c>
      <c r="I3724" s="15">
        <v>100</v>
      </c>
      <c r="J3724" s="15" t="s">
        <v>106</v>
      </c>
      <c r="K3724" s="15" t="s">
        <v>5830</v>
      </c>
      <c r="L3724" s="10"/>
      <c r="M3724" s="10" t="s">
        <v>6044</v>
      </c>
      <c r="N3724" s="10" t="s">
        <v>5955</v>
      </c>
      <c r="O3724" s="27"/>
      <c r="P3724" s="27"/>
      <c r="Q3724" s="27"/>
      <c r="R3724" s="27">
        <v>53276778.799999997</v>
      </c>
      <c r="S3724" s="27">
        <v>79915168</v>
      </c>
      <c r="T3724" s="27">
        <v>79915168</v>
      </c>
      <c r="U3724" s="27">
        <v>79915168</v>
      </c>
      <c r="V3724" s="27">
        <v>79915168</v>
      </c>
      <c r="W3724" s="27"/>
      <c r="X3724" s="27"/>
      <c r="Y3724" s="27"/>
      <c r="Z3724" s="27"/>
      <c r="AA3724" s="27"/>
      <c r="AB3724" s="27"/>
      <c r="AC3724" s="27"/>
      <c r="AD3724" s="27"/>
      <c r="AE3724" s="27"/>
      <c r="AF3724" s="27"/>
      <c r="AG3724" s="27"/>
      <c r="AH3724" s="27"/>
      <c r="AI3724" s="27"/>
      <c r="AJ3724" s="27"/>
      <c r="AK3724" s="27"/>
      <c r="AL3724" s="27"/>
      <c r="AM3724" s="27"/>
      <c r="AN3724" s="27"/>
      <c r="AO3724" s="27"/>
      <c r="AP3724" s="27"/>
      <c r="AQ3724" s="27">
        <v>0</v>
      </c>
      <c r="AR3724" s="27">
        <f t="shared" si="102"/>
        <v>0</v>
      </c>
      <c r="AS3724" s="10"/>
      <c r="AT3724" s="43" t="s">
        <v>241</v>
      </c>
      <c r="AU3724" s="10" t="s">
        <v>6129</v>
      </c>
    </row>
    <row r="3725" spans="2:47" x14ac:dyDescent="0.25">
      <c r="B3725" s="10" t="s">
        <v>6130</v>
      </c>
      <c r="C3725" s="16" t="s">
        <v>100</v>
      </c>
      <c r="D3725" s="15" t="s">
        <v>6122</v>
      </c>
      <c r="E3725" s="15" t="s">
        <v>6123</v>
      </c>
      <c r="F3725" s="31" t="s">
        <v>6124</v>
      </c>
      <c r="G3725" s="15" t="s">
        <v>6125</v>
      </c>
      <c r="H3725" s="15" t="s">
        <v>197</v>
      </c>
      <c r="I3725" s="15">
        <v>100</v>
      </c>
      <c r="J3725" s="15" t="s">
        <v>2000</v>
      </c>
      <c r="K3725" s="15" t="s">
        <v>5830</v>
      </c>
      <c r="L3725" s="10"/>
      <c r="M3725" s="10" t="s">
        <v>6044</v>
      </c>
      <c r="N3725" s="10" t="s">
        <v>5955</v>
      </c>
      <c r="O3725" s="27"/>
      <c r="P3725" s="27"/>
      <c r="Q3725" s="27"/>
      <c r="R3725" s="27">
        <v>53276778.799999997</v>
      </c>
      <c r="S3725" s="27">
        <v>79915168</v>
      </c>
      <c r="T3725" s="27">
        <v>79915168</v>
      </c>
      <c r="U3725" s="27">
        <v>79915168</v>
      </c>
      <c r="V3725" s="27">
        <v>79915168</v>
      </c>
      <c r="W3725" s="27"/>
      <c r="X3725" s="27"/>
      <c r="Y3725" s="27"/>
      <c r="Z3725" s="27"/>
      <c r="AA3725" s="27"/>
      <c r="AB3725" s="27"/>
      <c r="AC3725" s="27"/>
      <c r="AD3725" s="27"/>
      <c r="AE3725" s="27"/>
      <c r="AF3725" s="27"/>
      <c r="AG3725" s="27"/>
      <c r="AH3725" s="27"/>
      <c r="AI3725" s="27"/>
      <c r="AJ3725" s="27"/>
      <c r="AK3725" s="27"/>
      <c r="AL3725" s="27"/>
      <c r="AM3725" s="27"/>
      <c r="AN3725" s="27"/>
      <c r="AO3725" s="27"/>
      <c r="AP3725" s="27"/>
      <c r="AQ3725" s="27">
        <v>0</v>
      </c>
      <c r="AR3725" s="27">
        <f t="shared" si="102"/>
        <v>0</v>
      </c>
      <c r="AS3725" s="10"/>
      <c r="AT3725" s="43" t="s">
        <v>241</v>
      </c>
      <c r="AU3725" s="10" t="s">
        <v>6131</v>
      </c>
    </row>
    <row r="3726" spans="2:47" x14ac:dyDescent="0.25">
      <c r="B3726" s="10" t="s">
        <v>6132</v>
      </c>
      <c r="C3726" s="16" t="s">
        <v>100</v>
      </c>
      <c r="D3726" s="15" t="s">
        <v>6122</v>
      </c>
      <c r="E3726" s="15" t="s">
        <v>6123</v>
      </c>
      <c r="F3726" s="31" t="s">
        <v>6124</v>
      </c>
      <c r="G3726" s="15" t="s">
        <v>6125</v>
      </c>
      <c r="H3726" s="15" t="s">
        <v>105</v>
      </c>
      <c r="I3726" s="15">
        <v>100</v>
      </c>
      <c r="J3726" s="15" t="s">
        <v>3357</v>
      </c>
      <c r="K3726" s="15" t="s">
        <v>5830</v>
      </c>
      <c r="L3726" s="10"/>
      <c r="M3726" s="10" t="s">
        <v>6044</v>
      </c>
      <c r="N3726" s="10" t="s">
        <v>5955</v>
      </c>
      <c r="O3726" s="27"/>
      <c r="P3726" s="27"/>
      <c r="Q3726" s="27"/>
      <c r="R3726" s="27">
        <v>33297986.809999999</v>
      </c>
      <c r="S3726" s="27">
        <v>79915168</v>
      </c>
      <c r="T3726" s="27">
        <v>79915168</v>
      </c>
      <c r="U3726" s="27">
        <v>79915168</v>
      </c>
      <c r="V3726" s="27">
        <v>79915168</v>
      </c>
      <c r="W3726" s="27"/>
      <c r="X3726" s="27"/>
      <c r="Y3726" s="27"/>
      <c r="Z3726" s="27"/>
      <c r="AA3726" s="27"/>
      <c r="AB3726" s="27"/>
      <c r="AC3726" s="27"/>
      <c r="AD3726" s="27"/>
      <c r="AE3726" s="27"/>
      <c r="AF3726" s="27"/>
      <c r="AG3726" s="27"/>
      <c r="AH3726" s="27"/>
      <c r="AI3726" s="27"/>
      <c r="AJ3726" s="27"/>
      <c r="AK3726" s="27"/>
      <c r="AL3726" s="27"/>
      <c r="AM3726" s="27"/>
      <c r="AN3726" s="27"/>
      <c r="AO3726" s="27"/>
      <c r="AP3726" s="27"/>
      <c r="AQ3726" s="27">
        <v>0</v>
      </c>
      <c r="AR3726" s="27">
        <f t="shared" si="102"/>
        <v>0</v>
      </c>
      <c r="AS3726" s="10"/>
      <c r="AT3726" s="43" t="s">
        <v>241</v>
      </c>
      <c r="AU3726" s="10" t="s">
        <v>6133</v>
      </c>
    </row>
    <row r="3727" spans="2:47" x14ac:dyDescent="0.25">
      <c r="B3727" s="10" t="s">
        <v>6134</v>
      </c>
      <c r="C3727" s="16" t="s">
        <v>100</v>
      </c>
      <c r="D3727" s="16" t="s">
        <v>6135</v>
      </c>
      <c r="E3727" s="16" t="s">
        <v>6136</v>
      </c>
      <c r="F3727" s="16" t="s">
        <v>6136</v>
      </c>
      <c r="G3727" s="32" t="s">
        <v>6125</v>
      </c>
      <c r="H3727" s="10" t="s">
        <v>105</v>
      </c>
      <c r="I3727" s="10">
        <v>100</v>
      </c>
      <c r="J3727" s="10" t="s">
        <v>3357</v>
      </c>
      <c r="K3727" s="10" t="s">
        <v>5830</v>
      </c>
      <c r="L3727" s="10"/>
      <c r="M3727" s="10" t="s">
        <v>6044</v>
      </c>
      <c r="N3727" s="10" t="s">
        <v>5955</v>
      </c>
      <c r="O3727" s="27"/>
      <c r="P3727" s="39"/>
      <c r="Q3727" s="39"/>
      <c r="R3727" s="27">
        <v>53276778.799999997</v>
      </c>
      <c r="S3727" s="27">
        <v>79915168</v>
      </c>
      <c r="T3727" s="27">
        <v>79915168</v>
      </c>
      <c r="U3727" s="27">
        <v>79915168</v>
      </c>
      <c r="V3727" s="27">
        <v>79915168</v>
      </c>
      <c r="W3727" s="27"/>
      <c r="X3727" s="27"/>
      <c r="Y3727" s="27"/>
      <c r="Z3727" s="27"/>
      <c r="AA3727" s="27"/>
      <c r="AB3727" s="27"/>
      <c r="AC3727" s="27"/>
      <c r="AD3727" s="27"/>
      <c r="AE3727" s="27"/>
      <c r="AF3727" s="27"/>
      <c r="AG3727" s="27"/>
      <c r="AH3727" s="27"/>
      <c r="AI3727" s="27"/>
      <c r="AJ3727" s="27"/>
      <c r="AK3727" s="27"/>
      <c r="AL3727" s="27"/>
      <c r="AM3727" s="27"/>
      <c r="AN3727" s="27"/>
      <c r="AO3727" s="27"/>
      <c r="AP3727" s="27"/>
      <c r="AQ3727" s="100">
        <v>0</v>
      </c>
      <c r="AR3727" s="27">
        <f t="shared" si="102"/>
        <v>0</v>
      </c>
      <c r="AS3727" s="10"/>
      <c r="AT3727" s="43" t="s">
        <v>241</v>
      </c>
      <c r="AU3727" s="10" t="s">
        <v>6137</v>
      </c>
    </row>
    <row r="3728" spans="2:47" x14ac:dyDescent="0.25">
      <c r="B3728" s="10" t="s">
        <v>6138</v>
      </c>
      <c r="C3728" s="16" t="s">
        <v>100</v>
      </c>
      <c r="D3728" s="16" t="s">
        <v>6135</v>
      </c>
      <c r="E3728" s="16" t="s">
        <v>6136</v>
      </c>
      <c r="F3728" s="16" t="s">
        <v>6136</v>
      </c>
      <c r="G3728" s="32" t="s">
        <v>6125</v>
      </c>
      <c r="H3728" s="10" t="s">
        <v>105</v>
      </c>
      <c r="I3728" s="10">
        <v>100</v>
      </c>
      <c r="J3728" s="10" t="s">
        <v>1496</v>
      </c>
      <c r="K3728" s="10" t="s">
        <v>5830</v>
      </c>
      <c r="L3728" s="10"/>
      <c r="M3728" s="10" t="s">
        <v>6044</v>
      </c>
      <c r="N3728" s="10" t="s">
        <v>5955</v>
      </c>
      <c r="O3728" s="27"/>
      <c r="P3728" s="39"/>
      <c r="Q3728" s="39"/>
      <c r="R3728" s="27"/>
      <c r="S3728" s="27">
        <v>26638389.32</v>
      </c>
      <c r="T3728" s="27">
        <v>79915168</v>
      </c>
      <c r="U3728" s="27">
        <v>79915168</v>
      </c>
      <c r="V3728" s="27">
        <v>79915168</v>
      </c>
      <c r="W3728" s="27"/>
      <c r="X3728" s="27"/>
      <c r="Y3728" s="27"/>
      <c r="Z3728" s="27"/>
      <c r="AA3728" s="27"/>
      <c r="AB3728" s="27"/>
      <c r="AC3728" s="27"/>
      <c r="AD3728" s="27"/>
      <c r="AE3728" s="27"/>
      <c r="AF3728" s="27"/>
      <c r="AG3728" s="27"/>
      <c r="AH3728" s="27"/>
      <c r="AI3728" s="27"/>
      <c r="AJ3728" s="27"/>
      <c r="AK3728" s="27"/>
      <c r="AL3728" s="27"/>
      <c r="AM3728" s="27"/>
      <c r="AN3728" s="27"/>
      <c r="AO3728" s="27"/>
      <c r="AP3728" s="27"/>
      <c r="AQ3728" s="27">
        <v>0</v>
      </c>
      <c r="AR3728" s="27">
        <f t="shared" ref="AR3728:AR3764" si="103">AQ3728*1.12</f>
        <v>0</v>
      </c>
      <c r="AS3728" s="10"/>
      <c r="AT3728" s="43" t="s">
        <v>4455</v>
      </c>
      <c r="AU3728" s="10">
        <v>14</v>
      </c>
    </row>
    <row r="3729" spans="2:47" x14ac:dyDescent="0.25">
      <c r="B3729" s="10" t="s">
        <v>6139</v>
      </c>
      <c r="C3729" s="16" t="s">
        <v>100</v>
      </c>
      <c r="D3729" s="16" t="s">
        <v>6135</v>
      </c>
      <c r="E3729" s="16" t="s">
        <v>6136</v>
      </c>
      <c r="F3729" s="16" t="s">
        <v>6136</v>
      </c>
      <c r="G3729" s="32" t="s">
        <v>6125</v>
      </c>
      <c r="H3729" s="10" t="s">
        <v>105</v>
      </c>
      <c r="I3729" s="10">
        <v>100</v>
      </c>
      <c r="J3729" s="10" t="s">
        <v>1496</v>
      </c>
      <c r="K3729" s="10" t="s">
        <v>5830</v>
      </c>
      <c r="L3729" s="10"/>
      <c r="M3729" s="10" t="s">
        <v>6044</v>
      </c>
      <c r="N3729" s="10" t="s">
        <v>5955</v>
      </c>
      <c r="O3729" s="27"/>
      <c r="P3729" s="39"/>
      <c r="Q3729" s="39"/>
      <c r="R3729" s="27"/>
      <c r="S3729" s="27">
        <v>89896248</v>
      </c>
      <c r="T3729" s="27">
        <v>79915168</v>
      </c>
      <c r="U3729" s="27">
        <v>79915168</v>
      </c>
      <c r="V3729" s="27">
        <v>79915168</v>
      </c>
      <c r="W3729" s="27"/>
      <c r="X3729" s="27"/>
      <c r="Y3729" s="27"/>
      <c r="Z3729" s="27"/>
      <c r="AA3729" s="27"/>
      <c r="AB3729" s="27"/>
      <c r="AC3729" s="27"/>
      <c r="AD3729" s="27"/>
      <c r="AE3729" s="27"/>
      <c r="AF3729" s="27"/>
      <c r="AG3729" s="27"/>
      <c r="AH3729" s="27"/>
      <c r="AI3729" s="27"/>
      <c r="AJ3729" s="27"/>
      <c r="AK3729" s="27"/>
      <c r="AL3729" s="27"/>
      <c r="AM3729" s="27"/>
      <c r="AN3729" s="27"/>
      <c r="AO3729" s="27"/>
      <c r="AP3729" s="27"/>
      <c r="AQ3729" s="27">
        <v>0</v>
      </c>
      <c r="AR3729" s="27">
        <f t="shared" si="103"/>
        <v>0</v>
      </c>
      <c r="AS3729" s="10"/>
      <c r="AT3729" s="43" t="s">
        <v>4455</v>
      </c>
      <c r="AU3729" s="10" t="s">
        <v>6140</v>
      </c>
    </row>
    <row r="3730" spans="2:47" x14ac:dyDescent="0.2">
      <c r="B3730" s="10" t="s">
        <v>6141</v>
      </c>
      <c r="C3730" s="16" t="s">
        <v>100</v>
      </c>
      <c r="D3730" s="16" t="s">
        <v>6135</v>
      </c>
      <c r="E3730" s="16" t="s">
        <v>6136</v>
      </c>
      <c r="F3730" s="16" t="s">
        <v>6136</v>
      </c>
      <c r="G3730" s="32" t="s">
        <v>6142</v>
      </c>
      <c r="H3730" s="10" t="s">
        <v>105</v>
      </c>
      <c r="I3730" s="10">
        <v>100</v>
      </c>
      <c r="J3730" s="10" t="s">
        <v>4117</v>
      </c>
      <c r="K3730" s="10" t="s">
        <v>5830</v>
      </c>
      <c r="L3730" s="10"/>
      <c r="M3730" s="10" t="s">
        <v>6044</v>
      </c>
      <c r="N3730" s="10" t="s">
        <v>5955</v>
      </c>
      <c r="O3730" s="27"/>
      <c r="P3730" s="39"/>
      <c r="Q3730" s="39"/>
      <c r="R3730" s="27"/>
      <c r="S3730" s="27"/>
      <c r="T3730" s="27">
        <v>79915168</v>
      </c>
      <c r="U3730" s="27">
        <v>79915168</v>
      </c>
      <c r="V3730" s="27">
        <v>79915168</v>
      </c>
      <c r="W3730" s="27"/>
      <c r="X3730" s="27"/>
      <c r="Y3730" s="27"/>
      <c r="Z3730" s="27"/>
      <c r="AA3730" s="27"/>
      <c r="AB3730" s="27"/>
      <c r="AC3730" s="27"/>
      <c r="AD3730" s="27"/>
      <c r="AE3730" s="27"/>
      <c r="AF3730" s="27"/>
      <c r="AG3730" s="27"/>
      <c r="AH3730" s="27"/>
      <c r="AI3730" s="27"/>
      <c r="AJ3730" s="27"/>
      <c r="AK3730" s="27"/>
      <c r="AL3730" s="27"/>
      <c r="AM3730" s="27"/>
      <c r="AN3730" s="27"/>
      <c r="AO3730" s="27"/>
      <c r="AP3730" s="27"/>
      <c r="AQ3730" s="27">
        <v>0</v>
      </c>
      <c r="AR3730" s="27">
        <f t="shared" si="103"/>
        <v>0</v>
      </c>
      <c r="AS3730" s="10"/>
      <c r="AT3730" s="103">
        <v>2017</v>
      </c>
      <c r="AU3730" s="10" t="s">
        <v>212</v>
      </c>
    </row>
    <row r="3731" spans="2:47" x14ac:dyDescent="0.25">
      <c r="B3731" s="10" t="s">
        <v>6143</v>
      </c>
      <c r="C3731" s="16" t="s">
        <v>100</v>
      </c>
      <c r="D3731" s="15" t="s">
        <v>6144</v>
      </c>
      <c r="E3731" s="15" t="s">
        <v>6145</v>
      </c>
      <c r="F3731" s="31" t="s">
        <v>6146</v>
      </c>
      <c r="G3731" s="15" t="s">
        <v>6147</v>
      </c>
      <c r="H3731" s="15" t="s">
        <v>197</v>
      </c>
      <c r="I3731" s="15">
        <v>10</v>
      </c>
      <c r="J3731" s="15" t="s">
        <v>6148</v>
      </c>
      <c r="K3731" s="15" t="s">
        <v>5952</v>
      </c>
      <c r="L3731" s="10"/>
      <c r="M3731" s="10" t="s">
        <v>6149</v>
      </c>
      <c r="N3731" s="10" t="s">
        <v>5955</v>
      </c>
      <c r="O3731" s="27"/>
      <c r="P3731" s="27"/>
      <c r="Q3731" s="27"/>
      <c r="R3731" s="27">
        <v>240000000</v>
      </c>
      <c r="S3731" s="27">
        <v>270000000</v>
      </c>
      <c r="T3731" s="27">
        <v>270000000</v>
      </c>
      <c r="U3731" s="27"/>
      <c r="V3731" s="27"/>
      <c r="W3731" s="27"/>
      <c r="X3731" s="27"/>
      <c r="Y3731" s="27"/>
      <c r="Z3731" s="27"/>
      <c r="AA3731" s="27"/>
      <c r="AB3731" s="27"/>
      <c r="AC3731" s="27"/>
      <c r="AD3731" s="27"/>
      <c r="AE3731" s="27"/>
      <c r="AF3731" s="27"/>
      <c r="AG3731" s="27"/>
      <c r="AH3731" s="27"/>
      <c r="AI3731" s="27"/>
      <c r="AJ3731" s="27"/>
      <c r="AK3731" s="27"/>
      <c r="AL3731" s="27"/>
      <c r="AM3731" s="27"/>
      <c r="AN3731" s="27"/>
      <c r="AO3731" s="27"/>
      <c r="AP3731" s="27"/>
      <c r="AQ3731" s="27">
        <v>0</v>
      </c>
      <c r="AR3731" s="27">
        <f t="shared" si="103"/>
        <v>0</v>
      </c>
      <c r="AS3731" s="10"/>
      <c r="AT3731" s="9">
        <v>2015</v>
      </c>
      <c r="AU3731" s="89" t="s">
        <v>6150</v>
      </c>
    </row>
    <row r="3732" spans="2:47" x14ac:dyDescent="0.25">
      <c r="B3732" s="10" t="s">
        <v>6151</v>
      </c>
      <c r="C3732" s="16" t="s">
        <v>100</v>
      </c>
      <c r="D3732" s="15" t="s">
        <v>6144</v>
      </c>
      <c r="E3732" s="15" t="s">
        <v>6145</v>
      </c>
      <c r="F3732" s="31" t="s">
        <v>6146</v>
      </c>
      <c r="G3732" s="15" t="s">
        <v>6147</v>
      </c>
      <c r="H3732" s="15" t="s">
        <v>197</v>
      </c>
      <c r="I3732" s="15">
        <v>10</v>
      </c>
      <c r="J3732" s="15" t="s">
        <v>2000</v>
      </c>
      <c r="K3732" s="15" t="s">
        <v>5952</v>
      </c>
      <c r="L3732" s="10"/>
      <c r="M3732" s="10" t="s">
        <v>6149</v>
      </c>
      <c r="N3732" s="10" t="s">
        <v>5955</v>
      </c>
      <c r="O3732" s="27"/>
      <c r="P3732" s="27"/>
      <c r="Q3732" s="27"/>
      <c r="R3732" s="27">
        <v>210000000</v>
      </c>
      <c r="S3732" s="27">
        <v>270000000</v>
      </c>
      <c r="T3732" s="27">
        <v>270000000</v>
      </c>
      <c r="U3732" s="27"/>
      <c r="V3732" s="27"/>
      <c r="W3732" s="27"/>
      <c r="X3732" s="27"/>
      <c r="Y3732" s="27"/>
      <c r="Z3732" s="27"/>
      <c r="AA3732" s="27"/>
      <c r="AB3732" s="27"/>
      <c r="AC3732" s="27"/>
      <c r="AD3732" s="27"/>
      <c r="AE3732" s="27"/>
      <c r="AF3732" s="27"/>
      <c r="AG3732" s="27"/>
      <c r="AH3732" s="27"/>
      <c r="AI3732" s="27"/>
      <c r="AJ3732" s="27"/>
      <c r="AK3732" s="27"/>
      <c r="AL3732" s="27"/>
      <c r="AM3732" s="27"/>
      <c r="AN3732" s="27"/>
      <c r="AO3732" s="27"/>
      <c r="AP3732" s="27"/>
      <c r="AQ3732" s="27">
        <v>0</v>
      </c>
      <c r="AR3732" s="27">
        <f t="shared" si="103"/>
        <v>0</v>
      </c>
      <c r="AS3732" s="10"/>
      <c r="AT3732" s="9">
        <v>2015</v>
      </c>
      <c r="AU3732" s="10" t="s">
        <v>212</v>
      </c>
    </row>
    <row r="3733" spans="2:47" x14ac:dyDescent="0.2">
      <c r="B3733" s="10" t="s">
        <v>6152</v>
      </c>
      <c r="C3733" s="49" t="s">
        <v>100</v>
      </c>
      <c r="D3733" s="10" t="s">
        <v>6144</v>
      </c>
      <c r="E3733" s="49" t="s">
        <v>6145</v>
      </c>
      <c r="F3733" s="49" t="s">
        <v>6153</v>
      </c>
      <c r="G3733" s="49" t="s">
        <v>6154</v>
      </c>
      <c r="H3733" s="49" t="s">
        <v>1026</v>
      </c>
      <c r="I3733" s="49">
        <v>50</v>
      </c>
      <c r="J3733" s="49" t="s">
        <v>6155</v>
      </c>
      <c r="K3733" s="49" t="s">
        <v>5952</v>
      </c>
      <c r="L3733" s="49"/>
      <c r="M3733" s="49" t="s">
        <v>6149</v>
      </c>
      <c r="N3733" s="10" t="s">
        <v>5955</v>
      </c>
      <c r="O3733" s="27"/>
      <c r="P3733" s="27"/>
      <c r="Q3733" s="27"/>
      <c r="R3733" s="27"/>
      <c r="S3733" s="27">
        <v>270000000</v>
      </c>
      <c r="T3733" s="27">
        <v>270000000</v>
      </c>
      <c r="U3733" s="27">
        <v>360000000</v>
      </c>
      <c r="V3733" s="100"/>
      <c r="W3733" s="100"/>
      <c r="X3733" s="100"/>
      <c r="Y3733" s="100"/>
      <c r="Z3733" s="100"/>
      <c r="AA3733" s="100"/>
      <c r="AB3733" s="100"/>
      <c r="AC3733" s="100"/>
      <c r="AD3733" s="100"/>
      <c r="AE3733" s="100"/>
      <c r="AF3733" s="100"/>
      <c r="AG3733" s="100"/>
      <c r="AH3733" s="100"/>
      <c r="AI3733" s="100"/>
      <c r="AJ3733" s="100"/>
      <c r="AK3733" s="100"/>
      <c r="AL3733" s="100"/>
      <c r="AM3733" s="100"/>
      <c r="AN3733" s="100"/>
      <c r="AO3733" s="100"/>
      <c r="AP3733" s="27"/>
      <c r="AQ3733" s="27">
        <v>0</v>
      </c>
      <c r="AR3733" s="27">
        <f t="shared" si="103"/>
        <v>0</v>
      </c>
      <c r="AS3733" s="13"/>
      <c r="AT3733" s="32">
        <v>2015</v>
      </c>
      <c r="AU3733" s="10" t="s">
        <v>130</v>
      </c>
    </row>
    <row r="3734" spans="2:47" x14ac:dyDescent="0.2">
      <c r="B3734" s="10" t="s">
        <v>6156</v>
      </c>
      <c r="C3734" s="16" t="s">
        <v>100</v>
      </c>
      <c r="D3734" s="46" t="s">
        <v>6157</v>
      </c>
      <c r="E3734" s="10" t="s">
        <v>6158</v>
      </c>
      <c r="F3734" s="10" t="s">
        <v>6158</v>
      </c>
      <c r="G3734" s="32" t="s">
        <v>6154</v>
      </c>
      <c r="H3734" s="10" t="s">
        <v>1026</v>
      </c>
      <c r="I3734" s="10">
        <v>50</v>
      </c>
      <c r="J3734" s="15" t="s">
        <v>6159</v>
      </c>
      <c r="K3734" s="10" t="s">
        <v>5952</v>
      </c>
      <c r="L3734" s="27"/>
      <c r="M3734" s="10" t="s">
        <v>6149</v>
      </c>
      <c r="N3734" s="10" t="s">
        <v>5955</v>
      </c>
      <c r="O3734" s="27"/>
      <c r="P3734" s="27"/>
      <c r="Q3734" s="27"/>
      <c r="R3734" s="27"/>
      <c r="S3734" s="27">
        <v>428640005.36000001</v>
      </c>
      <c r="T3734" s="27">
        <v>270000000</v>
      </c>
      <c r="U3734" s="27">
        <v>360000000</v>
      </c>
      <c r="V3734" s="100"/>
      <c r="W3734" s="100"/>
      <c r="X3734" s="100"/>
      <c r="Y3734" s="100"/>
      <c r="Z3734" s="100"/>
      <c r="AA3734" s="100"/>
      <c r="AB3734" s="100"/>
      <c r="AC3734" s="100"/>
      <c r="AD3734" s="100"/>
      <c r="AE3734" s="100"/>
      <c r="AF3734" s="100"/>
      <c r="AG3734" s="100"/>
      <c r="AH3734" s="100"/>
      <c r="AI3734" s="100"/>
      <c r="AJ3734" s="100"/>
      <c r="AK3734" s="100"/>
      <c r="AL3734" s="100"/>
      <c r="AM3734" s="100"/>
      <c r="AN3734" s="100"/>
      <c r="AO3734" s="100"/>
      <c r="AP3734" s="10"/>
      <c r="AQ3734" s="27">
        <v>0</v>
      </c>
      <c r="AR3734" s="27">
        <f t="shared" si="103"/>
        <v>0</v>
      </c>
      <c r="AS3734" s="13"/>
      <c r="AT3734" s="32">
        <v>2016</v>
      </c>
      <c r="AU3734" s="10" t="s">
        <v>6997</v>
      </c>
    </row>
    <row r="3735" spans="2:47" x14ac:dyDescent="0.2">
      <c r="B3735" s="10" t="s">
        <v>6996</v>
      </c>
      <c r="C3735" s="16" t="s">
        <v>100</v>
      </c>
      <c r="D3735" s="65" t="s">
        <v>6157</v>
      </c>
      <c r="E3735" s="10" t="s">
        <v>6158</v>
      </c>
      <c r="F3735" s="10" t="s">
        <v>6158</v>
      </c>
      <c r="G3735" s="32" t="s">
        <v>6154</v>
      </c>
      <c r="H3735" s="10" t="s">
        <v>1026</v>
      </c>
      <c r="I3735" s="10">
        <v>50</v>
      </c>
      <c r="J3735" s="15" t="s">
        <v>6159</v>
      </c>
      <c r="K3735" s="10" t="s">
        <v>5952</v>
      </c>
      <c r="L3735" s="27"/>
      <c r="M3735" s="10" t="s">
        <v>6149</v>
      </c>
      <c r="N3735" s="10" t="s">
        <v>5955</v>
      </c>
      <c r="O3735" s="10"/>
      <c r="P3735" s="27"/>
      <c r="Q3735" s="27"/>
      <c r="R3735" s="27"/>
      <c r="S3735" s="27">
        <v>428640005.37</v>
      </c>
      <c r="T3735" s="27">
        <v>409500000</v>
      </c>
      <c r="U3735" s="27">
        <v>357000000</v>
      </c>
      <c r="V3735" s="100"/>
      <c r="W3735" s="100"/>
      <c r="X3735" s="100"/>
      <c r="Y3735" s="100"/>
      <c r="Z3735" s="100"/>
      <c r="AA3735" s="100"/>
      <c r="AB3735" s="100"/>
      <c r="AC3735" s="100"/>
      <c r="AD3735" s="100"/>
      <c r="AE3735" s="100"/>
      <c r="AF3735" s="100"/>
      <c r="AG3735" s="100"/>
      <c r="AH3735" s="100"/>
      <c r="AI3735" s="100"/>
      <c r="AJ3735" s="100"/>
      <c r="AK3735" s="100"/>
      <c r="AL3735" s="100"/>
      <c r="AM3735" s="100"/>
      <c r="AN3735" s="100"/>
      <c r="AO3735" s="100"/>
      <c r="AP3735" s="10"/>
      <c r="AQ3735" s="27">
        <v>1195140005.3699999</v>
      </c>
      <c r="AR3735" s="27">
        <f t="shared" si="103"/>
        <v>1338556806.0144</v>
      </c>
      <c r="AS3735" s="13"/>
      <c r="AT3735" s="13">
        <v>2017</v>
      </c>
      <c r="AU3735" s="10"/>
    </row>
    <row r="3736" spans="2:47" x14ac:dyDescent="0.2">
      <c r="B3736" s="13" t="s">
        <v>6160</v>
      </c>
      <c r="C3736" s="13" t="s">
        <v>100</v>
      </c>
      <c r="D3736" s="13" t="s">
        <v>6161</v>
      </c>
      <c r="E3736" s="13" t="s">
        <v>6162</v>
      </c>
      <c r="F3736" s="13" t="s">
        <v>6162</v>
      </c>
      <c r="G3736" s="13" t="s">
        <v>6163</v>
      </c>
      <c r="H3736" s="13" t="s">
        <v>105</v>
      </c>
      <c r="I3736" s="13">
        <v>100</v>
      </c>
      <c r="J3736" s="13" t="s">
        <v>6164</v>
      </c>
      <c r="K3736" s="13" t="s">
        <v>5830</v>
      </c>
      <c r="L3736" s="13"/>
      <c r="M3736" s="13" t="s">
        <v>6165</v>
      </c>
      <c r="N3736" s="10" t="s">
        <v>5955</v>
      </c>
      <c r="O3736" s="39"/>
      <c r="P3736" s="39"/>
      <c r="Q3736" s="39"/>
      <c r="R3736" s="39"/>
      <c r="S3736" s="39">
        <v>49000000</v>
      </c>
      <c r="T3736" s="39">
        <v>75636000</v>
      </c>
      <c r="U3736" s="39">
        <v>78936000</v>
      </c>
      <c r="V3736" s="39">
        <v>81936000</v>
      </c>
      <c r="W3736" s="39">
        <v>84936000</v>
      </c>
      <c r="X3736" s="39"/>
      <c r="Y3736" s="39"/>
      <c r="Z3736" s="39"/>
      <c r="AA3736" s="39"/>
      <c r="AB3736" s="39"/>
      <c r="AC3736" s="39"/>
      <c r="AD3736" s="39"/>
      <c r="AE3736" s="39"/>
      <c r="AF3736" s="39"/>
      <c r="AG3736" s="39"/>
      <c r="AH3736" s="39"/>
      <c r="AI3736" s="39"/>
      <c r="AJ3736" s="39"/>
      <c r="AK3736" s="39"/>
      <c r="AL3736" s="39"/>
      <c r="AM3736" s="39"/>
      <c r="AN3736" s="39"/>
      <c r="AO3736" s="39"/>
      <c r="AP3736" s="39"/>
      <c r="AQ3736" s="27">
        <f>SUM(O3736:W3736)</f>
        <v>370444000</v>
      </c>
      <c r="AR3736" s="27">
        <f t="shared" si="103"/>
        <v>414897280.00000006</v>
      </c>
      <c r="AS3736" s="13"/>
      <c r="AT3736" s="13">
        <v>2016</v>
      </c>
      <c r="AU3736" s="13"/>
    </row>
    <row r="3737" spans="2:47" x14ac:dyDescent="0.2">
      <c r="B3737" s="13" t="s">
        <v>6166</v>
      </c>
      <c r="C3737" s="13" t="s">
        <v>100</v>
      </c>
      <c r="D3737" s="13" t="s">
        <v>6161</v>
      </c>
      <c r="E3737" s="13" t="s">
        <v>6162</v>
      </c>
      <c r="F3737" s="13" t="s">
        <v>6162</v>
      </c>
      <c r="G3737" s="13" t="s">
        <v>6167</v>
      </c>
      <c r="H3737" s="13" t="s">
        <v>105</v>
      </c>
      <c r="I3737" s="13">
        <v>80</v>
      </c>
      <c r="J3737" s="13" t="s">
        <v>106</v>
      </c>
      <c r="K3737" s="13" t="s">
        <v>5830</v>
      </c>
      <c r="L3737" s="13"/>
      <c r="M3737" s="13" t="s">
        <v>6168</v>
      </c>
      <c r="N3737" s="10" t="s">
        <v>5955</v>
      </c>
      <c r="O3737" s="39"/>
      <c r="P3737" s="39"/>
      <c r="Q3737" s="39"/>
      <c r="R3737" s="39"/>
      <c r="S3737" s="39">
        <v>18900000</v>
      </c>
      <c r="T3737" s="39">
        <v>12600000</v>
      </c>
      <c r="U3737" s="39"/>
      <c r="V3737" s="39"/>
      <c r="W3737" s="39"/>
      <c r="X3737" s="39"/>
      <c r="Y3737" s="39"/>
      <c r="Z3737" s="39"/>
      <c r="AA3737" s="39"/>
      <c r="AB3737" s="39"/>
      <c r="AC3737" s="39"/>
      <c r="AD3737" s="39"/>
      <c r="AE3737" s="39"/>
      <c r="AF3737" s="39"/>
      <c r="AG3737" s="39"/>
      <c r="AH3737" s="39"/>
      <c r="AI3737" s="39"/>
      <c r="AJ3737" s="39"/>
      <c r="AK3737" s="39"/>
      <c r="AL3737" s="39"/>
      <c r="AM3737" s="39"/>
      <c r="AN3737" s="39"/>
      <c r="AO3737" s="39"/>
      <c r="AP3737" s="39"/>
      <c r="AQ3737" s="27">
        <f>SUM(O3737:W3737)</f>
        <v>31500000</v>
      </c>
      <c r="AR3737" s="27">
        <f t="shared" si="103"/>
        <v>35280000</v>
      </c>
      <c r="AS3737" s="13"/>
      <c r="AT3737" s="13">
        <v>2016</v>
      </c>
      <c r="AU3737" s="13"/>
    </row>
    <row r="3738" spans="2:47" x14ac:dyDescent="0.2">
      <c r="B3738" s="13" t="s">
        <v>6169</v>
      </c>
      <c r="C3738" s="16" t="s">
        <v>100</v>
      </c>
      <c r="D3738" s="16" t="s">
        <v>6170</v>
      </c>
      <c r="E3738" s="16" t="s">
        <v>6171</v>
      </c>
      <c r="F3738" s="16" t="s">
        <v>6171</v>
      </c>
      <c r="G3738" s="16" t="s">
        <v>6172</v>
      </c>
      <c r="H3738" s="16" t="s">
        <v>105</v>
      </c>
      <c r="I3738" s="16">
        <v>40</v>
      </c>
      <c r="J3738" s="16" t="s">
        <v>6173</v>
      </c>
      <c r="K3738" s="16" t="s">
        <v>6174</v>
      </c>
      <c r="L3738" s="16"/>
      <c r="M3738" s="16" t="s">
        <v>5982</v>
      </c>
      <c r="N3738" s="10" t="s">
        <v>5955</v>
      </c>
      <c r="O3738" s="16"/>
      <c r="P3738" s="16"/>
      <c r="Q3738" s="16"/>
      <c r="R3738" s="16"/>
      <c r="S3738" s="16"/>
      <c r="T3738" s="39">
        <v>300701215</v>
      </c>
      <c r="U3738" s="39">
        <v>1322830085</v>
      </c>
      <c r="V3738" s="79"/>
      <c r="W3738" s="79"/>
      <c r="X3738" s="79"/>
      <c r="Y3738" s="79"/>
      <c r="Z3738" s="79"/>
      <c r="AA3738" s="79"/>
      <c r="AB3738" s="79"/>
      <c r="AC3738" s="79"/>
      <c r="AD3738" s="79"/>
      <c r="AE3738" s="79"/>
      <c r="AF3738" s="79"/>
      <c r="AG3738" s="79"/>
      <c r="AH3738" s="79"/>
      <c r="AI3738" s="79"/>
      <c r="AJ3738" s="79"/>
      <c r="AK3738" s="79"/>
      <c r="AL3738" s="79"/>
      <c r="AM3738" s="79"/>
      <c r="AN3738" s="79"/>
      <c r="AO3738" s="79"/>
      <c r="AP3738" s="79"/>
      <c r="AQ3738" s="79">
        <v>0</v>
      </c>
      <c r="AR3738" s="27">
        <f t="shared" si="103"/>
        <v>0</v>
      </c>
      <c r="AS3738" s="16"/>
      <c r="AT3738" s="16">
        <v>2016</v>
      </c>
      <c r="AU3738" s="16">
        <v>7.9</v>
      </c>
    </row>
    <row r="3739" spans="2:47" x14ac:dyDescent="0.2">
      <c r="B3739" s="13" t="s">
        <v>6175</v>
      </c>
      <c r="C3739" s="16" t="s">
        <v>100</v>
      </c>
      <c r="D3739" s="16" t="s">
        <v>6170</v>
      </c>
      <c r="E3739" s="16" t="s">
        <v>6171</v>
      </c>
      <c r="F3739" s="16" t="s">
        <v>6171</v>
      </c>
      <c r="G3739" s="16" t="s">
        <v>6172</v>
      </c>
      <c r="H3739" s="13" t="s">
        <v>1026</v>
      </c>
      <c r="I3739" s="16">
        <v>40</v>
      </c>
      <c r="J3739" s="15" t="s">
        <v>6176</v>
      </c>
      <c r="K3739" s="16" t="s">
        <v>6174</v>
      </c>
      <c r="L3739" s="16"/>
      <c r="M3739" s="16" t="s">
        <v>5982</v>
      </c>
      <c r="N3739" s="10" t="s">
        <v>5955</v>
      </c>
      <c r="O3739" s="16"/>
      <c r="P3739" s="16"/>
      <c r="Q3739" s="16"/>
      <c r="R3739" s="16"/>
      <c r="S3739" s="16"/>
      <c r="T3739" s="39">
        <v>300701215</v>
      </c>
      <c r="U3739" s="39">
        <v>1322830085</v>
      </c>
      <c r="V3739" s="79"/>
      <c r="W3739" s="79"/>
      <c r="X3739" s="79"/>
      <c r="Y3739" s="79"/>
      <c r="Z3739" s="79"/>
      <c r="AA3739" s="79"/>
      <c r="AB3739" s="79"/>
      <c r="AC3739" s="79"/>
      <c r="AD3739" s="79"/>
      <c r="AE3739" s="79"/>
      <c r="AF3739" s="79"/>
      <c r="AG3739" s="79"/>
      <c r="AH3739" s="79"/>
      <c r="AI3739" s="79"/>
      <c r="AJ3739" s="79"/>
      <c r="AK3739" s="79"/>
      <c r="AL3739" s="79"/>
      <c r="AM3739" s="79"/>
      <c r="AN3739" s="79"/>
      <c r="AO3739" s="79"/>
      <c r="AP3739" s="79"/>
      <c r="AQ3739" s="79">
        <v>0</v>
      </c>
      <c r="AR3739" s="27">
        <f t="shared" si="103"/>
        <v>0</v>
      </c>
      <c r="AS3739" s="16"/>
      <c r="AT3739" s="16">
        <v>2016</v>
      </c>
      <c r="AU3739" s="16">
        <v>7.9</v>
      </c>
    </row>
    <row r="3740" spans="2:47" x14ac:dyDescent="0.2">
      <c r="B3740" s="13" t="s">
        <v>6177</v>
      </c>
      <c r="C3740" s="16" t="s">
        <v>100</v>
      </c>
      <c r="D3740" s="16" t="s">
        <v>6170</v>
      </c>
      <c r="E3740" s="16" t="s">
        <v>6171</v>
      </c>
      <c r="F3740" s="16" t="s">
        <v>6171</v>
      </c>
      <c r="G3740" s="16" t="s">
        <v>6172</v>
      </c>
      <c r="H3740" s="13" t="s">
        <v>105</v>
      </c>
      <c r="I3740" s="16">
        <v>40</v>
      </c>
      <c r="J3740" s="15" t="s">
        <v>6178</v>
      </c>
      <c r="K3740" s="16" t="s">
        <v>6174</v>
      </c>
      <c r="L3740" s="16"/>
      <c r="M3740" s="16" t="s">
        <v>5982</v>
      </c>
      <c r="N3740" s="10" t="s">
        <v>5955</v>
      </c>
      <c r="O3740" s="16"/>
      <c r="P3740" s="16"/>
      <c r="Q3740" s="16"/>
      <c r="R3740" s="16"/>
      <c r="S3740" s="16"/>
      <c r="T3740" s="39">
        <v>300701215</v>
      </c>
      <c r="U3740" s="39">
        <v>1322830085</v>
      </c>
      <c r="V3740" s="79"/>
      <c r="W3740" s="79"/>
      <c r="X3740" s="79"/>
      <c r="Y3740" s="79"/>
      <c r="Z3740" s="79"/>
      <c r="AA3740" s="79"/>
      <c r="AB3740" s="79"/>
      <c r="AC3740" s="79"/>
      <c r="AD3740" s="79"/>
      <c r="AE3740" s="79"/>
      <c r="AF3740" s="79"/>
      <c r="AG3740" s="79"/>
      <c r="AH3740" s="79"/>
      <c r="AI3740" s="79"/>
      <c r="AJ3740" s="79"/>
      <c r="AK3740" s="79"/>
      <c r="AL3740" s="79"/>
      <c r="AM3740" s="79"/>
      <c r="AN3740" s="79"/>
      <c r="AO3740" s="79"/>
      <c r="AP3740" s="79"/>
      <c r="AQ3740" s="79">
        <v>1623531300</v>
      </c>
      <c r="AR3740" s="27">
        <f t="shared" si="103"/>
        <v>1818355056.0000002</v>
      </c>
      <c r="AS3740" s="16"/>
      <c r="AT3740" s="16" t="s">
        <v>6179</v>
      </c>
      <c r="AU3740" s="16"/>
    </row>
    <row r="3741" spans="2:47" x14ac:dyDescent="0.2">
      <c r="B3741" s="13" t="s">
        <v>6180</v>
      </c>
      <c r="C3741" s="16" t="s">
        <v>100</v>
      </c>
      <c r="D3741" s="16" t="s">
        <v>6181</v>
      </c>
      <c r="E3741" s="16" t="s">
        <v>6182</v>
      </c>
      <c r="F3741" s="16" t="s">
        <v>6182</v>
      </c>
      <c r="G3741" s="16" t="s">
        <v>6183</v>
      </c>
      <c r="H3741" s="16" t="s">
        <v>105</v>
      </c>
      <c r="I3741" s="16">
        <v>40</v>
      </c>
      <c r="J3741" s="16" t="s">
        <v>6184</v>
      </c>
      <c r="K3741" s="16" t="s">
        <v>6174</v>
      </c>
      <c r="L3741" s="16"/>
      <c r="M3741" s="16" t="s">
        <v>5982</v>
      </c>
      <c r="N3741" s="10" t="s">
        <v>5955</v>
      </c>
      <c r="O3741" s="16"/>
      <c r="P3741" s="16"/>
      <c r="Q3741" s="16"/>
      <c r="R3741" s="16"/>
      <c r="S3741" s="16"/>
      <c r="T3741" s="39">
        <v>259940000</v>
      </c>
      <c r="U3741" s="39">
        <v>480000000</v>
      </c>
      <c r="V3741" s="79"/>
      <c r="W3741" s="79"/>
      <c r="X3741" s="79"/>
      <c r="Y3741" s="79"/>
      <c r="Z3741" s="79"/>
      <c r="AA3741" s="79"/>
      <c r="AB3741" s="79"/>
      <c r="AC3741" s="79"/>
      <c r="AD3741" s="79"/>
      <c r="AE3741" s="79"/>
      <c r="AF3741" s="79"/>
      <c r="AG3741" s="79"/>
      <c r="AH3741" s="79"/>
      <c r="AI3741" s="79"/>
      <c r="AJ3741" s="79"/>
      <c r="AK3741" s="79"/>
      <c r="AL3741" s="79"/>
      <c r="AM3741" s="79"/>
      <c r="AN3741" s="79"/>
      <c r="AO3741" s="79"/>
      <c r="AP3741" s="79"/>
      <c r="AQ3741" s="79">
        <f>T3741+U3741</f>
        <v>739940000</v>
      </c>
      <c r="AR3741" s="27">
        <f t="shared" si="103"/>
        <v>828732800.00000012</v>
      </c>
      <c r="AS3741" s="16"/>
      <c r="AT3741" s="16">
        <v>2016</v>
      </c>
      <c r="AU3741" s="16"/>
    </row>
    <row r="3742" spans="2:47" x14ac:dyDescent="0.2">
      <c r="B3742" s="13" t="s">
        <v>6185</v>
      </c>
      <c r="C3742" s="16" t="s">
        <v>100</v>
      </c>
      <c r="D3742" s="16" t="s">
        <v>6186</v>
      </c>
      <c r="E3742" s="16" t="s">
        <v>6187</v>
      </c>
      <c r="F3742" s="16" t="s">
        <v>6187</v>
      </c>
      <c r="G3742" s="16" t="s">
        <v>6188</v>
      </c>
      <c r="H3742" s="16" t="s">
        <v>105</v>
      </c>
      <c r="I3742" s="16">
        <v>40</v>
      </c>
      <c r="J3742" s="16" t="s">
        <v>6184</v>
      </c>
      <c r="K3742" s="16" t="s">
        <v>6174</v>
      </c>
      <c r="L3742" s="16"/>
      <c r="M3742" s="16" t="s">
        <v>5982</v>
      </c>
      <c r="N3742" s="10" t="s">
        <v>5955</v>
      </c>
      <c r="O3742" s="16"/>
      <c r="P3742" s="16"/>
      <c r="Q3742" s="16"/>
      <c r="R3742" s="16"/>
      <c r="S3742" s="16"/>
      <c r="T3742" s="39">
        <v>330012150</v>
      </c>
      <c r="U3742" s="39">
        <v>300000000</v>
      </c>
      <c r="V3742" s="79"/>
      <c r="W3742" s="79"/>
      <c r="X3742" s="79"/>
      <c r="Y3742" s="79"/>
      <c r="Z3742" s="79"/>
      <c r="AA3742" s="79"/>
      <c r="AB3742" s="79"/>
      <c r="AC3742" s="79"/>
      <c r="AD3742" s="79"/>
      <c r="AE3742" s="79"/>
      <c r="AF3742" s="79"/>
      <c r="AG3742" s="79"/>
      <c r="AH3742" s="79"/>
      <c r="AI3742" s="79"/>
      <c r="AJ3742" s="79"/>
      <c r="AK3742" s="79"/>
      <c r="AL3742" s="79"/>
      <c r="AM3742" s="79"/>
      <c r="AN3742" s="79"/>
      <c r="AO3742" s="79"/>
      <c r="AP3742" s="79"/>
      <c r="AQ3742" s="79">
        <f>T3742+U3742</f>
        <v>630012150</v>
      </c>
      <c r="AR3742" s="27">
        <f t="shared" si="103"/>
        <v>705613608.00000012</v>
      </c>
      <c r="AS3742" s="16"/>
      <c r="AT3742" s="16">
        <v>2016</v>
      </c>
      <c r="AU3742" s="16"/>
    </row>
    <row r="3743" spans="2:47" x14ac:dyDescent="0.2">
      <c r="B3743" s="13" t="s">
        <v>6189</v>
      </c>
      <c r="C3743" s="16" t="s">
        <v>100</v>
      </c>
      <c r="D3743" s="16" t="s">
        <v>6181</v>
      </c>
      <c r="E3743" s="16" t="s">
        <v>6182</v>
      </c>
      <c r="F3743" s="16" t="s">
        <v>6182</v>
      </c>
      <c r="G3743" s="16" t="s">
        <v>6190</v>
      </c>
      <c r="H3743" s="16" t="s">
        <v>105</v>
      </c>
      <c r="I3743" s="16">
        <v>40</v>
      </c>
      <c r="J3743" s="16" t="s">
        <v>6184</v>
      </c>
      <c r="K3743" s="16" t="s">
        <v>6191</v>
      </c>
      <c r="L3743" s="16"/>
      <c r="M3743" s="16" t="s">
        <v>5982</v>
      </c>
      <c r="N3743" s="10" t="s">
        <v>5955</v>
      </c>
      <c r="O3743" s="16"/>
      <c r="P3743" s="16"/>
      <c r="Q3743" s="16"/>
      <c r="R3743" s="16"/>
      <c r="S3743" s="16"/>
      <c r="T3743" s="39">
        <v>711518665</v>
      </c>
      <c r="U3743" s="39">
        <v>582151635</v>
      </c>
      <c r="V3743" s="79"/>
      <c r="W3743" s="79"/>
      <c r="X3743" s="79"/>
      <c r="Y3743" s="79"/>
      <c r="Z3743" s="79"/>
      <c r="AA3743" s="79"/>
      <c r="AB3743" s="79"/>
      <c r="AC3743" s="79"/>
      <c r="AD3743" s="79"/>
      <c r="AE3743" s="79"/>
      <c r="AF3743" s="79"/>
      <c r="AG3743" s="79"/>
      <c r="AH3743" s="79"/>
      <c r="AI3743" s="79"/>
      <c r="AJ3743" s="79"/>
      <c r="AK3743" s="79"/>
      <c r="AL3743" s="79"/>
      <c r="AM3743" s="79"/>
      <c r="AN3743" s="79"/>
      <c r="AO3743" s="79"/>
      <c r="AP3743" s="79"/>
      <c r="AQ3743" s="79">
        <f>T3743+U3743</f>
        <v>1293670300</v>
      </c>
      <c r="AR3743" s="27">
        <f t="shared" si="103"/>
        <v>1448910736.0000002</v>
      </c>
      <c r="AS3743" s="16"/>
      <c r="AT3743" s="16">
        <v>2016</v>
      </c>
      <c r="AU3743" s="16"/>
    </row>
    <row r="3744" spans="2:47" x14ac:dyDescent="0.2">
      <c r="B3744" s="13" t="s">
        <v>6192</v>
      </c>
      <c r="C3744" s="16" t="s">
        <v>100</v>
      </c>
      <c r="D3744" s="41" t="s">
        <v>6193</v>
      </c>
      <c r="E3744" s="10" t="s">
        <v>6194</v>
      </c>
      <c r="F3744" s="10" t="s">
        <v>6194</v>
      </c>
      <c r="G3744" s="10" t="s">
        <v>6195</v>
      </c>
      <c r="H3744" s="13" t="s">
        <v>1026</v>
      </c>
      <c r="I3744" s="15">
        <v>80</v>
      </c>
      <c r="J3744" s="15" t="s">
        <v>5829</v>
      </c>
      <c r="K3744" s="10" t="s">
        <v>5830</v>
      </c>
      <c r="L3744" s="10"/>
      <c r="M3744" s="10" t="s">
        <v>6196</v>
      </c>
      <c r="N3744" s="10" t="s">
        <v>5955</v>
      </c>
      <c r="O3744" s="39"/>
      <c r="P3744" s="39"/>
      <c r="Q3744" s="39"/>
      <c r="R3744" s="39"/>
      <c r="S3744" s="39"/>
      <c r="T3744" s="27">
        <v>2421899055</v>
      </c>
      <c r="U3744" s="75">
        <v>1127472945</v>
      </c>
      <c r="V3744" s="39"/>
      <c r="W3744" s="39"/>
      <c r="X3744" s="39"/>
      <c r="Y3744" s="39"/>
      <c r="Z3744" s="39"/>
      <c r="AA3744" s="39"/>
      <c r="AB3744" s="39"/>
      <c r="AC3744" s="39"/>
      <c r="AD3744" s="39"/>
      <c r="AE3744" s="39"/>
      <c r="AF3744" s="39"/>
      <c r="AG3744" s="39"/>
      <c r="AH3744" s="39"/>
      <c r="AI3744" s="39"/>
      <c r="AJ3744" s="39"/>
      <c r="AK3744" s="39"/>
      <c r="AL3744" s="39"/>
      <c r="AM3744" s="39"/>
      <c r="AN3744" s="39"/>
      <c r="AO3744" s="39"/>
      <c r="AP3744" s="39"/>
      <c r="AQ3744" s="39">
        <v>0</v>
      </c>
      <c r="AR3744" s="27">
        <f t="shared" si="103"/>
        <v>0</v>
      </c>
      <c r="AS3744" s="13"/>
      <c r="AT3744" s="13">
        <v>2017</v>
      </c>
      <c r="AU3744" s="13" t="s">
        <v>115</v>
      </c>
    </row>
    <row r="3745" spans="2:47" x14ac:dyDescent="0.2">
      <c r="B3745" s="13" t="s">
        <v>6197</v>
      </c>
      <c r="C3745" s="16" t="s">
        <v>100</v>
      </c>
      <c r="D3745" s="41" t="s">
        <v>6193</v>
      </c>
      <c r="E3745" s="10" t="s">
        <v>6194</v>
      </c>
      <c r="F3745" s="10" t="s">
        <v>6194</v>
      </c>
      <c r="G3745" s="10" t="s">
        <v>6195</v>
      </c>
      <c r="H3745" s="13" t="s">
        <v>1026</v>
      </c>
      <c r="I3745" s="15">
        <v>80</v>
      </c>
      <c r="J3745" s="15" t="s">
        <v>6164</v>
      </c>
      <c r="K3745" s="10" t="s">
        <v>5830</v>
      </c>
      <c r="L3745" s="10"/>
      <c r="M3745" s="10" t="s">
        <v>6196</v>
      </c>
      <c r="N3745" s="10" t="s">
        <v>5955</v>
      </c>
      <c r="O3745" s="39"/>
      <c r="P3745" s="39"/>
      <c r="Q3745" s="39"/>
      <c r="R3745" s="39"/>
      <c r="S3745" s="39"/>
      <c r="T3745" s="27">
        <v>2321574655</v>
      </c>
      <c r="U3745" s="27">
        <v>1086431145</v>
      </c>
      <c r="V3745" s="39"/>
      <c r="W3745" s="39"/>
      <c r="X3745" s="39"/>
      <c r="Y3745" s="39"/>
      <c r="Z3745" s="39"/>
      <c r="AA3745" s="39"/>
      <c r="AB3745" s="39"/>
      <c r="AC3745" s="39"/>
      <c r="AD3745" s="39"/>
      <c r="AE3745" s="39"/>
      <c r="AF3745" s="39"/>
      <c r="AG3745" s="39"/>
      <c r="AH3745" s="39"/>
      <c r="AI3745" s="39"/>
      <c r="AJ3745" s="39"/>
      <c r="AK3745" s="39"/>
      <c r="AL3745" s="39"/>
      <c r="AM3745" s="39"/>
      <c r="AN3745" s="39"/>
      <c r="AO3745" s="39"/>
      <c r="AP3745" s="39"/>
      <c r="AQ3745" s="39">
        <v>0</v>
      </c>
      <c r="AR3745" s="27">
        <f t="shared" si="103"/>
        <v>0</v>
      </c>
      <c r="AS3745" s="13"/>
      <c r="AT3745" s="13">
        <v>2017</v>
      </c>
      <c r="AU3745" s="13" t="s">
        <v>6997</v>
      </c>
    </row>
    <row r="3746" spans="2:47" x14ac:dyDescent="0.2">
      <c r="B3746" s="13" t="s">
        <v>7098</v>
      </c>
      <c r="C3746" s="16" t="s">
        <v>100</v>
      </c>
      <c r="D3746" s="41" t="s">
        <v>6193</v>
      </c>
      <c r="E3746" s="10" t="s">
        <v>6194</v>
      </c>
      <c r="F3746" s="10" t="s">
        <v>6194</v>
      </c>
      <c r="G3746" s="10" t="s">
        <v>6195</v>
      </c>
      <c r="H3746" s="13" t="s">
        <v>1026</v>
      </c>
      <c r="I3746" s="15">
        <v>80</v>
      </c>
      <c r="J3746" s="15" t="s">
        <v>6164</v>
      </c>
      <c r="K3746" s="10" t="s">
        <v>5830</v>
      </c>
      <c r="L3746" s="10"/>
      <c r="M3746" s="10" t="s">
        <v>6196</v>
      </c>
      <c r="N3746" s="10" t="s">
        <v>5955</v>
      </c>
      <c r="O3746" s="39"/>
      <c r="P3746" s="39"/>
      <c r="Q3746" s="39"/>
      <c r="R3746" s="39"/>
      <c r="S3746" s="39"/>
      <c r="T3746" s="27">
        <v>3793121903.1999998</v>
      </c>
      <c r="U3746" s="27">
        <v>1192857056.8</v>
      </c>
      <c r="V3746" s="39"/>
      <c r="W3746" s="39"/>
      <c r="X3746" s="39"/>
      <c r="Y3746" s="39"/>
      <c r="Z3746" s="39"/>
      <c r="AA3746" s="39"/>
      <c r="AB3746" s="39"/>
      <c r="AC3746" s="39"/>
      <c r="AD3746" s="39"/>
      <c r="AE3746" s="39"/>
      <c r="AF3746" s="39"/>
      <c r="AG3746" s="39"/>
      <c r="AH3746" s="39"/>
      <c r="AI3746" s="39"/>
      <c r="AJ3746" s="39"/>
      <c r="AK3746" s="39"/>
      <c r="AL3746" s="39"/>
      <c r="AM3746" s="39"/>
      <c r="AN3746" s="39"/>
      <c r="AO3746" s="39"/>
      <c r="AP3746" s="39"/>
      <c r="AQ3746" s="39">
        <v>0</v>
      </c>
      <c r="AR3746" s="27">
        <f t="shared" si="103"/>
        <v>0</v>
      </c>
      <c r="AS3746" s="13"/>
      <c r="AT3746" s="13">
        <v>2017</v>
      </c>
      <c r="AU3746" s="13" t="s">
        <v>115</v>
      </c>
    </row>
    <row r="3747" spans="2:47" x14ac:dyDescent="0.2">
      <c r="B3747" s="13" t="s">
        <v>7559</v>
      </c>
      <c r="C3747" s="16" t="s">
        <v>100</v>
      </c>
      <c r="D3747" s="41" t="s">
        <v>6193</v>
      </c>
      <c r="E3747" s="10" t="s">
        <v>6194</v>
      </c>
      <c r="F3747" s="10" t="s">
        <v>6194</v>
      </c>
      <c r="G3747" s="10" t="s">
        <v>6195</v>
      </c>
      <c r="H3747" s="13" t="s">
        <v>1026</v>
      </c>
      <c r="I3747" s="15">
        <v>80</v>
      </c>
      <c r="J3747" s="15" t="s">
        <v>6164</v>
      </c>
      <c r="K3747" s="10" t="s">
        <v>5830</v>
      </c>
      <c r="L3747" s="10"/>
      <c r="M3747" s="10" t="s">
        <v>6196</v>
      </c>
      <c r="N3747" s="10" t="s">
        <v>5955</v>
      </c>
      <c r="O3747" s="39"/>
      <c r="P3747" s="39"/>
      <c r="Q3747" s="39"/>
      <c r="R3747" s="39"/>
      <c r="S3747" s="39"/>
      <c r="T3747" s="27">
        <v>3908087139.5500002</v>
      </c>
      <c r="U3747" s="27">
        <v>1192857056.8</v>
      </c>
      <c r="V3747" s="39"/>
      <c r="W3747" s="39"/>
      <c r="X3747" s="39"/>
      <c r="Y3747" s="6"/>
      <c r="Z3747" s="6"/>
      <c r="AA3747" s="6"/>
      <c r="AB3747" s="6"/>
      <c r="AC3747" s="6"/>
      <c r="AD3747" s="6"/>
      <c r="AE3747" s="6"/>
      <c r="AF3747" s="6"/>
      <c r="AG3747" s="6"/>
      <c r="AH3747" s="6"/>
      <c r="AI3747" s="6"/>
      <c r="AJ3747" s="6"/>
      <c r="AK3747" s="6"/>
      <c r="AL3747" s="6"/>
      <c r="AM3747" s="6"/>
      <c r="AN3747" s="6"/>
      <c r="AO3747" s="6"/>
      <c r="AP3747" s="11"/>
      <c r="AQ3747" s="39">
        <f>T3747+U3747+V3747+W3747</f>
        <v>5100944196.3500004</v>
      </c>
      <c r="AR3747" s="27">
        <f>AQ3747*1.12</f>
        <v>5713057499.9120007</v>
      </c>
      <c r="AS3747" s="13"/>
      <c r="AT3747" s="164">
        <v>2017</v>
      </c>
      <c r="AU3747" s="13" t="s">
        <v>7560</v>
      </c>
    </row>
    <row r="3748" spans="2:47" x14ac:dyDescent="0.2">
      <c r="B3748" s="13" t="s">
        <v>6198</v>
      </c>
      <c r="C3748" s="16" t="s">
        <v>100</v>
      </c>
      <c r="D3748" s="41" t="s">
        <v>6199</v>
      </c>
      <c r="E3748" s="10" t="s">
        <v>6200</v>
      </c>
      <c r="F3748" s="10" t="s">
        <v>6200</v>
      </c>
      <c r="G3748" s="10" t="s">
        <v>6201</v>
      </c>
      <c r="H3748" s="13" t="s">
        <v>105</v>
      </c>
      <c r="I3748" s="15">
        <v>40</v>
      </c>
      <c r="J3748" s="15" t="s">
        <v>6202</v>
      </c>
      <c r="K3748" s="10" t="s">
        <v>6174</v>
      </c>
      <c r="L3748" s="10"/>
      <c r="M3748" s="10" t="s">
        <v>6203</v>
      </c>
      <c r="N3748" s="10" t="s">
        <v>5955</v>
      </c>
      <c r="O3748" s="39"/>
      <c r="P3748" s="39"/>
      <c r="Q3748" s="39"/>
      <c r="R3748" s="39"/>
      <c r="S3748" s="39"/>
      <c r="T3748" s="27">
        <v>363363570</v>
      </c>
      <c r="U3748" s="75">
        <v>126148580</v>
      </c>
      <c r="V3748" s="39"/>
      <c r="W3748" s="39"/>
      <c r="X3748" s="39"/>
      <c r="Y3748" s="39"/>
      <c r="Z3748" s="39"/>
      <c r="AA3748" s="39"/>
      <c r="AB3748" s="39"/>
      <c r="AC3748" s="39"/>
      <c r="AD3748" s="39"/>
      <c r="AE3748" s="39"/>
      <c r="AF3748" s="39"/>
      <c r="AG3748" s="39"/>
      <c r="AH3748" s="39"/>
      <c r="AI3748" s="39"/>
      <c r="AJ3748" s="39"/>
      <c r="AK3748" s="39"/>
      <c r="AL3748" s="39"/>
      <c r="AM3748" s="39"/>
      <c r="AN3748" s="39"/>
      <c r="AO3748" s="39"/>
      <c r="AP3748" s="39"/>
      <c r="AQ3748" s="39">
        <f>T3748+U3748</f>
        <v>489512150</v>
      </c>
      <c r="AR3748" s="27">
        <f t="shared" si="103"/>
        <v>548253608</v>
      </c>
      <c r="AS3748" s="13"/>
      <c r="AT3748" s="13">
        <v>2017</v>
      </c>
      <c r="AU3748" s="13"/>
    </row>
    <row r="3749" spans="2:47" x14ac:dyDescent="0.2">
      <c r="B3749" s="13" t="s">
        <v>6204</v>
      </c>
      <c r="C3749" s="16" t="s">
        <v>100</v>
      </c>
      <c r="D3749" s="41" t="s">
        <v>6199</v>
      </c>
      <c r="E3749" s="10" t="s">
        <v>6200</v>
      </c>
      <c r="F3749" s="10" t="s">
        <v>6200</v>
      </c>
      <c r="G3749" s="10" t="s">
        <v>6205</v>
      </c>
      <c r="H3749" s="13" t="s">
        <v>105</v>
      </c>
      <c r="I3749" s="15">
        <v>40</v>
      </c>
      <c r="J3749" s="15" t="s">
        <v>6202</v>
      </c>
      <c r="K3749" s="10" t="s">
        <v>6191</v>
      </c>
      <c r="L3749" s="10"/>
      <c r="M3749" s="10" t="s">
        <v>6203</v>
      </c>
      <c r="N3749" s="10" t="s">
        <v>5955</v>
      </c>
      <c r="O3749" s="39"/>
      <c r="P3749" s="39"/>
      <c r="Q3749" s="39"/>
      <c r="R3749" s="39"/>
      <c r="S3749" s="39"/>
      <c r="T3749" s="27">
        <v>396668240</v>
      </c>
      <c r="U3749" s="75">
        <v>131017070</v>
      </c>
      <c r="V3749" s="39"/>
      <c r="W3749" s="39"/>
      <c r="X3749" s="39"/>
      <c r="Y3749" s="39"/>
      <c r="Z3749" s="39"/>
      <c r="AA3749" s="39"/>
      <c r="AB3749" s="39"/>
      <c r="AC3749" s="39"/>
      <c r="AD3749" s="39"/>
      <c r="AE3749" s="39"/>
      <c r="AF3749" s="39"/>
      <c r="AG3749" s="39"/>
      <c r="AH3749" s="39"/>
      <c r="AI3749" s="39"/>
      <c r="AJ3749" s="39"/>
      <c r="AK3749" s="39"/>
      <c r="AL3749" s="39"/>
      <c r="AM3749" s="39"/>
      <c r="AN3749" s="39"/>
      <c r="AO3749" s="39"/>
      <c r="AP3749" s="39"/>
      <c r="AQ3749" s="39">
        <f>T3749+U3749</f>
        <v>527685310</v>
      </c>
      <c r="AR3749" s="27">
        <f t="shared" si="103"/>
        <v>591007547.20000005</v>
      </c>
      <c r="AS3749" s="13"/>
      <c r="AT3749" s="13">
        <v>2017</v>
      </c>
      <c r="AU3749" s="13"/>
    </row>
    <row r="3750" spans="2:47" x14ac:dyDescent="0.2">
      <c r="B3750" s="13" t="s">
        <v>6206</v>
      </c>
      <c r="C3750" s="16" t="s">
        <v>100</v>
      </c>
      <c r="D3750" s="41" t="s">
        <v>6199</v>
      </c>
      <c r="E3750" s="10" t="s">
        <v>6200</v>
      </c>
      <c r="F3750" s="10" t="s">
        <v>6200</v>
      </c>
      <c r="G3750" s="10" t="s">
        <v>6207</v>
      </c>
      <c r="H3750" s="13" t="s">
        <v>105</v>
      </c>
      <c r="I3750" s="15">
        <v>40</v>
      </c>
      <c r="J3750" s="15" t="s">
        <v>6202</v>
      </c>
      <c r="K3750" s="10" t="s">
        <v>6208</v>
      </c>
      <c r="L3750" s="10"/>
      <c r="M3750" s="10" t="s">
        <v>6203</v>
      </c>
      <c r="N3750" s="10" t="s">
        <v>5955</v>
      </c>
      <c r="O3750" s="39"/>
      <c r="P3750" s="39"/>
      <c r="Q3750" s="39"/>
      <c r="R3750" s="39"/>
      <c r="S3750" s="39"/>
      <c r="T3750" s="27">
        <v>345300000</v>
      </c>
      <c r="U3750" s="75">
        <v>104369370</v>
      </c>
      <c r="V3750" s="39"/>
      <c r="W3750" s="39"/>
      <c r="X3750" s="39"/>
      <c r="Y3750" s="39"/>
      <c r="Z3750" s="39"/>
      <c r="AA3750" s="39"/>
      <c r="AB3750" s="39"/>
      <c r="AC3750" s="39"/>
      <c r="AD3750" s="39"/>
      <c r="AE3750" s="39"/>
      <c r="AF3750" s="39"/>
      <c r="AG3750" s="39"/>
      <c r="AH3750" s="39"/>
      <c r="AI3750" s="39"/>
      <c r="AJ3750" s="39"/>
      <c r="AK3750" s="39"/>
      <c r="AL3750" s="39"/>
      <c r="AM3750" s="39"/>
      <c r="AN3750" s="39"/>
      <c r="AO3750" s="39"/>
      <c r="AP3750" s="39"/>
      <c r="AQ3750" s="39">
        <f>T3750+U3750</f>
        <v>449669370</v>
      </c>
      <c r="AR3750" s="27">
        <f t="shared" si="103"/>
        <v>503629694.40000004</v>
      </c>
      <c r="AS3750" s="13"/>
      <c r="AT3750" s="13">
        <v>2017</v>
      </c>
      <c r="AU3750" s="13"/>
    </row>
    <row r="3751" spans="2:47" x14ac:dyDescent="0.2">
      <c r="B3751" s="13" t="s">
        <v>6209</v>
      </c>
      <c r="C3751" s="16" t="s">
        <v>100</v>
      </c>
      <c r="D3751" s="41" t="s">
        <v>6210</v>
      </c>
      <c r="E3751" s="10" t="s">
        <v>6211</v>
      </c>
      <c r="F3751" s="10" t="s">
        <v>6211</v>
      </c>
      <c r="G3751" s="10" t="s">
        <v>6212</v>
      </c>
      <c r="H3751" s="15" t="s">
        <v>744</v>
      </c>
      <c r="I3751" s="15">
        <v>90</v>
      </c>
      <c r="J3751" s="15" t="s">
        <v>5829</v>
      </c>
      <c r="K3751" s="10" t="s">
        <v>6213</v>
      </c>
      <c r="L3751" s="10"/>
      <c r="M3751" s="10" t="s">
        <v>6214</v>
      </c>
      <c r="N3751" s="10" t="s">
        <v>5955</v>
      </c>
      <c r="O3751" s="39"/>
      <c r="P3751" s="39"/>
      <c r="Q3751" s="39"/>
      <c r="R3751" s="39"/>
      <c r="S3751" s="39"/>
      <c r="T3751" s="27">
        <v>185130900</v>
      </c>
      <c r="U3751" s="27">
        <v>109504000</v>
      </c>
      <c r="V3751" s="39"/>
      <c r="W3751" s="39"/>
      <c r="X3751" s="39"/>
      <c r="Y3751" s="39"/>
      <c r="Z3751" s="39"/>
      <c r="AA3751" s="39"/>
      <c r="AB3751" s="39"/>
      <c r="AC3751" s="39"/>
      <c r="AD3751" s="39"/>
      <c r="AE3751" s="39"/>
      <c r="AF3751" s="39"/>
      <c r="AG3751" s="39"/>
      <c r="AH3751" s="39"/>
      <c r="AI3751" s="39"/>
      <c r="AJ3751" s="39"/>
      <c r="AK3751" s="39"/>
      <c r="AL3751" s="39"/>
      <c r="AM3751" s="39"/>
      <c r="AN3751" s="39"/>
      <c r="AO3751" s="39"/>
      <c r="AP3751" s="39"/>
      <c r="AQ3751" s="39">
        <v>0</v>
      </c>
      <c r="AR3751" s="27">
        <f t="shared" si="103"/>
        <v>0</v>
      </c>
      <c r="AS3751" s="13"/>
      <c r="AT3751" s="13">
        <v>2017</v>
      </c>
      <c r="AU3751" s="13">
        <v>7</v>
      </c>
    </row>
    <row r="3752" spans="2:47" x14ac:dyDescent="0.2">
      <c r="B3752" s="13" t="s">
        <v>6215</v>
      </c>
      <c r="C3752" s="16" t="s">
        <v>100</v>
      </c>
      <c r="D3752" s="41" t="s">
        <v>6210</v>
      </c>
      <c r="E3752" s="10" t="s">
        <v>6211</v>
      </c>
      <c r="F3752" s="10" t="s">
        <v>6211</v>
      </c>
      <c r="G3752" s="10" t="s">
        <v>6212</v>
      </c>
      <c r="H3752" s="15" t="s">
        <v>1026</v>
      </c>
      <c r="I3752" s="15">
        <v>90</v>
      </c>
      <c r="J3752" s="15" t="s">
        <v>6164</v>
      </c>
      <c r="K3752" s="10" t="s">
        <v>6213</v>
      </c>
      <c r="L3752" s="10"/>
      <c r="M3752" s="10" t="s">
        <v>6214</v>
      </c>
      <c r="N3752" s="10" t="s">
        <v>5955</v>
      </c>
      <c r="O3752" s="39"/>
      <c r="P3752" s="39"/>
      <c r="Q3752" s="39"/>
      <c r="R3752" s="39"/>
      <c r="S3752" s="39"/>
      <c r="T3752" s="27">
        <v>185130900</v>
      </c>
      <c r="U3752" s="27">
        <v>109504000</v>
      </c>
      <c r="V3752" s="39"/>
      <c r="W3752" s="39"/>
      <c r="X3752" s="39"/>
      <c r="Y3752" s="39"/>
      <c r="Z3752" s="39"/>
      <c r="AA3752" s="39"/>
      <c r="AB3752" s="39"/>
      <c r="AC3752" s="39"/>
      <c r="AD3752" s="39"/>
      <c r="AE3752" s="39"/>
      <c r="AF3752" s="39"/>
      <c r="AG3752" s="39"/>
      <c r="AH3752" s="39"/>
      <c r="AI3752" s="39"/>
      <c r="AJ3752" s="39"/>
      <c r="AK3752" s="39"/>
      <c r="AL3752" s="39"/>
      <c r="AM3752" s="39"/>
      <c r="AN3752" s="39"/>
      <c r="AO3752" s="39"/>
      <c r="AP3752" s="39"/>
      <c r="AQ3752" s="39">
        <v>0</v>
      </c>
      <c r="AR3752" s="27">
        <f t="shared" si="103"/>
        <v>0</v>
      </c>
      <c r="AS3752" s="13"/>
      <c r="AT3752" s="13">
        <v>2017</v>
      </c>
      <c r="AU3752" s="13" t="s">
        <v>115</v>
      </c>
    </row>
    <row r="3753" spans="2:47" x14ac:dyDescent="0.2">
      <c r="B3753" s="13" t="s">
        <v>6995</v>
      </c>
      <c r="C3753" s="16" t="s">
        <v>100</v>
      </c>
      <c r="D3753" s="41" t="s">
        <v>6210</v>
      </c>
      <c r="E3753" s="10" t="s">
        <v>6211</v>
      </c>
      <c r="F3753" s="10" t="s">
        <v>6211</v>
      </c>
      <c r="G3753" s="10" t="s">
        <v>6212</v>
      </c>
      <c r="H3753" s="15" t="s">
        <v>1026</v>
      </c>
      <c r="I3753" s="15">
        <v>90</v>
      </c>
      <c r="J3753" s="15" t="s">
        <v>6164</v>
      </c>
      <c r="K3753" s="10" t="s">
        <v>6213</v>
      </c>
      <c r="L3753" s="10"/>
      <c r="M3753" s="10" t="s">
        <v>6214</v>
      </c>
      <c r="N3753" s="10" t="s">
        <v>5955</v>
      </c>
      <c r="O3753" s="39"/>
      <c r="P3753" s="39"/>
      <c r="Q3753" s="39"/>
      <c r="R3753" s="39"/>
      <c r="S3753" s="39"/>
      <c r="T3753" s="27">
        <v>455526600</v>
      </c>
      <c r="U3753" s="27">
        <v>109504000</v>
      </c>
      <c r="V3753" s="39"/>
      <c r="W3753" s="39"/>
      <c r="X3753" s="39"/>
      <c r="Y3753" s="39"/>
      <c r="Z3753" s="39"/>
      <c r="AA3753" s="39"/>
      <c r="AB3753" s="39"/>
      <c r="AC3753" s="39"/>
      <c r="AD3753" s="39"/>
      <c r="AE3753" s="39"/>
      <c r="AF3753" s="39"/>
      <c r="AG3753" s="39"/>
      <c r="AH3753" s="39"/>
      <c r="AI3753" s="39"/>
      <c r="AJ3753" s="39"/>
      <c r="AK3753" s="39"/>
      <c r="AL3753" s="39"/>
      <c r="AM3753" s="39"/>
      <c r="AN3753" s="39"/>
      <c r="AO3753" s="39"/>
      <c r="AP3753" s="39"/>
      <c r="AQ3753" s="27">
        <v>0</v>
      </c>
      <c r="AR3753" s="27">
        <f t="shared" si="103"/>
        <v>0</v>
      </c>
      <c r="AS3753" s="13"/>
      <c r="AT3753" s="13">
        <v>2017</v>
      </c>
      <c r="AU3753" s="10" t="s">
        <v>7176</v>
      </c>
    </row>
    <row r="3754" spans="2:47" x14ac:dyDescent="0.2">
      <c r="B3754" s="13" t="s">
        <v>7103</v>
      </c>
      <c r="C3754" s="16" t="s">
        <v>100</v>
      </c>
      <c r="D3754" s="41" t="s">
        <v>6210</v>
      </c>
      <c r="E3754" s="10" t="s">
        <v>6211</v>
      </c>
      <c r="F3754" s="10" t="s">
        <v>6211</v>
      </c>
      <c r="G3754" s="10" t="s">
        <v>6212</v>
      </c>
      <c r="H3754" s="15" t="s">
        <v>1026</v>
      </c>
      <c r="I3754" s="15">
        <v>84.31</v>
      </c>
      <c r="J3754" s="15" t="s">
        <v>6164</v>
      </c>
      <c r="K3754" s="10" t="s">
        <v>6213</v>
      </c>
      <c r="L3754" s="10"/>
      <c r="M3754" s="10" t="s">
        <v>6214</v>
      </c>
      <c r="N3754" s="10" t="s">
        <v>5955</v>
      </c>
      <c r="O3754" s="39"/>
      <c r="P3754" s="39"/>
      <c r="Q3754" s="39"/>
      <c r="R3754" s="39"/>
      <c r="S3754" s="39"/>
      <c r="T3754" s="27">
        <v>369526600</v>
      </c>
      <c r="U3754" s="27">
        <v>109504000</v>
      </c>
      <c r="V3754" s="39"/>
      <c r="W3754" s="39"/>
      <c r="X3754" s="39"/>
      <c r="Y3754" s="39"/>
      <c r="Z3754" s="39"/>
      <c r="AA3754" s="39"/>
      <c r="AB3754" s="39"/>
      <c r="AC3754" s="39"/>
      <c r="AD3754" s="39"/>
      <c r="AE3754" s="39"/>
      <c r="AF3754" s="39"/>
      <c r="AG3754" s="39"/>
      <c r="AH3754" s="39"/>
      <c r="AI3754" s="39"/>
      <c r="AJ3754" s="39"/>
      <c r="AK3754" s="39"/>
      <c r="AL3754" s="39"/>
      <c r="AM3754" s="39"/>
      <c r="AN3754" s="39"/>
      <c r="AO3754" s="39"/>
      <c r="AP3754" s="39"/>
      <c r="AQ3754" s="27">
        <v>479030600</v>
      </c>
      <c r="AR3754" s="27">
        <f t="shared" si="103"/>
        <v>536514272.00000006</v>
      </c>
      <c r="AS3754" s="13"/>
      <c r="AT3754" s="13">
        <v>2017</v>
      </c>
      <c r="AU3754" s="13"/>
    </row>
    <row r="3755" spans="2:47" x14ac:dyDescent="0.2">
      <c r="B3755" s="10" t="s">
        <v>6216</v>
      </c>
      <c r="C3755" s="16" t="s">
        <v>100</v>
      </c>
      <c r="D3755" s="41" t="s">
        <v>6217</v>
      </c>
      <c r="E3755" s="31" t="s">
        <v>6218</v>
      </c>
      <c r="F3755" s="31" t="s">
        <v>6218</v>
      </c>
      <c r="G3755" s="31" t="s">
        <v>6219</v>
      </c>
      <c r="H3755" s="13" t="s">
        <v>1026</v>
      </c>
      <c r="I3755" s="15">
        <v>80</v>
      </c>
      <c r="J3755" s="15" t="s">
        <v>6164</v>
      </c>
      <c r="K3755" s="10" t="s">
        <v>5830</v>
      </c>
      <c r="L3755" s="10"/>
      <c r="M3755" s="10" t="s">
        <v>6214</v>
      </c>
      <c r="N3755" s="10" t="s">
        <v>5955</v>
      </c>
      <c r="O3755" s="27"/>
      <c r="P3755" s="27"/>
      <c r="Q3755" s="27"/>
      <c r="R3755" s="27"/>
      <c r="S3755" s="27"/>
      <c r="T3755" s="27">
        <v>100324400</v>
      </c>
      <c r="U3755" s="27">
        <v>41041800</v>
      </c>
      <c r="V3755" s="27"/>
      <c r="W3755" s="27"/>
      <c r="X3755" s="27"/>
      <c r="Y3755" s="27"/>
      <c r="Z3755" s="27"/>
      <c r="AA3755" s="27"/>
      <c r="AB3755" s="27"/>
      <c r="AC3755" s="27"/>
      <c r="AD3755" s="27"/>
      <c r="AE3755" s="27"/>
      <c r="AF3755" s="27"/>
      <c r="AG3755" s="27"/>
      <c r="AH3755" s="27"/>
      <c r="AI3755" s="27"/>
      <c r="AJ3755" s="27"/>
      <c r="AK3755" s="27"/>
      <c r="AL3755" s="27"/>
      <c r="AM3755" s="27"/>
      <c r="AN3755" s="27"/>
      <c r="AO3755" s="27"/>
      <c r="AP3755" s="27"/>
      <c r="AQ3755" s="39">
        <v>0</v>
      </c>
      <c r="AR3755" s="27">
        <f t="shared" si="103"/>
        <v>0</v>
      </c>
      <c r="AS3755" s="43"/>
      <c r="AT3755" s="13">
        <v>2017</v>
      </c>
      <c r="AU3755" s="13" t="s">
        <v>6997</v>
      </c>
    </row>
    <row r="3756" spans="2:47" x14ac:dyDescent="0.2">
      <c r="B3756" s="10" t="s">
        <v>7099</v>
      </c>
      <c r="C3756" s="16" t="s">
        <v>100</v>
      </c>
      <c r="D3756" s="41" t="s">
        <v>6217</v>
      </c>
      <c r="E3756" s="31" t="s">
        <v>6218</v>
      </c>
      <c r="F3756" s="31" t="s">
        <v>6218</v>
      </c>
      <c r="G3756" s="31" t="s">
        <v>6219</v>
      </c>
      <c r="H3756" s="13" t="s">
        <v>1026</v>
      </c>
      <c r="I3756" s="15">
        <v>80</v>
      </c>
      <c r="J3756" s="15" t="s">
        <v>6164</v>
      </c>
      <c r="K3756" s="10" t="s">
        <v>5830</v>
      </c>
      <c r="L3756" s="10"/>
      <c r="M3756" s="10" t="s">
        <v>6214</v>
      </c>
      <c r="N3756" s="10" t="s">
        <v>5955</v>
      </c>
      <c r="O3756" s="27"/>
      <c r="P3756" s="27"/>
      <c r="Q3756" s="27"/>
      <c r="R3756" s="27"/>
      <c r="S3756" s="27"/>
      <c r="T3756" s="27">
        <v>187236049</v>
      </c>
      <c r="U3756" s="27">
        <v>40851493.549999997</v>
      </c>
      <c r="V3756" s="27"/>
      <c r="W3756" s="27"/>
      <c r="X3756" s="27"/>
      <c r="Y3756" s="27"/>
      <c r="Z3756" s="27"/>
      <c r="AA3756" s="27"/>
      <c r="AB3756" s="27"/>
      <c r="AC3756" s="27"/>
      <c r="AD3756" s="27"/>
      <c r="AE3756" s="27"/>
      <c r="AF3756" s="27"/>
      <c r="AG3756" s="27"/>
      <c r="AH3756" s="27"/>
      <c r="AI3756" s="27"/>
      <c r="AJ3756" s="27"/>
      <c r="AK3756" s="27"/>
      <c r="AL3756" s="27"/>
      <c r="AM3756" s="27"/>
      <c r="AN3756" s="27"/>
      <c r="AO3756" s="27"/>
      <c r="AP3756" s="27"/>
      <c r="AQ3756" s="39">
        <v>0</v>
      </c>
      <c r="AR3756" s="27">
        <f t="shared" si="103"/>
        <v>0</v>
      </c>
      <c r="AS3756" s="43"/>
      <c r="AT3756" s="13">
        <v>2017</v>
      </c>
      <c r="AU3756" s="13" t="s">
        <v>115</v>
      </c>
    </row>
    <row r="3757" spans="2:47" x14ac:dyDescent="0.2">
      <c r="B3757" s="10" t="s">
        <v>7561</v>
      </c>
      <c r="C3757" s="16" t="s">
        <v>100</v>
      </c>
      <c r="D3757" s="41" t="s">
        <v>6217</v>
      </c>
      <c r="E3757" s="31" t="s">
        <v>6218</v>
      </c>
      <c r="F3757" s="31" t="s">
        <v>6218</v>
      </c>
      <c r="G3757" s="31" t="s">
        <v>6219</v>
      </c>
      <c r="H3757" s="13" t="s">
        <v>1026</v>
      </c>
      <c r="I3757" s="15">
        <v>80</v>
      </c>
      <c r="J3757" s="15" t="s">
        <v>6164</v>
      </c>
      <c r="K3757" s="10" t="s">
        <v>5830</v>
      </c>
      <c r="L3757" s="10"/>
      <c r="M3757" s="10" t="s">
        <v>6214</v>
      </c>
      <c r="N3757" s="10" t="s">
        <v>5955</v>
      </c>
      <c r="O3757" s="27"/>
      <c r="P3757" s="27"/>
      <c r="Q3757" s="27"/>
      <c r="R3757" s="27"/>
      <c r="S3757" s="27"/>
      <c r="T3757" s="27">
        <v>193533989.16999999</v>
      </c>
      <c r="U3757" s="27">
        <v>40851493.549999997</v>
      </c>
      <c r="V3757" s="27"/>
      <c r="W3757" s="27"/>
      <c r="X3757" s="27"/>
      <c r="Y3757" s="6"/>
      <c r="Z3757" s="6"/>
      <c r="AA3757" s="6"/>
      <c r="AB3757" s="6"/>
      <c r="AC3757" s="6"/>
      <c r="AD3757" s="6"/>
      <c r="AE3757" s="6"/>
      <c r="AF3757" s="6"/>
      <c r="AG3757" s="6"/>
      <c r="AH3757" s="6"/>
      <c r="AI3757" s="6"/>
      <c r="AJ3757" s="6"/>
      <c r="AK3757" s="6"/>
      <c r="AL3757" s="6"/>
      <c r="AM3757" s="6"/>
      <c r="AN3757" s="6"/>
      <c r="AO3757" s="6"/>
      <c r="AP3757" s="11"/>
      <c r="AQ3757" s="39">
        <f t="shared" ref="AQ3757" si="104">T3757+U3757+V3757+W3757</f>
        <v>234385482.71999997</v>
      </c>
      <c r="AR3757" s="27">
        <f t="shared" si="103"/>
        <v>262511740.6464</v>
      </c>
      <c r="AS3757" s="43"/>
      <c r="AT3757" s="164">
        <v>2017</v>
      </c>
      <c r="AU3757" s="13" t="s">
        <v>7562</v>
      </c>
    </row>
    <row r="3758" spans="2:47" x14ac:dyDescent="0.25">
      <c r="B3758" s="10" t="s">
        <v>6220</v>
      </c>
      <c r="C3758" s="7" t="s">
        <v>100</v>
      </c>
      <c r="D3758" s="48" t="s">
        <v>6221</v>
      </c>
      <c r="E3758" s="113" t="s">
        <v>6222</v>
      </c>
      <c r="F3758" s="114" t="s">
        <v>6222</v>
      </c>
      <c r="G3758" s="81" t="s">
        <v>6223</v>
      </c>
      <c r="H3758" s="57" t="s">
        <v>1026</v>
      </c>
      <c r="I3758" s="15">
        <v>100</v>
      </c>
      <c r="J3758" s="22" t="s">
        <v>6224</v>
      </c>
      <c r="K3758" s="10" t="s">
        <v>5830</v>
      </c>
      <c r="L3758" s="15"/>
      <c r="M3758" s="115" t="s">
        <v>5232</v>
      </c>
      <c r="N3758" s="10" t="s">
        <v>5955</v>
      </c>
      <c r="O3758" s="39"/>
      <c r="P3758" s="39"/>
      <c r="Q3758" s="39"/>
      <c r="R3758" s="39"/>
      <c r="S3758" s="75"/>
      <c r="T3758" s="116">
        <v>304603000</v>
      </c>
      <c r="U3758" s="116">
        <v>330916500</v>
      </c>
      <c r="V3758" s="116">
        <v>365828800</v>
      </c>
      <c r="W3758" s="116">
        <v>76998300</v>
      </c>
      <c r="X3758" s="27"/>
      <c r="Y3758" s="27"/>
      <c r="Z3758" s="27"/>
      <c r="AA3758" s="27"/>
      <c r="AB3758" s="27"/>
      <c r="AC3758" s="27"/>
      <c r="AD3758" s="27"/>
      <c r="AE3758" s="27"/>
      <c r="AF3758" s="27"/>
      <c r="AG3758" s="27"/>
      <c r="AH3758" s="27"/>
      <c r="AI3758" s="27"/>
      <c r="AJ3758" s="27"/>
      <c r="AK3758" s="27"/>
      <c r="AL3758" s="27"/>
      <c r="AM3758" s="27"/>
      <c r="AN3758" s="27"/>
      <c r="AO3758" s="27"/>
      <c r="AP3758" s="39"/>
      <c r="AQ3758" s="27">
        <f>S3758+T3758+U3758+V3758+W3758</f>
        <v>1078346600</v>
      </c>
      <c r="AR3758" s="27">
        <f t="shared" si="103"/>
        <v>1207748192</v>
      </c>
      <c r="AS3758" s="7"/>
      <c r="AT3758" s="10">
        <v>2017</v>
      </c>
      <c r="AU3758" s="10"/>
    </row>
    <row r="3759" spans="2:47" x14ac:dyDescent="0.2">
      <c r="B3759" s="117" t="s">
        <v>6994</v>
      </c>
      <c r="C3759" s="13" t="s">
        <v>100</v>
      </c>
      <c r="D3759" s="117" t="s">
        <v>6991</v>
      </c>
      <c r="E3759" s="117" t="s">
        <v>6992</v>
      </c>
      <c r="F3759" s="117" t="s">
        <v>6992</v>
      </c>
      <c r="G3759" s="118" t="s">
        <v>6993</v>
      </c>
      <c r="H3759" s="97" t="s">
        <v>1026</v>
      </c>
      <c r="I3759" s="97">
        <v>50</v>
      </c>
      <c r="J3759" s="119" t="s">
        <v>3357</v>
      </c>
      <c r="K3759" s="97" t="s">
        <v>6191</v>
      </c>
      <c r="L3759" s="97"/>
      <c r="M3759" s="97" t="s">
        <v>6203</v>
      </c>
      <c r="N3759" s="10" t="s">
        <v>5955</v>
      </c>
      <c r="O3759" s="120"/>
      <c r="P3759" s="121"/>
      <c r="Q3759" s="121"/>
      <c r="R3759" s="122"/>
      <c r="S3759" s="123"/>
      <c r="T3759" s="119">
        <v>1081989671</v>
      </c>
      <c r="U3759" s="119">
        <v>1500000000</v>
      </c>
      <c r="V3759" s="124"/>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27">
        <v>0</v>
      </c>
      <c r="AR3759" s="27">
        <f t="shared" si="103"/>
        <v>0</v>
      </c>
      <c r="AS3759" s="125"/>
      <c r="AT3759" s="13">
        <v>2017</v>
      </c>
      <c r="AU3759" s="126" t="s">
        <v>212</v>
      </c>
    </row>
    <row r="3760" spans="2:47" x14ac:dyDescent="0.2">
      <c r="B3760" s="117" t="s">
        <v>7258</v>
      </c>
      <c r="C3760" s="13" t="s">
        <v>100</v>
      </c>
      <c r="D3760" s="127" t="s">
        <v>7252</v>
      </c>
      <c r="E3760" s="127" t="s">
        <v>7253</v>
      </c>
      <c r="F3760" s="127" t="s">
        <v>7253</v>
      </c>
      <c r="G3760" s="128" t="s">
        <v>7254</v>
      </c>
      <c r="H3760" s="126" t="s">
        <v>1026</v>
      </c>
      <c r="I3760" s="126">
        <v>50</v>
      </c>
      <c r="J3760" s="129" t="s">
        <v>7255</v>
      </c>
      <c r="K3760" s="126" t="s">
        <v>7256</v>
      </c>
      <c r="L3760" s="126"/>
      <c r="M3760" s="126" t="s">
        <v>6203</v>
      </c>
      <c r="N3760" s="10" t="s">
        <v>5955</v>
      </c>
      <c r="O3760" s="130"/>
      <c r="P3760" s="130"/>
      <c r="Q3760" s="131"/>
      <c r="R3760" s="131"/>
      <c r="S3760" s="131"/>
      <c r="T3760" s="132">
        <v>101584370</v>
      </c>
      <c r="U3760" s="132">
        <v>885356359.21897101</v>
      </c>
      <c r="V3760" s="131"/>
      <c r="W3760" s="131"/>
      <c r="X3760" s="131"/>
      <c r="Y3760" s="131"/>
      <c r="Z3760" s="131"/>
      <c r="AA3760" s="131"/>
      <c r="AB3760" s="131"/>
      <c r="AC3760" s="131"/>
      <c r="AD3760" s="131"/>
      <c r="AE3760" s="131"/>
      <c r="AF3760" s="131"/>
      <c r="AG3760" s="131"/>
      <c r="AH3760" s="131"/>
      <c r="AI3760" s="131"/>
      <c r="AJ3760" s="131"/>
      <c r="AK3760" s="131"/>
      <c r="AL3760" s="131"/>
      <c r="AM3760" s="131"/>
      <c r="AN3760" s="131"/>
      <c r="AO3760" s="131"/>
      <c r="AP3760" s="131"/>
      <c r="AQ3760" s="60">
        <v>986940729.21897101</v>
      </c>
      <c r="AR3760" s="27">
        <f t="shared" si="103"/>
        <v>1105373616.7252476</v>
      </c>
      <c r="AS3760" s="132"/>
      <c r="AT3760" s="65">
        <v>2017</v>
      </c>
      <c r="AU3760" s="46" t="s">
        <v>7257</v>
      </c>
    </row>
    <row r="3761" spans="2:47" x14ac:dyDescent="0.25">
      <c r="B3761" s="117" t="s">
        <v>7268</v>
      </c>
      <c r="C3761" s="16" t="s">
        <v>100</v>
      </c>
      <c r="D3761" s="137" t="s">
        <v>7269</v>
      </c>
      <c r="E3761" s="10" t="s">
        <v>7270</v>
      </c>
      <c r="F3761" s="10" t="s">
        <v>7270</v>
      </c>
      <c r="G3761" s="10" t="s">
        <v>7271</v>
      </c>
      <c r="H3761" s="137" t="s">
        <v>1026</v>
      </c>
      <c r="I3761" s="15">
        <v>80</v>
      </c>
      <c r="J3761" s="15" t="s">
        <v>7255</v>
      </c>
      <c r="K3761" s="10" t="s">
        <v>7272</v>
      </c>
      <c r="L3761" s="15"/>
      <c r="M3761" s="10" t="s">
        <v>6196</v>
      </c>
      <c r="N3761" s="15" t="s">
        <v>5955</v>
      </c>
      <c r="O3761" s="27"/>
      <c r="P3761" s="73"/>
      <c r="Q3761" s="73"/>
      <c r="R3761" s="74"/>
      <c r="S3761" s="27"/>
      <c r="T3761" s="27"/>
      <c r="U3761" s="27">
        <v>740772300.10000002</v>
      </c>
      <c r="V3761" s="27">
        <v>834287625</v>
      </c>
      <c r="W3761" s="39"/>
      <c r="X3761" s="39"/>
      <c r="Y3761" s="39"/>
      <c r="Z3761" s="39"/>
      <c r="AA3761" s="39"/>
      <c r="AB3761" s="39"/>
      <c r="AC3761" s="39"/>
      <c r="AD3761" s="39"/>
      <c r="AE3761" s="39"/>
      <c r="AF3761" s="39"/>
      <c r="AG3761" s="39"/>
      <c r="AH3761" s="39"/>
      <c r="AI3761" s="39"/>
      <c r="AJ3761" s="39"/>
      <c r="AK3761" s="39"/>
      <c r="AL3761" s="39"/>
      <c r="AM3761" s="39"/>
      <c r="AN3761" s="39"/>
      <c r="AO3761" s="39"/>
      <c r="AP3761" s="39"/>
      <c r="AQ3761" s="27">
        <f t="shared" ref="AQ3761:AQ3764" si="105">SUM(O3761:W3761)</f>
        <v>1575059925.0999999</v>
      </c>
      <c r="AR3761" s="27">
        <f t="shared" si="103"/>
        <v>1764067116.112</v>
      </c>
      <c r="AS3761" s="91"/>
      <c r="AT3761" s="15">
        <v>2017</v>
      </c>
      <c r="AU3761" s="10"/>
    </row>
    <row r="3762" spans="2:47" x14ac:dyDescent="0.25">
      <c r="B3762" s="117" t="s">
        <v>7273</v>
      </c>
      <c r="C3762" s="16" t="s">
        <v>100</v>
      </c>
      <c r="D3762" s="137" t="s">
        <v>7269</v>
      </c>
      <c r="E3762" s="10" t="s">
        <v>7270</v>
      </c>
      <c r="F3762" s="10" t="s">
        <v>7270</v>
      </c>
      <c r="G3762" s="10" t="s">
        <v>7274</v>
      </c>
      <c r="H3762" s="137" t="s">
        <v>1026</v>
      </c>
      <c r="I3762" s="15">
        <v>80</v>
      </c>
      <c r="J3762" s="15" t="s">
        <v>7255</v>
      </c>
      <c r="K3762" s="10" t="s">
        <v>7275</v>
      </c>
      <c r="L3762" s="15"/>
      <c r="M3762" s="10" t="s">
        <v>6196</v>
      </c>
      <c r="N3762" s="15" t="s">
        <v>5955</v>
      </c>
      <c r="O3762" s="27"/>
      <c r="P3762" s="73"/>
      <c r="Q3762" s="73"/>
      <c r="R3762" s="74"/>
      <c r="S3762" s="27"/>
      <c r="T3762" s="27"/>
      <c r="U3762" s="27">
        <v>1374315449.03</v>
      </c>
      <c r="V3762" s="27">
        <v>1248281381.25</v>
      </c>
      <c r="W3762" s="39"/>
      <c r="X3762" s="39"/>
      <c r="Y3762" s="39"/>
      <c r="Z3762" s="39"/>
      <c r="AA3762" s="39"/>
      <c r="AB3762" s="39"/>
      <c r="AC3762" s="39"/>
      <c r="AD3762" s="39"/>
      <c r="AE3762" s="39"/>
      <c r="AF3762" s="39"/>
      <c r="AG3762" s="39"/>
      <c r="AH3762" s="39"/>
      <c r="AI3762" s="39"/>
      <c r="AJ3762" s="39"/>
      <c r="AK3762" s="39"/>
      <c r="AL3762" s="39"/>
      <c r="AM3762" s="39"/>
      <c r="AN3762" s="39"/>
      <c r="AO3762" s="39"/>
      <c r="AP3762" s="39"/>
      <c r="AQ3762" s="27">
        <f t="shared" si="105"/>
        <v>2622596830.2799997</v>
      </c>
      <c r="AR3762" s="27">
        <f t="shared" si="103"/>
        <v>2937308449.9136</v>
      </c>
      <c r="AS3762" s="91"/>
      <c r="AT3762" s="15">
        <v>2017</v>
      </c>
      <c r="AU3762" s="10"/>
    </row>
    <row r="3763" spans="2:47" x14ac:dyDescent="0.25">
      <c r="B3763" s="117" t="s">
        <v>7276</v>
      </c>
      <c r="C3763" s="16" t="s">
        <v>100</v>
      </c>
      <c r="D3763" s="137" t="s">
        <v>7269</v>
      </c>
      <c r="E3763" s="10" t="s">
        <v>7270</v>
      </c>
      <c r="F3763" s="10" t="s">
        <v>7270</v>
      </c>
      <c r="G3763" s="10" t="s">
        <v>7277</v>
      </c>
      <c r="H3763" s="137" t="s">
        <v>1026</v>
      </c>
      <c r="I3763" s="15">
        <v>80</v>
      </c>
      <c r="J3763" s="15" t="s">
        <v>7255</v>
      </c>
      <c r="K3763" s="10" t="s">
        <v>7278</v>
      </c>
      <c r="L3763" s="15"/>
      <c r="M3763" s="10" t="s">
        <v>6196</v>
      </c>
      <c r="N3763" s="15" t="s">
        <v>5955</v>
      </c>
      <c r="O3763" s="27"/>
      <c r="P3763" s="73"/>
      <c r="Q3763" s="73"/>
      <c r="R3763" s="74"/>
      <c r="S3763" s="27"/>
      <c r="T3763" s="27"/>
      <c r="U3763" s="27">
        <v>840874102</v>
      </c>
      <c r="V3763" s="27">
        <v>746817881.25</v>
      </c>
      <c r="W3763" s="39"/>
      <c r="X3763" s="39"/>
      <c r="Y3763" s="39"/>
      <c r="Z3763" s="39"/>
      <c r="AA3763" s="39"/>
      <c r="AB3763" s="39"/>
      <c r="AC3763" s="39"/>
      <c r="AD3763" s="39"/>
      <c r="AE3763" s="39"/>
      <c r="AF3763" s="39"/>
      <c r="AG3763" s="39"/>
      <c r="AH3763" s="39"/>
      <c r="AI3763" s="39"/>
      <c r="AJ3763" s="39"/>
      <c r="AK3763" s="39"/>
      <c r="AL3763" s="39"/>
      <c r="AM3763" s="39"/>
      <c r="AN3763" s="39"/>
      <c r="AO3763" s="39"/>
      <c r="AP3763" s="39"/>
      <c r="AQ3763" s="27">
        <f t="shared" si="105"/>
        <v>1587691983.25</v>
      </c>
      <c r="AR3763" s="27">
        <f t="shared" si="103"/>
        <v>1778215021.2400002</v>
      </c>
      <c r="AS3763" s="91"/>
      <c r="AT3763" s="15">
        <v>2017</v>
      </c>
      <c r="AU3763" s="10"/>
    </row>
    <row r="3764" spans="2:47" x14ac:dyDescent="0.25">
      <c r="B3764" s="117" t="s">
        <v>7279</v>
      </c>
      <c r="C3764" s="16" t="s">
        <v>100</v>
      </c>
      <c r="D3764" s="137" t="s">
        <v>7269</v>
      </c>
      <c r="E3764" s="10" t="s">
        <v>7270</v>
      </c>
      <c r="F3764" s="10" t="s">
        <v>7270</v>
      </c>
      <c r="G3764" s="10" t="s">
        <v>7280</v>
      </c>
      <c r="H3764" s="137" t="s">
        <v>1026</v>
      </c>
      <c r="I3764" s="15">
        <v>80</v>
      </c>
      <c r="J3764" s="15" t="s">
        <v>7255</v>
      </c>
      <c r="K3764" s="10" t="s">
        <v>7281</v>
      </c>
      <c r="L3764" s="15"/>
      <c r="M3764" s="10" t="s">
        <v>6196</v>
      </c>
      <c r="N3764" s="15" t="s">
        <v>5955</v>
      </c>
      <c r="O3764" s="27"/>
      <c r="P3764" s="73"/>
      <c r="Q3764" s="73"/>
      <c r="R3764" s="74"/>
      <c r="S3764" s="27"/>
      <c r="T3764" s="27"/>
      <c r="U3764" s="27">
        <v>439862400</v>
      </c>
      <c r="V3764" s="27">
        <v>336610556.25</v>
      </c>
      <c r="W3764" s="39"/>
      <c r="X3764" s="39"/>
      <c r="Y3764" s="39"/>
      <c r="Z3764" s="39"/>
      <c r="AA3764" s="39"/>
      <c r="AB3764" s="39"/>
      <c r="AC3764" s="39"/>
      <c r="AD3764" s="39"/>
      <c r="AE3764" s="39"/>
      <c r="AF3764" s="39"/>
      <c r="AG3764" s="39"/>
      <c r="AH3764" s="39"/>
      <c r="AI3764" s="39"/>
      <c r="AJ3764" s="39"/>
      <c r="AK3764" s="39"/>
      <c r="AL3764" s="39"/>
      <c r="AM3764" s="39"/>
      <c r="AN3764" s="39"/>
      <c r="AO3764" s="39"/>
      <c r="AP3764" s="39"/>
      <c r="AQ3764" s="27">
        <f t="shared" si="105"/>
        <v>776472956.25</v>
      </c>
      <c r="AR3764" s="27">
        <f t="shared" si="103"/>
        <v>869649711.00000012</v>
      </c>
      <c r="AS3764" s="91"/>
      <c r="AT3764" s="15">
        <v>2017</v>
      </c>
      <c r="AU3764" s="10"/>
    </row>
    <row r="3765" spans="2:47" x14ac:dyDescent="0.25">
      <c r="B3765" s="117" t="s">
        <v>7282</v>
      </c>
      <c r="C3765" s="15" t="s">
        <v>100</v>
      </c>
      <c r="D3765" s="48" t="s">
        <v>7283</v>
      </c>
      <c r="E3765" s="48" t="s">
        <v>7284</v>
      </c>
      <c r="F3765" s="48" t="s">
        <v>7284</v>
      </c>
      <c r="G3765" s="86" t="s">
        <v>7285</v>
      </c>
      <c r="H3765" s="15" t="s">
        <v>1026</v>
      </c>
      <c r="I3765" s="15">
        <v>100</v>
      </c>
      <c r="J3765" s="15" t="s">
        <v>5951</v>
      </c>
      <c r="K3765" s="10" t="s">
        <v>5830</v>
      </c>
      <c r="L3765" s="15"/>
      <c r="M3765" s="10" t="s">
        <v>7286</v>
      </c>
      <c r="N3765" s="15" t="s">
        <v>5955</v>
      </c>
      <c r="O3765" s="15"/>
      <c r="P3765" s="15"/>
      <c r="Q3765" s="15"/>
      <c r="R3765" s="15"/>
      <c r="S3765" s="15"/>
      <c r="T3765" s="15"/>
      <c r="U3765" s="27">
        <v>1751623000</v>
      </c>
      <c r="V3765" s="27">
        <v>1751623000</v>
      </c>
      <c r="W3765" s="39">
        <v>875812000</v>
      </c>
      <c r="X3765" s="15"/>
      <c r="Y3765" s="15"/>
      <c r="Z3765" s="15"/>
      <c r="AA3765" s="15"/>
      <c r="AB3765" s="15"/>
      <c r="AC3765" s="15"/>
      <c r="AD3765" s="15"/>
      <c r="AE3765" s="15"/>
      <c r="AF3765" s="15"/>
      <c r="AG3765" s="15"/>
      <c r="AH3765" s="15"/>
      <c r="AI3765" s="15"/>
      <c r="AJ3765" s="15"/>
      <c r="AK3765" s="15"/>
      <c r="AL3765" s="15"/>
      <c r="AM3765" s="15"/>
      <c r="AN3765" s="15"/>
      <c r="AO3765" s="15"/>
      <c r="AP3765" s="15"/>
      <c r="AQ3765" s="27">
        <v>0</v>
      </c>
      <c r="AR3765" s="27">
        <f>AQ3765*1.12</f>
        <v>0</v>
      </c>
      <c r="AS3765" s="15"/>
      <c r="AT3765" s="15">
        <v>2017</v>
      </c>
      <c r="AU3765" s="15" t="s">
        <v>7468</v>
      </c>
    </row>
    <row r="3766" spans="2:47" x14ac:dyDescent="0.25">
      <c r="B3766" s="117" t="s">
        <v>7469</v>
      </c>
      <c r="C3766" s="15" t="s">
        <v>100</v>
      </c>
      <c r="D3766" s="48" t="s">
        <v>7550</v>
      </c>
      <c r="E3766" s="10" t="s">
        <v>7551</v>
      </c>
      <c r="F3766" s="10" t="s">
        <v>7552</v>
      </c>
      <c r="G3766" s="10" t="s">
        <v>7285</v>
      </c>
      <c r="H3766" s="15" t="s">
        <v>1026</v>
      </c>
      <c r="I3766" s="15">
        <v>100</v>
      </c>
      <c r="J3766" s="15" t="s">
        <v>5951</v>
      </c>
      <c r="K3766" s="10" t="s">
        <v>5830</v>
      </c>
      <c r="L3766" s="15"/>
      <c r="M3766" s="10" t="s">
        <v>7472</v>
      </c>
      <c r="N3766" s="15" t="s">
        <v>5955</v>
      </c>
      <c r="O3766" s="15"/>
      <c r="P3766" s="15"/>
      <c r="Q3766" s="15"/>
      <c r="R3766" s="15"/>
      <c r="S3766" s="15"/>
      <c r="T3766" s="15"/>
      <c r="U3766" s="27">
        <v>1761623000</v>
      </c>
      <c r="V3766" s="39">
        <v>1771623000</v>
      </c>
      <c r="W3766" s="39">
        <v>895812000</v>
      </c>
      <c r="X3766" s="15"/>
      <c r="Y3766" s="27"/>
      <c r="Z3766" s="27"/>
      <c r="AA3766" s="15"/>
      <c r="AB3766" s="15"/>
      <c r="AC3766" s="15"/>
      <c r="AD3766" s="27"/>
      <c r="AE3766" s="27"/>
      <c r="AF3766" s="27"/>
      <c r="AG3766" s="27"/>
      <c r="AH3766" s="27"/>
      <c r="AI3766" s="27"/>
      <c r="AJ3766" s="27"/>
      <c r="AK3766" s="27"/>
      <c r="AL3766" s="27"/>
      <c r="AM3766" s="27"/>
      <c r="AN3766" s="27"/>
      <c r="AO3766" s="27"/>
      <c r="AP3766" s="27"/>
      <c r="AQ3766" s="27">
        <v>0</v>
      </c>
      <c r="AR3766" s="27">
        <f>AQ3766*1.12</f>
        <v>0</v>
      </c>
      <c r="AS3766" s="15"/>
      <c r="AT3766" s="15">
        <v>2017</v>
      </c>
      <c r="AU3766" s="15" t="s">
        <v>115</v>
      </c>
    </row>
    <row r="3767" spans="2:47" x14ac:dyDescent="0.25">
      <c r="B3767" s="156" t="s">
        <v>7553</v>
      </c>
      <c r="C3767" s="138" t="s">
        <v>100</v>
      </c>
      <c r="D3767" s="48" t="s">
        <v>7550</v>
      </c>
      <c r="E3767" s="10" t="s">
        <v>7551</v>
      </c>
      <c r="F3767" s="10" t="s">
        <v>7552</v>
      </c>
      <c r="G3767" s="10" t="s">
        <v>7285</v>
      </c>
      <c r="H3767" s="138" t="s">
        <v>1026</v>
      </c>
      <c r="I3767" s="138">
        <v>100</v>
      </c>
      <c r="J3767" s="138" t="s">
        <v>5951</v>
      </c>
      <c r="K3767" s="151" t="s">
        <v>5830</v>
      </c>
      <c r="L3767" s="138"/>
      <c r="M3767" s="151" t="s">
        <v>7472</v>
      </c>
      <c r="N3767" s="138" t="s">
        <v>5955</v>
      </c>
      <c r="O3767" s="138"/>
      <c r="P3767" s="138"/>
      <c r="Q3767" s="138"/>
      <c r="R3767" s="138"/>
      <c r="S3767" s="138"/>
      <c r="T3767" s="138"/>
      <c r="U3767" s="11">
        <v>1751623000</v>
      </c>
      <c r="V3767" s="6">
        <v>1751623000</v>
      </c>
      <c r="W3767" s="6">
        <v>875812000</v>
      </c>
      <c r="X3767" s="6"/>
      <c r="Y3767" s="6"/>
      <c r="Z3767" s="6"/>
      <c r="AA3767" s="6"/>
      <c r="AB3767" s="6"/>
      <c r="AC3767" s="6"/>
      <c r="AD3767" s="6"/>
      <c r="AE3767" s="6"/>
      <c r="AF3767" s="6"/>
      <c r="AG3767" s="6"/>
      <c r="AH3767" s="6"/>
      <c r="AI3767" s="6"/>
      <c r="AJ3767" s="6"/>
      <c r="AK3767" s="6"/>
      <c r="AL3767" s="6"/>
      <c r="AM3767" s="6"/>
      <c r="AN3767" s="6"/>
      <c r="AO3767" s="6"/>
      <c r="AP3767" s="11"/>
      <c r="AQ3767" s="11">
        <v>0</v>
      </c>
      <c r="AR3767" s="11">
        <f>AQ3767*1.12</f>
        <v>0</v>
      </c>
      <c r="AS3767" s="138"/>
      <c r="AT3767" s="138">
        <v>2017</v>
      </c>
      <c r="AU3767" s="138" t="s">
        <v>212</v>
      </c>
    </row>
    <row r="3768" spans="2:47" x14ac:dyDescent="0.25">
      <c r="B3768" s="117" t="s">
        <v>7554</v>
      </c>
      <c r="C3768" s="15" t="s">
        <v>100</v>
      </c>
      <c r="D3768" s="48" t="s">
        <v>7470</v>
      </c>
      <c r="E3768" s="48" t="s">
        <v>7471</v>
      </c>
      <c r="F3768" s="48" t="s">
        <v>7471</v>
      </c>
      <c r="G3768" s="86" t="s">
        <v>7285</v>
      </c>
      <c r="H3768" s="15" t="s">
        <v>1026</v>
      </c>
      <c r="I3768" s="15">
        <v>100</v>
      </c>
      <c r="J3768" s="15" t="s">
        <v>5951</v>
      </c>
      <c r="K3768" s="10" t="s">
        <v>5830</v>
      </c>
      <c r="L3768" s="15"/>
      <c r="M3768" s="10" t="s">
        <v>7472</v>
      </c>
      <c r="N3768" s="15" t="s">
        <v>5955</v>
      </c>
      <c r="O3768" s="15"/>
      <c r="P3768" s="15"/>
      <c r="Q3768" s="15"/>
      <c r="R3768" s="15"/>
      <c r="S3768" s="15"/>
      <c r="T3768" s="15"/>
      <c r="U3768" s="27">
        <v>1751623000</v>
      </c>
      <c r="V3768" s="39">
        <v>1751623000</v>
      </c>
      <c r="W3768" s="39">
        <v>875812000</v>
      </c>
      <c r="X3768" s="39"/>
      <c r="Y3768" s="39"/>
      <c r="Z3768" s="39"/>
      <c r="AA3768" s="39"/>
      <c r="AB3768" s="39"/>
      <c r="AC3768" s="39"/>
      <c r="AD3768" s="39"/>
      <c r="AE3768" s="39"/>
      <c r="AF3768" s="39"/>
      <c r="AG3768" s="39"/>
      <c r="AH3768" s="39"/>
      <c r="AI3768" s="39"/>
      <c r="AJ3768" s="39"/>
      <c r="AK3768" s="39"/>
      <c r="AL3768" s="39"/>
      <c r="AM3768" s="39"/>
      <c r="AN3768" s="39"/>
      <c r="AO3768" s="39"/>
      <c r="AP3768" s="27"/>
      <c r="AQ3768" s="27">
        <f>SUM(O3768:W3768)</f>
        <v>4379058000</v>
      </c>
      <c r="AR3768" s="27">
        <f>AQ3768*1.12</f>
        <v>4904544960</v>
      </c>
      <c r="AS3768" s="15"/>
      <c r="AT3768" s="15">
        <v>2017</v>
      </c>
      <c r="AU3768" s="15"/>
    </row>
    <row r="3769" spans="2:47" x14ac:dyDescent="0.25">
      <c r="B3769" s="5" t="s">
        <v>6225</v>
      </c>
      <c r="C3769" s="5"/>
      <c r="D3769" s="5"/>
      <c r="E3769" s="5"/>
      <c r="F3769" s="5"/>
      <c r="G3769" s="5"/>
      <c r="H3769" s="5"/>
      <c r="I3769" s="5"/>
      <c r="J3769" s="5"/>
      <c r="K3769" s="5"/>
      <c r="L3769" s="5"/>
      <c r="M3769" s="5"/>
      <c r="N3769" s="5"/>
      <c r="O3769" s="74"/>
      <c r="P3769" s="74"/>
      <c r="Q3769" s="74"/>
      <c r="R3769" s="74"/>
      <c r="S3769" s="74"/>
      <c r="T3769" s="74"/>
      <c r="U3769" s="74"/>
      <c r="V3769" s="74"/>
      <c r="W3769" s="74"/>
      <c r="X3769" s="74"/>
      <c r="Y3769" s="74"/>
      <c r="Z3769" s="74"/>
      <c r="AA3769" s="74"/>
      <c r="AB3769" s="74"/>
      <c r="AC3769" s="74"/>
      <c r="AD3769" s="74"/>
      <c r="AE3769" s="74"/>
      <c r="AF3769" s="74"/>
      <c r="AG3769" s="74"/>
      <c r="AH3769" s="74"/>
      <c r="AI3769" s="74"/>
      <c r="AJ3769" s="74"/>
      <c r="AK3769" s="74"/>
      <c r="AL3769" s="74"/>
      <c r="AM3769" s="74"/>
      <c r="AN3769" s="74"/>
      <c r="AO3769" s="74"/>
      <c r="AP3769" s="74"/>
      <c r="AQ3769" s="74">
        <f>SUM(AQ3663:AQ3768)</f>
        <v>85587624672.84137</v>
      </c>
      <c r="AR3769" s="74">
        <f>SUM(AR3663:AR3768)</f>
        <v>95858139633.582336</v>
      </c>
      <c r="AS3769" s="5"/>
      <c r="AT3769" s="5"/>
      <c r="AU3769" s="5"/>
    </row>
    <row r="3770" spans="2:47" x14ac:dyDescent="0.25">
      <c r="B3770" s="5" t="s">
        <v>6226</v>
      </c>
      <c r="C3770" s="5"/>
      <c r="D3770" s="5"/>
      <c r="E3770" s="5"/>
      <c r="F3770" s="5"/>
      <c r="G3770" s="5"/>
      <c r="H3770" s="5"/>
      <c r="I3770" s="5"/>
      <c r="J3770" s="5"/>
      <c r="K3770" s="5"/>
      <c r="L3770" s="5"/>
      <c r="M3770" s="5"/>
      <c r="N3770" s="5"/>
      <c r="O3770" s="74"/>
      <c r="P3770" s="74"/>
      <c r="Q3770" s="74"/>
      <c r="R3770" s="74"/>
      <c r="S3770" s="74"/>
      <c r="T3770" s="74"/>
      <c r="U3770" s="74"/>
      <c r="V3770" s="74"/>
      <c r="W3770" s="74"/>
      <c r="X3770" s="74"/>
      <c r="Y3770" s="74"/>
      <c r="Z3770" s="74"/>
      <c r="AA3770" s="74"/>
      <c r="AB3770" s="74"/>
      <c r="AC3770" s="74"/>
      <c r="AD3770" s="74"/>
      <c r="AE3770" s="74"/>
      <c r="AF3770" s="74"/>
      <c r="AG3770" s="74"/>
      <c r="AH3770" s="74"/>
      <c r="AI3770" s="74"/>
      <c r="AJ3770" s="74"/>
      <c r="AK3770" s="74"/>
      <c r="AL3770" s="74"/>
      <c r="AM3770" s="74"/>
      <c r="AN3770" s="74"/>
      <c r="AO3770" s="74"/>
      <c r="AP3770" s="74"/>
      <c r="AQ3770" s="74"/>
      <c r="AR3770" s="74"/>
      <c r="AS3770" s="5"/>
      <c r="AT3770" s="5"/>
      <c r="AU3770" s="5"/>
    </row>
    <row r="3771" spans="2:47" x14ac:dyDescent="0.25">
      <c r="B3771" s="10" t="s">
        <v>6227</v>
      </c>
      <c r="C3771" s="16" t="s">
        <v>100</v>
      </c>
      <c r="D3771" s="10" t="s">
        <v>6228</v>
      </c>
      <c r="E3771" s="31" t="s">
        <v>6229</v>
      </c>
      <c r="F3771" s="31" t="s">
        <v>6229</v>
      </c>
      <c r="G3771" s="10" t="s">
        <v>6230</v>
      </c>
      <c r="H3771" s="10" t="s">
        <v>197</v>
      </c>
      <c r="I3771" s="10">
        <v>80</v>
      </c>
      <c r="J3771" s="10" t="s">
        <v>6026</v>
      </c>
      <c r="K3771" s="10" t="s">
        <v>5952</v>
      </c>
      <c r="L3771" s="10" t="s">
        <v>5953</v>
      </c>
      <c r="M3771" s="10" t="s">
        <v>6044</v>
      </c>
      <c r="N3771" s="10" t="s">
        <v>5955</v>
      </c>
      <c r="O3771" s="27"/>
      <c r="P3771" s="27">
        <v>8133652</v>
      </c>
      <c r="Q3771" s="27">
        <v>3063728</v>
      </c>
      <c r="R3771" s="27"/>
      <c r="S3771" s="27"/>
      <c r="T3771" s="27"/>
      <c r="U3771" s="27"/>
      <c r="V3771" s="27"/>
      <c r="W3771" s="27"/>
      <c r="X3771" s="27"/>
      <c r="Y3771" s="27"/>
      <c r="Z3771" s="27"/>
      <c r="AA3771" s="27"/>
      <c r="AB3771" s="27"/>
      <c r="AC3771" s="27"/>
      <c r="AD3771" s="27"/>
      <c r="AE3771" s="27"/>
      <c r="AF3771" s="27"/>
      <c r="AG3771" s="27"/>
      <c r="AH3771" s="27"/>
      <c r="AI3771" s="27"/>
      <c r="AJ3771" s="27"/>
      <c r="AK3771" s="27"/>
      <c r="AL3771" s="27"/>
      <c r="AM3771" s="27"/>
      <c r="AN3771" s="27"/>
      <c r="AO3771" s="27"/>
      <c r="AP3771" s="27"/>
      <c r="AQ3771" s="27">
        <f>SUM(O3771:W3771)</f>
        <v>11197380</v>
      </c>
      <c r="AR3771" s="27">
        <f t="shared" ref="AR3771:AR3848" si="106">AQ3771*1.12</f>
        <v>12541065.600000001</v>
      </c>
      <c r="AS3771" s="10"/>
      <c r="AT3771" s="91" t="s">
        <v>5969</v>
      </c>
      <c r="AU3771" s="89"/>
    </row>
    <row r="3772" spans="2:47" x14ac:dyDescent="0.25">
      <c r="B3772" s="10" t="s">
        <v>6231</v>
      </c>
      <c r="C3772" s="16" t="s">
        <v>100</v>
      </c>
      <c r="D3772" s="10" t="s">
        <v>6232</v>
      </c>
      <c r="E3772" s="31" t="s">
        <v>6233</v>
      </c>
      <c r="F3772" s="31" t="s">
        <v>6233</v>
      </c>
      <c r="G3772" s="10" t="s">
        <v>6234</v>
      </c>
      <c r="H3772" s="10" t="s">
        <v>105</v>
      </c>
      <c r="I3772" s="10">
        <v>80</v>
      </c>
      <c r="J3772" s="10" t="s">
        <v>6026</v>
      </c>
      <c r="K3772" s="10" t="s">
        <v>5952</v>
      </c>
      <c r="L3772" s="10" t="s">
        <v>5953</v>
      </c>
      <c r="M3772" s="10" t="s">
        <v>6044</v>
      </c>
      <c r="N3772" s="10" t="s">
        <v>5955</v>
      </c>
      <c r="O3772" s="27"/>
      <c r="P3772" s="27">
        <v>5194799</v>
      </c>
      <c r="Q3772" s="27">
        <v>1956741</v>
      </c>
      <c r="R3772" s="27"/>
      <c r="S3772" s="27"/>
      <c r="T3772" s="27"/>
      <c r="U3772" s="27"/>
      <c r="V3772" s="27"/>
      <c r="W3772" s="27"/>
      <c r="X3772" s="27"/>
      <c r="Y3772" s="27"/>
      <c r="Z3772" s="27"/>
      <c r="AA3772" s="27"/>
      <c r="AB3772" s="27"/>
      <c r="AC3772" s="27"/>
      <c r="AD3772" s="27"/>
      <c r="AE3772" s="27"/>
      <c r="AF3772" s="27"/>
      <c r="AG3772" s="27"/>
      <c r="AH3772" s="27"/>
      <c r="AI3772" s="27"/>
      <c r="AJ3772" s="27"/>
      <c r="AK3772" s="27"/>
      <c r="AL3772" s="27"/>
      <c r="AM3772" s="27"/>
      <c r="AN3772" s="27"/>
      <c r="AO3772" s="27"/>
      <c r="AP3772" s="27"/>
      <c r="AQ3772" s="27">
        <f>SUM(O3772:W3772)</f>
        <v>7151540</v>
      </c>
      <c r="AR3772" s="27">
        <f t="shared" si="106"/>
        <v>8009724.8000000007</v>
      </c>
      <c r="AS3772" s="10"/>
      <c r="AT3772" s="91" t="s">
        <v>5969</v>
      </c>
      <c r="AU3772" s="89"/>
    </row>
    <row r="3773" spans="2:47" x14ac:dyDescent="0.25">
      <c r="B3773" s="10" t="s">
        <v>6235</v>
      </c>
      <c r="C3773" s="16" t="s">
        <v>100</v>
      </c>
      <c r="D3773" s="10" t="s">
        <v>6236</v>
      </c>
      <c r="E3773" s="8" t="s">
        <v>6237</v>
      </c>
      <c r="F3773" s="8" t="s">
        <v>6238</v>
      </c>
      <c r="G3773" s="31" t="s">
        <v>6238</v>
      </c>
      <c r="H3773" s="10" t="s">
        <v>197</v>
      </c>
      <c r="I3773" s="10">
        <v>80</v>
      </c>
      <c r="J3773" s="10" t="s">
        <v>235</v>
      </c>
      <c r="K3773" s="10" t="s">
        <v>5952</v>
      </c>
      <c r="L3773" s="10" t="s">
        <v>5953</v>
      </c>
      <c r="M3773" s="10" t="s">
        <v>6044</v>
      </c>
      <c r="N3773" s="10" t="s">
        <v>5955</v>
      </c>
      <c r="O3773" s="27"/>
      <c r="P3773" s="27"/>
      <c r="Q3773" s="27"/>
      <c r="R3773" s="27"/>
      <c r="S3773" s="27"/>
      <c r="T3773" s="27"/>
      <c r="U3773" s="27"/>
      <c r="V3773" s="27"/>
      <c r="W3773" s="27"/>
      <c r="X3773" s="27"/>
      <c r="Y3773" s="27"/>
      <c r="Z3773" s="27"/>
      <c r="AA3773" s="27"/>
      <c r="AB3773" s="27"/>
      <c r="AC3773" s="27"/>
      <c r="AD3773" s="27"/>
      <c r="AE3773" s="27"/>
      <c r="AF3773" s="27"/>
      <c r="AG3773" s="27"/>
      <c r="AH3773" s="27"/>
      <c r="AI3773" s="27"/>
      <c r="AJ3773" s="27"/>
      <c r="AK3773" s="27"/>
      <c r="AL3773" s="27"/>
      <c r="AM3773" s="27"/>
      <c r="AN3773" s="27"/>
      <c r="AO3773" s="27"/>
      <c r="AP3773" s="27"/>
      <c r="AQ3773" s="27">
        <v>0</v>
      </c>
      <c r="AR3773" s="27">
        <f t="shared" si="106"/>
        <v>0</v>
      </c>
      <c r="AS3773" s="10"/>
      <c r="AT3773" s="91" t="s">
        <v>5969</v>
      </c>
      <c r="AU3773" s="10" t="s">
        <v>6133</v>
      </c>
    </row>
    <row r="3774" spans="2:47" x14ac:dyDescent="0.25">
      <c r="B3774" s="10" t="s">
        <v>6239</v>
      </c>
      <c r="C3774" s="16" t="s">
        <v>100</v>
      </c>
      <c r="D3774" s="10" t="s">
        <v>6236</v>
      </c>
      <c r="E3774" s="8" t="s">
        <v>6237</v>
      </c>
      <c r="F3774" s="8" t="s">
        <v>6238</v>
      </c>
      <c r="G3774" s="31" t="s">
        <v>6238</v>
      </c>
      <c r="H3774" s="10" t="s">
        <v>197</v>
      </c>
      <c r="I3774" s="10">
        <v>80</v>
      </c>
      <c r="J3774" s="10" t="s">
        <v>1496</v>
      </c>
      <c r="K3774" s="10" t="s">
        <v>5952</v>
      </c>
      <c r="L3774" s="10" t="s">
        <v>5953</v>
      </c>
      <c r="M3774" s="10" t="s">
        <v>6044</v>
      </c>
      <c r="N3774" s="10" t="s">
        <v>5955</v>
      </c>
      <c r="O3774" s="27"/>
      <c r="P3774" s="27">
        <v>15002840</v>
      </c>
      <c r="Q3774" s="27">
        <v>25082748.210000001</v>
      </c>
      <c r="R3774" s="27">
        <v>25082748.210000001</v>
      </c>
      <c r="S3774" s="27"/>
      <c r="T3774" s="27"/>
      <c r="U3774" s="27"/>
      <c r="V3774" s="27"/>
      <c r="W3774" s="27"/>
      <c r="X3774" s="27"/>
      <c r="Y3774" s="27"/>
      <c r="Z3774" s="27"/>
      <c r="AA3774" s="27"/>
      <c r="AB3774" s="27"/>
      <c r="AC3774" s="27"/>
      <c r="AD3774" s="27"/>
      <c r="AE3774" s="27"/>
      <c r="AF3774" s="27"/>
      <c r="AG3774" s="27"/>
      <c r="AH3774" s="27"/>
      <c r="AI3774" s="27"/>
      <c r="AJ3774" s="27"/>
      <c r="AK3774" s="27"/>
      <c r="AL3774" s="27"/>
      <c r="AM3774" s="27"/>
      <c r="AN3774" s="27"/>
      <c r="AO3774" s="27"/>
      <c r="AP3774" s="27"/>
      <c r="AQ3774" s="27">
        <v>0</v>
      </c>
      <c r="AR3774" s="27">
        <f t="shared" si="106"/>
        <v>0</v>
      </c>
      <c r="AS3774" s="10"/>
      <c r="AT3774" s="91" t="s">
        <v>5969</v>
      </c>
      <c r="AU3774" s="15" t="s">
        <v>6133</v>
      </c>
    </row>
    <row r="3775" spans="2:47" x14ac:dyDescent="0.25">
      <c r="B3775" s="10" t="s">
        <v>6240</v>
      </c>
      <c r="C3775" s="16" t="s">
        <v>100</v>
      </c>
      <c r="D3775" s="10" t="s">
        <v>6236</v>
      </c>
      <c r="E3775" s="8" t="s">
        <v>6237</v>
      </c>
      <c r="F3775" s="8" t="s">
        <v>6238</v>
      </c>
      <c r="G3775" s="31" t="s">
        <v>6238</v>
      </c>
      <c r="H3775" s="10" t="s">
        <v>1026</v>
      </c>
      <c r="I3775" s="10">
        <v>80</v>
      </c>
      <c r="J3775" s="10" t="s">
        <v>1496</v>
      </c>
      <c r="K3775" s="10" t="s">
        <v>5952</v>
      </c>
      <c r="L3775" s="10" t="s">
        <v>5953</v>
      </c>
      <c r="M3775" s="10" t="s">
        <v>6044</v>
      </c>
      <c r="N3775" s="10" t="s">
        <v>5955</v>
      </c>
      <c r="O3775" s="27"/>
      <c r="P3775" s="39">
        <v>15002840</v>
      </c>
      <c r="Q3775" s="39">
        <v>25082748.210000001</v>
      </c>
      <c r="R3775" s="27"/>
      <c r="S3775" s="27"/>
      <c r="T3775" s="27"/>
      <c r="U3775" s="27"/>
      <c r="V3775" s="27"/>
      <c r="W3775" s="27"/>
      <c r="X3775" s="27"/>
      <c r="Y3775" s="27"/>
      <c r="Z3775" s="27"/>
      <c r="AA3775" s="27"/>
      <c r="AB3775" s="27"/>
      <c r="AC3775" s="27"/>
      <c r="AD3775" s="27"/>
      <c r="AE3775" s="27"/>
      <c r="AF3775" s="27"/>
      <c r="AG3775" s="27"/>
      <c r="AH3775" s="27"/>
      <c r="AI3775" s="27"/>
      <c r="AJ3775" s="27"/>
      <c r="AK3775" s="27"/>
      <c r="AL3775" s="27"/>
      <c r="AM3775" s="27"/>
      <c r="AN3775" s="27"/>
      <c r="AO3775" s="27"/>
      <c r="AP3775" s="27"/>
      <c r="AQ3775" s="27">
        <f>SUM(O3775:W3775)</f>
        <v>40085588.210000001</v>
      </c>
      <c r="AR3775" s="27">
        <f t="shared" si="106"/>
        <v>44895858.795200005</v>
      </c>
      <c r="AS3775" s="10"/>
      <c r="AT3775" s="91" t="s">
        <v>5969</v>
      </c>
      <c r="AU3775" s="15"/>
    </row>
    <row r="3776" spans="2:47" x14ac:dyDescent="0.25">
      <c r="B3776" s="10" t="s">
        <v>6241</v>
      </c>
      <c r="C3776" s="10" t="s">
        <v>100</v>
      </c>
      <c r="D3776" s="10" t="s">
        <v>6242</v>
      </c>
      <c r="E3776" s="50" t="s">
        <v>6243</v>
      </c>
      <c r="F3776" s="10" t="s">
        <v>6244</v>
      </c>
      <c r="G3776" s="10" t="s">
        <v>6245</v>
      </c>
      <c r="H3776" s="10" t="s">
        <v>197</v>
      </c>
      <c r="I3776" s="10">
        <v>80</v>
      </c>
      <c r="J3776" s="18" t="s">
        <v>247</v>
      </c>
      <c r="K3776" s="10" t="s">
        <v>5952</v>
      </c>
      <c r="L3776" s="10" t="s">
        <v>5953</v>
      </c>
      <c r="M3776" s="10" t="s">
        <v>6246</v>
      </c>
      <c r="N3776" s="10" t="s">
        <v>5955</v>
      </c>
      <c r="O3776" s="27"/>
      <c r="P3776" s="27"/>
      <c r="Q3776" s="27">
        <v>0</v>
      </c>
      <c r="R3776" s="90">
        <v>0</v>
      </c>
      <c r="S3776" s="90">
        <v>0</v>
      </c>
      <c r="T3776" s="90">
        <v>0</v>
      </c>
      <c r="U3776" s="90">
        <v>0</v>
      </c>
      <c r="V3776" s="90"/>
      <c r="W3776" s="90"/>
      <c r="X3776" s="90"/>
      <c r="Y3776" s="90"/>
      <c r="Z3776" s="90"/>
      <c r="AA3776" s="90"/>
      <c r="AB3776" s="90"/>
      <c r="AC3776" s="90"/>
      <c r="AD3776" s="90"/>
      <c r="AE3776" s="90"/>
      <c r="AF3776" s="90"/>
      <c r="AG3776" s="90"/>
      <c r="AH3776" s="90"/>
      <c r="AI3776" s="90"/>
      <c r="AJ3776" s="90"/>
      <c r="AK3776" s="90"/>
      <c r="AL3776" s="90"/>
      <c r="AM3776" s="90"/>
      <c r="AN3776" s="90"/>
      <c r="AO3776" s="90"/>
      <c r="AP3776" s="27"/>
      <c r="AQ3776" s="27">
        <f>SUM(Q3776:U3776)</f>
        <v>0</v>
      </c>
      <c r="AR3776" s="27">
        <f t="shared" si="106"/>
        <v>0</v>
      </c>
      <c r="AS3776" s="10"/>
      <c r="AT3776" s="88" t="s">
        <v>375</v>
      </c>
      <c r="AU3776" s="10" t="s">
        <v>6247</v>
      </c>
    </row>
    <row r="3777" spans="2:47" x14ac:dyDescent="0.25">
      <c r="B3777" s="10" t="s">
        <v>6248</v>
      </c>
      <c r="C3777" s="10" t="s">
        <v>100</v>
      </c>
      <c r="D3777" s="10" t="s">
        <v>6242</v>
      </c>
      <c r="E3777" s="50" t="s">
        <v>6243</v>
      </c>
      <c r="F3777" s="10" t="s">
        <v>6244</v>
      </c>
      <c r="G3777" s="10" t="s">
        <v>6249</v>
      </c>
      <c r="H3777" s="10" t="s">
        <v>105</v>
      </c>
      <c r="I3777" s="10">
        <v>80</v>
      </c>
      <c r="J3777" s="18" t="s">
        <v>235</v>
      </c>
      <c r="K3777" s="10" t="s">
        <v>5952</v>
      </c>
      <c r="L3777" s="10" t="s">
        <v>5953</v>
      </c>
      <c r="M3777" s="10" t="s">
        <v>6246</v>
      </c>
      <c r="N3777" s="10" t="s">
        <v>5955</v>
      </c>
      <c r="O3777" s="27"/>
      <c r="P3777" s="27"/>
      <c r="Q3777" s="27">
        <v>8000000</v>
      </c>
      <c r="R3777" s="90">
        <v>8320000</v>
      </c>
      <c r="S3777" s="90">
        <v>0</v>
      </c>
      <c r="T3777" s="90">
        <v>0</v>
      </c>
      <c r="U3777" s="90">
        <v>0</v>
      </c>
      <c r="V3777" s="90"/>
      <c r="W3777" s="90"/>
      <c r="X3777" s="90"/>
      <c r="Y3777" s="90"/>
      <c r="Z3777" s="90"/>
      <c r="AA3777" s="90"/>
      <c r="AB3777" s="90"/>
      <c r="AC3777" s="90"/>
      <c r="AD3777" s="90"/>
      <c r="AE3777" s="90"/>
      <c r="AF3777" s="90"/>
      <c r="AG3777" s="90"/>
      <c r="AH3777" s="90"/>
      <c r="AI3777" s="90"/>
      <c r="AJ3777" s="90"/>
      <c r="AK3777" s="90"/>
      <c r="AL3777" s="90"/>
      <c r="AM3777" s="90"/>
      <c r="AN3777" s="90"/>
      <c r="AO3777" s="90"/>
      <c r="AP3777" s="27"/>
      <c r="AQ3777" s="27">
        <v>0</v>
      </c>
      <c r="AR3777" s="27">
        <f t="shared" si="106"/>
        <v>0</v>
      </c>
      <c r="AS3777" s="10"/>
      <c r="AT3777" s="88" t="s">
        <v>375</v>
      </c>
      <c r="AU3777" s="15" t="s">
        <v>198</v>
      </c>
    </row>
    <row r="3778" spans="2:47" x14ac:dyDescent="0.25">
      <c r="B3778" s="15" t="s">
        <v>6250</v>
      </c>
      <c r="C3778" s="16" t="s">
        <v>100</v>
      </c>
      <c r="D3778" s="15" t="s">
        <v>6242</v>
      </c>
      <c r="E3778" s="15" t="s">
        <v>6243</v>
      </c>
      <c r="F3778" s="15" t="s">
        <v>6244</v>
      </c>
      <c r="G3778" s="15" t="s">
        <v>6249</v>
      </c>
      <c r="H3778" s="15" t="s">
        <v>105</v>
      </c>
      <c r="I3778" s="15">
        <v>80</v>
      </c>
      <c r="J3778" s="15" t="s">
        <v>263</v>
      </c>
      <c r="K3778" s="10" t="s">
        <v>5952</v>
      </c>
      <c r="L3778" s="15" t="s">
        <v>5953</v>
      </c>
      <c r="M3778" s="15" t="s">
        <v>6246</v>
      </c>
      <c r="N3778" s="10" t="s">
        <v>5955</v>
      </c>
      <c r="O3778" s="39">
        <v>0</v>
      </c>
      <c r="P3778" s="39">
        <v>0</v>
      </c>
      <c r="Q3778" s="39">
        <v>8000000</v>
      </c>
      <c r="R3778" s="39">
        <v>8320000</v>
      </c>
      <c r="S3778" s="39">
        <v>0</v>
      </c>
      <c r="T3778" s="39">
        <v>0</v>
      </c>
      <c r="U3778" s="39">
        <v>0</v>
      </c>
      <c r="V3778" s="39"/>
      <c r="W3778" s="39"/>
      <c r="X3778" s="39"/>
      <c r="Y3778" s="39"/>
      <c r="Z3778" s="39"/>
      <c r="AA3778" s="39"/>
      <c r="AB3778" s="39"/>
      <c r="AC3778" s="39"/>
      <c r="AD3778" s="39"/>
      <c r="AE3778" s="39"/>
      <c r="AF3778" s="39"/>
      <c r="AG3778" s="39"/>
      <c r="AH3778" s="39"/>
      <c r="AI3778" s="39"/>
      <c r="AJ3778" s="39"/>
      <c r="AK3778" s="39"/>
      <c r="AL3778" s="39"/>
      <c r="AM3778" s="39"/>
      <c r="AN3778" s="39"/>
      <c r="AO3778" s="39"/>
      <c r="AP3778" s="39"/>
      <c r="AQ3778" s="27">
        <f>SUM(O3778:W3778)</f>
        <v>16320000</v>
      </c>
      <c r="AR3778" s="27">
        <f t="shared" si="106"/>
        <v>18278400</v>
      </c>
      <c r="AS3778" s="15"/>
      <c r="AT3778" s="7" t="s">
        <v>375</v>
      </c>
      <c r="AU3778" s="89"/>
    </row>
    <row r="3779" spans="2:47" x14ac:dyDescent="0.25">
      <c r="B3779" s="10" t="s">
        <v>6251</v>
      </c>
      <c r="C3779" s="10" t="s">
        <v>100</v>
      </c>
      <c r="D3779" s="10" t="s">
        <v>6252</v>
      </c>
      <c r="E3779" s="32" t="s">
        <v>6253</v>
      </c>
      <c r="F3779" s="32" t="s">
        <v>6253</v>
      </c>
      <c r="G3779" s="32" t="s">
        <v>6254</v>
      </c>
      <c r="H3779" s="10" t="s">
        <v>197</v>
      </c>
      <c r="I3779" s="10">
        <v>100</v>
      </c>
      <c r="J3779" s="18" t="s">
        <v>247</v>
      </c>
      <c r="K3779" s="10" t="s">
        <v>5952</v>
      </c>
      <c r="L3779" s="10" t="s">
        <v>5953</v>
      </c>
      <c r="M3779" s="10" t="s">
        <v>6255</v>
      </c>
      <c r="N3779" s="10" t="s">
        <v>5955</v>
      </c>
      <c r="O3779" s="27"/>
      <c r="P3779" s="27"/>
      <c r="Q3779" s="27"/>
      <c r="R3779" s="27"/>
      <c r="S3779" s="27"/>
      <c r="T3779" s="73">
        <v>0</v>
      </c>
      <c r="U3779" s="73">
        <v>0</v>
      </c>
      <c r="V3779" s="73"/>
      <c r="W3779" s="73"/>
      <c r="X3779" s="73"/>
      <c r="Y3779" s="73"/>
      <c r="Z3779" s="73"/>
      <c r="AA3779" s="73"/>
      <c r="AB3779" s="73"/>
      <c r="AC3779" s="73"/>
      <c r="AD3779" s="73"/>
      <c r="AE3779" s="73"/>
      <c r="AF3779" s="73"/>
      <c r="AG3779" s="73"/>
      <c r="AH3779" s="73"/>
      <c r="AI3779" s="73"/>
      <c r="AJ3779" s="73"/>
      <c r="AK3779" s="73"/>
      <c r="AL3779" s="73"/>
      <c r="AM3779" s="73"/>
      <c r="AN3779" s="73"/>
      <c r="AO3779" s="73"/>
      <c r="AP3779" s="27"/>
      <c r="AQ3779" s="27">
        <f>SUM(Q3779:U3779)</f>
        <v>0</v>
      </c>
      <c r="AR3779" s="27">
        <f t="shared" si="106"/>
        <v>0</v>
      </c>
      <c r="AS3779" s="10"/>
      <c r="AT3779" s="88" t="s">
        <v>375</v>
      </c>
      <c r="AU3779" s="10" t="s">
        <v>355</v>
      </c>
    </row>
    <row r="3780" spans="2:47" x14ac:dyDescent="0.25">
      <c r="B3780" s="10" t="s">
        <v>6256</v>
      </c>
      <c r="C3780" s="10" t="s">
        <v>100</v>
      </c>
      <c r="D3780" s="10" t="s">
        <v>6252</v>
      </c>
      <c r="E3780" s="32" t="s">
        <v>6253</v>
      </c>
      <c r="F3780" s="32" t="s">
        <v>6253</v>
      </c>
      <c r="G3780" s="32" t="s">
        <v>6254</v>
      </c>
      <c r="H3780" s="10" t="s">
        <v>5950</v>
      </c>
      <c r="I3780" s="10">
        <v>100</v>
      </c>
      <c r="J3780" s="18" t="s">
        <v>6257</v>
      </c>
      <c r="K3780" s="10" t="s">
        <v>5952</v>
      </c>
      <c r="L3780" s="10" t="s">
        <v>5953</v>
      </c>
      <c r="M3780" s="10" t="s">
        <v>6255</v>
      </c>
      <c r="N3780" s="10" t="s">
        <v>5955</v>
      </c>
      <c r="O3780" s="27"/>
      <c r="P3780" s="27"/>
      <c r="Q3780" s="27">
        <v>100000000</v>
      </c>
      <c r="R3780" s="27">
        <v>100000000</v>
      </c>
      <c r="S3780" s="27">
        <v>100000000</v>
      </c>
      <c r="T3780" s="73">
        <v>0</v>
      </c>
      <c r="U3780" s="73">
        <v>0</v>
      </c>
      <c r="V3780" s="73"/>
      <c r="W3780" s="73"/>
      <c r="X3780" s="73"/>
      <c r="Y3780" s="73"/>
      <c r="Z3780" s="73"/>
      <c r="AA3780" s="73"/>
      <c r="AB3780" s="73"/>
      <c r="AC3780" s="73"/>
      <c r="AD3780" s="73"/>
      <c r="AE3780" s="73"/>
      <c r="AF3780" s="73"/>
      <c r="AG3780" s="73"/>
      <c r="AH3780" s="73"/>
      <c r="AI3780" s="73"/>
      <c r="AJ3780" s="73"/>
      <c r="AK3780" s="73"/>
      <c r="AL3780" s="73"/>
      <c r="AM3780" s="73"/>
      <c r="AN3780" s="73"/>
      <c r="AO3780" s="73"/>
      <c r="AP3780" s="27"/>
      <c r="AQ3780" s="27">
        <v>0</v>
      </c>
      <c r="AR3780" s="27">
        <f t="shared" si="106"/>
        <v>0</v>
      </c>
      <c r="AS3780" s="10"/>
      <c r="AT3780" s="88" t="s">
        <v>375</v>
      </c>
      <c r="AU3780" s="89" t="s">
        <v>115</v>
      </c>
    </row>
    <row r="3781" spans="2:47" x14ac:dyDescent="0.25">
      <c r="B3781" s="10" t="s">
        <v>6258</v>
      </c>
      <c r="C3781" s="10" t="s">
        <v>100</v>
      </c>
      <c r="D3781" s="10" t="s">
        <v>6252</v>
      </c>
      <c r="E3781" s="32" t="s">
        <v>6253</v>
      </c>
      <c r="F3781" s="32" t="s">
        <v>6253</v>
      </c>
      <c r="G3781" s="32" t="s">
        <v>6254</v>
      </c>
      <c r="H3781" s="10" t="s">
        <v>5950</v>
      </c>
      <c r="I3781" s="10">
        <v>100</v>
      </c>
      <c r="J3781" s="18" t="s">
        <v>6007</v>
      </c>
      <c r="K3781" s="10" t="s">
        <v>5952</v>
      </c>
      <c r="L3781" s="10" t="s">
        <v>5953</v>
      </c>
      <c r="M3781" s="10" t="s">
        <v>6255</v>
      </c>
      <c r="N3781" s="10" t="s">
        <v>5955</v>
      </c>
      <c r="O3781" s="27"/>
      <c r="P3781" s="27"/>
      <c r="Q3781" s="27">
        <v>100000000</v>
      </c>
      <c r="R3781" s="27">
        <v>100000000</v>
      </c>
      <c r="S3781" s="104">
        <v>116879000</v>
      </c>
      <c r="T3781" s="73">
        <v>50000000</v>
      </c>
      <c r="U3781" s="73">
        <v>0</v>
      </c>
      <c r="V3781" s="73"/>
      <c r="W3781" s="73"/>
      <c r="X3781" s="73"/>
      <c r="Y3781" s="73"/>
      <c r="Z3781" s="73"/>
      <c r="AA3781" s="73"/>
      <c r="AB3781" s="73"/>
      <c r="AC3781" s="73"/>
      <c r="AD3781" s="73"/>
      <c r="AE3781" s="73"/>
      <c r="AF3781" s="73"/>
      <c r="AG3781" s="73"/>
      <c r="AH3781" s="73"/>
      <c r="AI3781" s="73"/>
      <c r="AJ3781" s="73"/>
      <c r="AK3781" s="73"/>
      <c r="AL3781" s="73"/>
      <c r="AM3781" s="73"/>
      <c r="AN3781" s="73"/>
      <c r="AO3781" s="73"/>
      <c r="AP3781" s="27"/>
      <c r="AQ3781" s="27">
        <f>SUM(O3781:W3781)</f>
        <v>366879000</v>
      </c>
      <c r="AR3781" s="27">
        <f t="shared" si="106"/>
        <v>410904480.00000006</v>
      </c>
      <c r="AS3781" s="10"/>
      <c r="AT3781" s="88" t="s">
        <v>375</v>
      </c>
      <c r="AU3781" s="89" t="s">
        <v>6259</v>
      </c>
    </row>
    <row r="3782" spans="2:47" x14ac:dyDescent="0.25">
      <c r="B3782" s="10" t="s">
        <v>6260</v>
      </c>
      <c r="C3782" s="10" t="s">
        <v>100</v>
      </c>
      <c r="D3782" s="10" t="s">
        <v>6232</v>
      </c>
      <c r="E3782" s="32" t="s">
        <v>6233</v>
      </c>
      <c r="F3782" s="32" t="s">
        <v>6233</v>
      </c>
      <c r="G3782" s="10" t="s">
        <v>6261</v>
      </c>
      <c r="H3782" s="10" t="s">
        <v>105</v>
      </c>
      <c r="I3782" s="10">
        <v>100</v>
      </c>
      <c r="J3782" s="10" t="s">
        <v>5998</v>
      </c>
      <c r="K3782" s="10" t="s">
        <v>5952</v>
      </c>
      <c r="L3782" s="10"/>
      <c r="M3782" s="10" t="s">
        <v>6262</v>
      </c>
      <c r="N3782" s="10" t="s">
        <v>5955</v>
      </c>
      <c r="O3782" s="27"/>
      <c r="P3782" s="27"/>
      <c r="Q3782" s="73"/>
      <c r="R3782" s="73"/>
      <c r="S3782" s="27"/>
      <c r="T3782" s="27"/>
      <c r="U3782" s="27"/>
      <c r="V3782" s="27"/>
      <c r="W3782" s="27"/>
      <c r="X3782" s="27"/>
      <c r="Y3782" s="27"/>
      <c r="Z3782" s="27"/>
      <c r="AA3782" s="27"/>
      <c r="AB3782" s="27"/>
      <c r="AC3782" s="27"/>
      <c r="AD3782" s="27"/>
      <c r="AE3782" s="27"/>
      <c r="AF3782" s="27"/>
      <c r="AG3782" s="27"/>
      <c r="AH3782" s="27"/>
      <c r="AI3782" s="27"/>
      <c r="AJ3782" s="27"/>
      <c r="AK3782" s="27"/>
      <c r="AL3782" s="27"/>
      <c r="AM3782" s="27"/>
      <c r="AN3782" s="27"/>
      <c r="AO3782" s="27"/>
      <c r="AP3782" s="27"/>
      <c r="AQ3782" s="27">
        <v>0</v>
      </c>
      <c r="AR3782" s="27">
        <f t="shared" si="106"/>
        <v>0</v>
      </c>
      <c r="AS3782" s="10"/>
      <c r="AT3782" s="10">
        <v>2014</v>
      </c>
      <c r="AU3782" s="10" t="s">
        <v>212</v>
      </c>
    </row>
    <row r="3783" spans="2:47" x14ac:dyDescent="0.25">
      <c r="B3783" s="10" t="s">
        <v>6263</v>
      </c>
      <c r="C3783" s="10" t="s">
        <v>100</v>
      </c>
      <c r="D3783" s="10" t="s">
        <v>6228</v>
      </c>
      <c r="E3783" s="32" t="s">
        <v>6229</v>
      </c>
      <c r="F3783" s="32" t="s">
        <v>6229</v>
      </c>
      <c r="G3783" s="10" t="s">
        <v>6264</v>
      </c>
      <c r="H3783" s="10" t="s">
        <v>105</v>
      </c>
      <c r="I3783" s="10">
        <v>100</v>
      </c>
      <c r="J3783" s="10" t="s">
        <v>5998</v>
      </c>
      <c r="K3783" s="10" t="s">
        <v>5952</v>
      </c>
      <c r="L3783" s="10"/>
      <c r="M3783" s="10" t="s">
        <v>6262</v>
      </c>
      <c r="N3783" s="10" t="s">
        <v>5955</v>
      </c>
      <c r="O3783" s="27"/>
      <c r="P3783" s="27"/>
      <c r="Q3783" s="73"/>
      <c r="R3783" s="73"/>
      <c r="S3783" s="27"/>
      <c r="T3783" s="27"/>
      <c r="U3783" s="27"/>
      <c r="V3783" s="27"/>
      <c r="W3783" s="27"/>
      <c r="X3783" s="27"/>
      <c r="Y3783" s="27"/>
      <c r="Z3783" s="27"/>
      <c r="AA3783" s="27"/>
      <c r="AB3783" s="27"/>
      <c r="AC3783" s="27"/>
      <c r="AD3783" s="27"/>
      <c r="AE3783" s="27"/>
      <c r="AF3783" s="27"/>
      <c r="AG3783" s="27"/>
      <c r="AH3783" s="27"/>
      <c r="AI3783" s="27"/>
      <c r="AJ3783" s="27"/>
      <c r="AK3783" s="27"/>
      <c r="AL3783" s="27"/>
      <c r="AM3783" s="27"/>
      <c r="AN3783" s="27"/>
      <c r="AO3783" s="27"/>
      <c r="AP3783" s="27"/>
      <c r="AQ3783" s="27">
        <v>0</v>
      </c>
      <c r="AR3783" s="27">
        <f t="shared" si="106"/>
        <v>0</v>
      </c>
      <c r="AS3783" s="10"/>
      <c r="AT3783" s="10">
        <v>2014</v>
      </c>
      <c r="AU3783" s="15" t="s">
        <v>6265</v>
      </c>
    </row>
    <row r="3784" spans="2:47" x14ac:dyDescent="0.25">
      <c r="B3784" s="10" t="s">
        <v>6266</v>
      </c>
      <c r="C3784" s="10" t="s">
        <v>100</v>
      </c>
      <c r="D3784" s="10" t="s">
        <v>6228</v>
      </c>
      <c r="E3784" s="32" t="s">
        <v>6229</v>
      </c>
      <c r="F3784" s="32" t="s">
        <v>6229</v>
      </c>
      <c r="G3784" s="10" t="s">
        <v>6264</v>
      </c>
      <c r="H3784" s="10" t="s">
        <v>197</v>
      </c>
      <c r="I3784" s="10">
        <v>100</v>
      </c>
      <c r="J3784" s="10" t="s">
        <v>2000</v>
      </c>
      <c r="K3784" s="10" t="s">
        <v>5952</v>
      </c>
      <c r="L3784" s="10"/>
      <c r="M3784" s="10" t="s">
        <v>6267</v>
      </c>
      <c r="N3784" s="10" t="s">
        <v>5955</v>
      </c>
      <c r="O3784" s="27">
        <v>0</v>
      </c>
      <c r="P3784" s="27">
        <v>0</v>
      </c>
      <c r="Q3784" s="73">
        <v>0</v>
      </c>
      <c r="R3784" s="73">
        <v>88400000</v>
      </c>
      <c r="S3784" s="27">
        <v>70975000</v>
      </c>
      <c r="T3784" s="27"/>
      <c r="U3784" s="27"/>
      <c r="V3784" s="27"/>
      <c r="W3784" s="27"/>
      <c r="X3784" s="27"/>
      <c r="Y3784" s="27"/>
      <c r="Z3784" s="27"/>
      <c r="AA3784" s="27"/>
      <c r="AB3784" s="27"/>
      <c r="AC3784" s="27"/>
      <c r="AD3784" s="27"/>
      <c r="AE3784" s="27"/>
      <c r="AF3784" s="27"/>
      <c r="AG3784" s="27"/>
      <c r="AH3784" s="27"/>
      <c r="AI3784" s="27"/>
      <c r="AJ3784" s="27"/>
      <c r="AK3784" s="27"/>
      <c r="AL3784" s="27"/>
      <c r="AM3784" s="27"/>
      <c r="AN3784" s="27"/>
      <c r="AO3784" s="27"/>
      <c r="AP3784" s="27"/>
      <c r="AQ3784" s="27">
        <v>0</v>
      </c>
      <c r="AR3784" s="27">
        <f t="shared" si="106"/>
        <v>0</v>
      </c>
      <c r="AS3784" s="10"/>
      <c r="AT3784" s="10">
        <v>2015</v>
      </c>
      <c r="AU3784" s="89" t="s">
        <v>212</v>
      </c>
    </row>
    <row r="3785" spans="2:47" x14ac:dyDescent="0.25">
      <c r="B3785" s="15" t="s">
        <v>6268</v>
      </c>
      <c r="C3785" s="16" t="s">
        <v>100</v>
      </c>
      <c r="D3785" s="15" t="s">
        <v>6269</v>
      </c>
      <c r="E3785" s="51" t="s">
        <v>6270</v>
      </c>
      <c r="F3785" s="51" t="s">
        <v>6270</v>
      </c>
      <c r="G3785" s="52" t="s">
        <v>6271</v>
      </c>
      <c r="H3785" s="10" t="s">
        <v>105</v>
      </c>
      <c r="I3785" s="10">
        <v>92</v>
      </c>
      <c r="J3785" s="15" t="s">
        <v>263</v>
      </c>
      <c r="K3785" s="10" t="s">
        <v>5952</v>
      </c>
      <c r="L3785" s="10"/>
      <c r="M3785" s="18" t="s">
        <v>109</v>
      </c>
      <c r="N3785" s="10" t="s">
        <v>5955</v>
      </c>
      <c r="O3785" s="39">
        <v>0</v>
      </c>
      <c r="P3785" s="39">
        <v>0</v>
      </c>
      <c r="Q3785" s="39">
        <v>0</v>
      </c>
      <c r="R3785" s="39">
        <v>14500000</v>
      </c>
      <c r="S3785" s="39">
        <v>14500000</v>
      </c>
      <c r="T3785" s="39">
        <v>14500000</v>
      </c>
      <c r="U3785" s="39">
        <v>0</v>
      </c>
      <c r="V3785" s="39"/>
      <c r="W3785" s="39"/>
      <c r="X3785" s="39"/>
      <c r="Y3785" s="39"/>
      <c r="Z3785" s="39"/>
      <c r="AA3785" s="39"/>
      <c r="AB3785" s="39"/>
      <c r="AC3785" s="39"/>
      <c r="AD3785" s="39"/>
      <c r="AE3785" s="39"/>
      <c r="AF3785" s="39"/>
      <c r="AG3785" s="39"/>
      <c r="AH3785" s="39"/>
      <c r="AI3785" s="39"/>
      <c r="AJ3785" s="39"/>
      <c r="AK3785" s="39"/>
      <c r="AL3785" s="39"/>
      <c r="AM3785" s="39"/>
      <c r="AN3785" s="39"/>
      <c r="AO3785" s="39"/>
      <c r="AP3785" s="39"/>
      <c r="AQ3785" s="27">
        <f>SUM(O3785:W3785)</f>
        <v>43500000</v>
      </c>
      <c r="AR3785" s="27">
        <f t="shared" si="106"/>
        <v>48720000.000000007</v>
      </c>
      <c r="AS3785" s="15"/>
      <c r="AT3785" s="15">
        <v>2014</v>
      </c>
      <c r="AU3785" s="89"/>
    </row>
    <row r="3786" spans="2:47" x14ac:dyDescent="0.25">
      <c r="B3786" s="10" t="s">
        <v>6272</v>
      </c>
      <c r="C3786" s="16" t="s">
        <v>6273</v>
      </c>
      <c r="D3786" s="10" t="s">
        <v>6274</v>
      </c>
      <c r="E3786" s="31" t="s">
        <v>6275</v>
      </c>
      <c r="F3786" s="49" t="s">
        <v>6275</v>
      </c>
      <c r="G3786" s="18" t="s">
        <v>6276</v>
      </c>
      <c r="H3786" s="18" t="s">
        <v>105</v>
      </c>
      <c r="I3786" s="53">
        <v>100</v>
      </c>
      <c r="J3786" s="10" t="s">
        <v>6043</v>
      </c>
      <c r="K3786" s="15" t="s">
        <v>5952</v>
      </c>
      <c r="L3786" s="15"/>
      <c r="M3786" s="10" t="s">
        <v>6277</v>
      </c>
      <c r="N3786" s="10" t="s">
        <v>5955</v>
      </c>
      <c r="O3786" s="27"/>
      <c r="P3786" s="27"/>
      <c r="Q3786" s="27"/>
      <c r="R3786" s="27">
        <v>2885560</v>
      </c>
      <c r="S3786" s="27">
        <v>3000982.4</v>
      </c>
      <c r="T3786" s="27">
        <v>3121021.7</v>
      </c>
      <c r="U3786" s="27"/>
      <c r="V3786" s="27"/>
      <c r="W3786" s="27"/>
      <c r="X3786" s="27"/>
      <c r="Y3786" s="27"/>
      <c r="Z3786" s="27"/>
      <c r="AA3786" s="27"/>
      <c r="AB3786" s="27"/>
      <c r="AC3786" s="27"/>
      <c r="AD3786" s="27"/>
      <c r="AE3786" s="27"/>
      <c r="AF3786" s="27"/>
      <c r="AG3786" s="27"/>
      <c r="AH3786" s="27"/>
      <c r="AI3786" s="27"/>
      <c r="AJ3786" s="27"/>
      <c r="AK3786" s="27"/>
      <c r="AL3786" s="27"/>
      <c r="AM3786" s="27"/>
      <c r="AN3786" s="27"/>
      <c r="AO3786" s="27"/>
      <c r="AP3786" s="27"/>
      <c r="AQ3786" s="27">
        <v>0</v>
      </c>
      <c r="AR3786" s="27">
        <f t="shared" si="106"/>
        <v>0</v>
      </c>
      <c r="AS3786" s="10"/>
      <c r="AT3786" s="9">
        <v>2014</v>
      </c>
      <c r="AU3786" s="89" t="s">
        <v>1753</v>
      </c>
    </row>
    <row r="3787" spans="2:47" x14ac:dyDescent="0.2">
      <c r="B3787" s="10" t="s">
        <v>6278</v>
      </c>
      <c r="C3787" s="31" t="s">
        <v>6273</v>
      </c>
      <c r="D3787" s="31" t="s">
        <v>6279</v>
      </c>
      <c r="E3787" s="31" t="s">
        <v>6280</v>
      </c>
      <c r="F3787" s="31" t="s">
        <v>6280</v>
      </c>
      <c r="G3787" s="31" t="s">
        <v>6276</v>
      </c>
      <c r="H3787" s="31" t="s">
        <v>105</v>
      </c>
      <c r="I3787" s="31">
        <v>100</v>
      </c>
      <c r="J3787" s="31" t="s">
        <v>6043</v>
      </c>
      <c r="K3787" s="31" t="s">
        <v>5952</v>
      </c>
      <c r="L3787" s="31"/>
      <c r="M3787" s="31" t="s">
        <v>6277</v>
      </c>
      <c r="N3787" s="10" t="s">
        <v>5955</v>
      </c>
      <c r="O3787" s="10"/>
      <c r="P3787" s="10"/>
      <c r="Q3787" s="27"/>
      <c r="R3787" s="27">
        <v>2885560</v>
      </c>
      <c r="S3787" s="27">
        <v>2638886.83</v>
      </c>
      <c r="T3787" s="27">
        <v>2885560</v>
      </c>
      <c r="U3787" s="27"/>
      <c r="V3787" s="27"/>
      <c r="W3787" s="27"/>
      <c r="X3787" s="27"/>
      <c r="Y3787" s="27"/>
      <c r="Z3787" s="27"/>
      <c r="AA3787" s="27"/>
      <c r="AB3787" s="27"/>
      <c r="AC3787" s="27"/>
      <c r="AD3787" s="27"/>
      <c r="AE3787" s="27"/>
      <c r="AF3787" s="27"/>
      <c r="AG3787" s="27"/>
      <c r="AH3787" s="27"/>
      <c r="AI3787" s="27"/>
      <c r="AJ3787" s="27"/>
      <c r="AK3787" s="27"/>
      <c r="AL3787" s="27"/>
      <c r="AM3787" s="27"/>
      <c r="AN3787" s="27"/>
      <c r="AO3787" s="27"/>
      <c r="AP3787" s="27"/>
      <c r="AQ3787" s="39">
        <v>0</v>
      </c>
      <c r="AR3787" s="27">
        <f t="shared" si="106"/>
        <v>0</v>
      </c>
      <c r="AS3787" s="13"/>
      <c r="AT3787" s="9">
        <v>2014</v>
      </c>
      <c r="AU3787" s="13" t="s">
        <v>6281</v>
      </c>
    </row>
    <row r="3788" spans="2:47" x14ac:dyDescent="0.2">
      <c r="B3788" s="10" t="s">
        <v>6282</v>
      </c>
      <c r="C3788" s="31" t="s">
        <v>6273</v>
      </c>
      <c r="D3788" s="31" t="s">
        <v>6279</v>
      </c>
      <c r="E3788" s="31" t="s">
        <v>6280</v>
      </c>
      <c r="F3788" s="31" t="s">
        <v>6280</v>
      </c>
      <c r="G3788" s="31" t="s">
        <v>6276</v>
      </c>
      <c r="H3788" s="31" t="s">
        <v>105</v>
      </c>
      <c r="I3788" s="31">
        <v>100</v>
      </c>
      <c r="J3788" s="31" t="s">
        <v>6043</v>
      </c>
      <c r="K3788" s="31" t="s">
        <v>5952</v>
      </c>
      <c r="L3788" s="31"/>
      <c r="M3788" s="54" t="s">
        <v>5232</v>
      </c>
      <c r="N3788" s="10" t="s">
        <v>5955</v>
      </c>
      <c r="O3788" s="10"/>
      <c r="P3788" s="10"/>
      <c r="Q3788" s="27"/>
      <c r="R3788" s="27">
        <v>2885560</v>
      </c>
      <c r="S3788" s="27">
        <v>2638886.83</v>
      </c>
      <c r="T3788" s="27">
        <v>3353914.74</v>
      </c>
      <c r="U3788" s="27"/>
      <c r="V3788" s="27"/>
      <c r="W3788" s="27"/>
      <c r="X3788" s="27"/>
      <c r="Y3788" s="27"/>
      <c r="Z3788" s="27"/>
      <c r="AA3788" s="27"/>
      <c r="AB3788" s="27"/>
      <c r="AC3788" s="27"/>
      <c r="AD3788" s="27"/>
      <c r="AE3788" s="27"/>
      <c r="AF3788" s="27"/>
      <c r="AG3788" s="27"/>
      <c r="AH3788" s="27"/>
      <c r="AI3788" s="27"/>
      <c r="AJ3788" s="27"/>
      <c r="AK3788" s="27"/>
      <c r="AL3788" s="27"/>
      <c r="AM3788" s="27"/>
      <c r="AN3788" s="27"/>
      <c r="AO3788" s="27"/>
      <c r="AP3788" s="27"/>
      <c r="AQ3788" s="39">
        <f>R3788+S3788+T3788</f>
        <v>8878361.5700000003</v>
      </c>
      <c r="AR3788" s="27">
        <f t="shared" si="106"/>
        <v>9943764.9584000017</v>
      </c>
      <c r="AS3788" s="13"/>
      <c r="AT3788" s="105" t="s">
        <v>6283</v>
      </c>
      <c r="AU3788" s="13"/>
    </row>
    <row r="3789" spans="2:47" x14ac:dyDescent="0.25">
      <c r="B3789" s="10" t="s">
        <v>6284</v>
      </c>
      <c r="C3789" s="16" t="s">
        <v>6273</v>
      </c>
      <c r="D3789" s="10" t="s">
        <v>6274</v>
      </c>
      <c r="E3789" s="31" t="s">
        <v>6275</v>
      </c>
      <c r="F3789" s="49" t="s">
        <v>6275</v>
      </c>
      <c r="G3789" s="18" t="s">
        <v>6285</v>
      </c>
      <c r="H3789" s="18" t="s">
        <v>105</v>
      </c>
      <c r="I3789" s="53">
        <v>100</v>
      </c>
      <c r="J3789" s="10" t="s">
        <v>6043</v>
      </c>
      <c r="K3789" s="15" t="s">
        <v>5952</v>
      </c>
      <c r="L3789" s="15"/>
      <c r="M3789" s="10" t="s">
        <v>6277</v>
      </c>
      <c r="N3789" s="10" t="s">
        <v>5955</v>
      </c>
      <c r="O3789" s="27"/>
      <c r="P3789" s="27"/>
      <c r="Q3789" s="27"/>
      <c r="R3789" s="27"/>
      <c r="S3789" s="27"/>
      <c r="T3789" s="27"/>
      <c r="U3789" s="27"/>
      <c r="V3789" s="27"/>
      <c r="W3789" s="27"/>
      <c r="X3789" s="27"/>
      <c r="Y3789" s="27"/>
      <c r="Z3789" s="27"/>
      <c r="AA3789" s="27"/>
      <c r="AB3789" s="27"/>
      <c r="AC3789" s="27"/>
      <c r="AD3789" s="27"/>
      <c r="AE3789" s="27"/>
      <c r="AF3789" s="27"/>
      <c r="AG3789" s="27"/>
      <c r="AH3789" s="27"/>
      <c r="AI3789" s="27"/>
      <c r="AJ3789" s="27"/>
      <c r="AK3789" s="27"/>
      <c r="AL3789" s="27"/>
      <c r="AM3789" s="27"/>
      <c r="AN3789" s="27"/>
      <c r="AO3789" s="27"/>
      <c r="AP3789" s="27"/>
      <c r="AQ3789" s="27">
        <f>(Q3789+R3789+S3789+T3789+U3789+V3789)</f>
        <v>0</v>
      </c>
      <c r="AR3789" s="27">
        <f t="shared" si="106"/>
        <v>0</v>
      </c>
      <c r="AS3789" s="10"/>
      <c r="AT3789" s="9">
        <v>2014</v>
      </c>
      <c r="AU3789" s="10" t="s">
        <v>6133</v>
      </c>
    </row>
    <row r="3790" spans="2:47" x14ac:dyDescent="0.25">
      <c r="B3790" s="10" t="s">
        <v>6286</v>
      </c>
      <c r="C3790" s="16" t="s">
        <v>6273</v>
      </c>
      <c r="D3790" s="10" t="s">
        <v>6274</v>
      </c>
      <c r="E3790" s="31" t="s">
        <v>6275</v>
      </c>
      <c r="F3790" s="49" t="s">
        <v>6275</v>
      </c>
      <c r="G3790" s="18" t="s">
        <v>6285</v>
      </c>
      <c r="H3790" s="18" t="s">
        <v>105</v>
      </c>
      <c r="I3790" s="53">
        <v>100</v>
      </c>
      <c r="J3790" s="10" t="s">
        <v>6043</v>
      </c>
      <c r="K3790" s="15" t="s">
        <v>5952</v>
      </c>
      <c r="L3790" s="15"/>
      <c r="M3790" s="10" t="s">
        <v>6277</v>
      </c>
      <c r="N3790" s="10" t="s">
        <v>5955</v>
      </c>
      <c r="O3790" s="27"/>
      <c r="P3790" s="27"/>
      <c r="Q3790" s="27"/>
      <c r="R3790" s="27">
        <f>4407961+138960</f>
        <v>4546921</v>
      </c>
      <c r="S3790" s="27">
        <f>R3790*1.04</f>
        <v>4728797.84</v>
      </c>
      <c r="T3790" s="27">
        <f>S3790*1.04</f>
        <v>4917949.7536000004</v>
      </c>
      <c r="U3790" s="27"/>
      <c r="V3790" s="27"/>
      <c r="W3790" s="27"/>
      <c r="X3790" s="27"/>
      <c r="Y3790" s="27"/>
      <c r="Z3790" s="27"/>
      <c r="AA3790" s="27"/>
      <c r="AB3790" s="27"/>
      <c r="AC3790" s="27"/>
      <c r="AD3790" s="27"/>
      <c r="AE3790" s="27"/>
      <c r="AF3790" s="27"/>
      <c r="AG3790" s="27"/>
      <c r="AH3790" s="27"/>
      <c r="AI3790" s="27"/>
      <c r="AJ3790" s="27"/>
      <c r="AK3790" s="27"/>
      <c r="AL3790" s="27"/>
      <c r="AM3790" s="27"/>
      <c r="AN3790" s="27"/>
      <c r="AO3790" s="27"/>
      <c r="AP3790" s="27"/>
      <c r="AQ3790" s="27">
        <f>SUM(O3790:W3790)</f>
        <v>14193668.593600001</v>
      </c>
      <c r="AR3790" s="27">
        <f t="shared" si="106"/>
        <v>15896908.824832004</v>
      </c>
      <c r="AS3790" s="10"/>
      <c r="AT3790" s="9">
        <v>2014</v>
      </c>
      <c r="AU3790" s="89"/>
    </row>
    <row r="3791" spans="2:47" x14ac:dyDescent="0.25">
      <c r="B3791" s="10" t="s">
        <v>6287</v>
      </c>
      <c r="C3791" s="16" t="s">
        <v>6273</v>
      </c>
      <c r="D3791" s="10" t="s">
        <v>6274</v>
      </c>
      <c r="E3791" s="8" t="s">
        <v>6275</v>
      </c>
      <c r="F3791" s="49" t="s">
        <v>6275</v>
      </c>
      <c r="G3791" s="18" t="s">
        <v>6285</v>
      </c>
      <c r="H3791" s="18" t="s">
        <v>105</v>
      </c>
      <c r="I3791" s="53">
        <v>100</v>
      </c>
      <c r="J3791" s="10" t="s">
        <v>6043</v>
      </c>
      <c r="K3791" s="15" t="s">
        <v>5952</v>
      </c>
      <c r="L3791" s="15"/>
      <c r="M3791" s="10" t="s">
        <v>6277</v>
      </c>
      <c r="N3791" s="10" t="s">
        <v>5955</v>
      </c>
      <c r="O3791" s="27"/>
      <c r="P3791" s="27"/>
      <c r="Q3791" s="27"/>
      <c r="R3791" s="27"/>
      <c r="S3791" s="27"/>
      <c r="T3791" s="27"/>
      <c r="U3791" s="27"/>
      <c r="V3791" s="27"/>
      <c r="W3791" s="27"/>
      <c r="X3791" s="27"/>
      <c r="Y3791" s="27"/>
      <c r="Z3791" s="27"/>
      <c r="AA3791" s="27"/>
      <c r="AB3791" s="27"/>
      <c r="AC3791" s="27"/>
      <c r="AD3791" s="27"/>
      <c r="AE3791" s="27"/>
      <c r="AF3791" s="27"/>
      <c r="AG3791" s="27"/>
      <c r="AH3791" s="27"/>
      <c r="AI3791" s="27"/>
      <c r="AJ3791" s="27"/>
      <c r="AK3791" s="27"/>
      <c r="AL3791" s="27"/>
      <c r="AM3791" s="27"/>
      <c r="AN3791" s="27"/>
      <c r="AO3791" s="27"/>
      <c r="AP3791" s="27"/>
      <c r="AQ3791" s="27">
        <f>(Q3791+R3791+S3791+T3791+U3791+V3791)</f>
        <v>0</v>
      </c>
      <c r="AR3791" s="27">
        <f t="shared" si="106"/>
        <v>0</v>
      </c>
      <c r="AS3791" s="10"/>
      <c r="AT3791" s="9">
        <v>2014</v>
      </c>
      <c r="AU3791" s="10" t="s">
        <v>212</v>
      </c>
    </row>
    <row r="3792" spans="2:47" x14ac:dyDescent="0.25">
      <c r="B3792" s="10" t="s">
        <v>6288</v>
      </c>
      <c r="C3792" s="16" t="s">
        <v>6273</v>
      </c>
      <c r="D3792" s="10" t="s">
        <v>6274</v>
      </c>
      <c r="E3792" s="8" t="s">
        <v>6275</v>
      </c>
      <c r="F3792" s="49" t="s">
        <v>6275</v>
      </c>
      <c r="G3792" s="18" t="s">
        <v>6289</v>
      </c>
      <c r="H3792" s="18" t="s">
        <v>105</v>
      </c>
      <c r="I3792" s="53">
        <v>100</v>
      </c>
      <c r="J3792" s="10" t="s">
        <v>6043</v>
      </c>
      <c r="K3792" s="15" t="s">
        <v>5952</v>
      </c>
      <c r="L3792" s="15"/>
      <c r="M3792" s="10" t="s">
        <v>6277</v>
      </c>
      <c r="N3792" s="10" t="s">
        <v>5955</v>
      </c>
      <c r="O3792" s="27"/>
      <c r="P3792" s="27"/>
      <c r="Q3792" s="27"/>
      <c r="R3792" s="27">
        <v>9884500</v>
      </c>
      <c r="S3792" s="27">
        <v>10279880</v>
      </c>
      <c r="T3792" s="27">
        <v>10691075.200000001</v>
      </c>
      <c r="U3792" s="27"/>
      <c r="V3792" s="27"/>
      <c r="W3792" s="27"/>
      <c r="X3792" s="27"/>
      <c r="Y3792" s="27"/>
      <c r="Z3792" s="27"/>
      <c r="AA3792" s="27"/>
      <c r="AB3792" s="27"/>
      <c r="AC3792" s="27"/>
      <c r="AD3792" s="27"/>
      <c r="AE3792" s="27"/>
      <c r="AF3792" s="27"/>
      <c r="AG3792" s="27"/>
      <c r="AH3792" s="27"/>
      <c r="AI3792" s="27"/>
      <c r="AJ3792" s="27"/>
      <c r="AK3792" s="27"/>
      <c r="AL3792" s="27"/>
      <c r="AM3792" s="27"/>
      <c r="AN3792" s="27"/>
      <c r="AO3792" s="27"/>
      <c r="AP3792" s="27"/>
      <c r="AQ3792" s="27">
        <v>0</v>
      </c>
      <c r="AR3792" s="27">
        <f t="shared" si="106"/>
        <v>0</v>
      </c>
      <c r="AS3792" s="10"/>
      <c r="AT3792" s="9">
        <v>2014</v>
      </c>
      <c r="AU3792" s="10" t="s">
        <v>6290</v>
      </c>
    </row>
    <row r="3793" spans="2:47" x14ac:dyDescent="0.25">
      <c r="B3793" s="10" t="s">
        <v>6291</v>
      </c>
      <c r="C3793" s="16" t="s">
        <v>6273</v>
      </c>
      <c r="D3793" s="10" t="s">
        <v>6274</v>
      </c>
      <c r="E3793" s="8" t="s">
        <v>6275</v>
      </c>
      <c r="F3793" s="49" t="s">
        <v>6275</v>
      </c>
      <c r="G3793" s="18" t="s">
        <v>6289</v>
      </c>
      <c r="H3793" s="18" t="s">
        <v>105</v>
      </c>
      <c r="I3793" s="53">
        <v>100</v>
      </c>
      <c r="J3793" s="10" t="s">
        <v>6043</v>
      </c>
      <c r="K3793" s="15" t="s">
        <v>5952</v>
      </c>
      <c r="L3793" s="15"/>
      <c r="M3793" s="10" t="s">
        <v>6277</v>
      </c>
      <c r="N3793" s="10" t="s">
        <v>5955</v>
      </c>
      <c r="O3793" s="27"/>
      <c r="P3793" s="27"/>
      <c r="Q3793" s="27"/>
      <c r="R3793" s="27">
        <v>4421581.79</v>
      </c>
      <c r="S3793" s="27">
        <v>0</v>
      </c>
      <c r="T3793" s="27">
        <v>0</v>
      </c>
      <c r="U3793" s="27"/>
      <c r="V3793" s="27"/>
      <c r="W3793" s="27"/>
      <c r="X3793" s="27"/>
      <c r="Y3793" s="27"/>
      <c r="Z3793" s="27"/>
      <c r="AA3793" s="27"/>
      <c r="AB3793" s="27"/>
      <c r="AC3793" s="27"/>
      <c r="AD3793" s="27"/>
      <c r="AE3793" s="27"/>
      <c r="AF3793" s="27"/>
      <c r="AG3793" s="27"/>
      <c r="AH3793" s="27"/>
      <c r="AI3793" s="27"/>
      <c r="AJ3793" s="27"/>
      <c r="AK3793" s="27"/>
      <c r="AL3793" s="27"/>
      <c r="AM3793" s="27"/>
      <c r="AN3793" s="27"/>
      <c r="AO3793" s="27"/>
      <c r="AP3793" s="27"/>
      <c r="AQ3793" s="27">
        <f>SUM(O3793:W3793)</f>
        <v>4421581.79</v>
      </c>
      <c r="AR3793" s="27">
        <f t="shared" si="106"/>
        <v>4952171.6048000008</v>
      </c>
      <c r="AS3793" s="10"/>
      <c r="AT3793" s="9">
        <v>2014</v>
      </c>
      <c r="AU3793" s="5"/>
    </row>
    <row r="3794" spans="2:47" x14ac:dyDescent="0.25">
      <c r="B3794" s="10" t="s">
        <v>6292</v>
      </c>
      <c r="C3794" s="10" t="s">
        <v>6273</v>
      </c>
      <c r="D3794" s="10" t="s">
        <v>6274</v>
      </c>
      <c r="E3794" s="50" t="s">
        <v>6275</v>
      </c>
      <c r="F3794" s="49" t="s">
        <v>6275</v>
      </c>
      <c r="G3794" s="18" t="s">
        <v>6289</v>
      </c>
      <c r="H3794" s="18" t="s">
        <v>105</v>
      </c>
      <c r="I3794" s="53">
        <v>100</v>
      </c>
      <c r="J3794" s="10" t="s">
        <v>6043</v>
      </c>
      <c r="K3794" s="15" t="s">
        <v>5952</v>
      </c>
      <c r="L3794" s="15"/>
      <c r="M3794" s="10" t="s">
        <v>6277</v>
      </c>
      <c r="N3794" s="10" t="s">
        <v>5955</v>
      </c>
      <c r="O3794" s="27"/>
      <c r="P3794" s="27"/>
      <c r="Q3794" s="27"/>
      <c r="R3794" s="27"/>
      <c r="S3794" s="90"/>
      <c r="T3794" s="90"/>
      <c r="U3794" s="90"/>
      <c r="V3794" s="90"/>
      <c r="W3794" s="90"/>
      <c r="X3794" s="90"/>
      <c r="Y3794" s="90"/>
      <c r="Z3794" s="90"/>
      <c r="AA3794" s="90"/>
      <c r="AB3794" s="90"/>
      <c r="AC3794" s="90"/>
      <c r="AD3794" s="90"/>
      <c r="AE3794" s="90"/>
      <c r="AF3794" s="90"/>
      <c r="AG3794" s="90"/>
      <c r="AH3794" s="90"/>
      <c r="AI3794" s="90"/>
      <c r="AJ3794" s="90"/>
      <c r="AK3794" s="90"/>
      <c r="AL3794" s="90"/>
      <c r="AM3794" s="90"/>
      <c r="AN3794" s="90"/>
      <c r="AO3794" s="90"/>
      <c r="AP3794" s="27"/>
      <c r="AQ3794" s="27">
        <f>(Q3794+R3794+S3794+T3794+U3794+V3794)</f>
        <v>0</v>
      </c>
      <c r="AR3794" s="27">
        <f t="shared" si="106"/>
        <v>0</v>
      </c>
      <c r="AS3794" s="10"/>
      <c r="AT3794" s="9">
        <v>2014</v>
      </c>
      <c r="AU3794" s="10" t="s">
        <v>6293</v>
      </c>
    </row>
    <row r="3795" spans="2:47" x14ac:dyDescent="0.25">
      <c r="B3795" s="10" t="s">
        <v>6294</v>
      </c>
      <c r="C3795" s="10" t="s">
        <v>6273</v>
      </c>
      <c r="D3795" s="10" t="s">
        <v>6274</v>
      </c>
      <c r="E3795" s="50" t="s">
        <v>6275</v>
      </c>
      <c r="F3795" s="49" t="s">
        <v>6275</v>
      </c>
      <c r="G3795" s="18" t="s">
        <v>6289</v>
      </c>
      <c r="H3795" s="15" t="s">
        <v>197</v>
      </c>
      <c r="I3795" s="53">
        <v>100</v>
      </c>
      <c r="J3795" s="10" t="s">
        <v>6043</v>
      </c>
      <c r="K3795" s="15" t="s">
        <v>5952</v>
      </c>
      <c r="L3795" s="15"/>
      <c r="M3795" s="10" t="s">
        <v>6277</v>
      </c>
      <c r="N3795" s="10" t="s">
        <v>5955</v>
      </c>
      <c r="O3795" s="27"/>
      <c r="P3795" s="27"/>
      <c r="Q3795" s="27"/>
      <c r="R3795" s="27">
        <v>3800000</v>
      </c>
      <c r="S3795" s="90">
        <v>3952000</v>
      </c>
      <c r="T3795" s="90">
        <v>4110080</v>
      </c>
      <c r="U3795" s="90"/>
      <c r="V3795" s="90"/>
      <c r="W3795" s="90"/>
      <c r="X3795" s="90"/>
      <c r="Y3795" s="90"/>
      <c r="Z3795" s="90"/>
      <c r="AA3795" s="90"/>
      <c r="AB3795" s="90"/>
      <c r="AC3795" s="90"/>
      <c r="AD3795" s="90"/>
      <c r="AE3795" s="90"/>
      <c r="AF3795" s="90"/>
      <c r="AG3795" s="90"/>
      <c r="AH3795" s="90"/>
      <c r="AI3795" s="90"/>
      <c r="AJ3795" s="90"/>
      <c r="AK3795" s="90"/>
      <c r="AL3795" s="90"/>
      <c r="AM3795" s="90"/>
      <c r="AN3795" s="90"/>
      <c r="AO3795" s="90"/>
      <c r="AP3795" s="27"/>
      <c r="AQ3795" s="27">
        <v>0</v>
      </c>
      <c r="AR3795" s="27">
        <f t="shared" si="106"/>
        <v>0</v>
      </c>
      <c r="AS3795" s="10"/>
      <c r="AT3795" s="9">
        <v>2014</v>
      </c>
      <c r="AU3795" s="10" t="s">
        <v>6295</v>
      </c>
    </row>
    <row r="3796" spans="2:47" x14ac:dyDescent="0.25">
      <c r="B3796" s="10" t="s">
        <v>6296</v>
      </c>
      <c r="C3796" s="16" t="s">
        <v>6273</v>
      </c>
      <c r="D3796" s="15" t="s">
        <v>6274</v>
      </c>
      <c r="E3796" s="15" t="s">
        <v>6275</v>
      </c>
      <c r="F3796" s="31" t="s">
        <v>6275</v>
      </c>
      <c r="G3796" s="15" t="s">
        <v>6289</v>
      </c>
      <c r="H3796" s="15" t="s">
        <v>105</v>
      </c>
      <c r="I3796" s="15">
        <v>100</v>
      </c>
      <c r="J3796" s="15" t="s">
        <v>6026</v>
      </c>
      <c r="K3796" s="15" t="s">
        <v>5952</v>
      </c>
      <c r="L3796" s="10"/>
      <c r="M3796" s="10" t="s">
        <v>6277</v>
      </c>
      <c r="N3796" s="10" t="s">
        <v>5955</v>
      </c>
      <c r="O3796" s="27"/>
      <c r="P3796" s="27"/>
      <c r="Q3796" s="27"/>
      <c r="R3796" s="27">
        <v>3800000</v>
      </c>
      <c r="S3796" s="27">
        <v>3952000</v>
      </c>
      <c r="T3796" s="27">
        <v>4110080</v>
      </c>
      <c r="U3796" s="27"/>
      <c r="V3796" s="27"/>
      <c r="W3796" s="27"/>
      <c r="X3796" s="27"/>
      <c r="Y3796" s="27"/>
      <c r="Z3796" s="27"/>
      <c r="AA3796" s="27"/>
      <c r="AB3796" s="27"/>
      <c r="AC3796" s="27"/>
      <c r="AD3796" s="27"/>
      <c r="AE3796" s="27"/>
      <c r="AF3796" s="27"/>
      <c r="AG3796" s="27"/>
      <c r="AH3796" s="27"/>
      <c r="AI3796" s="27"/>
      <c r="AJ3796" s="27"/>
      <c r="AK3796" s="27"/>
      <c r="AL3796" s="27"/>
      <c r="AM3796" s="27"/>
      <c r="AN3796" s="27"/>
      <c r="AO3796" s="27"/>
      <c r="AP3796" s="27"/>
      <c r="AQ3796" s="27">
        <v>0</v>
      </c>
      <c r="AR3796" s="27">
        <f t="shared" si="106"/>
        <v>0</v>
      </c>
      <c r="AS3796" s="10"/>
      <c r="AT3796" s="9">
        <v>2015</v>
      </c>
      <c r="AU3796" s="89" t="s">
        <v>6048</v>
      </c>
    </row>
    <row r="3797" spans="2:47" x14ac:dyDescent="0.25">
      <c r="B3797" s="10" t="s">
        <v>6297</v>
      </c>
      <c r="C3797" s="16" t="s">
        <v>6273</v>
      </c>
      <c r="D3797" s="15" t="s">
        <v>6279</v>
      </c>
      <c r="E3797" s="15" t="s">
        <v>6280</v>
      </c>
      <c r="F3797" s="31" t="s">
        <v>6280</v>
      </c>
      <c r="G3797" s="15" t="s">
        <v>6289</v>
      </c>
      <c r="H3797" s="15" t="s">
        <v>105</v>
      </c>
      <c r="I3797" s="15">
        <v>100</v>
      </c>
      <c r="J3797" s="15" t="s">
        <v>6026</v>
      </c>
      <c r="K3797" s="15" t="s">
        <v>5952</v>
      </c>
      <c r="L3797" s="10"/>
      <c r="M3797" s="10" t="s">
        <v>6277</v>
      </c>
      <c r="N3797" s="10" t="s">
        <v>5955</v>
      </c>
      <c r="O3797" s="27"/>
      <c r="P3797" s="27"/>
      <c r="Q3797" s="27"/>
      <c r="R3797" s="27">
        <v>3800000</v>
      </c>
      <c r="S3797" s="27">
        <v>5214240</v>
      </c>
      <c r="T3797" s="27">
        <v>5214240</v>
      </c>
      <c r="U3797" s="27"/>
      <c r="V3797" s="27"/>
      <c r="W3797" s="27"/>
      <c r="X3797" s="27"/>
      <c r="Y3797" s="27"/>
      <c r="Z3797" s="27"/>
      <c r="AA3797" s="27"/>
      <c r="AB3797" s="27"/>
      <c r="AC3797" s="27"/>
      <c r="AD3797" s="27"/>
      <c r="AE3797" s="27"/>
      <c r="AF3797" s="27"/>
      <c r="AG3797" s="27"/>
      <c r="AH3797" s="27"/>
      <c r="AI3797" s="27"/>
      <c r="AJ3797" s="27"/>
      <c r="AK3797" s="27"/>
      <c r="AL3797" s="27"/>
      <c r="AM3797" s="27"/>
      <c r="AN3797" s="27"/>
      <c r="AO3797" s="27"/>
      <c r="AP3797" s="27"/>
      <c r="AQ3797" s="27">
        <v>0</v>
      </c>
      <c r="AR3797" s="27">
        <f t="shared" si="106"/>
        <v>0</v>
      </c>
      <c r="AS3797" s="10"/>
      <c r="AT3797" s="9">
        <v>2015</v>
      </c>
      <c r="AU3797" s="89" t="s">
        <v>115</v>
      </c>
    </row>
    <row r="3798" spans="2:47" x14ac:dyDescent="0.25">
      <c r="B3798" s="10" t="s">
        <v>6298</v>
      </c>
      <c r="C3798" s="16" t="s">
        <v>6273</v>
      </c>
      <c r="D3798" s="15" t="s">
        <v>6279</v>
      </c>
      <c r="E3798" s="15" t="s">
        <v>6280</v>
      </c>
      <c r="F3798" s="31" t="s">
        <v>6280</v>
      </c>
      <c r="G3798" s="15" t="s">
        <v>6289</v>
      </c>
      <c r="H3798" s="15" t="s">
        <v>105</v>
      </c>
      <c r="I3798" s="15">
        <v>100</v>
      </c>
      <c r="J3798" s="15" t="s">
        <v>6026</v>
      </c>
      <c r="K3798" s="15" t="s">
        <v>5952</v>
      </c>
      <c r="L3798" s="10"/>
      <c r="M3798" s="10" t="s">
        <v>6277</v>
      </c>
      <c r="N3798" s="10" t="s">
        <v>5955</v>
      </c>
      <c r="O3798" s="27"/>
      <c r="P3798" s="27"/>
      <c r="Q3798" s="27"/>
      <c r="R3798" s="27">
        <v>3748462.5</v>
      </c>
      <c r="S3798" s="27">
        <v>1388425</v>
      </c>
      <c r="T3798" s="27"/>
      <c r="U3798" s="27"/>
      <c r="V3798" s="27"/>
      <c r="W3798" s="27"/>
      <c r="X3798" s="27"/>
      <c r="Y3798" s="27"/>
      <c r="Z3798" s="27"/>
      <c r="AA3798" s="27"/>
      <c r="AB3798" s="27"/>
      <c r="AC3798" s="27"/>
      <c r="AD3798" s="27"/>
      <c r="AE3798" s="27"/>
      <c r="AF3798" s="27"/>
      <c r="AG3798" s="27"/>
      <c r="AH3798" s="27"/>
      <c r="AI3798" s="27"/>
      <c r="AJ3798" s="27"/>
      <c r="AK3798" s="27"/>
      <c r="AL3798" s="27"/>
      <c r="AM3798" s="27"/>
      <c r="AN3798" s="27"/>
      <c r="AO3798" s="27"/>
      <c r="AP3798" s="27"/>
      <c r="AQ3798" s="27">
        <f>SUM(O3798:W3798)</f>
        <v>5136887.5</v>
      </c>
      <c r="AR3798" s="27">
        <f t="shared" si="106"/>
        <v>5753314.0000000009</v>
      </c>
      <c r="AS3798" s="10"/>
      <c r="AT3798" s="9">
        <v>2015</v>
      </c>
      <c r="AU3798" s="89"/>
    </row>
    <row r="3799" spans="2:47" x14ac:dyDescent="0.25">
      <c r="B3799" s="10" t="s">
        <v>6299</v>
      </c>
      <c r="C3799" s="10" t="s">
        <v>6273</v>
      </c>
      <c r="D3799" s="10" t="s">
        <v>6274</v>
      </c>
      <c r="E3799" s="50" t="s">
        <v>6275</v>
      </c>
      <c r="F3799" s="49" t="s">
        <v>6275</v>
      </c>
      <c r="G3799" s="18" t="s">
        <v>6300</v>
      </c>
      <c r="H3799" s="18" t="s">
        <v>105</v>
      </c>
      <c r="I3799" s="53">
        <v>100</v>
      </c>
      <c r="J3799" s="10" t="s">
        <v>6043</v>
      </c>
      <c r="K3799" s="15" t="s">
        <v>5952</v>
      </c>
      <c r="L3799" s="15"/>
      <c r="M3799" s="10" t="s">
        <v>6277</v>
      </c>
      <c r="N3799" s="10" t="s">
        <v>5955</v>
      </c>
      <c r="O3799" s="27"/>
      <c r="P3799" s="27"/>
      <c r="Q3799" s="27"/>
      <c r="R3799" s="27">
        <v>10696431</v>
      </c>
      <c r="S3799" s="90">
        <v>11124288.24</v>
      </c>
      <c r="T3799" s="90">
        <v>11569259.77</v>
      </c>
      <c r="U3799" s="90"/>
      <c r="V3799" s="90"/>
      <c r="W3799" s="90"/>
      <c r="X3799" s="90"/>
      <c r="Y3799" s="90"/>
      <c r="Z3799" s="90"/>
      <c r="AA3799" s="90"/>
      <c r="AB3799" s="90"/>
      <c r="AC3799" s="90"/>
      <c r="AD3799" s="90"/>
      <c r="AE3799" s="90"/>
      <c r="AF3799" s="90"/>
      <c r="AG3799" s="90"/>
      <c r="AH3799" s="90"/>
      <c r="AI3799" s="90"/>
      <c r="AJ3799" s="90"/>
      <c r="AK3799" s="90"/>
      <c r="AL3799" s="90"/>
      <c r="AM3799" s="90"/>
      <c r="AN3799" s="90"/>
      <c r="AO3799" s="90"/>
      <c r="AP3799" s="27"/>
      <c r="AQ3799" s="27">
        <v>0</v>
      </c>
      <c r="AR3799" s="27">
        <f t="shared" si="106"/>
        <v>0</v>
      </c>
      <c r="AS3799" s="10"/>
      <c r="AT3799" s="9">
        <v>2014</v>
      </c>
      <c r="AU3799" s="10" t="s">
        <v>6133</v>
      </c>
    </row>
    <row r="3800" spans="2:47" x14ac:dyDescent="0.25">
      <c r="B3800" s="10" t="s">
        <v>6301</v>
      </c>
      <c r="C3800" s="16" t="s">
        <v>6273</v>
      </c>
      <c r="D3800" s="10" t="s">
        <v>6274</v>
      </c>
      <c r="E3800" s="32" t="s">
        <v>6275</v>
      </c>
      <c r="F3800" s="32" t="s">
        <v>6275</v>
      </c>
      <c r="G3800" s="32" t="s">
        <v>6300</v>
      </c>
      <c r="H3800" s="10" t="s">
        <v>105</v>
      </c>
      <c r="I3800" s="10">
        <v>100</v>
      </c>
      <c r="J3800" s="10" t="s">
        <v>6043</v>
      </c>
      <c r="K3800" s="10" t="s">
        <v>5952</v>
      </c>
      <c r="L3800" s="10"/>
      <c r="M3800" s="10" t="s">
        <v>6277</v>
      </c>
      <c r="N3800" s="10" t="s">
        <v>5955</v>
      </c>
      <c r="O3800" s="27"/>
      <c r="P3800" s="39"/>
      <c r="Q3800" s="39"/>
      <c r="R3800" s="27">
        <v>20074964</v>
      </c>
      <c r="S3800" s="27">
        <v>11124288.24</v>
      </c>
      <c r="T3800" s="27">
        <v>11569259.77</v>
      </c>
      <c r="U3800" s="27"/>
      <c r="V3800" s="27"/>
      <c r="W3800" s="27"/>
      <c r="X3800" s="27"/>
      <c r="Y3800" s="27"/>
      <c r="Z3800" s="27"/>
      <c r="AA3800" s="27"/>
      <c r="AB3800" s="27"/>
      <c r="AC3800" s="27"/>
      <c r="AD3800" s="27"/>
      <c r="AE3800" s="27"/>
      <c r="AF3800" s="27"/>
      <c r="AG3800" s="27"/>
      <c r="AH3800" s="27"/>
      <c r="AI3800" s="27"/>
      <c r="AJ3800" s="27"/>
      <c r="AK3800" s="27"/>
      <c r="AL3800" s="27"/>
      <c r="AM3800" s="27"/>
      <c r="AN3800" s="27"/>
      <c r="AO3800" s="27"/>
      <c r="AP3800" s="27"/>
      <c r="AQ3800" s="27">
        <v>0</v>
      </c>
      <c r="AR3800" s="27">
        <f t="shared" si="106"/>
        <v>0</v>
      </c>
      <c r="AS3800" s="10"/>
      <c r="AT3800" s="43">
        <v>2015</v>
      </c>
      <c r="AU3800" s="10" t="s">
        <v>6302</v>
      </c>
    </row>
    <row r="3801" spans="2:47" x14ac:dyDescent="0.25">
      <c r="B3801" s="10" t="s">
        <v>6303</v>
      </c>
      <c r="C3801" s="16" t="s">
        <v>6273</v>
      </c>
      <c r="D3801" s="15" t="s">
        <v>6279</v>
      </c>
      <c r="E3801" s="15" t="s">
        <v>6280</v>
      </c>
      <c r="F3801" s="31" t="s">
        <v>6280</v>
      </c>
      <c r="G3801" s="32" t="s">
        <v>6300</v>
      </c>
      <c r="H3801" s="10" t="s">
        <v>105</v>
      </c>
      <c r="I3801" s="10">
        <v>100</v>
      </c>
      <c r="J3801" s="10" t="s">
        <v>6043</v>
      </c>
      <c r="K3801" s="10" t="s">
        <v>5952</v>
      </c>
      <c r="L3801" s="10"/>
      <c r="M3801" s="10" t="s">
        <v>6277</v>
      </c>
      <c r="N3801" s="10" t="s">
        <v>5955</v>
      </c>
      <c r="O3801" s="27"/>
      <c r="P3801" s="39"/>
      <c r="Q3801" s="39"/>
      <c r="R3801" s="27">
        <v>20074964</v>
      </c>
      <c r="S3801" s="27">
        <v>20074964</v>
      </c>
      <c r="T3801" s="27">
        <v>20074964</v>
      </c>
      <c r="U3801" s="27"/>
      <c r="V3801" s="27"/>
      <c r="W3801" s="27"/>
      <c r="X3801" s="27"/>
      <c r="Y3801" s="27"/>
      <c r="Z3801" s="27"/>
      <c r="AA3801" s="27"/>
      <c r="AB3801" s="27"/>
      <c r="AC3801" s="27"/>
      <c r="AD3801" s="27"/>
      <c r="AE3801" s="27"/>
      <c r="AF3801" s="27"/>
      <c r="AG3801" s="27"/>
      <c r="AH3801" s="27"/>
      <c r="AI3801" s="27"/>
      <c r="AJ3801" s="27"/>
      <c r="AK3801" s="27"/>
      <c r="AL3801" s="27"/>
      <c r="AM3801" s="27"/>
      <c r="AN3801" s="27"/>
      <c r="AO3801" s="27"/>
      <c r="AP3801" s="27"/>
      <c r="AQ3801" s="27">
        <f>SUM(O3801:W3801)</f>
        <v>60224892</v>
      </c>
      <c r="AR3801" s="27">
        <f t="shared" si="106"/>
        <v>67451879.040000007</v>
      </c>
      <c r="AS3801" s="10"/>
      <c r="AT3801" s="43">
        <v>2015</v>
      </c>
      <c r="AU3801" s="10"/>
    </row>
    <row r="3802" spans="2:47" x14ac:dyDescent="0.25">
      <c r="B3802" s="10" t="s">
        <v>6304</v>
      </c>
      <c r="C3802" s="16" t="s">
        <v>6273</v>
      </c>
      <c r="D3802" s="15" t="s">
        <v>6274</v>
      </c>
      <c r="E3802" s="15" t="s">
        <v>6275</v>
      </c>
      <c r="F3802" s="49" t="s">
        <v>6275</v>
      </c>
      <c r="G3802" s="18" t="s">
        <v>6300</v>
      </c>
      <c r="H3802" s="18" t="s">
        <v>105</v>
      </c>
      <c r="I3802" s="53">
        <v>100</v>
      </c>
      <c r="J3802" s="10" t="s">
        <v>6043</v>
      </c>
      <c r="K3802" s="15" t="s">
        <v>5952</v>
      </c>
      <c r="L3802" s="15"/>
      <c r="M3802" s="10" t="s">
        <v>6277</v>
      </c>
      <c r="N3802" s="10" t="s">
        <v>5955</v>
      </c>
      <c r="O3802" s="39"/>
      <c r="P3802" s="39"/>
      <c r="Q3802" s="27"/>
      <c r="R3802" s="39">
        <v>13543000</v>
      </c>
      <c r="S3802" s="39">
        <v>14084720</v>
      </c>
      <c r="T3802" s="39">
        <v>14648108.800000001</v>
      </c>
      <c r="U3802" s="39"/>
      <c r="V3802" s="39"/>
      <c r="W3802" s="39"/>
      <c r="X3802" s="39"/>
      <c r="Y3802" s="39"/>
      <c r="Z3802" s="39"/>
      <c r="AA3802" s="39"/>
      <c r="AB3802" s="39"/>
      <c r="AC3802" s="39"/>
      <c r="AD3802" s="39"/>
      <c r="AE3802" s="39"/>
      <c r="AF3802" s="39"/>
      <c r="AG3802" s="39"/>
      <c r="AH3802" s="39"/>
      <c r="AI3802" s="39"/>
      <c r="AJ3802" s="39"/>
      <c r="AK3802" s="39"/>
      <c r="AL3802" s="39"/>
      <c r="AM3802" s="39"/>
      <c r="AN3802" s="39"/>
      <c r="AO3802" s="39"/>
      <c r="AP3802" s="39"/>
      <c r="AQ3802" s="27">
        <v>0</v>
      </c>
      <c r="AR3802" s="27">
        <f t="shared" si="106"/>
        <v>0</v>
      </c>
      <c r="AS3802" s="15"/>
      <c r="AT3802" s="14">
        <v>2014</v>
      </c>
      <c r="AU3802" s="89" t="s">
        <v>212</v>
      </c>
    </row>
    <row r="3803" spans="2:47" x14ac:dyDescent="0.25">
      <c r="B3803" s="10" t="s">
        <v>6305</v>
      </c>
      <c r="C3803" s="10" t="s">
        <v>6273</v>
      </c>
      <c r="D3803" s="10" t="s">
        <v>6274</v>
      </c>
      <c r="E3803" s="32" t="s">
        <v>6275</v>
      </c>
      <c r="F3803" s="49" t="s">
        <v>6275</v>
      </c>
      <c r="G3803" s="18" t="s">
        <v>6306</v>
      </c>
      <c r="H3803" s="18" t="s">
        <v>105</v>
      </c>
      <c r="I3803" s="53">
        <v>100</v>
      </c>
      <c r="J3803" s="10" t="s">
        <v>6043</v>
      </c>
      <c r="K3803" s="15" t="s">
        <v>5952</v>
      </c>
      <c r="L3803" s="15"/>
      <c r="M3803" s="10" t="s">
        <v>6277</v>
      </c>
      <c r="N3803" s="10" t="s">
        <v>5955</v>
      </c>
      <c r="O3803" s="27"/>
      <c r="P3803" s="27"/>
      <c r="Q3803" s="27"/>
      <c r="R3803" s="27">
        <v>13726683</v>
      </c>
      <c r="S3803" s="27">
        <v>14275750.32</v>
      </c>
      <c r="T3803" s="27">
        <v>14846780.33</v>
      </c>
      <c r="U3803" s="73"/>
      <c r="V3803" s="73"/>
      <c r="W3803" s="73"/>
      <c r="X3803" s="73"/>
      <c r="Y3803" s="73"/>
      <c r="Z3803" s="73"/>
      <c r="AA3803" s="73"/>
      <c r="AB3803" s="73"/>
      <c r="AC3803" s="73"/>
      <c r="AD3803" s="73"/>
      <c r="AE3803" s="73"/>
      <c r="AF3803" s="73"/>
      <c r="AG3803" s="73"/>
      <c r="AH3803" s="73"/>
      <c r="AI3803" s="73"/>
      <c r="AJ3803" s="73"/>
      <c r="AK3803" s="73"/>
      <c r="AL3803" s="73"/>
      <c r="AM3803" s="73"/>
      <c r="AN3803" s="73"/>
      <c r="AO3803" s="73"/>
      <c r="AP3803" s="27"/>
      <c r="AQ3803" s="27">
        <v>0</v>
      </c>
      <c r="AR3803" s="27">
        <f t="shared" si="106"/>
        <v>0</v>
      </c>
      <c r="AS3803" s="10"/>
      <c r="AT3803" s="9">
        <v>2014</v>
      </c>
      <c r="AU3803" s="10" t="s">
        <v>6290</v>
      </c>
    </row>
    <row r="3804" spans="2:47" x14ac:dyDescent="0.25">
      <c r="B3804" s="10" t="s">
        <v>6307</v>
      </c>
      <c r="C3804" s="10" t="s">
        <v>6273</v>
      </c>
      <c r="D3804" s="10" t="s">
        <v>6274</v>
      </c>
      <c r="E3804" s="32" t="s">
        <v>6275</v>
      </c>
      <c r="F3804" s="49" t="s">
        <v>6275</v>
      </c>
      <c r="G3804" s="18" t="s">
        <v>6306</v>
      </c>
      <c r="H3804" s="18" t="s">
        <v>105</v>
      </c>
      <c r="I3804" s="53">
        <v>100</v>
      </c>
      <c r="J3804" s="10" t="s">
        <v>6043</v>
      </c>
      <c r="K3804" s="15" t="s">
        <v>5952</v>
      </c>
      <c r="L3804" s="15"/>
      <c r="M3804" s="10" t="s">
        <v>6277</v>
      </c>
      <c r="N3804" s="10" t="s">
        <v>5955</v>
      </c>
      <c r="O3804" s="27"/>
      <c r="P3804" s="27"/>
      <c r="Q3804" s="27"/>
      <c r="R3804" s="27">
        <f>13726683+5462918.21</f>
        <v>19189601.210000001</v>
      </c>
      <c r="S3804" s="27">
        <v>33707840</v>
      </c>
      <c r="T3804" s="27">
        <v>33707840</v>
      </c>
      <c r="U3804" s="73"/>
      <c r="V3804" s="73"/>
      <c r="W3804" s="73"/>
      <c r="X3804" s="73"/>
      <c r="Y3804" s="73"/>
      <c r="Z3804" s="73"/>
      <c r="AA3804" s="73"/>
      <c r="AB3804" s="73"/>
      <c r="AC3804" s="73"/>
      <c r="AD3804" s="73"/>
      <c r="AE3804" s="73"/>
      <c r="AF3804" s="73"/>
      <c r="AG3804" s="73"/>
      <c r="AH3804" s="73"/>
      <c r="AI3804" s="73"/>
      <c r="AJ3804" s="73"/>
      <c r="AK3804" s="73"/>
      <c r="AL3804" s="73"/>
      <c r="AM3804" s="73"/>
      <c r="AN3804" s="73"/>
      <c r="AO3804" s="73"/>
      <c r="AP3804" s="27"/>
      <c r="AQ3804" s="27">
        <v>0</v>
      </c>
      <c r="AR3804" s="27">
        <f t="shared" si="106"/>
        <v>0</v>
      </c>
      <c r="AS3804" s="10"/>
      <c r="AT3804" s="9">
        <v>2014</v>
      </c>
      <c r="AU3804" s="15" t="s">
        <v>6133</v>
      </c>
    </row>
    <row r="3805" spans="2:47" x14ac:dyDescent="0.25">
      <c r="B3805" s="10" t="s">
        <v>6308</v>
      </c>
      <c r="C3805" s="10" t="s">
        <v>6273</v>
      </c>
      <c r="D3805" s="10" t="s">
        <v>6274</v>
      </c>
      <c r="E3805" s="32" t="s">
        <v>6275</v>
      </c>
      <c r="F3805" s="49" t="s">
        <v>6275</v>
      </c>
      <c r="G3805" s="18" t="s">
        <v>6306</v>
      </c>
      <c r="H3805" s="18" t="s">
        <v>105</v>
      </c>
      <c r="I3805" s="53">
        <v>100</v>
      </c>
      <c r="J3805" s="10" t="s">
        <v>6043</v>
      </c>
      <c r="K3805" s="15" t="s">
        <v>5952</v>
      </c>
      <c r="L3805" s="15"/>
      <c r="M3805" s="10" t="s">
        <v>6277</v>
      </c>
      <c r="N3805" s="10" t="s">
        <v>5955</v>
      </c>
      <c r="O3805" s="27"/>
      <c r="P3805" s="27"/>
      <c r="Q3805" s="27"/>
      <c r="R3805" s="27">
        <f>15861357.66+4932328.4</f>
        <v>20793686.060000002</v>
      </c>
      <c r="S3805" s="27">
        <v>33707840</v>
      </c>
      <c r="T3805" s="27">
        <v>33707840</v>
      </c>
      <c r="U3805" s="73"/>
      <c r="V3805" s="73"/>
      <c r="W3805" s="73"/>
      <c r="X3805" s="73"/>
      <c r="Y3805" s="73"/>
      <c r="Z3805" s="73"/>
      <c r="AA3805" s="73"/>
      <c r="AB3805" s="73"/>
      <c r="AC3805" s="73"/>
      <c r="AD3805" s="73"/>
      <c r="AE3805" s="73"/>
      <c r="AF3805" s="73"/>
      <c r="AG3805" s="73"/>
      <c r="AH3805" s="73"/>
      <c r="AI3805" s="73"/>
      <c r="AJ3805" s="73"/>
      <c r="AK3805" s="73"/>
      <c r="AL3805" s="73"/>
      <c r="AM3805" s="73"/>
      <c r="AN3805" s="73"/>
      <c r="AO3805" s="73"/>
      <c r="AP3805" s="27"/>
      <c r="AQ3805" s="27">
        <f>SUM(O3805:W3805)</f>
        <v>88209366.060000002</v>
      </c>
      <c r="AR3805" s="27">
        <f t="shared" si="106"/>
        <v>98794489.987200007</v>
      </c>
      <c r="AS3805" s="10"/>
      <c r="AT3805" s="9">
        <v>2014</v>
      </c>
      <c r="AU3805" s="10" t="s">
        <v>6309</v>
      </c>
    </row>
    <row r="3806" spans="2:47" x14ac:dyDescent="0.25">
      <c r="B3806" s="10" t="s">
        <v>6310</v>
      </c>
      <c r="C3806" s="10" t="s">
        <v>6273</v>
      </c>
      <c r="D3806" s="10" t="s">
        <v>6311</v>
      </c>
      <c r="E3806" s="32" t="s">
        <v>6312</v>
      </c>
      <c r="F3806" s="18" t="s">
        <v>6313</v>
      </c>
      <c r="G3806" s="18" t="s">
        <v>6314</v>
      </c>
      <c r="H3806" s="15" t="s">
        <v>197</v>
      </c>
      <c r="I3806" s="53">
        <v>100</v>
      </c>
      <c r="J3806" s="10" t="s">
        <v>6043</v>
      </c>
      <c r="K3806" s="15" t="s">
        <v>5952</v>
      </c>
      <c r="L3806" s="15"/>
      <c r="M3806" s="10" t="s">
        <v>6277</v>
      </c>
      <c r="N3806" s="10" t="s">
        <v>5955</v>
      </c>
      <c r="O3806" s="27"/>
      <c r="P3806" s="27"/>
      <c r="Q3806" s="27"/>
      <c r="R3806" s="27">
        <v>7840000</v>
      </c>
      <c r="S3806" s="27">
        <v>8153600</v>
      </c>
      <c r="T3806" s="27">
        <v>8479744</v>
      </c>
      <c r="U3806" s="73"/>
      <c r="V3806" s="73"/>
      <c r="W3806" s="73"/>
      <c r="X3806" s="73"/>
      <c r="Y3806" s="73"/>
      <c r="Z3806" s="73"/>
      <c r="AA3806" s="73"/>
      <c r="AB3806" s="73"/>
      <c r="AC3806" s="73"/>
      <c r="AD3806" s="73"/>
      <c r="AE3806" s="73"/>
      <c r="AF3806" s="73"/>
      <c r="AG3806" s="73"/>
      <c r="AH3806" s="73"/>
      <c r="AI3806" s="73"/>
      <c r="AJ3806" s="73"/>
      <c r="AK3806" s="73"/>
      <c r="AL3806" s="73"/>
      <c r="AM3806" s="73"/>
      <c r="AN3806" s="73"/>
      <c r="AO3806" s="73"/>
      <c r="AP3806" s="27"/>
      <c r="AQ3806" s="27">
        <v>0</v>
      </c>
      <c r="AR3806" s="27">
        <f t="shared" si="106"/>
        <v>0</v>
      </c>
      <c r="AS3806" s="10"/>
      <c r="AT3806" s="9">
        <v>2014</v>
      </c>
      <c r="AU3806" s="10" t="s">
        <v>6023</v>
      </c>
    </row>
    <row r="3807" spans="2:47" x14ac:dyDescent="0.25">
      <c r="B3807" s="10" t="s">
        <v>6315</v>
      </c>
      <c r="C3807" s="10" t="s">
        <v>6273</v>
      </c>
      <c r="D3807" s="10" t="s">
        <v>6311</v>
      </c>
      <c r="E3807" s="32" t="s">
        <v>6312</v>
      </c>
      <c r="F3807" s="18" t="s">
        <v>6313</v>
      </c>
      <c r="G3807" s="18" t="s">
        <v>6314</v>
      </c>
      <c r="H3807" s="15" t="s">
        <v>197</v>
      </c>
      <c r="I3807" s="53">
        <v>100</v>
      </c>
      <c r="J3807" s="15" t="s">
        <v>6026</v>
      </c>
      <c r="K3807" s="15" t="s">
        <v>5952</v>
      </c>
      <c r="L3807" s="15"/>
      <c r="M3807" s="10" t="s">
        <v>6277</v>
      </c>
      <c r="N3807" s="10" t="s">
        <v>5955</v>
      </c>
      <c r="O3807" s="27"/>
      <c r="P3807" s="27"/>
      <c r="Q3807" s="27"/>
      <c r="R3807" s="27">
        <v>6533400</v>
      </c>
      <c r="S3807" s="27">
        <v>8153600</v>
      </c>
      <c r="T3807" s="27">
        <v>8479744</v>
      </c>
      <c r="U3807" s="73"/>
      <c r="V3807" s="73"/>
      <c r="W3807" s="73"/>
      <c r="X3807" s="73"/>
      <c r="Y3807" s="73"/>
      <c r="Z3807" s="73"/>
      <c r="AA3807" s="73"/>
      <c r="AB3807" s="73"/>
      <c r="AC3807" s="73"/>
      <c r="AD3807" s="73"/>
      <c r="AE3807" s="73"/>
      <c r="AF3807" s="73"/>
      <c r="AG3807" s="73"/>
      <c r="AH3807" s="73"/>
      <c r="AI3807" s="73"/>
      <c r="AJ3807" s="73"/>
      <c r="AK3807" s="73"/>
      <c r="AL3807" s="73"/>
      <c r="AM3807" s="73"/>
      <c r="AN3807" s="73"/>
      <c r="AO3807" s="73"/>
      <c r="AP3807" s="27"/>
      <c r="AQ3807" s="27">
        <v>0</v>
      </c>
      <c r="AR3807" s="27">
        <f t="shared" si="106"/>
        <v>0</v>
      </c>
      <c r="AS3807" s="10"/>
      <c r="AT3807" s="9">
        <v>2015</v>
      </c>
      <c r="AU3807" s="89" t="s">
        <v>795</v>
      </c>
    </row>
    <row r="3808" spans="2:47" x14ac:dyDescent="0.25">
      <c r="B3808" s="10" t="s">
        <v>6316</v>
      </c>
      <c r="C3808" s="10" t="s">
        <v>6273</v>
      </c>
      <c r="D3808" s="10" t="s">
        <v>6311</v>
      </c>
      <c r="E3808" s="32" t="s">
        <v>6312</v>
      </c>
      <c r="F3808" s="18" t="s">
        <v>6313</v>
      </c>
      <c r="G3808" s="18" t="s">
        <v>6314</v>
      </c>
      <c r="H3808" s="15" t="s">
        <v>197</v>
      </c>
      <c r="I3808" s="53">
        <v>100</v>
      </c>
      <c r="J3808" s="15" t="s">
        <v>478</v>
      </c>
      <c r="K3808" s="15" t="s">
        <v>5952</v>
      </c>
      <c r="L3808" s="15"/>
      <c r="M3808" s="10" t="s">
        <v>6277</v>
      </c>
      <c r="N3808" s="10" t="s">
        <v>5955</v>
      </c>
      <c r="O3808" s="27"/>
      <c r="P3808" s="27"/>
      <c r="Q3808" s="27"/>
      <c r="R3808" s="27">
        <v>5226800</v>
      </c>
      <c r="S3808" s="27">
        <v>8153600</v>
      </c>
      <c r="T3808" s="27">
        <v>8479744</v>
      </c>
      <c r="U3808" s="73"/>
      <c r="V3808" s="73"/>
      <c r="W3808" s="73"/>
      <c r="X3808" s="73"/>
      <c r="Y3808" s="73"/>
      <c r="Z3808" s="73"/>
      <c r="AA3808" s="73"/>
      <c r="AB3808" s="73"/>
      <c r="AC3808" s="73"/>
      <c r="AD3808" s="73"/>
      <c r="AE3808" s="73"/>
      <c r="AF3808" s="73"/>
      <c r="AG3808" s="73"/>
      <c r="AH3808" s="73"/>
      <c r="AI3808" s="73"/>
      <c r="AJ3808" s="73"/>
      <c r="AK3808" s="73"/>
      <c r="AL3808" s="73"/>
      <c r="AM3808" s="73"/>
      <c r="AN3808" s="73"/>
      <c r="AO3808" s="73"/>
      <c r="AP3808" s="27"/>
      <c r="AQ3808" s="27">
        <f>SUM(O3808:W3808)</f>
        <v>21860144</v>
      </c>
      <c r="AR3808" s="27">
        <f t="shared" si="106"/>
        <v>24483361.280000001</v>
      </c>
      <c r="AS3808" s="10"/>
      <c r="AT3808" s="9">
        <v>2015</v>
      </c>
      <c r="AU3808" s="10"/>
    </row>
    <row r="3809" spans="2:47" x14ac:dyDescent="0.25">
      <c r="B3809" s="10" t="s">
        <v>6317</v>
      </c>
      <c r="C3809" s="10" t="s">
        <v>6273</v>
      </c>
      <c r="D3809" s="10" t="s">
        <v>6311</v>
      </c>
      <c r="E3809" s="32" t="s">
        <v>6312</v>
      </c>
      <c r="F3809" s="18" t="s">
        <v>6313</v>
      </c>
      <c r="G3809" s="18" t="s">
        <v>6318</v>
      </c>
      <c r="H3809" s="15" t="s">
        <v>197</v>
      </c>
      <c r="I3809" s="53">
        <v>100</v>
      </c>
      <c r="J3809" s="10" t="s">
        <v>6043</v>
      </c>
      <c r="K3809" s="15" t="s">
        <v>5952</v>
      </c>
      <c r="L3809" s="15"/>
      <c r="M3809" s="10" t="s">
        <v>6277</v>
      </c>
      <c r="N3809" s="10" t="s">
        <v>5955</v>
      </c>
      <c r="O3809" s="27"/>
      <c r="P3809" s="27"/>
      <c r="Q3809" s="27"/>
      <c r="R3809" s="27">
        <v>33451200</v>
      </c>
      <c r="S3809" s="27">
        <v>34789248</v>
      </c>
      <c r="T3809" s="27">
        <v>36180817.920000002</v>
      </c>
      <c r="U3809" s="73"/>
      <c r="V3809" s="73"/>
      <c r="W3809" s="73"/>
      <c r="X3809" s="73"/>
      <c r="Y3809" s="73"/>
      <c r="Z3809" s="73"/>
      <c r="AA3809" s="73"/>
      <c r="AB3809" s="73"/>
      <c r="AC3809" s="73"/>
      <c r="AD3809" s="73"/>
      <c r="AE3809" s="73"/>
      <c r="AF3809" s="73"/>
      <c r="AG3809" s="73"/>
      <c r="AH3809" s="73"/>
      <c r="AI3809" s="73"/>
      <c r="AJ3809" s="73"/>
      <c r="AK3809" s="73"/>
      <c r="AL3809" s="73"/>
      <c r="AM3809" s="73"/>
      <c r="AN3809" s="73"/>
      <c r="AO3809" s="73"/>
      <c r="AP3809" s="27"/>
      <c r="AQ3809" s="27">
        <v>0</v>
      </c>
      <c r="AR3809" s="27">
        <f t="shared" si="106"/>
        <v>0</v>
      </c>
      <c r="AS3809" s="10"/>
      <c r="AT3809" s="9">
        <v>2014</v>
      </c>
      <c r="AU3809" s="10" t="s">
        <v>6023</v>
      </c>
    </row>
    <row r="3810" spans="2:47" x14ac:dyDescent="0.25">
      <c r="B3810" s="10" t="s">
        <v>6319</v>
      </c>
      <c r="C3810" s="10" t="s">
        <v>6273</v>
      </c>
      <c r="D3810" s="10" t="s">
        <v>6311</v>
      </c>
      <c r="E3810" s="32" t="s">
        <v>6312</v>
      </c>
      <c r="F3810" s="18" t="s">
        <v>6313</v>
      </c>
      <c r="G3810" s="18" t="s">
        <v>6318</v>
      </c>
      <c r="H3810" s="15" t="s">
        <v>197</v>
      </c>
      <c r="I3810" s="53">
        <v>100</v>
      </c>
      <c r="J3810" s="15" t="s">
        <v>6026</v>
      </c>
      <c r="K3810" s="15" t="s">
        <v>5952</v>
      </c>
      <c r="L3810" s="15"/>
      <c r="M3810" s="10" t="s">
        <v>6277</v>
      </c>
      <c r="N3810" s="10" t="s">
        <v>5955</v>
      </c>
      <c r="O3810" s="27"/>
      <c r="P3810" s="27"/>
      <c r="Q3810" s="27"/>
      <c r="R3810" s="27">
        <v>27876000</v>
      </c>
      <c r="S3810" s="27">
        <v>34789248</v>
      </c>
      <c r="T3810" s="27">
        <v>36180817.920000002</v>
      </c>
      <c r="U3810" s="73"/>
      <c r="V3810" s="73"/>
      <c r="W3810" s="73"/>
      <c r="X3810" s="73"/>
      <c r="Y3810" s="73"/>
      <c r="Z3810" s="73"/>
      <c r="AA3810" s="73"/>
      <c r="AB3810" s="73"/>
      <c r="AC3810" s="73"/>
      <c r="AD3810" s="73"/>
      <c r="AE3810" s="73"/>
      <c r="AF3810" s="73"/>
      <c r="AG3810" s="73"/>
      <c r="AH3810" s="73"/>
      <c r="AI3810" s="73"/>
      <c r="AJ3810" s="73"/>
      <c r="AK3810" s="73"/>
      <c r="AL3810" s="73"/>
      <c r="AM3810" s="73"/>
      <c r="AN3810" s="73"/>
      <c r="AO3810" s="73"/>
      <c r="AP3810" s="27"/>
      <c r="AQ3810" s="27">
        <v>0</v>
      </c>
      <c r="AR3810" s="27">
        <f t="shared" si="106"/>
        <v>0</v>
      </c>
      <c r="AS3810" s="10"/>
      <c r="AT3810" s="9">
        <v>2015</v>
      </c>
      <c r="AU3810" s="89" t="s">
        <v>795</v>
      </c>
    </row>
    <row r="3811" spans="2:47" x14ac:dyDescent="0.25">
      <c r="B3811" s="10" t="s">
        <v>6320</v>
      </c>
      <c r="C3811" s="10" t="s">
        <v>6273</v>
      </c>
      <c r="D3811" s="10" t="s">
        <v>6311</v>
      </c>
      <c r="E3811" s="32" t="s">
        <v>6312</v>
      </c>
      <c r="F3811" s="18" t="s">
        <v>6313</v>
      </c>
      <c r="G3811" s="18" t="s">
        <v>6318</v>
      </c>
      <c r="H3811" s="15" t="s">
        <v>197</v>
      </c>
      <c r="I3811" s="53">
        <v>100</v>
      </c>
      <c r="J3811" s="15" t="s">
        <v>478</v>
      </c>
      <c r="K3811" s="15" t="s">
        <v>5952</v>
      </c>
      <c r="L3811" s="15"/>
      <c r="M3811" s="10" t="s">
        <v>6277</v>
      </c>
      <c r="N3811" s="10" t="s">
        <v>5955</v>
      </c>
      <c r="O3811" s="27"/>
      <c r="P3811" s="27"/>
      <c r="Q3811" s="27"/>
      <c r="R3811" s="27">
        <v>22300800</v>
      </c>
      <c r="S3811" s="27">
        <v>34789248</v>
      </c>
      <c r="T3811" s="27">
        <v>36180817.920000002</v>
      </c>
      <c r="U3811" s="73"/>
      <c r="V3811" s="73"/>
      <c r="W3811" s="73"/>
      <c r="X3811" s="73"/>
      <c r="Y3811" s="73"/>
      <c r="Z3811" s="73"/>
      <c r="AA3811" s="73"/>
      <c r="AB3811" s="73"/>
      <c r="AC3811" s="73"/>
      <c r="AD3811" s="73"/>
      <c r="AE3811" s="73"/>
      <c r="AF3811" s="73"/>
      <c r="AG3811" s="73"/>
      <c r="AH3811" s="73"/>
      <c r="AI3811" s="73"/>
      <c r="AJ3811" s="73"/>
      <c r="AK3811" s="73"/>
      <c r="AL3811" s="73"/>
      <c r="AM3811" s="73"/>
      <c r="AN3811" s="73"/>
      <c r="AO3811" s="73"/>
      <c r="AP3811" s="27"/>
      <c r="AQ3811" s="27">
        <f>SUM(O3811:W3811)</f>
        <v>93270865.920000002</v>
      </c>
      <c r="AR3811" s="27">
        <f t="shared" si="106"/>
        <v>104463369.8304</v>
      </c>
      <c r="AS3811" s="10"/>
      <c r="AT3811" s="9">
        <v>2015</v>
      </c>
      <c r="AU3811" s="10"/>
    </row>
    <row r="3812" spans="2:47" x14ac:dyDescent="0.25">
      <c r="B3812" s="10" t="s">
        <v>6321</v>
      </c>
      <c r="C3812" s="10" t="s">
        <v>6273</v>
      </c>
      <c r="D3812" s="10" t="s">
        <v>6311</v>
      </c>
      <c r="E3812" s="32" t="s">
        <v>6312</v>
      </c>
      <c r="F3812" s="18" t="s">
        <v>6313</v>
      </c>
      <c r="G3812" s="18" t="s">
        <v>6322</v>
      </c>
      <c r="H3812" s="15" t="s">
        <v>197</v>
      </c>
      <c r="I3812" s="53">
        <v>100</v>
      </c>
      <c r="J3812" s="10" t="s">
        <v>6043</v>
      </c>
      <c r="K3812" s="15" t="s">
        <v>5952</v>
      </c>
      <c r="L3812" s="15"/>
      <c r="M3812" s="10" t="s">
        <v>6277</v>
      </c>
      <c r="N3812" s="10" t="s">
        <v>5955</v>
      </c>
      <c r="O3812" s="27"/>
      <c r="P3812" s="27"/>
      <c r="Q3812" s="27"/>
      <c r="R3812" s="27">
        <v>15433600</v>
      </c>
      <c r="S3812" s="27">
        <v>16050944</v>
      </c>
      <c r="T3812" s="27">
        <v>16692981.76</v>
      </c>
      <c r="U3812" s="73"/>
      <c r="V3812" s="73"/>
      <c r="W3812" s="73"/>
      <c r="X3812" s="73"/>
      <c r="Y3812" s="73"/>
      <c r="Z3812" s="73"/>
      <c r="AA3812" s="73"/>
      <c r="AB3812" s="73"/>
      <c r="AC3812" s="73"/>
      <c r="AD3812" s="73"/>
      <c r="AE3812" s="73"/>
      <c r="AF3812" s="73"/>
      <c r="AG3812" s="73"/>
      <c r="AH3812" s="73"/>
      <c r="AI3812" s="73"/>
      <c r="AJ3812" s="73"/>
      <c r="AK3812" s="73"/>
      <c r="AL3812" s="73"/>
      <c r="AM3812" s="73"/>
      <c r="AN3812" s="73"/>
      <c r="AO3812" s="73"/>
      <c r="AP3812" s="27"/>
      <c r="AQ3812" s="27">
        <v>0</v>
      </c>
      <c r="AR3812" s="27">
        <f t="shared" si="106"/>
        <v>0</v>
      </c>
      <c r="AS3812" s="10"/>
      <c r="AT3812" s="9">
        <v>2014</v>
      </c>
      <c r="AU3812" s="10" t="s">
        <v>6023</v>
      </c>
    </row>
    <row r="3813" spans="2:47" x14ac:dyDescent="0.25">
      <c r="B3813" s="10" t="s">
        <v>6323</v>
      </c>
      <c r="C3813" s="10" t="s">
        <v>6273</v>
      </c>
      <c r="D3813" s="10" t="s">
        <v>6311</v>
      </c>
      <c r="E3813" s="32" t="s">
        <v>6312</v>
      </c>
      <c r="F3813" s="18" t="s">
        <v>6313</v>
      </c>
      <c r="G3813" s="18" t="s">
        <v>6322</v>
      </c>
      <c r="H3813" s="15" t="s">
        <v>197</v>
      </c>
      <c r="I3813" s="53">
        <v>100</v>
      </c>
      <c r="J3813" s="15" t="s">
        <v>6026</v>
      </c>
      <c r="K3813" s="15" t="s">
        <v>5952</v>
      </c>
      <c r="L3813" s="15"/>
      <c r="M3813" s="10" t="s">
        <v>6277</v>
      </c>
      <c r="N3813" s="10" t="s">
        <v>5955</v>
      </c>
      <c r="O3813" s="27"/>
      <c r="P3813" s="27"/>
      <c r="Q3813" s="27"/>
      <c r="R3813" s="27">
        <v>12861334</v>
      </c>
      <c r="S3813" s="27">
        <v>16050944</v>
      </c>
      <c r="T3813" s="27">
        <v>16692981.76</v>
      </c>
      <c r="U3813" s="73"/>
      <c r="V3813" s="73"/>
      <c r="W3813" s="73"/>
      <c r="X3813" s="73"/>
      <c r="Y3813" s="73"/>
      <c r="Z3813" s="73"/>
      <c r="AA3813" s="73"/>
      <c r="AB3813" s="73"/>
      <c r="AC3813" s="73"/>
      <c r="AD3813" s="73"/>
      <c r="AE3813" s="73"/>
      <c r="AF3813" s="73"/>
      <c r="AG3813" s="73"/>
      <c r="AH3813" s="73"/>
      <c r="AI3813" s="73"/>
      <c r="AJ3813" s="73"/>
      <c r="AK3813" s="73"/>
      <c r="AL3813" s="73"/>
      <c r="AM3813" s="73"/>
      <c r="AN3813" s="73"/>
      <c r="AO3813" s="73"/>
      <c r="AP3813" s="27"/>
      <c r="AQ3813" s="27">
        <v>0</v>
      </c>
      <c r="AR3813" s="27">
        <f t="shared" si="106"/>
        <v>0</v>
      </c>
      <c r="AS3813" s="10"/>
      <c r="AT3813" s="9">
        <v>2015</v>
      </c>
      <c r="AU3813" s="89" t="s">
        <v>795</v>
      </c>
    </row>
    <row r="3814" spans="2:47" x14ac:dyDescent="0.25">
      <c r="B3814" s="10" t="s">
        <v>6324</v>
      </c>
      <c r="C3814" s="10" t="s">
        <v>6273</v>
      </c>
      <c r="D3814" s="10" t="s">
        <v>6311</v>
      </c>
      <c r="E3814" s="32" t="s">
        <v>6312</v>
      </c>
      <c r="F3814" s="18" t="s">
        <v>6313</v>
      </c>
      <c r="G3814" s="18" t="s">
        <v>6322</v>
      </c>
      <c r="H3814" s="15" t="s">
        <v>197</v>
      </c>
      <c r="I3814" s="53">
        <v>100</v>
      </c>
      <c r="J3814" s="15" t="s">
        <v>478</v>
      </c>
      <c r="K3814" s="15" t="s">
        <v>5952</v>
      </c>
      <c r="L3814" s="15"/>
      <c r="M3814" s="10" t="s">
        <v>6277</v>
      </c>
      <c r="N3814" s="10" t="s">
        <v>5955</v>
      </c>
      <c r="O3814" s="27"/>
      <c r="P3814" s="27"/>
      <c r="Q3814" s="27"/>
      <c r="R3814" s="27">
        <v>10289068</v>
      </c>
      <c r="S3814" s="27">
        <v>16050944</v>
      </c>
      <c r="T3814" s="27">
        <v>16692981.76</v>
      </c>
      <c r="U3814" s="73"/>
      <c r="V3814" s="73"/>
      <c r="W3814" s="73"/>
      <c r="X3814" s="73"/>
      <c r="Y3814" s="73"/>
      <c r="Z3814" s="73"/>
      <c r="AA3814" s="73"/>
      <c r="AB3814" s="73"/>
      <c r="AC3814" s="73"/>
      <c r="AD3814" s="73"/>
      <c r="AE3814" s="73"/>
      <c r="AF3814" s="73"/>
      <c r="AG3814" s="73"/>
      <c r="AH3814" s="73"/>
      <c r="AI3814" s="73"/>
      <c r="AJ3814" s="73"/>
      <c r="AK3814" s="73"/>
      <c r="AL3814" s="73"/>
      <c r="AM3814" s="73"/>
      <c r="AN3814" s="73"/>
      <c r="AO3814" s="73"/>
      <c r="AP3814" s="27"/>
      <c r="AQ3814" s="27">
        <f>SUM(O3814:W3814)</f>
        <v>43032993.759999998</v>
      </c>
      <c r="AR3814" s="27">
        <f t="shared" si="106"/>
        <v>48196953.011200003</v>
      </c>
      <c r="AS3814" s="10"/>
      <c r="AT3814" s="9">
        <v>2015</v>
      </c>
      <c r="AU3814" s="10"/>
    </row>
    <row r="3815" spans="2:47" x14ac:dyDescent="0.25">
      <c r="B3815" s="10" t="s">
        <v>6325</v>
      </c>
      <c r="C3815" s="10" t="s">
        <v>6273</v>
      </c>
      <c r="D3815" s="10" t="s">
        <v>6311</v>
      </c>
      <c r="E3815" s="32" t="s">
        <v>6312</v>
      </c>
      <c r="F3815" s="18" t="s">
        <v>6313</v>
      </c>
      <c r="G3815" s="18" t="s">
        <v>6326</v>
      </c>
      <c r="H3815" s="18" t="s">
        <v>197</v>
      </c>
      <c r="I3815" s="53">
        <v>100</v>
      </c>
      <c r="J3815" s="10" t="s">
        <v>6043</v>
      </c>
      <c r="K3815" s="15" t="s">
        <v>5952</v>
      </c>
      <c r="L3815" s="15"/>
      <c r="M3815" s="10" t="s">
        <v>6277</v>
      </c>
      <c r="N3815" s="10" t="s">
        <v>5955</v>
      </c>
      <c r="O3815" s="27"/>
      <c r="P3815" s="27"/>
      <c r="Q3815" s="27"/>
      <c r="R3815" s="27">
        <v>12610000</v>
      </c>
      <c r="S3815" s="27">
        <v>13114400</v>
      </c>
      <c r="T3815" s="27">
        <v>13638976</v>
      </c>
      <c r="U3815" s="73"/>
      <c r="V3815" s="73"/>
      <c r="W3815" s="73"/>
      <c r="X3815" s="73"/>
      <c r="Y3815" s="73"/>
      <c r="Z3815" s="73"/>
      <c r="AA3815" s="73"/>
      <c r="AB3815" s="73"/>
      <c r="AC3815" s="73"/>
      <c r="AD3815" s="73"/>
      <c r="AE3815" s="73"/>
      <c r="AF3815" s="73"/>
      <c r="AG3815" s="73"/>
      <c r="AH3815" s="73"/>
      <c r="AI3815" s="73"/>
      <c r="AJ3815" s="73"/>
      <c r="AK3815" s="73"/>
      <c r="AL3815" s="73"/>
      <c r="AM3815" s="73"/>
      <c r="AN3815" s="73"/>
      <c r="AO3815" s="73"/>
      <c r="AP3815" s="27"/>
      <c r="AQ3815" s="27">
        <v>0</v>
      </c>
      <c r="AR3815" s="27">
        <f t="shared" si="106"/>
        <v>0</v>
      </c>
      <c r="AS3815" s="10"/>
      <c r="AT3815" s="9">
        <v>2014</v>
      </c>
      <c r="AU3815" s="10" t="s">
        <v>6023</v>
      </c>
    </row>
    <row r="3816" spans="2:47" x14ac:dyDescent="0.25">
      <c r="B3816" s="10" t="s">
        <v>6327</v>
      </c>
      <c r="C3816" s="10" t="s">
        <v>6273</v>
      </c>
      <c r="D3816" s="10" t="s">
        <v>6311</v>
      </c>
      <c r="E3816" s="32" t="s">
        <v>6312</v>
      </c>
      <c r="F3816" s="18" t="s">
        <v>6313</v>
      </c>
      <c r="G3816" s="18" t="s">
        <v>6326</v>
      </c>
      <c r="H3816" s="18" t="s">
        <v>197</v>
      </c>
      <c r="I3816" s="53">
        <v>100</v>
      </c>
      <c r="J3816" s="15" t="s">
        <v>6026</v>
      </c>
      <c r="K3816" s="15" t="s">
        <v>5952</v>
      </c>
      <c r="L3816" s="15"/>
      <c r="M3816" s="10" t="s">
        <v>6277</v>
      </c>
      <c r="N3816" s="10" t="s">
        <v>5955</v>
      </c>
      <c r="O3816" s="27"/>
      <c r="P3816" s="27"/>
      <c r="Q3816" s="27"/>
      <c r="R3816" s="27">
        <v>10508400</v>
      </c>
      <c r="S3816" s="27">
        <v>13114400</v>
      </c>
      <c r="T3816" s="27">
        <v>13638976</v>
      </c>
      <c r="U3816" s="73"/>
      <c r="V3816" s="73"/>
      <c r="W3816" s="73"/>
      <c r="X3816" s="73"/>
      <c r="Y3816" s="73"/>
      <c r="Z3816" s="73"/>
      <c r="AA3816" s="73"/>
      <c r="AB3816" s="73"/>
      <c r="AC3816" s="73"/>
      <c r="AD3816" s="73"/>
      <c r="AE3816" s="73"/>
      <c r="AF3816" s="73"/>
      <c r="AG3816" s="73"/>
      <c r="AH3816" s="73"/>
      <c r="AI3816" s="73"/>
      <c r="AJ3816" s="73"/>
      <c r="AK3816" s="73"/>
      <c r="AL3816" s="73"/>
      <c r="AM3816" s="73"/>
      <c r="AN3816" s="73"/>
      <c r="AO3816" s="73"/>
      <c r="AP3816" s="27"/>
      <c r="AQ3816" s="27">
        <v>0</v>
      </c>
      <c r="AR3816" s="27">
        <f t="shared" si="106"/>
        <v>0</v>
      </c>
      <c r="AS3816" s="10"/>
      <c r="AT3816" s="9">
        <v>2015</v>
      </c>
      <c r="AU3816" s="89" t="s">
        <v>795</v>
      </c>
    </row>
    <row r="3817" spans="2:47" x14ac:dyDescent="0.25">
      <c r="B3817" s="10" t="s">
        <v>6328</v>
      </c>
      <c r="C3817" s="10" t="s">
        <v>6273</v>
      </c>
      <c r="D3817" s="10" t="s">
        <v>6311</v>
      </c>
      <c r="E3817" s="32" t="s">
        <v>6312</v>
      </c>
      <c r="F3817" s="18" t="s">
        <v>6313</v>
      </c>
      <c r="G3817" s="18" t="s">
        <v>6326</v>
      </c>
      <c r="H3817" s="18" t="s">
        <v>197</v>
      </c>
      <c r="I3817" s="53">
        <v>100</v>
      </c>
      <c r="J3817" s="15" t="s">
        <v>478</v>
      </c>
      <c r="K3817" s="15" t="s">
        <v>5952</v>
      </c>
      <c r="L3817" s="15"/>
      <c r="M3817" s="10" t="s">
        <v>6277</v>
      </c>
      <c r="N3817" s="10" t="s">
        <v>5955</v>
      </c>
      <c r="O3817" s="27"/>
      <c r="P3817" s="27"/>
      <c r="Q3817" s="27"/>
      <c r="R3817" s="27">
        <v>8406800</v>
      </c>
      <c r="S3817" s="27">
        <v>13114400</v>
      </c>
      <c r="T3817" s="27">
        <v>13638976</v>
      </c>
      <c r="U3817" s="73"/>
      <c r="V3817" s="73"/>
      <c r="W3817" s="73"/>
      <c r="X3817" s="73"/>
      <c r="Y3817" s="73"/>
      <c r="Z3817" s="73"/>
      <c r="AA3817" s="73"/>
      <c r="AB3817" s="73"/>
      <c r="AC3817" s="73"/>
      <c r="AD3817" s="73"/>
      <c r="AE3817" s="73"/>
      <c r="AF3817" s="73"/>
      <c r="AG3817" s="73"/>
      <c r="AH3817" s="73"/>
      <c r="AI3817" s="73"/>
      <c r="AJ3817" s="73"/>
      <c r="AK3817" s="73"/>
      <c r="AL3817" s="73"/>
      <c r="AM3817" s="73"/>
      <c r="AN3817" s="73"/>
      <c r="AO3817" s="73"/>
      <c r="AP3817" s="27"/>
      <c r="AQ3817" s="27">
        <f>SUM(O3817:W3817)</f>
        <v>35160176</v>
      </c>
      <c r="AR3817" s="27">
        <f t="shared" si="106"/>
        <v>39379397.120000005</v>
      </c>
      <c r="AS3817" s="10"/>
      <c r="AT3817" s="9">
        <v>2015</v>
      </c>
      <c r="AU3817" s="10"/>
    </row>
    <row r="3818" spans="2:47" x14ac:dyDescent="0.25">
      <c r="B3818" s="10" t="s">
        <v>6329</v>
      </c>
      <c r="C3818" s="10" t="s">
        <v>6273</v>
      </c>
      <c r="D3818" s="10" t="s">
        <v>6311</v>
      </c>
      <c r="E3818" s="32" t="s">
        <v>6312</v>
      </c>
      <c r="F3818" s="18" t="s">
        <v>6313</v>
      </c>
      <c r="G3818" s="18" t="s">
        <v>6330</v>
      </c>
      <c r="H3818" s="18" t="s">
        <v>197</v>
      </c>
      <c r="I3818" s="53">
        <v>100</v>
      </c>
      <c r="J3818" s="10" t="s">
        <v>6043</v>
      </c>
      <c r="K3818" s="15" t="s">
        <v>5952</v>
      </c>
      <c r="L3818" s="15"/>
      <c r="M3818" s="10" t="s">
        <v>6277</v>
      </c>
      <c r="N3818" s="10" t="s">
        <v>5955</v>
      </c>
      <c r="O3818" s="27"/>
      <c r="P3818" s="27"/>
      <c r="Q3818" s="27"/>
      <c r="R3818" s="27">
        <v>5411000</v>
      </c>
      <c r="S3818" s="27">
        <v>5627440</v>
      </c>
      <c r="T3818" s="27">
        <v>5852537.6000000006</v>
      </c>
      <c r="U3818" s="73"/>
      <c r="V3818" s="73"/>
      <c r="W3818" s="73"/>
      <c r="X3818" s="73"/>
      <c r="Y3818" s="73"/>
      <c r="Z3818" s="73"/>
      <c r="AA3818" s="73"/>
      <c r="AB3818" s="73"/>
      <c r="AC3818" s="73"/>
      <c r="AD3818" s="73"/>
      <c r="AE3818" s="73"/>
      <c r="AF3818" s="73"/>
      <c r="AG3818" s="73"/>
      <c r="AH3818" s="73"/>
      <c r="AI3818" s="73"/>
      <c r="AJ3818" s="73"/>
      <c r="AK3818" s="73"/>
      <c r="AL3818" s="73"/>
      <c r="AM3818" s="73"/>
      <c r="AN3818" s="73"/>
      <c r="AO3818" s="73"/>
      <c r="AP3818" s="27"/>
      <c r="AQ3818" s="27">
        <v>0</v>
      </c>
      <c r="AR3818" s="27">
        <f t="shared" si="106"/>
        <v>0</v>
      </c>
      <c r="AS3818" s="10"/>
      <c r="AT3818" s="9">
        <v>2014</v>
      </c>
      <c r="AU3818" s="10" t="s">
        <v>6023</v>
      </c>
    </row>
    <row r="3819" spans="2:47" x14ac:dyDescent="0.25">
      <c r="B3819" s="10" t="s">
        <v>6331</v>
      </c>
      <c r="C3819" s="10" t="s">
        <v>6273</v>
      </c>
      <c r="D3819" s="10" t="s">
        <v>6311</v>
      </c>
      <c r="E3819" s="32" t="s">
        <v>6312</v>
      </c>
      <c r="F3819" s="18" t="s">
        <v>6313</v>
      </c>
      <c r="G3819" s="18" t="s">
        <v>6330</v>
      </c>
      <c r="H3819" s="18" t="s">
        <v>197</v>
      </c>
      <c r="I3819" s="53">
        <v>100</v>
      </c>
      <c r="J3819" s="15" t="s">
        <v>6026</v>
      </c>
      <c r="K3819" s="15" t="s">
        <v>5952</v>
      </c>
      <c r="L3819" s="15"/>
      <c r="M3819" s="10" t="s">
        <v>6277</v>
      </c>
      <c r="N3819" s="10" t="s">
        <v>5955</v>
      </c>
      <c r="O3819" s="27"/>
      <c r="P3819" s="27"/>
      <c r="Q3819" s="27"/>
      <c r="R3819" s="27">
        <v>4509200</v>
      </c>
      <c r="S3819" s="27">
        <v>5627440</v>
      </c>
      <c r="T3819" s="27">
        <v>5852537.6000000006</v>
      </c>
      <c r="U3819" s="73"/>
      <c r="V3819" s="73"/>
      <c r="W3819" s="73"/>
      <c r="X3819" s="73"/>
      <c r="Y3819" s="73"/>
      <c r="Z3819" s="73"/>
      <c r="AA3819" s="73"/>
      <c r="AB3819" s="73"/>
      <c r="AC3819" s="73"/>
      <c r="AD3819" s="73"/>
      <c r="AE3819" s="73"/>
      <c r="AF3819" s="73"/>
      <c r="AG3819" s="73"/>
      <c r="AH3819" s="73"/>
      <c r="AI3819" s="73"/>
      <c r="AJ3819" s="73"/>
      <c r="AK3819" s="73"/>
      <c r="AL3819" s="73"/>
      <c r="AM3819" s="73"/>
      <c r="AN3819" s="73"/>
      <c r="AO3819" s="73"/>
      <c r="AP3819" s="27"/>
      <c r="AQ3819" s="27">
        <v>0</v>
      </c>
      <c r="AR3819" s="27">
        <f t="shared" si="106"/>
        <v>0</v>
      </c>
      <c r="AS3819" s="10"/>
      <c r="AT3819" s="9">
        <v>2015</v>
      </c>
      <c r="AU3819" s="89" t="s">
        <v>795</v>
      </c>
    </row>
    <row r="3820" spans="2:47" x14ac:dyDescent="0.25">
      <c r="B3820" s="10" t="s">
        <v>6332</v>
      </c>
      <c r="C3820" s="10" t="s">
        <v>6273</v>
      </c>
      <c r="D3820" s="10" t="s">
        <v>6311</v>
      </c>
      <c r="E3820" s="32" t="s">
        <v>6312</v>
      </c>
      <c r="F3820" s="18" t="s">
        <v>6313</v>
      </c>
      <c r="G3820" s="18" t="s">
        <v>6330</v>
      </c>
      <c r="H3820" s="18" t="s">
        <v>197</v>
      </c>
      <c r="I3820" s="53">
        <v>100</v>
      </c>
      <c r="J3820" s="15" t="s">
        <v>478</v>
      </c>
      <c r="K3820" s="15" t="s">
        <v>5952</v>
      </c>
      <c r="L3820" s="15"/>
      <c r="M3820" s="10" t="s">
        <v>6277</v>
      </c>
      <c r="N3820" s="10" t="s">
        <v>5955</v>
      </c>
      <c r="O3820" s="27"/>
      <c r="P3820" s="27"/>
      <c r="Q3820" s="27"/>
      <c r="R3820" s="27">
        <v>3607400</v>
      </c>
      <c r="S3820" s="27">
        <v>5627440</v>
      </c>
      <c r="T3820" s="27">
        <v>5852537.6000000006</v>
      </c>
      <c r="U3820" s="73"/>
      <c r="V3820" s="73"/>
      <c r="W3820" s="73"/>
      <c r="X3820" s="73"/>
      <c r="Y3820" s="73"/>
      <c r="Z3820" s="73"/>
      <c r="AA3820" s="73"/>
      <c r="AB3820" s="73"/>
      <c r="AC3820" s="73"/>
      <c r="AD3820" s="73"/>
      <c r="AE3820" s="73"/>
      <c r="AF3820" s="73"/>
      <c r="AG3820" s="73"/>
      <c r="AH3820" s="73"/>
      <c r="AI3820" s="73"/>
      <c r="AJ3820" s="73"/>
      <c r="AK3820" s="73"/>
      <c r="AL3820" s="73"/>
      <c r="AM3820" s="73"/>
      <c r="AN3820" s="73"/>
      <c r="AO3820" s="73"/>
      <c r="AP3820" s="27"/>
      <c r="AQ3820" s="27">
        <f>SUM(O3820:W3820)</f>
        <v>15087377.600000001</v>
      </c>
      <c r="AR3820" s="27">
        <f t="shared" si="106"/>
        <v>16897862.912000004</v>
      </c>
      <c r="AS3820" s="10"/>
      <c r="AT3820" s="9">
        <v>2015</v>
      </c>
      <c r="AU3820" s="10"/>
    </row>
    <row r="3821" spans="2:47" x14ac:dyDescent="0.25">
      <c r="B3821" s="10" t="s">
        <v>6333</v>
      </c>
      <c r="C3821" s="10" t="s">
        <v>6273</v>
      </c>
      <c r="D3821" s="10" t="s">
        <v>6334</v>
      </c>
      <c r="E3821" s="32" t="s">
        <v>6335</v>
      </c>
      <c r="F3821" s="18" t="s">
        <v>6335</v>
      </c>
      <c r="G3821" s="18" t="s">
        <v>6336</v>
      </c>
      <c r="H3821" s="18" t="s">
        <v>105</v>
      </c>
      <c r="I3821" s="53">
        <v>100</v>
      </c>
      <c r="J3821" s="10" t="s">
        <v>6043</v>
      </c>
      <c r="K3821" s="15" t="s">
        <v>5952</v>
      </c>
      <c r="L3821" s="15"/>
      <c r="M3821" s="10" t="s">
        <v>6277</v>
      </c>
      <c r="N3821" s="10" t="s">
        <v>5955</v>
      </c>
      <c r="O3821" s="27"/>
      <c r="P3821" s="27"/>
      <c r="Q3821" s="27"/>
      <c r="R3821" s="27">
        <v>213808000</v>
      </c>
      <c r="S3821" s="27">
        <v>222360320</v>
      </c>
      <c r="T3821" s="27">
        <v>231254732.80000001</v>
      </c>
      <c r="U3821" s="73"/>
      <c r="V3821" s="73"/>
      <c r="W3821" s="73"/>
      <c r="X3821" s="73"/>
      <c r="Y3821" s="73"/>
      <c r="Z3821" s="73"/>
      <c r="AA3821" s="73"/>
      <c r="AB3821" s="73"/>
      <c r="AC3821" s="73"/>
      <c r="AD3821" s="73"/>
      <c r="AE3821" s="73"/>
      <c r="AF3821" s="73"/>
      <c r="AG3821" s="73"/>
      <c r="AH3821" s="73"/>
      <c r="AI3821" s="73"/>
      <c r="AJ3821" s="73"/>
      <c r="AK3821" s="73"/>
      <c r="AL3821" s="73"/>
      <c r="AM3821" s="73"/>
      <c r="AN3821" s="73"/>
      <c r="AO3821" s="73"/>
      <c r="AP3821" s="27"/>
      <c r="AQ3821" s="27">
        <v>0</v>
      </c>
      <c r="AR3821" s="27">
        <f t="shared" si="106"/>
        <v>0</v>
      </c>
      <c r="AS3821" s="10"/>
      <c r="AT3821" s="9">
        <v>2014</v>
      </c>
      <c r="AU3821" s="10" t="s">
        <v>212</v>
      </c>
    </row>
    <row r="3822" spans="2:47" x14ac:dyDescent="0.25">
      <c r="B3822" s="10" t="s">
        <v>6337</v>
      </c>
      <c r="C3822" s="10" t="s">
        <v>6273</v>
      </c>
      <c r="D3822" s="10" t="s">
        <v>6338</v>
      </c>
      <c r="E3822" s="32" t="s">
        <v>6339</v>
      </c>
      <c r="F3822" s="18" t="s">
        <v>6340</v>
      </c>
      <c r="G3822" s="49" t="s">
        <v>6341</v>
      </c>
      <c r="H3822" s="18" t="s">
        <v>197</v>
      </c>
      <c r="I3822" s="53">
        <v>100</v>
      </c>
      <c r="J3822" s="10" t="s">
        <v>6043</v>
      </c>
      <c r="K3822" s="15" t="s">
        <v>5952</v>
      </c>
      <c r="L3822" s="15"/>
      <c r="M3822" s="10" t="s">
        <v>6342</v>
      </c>
      <c r="N3822" s="10" t="s">
        <v>5955</v>
      </c>
      <c r="O3822" s="27"/>
      <c r="P3822" s="27"/>
      <c r="Q3822" s="27"/>
      <c r="R3822" s="27">
        <v>504270000</v>
      </c>
      <c r="S3822" s="27">
        <v>524440800</v>
      </c>
      <c r="T3822" s="27">
        <v>545418432</v>
      </c>
      <c r="U3822" s="73"/>
      <c r="V3822" s="73"/>
      <c r="W3822" s="73"/>
      <c r="X3822" s="73"/>
      <c r="Y3822" s="73"/>
      <c r="Z3822" s="73"/>
      <c r="AA3822" s="73"/>
      <c r="AB3822" s="73"/>
      <c r="AC3822" s="73"/>
      <c r="AD3822" s="73"/>
      <c r="AE3822" s="73"/>
      <c r="AF3822" s="73"/>
      <c r="AG3822" s="73"/>
      <c r="AH3822" s="73"/>
      <c r="AI3822" s="73"/>
      <c r="AJ3822" s="73"/>
      <c r="AK3822" s="73"/>
      <c r="AL3822" s="73"/>
      <c r="AM3822" s="73"/>
      <c r="AN3822" s="73"/>
      <c r="AO3822" s="73"/>
      <c r="AP3822" s="27"/>
      <c r="AQ3822" s="27">
        <v>0</v>
      </c>
      <c r="AR3822" s="27">
        <f t="shared" si="106"/>
        <v>0</v>
      </c>
      <c r="AS3822" s="10"/>
      <c r="AT3822" s="9">
        <v>2014</v>
      </c>
      <c r="AU3822" s="10" t="s">
        <v>212</v>
      </c>
    </row>
    <row r="3823" spans="2:47" x14ac:dyDescent="0.25">
      <c r="B3823" s="10" t="s">
        <v>6343</v>
      </c>
      <c r="C3823" s="10" t="s">
        <v>6273</v>
      </c>
      <c r="D3823" s="10" t="s">
        <v>6344</v>
      </c>
      <c r="E3823" s="32" t="s">
        <v>6345</v>
      </c>
      <c r="F3823" s="18" t="s">
        <v>6345</v>
      </c>
      <c r="G3823" s="18" t="s">
        <v>6346</v>
      </c>
      <c r="H3823" s="18" t="s">
        <v>197</v>
      </c>
      <c r="I3823" s="53">
        <v>100</v>
      </c>
      <c r="J3823" s="10" t="s">
        <v>6043</v>
      </c>
      <c r="K3823" s="15" t="s">
        <v>5952</v>
      </c>
      <c r="L3823" s="15"/>
      <c r="M3823" s="10" t="s">
        <v>6277</v>
      </c>
      <c r="N3823" s="10" t="s">
        <v>5955</v>
      </c>
      <c r="O3823" s="27"/>
      <c r="P3823" s="27"/>
      <c r="Q3823" s="27"/>
      <c r="R3823" s="27">
        <v>92650500</v>
      </c>
      <c r="S3823" s="27">
        <v>96356520</v>
      </c>
      <c r="T3823" s="27">
        <v>100210780.8</v>
      </c>
      <c r="U3823" s="73"/>
      <c r="V3823" s="73"/>
      <c r="W3823" s="73"/>
      <c r="X3823" s="73"/>
      <c r="Y3823" s="73"/>
      <c r="Z3823" s="73"/>
      <c r="AA3823" s="73"/>
      <c r="AB3823" s="73"/>
      <c r="AC3823" s="73"/>
      <c r="AD3823" s="73"/>
      <c r="AE3823" s="73"/>
      <c r="AF3823" s="73"/>
      <c r="AG3823" s="73"/>
      <c r="AH3823" s="73"/>
      <c r="AI3823" s="73"/>
      <c r="AJ3823" s="73"/>
      <c r="AK3823" s="73"/>
      <c r="AL3823" s="73"/>
      <c r="AM3823" s="73"/>
      <c r="AN3823" s="73"/>
      <c r="AO3823" s="73"/>
      <c r="AP3823" s="27"/>
      <c r="AQ3823" s="27">
        <v>0</v>
      </c>
      <c r="AR3823" s="27">
        <f t="shared" si="106"/>
        <v>0</v>
      </c>
      <c r="AS3823" s="10"/>
      <c r="AT3823" s="9">
        <v>2014</v>
      </c>
      <c r="AU3823" s="89" t="s">
        <v>212</v>
      </c>
    </row>
    <row r="3824" spans="2:47" x14ac:dyDescent="0.25">
      <c r="B3824" s="10" t="s">
        <v>6347</v>
      </c>
      <c r="C3824" s="10" t="s">
        <v>6273</v>
      </c>
      <c r="D3824" s="10" t="s">
        <v>6348</v>
      </c>
      <c r="E3824" s="32" t="s">
        <v>6349</v>
      </c>
      <c r="F3824" s="10" t="s">
        <v>6350</v>
      </c>
      <c r="G3824" s="10" t="s">
        <v>6351</v>
      </c>
      <c r="H3824" s="18" t="s">
        <v>197</v>
      </c>
      <c r="I3824" s="53">
        <v>50</v>
      </c>
      <c r="J3824" s="10" t="s">
        <v>6043</v>
      </c>
      <c r="K3824" s="15" t="s">
        <v>5952</v>
      </c>
      <c r="L3824" s="15"/>
      <c r="M3824" s="10" t="s">
        <v>6277</v>
      </c>
      <c r="N3824" s="10" t="s">
        <v>5955</v>
      </c>
      <c r="O3824" s="27"/>
      <c r="P3824" s="27"/>
      <c r="Q3824" s="27"/>
      <c r="R3824" s="27">
        <v>69420000</v>
      </c>
      <c r="S3824" s="27">
        <v>72196800</v>
      </c>
      <c r="T3824" s="27">
        <v>75084672</v>
      </c>
      <c r="U3824" s="73"/>
      <c r="V3824" s="73"/>
      <c r="W3824" s="73"/>
      <c r="X3824" s="73"/>
      <c r="Y3824" s="73"/>
      <c r="Z3824" s="73"/>
      <c r="AA3824" s="73"/>
      <c r="AB3824" s="73"/>
      <c r="AC3824" s="73"/>
      <c r="AD3824" s="73"/>
      <c r="AE3824" s="73"/>
      <c r="AF3824" s="73"/>
      <c r="AG3824" s="73"/>
      <c r="AH3824" s="73"/>
      <c r="AI3824" s="73"/>
      <c r="AJ3824" s="73"/>
      <c r="AK3824" s="73"/>
      <c r="AL3824" s="73"/>
      <c r="AM3824" s="73"/>
      <c r="AN3824" s="73"/>
      <c r="AO3824" s="73"/>
      <c r="AP3824" s="27"/>
      <c r="AQ3824" s="27">
        <v>0</v>
      </c>
      <c r="AR3824" s="27">
        <f t="shared" si="106"/>
        <v>0</v>
      </c>
      <c r="AS3824" s="10"/>
      <c r="AT3824" s="9">
        <v>2014</v>
      </c>
      <c r="AU3824" s="10" t="s">
        <v>6293</v>
      </c>
    </row>
    <row r="3825" spans="2:47" x14ac:dyDescent="0.25">
      <c r="B3825" s="10" t="s">
        <v>6352</v>
      </c>
      <c r="C3825" s="10" t="s">
        <v>6273</v>
      </c>
      <c r="D3825" s="10" t="s">
        <v>6348</v>
      </c>
      <c r="E3825" s="32" t="s">
        <v>6349</v>
      </c>
      <c r="F3825" s="10" t="s">
        <v>6350</v>
      </c>
      <c r="G3825" s="10" t="s">
        <v>6351</v>
      </c>
      <c r="H3825" s="18" t="s">
        <v>197</v>
      </c>
      <c r="I3825" s="53">
        <v>50</v>
      </c>
      <c r="J3825" s="10" t="s">
        <v>6043</v>
      </c>
      <c r="K3825" s="15" t="s">
        <v>5952</v>
      </c>
      <c r="L3825" s="15"/>
      <c r="M3825" s="10" t="s">
        <v>6277</v>
      </c>
      <c r="N3825" s="10" t="s">
        <v>5955</v>
      </c>
      <c r="O3825" s="27"/>
      <c r="P3825" s="27"/>
      <c r="Q3825" s="27"/>
      <c r="R3825" s="27">
        <v>69420000</v>
      </c>
      <c r="S3825" s="27">
        <v>72196800</v>
      </c>
      <c r="T3825" s="27">
        <v>75084672</v>
      </c>
      <c r="U3825" s="73"/>
      <c r="V3825" s="73"/>
      <c r="W3825" s="73"/>
      <c r="X3825" s="73"/>
      <c r="Y3825" s="73"/>
      <c r="Z3825" s="73"/>
      <c r="AA3825" s="73"/>
      <c r="AB3825" s="73"/>
      <c r="AC3825" s="73"/>
      <c r="AD3825" s="73"/>
      <c r="AE3825" s="73"/>
      <c r="AF3825" s="73"/>
      <c r="AG3825" s="73"/>
      <c r="AH3825" s="73"/>
      <c r="AI3825" s="73"/>
      <c r="AJ3825" s="73"/>
      <c r="AK3825" s="73"/>
      <c r="AL3825" s="73"/>
      <c r="AM3825" s="73"/>
      <c r="AN3825" s="73"/>
      <c r="AO3825" s="73"/>
      <c r="AP3825" s="27"/>
      <c r="AQ3825" s="27">
        <v>0</v>
      </c>
      <c r="AR3825" s="27">
        <f t="shared" si="106"/>
        <v>0</v>
      </c>
      <c r="AS3825" s="10"/>
      <c r="AT3825" s="9">
        <v>2014</v>
      </c>
      <c r="AU3825" s="10" t="s">
        <v>6023</v>
      </c>
    </row>
    <row r="3826" spans="2:47" x14ac:dyDescent="0.25">
      <c r="B3826" s="10" t="s">
        <v>6353</v>
      </c>
      <c r="C3826" s="10" t="s">
        <v>6273</v>
      </c>
      <c r="D3826" s="10" t="s">
        <v>6348</v>
      </c>
      <c r="E3826" s="32" t="s">
        <v>6349</v>
      </c>
      <c r="F3826" s="18" t="s">
        <v>6350</v>
      </c>
      <c r="G3826" s="18" t="s">
        <v>6351</v>
      </c>
      <c r="H3826" s="18" t="s">
        <v>197</v>
      </c>
      <c r="I3826" s="53">
        <v>50</v>
      </c>
      <c r="J3826" s="15" t="s">
        <v>6026</v>
      </c>
      <c r="K3826" s="15" t="s">
        <v>5952</v>
      </c>
      <c r="L3826" s="15"/>
      <c r="M3826" s="10" t="s">
        <v>6277</v>
      </c>
      <c r="N3826" s="10" t="s">
        <v>5955</v>
      </c>
      <c r="O3826" s="27"/>
      <c r="P3826" s="27"/>
      <c r="Q3826" s="27"/>
      <c r="R3826" s="27">
        <v>57850000</v>
      </c>
      <c r="S3826" s="27">
        <v>69420000</v>
      </c>
      <c r="T3826" s="27">
        <v>69420000</v>
      </c>
      <c r="U3826" s="73"/>
      <c r="V3826" s="73"/>
      <c r="W3826" s="73"/>
      <c r="X3826" s="73"/>
      <c r="Y3826" s="73"/>
      <c r="Z3826" s="73"/>
      <c r="AA3826" s="73"/>
      <c r="AB3826" s="73"/>
      <c r="AC3826" s="73"/>
      <c r="AD3826" s="73"/>
      <c r="AE3826" s="73"/>
      <c r="AF3826" s="73"/>
      <c r="AG3826" s="73"/>
      <c r="AH3826" s="73"/>
      <c r="AI3826" s="73"/>
      <c r="AJ3826" s="73"/>
      <c r="AK3826" s="73"/>
      <c r="AL3826" s="73"/>
      <c r="AM3826" s="73"/>
      <c r="AN3826" s="73"/>
      <c r="AO3826" s="73"/>
      <c r="AP3826" s="27"/>
      <c r="AQ3826" s="27">
        <v>0</v>
      </c>
      <c r="AR3826" s="27">
        <f t="shared" si="106"/>
        <v>0</v>
      </c>
      <c r="AS3826" s="10"/>
      <c r="AT3826" s="9">
        <v>2015</v>
      </c>
      <c r="AU3826" s="89" t="s">
        <v>795</v>
      </c>
    </row>
    <row r="3827" spans="2:47" x14ac:dyDescent="0.25">
      <c r="B3827" s="10" t="s">
        <v>6354</v>
      </c>
      <c r="C3827" s="10" t="s">
        <v>6273</v>
      </c>
      <c r="D3827" s="10" t="s">
        <v>6348</v>
      </c>
      <c r="E3827" s="32" t="s">
        <v>6349</v>
      </c>
      <c r="F3827" s="18" t="s">
        <v>6350</v>
      </c>
      <c r="G3827" s="18" t="s">
        <v>6351</v>
      </c>
      <c r="H3827" s="18" t="s">
        <v>197</v>
      </c>
      <c r="I3827" s="53">
        <v>50</v>
      </c>
      <c r="J3827" s="15" t="s">
        <v>478</v>
      </c>
      <c r="K3827" s="15" t="s">
        <v>5952</v>
      </c>
      <c r="L3827" s="15"/>
      <c r="M3827" s="10" t="s">
        <v>6277</v>
      </c>
      <c r="N3827" s="10" t="s">
        <v>5955</v>
      </c>
      <c r="O3827" s="27"/>
      <c r="P3827" s="27"/>
      <c r="Q3827" s="27"/>
      <c r="R3827" s="27">
        <v>44544565</v>
      </c>
      <c r="S3827" s="27">
        <v>69420000</v>
      </c>
      <c r="T3827" s="27">
        <v>69420000</v>
      </c>
      <c r="U3827" s="73"/>
      <c r="V3827" s="73"/>
      <c r="W3827" s="73"/>
      <c r="X3827" s="73"/>
      <c r="Y3827" s="73"/>
      <c r="Z3827" s="73"/>
      <c r="AA3827" s="73"/>
      <c r="AB3827" s="73"/>
      <c r="AC3827" s="73"/>
      <c r="AD3827" s="73"/>
      <c r="AE3827" s="73"/>
      <c r="AF3827" s="73"/>
      <c r="AG3827" s="73"/>
      <c r="AH3827" s="73"/>
      <c r="AI3827" s="73"/>
      <c r="AJ3827" s="73"/>
      <c r="AK3827" s="73"/>
      <c r="AL3827" s="73"/>
      <c r="AM3827" s="73"/>
      <c r="AN3827" s="73"/>
      <c r="AO3827" s="73"/>
      <c r="AP3827" s="27"/>
      <c r="AQ3827" s="27">
        <v>0</v>
      </c>
      <c r="AR3827" s="27">
        <f t="shared" si="106"/>
        <v>0</v>
      </c>
      <c r="AS3827" s="10"/>
      <c r="AT3827" s="9">
        <v>2015</v>
      </c>
      <c r="AU3827" s="10" t="s">
        <v>6355</v>
      </c>
    </row>
    <row r="3828" spans="2:47" x14ac:dyDescent="0.25">
      <c r="B3828" s="10" t="s">
        <v>6356</v>
      </c>
      <c r="C3828" s="10" t="s">
        <v>6273</v>
      </c>
      <c r="D3828" s="10" t="s">
        <v>6348</v>
      </c>
      <c r="E3828" s="32" t="s">
        <v>6349</v>
      </c>
      <c r="F3828" s="18" t="s">
        <v>6350</v>
      </c>
      <c r="G3828" s="18" t="s">
        <v>6351</v>
      </c>
      <c r="H3828" s="18" t="s">
        <v>197</v>
      </c>
      <c r="I3828" s="53">
        <v>50</v>
      </c>
      <c r="J3828" s="15" t="s">
        <v>263</v>
      </c>
      <c r="K3828" s="15" t="s">
        <v>5952</v>
      </c>
      <c r="L3828" s="15"/>
      <c r="M3828" s="10" t="s">
        <v>6277</v>
      </c>
      <c r="N3828" s="10" t="s">
        <v>5955</v>
      </c>
      <c r="O3828" s="27"/>
      <c r="P3828" s="27"/>
      <c r="Q3828" s="27"/>
      <c r="R3828" s="27">
        <v>19958250</v>
      </c>
      <c r="S3828" s="27">
        <v>69420000</v>
      </c>
      <c r="T3828" s="27">
        <v>69420000</v>
      </c>
      <c r="U3828" s="73"/>
      <c r="V3828" s="73"/>
      <c r="W3828" s="73"/>
      <c r="X3828" s="73"/>
      <c r="Y3828" s="73"/>
      <c r="Z3828" s="73"/>
      <c r="AA3828" s="73"/>
      <c r="AB3828" s="73"/>
      <c r="AC3828" s="73"/>
      <c r="AD3828" s="73"/>
      <c r="AE3828" s="73"/>
      <c r="AF3828" s="73"/>
      <c r="AG3828" s="73"/>
      <c r="AH3828" s="73"/>
      <c r="AI3828" s="73"/>
      <c r="AJ3828" s="73"/>
      <c r="AK3828" s="73"/>
      <c r="AL3828" s="73"/>
      <c r="AM3828" s="73"/>
      <c r="AN3828" s="73"/>
      <c r="AO3828" s="73"/>
      <c r="AP3828" s="27"/>
      <c r="AQ3828" s="27">
        <v>0</v>
      </c>
      <c r="AR3828" s="27">
        <f t="shared" si="106"/>
        <v>0</v>
      </c>
      <c r="AS3828" s="10"/>
      <c r="AT3828" s="9">
        <v>2015</v>
      </c>
      <c r="AU3828" s="15" t="s">
        <v>6357</v>
      </c>
    </row>
    <row r="3829" spans="2:47" x14ac:dyDescent="0.25">
      <c r="B3829" s="15" t="s">
        <v>6358</v>
      </c>
      <c r="C3829" s="15" t="s">
        <v>6273</v>
      </c>
      <c r="D3829" s="15" t="s">
        <v>6359</v>
      </c>
      <c r="E3829" s="15" t="s">
        <v>6360</v>
      </c>
      <c r="F3829" s="15" t="s">
        <v>6360</v>
      </c>
      <c r="G3829" s="15" t="s">
        <v>6351</v>
      </c>
      <c r="H3829" s="10" t="s">
        <v>1026</v>
      </c>
      <c r="I3829" s="15">
        <v>50</v>
      </c>
      <c r="J3829" s="15" t="s">
        <v>6361</v>
      </c>
      <c r="K3829" s="15" t="s">
        <v>5952</v>
      </c>
      <c r="L3829" s="15"/>
      <c r="M3829" s="15" t="s">
        <v>6277</v>
      </c>
      <c r="N3829" s="10" t="s">
        <v>5955</v>
      </c>
      <c r="O3829" s="39"/>
      <c r="P3829" s="39"/>
      <c r="Q3829" s="39"/>
      <c r="R3829" s="27">
        <v>13305500</v>
      </c>
      <c r="S3829" s="27">
        <v>69420000</v>
      </c>
      <c r="T3829" s="27">
        <v>69420000</v>
      </c>
      <c r="U3829" s="27"/>
      <c r="V3829" s="27"/>
      <c r="W3829" s="27"/>
      <c r="X3829" s="27"/>
      <c r="Y3829" s="27"/>
      <c r="Z3829" s="27"/>
      <c r="AA3829" s="27"/>
      <c r="AB3829" s="27"/>
      <c r="AC3829" s="27"/>
      <c r="AD3829" s="27"/>
      <c r="AE3829" s="27"/>
      <c r="AF3829" s="27"/>
      <c r="AG3829" s="27"/>
      <c r="AH3829" s="27"/>
      <c r="AI3829" s="27"/>
      <c r="AJ3829" s="27"/>
      <c r="AK3829" s="27"/>
      <c r="AL3829" s="27"/>
      <c r="AM3829" s="27"/>
      <c r="AN3829" s="27"/>
      <c r="AO3829" s="27"/>
      <c r="AP3829" s="27"/>
      <c r="AQ3829" s="27">
        <v>0</v>
      </c>
      <c r="AR3829" s="27">
        <f t="shared" si="106"/>
        <v>0</v>
      </c>
      <c r="AS3829" s="91"/>
      <c r="AT3829" s="15">
        <v>2015</v>
      </c>
      <c r="AU3829" s="15" t="s">
        <v>795</v>
      </c>
    </row>
    <row r="3830" spans="2:47" x14ac:dyDescent="0.25">
      <c r="B3830" s="10" t="s">
        <v>6362</v>
      </c>
      <c r="C3830" s="16" t="s">
        <v>6273</v>
      </c>
      <c r="D3830" s="16" t="s">
        <v>6359</v>
      </c>
      <c r="E3830" s="10" t="s">
        <v>6360</v>
      </c>
      <c r="F3830" s="10" t="s">
        <v>6360</v>
      </c>
      <c r="G3830" s="15" t="s">
        <v>6351</v>
      </c>
      <c r="H3830" s="10" t="s">
        <v>1026</v>
      </c>
      <c r="I3830" s="15">
        <v>50</v>
      </c>
      <c r="J3830" s="15" t="s">
        <v>6043</v>
      </c>
      <c r="K3830" s="15" t="s">
        <v>5952</v>
      </c>
      <c r="L3830" s="10"/>
      <c r="M3830" s="10" t="s">
        <v>6277</v>
      </c>
      <c r="N3830" s="10" t="s">
        <v>5955</v>
      </c>
      <c r="O3830" s="27"/>
      <c r="P3830" s="27"/>
      <c r="Q3830" s="27"/>
      <c r="R3830" s="27"/>
      <c r="S3830" s="27">
        <v>69420000</v>
      </c>
      <c r="T3830" s="27">
        <v>69420000</v>
      </c>
      <c r="U3830" s="27"/>
      <c r="V3830" s="27"/>
      <c r="W3830" s="27"/>
      <c r="X3830" s="27"/>
      <c r="Y3830" s="27"/>
      <c r="Z3830" s="27"/>
      <c r="AA3830" s="27"/>
      <c r="AB3830" s="27"/>
      <c r="AC3830" s="27"/>
      <c r="AD3830" s="27"/>
      <c r="AE3830" s="27"/>
      <c r="AF3830" s="27"/>
      <c r="AG3830" s="27"/>
      <c r="AH3830" s="27"/>
      <c r="AI3830" s="27"/>
      <c r="AJ3830" s="27"/>
      <c r="AK3830" s="27"/>
      <c r="AL3830" s="27"/>
      <c r="AM3830" s="27"/>
      <c r="AN3830" s="27"/>
      <c r="AO3830" s="27"/>
      <c r="AP3830" s="27"/>
      <c r="AQ3830" s="27">
        <v>0</v>
      </c>
      <c r="AR3830" s="27">
        <f t="shared" si="106"/>
        <v>0</v>
      </c>
      <c r="AS3830" s="10"/>
      <c r="AT3830" s="9">
        <v>2015</v>
      </c>
      <c r="AU3830" s="10" t="s">
        <v>212</v>
      </c>
    </row>
    <row r="3831" spans="2:47" x14ac:dyDescent="0.25">
      <c r="B3831" s="10" t="s">
        <v>6363</v>
      </c>
      <c r="C3831" s="10" t="s">
        <v>6273</v>
      </c>
      <c r="D3831" s="10" t="s">
        <v>6364</v>
      </c>
      <c r="E3831" s="32" t="s">
        <v>6365</v>
      </c>
      <c r="F3831" s="18" t="s">
        <v>6366</v>
      </c>
      <c r="G3831" s="18" t="s">
        <v>6367</v>
      </c>
      <c r="H3831" s="18" t="s">
        <v>105</v>
      </c>
      <c r="I3831" s="53">
        <v>100</v>
      </c>
      <c r="J3831" s="10" t="s">
        <v>6043</v>
      </c>
      <c r="K3831" s="15" t="s">
        <v>5952</v>
      </c>
      <c r="L3831" s="15"/>
      <c r="M3831" s="10" t="s">
        <v>6277</v>
      </c>
      <c r="N3831" s="10" t="s">
        <v>5955</v>
      </c>
      <c r="O3831" s="27"/>
      <c r="P3831" s="27"/>
      <c r="Q3831" s="27"/>
      <c r="R3831" s="27"/>
      <c r="S3831" s="27"/>
      <c r="T3831" s="27"/>
      <c r="U3831" s="73"/>
      <c r="V3831" s="73"/>
      <c r="W3831" s="73"/>
      <c r="X3831" s="73"/>
      <c r="Y3831" s="73"/>
      <c r="Z3831" s="73"/>
      <c r="AA3831" s="73"/>
      <c r="AB3831" s="73"/>
      <c r="AC3831" s="73"/>
      <c r="AD3831" s="73"/>
      <c r="AE3831" s="73"/>
      <c r="AF3831" s="73"/>
      <c r="AG3831" s="73"/>
      <c r="AH3831" s="73"/>
      <c r="AI3831" s="73"/>
      <c r="AJ3831" s="73"/>
      <c r="AK3831" s="73"/>
      <c r="AL3831" s="73"/>
      <c r="AM3831" s="73"/>
      <c r="AN3831" s="73"/>
      <c r="AO3831" s="73"/>
      <c r="AP3831" s="27"/>
      <c r="AQ3831" s="27">
        <f>(Q3831+R3831+S3831+T3831+U3831+V3831)</f>
        <v>0</v>
      </c>
      <c r="AR3831" s="27">
        <f t="shared" si="106"/>
        <v>0</v>
      </c>
      <c r="AS3831" s="10"/>
      <c r="AT3831" s="9">
        <v>2014</v>
      </c>
      <c r="AU3831" s="10" t="s">
        <v>212</v>
      </c>
    </row>
    <row r="3832" spans="2:47" x14ac:dyDescent="0.25">
      <c r="B3832" s="10" t="s">
        <v>6368</v>
      </c>
      <c r="C3832" s="10" t="s">
        <v>6273</v>
      </c>
      <c r="D3832" s="10" t="s">
        <v>6369</v>
      </c>
      <c r="E3832" s="32" t="s">
        <v>6370</v>
      </c>
      <c r="F3832" s="18" t="s">
        <v>6371</v>
      </c>
      <c r="G3832" s="18" t="s">
        <v>6372</v>
      </c>
      <c r="H3832" s="18" t="s">
        <v>105</v>
      </c>
      <c r="I3832" s="53">
        <v>100</v>
      </c>
      <c r="J3832" s="10" t="s">
        <v>6043</v>
      </c>
      <c r="K3832" s="15" t="s">
        <v>5952</v>
      </c>
      <c r="L3832" s="15"/>
      <c r="M3832" s="10" t="s">
        <v>6277</v>
      </c>
      <c r="N3832" s="10" t="s">
        <v>5955</v>
      </c>
      <c r="O3832" s="27"/>
      <c r="P3832" s="27"/>
      <c r="Q3832" s="27"/>
      <c r="R3832" s="27">
        <v>9814560</v>
      </c>
      <c r="S3832" s="27">
        <v>10207142.4</v>
      </c>
      <c r="T3832" s="27">
        <v>10615428.1</v>
      </c>
      <c r="U3832" s="73"/>
      <c r="V3832" s="73"/>
      <c r="W3832" s="73"/>
      <c r="X3832" s="73"/>
      <c r="Y3832" s="73"/>
      <c r="Z3832" s="73"/>
      <c r="AA3832" s="73"/>
      <c r="AB3832" s="73"/>
      <c r="AC3832" s="73"/>
      <c r="AD3832" s="73"/>
      <c r="AE3832" s="73"/>
      <c r="AF3832" s="73"/>
      <c r="AG3832" s="73"/>
      <c r="AH3832" s="73"/>
      <c r="AI3832" s="73"/>
      <c r="AJ3832" s="73"/>
      <c r="AK3832" s="73"/>
      <c r="AL3832" s="73"/>
      <c r="AM3832" s="73"/>
      <c r="AN3832" s="73"/>
      <c r="AO3832" s="73"/>
      <c r="AP3832" s="27"/>
      <c r="AQ3832" s="27">
        <f>SUM(O3832:W3832)</f>
        <v>30637130.5</v>
      </c>
      <c r="AR3832" s="27">
        <f t="shared" si="106"/>
        <v>34313586.160000004</v>
      </c>
      <c r="AS3832" s="10"/>
      <c r="AT3832" s="9">
        <v>2014</v>
      </c>
      <c r="AU3832" s="89"/>
    </row>
    <row r="3833" spans="2:47" x14ac:dyDescent="0.25">
      <c r="B3833" s="10" t="s">
        <v>6373</v>
      </c>
      <c r="C3833" s="16" t="s">
        <v>100</v>
      </c>
      <c r="D3833" s="15" t="s">
        <v>6374</v>
      </c>
      <c r="E3833" s="15" t="s">
        <v>6375</v>
      </c>
      <c r="F3833" s="15" t="s">
        <v>6375</v>
      </c>
      <c r="G3833" s="15" t="s">
        <v>6376</v>
      </c>
      <c r="H3833" s="15" t="s">
        <v>105</v>
      </c>
      <c r="I3833" s="15">
        <v>100</v>
      </c>
      <c r="J3833" s="15" t="s">
        <v>238</v>
      </c>
      <c r="K3833" s="15" t="s">
        <v>5952</v>
      </c>
      <c r="L3833" s="15"/>
      <c r="M3833" s="10" t="s">
        <v>5999</v>
      </c>
      <c r="N3833" s="10" t="s">
        <v>5955</v>
      </c>
      <c r="O3833" s="27"/>
      <c r="P3833" s="27"/>
      <c r="Q3833" s="27"/>
      <c r="R3833" s="27">
        <v>32400000</v>
      </c>
      <c r="S3833" s="27">
        <v>33696000</v>
      </c>
      <c r="T3833" s="27">
        <v>35043840</v>
      </c>
      <c r="U3833" s="73">
        <v>36445594</v>
      </c>
      <c r="V3833" s="73">
        <v>37903417</v>
      </c>
      <c r="W3833" s="73"/>
      <c r="X3833" s="73"/>
      <c r="Y3833" s="73"/>
      <c r="Z3833" s="73"/>
      <c r="AA3833" s="73"/>
      <c r="AB3833" s="73"/>
      <c r="AC3833" s="73"/>
      <c r="AD3833" s="73"/>
      <c r="AE3833" s="73"/>
      <c r="AF3833" s="73"/>
      <c r="AG3833" s="73"/>
      <c r="AH3833" s="73"/>
      <c r="AI3833" s="73"/>
      <c r="AJ3833" s="73"/>
      <c r="AK3833" s="73"/>
      <c r="AL3833" s="73"/>
      <c r="AM3833" s="73"/>
      <c r="AN3833" s="73"/>
      <c r="AO3833" s="73"/>
      <c r="AP3833" s="27"/>
      <c r="AQ3833" s="27">
        <f>SUM(O3833:W3833)</f>
        <v>175488851</v>
      </c>
      <c r="AR3833" s="27">
        <f t="shared" si="106"/>
        <v>196547513.12</v>
      </c>
      <c r="AS3833" s="10"/>
      <c r="AT3833" s="9">
        <v>2014</v>
      </c>
      <c r="AU3833" s="89"/>
    </row>
    <row r="3834" spans="2:47" x14ac:dyDescent="0.25">
      <c r="B3834" s="10" t="s">
        <v>6377</v>
      </c>
      <c r="C3834" s="16" t="s">
        <v>100</v>
      </c>
      <c r="D3834" s="15" t="s">
        <v>6378</v>
      </c>
      <c r="E3834" s="15" t="s">
        <v>6379</v>
      </c>
      <c r="F3834" s="15" t="s">
        <v>6379</v>
      </c>
      <c r="G3834" s="15" t="s">
        <v>6380</v>
      </c>
      <c r="H3834" s="15" t="s">
        <v>197</v>
      </c>
      <c r="I3834" s="15">
        <v>100</v>
      </c>
      <c r="J3834" s="10" t="s">
        <v>6381</v>
      </c>
      <c r="K3834" s="27" t="s">
        <v>5952</v>
      </c>
      <c r="L3834" s="10"/>
      <c r="M3834" s="15" t="s">
        <v>6382</v>
      </c>
      <c r="N3834" s="10" t="s">
        <v>5955</v>
      </c>
      <c r="O3834" s="27"/>
      <c r="P3834" s="27"/>
      <c r="Q3834" s="27"/>
      <c r="R3834" s="27">
        <v>598991000</v>
      </c>
      <c r="S3834" s="27">
        <v>622950000</v>
      </c>
      <c r="T3834" s="27">
        <v>647868000</v>
      </c>
      <c r="U3834" s="73">
        <v>673783000</v>
      </c>
      <c r="V3834" s="73"/>
      <c r="W3834" s="73"/>
      <c r="X3834" s="73"/>
      <c r="Y3834" s="73"/>
      <c r="Z3834" s="73"/>
      <c r="AA3834" s="73"/>
      <c r="AB3834" s="73"/>
      <c r="AC3834" s="73"/>
      <c r="AD3834" s="73"/>
      <c r="AE3834" s="73"/>
      <c r="AF3834" s="73"/>
      <c r="AG3834" s="73"/>
      <c r="AH3834" s="73"/>
      <c r="AI3834" s="73"/>
      <c r="AJ3834" s="73"/>
      <c r="AK3834" s="73"/>
      <c r="AL3834" s="73"/>
      <c r="AM3834" s="73"/>
      <c r="AN3834" s="73"/>
      <c r="AO3834" s="73"/>
      <c r="AP3834" s="27"/>
      <c r="AQ3834" s="27">
        <v>0</v>
      </c>
      <c r="AR3834" s="27">
        <f t="shared" si="106"/>
        <v>0</v>
      </c>
      <c r="AS3834" s="10"/>
      <c r="AT3834" s="9">
        <v>2014</v>
      </c>
      <c r="AU3834" s="89" t="s">
        <v>1753</v>
      </c>
    </row>
    <row r="3835" spans="2:47" x14ac:dyDescent="0.2">
      <c r="B3835" s="10" t="s">
        <v>6383</v>
      </c>
      <c r="C3835" s="16" t="s">
        <v>100</v>
      </c>
      <c r="D3835" s="15" t="s">
        <v>6384</v>
      </c>
      <c r="E3835" s="15" t="s">
        <v>6385</v>
      </c>
      <c r="F3835" s="15" t="s">
        <v>6386</v>
      </c>
      <c r="G3835" s="15" t="s">
        <v>6380</v>
      </c>
      <c r="H3835" s="15" t="s">
        <v>1026</v>
      </c>
      <c r="I3835" s="15">
        <v>100</v>
      </c>
      <c r="J3835" s="10" t="s">
        <v>6381</v>
      </c>
      <c r="K3835" s="27" t="s">
        <v>5952</v>
      </c>
      <c r="L3835" s="10"/>
      <c r="M3835" s="15" t="s">
        <v>6382</v>
      </c>
      <c r="N3835" s="10" t="s">
        <v>5955</v>
      </c>
      <c r="O3835" s="27"/>
      <c r="P3835" s="27"/>
      <c r="Q3835" s="27"/>
      <c r="R3835" s="27">
        <v>598991000</v>
      </c>
      <c r="S3835" s="27">
        <v>622950000</v>
      </c>
      <c r="T3835" s="39">
        <v>655965264</v>
      </c>
      <c r="U3835" s="73">
        <v>673783000</v>
      </c>
      <c r="V3835" s="73"/>
      <c r="W3835" s="73"/>
      <c r="X3835" s="73"/>
      <c r="Y3835" s="73"/>
      <c r="Z3835" s="73"/>
      <c r="AA3835" s="73"/>
      <c r="AB3835" s="73"/>
      <c r="AC3835" s="73"/>
      <c r="AD3835" s="73"/>
      <c r="AE3835" s="73"/>
      <c r="AF3835" s="73"/>
      <c r="AG3835" s="73"/>
      <c r="AH3835" s="73"/>
      <c r="AI3835" s="73"/>
      <c r="AJ3835" s="73"/>
      <c r="AK3835" s="73"/>
      <c r="AL3835" s="73"/>
      <c r="AM3835" s="73"/>
      <c r="AN3835" s="73"/>
      <c r="AO3835" s="73"/>
      <c r="AP3835" s="27"/>
      <c r="AQ3835" s="39">
        <v>0</v>
      </c>
      <c r="AR3835" s="27">
        <f t="shared" si="106"/>
        <v>0</v>
      </c>
      <c r="AS3835" s="10"/>
      <c r="AT3835" s="9">
        <v>2014</v>
      </c>
      <c r="AU3835" s="13" t="s">
        <v>6997</v>
      </c>
    </row>
    <row r="3836" spans="2:47" x14ac:dyDescent="0.25">
      <c r="B3836" s="10" t="s">
        <v>7100</v>
      </c>
      <c r="C3836" s="16" t="s">
        <v>100</v>
      </c>
      <c r="D3836" s="15" t="s">
        <v>6384</v>
      </c>
      <c r="E3836" s="15" t="s">
        <v>6385</v>
      </c>
      <c r="F3836" s="15" t="s">
        <v>6386</v>
      </c>
      <c r="G3836" s="15" t="s">
        <v>6380</v>
      </c>
      <c r="H3836" s="15" t="s">
        <v>1026</v>
      </c>
      <c r="I3836" s="15">
        <v>100</v>
      </c>
      <c r="J3836" s="10" t="s">
        <v>6381</v>
      </c>
      <c r="K3836" s="27" t="s">
        <v>5952</v>
      </c>
      <c r="L3836" s="10"/>
      <c r="M3836" s="15" t="s">
        <v>6382</v>
      </c>
      <c r="N3836" s="10" t="s">
        <v>5955</v>
      </c>
      <c r="O3836" s="27"/>
      <c r="P3836" s="27"/>
      <c r="Q3836" s="27"/>
      <c r="R3836" s="27">
        <v>598991000</v>
      </c>
      <c r="S3836" s="27">
        <v>622950000</v>
      </c>
      <c r="T3836" s="39">
        <v>663548784</v>
      </c>
      <c r="U3836" s="73">
        <v>673783000</v>
      </c>
      <c r="V3836" s="73"/>
      <c r="W3836" s="73"/>
      <c r="X3836" s="39"/>
      <c r="Y3836" s="39"/>
      <c r="Z3836" s="39"/>
      <c r="AA3836" s="39"/>
      <c r="AB3836" s="39"/>
      <c r="AC3836" s="39"/>
      <c r="AD3836" s="39"/>
      <c r="AE3836" s="39"/>
      <c r="AF3836" s="39"/>
      <c r="AG3836" s="39"/>
      <c r="AH3836" s="39"/>
      <c r="AI3836" s="39"/>
      <c r="AJ3836" s="39"/>
      <c r="AK3836" s="39"/>
      <c r="AL3836" s="39"/>
      <c r="AM3836" s="39"/>
      <c r="AN3836" s="39"/>
      <c r="AO3836" s="39"/>
      <c r="AP3836" s="27"/>
      <c r="AQ3836" s="27">
        <f>SUM(O3836:W3836)</f>
        <v>2559272784</v>
      </c>
      <c r="AR3836" s="27">
        <f t="shared" si="106"/>
        <v>2866385518.0800004</v>
      </c>
      <c r="AS3836" s="10"/>
      <c r="AT3836" s="9">
        <v>2014</v>
      </c>
      <c r="AU3836" s="89"/>
    </row>
    <row r="3837" spans="2:47" x14ac:dyDescent="0.25">
      <c r="B3837" s="10" t="s">
        <v>6387</v>
      </c>
      <c r="C3837" s="16" t="s">
        <v>100</v>
      </c>
      <c r="D3837" s="15" t="s">
        <v>6388</v>
      </c>
      <c r="E3837" s="15" t="s">
        <v>6389</v>
      </c>
      <c r="F3837" s="15" t="s">
        <v>6390</v>
      </c>
      <c r="G3837" s="15" t="s">
        <v>6391</v>
      </c>
      <c r="H3837" s="15" t="s">
        <v>105</v>
      </c>
      <c r="I3837" s="15">
        <v>100</v>
      </c>
      <c r="J3837" s="15" t="s">
        <v>6043</v>
      </c>
      <c r="K3837" s="15" t="s">
        <v>6392</v>
      </c>
      <c r="L3837" s="15"/>
      <c r="M3837" s="15" t="s">
        <v>6393</v>
      </c>
      <c r="N3837" s="10" t="s">
        <v>5955</v>
      </c>
      <c r="O3837" s="27"/>
      <c r="P3837" s="27"/>
      <c r="Q3837" s="27"/>
      <c r="R3837" s="27">
        <v>2777859545.5500002</v>
      </c>
      <c r="S3837" s="27">
        <v>2972310182.8499999</v>
      </c>
      <c r="T3837" s="27">
        <v>3180371895.6500001</v>
      </c>
      <c r="U3837" s="73">
        <v>3402997928.3400002</v>
      </c>
      <c r="V3837" s="73">
        <v>3641207783.3299999</v>
      </c>
      <c r="W3837" s="73"/>
      <c r="X3837" s="73"/>
      <c r="Y3837" s="73"/>
      <c r="Z3837" s="73"/>
      <c r="AA3837" s="73"/>
      <c r="AB3837" s="73"/>
      <c r="AC3837" s="73"/>
      <c r="AD3837" s="73"/>
      <c r="AE3837" s="73"/>
      <c r="AF3837" s="73"/>
      <c r="AG3837" s="73"/>
      <c r="AH3837" s="73"/>
      <c r="AI3837" s="73"/>
      <c r="AJ3837" s="73"/>
      <c r="AK3837" s="73"/>
      <c r="AL3837" s="73"/>
      <c r="AM3837" s="73"/>
      <c r="AN3837" s="73"/>
      <c r="AO3837" s="73"/>
      <c r="AP3837" s="27"/>
      <c r="AQ3837" s="27">
        <v>0</v>
      </c>
      <c r="AR3837" s="27">
        <f t="shared" si="106"/>
        <v>0</v>
      </c>
      <c r="AS3837" s="10"/>
      <c r="AT3837" s="9">
        <v>2014</v>
      </c>
      <c r="AU3837" s="10" t="s">
        <v>6064</v>
      </c>
    </row>
    <row r="3838" spans="2:47" x14ac:dyDescent="0.25">
      <c r="B3838" s="10" t="s">
        <v>6394</v>
      </c>
      <c r="C3838" s="16" t="s">
        <v>100</v>
      </c>
      <c r="D3838" s="15" t="s">
        <v>6388</v>
      </c>
      <c r="E3838" s="15" t="s">
        <v>6389</v>
      </c>
      <c r="F3838" s="15" t="s">
        <v>6390</v>
      </c>
      <c r="G3838" s="15" t="s">
        <v>6391</v>
      </c>
      <c r="H3838" s="15" t="s">
        <v>105</v>
      </c>
      <c r="I3838" s="15">
        <v>100</v>
      </c>
      <c r="J3838" s="15" t="s">
        <v>6043</v>
      </c>
      <c r="K3838" s="15" t="s">
        <v>6392</v>
      </c>
      <c r="L3838" s="15"/>
      <c r="M3838" s="15" t="s">
        <v>6393</v>
      </c>
      <c r="N3838" s="10" t="s">
        <v>5955</v>
      </c>
      <c r="O3838" s="27"/>
      <c r="P3838" s="27"/>
      <c r="Q3838" s="27"/>
      <c r="R3838" s="27">
        <v>2777859545.5500002</v>
      </c>
      <c r="S3838" s="27">
        <f>R3838*1.04</f>
        <v>2888973927.3720002</v>
      </c>
      <c r="T3838" s="27">
        <f>S3838*1.04</f>
        <v>3004532884.4668803</v>
      </c>
      <c r="U3838" s="73">
        <f>T3838*1.04</f>
        <v>3124714199.8455558</v>
      </c>
      <c r="V3838" s="73">
        <f>U3838*1.04</f>
        <v>3249702767.8393784</v>
      </c>
      <c r="W3838" s="73"/>
      <c r="X3838" s="73"/>
      <c r="Y3838" s="73"/>
      <c r="Z3838" s="73"/>
      <c r="AA3838" s="73"/>
      <c r="AB3838" s="73"/>
      <c r="AC3838" s="73"/>
      <c r="AD3838" s="73"/>
      <c r="AE3838" s="73"/>
      <c r="AF3838" s="73"/>
      <c r="AG3838" s="73"/>
      <c r="AH3838" s="73"/>
      <c r="AI3838" s="73"/>
      <c r="AJ3838" s="73"/>
      <c r="AK3838" s="73"/>
      <c r="AL3838" s="73"/>
      <c r="AM3838" s="73"/>
      <c r="AN3838" s="73"/>
      <c r="AO3838" s="73"/>
      <c r="AP3838" s="27"/>
      <c r="AQ3838" s="27">
        <v>0</v>
      </c>
      <c r="AR3838" s="27">
        <f t="shared" si="106"/>
        <v>0</v>
      </c>
      <c r="AS3838" s="10"/>
      <c r="AT3838" s="9">
        <v>2014</v>
      </c>
      <c r="AU3838" s="89" t="s">
        <v>6395</v>
      </c>
    </row>
    <row r="3839" spans="2:47" x14ac:dyDescent="0.25">
      <c r="B3839" s="10" t="s">
        <v>6396</v>
      </c>
      <c r="C3839" s="16" t="s">
        <v>100</v>
      </c>
      <c r="D3839" s="15" t="s">
        <v>6397</v>
      </c>
      <c r="E3839" s="15" t="s">
        <v>6398</v>
      </c>
      <c r="F3839" s="15" t="s">
        <v>6398</v>
      </c>
      <c r="G3839" s="15" t="s">
        <v>6391</v>
      </c>
      <c r="H3839" s="15" t="s">
        <v>105</v>
      </c>
      <c r="I3839" s="15">
        <v>100</v>
      </c>
      <c r="J3839" s="15" t="s">
        <v>6043</v>
      </c>
      <c r="K3839" s="15" t="s">
        <v>6392</v>
      </c>
      <c r="L3839" s="15"/>
      <c r="M3839" s="15" t="s">
        <v>6393</v>
      </c>
      <c r="N3839" s="10" t="s">
        <v>5955</v>
      </c>
      <c r="O3839" s="74"/>
      <c r="P3839" s="74"/>
      <c r="Q3839" s="74"/>
      <c r="R3839" s="27">
        <v>2777859545.5500002</v>
      </c>
      <c r="S3839" s="27">
        <v>2900556541.5680399</v>
      </c>
      <c r="T3839" s="27">
        <v>3004532884.4668803</v>
      </c>
      <c r="U3839" s="73">
        <v>3124714199.8455558</v>
      </c>
      <c r="V3839" s="73">
        <v>3249702767.8393784</v>
      </c>
      <c r="W3839" s="73"/>
      <c r="X3839" s="73"/>
      <c r="Y3839" s="73"/>
      <c r="Z3839" s="73"/>
      <c r="AA3839" s="73"/>
      <c r="AB3839" s="73"/>
      <c r="AC3839" s="73"/>
      <c r="AD3839" s="73"/>
      <c r="AE3839" s="73"/>
      <c r="AF3839" s="73"/>
      <c r="AG3839" s="73"/>
      <c r="AH3839" s="73"/>
      <c r="AI3839" s="73"/>
      <c r="AJ3839" s="73"/>
      <c r="AK3839" s="73"/>
      <c r="AL3839" s="73"/>
      <c r="AM3839" s="73"/>
      <c r="AN3839" s="73"/>
      <c r="AO3839" s="73"/>
      <c r="AP3839" s="74"/>
      <c r="AQ3839" s="27">
        <v>0</v>
      </c>
      <c r="AR3839" s="27">
        <f t="shared" si="106"/>
        <v>0</v>
      </c>
      <c r="AS3839" s="5"/>
      <c r="AT3839" s="9">
        <v>2014</v>
      </c>
      <c r="AU3839" s="89" t="s">
        <v>115</v>
      </c>
    </row>
    <row r="3840" spans="2:47" x14ac:dyDescent="0.25">
      <c r="B3840" s="10" t="s">
        <v>6399</v>
      </c>
      <c r="C3840" s="16" t="s">
        <v>100</v>
      </c>
      <c r="D3840" s="15" t="s">
        <v>6397</v>
      </c>
      <c r="E3840" s="15" t="s">
        <v>6398</v>
      </c>
      <c r="F3840" s="15" t="s">
        <v>6398</v>
      </c>
      <c r="G3840" s="15" t="s">
        <v>6391</v>
      </c>
      <c r="H3840" s="15" t="s">
        <v>105</v>
      </c>
      <c r="I3840" s="15">
        <v>100</v>
      </c>
      <c r="J3840" s="15" t="s">
        <v>6043</v>
      </c>
      <c r="K3840" s="15" t="s">
        <v>6392</v>
      </c>
      <c r="L3840" s="15"/>
      <c r="M3840" s="15" t="s">
        <v>6393</v>
      </c>
      <c r="N3840" s="10" t="s">
        <v>5955</v>
      </c>
      <c r="O3840" s="74"/>
      <c r="P3840" s="74"/>
      <c r="Q3840" s="74"/>
      <c r="R3840" s="27">
        <v>2777859545.5500002</v>
      </c>
      <c r="S3840" s="27">
        <v>2900556541.5680399</v>
      </c>
      <c r="T3840" s="27">
        <v>2991118355.729372</v>
      </c>
      <c r="U3840" s="73">
        <v>2975429412.96</v>
      </c>
      <c r="V3840" s="73">
        <v>3098855322.96</v>
      </c>
      <c r="W3840" s="73"/>
      <c r="X3840" s="73"/>
      <c r="Y3840" s="73"/>
      <c r="Z3840" s="73"/>
      <c r="AA3840" s="73"/>
      <c r="AB3840" s="73"/>
      <c r="AC3840" s="73"/>
      <c r="AD3840" s="73"/>
      <c r="AE3840" s="73"/>
      <c r="AF3840" s="73"/>
      <c r="AG3840" s="73"/>
      <c r="AH3840" s="73"/>
      <c r="AI3840" s="73"/>
      <c r="AJ3840" s="73"/>
      <c r="AK3840" s="73"/>
      <c r="AL3840" s="73"/>
      <c r="AM3840" s="73"/>
      <c r="AN3840" s="73"/>
      <c r="AO3840" s="73"/>
      <c r="AP3840" s="74"/>
      <c r="AQ3840" s="27">
        <v>0</v>
      </c>
      <c r="AR3840" s="27">
        <f t="shared" si="106"/>
        <v>0</v>
      </c>
      <c r="AS3840" s="5"/>
      <c r="AT3840" s="9">
        <v>2014</v>
      </c>
      <c r="AU3840" s="10" t="s">
        <v>115</v>
      </c>
    </row>
    <row r="3841" spans="2:47" x14ac:dyDescent="0.25">
      <c r="B3841" s="44" t="s">
        <v>6400</v>
      </c>
      <c r="C3841" s="45" t="s">
        <v>100</v>
      </c>
      <c r="D3841" s="46" t="s">
        <v>6397</v>
      </c>
      <c r="E3841" s="46" t="s">
        <v>6398</v>
      </c>
      <c r="F3841" s="45" t="s">
        <v>6398</v>
      </c>
      <c r="G3841" s="46" t="s">
        <v>6391</v>
      </c>
      <c r="H3841" s="46" t="s">
        <v>105</v>
      </c>
      <c r="I3841" s="46">
        <v>100</v>
      </c>
      <c r="J3841" s="46" t="s">
        <v>6043</v>
      </c>
      <c r="K3841" s="46" t="s">
        <v>6392</v>
      </c>
      <c r="L3841" s="46"/>
      <c r="M3841" s="46" t="s">
        <v>6393</v>
      </c>
      <c r="N3841" s="44" t="s">
        <v>5955</v>
      </c>
      <c r="O3841" s="44"/>
      <c r="P3841" s="44"/>
      <c r="Q3841" s="44"/>
      <c r="R3841" s="59">
        <v>2777859545.5500002</v>
      </c>
      <c r="S3841" s="59">
        <v>2900556541.5680399</v>
      </c>
      <c r="T3841" s="59">
        <v>2943617994.5446854</v>
      </c>
      <c r="U3841" s="63">
        <v>2975429412.96</v>
      </c>
      <c r="V3841" s="63">
        <v>3098855322.96</v>
      </c>
      <c r="W3841" s="63"/>
      <c r="X3841" s="63"/>
      <c r="Y3841" s="63"/>
      <c r="Z3841" s="63"/>
      <c r="AA3841" s="63"/>
      <c r="AB3841" s="63"/>
      <c r="AC3841" s="63"/>
      <c r="AD3841" s="63"/>
      <c r="AE3841" s="63"/>
      <c r="AF3841" s="63"/>
      <c r="AG3841" s="63"/>
      <c r="AH3841" s="63"/>
      <c r="AI3841" s="63"/>
      <c r="AJ3841" s="63"/>
      <c r="AK3841" s="63"/>
      <c r="AL3841" s="63"/>
      <c r="AM3841" s="63"/>
      <c r="AN3841" s="63"/>
      <c r="AO3841" s="63"/>
      <c r="AP3841" s="64"/>
      <c r="AQ3841" s="59">
        <f>R3841+S3841+T3841+U3841+V3841</f>
        <v>14696318817.582726</v>
      </c>
      <c r="AR3841" s="27">
        <f t="shared" si="106"/>
        <v>16459877075.692654</v>
      </c>
      <c r="AS3841" s="55"/>
      <c r="AT3841" s="106">
        <v>2014</v>
      </c>
      <c r="AU3841" s="44" t="s">
        <v>6401</v>
      </c>
    </row>
    <row r="3842" spans="2:47" x14ac:dyDescent="0.25">
      <c r="B3842" s="10" t="s">
        <v>6402</v>
      </c>
      <c r="C3842" s="16" t="s">
        <v>100</v>
      </c>
      <c r="D3842" s="15" t="s">
        <v>6388</v>
      </c>
      <c r="E3842" s="15" t="s">
        <v>6389</v>
      </c>
      <c r="F3842" s="15" t="s">
        <v>6390</v>
      </c>
      <c r="G3842" s="15" t="s">
        <v>6403</v>
      </c>
      <c r="H3842" s="15" t="s">
        <v>105</v>
      </c>
      <c r="I3842" s="15">
        <v>100</v>
      </c>
      <c r="J3842" s="15" t="s">
        <v>6043</v>
      </c>
      <c r="K3842" s="15" t="s">
        <v>6392</v>
      </c>
      <c r="L3842" s="15"/>
      <c r="M3842" s="15" t="s">
        <v>6404</v>
      </c>
      <c r="N3842" s="10" t="s">
        <v>5955</v>
      </c>
      <c r="O3842" s="27"/>
      <c r="P3842" s="27"/>
      <c r="Q3842" s="27"/>
      <c r="R3842" s="27">
        <v>18730236.670000002</v>
      </c>
      <c r="S3842" s="27">
        <v>20041353.239999998</v>
      </c>
      <c r="T3842" s="27">
        <v>21444247.960000001</v>
      </c>
      <c r="U3842" s="73">
        <v>22945345.32</v>
      </c>
      <c r="V3842" s="73">
        <v>24551519.489999998</v>
      </c>
      <c r="W3842" s="73"/>
      <c r="X3842" s="73"/>
      <c r="Y3842" s="73"/>
      <c r="Z3842" s="73"/>
      <c r="AA3842" s="73"/>
      <c r="AB3842" s="73"/>
      <c r="AC3842" s="73"/>
      <c r="AD3842" s="73"/>
      <c r="AE3842" s="73"/>
      <c r="AF3842" s="73"/>
      <c r="AG3842" s="73"/>
      <c r="AH3842" s="73"/>
      <c r="AI3842" s="73"/>
      <c r="AJ3842" s="73"/>
      <c r="AK3842" s="73"/>
      <c r="AL3842" s="73"/>
      <c r="AM3842" s="73"/>
      <c r="AN3842" s="73"/>
      <c r="AO3842" s="73"/>
      <c r="AP3842" s="27"/>
      <c r="AQ3842" s="27">
        <v>0</v>
      </c>
      <c r="AR3842" s="27">
        <f t="shared" si="106"/>
        <v>0</v>
      </c>
      <c r="AS3842" s="10"/>
      <c r="AT3842" s="9">
        <v>2014</v>
      </c>
      <c r="AU3842" s="10" t="s">
        <v>6064</v>
      </c>
    </row>
    <row r="3843" spans="2:47" x14ac:dyDescent="0.25">
      <c r="B3843" s="10" t="s">
        <v>6405</v>
      </c>
      <c r="C3843" s="16" t="s">
        <v>100</v>
      </c>
      <c r="D3843" s="15" t="s">
        <v>6388</v>
      </c>
      <c r="E3843" s="15" t="s">
        <v>6389</v>
      </c>
      <c r="F3843" s="15" t="s">
        <v>6390</v>
      </c>
      <c r="G3843" s="15" t="s">
        <v>6403</v>
      </c>
      <c r="H3843" s="15" t="s">
        <v>105</v>
      </c>
      <c r="I3843" s="15">
        <v>100</v>
      </c>
      <c r="J3843" s="15" t="s">
        <v>6043</v>
      </c>
      <c r="K3843" s="15" t="s">
        <v>6392</v>
      </c>
      <c r="L3843" s="15"/>
      <c r="M3843" s="15" t="s">
        <v>6404</v>
      </c>
      <c r="N3843" s="10" t="s">
        <v>5955</v>
      </c>
      <c r="O3843" s="27"/>
      <c r="P3843" s="27"/>
      <c r="Q3843" s="27"/>
      <c r="R3843" s="27">
        <v>18730236.670000002</v>
      </c>
      <c r="S3843" s="27">
        <f>R3843*1.04</f>
        <v>19479446.136800002</v>
      </c>
      <c r="T3843" s="27">
        <f>S3843*1.04</f>
        <v>20258623.982272003</v>
      </c>
      <c r="U3843" s="73">
        <f>T3843*1.04</f>
        <v>21068968.941562884</v>
      </c>
      <c r="V3843" s="73">
        <f>U3843*1.04</f>
        <v>21911727.6992254</v>
      </c>
      <c r="W3843" s="73"/>
      <c r="X3843" s="73"/>
      <c r="Y3843" s="73"/>
      <c r="Z3843" s="73"/>
      <c r="AA3843" s="73"/>
      <c r="AB3843" s="73"/>
      <c r="AC3843" s="73"/>
      <c r="AD3843" s="73"/>
      <c r="AE3843" s="73"/>
      <c r="AF3843" s="73"/>
      <c r="AG3843" s="73"/>
      <c r="AH3843" s="73"/>
      <c r="AI3843" s="73"/>
      <c r="AJ3843" s="73"/>
      <c r="AK3843" s="73"/>
      <c r="AL3843" s="73"/>
      <c r="AM3843" s="73"/>
      <c r="AN3843" s="73"/>
      <c r="AO3843" s="73"/>
      <c r="AP3843" s="27"/>
      <c r="AQ3843" s="27">
        <v>0</v>
      </c>
      <c r="AR3843" s="27">
        <f t="shared" si="106"/>
        <v>0</v>
      </c>
      <c r="AS3843" s="10"/>
      <c r="AT3843" s="9">
        <v>2014</v>
      </c>
      <c r="AU3843" s="89" t="s">
        <v>6395</v>
      </c>
    </row>
    <row r="3844" spans="2:47" x14ac:dyDescent="0.25">
      <c r="B3844" s="10" t="s">
        <v>6406</v>
      </c>
      <c r="C3844" s="16" t="s">
        <v>100</v>
      </c>
      <c r="D3844" s="15" t="s">
        <v>6397</v>
      </c>
      <c r="E3844" s="15" t="s">
        <v>6398</v>
      </c>
      <c r="F3844" s="15" t="s">
        <v>6398</v>
      </c>
      <c r="G3844" s="15" t="s">
        <v>6403</v>
      </c>
      <c r="H3844" s="15" t="s">
        <v>105</v>
      </c>
      <c r="I3844" s="15">
        <v>100</v>
      </c>
      <c r="J3844" s="15" t="s">
        <v>6043</v>
      </c>
      <c r="K3844" s="15" t="s">
        <v>6392</v>
      </c>
      <c r="L3844" s="15"/>
      <c r="M3844" s="15" t="s">
        <v>6404</v>
      </c>
      <c r="N3844" s="10" t="s">
        <v>5955</v>
      </c>
      <c r="O3844" s="74"/>
      <c r="P3844" s="74"/>
      <c r="Q3844" s="74"/>
      <c r="R3844" s="27">
        <v>18730236.670000002</v>
      </c>
      <c r="S3844" s="27">
        <v>48114459.903999999</v>
      </c>
      <c r="T3844" s="27">
        <v>20258623.982272003</v>
      </c>
      <c r="U3844" s="73">
        <v>21068968.941562884</v>
      </c>
      <c r="V3844" s="73">
        <v>21911727.6992254</v>
      </c>
      <c r="W3844" s="73"/>
      <c r="X3844" s="73"/>
      <c r="Y3844" s="73"/>
      <c r="Z3844" s="73"/>
      <c r="AA3844" s="73"/>
      <c r="AB3844" s="73"/>
      <c r="AC3844" s="73"/>
      <c r="AD3844" s="73"/>
      <c r="AE3844" s="73"/>
      <c r="AF3844" s="73"/>
      <c r="AG3844" s="73"/>
      <c r="AH3844" s="73"/>
      <c r="AI3844" s="73"/>
      <c r="AJ3844" s="73"/>
      <c r="AK3844" s="73"/>
      <c r="AL3844" s="73"/>
      <c r="AM3844" s="73"/>
      <c r="AN3844" s="73"/>
      <c r="AO3844" s="73"/>
      <c r="AP3844" s="74"/>
      <c r="AQ3844" s="27">
        <v>0</v>
      </c>
      <c r="AR3844" s="27">
        <f t="shared" si="106"/>
        <v>0</v>
      </c>
      <c r="AS3844" s="5"/>
      <c r="AT3844" s="9">
        <v>2014</v>
      </c>
      <c r="AU3844" s="89" t="s">
        <v>115</v>
      </c>
    </row>
    <row r="3845" spans="2:47" x14ac:dyDescent="0.25">
      <c r="B3845" s="10" t="s">
        <v>6407</v>
      </c>
      <c r="C3845" s="16" t="s">
        <v>100</v>
      </c>
      <c r="D3845" s="15" t="s">
        <v>6397</v>
      </c>
      <c r="E3845" s="15" t="s">
        <v>6398</v>
      </c>
      <c r="F3845" s="15" t="s">
        <v>6398</v>
      </c>
      <c r="G3845" s="15" t="s">
        <v>6403</v>
      </c>
      <c r="H3845" s="15" t="s">
        <v>105</v>
      </c>
      <c r="I3845" s="15">
        <v>100</v>
      </c>
      <c r="J3845" s="15" t="s">
        <v>6043</v>
      </c>
      <c r="K3845" s="15" t="s">
        <v>6392</v>
      </c>
      <c r="L3845" s="15"/>
      <c r="M3845" s="15" t="s">
        <v>6404</v>
      </c>
      <c r="N3845" s="10" t="s">
        <v>5955</v>
      </c>
      <c r="O3845" s="74"/>
      <c r="P3845" s="74"/>
      <c r="Q3845" s="74"/>
      <c r="R3845" s="27">
        <v>18730236.670000002</v>
      </c>
      <c r="S3845" s="27">
        <v>48114459.903999999</v>
      </c>
      <c r="T3845" s="27">
        <v>83519994.895999998</v>
      </c>
      <c r="U3845" s="73">
        <v>83519994.895999998</v>
      </c>
      <c r="V3845" s="73">
        <v>83519994.895999998</v>
      </c>
      <c r="W3845" s="73"/>
      <c r="X3845" s="73"/>
      <c r="Y3845" s="73"/>
      <c r="Z3845" s="73"/>
      <c r="AA3845" s="73"/>
      <c r="AB3845" s="73"/>
      <c r="AC3845" s="73"/>
      <c r="AD3845" s="73"/>
      <c r="AE3845" s="73"/>
      <c r="AF3845" s="73"/>
      <c r="AG3845" s="73"/>
      <c r="AH3845" s="73"/>
      <c r="AI3845" s="73"/>
      <c r="AJ3845" s="73"/>
      <c r="AK3845" s="73"/>
      <c r="AL3845" s="73"/>
      <c r="AM3845" s="73"/>
      <c r="AN3845" s="73"/>
      <c r="AO3845" s="73"/>
      <c r="AP3845" s="74"/>
      <c r="AQ3845" s="27">
        <v>0</v>
      </c>
      <c r="AR3845" s="27">
        <f t="shared" si="106"/>
        <v>0</v>
      </c>
      <c r="AS3845" s="5"/>
      <c r="AT3845" s="9">
        <v>2014</v>
      </c>
      <c r="AU3845" s="10" t="s">
        <v>115</v>
      </c>
    </row>
    <row r="3846" spans="2:47" x14ac:dyDescent="0.25">
      <c r="B3846" s="44" t="s">
        <v>6408</v>
      </c>
      <c r="C3846" s="45" t="s">
        <v>100</v>
      </c>
      <c r="D3846" s="46" t="s">
        <v>6397</v>
      </c>
      <c r="E3846" s="46" t="s">
        <v>6398</v>
      </c>
      <c r="F3846" s="45" t="s">
        <v>6398</v>
      </c>
      <c r="G3846" s="46" t="s">
        <v>6403</v>
      </c>
      <c r="H3846" s="46" t="s">
        <v>105</v>
      </c>
      <c r="I3846" s="46">
        <v>100</v>
      </c>
      <c r="J3846" s="46" t="s">
        <v>6043</v>
      </c>
      <c r="K3846" s="46" t="s">
        <v>6392</v>
      </c>
      <c r="L3846" s="46"/>
      <c r="M3846" s="46" t="s">
        <v>6404</v>
      </c>
      <c r="N3846" s="44" t="s">
        <v>5955</v>
      </c>
      <c r="O3846" s="44"/>
      <c r="P3846" s="44"/>
      <c r="Q3846" s="44"/>
      <c r="R3846" s="59">
        <v>18730236.670000002</v>
      </c>
      <c r="S3846" s="59">
        <v>48114459.903999999</v>
      </c>
      <c r="T3846" s="59">
        <v>86890207.456</v>
      </c>
      <c r="U3846" s="63">
        <v>83519994.895999998</v>
      </c>
      <c r="V3846" s="63">
        <v>83519994.895999998</v>
      </c>
      <c r="W3846" s="63"/>
      <c r="X3846" s="63"/>
      <c r="Y3846" s="63"/>
      <c r="Z3846" s="63"/>
      <c r="AA3846" s="63"/>
      <c r="AB3846" s="63"/>
      <c r="AC3846" s="63"/>
      <c r="AD3846" s="63"/>
      <c r="AE3846" s="63"/>
      <c r="AF3846" s="63"/>
      <c r="AG3846" s="63"/>
      <c r="AH3846" s="63"/>
      <c r="AI3846" s="63"/>
      <c r="AJ3846" s="63"/>
      <c r="AK3846" s="63"/>
      <c r="AL3846" s="63"/>
      <c r="AM3846" s="63"/>
      <c r="AN3846" s="63"/>
      <c r="AO3846" s="63"/>
      <c r="AP3846" s="64"/>
      <c r="AQ3846" s="59">
        <f>R3846+S3846+T3846+U3846+V3846</f>
        <v>320774893.82200003</v>
      </c>
      <c r="AR3846" s="27">
        <f t="shared" si="106"/>
        <v>359267881.08064008</v>
      </c>
      <c r="AS3846" s="55"/>
      <c r="AT3846" s="106">
        <v>2014</v>
      </c>
      <c r="AU3846" s="44" t="s">
        <v>6409</v>
      </c>
    </row>
    <row r="3847" spans="2:47" x14ac:dyDescent="0.25">
      <c r="B3847" s="10" t="s">
        <v>6410</v>
      </c>
      <c r="C3847" s="16" t="s">
        <v>100</v>
      </c>
      <c r="D3847" s="15" t="s">
        <v>6388</v>
      </c>
      <c r="E3847" s="15" t="s">
        <v>6389</v>
      </c>
      <c r="F3847" s="15" t="s">
        <v>6390</v>
      </c>
      <c r="G3847" s="15" t="s">
        <v>6411</v>
      </c>
      <c r="H3847" s="15" t="s">
        <v>105</v>
      </c>
      <c r="I3847" s="15">
        <v>100</v>
      </c>
      <c r="J3847" s="15" t="s">
        <v>6043</v>
      </c>
      <c r="K3847" s="15" t="s">
        <v>6392</v>
      </c>
      <c r="L3847" s="15"/>
      <c r="M3847" s="15" t="s">
        <v>6404</v>
      </c>
      <c r="N3847" s="10" t="s">
        <v>5955</v>
      </c>
      <c r="O3847" s="27"/>
      <c r="P3847" s="27"/>
      <c r="Q3847" s="27"/>
      <c r="R3847" s="27">
        <v>5639578.5599999996</v>
      </c>
      <c r="S3847" s="27">
        <v>6034349.0599999996</v>
      </c>
      <c r="T3847" s="27">
        <v>6456753.4900000002</v>
      </c>
      <c r="U3847" s="73">
        <v>6908726.2400000002</v>
      </c>
      <c r="V3847" s="73">
        <v>7392337.0700000003</v>
      </c>
      <c r="W3847" s="73"/>
      <c r="X3847" s="73"/>
      <c r="Y3847" s="73"/>
      <c r="Z3847" s="73"/>
      <c r="AA3847" s="73"/>
      <c r="AB3847" s="73"/>
      <c r="AC3847" s="73"/>
      <c r="AD3847" s="73"/>
      <c r="AE3847" s="73"/>
      <c r="AF3847" s="73"/>
      <c r="AG3847" s="73"/>
      <c r="AH3847" s="73"/>
      <c r="AI3847" s="73"/>
      <c r="AJ3847" s="73"/>
      <c r="AK3847" s="73"/>
      <c r="AL3847" s="73"/>
      <c r="AM3847" s="73"/>
      <c r="AN3847" s="73"/>
      <c r="AO3847" s="73"/>
      <c r="AP3847" s="27"/>
      <c r="AQ3847" s="27">
        <v>0</v>
      </c>
      <c r="AR3847" s="27">
        <f t="shared" si="106"/>
        <v>0</v>
      </c>
      <c r="AS3847" s="10"/>
      <c r="AT3847" s="9">
        <v>2014</v>
      </c>
      <c r="AU3847" s="10" t="s">
        <v>6064</v>
      </c>
    </row>
    <row r="3848" spans="2:47" x14ac:dyDescent="0.25">
      <c r="B3848" s="10" t="s">
        <v>6412</v>
      </c>
      <c r="C3848" s="16" t="s">
        <v>100</v>
      </c>
      <c r="D3848" s="15" t="s">
        <v>6388</v>
      </c>
      <c r="E3848" s="15" t="s">
        <v>6389</v>
      </c>
      <c r="F3848" s="15" t="s">
        <v>6390</v>
      </c>
      <c r="G3848" s="15" t="s">
        <v>6411</v>
      </c>
      <c r="H3848" s="15" t="s">
        <v>105</v>
      </c>
      <c r="I3848" s="15">
        <v>100</v>
      </c>
      <c r="J3848" s="15" t="s">
        <v>6043</v>
      </c>
      <c r="K3848" s="15" t="s">
        <v>6392</v>
      </c>
      <c r="L3848" s="15"/>
      <c r="M3848" s="15" t="s">
        <v>6404</v>
      </c>
      <c r="N3848" s="10" t="s">
        <v>5955</v>
      </c>
      <c r="O3848" s="27"/>
      <c r="P3848" s="27"/>
      <c r="Q3848" s="27"/>
      <c r="R3848" s="27">
        <v>5639578.5599999996</v>
      </c>
      <c r="S3848" s="27">
        <f t="shared" ref="S3848:V3849" si="107">R3848*1.04</f>
        <v>5865161.7023999998</v>
      </c>
      <c r="T3848" s="27">
        <f t="shared" si="107"/>
        <v>6099768.170496</v>
      </c>
      <c r="U3848" s="73">
        <f t="shared" si="107"/>
        <v>6343758.8973158402</v>
      </c>
      <c r="V3848" s="73">
        <f t="shared" si="107"/>
        <v>6597509.2532084743</v>
      </c>
      <c r="W3848" s="73"/>
      <c r="X3848" s="73"/>
      <c r="Y3848" s="73"/>
      <c r="Z3848" s="73"/>
      <c r="AA3848" s="73"/>
      <c r="AB3848" s="73"/>
      <c r="AC3848" s="73"/>
      <c r="AD3848" s="73"/>
      <c r="AE3848" s="73"/>
      <c r="AF3848" s="73"/>
      <c r="AG3848" s="73"/>
      <c r="AH3848" s="73"/>
      <c r="AI3848" s="73"/>
      <c r="AJ3848" s="73"/>
      <c r="AK3848" s="73"/>
      <c r="AL3848" s="73"/>
      <c r="AM3848" s="73"/>
      <c r="AN3848" s="73"/>
      <c r="AO3848" s="73"/>
      <c r="AP3848" s="27"/>
      <c r="AQ3848" s="27">
        <v>0</v>
      </c>
      <c r="AR3848" s="27">
        <f t="shared" si="106"/>
        <v>0</v>
      </c>
      <c r="AS3848" s="10"/>
      <c r="AT3848" s="9">
        <v>2014</v>
      </c>
      <c r="AU3848" s="89" t="s">
        <v>1392</v>
      </c>
    </row>
    <row r="3849" spans="2:47" x14ac:dyDescent="0.25">
      <c r="B3849" s="10" t="s">
        <v>6413</v>
      </c>
      <c r="C3849" s="16" t="s">
        <v>100</v>
      </c>
      <c r="D3849" s="15" t="s">
        <v>6388</v>
      </c>
      <c r="E3849" s="15" t="s">
        <v>6389</v>
      </c>
      <c r="F3849" s="15" t="s">
        <v>6390</v>
      </c>
      <c r="G3849" s="15" t="s">
        <v>6411</v>
      </c>
      <c r="H3849" s="15" t="s">
        <v>105</v>
      </c>
      <c r="I3849" s="15">
        <v>100</v>
      </c>
      <c r="J3849" s="15" t="s">
        <v>106</v>
      </c>
      <c r="K3849" s="15" t="s">
        <v>6392</v>
      </c>
      <c r="L3849" s="15"/>
      <c r="M3849" s="15" t="s">
        <v>6404</v>
      </c>
      <c r="N3849" s="10" t="s">
        <v>5955</v>
      </c>
      <c r="O3849" s="27"/>
      <c r="P3849" s="27"/>
      <c r="Q3849" s="27"/>
      <c r="R3849" s="27">
        <v>5639578.5599999996</v>
      </c>
      <c r="S3849" s="27">
        <f t="shared" si="107"/>
        <v>5865161.7023999998</v>
      </c>
      <c r="T3849" s="27">
        <f t="shared" si="107"/>
        <v>6099768.170496</v>
      </c>
      <c r="U3849" s="73">
        <f t="shared" si="107"/>
        <v>6343758.8973158402</v>
      </c>
      <c r="V3849" s="73">
        <f t="shared" si="107"/>
        <v>6597509.2532084743</v>
      </c>
      <c r="W3849" s="73"/>
      <c r="X3849" s="73"/>
      <c r="Y3849" s="73"/>
      <c r="Z3849" s="73"/>
      <c r="AA3849" s="73"/>
      <c r="AB3849" s="73"/>
      <c r="AC3849" s="73"/>
      <c r="AD3849" s="73"/>
      <c r="AE3849" s="73"/>
      <c r="AF3849" s="73"/>
      <c r="AG3849" s="73"/>
      <c r="AH3849" s="73"/>
      <c r="AI3849" s="73"/>
      <c r="AJ3849" s="73"/>
      <c r="AK3849" s="73"/>
      <c r="AL3849" s="73"/>
      <c r="AM3849" s="73"/>
      <c r="AN3849" s="73"/>
      <c r="AO3849" s="73"/>
      <c r="AP3849" s="27"/>
      <c r="AQ3849" s="27">
        <v>0</v>
      </c>
      <c r="AR3849" s="27">
        <f t="shared" ref="AR3849:AR3913" si="108">AQ3849*1.12</f>
        <v>0</v>
      </c>
      <c r="AS3849" s="10"/>
      <c r="AT3849" s="43" t="s">
        <v>241</v>
      </c>
      <c r="AU3849" s="89" t="s">
        <v>6395</v>
      </c>
    </row>
    <row r="3850" spans="2:47" x14ac:dyDescent="0.25">
      <c r="B3850" s="10" t="s">
        <v>6414</v>
      </c>
      <c r="C3850" s="16" t="s">
        <v>100</v>
      </c>
      <c r="D3850" s="15" t="s">
        <v>6397</v>
      </c>
      <c r="E3850" s="15" t="s">
        <v>6398</v>
      </c>
      <c r="F3850" s="15" t="s">
        <v>6398</v>
      </c>
      <c r="G3850" s="15" t="s">
        <v>6411</v>
      </c>
      <c r="H3850" s="15" t="s">
        <v>105</v>
      </c>
      <c r="I3850" s="15">
        <v>100</v>
      </c>
      <c r="J3850" s="15" t="s">
        <v>106</v>
      </c>
      <c r="K3850" s="15" t="s">
        <v>6392</v>
      </c>
      <c r="L3850" s="15"/>
      <c r="M3850" s="15" t="s">
        <v>6404</v>
      </c>
      <c r="N3850" s="10" t="s">
        <v>5955</v>
      </c>
      <c r="O3850" s="74"/>
      <c r="P3850" s="74"/>
      <c r="Q3850" s="74"/>
      <c r="R3850" s="27">
        <v>5639578.5599999996</v>
      </c>
      <c r="S3850" s="27">
        <v>15610285.184</v>
      </c>
      <c r="T3850" s="27">
        <v>6099768.170496</v>
      </c>
      <c r="U3850" s="73">
        <v>6343758.8973158402</v>
      </c>
      <c r="V3850" s="73">
        <v>6597509.2532084743</v>
      </c>
      <c r="W3850" s="73"/>
      <c r="X3850" s="73"/>
      <c r="Y3850" s="73"/>
      <c r="Z3850" s="73"/>
      <c r="AA3850" s="73"/>
      <c r="AB3850" s="73"/>
      <c r="AC3850" s="73"/>
      <c r="AD3850" s="73"/>
      <c r="AE3850" s="73"/>
      <c r="AF3850" s="73"/>
      <c r="AG3850" s="73"/>
      <c r="AH3850" s="73"/>
      <c r="AI3850" s="73"/>
      <c r="AJ3850" s="73"/>
      <c r="AK3850" s="73"/>
      <c r="AL3850" s="73"/>
      <c r="AM3850" s="73"/>
      <c r="AN3850" s="73"/>
      <c r="AO3850" s="73"/>
      <c r="AP3850" s="74"/>
      <c r="AQ3850" s="27">
        <v>0</v>
      </c>
      <c r="AR3850" s="27">
        <f t="shared" si="108"/>
        <v>0</v>
      </c>
      <c r="AS3850" s="5"/>
      <c r="AT3850" s="43" t="s">
        <v>241</v>
      </c>
      <c r="AU3850" s="89" t="s">
        <v>115</v>
      </c>
    </row>
    <row r="3851" spans="2:47" x14ac:dyDescent="0.25">
      <c r="B3851" s="10" t="s">
        <v>6415</v>
      </c>
      <c r="C3851" s="16" t="s">
        <v>100</v>
      </c>
      <c r="D3851" s="15" t="s">
        <v>6397</v>
      </c>
      <c r="E3851" s="15" t="s">
        <v>6398</v>
      </c>
      <c r="F3851" s="15" t="s">
        <v>6398</v>
      </c>
      <c r="G3851" s="15" t="s">
        <v>6411</v>
      </c>
      <c r="H3851" s="15" t="s">
        <v>105</v>
      </c>
      <c r="I3851" s="15">
        <v>100</v>
      </c>
      <c r="J3851" s="15" t="s">
        <v>106</v>
      </c>
      <c r="K3851" s="15" t="s">
        <v>6392</v>
      </c>
      <c r="L3851" s="15"/>
      <c r="M3851" s="15" t="s">
        <v>6404</v>
      </c>
      <c r="N3851" s="10" t="s">
        <v>5955</v>
      </c>
      <c r="O3851" s="74"/>
      <c r="P3851" s="74"/>
      <c r="Q3851" s="74"/>
      <c r="R3851" s="27">
        <v>5639578.5599999996</v>
      </c>
      <c r="S3851" s="27">
        <v>15610285.184</v>
      </c>
      <c r="T3851" s="27">
        <v>26471487.744000003</v>
      </c>
      <c r="U3851" s="73">
        <v>26471487.744000003</v>
      </c>
      <c r="V3851" s="73">
        <v>26471487.744000003</v>
      </c>
      <c r="W3851" s="73"/>
      <c r="X3851" s="73"/>
      <c r="Y3851" s="73"/>
      <c r="Z3851" s="73"/>
      <c r="AA3851" s="73"/>
      <c r="AB3851" s="73"/>
      <c r="AC3851" s="73"/>
      <c r="AD3851" s="73"/>
      <c r="AE3851" s="73"/>
      <c r="AF3851" s="73"/>
      <c r="AG3851" s="73"/>
      <c r="AH3851" s="73"/>
      <c r="AI3851" s="73"/>
      <c r="AJ3851" s="73"/>
      <c r="AK3851" s="73"/>
      <c r="AL3851" s="73"/>
      <c r="AM3851" s="73"/>
      <c r="AN3851" s="73"/>
      <c r="AO3851" s="73"/>
      <c r="AP3851" s="74"/>
      <c r="AQ3851" s="27">
        <v>0</v>
      </c>
      <c r="AR3851" s="27">
        <f t="shared" si="108"/>
        <v>0</v>
      </c>
      <c r="AS3851" s="5"/>
      <c r="AT3851" s="43" t="s">
        <v>241</v>
      </c>
      <c r="AU3851" s="10" t="s">
        <v>115</v>
      </c>
    </row>
    <row r="3852" spans="2:47" x14ac:dyDescent="0.25">
      <c r="B3852" s="44" t="s">
        <v>6416</v>
      </c>
      <c r="C3852" s="45" t="s">
        <v>100</v>
      </c>
      <c r="D3852" s="46" t="s">
        <v>6397</v>
      </c>
      <c r="E3852" s="46" t="s">
        <v>6398</v>
      </c>
      <c r="F3852" s="45" t="s">
        <v>6398</v>
      </c>
      <c r="G3852" s="46" t="s">
        <v>6411</v>
      </c>
      <c r="H3852" s="46" t="s">
        <v>105</v>
      </c>
      <c r="I3852" s="46">
        <v>100</v>
      </c>
      <c r="J3852" s="46" t="s">
        <v>106</v>
      </c>
      <c r="K3852" s="46" t="s">
        <v>6392</v>
      </c>
      <c r="L3852" s="46"/>
      <c r="M3852" s="46" t="s">
        <v>6404</v>
      </c>
      <c r="N3852" s="44" t="s">
        <v>5955</v>
      </c>
      <c r="O3852" s="44"/>
      <c r="P3852" s="44"/>
      <c r="Q3852" s="44"/>
      <c r="R3852" s="59">
        <v>5639578.5599999996</v>
      </c>
      <c r="S3852" s="59">
        <v>15610285.184</v>
      </c>
      <c r="T3852" s="59">
        <v>28983828.016000003</v>
      </c>
      <c r="U3852" s="63">
        <v>26471487.744000003</v>
      </c>
      <c r="V3852" s="63">
        <v>26471487.744000003</v>
      </c>
      <c r="W3852" s="63"/>
      <c r="X3852" s="63"/>
      <c r="Y3852" s="63"/>
      <c r="Z3852" s="63"/>
      <c r="AA3852" s="63"/>
      <c r="AB3852" s="63"/>
      <c r="AC3852" s="63"/>
      <c r="AD3852" s="63"/>
      <c r="AE3852" s="63"/>
      <c r="AF3852" s="63"/>
      <c r="AG3852" s="63"/>
      <c r="AH3852" s="63"/>
      <c r="AI3852" s="63"/>
      <c r="AJ3852" s="63"/>
      <c r="AK3852" s="63"/>
      <c r="AL3852" s="63"/>
      <c r="AM3852" s="63"/>
      <c r="AN3852" s="63"/>
      <c r="AO3852" s="63"/>
      <c r="AP3852" s="64"/>
      <c r="AQ3852" s="59">
        <f>R3852+S3852+T3852+U3852+V3852</f>
        <v>103176667.24800001</v>
      </c>
      <c r="AR3852" s="27">
        <f t="shared" si="108"/>
        <v>115557867.31776002</v>
      </c>
      <c r="AS3852" s="55"/>
      <c r="AT3852" s="101" t="s">
        <v>241</v>
      </c>
      <c r="AU3852" s="44" t="s">
        <v>6417</v>
      </c>
    </row>
    <row r="3853" spans="2:47" x14ac:dyDescent="0.25">
      <c r="B3853" s="10" t="s">
        <v>6418</v>
      </c>
      <c r="C3853" s="16" t="s">
        <v>100</v>
      </c>
      <c r="D3853" s="15" t="s">
        <v>6388</v>
      </c>
      <c r="E3853" s="15" t="s">
        <v>6389</v>
      </c>
      <c r="F3853" s="15" t="s">
        <v>6390</v>
      </c>
      <c r="G3853" s="15" t="s">
        <v>6419</v>
      </c>
      <c r="H3853" s="15" t="s">
        <v>105</v>
      </c>
      <c r="I3853" s="15">
        <v>100</v>
      </c>
      <c r="J3853" s="15" t="s">
        <v>6043</v>
      </c>
      <c r="K3853" s="15" t="s">
        <v>6392</v>
      </c>
      <c r="L3853" s="15"/>
      <c r="M3853" s="15" t="s">
        <v>6404</v>
      </c>
      <c r="N3853" s="10" t="s">
        <v>5955</v>
      </c>
      <c r="O3853" s="27"/>
      <c r="P3853" s="27"/>
      <c r="Q3853" s="27"/>
      <c r="R3853" s="27">
        <v>85948.800000000003</v>
      </c>
      <c r="S3853" s="27">
        <v>91965.22</v>
      </c>
      <c r="T3853" s="27">
        <v>98402.78</v>
      </c>
      <c r="U3853" s="73">
        <v>105290.98</v>
      </c>
      <c r="V3853" s="73">
        <v>112661.34</v>
      </c>
      <c r="W3853" s="73"/>
      <c r="X3853" s="73"/>
      <c r="Y3853" s="73"/>
      <c r="Z3853" s="73"/>
      <c r="AA3853" s="73"/>
      <c r="AB3853" s="73"/>
      <c r="AC3853" s="73"/>
      <c r="AD3853" s="73"/>
      <c r="AE3853" s="73"/>
      <c r="AF3853" s="73"/>
      <c r="AG3853" s="73"/>
      <c r="AH3853" s="73"/>
      <c r="AI3853" s="73"/>
      <c r="AJ3853" s="73"/>
      <c r="AK3853" s="73"/>
      <c r="AL3853" s="73"/>
      <c r="AM3853" s="73"/>
      <c r="AN3853" s="73"/>
      <c r="AO3853" s="73"/>
      <c r="AP3853" s="27"/>
      <c r="AQ3853" s="27">
        <v>0</v>
      </c>
      <c r="AR3853" s="27">
        <f t="shared" si="108"/>
        <v>0</v>
      </c>
      <c r="AS3853" s="10"/>
      <c r="AT3853" s="9">
        <v>2014</v>
      </c>
      <c r="AU3853" s="10" t="s">
        <v>6064</v>
      </c>
    </row>
    <row r="3854" spans="2:47" x14ac:dyDescent="0.25">
      <c r="B3854" s="10" t="s">
        <v>6420</v>
      </c>
      <c r="C3854" s="16" t="s">
        <v>100</v>
      </c>
      <c r="D3854" s="15" t="s">
        <v>6388</v>
      </c>
      <c r="E3854" s="15" t="s">
        <v>6389</v>
      </c>
      <c r="F3854" s="15" t="s">
        <v>6390</v>
      </c>
      <c r="G3854" s="15" t="s">
        <v>6419</v>
      </c>
      <c r="H3854" s="15" t="s">
        <v>105</v>
      </c>
      <c r="I3854" s="15">
        <v>100</v>
      </c>
      <c r="J3854" s="15" t="s">
        <v>6043</v>
      </c>
      <c r="K3854" s="15" t="s">
        <v>6392</v>
      </c>
      <c r="L3854" s="15"/>
      <c r="M3854" s="15" t="s">
        <v>6404</v>
      </c>
      <c r="N3854" s="10" t="s">
        <v>5955</v>
      </c>
      <c r="O3854" s="27"/>
      <c r="P3854" s="27"/>
      <c r="Q3854" s="27"/>
      <c r="R3854" s="27">
        <v>85948.800000000003</v>
      </c>
      <c r="S3854" s="27">
        <f>R3854*1.04</f>
        <v>89386.752000000008</v>
      </c>
      <c r="T3854" s="27">
        <f>S3854*1.04</f>
        <v>92962.222080000007</v>
      </c>
      <c r="U3854" s="73">
        <f>T3854*1.04</f>
        <v>96680.710963200007</v>
      </c>
      <c r="V3854" s="73">
        <f>U3854*1.04</f>
        <v>100547.93940172801</v>
      </c>
      <c r="W3854" s="73"/>
      <c r="X3854" s="73"/>
      <c r="Y3854" s="73"/>
      <c r="Z3854" s="73"/>
      <c r="AA3854" s="73"/>
      <c r="AB3854" s="73"/>
      <c r="AC3854" s="73"/>
      <c r="AD3854" s="73"/>
      <c r="AE3854" s="73"/>
      <c r="AF3854" s="73"/>
      <c r="AG3854" s="73"/>
      <c r="AH3854" s="73"/>
      <c r="AI3854" s="73"/>
      <c r="AJ3854" s="73"/>
      <c r="AK3854" s="73"/>
      <c r="AL3854" s="73"/>
      <c r="AM3854" s="73"/>
      <c r="AN3854" s="73"/>
      <c r="AO3854" s="73"/>
      <c r="AP3854" s="27"/>
      <c r="AQ3854" s="27">
        <v>0</v>
      </c>
      <c r="AR3854" s="27">
        <f t="shared" si="108"/>
        <v>0</v>
      </c>
      <c r="AS3854" s="10"/>
      <c r="AT3854" s="9">
        <v>2014</v>
      </c>
      <c r="AU3854" s="89" t="s">
        <v>6395</v>
      </c>
    </row>
    <row r="3855" spans="2:47" x14ac:dyDescent="0.25">
      <c r="B3855" s="10" t="s">
        <v>6421</v>
      </c>
      <c r="C3855" s="16" t="s">
        <v>100</v>
      </c>
      <c r="D3855" s="15" t="s">
        <v>6397</v>
      </c>
      <c r="E3855" s="15" t="s">
        <v>6398</v>
      </c>
      <c r="F3855" s="15" t="s">
        <v>6398</v>
      </c>
      <c r="G3855" s="15" t="s">
        <v>6419</v>
      </c>
      <c r="H3855" s="15" t="s">
        <v>105</v>
      </c>
      <c r="I3855" s="15">
        <v>100</v>
      </c>
      <c r="J3855" s="15" t="s">
        <v>6043</v>
      </c>
      <c r="K3855" s="15" t="s">
        <v>6392</v>
      </c>
      <c r="L3855" s="15"/>
      <c r="M3855" s="15" t="s">
        <v>6404</v>
      </c>
      <c r="N3855" s="10" t="s">
        <v>5955</v>
      </c>
      <c r="O3855" s="74"/>
      <c r="P3855" s="74"/>
      <c r="Q3855" s="74"/>
      <c r="R3855" s="27">
        <v>85948.800000000003</v>
      </c>
      <c r="S3855" s="27">
        <v>136684.79999999999</v>
      </c>
      <c r="T3855" s="27">
        <v>92962.222080000007</v>
      </c>
      <c r="U3855" s="73">
        <v>96680.710963200007</v>
      </c>
      <c r="V3855" s="73">
        <v>100547.93940172801</v>
      </c>
      <c r="W3855" s="73"/>
      <c r="X3855" s="73"/>
      <c r="Y3855" s="73"/>
      <c r="Z3855" s="73"/>
      <c r="AA3855" s="73"/>
      <c r="AB3855" s="73"/>
      <c r="AC3855" s="73"/>
      <c r="AD3855" s="73"/>
      <c r="AE3855" s="73"/>
      <c r="AF3855" s="73"/>
      <c r="AG3855" s="73"/>
      <c r="AH3855" s="73"/>
      <c r="AI3855" s="73"/>
      <c r="AJ3855" s="73"/>
      <c r="AK3855" s="73"/>
      <c r="AL3855" s="73"/>
      <c r="AM3855" s="73"/>
      <c r="AN3855" s="73"/>
      <c r="AO3855" s="73"/>
      <c r="AP3855" s="74"/>
      <c r="AQ3855" s="27">
        <v>0</v>
      </c>
      <c r="AR3855" s="27">
        <f t="shared" si="108"/>
        <v>0</v>
      </c>
      <c r="AS3855" s="5"/>
      <c r="AT3855" s="9">
        <v>2014</v>
      </c>
      <c r="AU3855" s="10" t="s">
        <v>115</v>
      </c>
    </row>
    <row r="3856" spans="2:47" x14ac:dyDescent="0.25">
      <c r="B3856" s="10" t="s">
        <v>6422</v>
      </c>
      <c r="C3856" s="15" t="s">
        <v>100</v>
      </c>
      <c r="D3856" s="15" t="s">
        <v>6397</v>
      </c>
      <c r="E3856" s="15" t="s">
        <v>6398</v>
      </c>
      <c r="F3856" s="15" t="s">
        <v>6398</v>
      </c>
      <c r="G3856" s="15" t="s">
        <v>6419</v>
      </c>
      <c r="H3856" s="15" t="s">
        <v>105</v>
      </c>
      <c r="I3856" s="15">
        <v>100</v>
      </c>
      <c r="J3856" s="15" t="s">
        <v>6043</v>
      </c>
      <c r="K3856" s="15" t="s">
        <v>6392</v>
      </c>
      <c r="L3856" s="15"/>
      <c r="M3856" s="15" t="s">
        <v>6404</v>
      </c>
      <c r="N3856" s="10" t="s">
        <v>5955</v>
      </c>
      <c r="O3856" s="27"/>
      <c r="P3856" s="27"/>
      <c r="Q3856" s="27"/>
      <c r="R3856" s="27">
        <v>85948.800000000003</v>
      </c>
      <c r="S3856" s="27">
        <v>190382.4</v>
      </c>
      <c r="T3856" s="27">
        <v>92962.22</v>
      </c>
      <c r="U3856" s="73">
        <v>96680.71</v>
      </c>
      <c r="V3856" s="73">
        <v>100547.93</v>
      </c>
      <c r="W3856" s="73"/>
      <c r="X3856" s="73"/>
      <c r="Y3856" s="73"/>
      <c r="Z3856" s="73"/>
      <c r="AA3856" s="73"/>
      <c r="AB3856" s="73"/>
      <c r="AC3856" s="73"/>
      <c r="AD3856" s="73"/>
      <c r="AE3856" s="73"/>
      <c r="AF3856" s="73"/>
      <c r="AG3856" s="73"/>
      <c r="AH3856" s="73"/>
      <c r="AI3856" s="73"/>
      <c r="AJ3856" s="73"/>
      <c r="AK3856" s="73"/>
      <c r="AL3856" s="73"/>
      <c r="AM3856" s="73"/>
      <c r="AN3856" s="73"/>
      <c r="AO3856" s="73"/>
      <c r="AP3856" s="27"/>
      <c r="AQ3856" s="27">
        <v>0</v>
      </c>
      <c r="AR3856" s="27">
        <f t="shared" si="108"/>
        <v>0</v>
      </c>
      <c r="AS3856" s="10"/>
      <c r="AT3856" s="9">
        <v>2014</v>
      </c>
      <c r="AU3856" s="89" t="s">
        <v>115</v>
      </c>
    </row>
    <row r="3857" spans="2:47" x14ac:dyDescent="0.25">
      <c r="B3857" s="10" t="s">
        <v>6423</v>
      </c>
      <c r="C3857" s="15" t="s">
        <v>100</v>
      </c>
      <c r="D3857" s="15" t="s">
        <v>6397</v>
      </c>
      <c r="E3857" s="15" t="s">
        <v>6398</v>
      </c>
      <c r="F3857" s="15" t="s">
        <v>6398</v>
      </c>
      <c r="G3857" s="15" t="s">
        <v>6419</v>
      </c>
      <c r="H3857" s="15" t="s">
        <v>105</v>
      </c>
      <c r="I3857" s="15">
        <v>100</v>
      </c>
      <c r="J3857" s="15" t="s">
        <v>6043</v>
      </c>
      <c r="K3857" s="15" t="s">
        <v>6392</v>
      </c>
      <c r="L3857" s="15"/>
      <c r="M3857" s="15" t="s">
        <v>6404</v>
      </c>
      <c r="N3857" s="10" t="s">
        <v>5955</v>
      </c>
      <c r="O3857" s="27"/>
      <c r="P3857" s="27"/>
      <c r="Q3857" s="27"/>
      <c r="R3857" s="27">
        <v>85948.800000000003</v>
      </c>
      <c r="S3857" s="27">
        <v>190382.4</v>
      </c>
      <c r="T3857" s="27">
        <v>190382.40000000002</v>
      </c>
      <c r="U3857" s="73">
        <v>190382.40000000002</v>
      </c>
      <c r="V3857" s="73">
        <v>190382.40000000002</v>
      </c>
      <c r="W3857" s="73"/>
      <c r="X3857" s="73"/>
      <c r="Y3857" s="73"/>
      <c r="Z3857" s="73"/>
      <c r="AA3857" s="73"/>
      <c r="AB3857" s="73"/>
      <c r="AC3857" s="73"/>
      <c r="AD3857" s="73"/>
      <c r="AE3857" s="73"/>
      <c r="AF3857" s="73"/>
      <c r="AG3857" s="73"/>
      <c r="AH3857" s="73"/>
      <c r="AI3857" s="73"/>
      <c r="AJ3857" s="73"/>
      <c r="AK3857" s="73"/>
      <c r="AL3857" s="73"/>
      <c r="AM3857" s="73"/>
      <c r="AN3857" s="73"/>
      <c r="AO3857" s="73"/>
      <c r="AP3857" s="27"/>
      <c r="AQ3857" s="27">
        <f>R3857+S3857+T3857+U3857+V3857</f>
        <v>847478.4</v>
      </c>
      <c r="AR3857" s="27">
        <f t="shared" si="108"/>
        <v>949175.80800000008</v>
      </c>
      <c r="AS3857" s="10"/>
      <c r="AT3857" s="9">
        <v>2014</v>
      </c>
      <c r="AU3857" s="10" t="s">
        <v>6424</v>
      </c>
    </row>
    <row r="3858" spans="2:47" x14ac:dyDescent="0.25">
      <c r="B3858" s="10" t="s">
        <v>6425</v>
      </c>
      <c r="C3858" s="16" t="s">
        <v>100</v>
      </c>
      <c r="D3858" s="15" t="s">
        <v>6388</v>
      </c>
      <c r="E3858" s="15" t="s">
        <v>6389</v>
      </c>
      <c r="F3858" s="15" t="s">
        <v>6390</v>
      </c>
      <c r="G3858" s="15" t="s">
        <v>6426</v>
      </c>
      <c r="H3858" s="15" t="s">
        <v>105</v>
      </c>
      <c r="I3858" s="15">
        <v>100</v>
      </c>
      <c r="J3858" s="15" t="s">
        <v>6043</v>
      </c>
      <c r="K3858" s="15" t="s">
        <v>6392</v>
      </c>
      <c r="L3858" s="15"/>
      <c r="M3858" s="15" t="s">
        <v>6404</v>
      </c>
      <c r="N3858" s="10" t="s">
        <v>5955</v>
      </c>
      <c r="O3858" s="27"/>
      <c r="P3858" s="27"/>
      <c r="Q3858" s="27"/>
      <c r="R3858" s="27">
        <v>36252</v>
      </c>
      <c r="S3858" s="27">
        <v>38789.64</v>
      </c>
      <c r="T3858" s="27">
        <v>41504.910000000003</v>
      </c>
      <c r="U3858" s="73">
        <v>44410.26</v>
      </c>
      <c r="V3858" s="73">
        <v>47518.98</v>
      </c>
      <c r="W3858" s="73"/>
      <c r="X3858" s="73"/>
      <c r="Y3858" s="73"/>
      <c r="Z3858" s="73"/>
      <c r="AA3858" s="73"/>
      <c r="AB3858" s="73"/>
      <c r="AC3858" s="73"/>
      <c r="AD3858" s="73"/>
      <c r="AE3858" s="73"/>
      <c r="AF3858" s="73"/>
      <c r="AG3858" s="73"/>
      <c r="AH3858" s="73"/>
      <c r="AI3858" s="73"/>
      <c r="AJ3858" s="73"/>
      <c r="AK3858" s="73"/>
      <c r="AL3858" s="73"/>
      <c r="AM3858" s="73"/>
      <c r="AN3858" s="73"/>
      <c r="AO3858" s="73"/>
      <c r="AP3858" s="27"/>
      <c r="AQ3858" s="27">
        <v>0</v>
      </c>
      <c r="AR3858" s="27">
        <f t="shared" si="108"/>
        <v>0</v>
      </c>
      <c r="AS3858" s="10"/>
      <c r="AT3858" s="9">
        <v>2014</v>
      </c>
      <c r="AU3858" s="10" t="s">
        <v>6064</v>
      </c>
    </row>
    <row r="3859" spans="2:47" x14ac:dyDescent="0.25">
      <c r="B3859" s="10" t="s">
        <v>6427</v>
      </c>
      <c r="C3859" s="16" t="s">
        <v>100</v>
      </c>
      <c r="D3859" s="15" t="s">
        <v>6388</v>
      </c>
      <c r="E3859" s="15" t="s">
        <v>6389</v>
      </c>
      <c r="F3859" s="15" t="s">
        <v>6390</v>
      </c>
      <c r="G3859" s="15" t="s">
        <v>6426</v>
      </c>
      <c r="H3859" s="15" t="s">
        <v>105</v>
      </c>
      <c r="I3859" s="15">
        <v>100</v>
      </c>
      <c r="J3859" s="15" t="s">
        <v>6043</v>
      </c>
      <c r="K3859" s="15" t="s">
        <v>6392</v>
      </c>
      <c r="L3859" s="15"/>
      <c r="M3859" s="15" t="s">
        <v>6404</v>
      </c>
      <c r="N3859" s="10" t="s">
        <v>5955</v>
      </c>
      <c r="O3859" s="27"/>
      <c r="P3859" s="27"/>
      <c r="Q3859" s="27"/>
      <c r="R3859" s="27">
        <v>36252</v>
      </c>
      <c r="S3859" s="27">
        <f t="shared" ref="S3859:V3860" si="109">R3859*1.04</f>
        <v>37702.080000000002</v>
      </c>
      <c r="T3859" s="27">
        <f t="shared" si="109"/>
        <v>39210.163200000003</v>
      </c>
      <c r="U3859" s="73">
        <f t="shared" si="109"/>
        <v>40778.569728000002</v>
      </c>
      <c r="V3859" s="73">
        <f t="shared" si="109"/>
        <v>42409.712517120002</v>
      </c>
      <c r="W3859" s="73"/>
      <c r="X3859" s="73"/>
      <c r="Y3859" s="73"/>
      <c r="Z3859" s="73"/>
      <c r="AA3859" s="73"/>
      <c r="AB3859" s="73"/>
      <c r="AC3859" s="73"/>
      <c r="AD3859" s="73"/>
      <c r="AE3859" s="73"/>
      <c r="AF3859" s="73"/>
      <c r="AG3859" s="73"/>
      <c r="AH3859" s="73"/>
      <c r="AI3859" s="73"/>
      <c r="AJ3859" s="73"/>
      <c r="AK3859" s="73"/>
      <c r="AL3859" s="73"/>
      <c r="AM3859" s="73"/>
      <c r="AN3859" s="73"/>
      <c r="AO3859" s="73"/>
      <c r="AP3859" s="27"/>
      <c r="AQ3859" s="27">
        <v>0</v>
      </c>
      <c r="AR3859" s="27">
        <f t="shared" si="108"/>
        <v>0</v>
      </c>
      <c r="AS3859" s="10"/>
      <c r="AT3859" s="9">
        <v>2014</v>
      </c>
      <c r="AU3859" s="89" t="s">
        <v>1392</v>
      </c>
    </row>
    <row r="3860" spans="2:47" x14ac:dyDescent="0.25">
      <c r="B3860" s="10" t="s">
        <v>6428</v>
      </c>
      <c r="C3860" s="16" t="s">
        <v>100</v>
      </c>
      <c r="D3860" s="15" t="s">
        <v>6388</v>
      </c>
      <c r="E3860" s="15" t="s">
        <v>6389</v>
      </c>
      <c r="F3860" s="15" t="s">
        <v>6390</v>
      </c>
      <c r="G3860" s="15" t="s">
        <v>6426</v>
      </c>
      <c r="H3860" s="15" t="s">
        <v>105</v>
      </c>
      <c r="I3860" s="15">
        <v>100</v>
      </c>
      <c r="J3860" s="15" t="s">
        <v>106</v>
      </c>
      <c r="K3860" s="15" t="s">
        <v>6392</v>
      </c>
      <c r="L3860" s="15"/>
      <c r="M3860" s="15" t="s">
        <v>6404</v>
      </c>
      <c r="N3860" s="10" t="s">
        <v>5955</v>
      </c>
      <c r="O3860" s="27"/>
      <c r="P3860" s="27"/>
      <c r="Q3860" s="27"/>
      <c r="R3860" s="27">
        <v>36252</v>
      </c>
      <c r="S3860" s="27">
        <f t="shared" si="109"/>
        <v>37702.080000000002</v>
      </c>
      <c r="T3860" s="27">
        <f t="shared" si="109"/>
        <v>39210.163200000003</v>
      </c>
      <c r="U3860" s="73">
        <f t="shared" si="109"/>
        <v>40778.569728000002</v>
      </c>
      <c r="V3860" s="73">
        <f t="shared" si="109"/>
        <v>42409.712517120002</v>
      </c>
      <c r="W3860" s="73"/>
      <c r="X3860" s="73"/>
      <c r="Y3860" s="73"/>
      <c r="Z3860" s="73"/>
      <c r="AA3860" s="73"/>
      <c r="AB3860" s="73"/>
      <c r="AC3860" s="73"/>
      <c r="AD3860" s="73"/>
      <c r="AE3860" s="73"/>
      <c r="AF3860" s="73"/>
      <c r="AG3860" s="73"/>
      <c r="AH3860" s="73"/>
      <c r="AI3860" s="73"/>
      <c r="AJ3860" s="73"/>
      <c r="AK3860" s="73"/>
      <c r="AL3860" s="73"/>
      <c r="AM3860" s="73"/>
      <c r="AN3860" s="73"/>
      <c r="AO3860" s="73"/>
      <c r="AP3860" s="27"/>
      <c r="AQ3860" s="27">
        <v>0</v>
      </c>
      <c r="AR3860" s="27">
        <f t="shared" si="108"/>
        <v>0</v>
      </c>
      <c r="AS3860" s="10"/>
      <c r="AT3860" s="43" t="s">
        <v>241</v>
      </c>
      <c r="AU3860" s="10" t="s">
        <v>795</v>
      </c>
    </row>
    <row r="3861" spans="2:47" x14ac:dyDescent="0.25">
      <c r="B3861" s="10" t="s">
        <v>6429</v>
      </c>
      <c r="C3861" s="16" t="s">
        <v>100</v>
      </c>
      <c r="D3861" s="16" t="s">
        <v>6397</v>
      </c>
      <c r="E3861" s="15" t="s">
        <v>6398</v>
      </c>
      <c r="F3861" s="15" t="s">
        <v>6398</v>
      </c>
      <c r="G3861" s="15" t="s">
        <v>6426</v>
      </c>
      <c r="H3861" s="15" t="s">
        <v>105</v>
      </c>
      <c r="I3861" s="15">
        <v>100</v>
      </c>
      <c r="J3861" s="15" t="s">
        <v>238</v>
      </c>
      <c r="K3861" s="15" t="s">
        <v>6392</v>
      </c>
      <c r="L3861" s="15"/>
      <c r="M3861" s="15" t="s">
        <v>6404</v>
      </c>
      <c r="N3861" s="10" t="s">
        <v>5955</v>
      </c>
      <c r="O3861" s="27"/>
      <c r="P3861" s="27"/>
      <c r="Q3861" s="27"/>
      <c r="R3861" s="27"/>
      <c r="S3861" s="27">
        <v>37702.080000000002</v>
      </c>
      <c r="T3861" s="27">
        <v>39210.163200000003</v>
      </c>
      <c r="U3861" s="73">
        <v>40778.569728000002</v>
      </c>
      <c r="V3861" s="73">
        <v>42409.712517120002</v>
      </c>
      <c r="W3861" s="73"/>
      <c r="X3861" s="73"/>
      <c r="Y3861" s="73"/>
      <c r="Z3861" s="73"/>
      <c r="AA3861" s="73"/>
      <c r="AB3861" s="73"/>
      <c r="AC3861" s="73"/>
      <c r="AD3861" s="73"/>
      <c r="AE3861" s="73"/>
      <c r="AF3861" s="73"/>
      <c r="AG3861" s="73"/>
      <c r="AH3861" s="73"/>
      <c r="AI3861" s="73"/>
      <c r="AJ3861" s="73"/>
      <c r="AK3861" s="73"/>
      <c r="AL3861" s="73"/>
      <c r="AM3861" s="73"/>
      <c r="AN3861" s="73"/>
      <c r="AO3861" s="73"/>
      <c r="AP3861" s="27"/>
      <c r="AQ3861" s="27">
        <v>0</v>
      </c>
      <c r="AR3861" s="27">
        <f t="shared" si="108"/>
        <v>0</v>
      </c>
      <c r="AS3861" s="10"/>
      <c r="AT3861" s="43" t="s">
        <v>241</v>
      </c>
      <c r="AU3861" s="89" t="s">
        <v>3912</v>
      </c>
    </row>
    <row r="3862" spans="2:47" x14ac:dyDescent="0.2">
      <c r="B3862" s="10" t="s">
        <v>6430</v>
      </c>
      <c r="C3862" s="16" t="s">
        <v>100</v>
      </c>
      <c r="D3862" s="16" t="s">
        <v>6397</v>
      </c>
      <c r="E3862" s="15" t="s">
        <v>6398</v>
      </c>
      <c r="F3862" s="15" t="s">
        <v>6398</v>
      </c>
      <c r="G3862" s="15" t="s">
        <v>6426</v>
      </c>
      <c r="H3862" s="15" t="s">
        <v>105</v>
      </c>
      <c r="I3862" s="15">
        <v>100</v>
      </c>
      <c r="J3862" s="15" t="s">
        <v>238</v>
      </c>
      <c r="K3862" s="15" t="s">
        <v>6392</v>
      </c>
      <c r="L3862" s="15"/>
      <c r="M3862" s="15" t="s">
        <v>6404</v>
      </c>
      <c r="N3862" s="10" t="s">
        <v>5955</v>
      </c>
      <c r="O3862" s="74"/>
      <c r="P3862" s="74"/>
      <c r="Q3862" s="74"/>
      <c r="R3862" s="27"/>
      <c r="S3862" s="27">
        <v>36252</v>
      </c>
      <c r="T3862" s="27">
        <v>39210.163200000003</v>
      </c>
      <c r="U3862" s="73">
        <v>40778.569728000002</v>
      </c>
      <c r="V3862" s="73">
        <v>42409.712517120002</v>
      </c>
      <c r="W3862" s="73"/>
      <c r="X3862" s="73"/>
      <c r="Y3862" s="73"/>
      <c r="Z3862" s="73"/>
      <c r="AA3862" s="73"/>
      <c r="AB3862" s="73"/>
      <c r="AC3862" s="73"/>
      <c r="AD3862" s="73"/>
      <c r="AE3862" s="73"/>
      <c r="AF3862" s="73"/>
      <c r="AG3862" s="73"/>
      <c r="AH3862" s="73"/>
      <c r="AI3862" s="73"/>
      <c r="AJ3862" s="73"/>
      <c r="AK3862" s="73"/>
      <c r="AL3862" s="73"/>
      <c r="AM3862" s="73"/>
      <c r="AN3862" s="73"/>
      <c r="AO3862" s="73"/>
      <c r="AP3862" s="74"/>
      <c r="AQ3862" s="27">
        <v>0</v>
      </c>
      <c r="AR3862" s="27">
        <f t="shared" si="108"/>
        <v>0</v>
      </c>
      <c r="AS3862" s="5"/>
      <c r="AT3862" s="43" t="s">
        <v>241</v>
      </c>
      <c r="AU3862" s="13" t="s">
        <v>130</v>
      </c>
    </row>
    <row r="3863" spans="2:47" x14ac:dyDescent="0.2">
      <c r="B3863" s="13" t="s">
        <v>6431</v>
      </c>
      <c r="C3863" s="13" t="s">
        <v>100</v>
      </c>
      <c r="D3863" s="13" t="s">
        <v>6397</v>
      </c>
      <c r="E3863" s="13" t="s">
        <v>6398</v>
      </c>
      <c r="F3863" s="13" t="s">
        <v>6398</v>
      </c>
      <c r="G3863" s="13" t="s">
        <v>6426</v>
      </c>
      <c r="H3863" s="13" t="s">
        <v>105</v>
      </c>
      <c r="I3863" s="13">
        <v>100</v>
      </c>
      <c r="J3863" s="13" t="s">
        <v>238</v>
      </c>
      <c r="K3863" s="13" t="s">
        <v>6392</v>
      </c>
      <c r="L3863" s="13"/>
      <c r="M3863" s="13" t="s">
        <v>6404</v>
      </c>
      <c r="N3863" s="10" t="s">
        <v>5955</v>
      </c>
      <c r="O3863" s="39"/>
      <c r="P3863" s="39"/>
      <c r="Q3863" s="39"/>
      <c r="R3863" s="39"/>
      <c r="S3863" s="39"/>
      <c r="T3863" s="39">
        <v>39210.163200000003</v>
      </c>
      <c r="U3863" s="39">
        <v>40778.569728000002</v>
      </c>
      <c r="V3863" s="39">
        <v>42409.712517120002</v>
      </c>
      <c r="W3863" s="39"/>
      <c r="X3863" s="39"/>
      <c r="Y3863" s="39"/>
      <c r="Z3863" s="39"/>
      <c r="AA3863" s="39"/>
      <c r="AB3863" s="39"/>
      <c r="AC3863" s="39"/>
      <c r="AD3863" s="39"/>
      <c r="AE3863" s="39"/>
      <c r="AF3863" s="39"/>
      <c r="AG3863" s="39"/>
      <c r="AH3863" s="39"/>
      <c r="AI3863" s="39"/>
      <c r="AJ3863" s="39"/>
      <c r="AK3863" s="39"/>
      <c r="AL3863" s="39"/>
      <c r="AM3863" s="39"/>
      <c r="AN3863" s="39"/>
      <c r="AO3863" s="39"/>
      <c r="AP3863" s="39"/>
      <c r="AQ3863" s="27">
        <v>0</v>
      </c>
      <c r="AR3863" s="27">
        <f t="shared" si="108"/>
        <v>0</v>
      </c>
      <c r="AS3863" s="13"/>
      <c r="AT3863" s="13">
        <v>2016</v>
      </c>
      <c r="AU3863" s="89" t="s">
        <v>115</v>
      </c>
    </row>
    <row r="3864" spans="2:47" x14ac:dyDescent="0.2">
      <c r="B3864" s="13" t="s">
        <v>6432</v>
      </c>
      <c r="C3864" s="13" t="s">
        <v>100</v>
      </c>
      <c r="D3864" s="13" t="s">
        <v>6397</v>
      </c>
      <c r="E3864" s="13" t="s">
        <v>6398</v>
      </c>
      <c r="F3864" s="13" t="s">
        <v>6398</v>
      </c>
      <c r="G3864" s="13" t="s">
        <v>6426</v>
      </c>
      <c r="H3864" s="13" t="s">
        <v>105</v>
      </c>
      <c r="I3864" s="13">
        <v>100</v>
      </c>
      <c r="J3864" s="13" t="s">
        <v>238</v>
      </c>
      <c r="K3864" s="13" t="s">
        <v>6392</v>
      </c>
      <c r="L3864" s="13"/>
      <c r="M3864" s="13" t="s">
        <v>6404</v>
      </c>
      <c r="N3864" s="10" t="s">
        <v>5955</v>
      </c>
      <c r="O3864" s="39"/>
      <c r="P3864" s="39"/>
      <c r="Q3864" s="39"/>
      <c r="R3864" s="39"/>
      <c r="S3864" s="39"/>
      <c r="T3864" s="39">
        <v>0</v>
      </c>
      <c r="U3864" s="39">
        <v>36251.999999999993</v>
      </c>
      <c r="V3864" s="39">
        <v>36251.999999999993</v>
      </c>
      <c r="W3864" s="39"/>
      <c r="X3864" s="39"/>
      <c r="Y3864" s="39"/>
      <c r="Z3864" s="39"/>
      <c r="AA3864" s="39"/>
      <c r="AB3864" s="39"/>
      <c r="AC3864" s="39"/>
      <c r="AD3864" s="39"/>
      <c r="AE3864" s="39"/>
      <c r="AF3864" s="39"/>
      <c r="AG3864" s="39"/>
      <c r="AH3864" s="39"/>
      <c r="AI3864" s="39"/>
      <c r="AJ3864" s="39"/>
      <c r="AK3864" s="39"/>
      <c r="AL3864" s="39"/>
      <c r="AM3864" s="39"/>
      <c r="AN3864" s="39"/>
      <c r="AO3864" s="39"/>
      <c r="AP3864" s="39"/>
      <c r="AQ3864" s="27">
        <f>R3864+S3864+T3864+U3864+V3864</f>
        <v>72503.999999999985</v>
      </c>
      <c r="AR3864" s="27">
        <f t="shared" si="108"/>
        <v>81204.479999999996</v>
      </c>
      <c r="AS3864" s="13"/>
      <c r="AT3864" s="13">
        <v>2016</v>
      </c>
      <c r="AU3864" s="13"/>
    </row>
    <row r="3865" spans="2:47" x14ac:dyDescent="0.25">
      <c r="B3865" s="10" t="s">
        <v>6433</v>
      </c>
      <c r="C3865" s="16" t="s">
        <v>100</v>
      </c>
      <c r="D3865" s="15" t="s">
        <v>6434</v>
      </c>
      <c r="E3865" s="15" t="s">
        <v>6435</v>
      </c>
      <c r="F3865" s="15" t="s">
        <v>6436</v>
      </c>
      <c r="G3865" s="15" t="s">
        <v>6437</v>
      </c>
      <c r="H3865" s="15" t="s">
        <v>105</v>
      </c>
      <c r="I3865" s="15">
        <v>100</v>
      </c>
      <c r="J3865" s="15" t="s">
        <v>6438</v>
      </c>
      <c r="K3865" s="15" t="s">
        <v>6439</v>
      </c>
      <c r="L3865" s="15" t="s">
        <v>5953</v>
      </c>
      <c r="M3865" s="15" t="s">
        <v>6044</v>
      </c>
      <c r="N3865" s="10" t="s">
        <v>5955</v>
      </c>
      <c r="O3865" s="27"/>
      <c r="P3865" s="27"/>
      <c r="Q3865" s="27"/>
      <c r="R3865" s="27">
        <v>256434975.00000003</v>
      </c>
      <c r="S3865" s="27">
        <v>254584974.99999997</v>
      </c>
      <c r="T3865" s="27">
        <v>254584975.00000009</v>
      </c>
      <c r="U3865" s="73"/>
      <c r="V3865" s="73"/>
      <c r="W3865" s="73"/>
      <c r="X3865" s="73"/>
      <c r="Y3865" s="73"/>
      <c r="Z3865" s="73"/>
      <c r="AA3865" s="73"/>
      <c r="AB3865" s="73"/>
      <c r="AC3865" s="73"/>
      <c r="AD3865" s="73"/>
      <c r="AE3865" s="73"/>
      <c r="AF3865" s="73"/>
      <c r="AG3865" s="73"/>
      <c r="AH3865" s="73"/>
      <c r="AI3865" s="73"/>
      <c r="AJ3865" s="73"/>
      <c r="AK3865" s="73"/>
      <c r="AL3865" s="73"/>
      <c r="AM3865" s="73"/>
      <c r="AN3865" s="73"/>
      <c r="AO3865" s="73"/>
      <c r="AP3865" s="27"/>
      <c r="AQ3865" s="27">
        <f>SUM(O3865:W3865)</f>
        <v>765604925.00000012</v>
      </c>
      <c r="AR3865" s="27">
        <f t="shared" si="108"/>
        <v>857477516.00000024</v>
      </c>
      <c r="AS3865" s="10"/>
      <c r="AT3865" s="9">
        <v>2014</v>
      </c>
      <c r="AU3865" s="89"/>
    </row>
    <row r="3866" spans="2:47" x14ac:dyDescent="0.25">
      <c r="B3866" s="10" t="s">
        <v>6440</v>
      </c>
      <c r="C3866" s="16" t="s">
        <v>100</v>
      </c>
      <c r="D3866" s="15" t="s">
        <v>6441</v>
      </c>
      <c r="E3866" s="15" t="s">
        <v>6442</v>
      </c>
      <c r="F3866" s="31" t="s">
        <v>6442</v>
      </c>
      <c r="G3866" s="15" t="s">
        <v>6443</v>
      </c>
      <c r="H3866" s="15" t="s">
        <v>105</v>
      </c>
      <c r="I3866" s="15">
        <v>100</v>
      </c>
      <c r="J3866" s="15" t="s">
        <v>6043</v>
      </c>
      <c r="K3866" s="15" t="s">
        <v>5952</v>
      </c>
      <c r="L3866" s="10"/>
      <c r="M3866" s="10" t="s">
        <v>6044</v>
      </c>
      <c r="N3866" s="10" t="s">
        <v>5955</v>
      </c>
      <c r="O3866" s="27"/>
      <c r="P3866" s="27"/>
      <c r="Q3866" s="27"/>
      <c r="R3866" s="27">
        <v>96999228</v>
      </c>
      <c r="S3866" s="27">
        <v>96999228</v>
      </c>
      <c r="T3866" s="27">
        <v>96999228</v>
      </c>
      <c r="U3866" s="27">
        <v>96999228</v>
      </c>
      <c r="V3866" s="27">
        <v>96999228</v>
      </c>
      <c r="W3866" s="27"/>
      <c r="X3866" s="27"/>
      <c r="Y3866" s="27"/>
      <c r="Z3866" s="27"/>
      <c r="AA3866" s="27"/>
      <c r="AB3866" s="27"/>
      <c r="AC3866" s="27"/>
      <c r="AD3866" s="27"/>
      <c r="AE3866" s="27"/>
      <c r="AF3866" s="27"/>
      <c r="AG3866" s="27"/>
      <c r="AH3866" s="27"/>
      <c r="AI3866" s="27"/>
      <c r="AJ3866" s="27"/>
      <c r="AK3866" s="27"/>
      <c r="AL3866" s="27"/>
      <c r="AM3866" s="27"/>
      <c r="AN3866" s="27"/>
      <c r="AO3866" s="27"/>
      <c r="AP3866" s="27"/>
      <c r="AQ3866" s="27">
        <f>SUM(O3866:W3866)</f>
        <v>484996140</v>
      </c>
      <c r="AR3866" s="27">
        <f t="shared" si="108"/>
        <v>543195676.80000007</v>
      </c>
      <c r="AS3866" s="10"/>
      <c r="AT3866" s="9">
        <v>2014</v>
      </c>
      <c r="AU3866" s="89"/>
    </row>
    <row r="3867" spans="2:47" x14ac:dyDescent="0.25">
      <c r="B3867" s="10" t="s">
        <v>6444</v>
      </c>
      <c r="C3867" s="16" t="s">
        <v>100</v>
      </c>
      <c r="D3867" s="15" t="s">
        <v>6445</v>
      </c>
      <c r="E3867" s="15" t="s">
        <v>6446</v>
      </c>
      <c r="F3867" s="31" t="s">
        <v>6447</v>
      </c>
      <c r="G3867" s="15" t="s">
        <v>6448</v>
      </c>
      <c r="H3867" s="15" t="s">
        <v>105</v>
      </c>
      <c r="I3867" s="15">
        <v>100</v>
      </c>
      <c r="J3867" s="15" t="s">
        <v>6043</v>
      </c>
      <c r="K3867" s="15" t="s">
        <v>5952</v>
      </c>
      <c r="L3867" s="10"/>
      <c r="M3867" s="10" t="s">
        <v>6044</v>
      </c>
      <c r="N3867" s="10" t="s">
        <v>5955</v>
      </c>
      <c r="O3867" s="27"/>
      <c r="P3867" s="27"/>
      <c r="Q3867" s="27"/>
      <c r="R3867" s="27">
        <v>1751000</v>
      </c>
      <c r="S3867" s="27">
        <v>1751000</v>
      </c>
      <c r="T3867" s="27">
        <v>1751000</v>
      </c>
      <c r="U3867" s="27">
        <v>1751000</v>
      </c>
      <c r="V3867" s="27">
        <v>1751000</v>
      </c>
      <c r="W3867" s="27"/>
      <c r="X3867" s="27"/>
      <c r="Y3867" s="27"/>
      <c r="Z3867" s="27"/>
      <c r="AA3867" s="27"/>
      <c r="AB3867" s="27"/>
      <c r="AC3867" s="27"/>
      <c r="AD3867" s="27"/>
      <c r="AE3867" s="27"/>
      <c r="AF3867" s="27"/>
      <c r="AG3867" s="27"/>
      <c r="AH3867" s="27"/>
      <c r="AI3867" s="27"/>
      <c r="AJ3867" s="27"/>
      <c r="AK3867" s="27"/>
      <c r="AL3867" s="27"/>
      <c r="AM3867" s="27"/>
      <c r="AN3867" s="27"/>
      <c r="AO3867" s="27"/>
      <c r="AP3867" s="27"/>
      <c r="AQ3867" s="27">
        <f>SUM(O3867:W3867)</f>
        <v>8755000</v>
      </c>
      <c r="AR3867" s="27">
        <f t="shared" si="108"/>
        <v>9805600.0000000019</v>
      </c>
      <c r="AS3867" s="10"/>
      <c r="AT3867" s="9">
        <v>2014</v>
      </c>
      <c r="AU3867" s="89"/>
    </row>
    <row r="3868" spans="2:47" x14ac:dyDescent="0.25">
      <c r="B3868" s="10" t="s">
        <v>6449</v>
      </c>
      <c r="C3868" s="16" t="s">
        <v>100</v>
      </c>
      <c r="D3868" s="15" t="s">
        <v>6450</v>
      </c>
      <c r="E3868" s="15" t="s">
        <v>6451</v>
      </c>
      <c r="F3868" s="31" t="s">
        <v>6452</v>
      </c>
      <c r="G3868" s="15" t="s">
        <v>6453</v>
      </c>
      <c r="H3868" s="15" t="s">
        <v>105</v>
      </c>
      <c r="I3868" s="15">
        <v>100</v>
      </c>
      <c r="J3868" s="15" t="s">
        <v>6043</v>
      </c>
      <c r="K3868" s="15" t="s">
        <v>5952</v>
      </c>
      <c r="L3868" s="10"/>
      <c r="M3868" s="10" t="s">
        <v>6044</v>
      </c>
      <c r="N3868" s="10" t="s">
        <v>5955</v>
      </c>
      <c r="O3868" s="27"/>
      <c r="P3868" s="27"/>
      <c r="Q3868" s="27"/>
      <c r="R3868" s="27">
        <v>56640000</v>
      </c>
      <c r="S3868" s="27">
        <v>56640000</v>
      </c>
      <c r="T3868" s="27">
        <v>56640000</v>
      </c>
      <c r="U3868" s="27">
        <v>56640000</v>
      </c>
      <c r="V3868" s="27">
        <v>56640000</v>
      </c>
      <c r="W3868" s="27"/>
      <c r="X3868" s="27"/>
      <c r="Y3868" s="27"/>
      <c r="Z3868" s="27"/>
      <c r="AA3868" s="27"/>
      <c r="AB3868" s="27"/>
      <c r="AC3868" s="27"/>
      <c r="AD3868" s="27"/>
      <c r="AE3868" s="27"/>
      <c r="AF3868" s="27"/>
      <c r="AG3868" s="27"/>
      <c r="AH3868" s="27"/>
      <c r="AI3868" s="27"/>
      <c r="AJ3868" s="27"/>
      <c r="AK3868" s="27"/>
      <c r="AL3868" s="27"/>
      <c r="AM3868" s="27"/>
      <c r="AN3868" s="27"/>
      <c r="AO3868" s="27"/>
      <c r="AP3868" s="27"/>
      <c r="AQ3868" s="27">
        <f>SUM(O3868:W3868)</f>
        <v>283200000</v>
      </c>
      <c r="AR3868" s="27">
        <f t="shared" si="108"/>
        <v>317184000.00000006</v>
      </c>
      <c r="AS3868" s="10"/>
      <c r="AT3868" s="9">
        <v>2014</v>
      </c>
      <c r="AU3868" s="89"/>
    </row>
    <row r="3869" spans="2:47" x14ac:dyDescent="0.25">
      <c r="B3869" s="10" t="s">
        <v>6454</v>
      </c>
      <c r="C3869" s="16" t="s">
        <v>100</v>
      </c>
      <c r="D3869" s="15" t="s">
        <v>6455</v>
      </c>
      <c r="E3869" s="15" t="s">
        <v>6456</v>
      </c>
      <c r="F3869" s="31" t="s">
        <v>6456</v>
      </c>
      <c r="G3869" s="15" t="s">
        <v>6457</v>
      </c>
      <c r="H3869" s="15" t="s">
        <v>197</v>
      </c>
      <c r="I3869" s="15">
        <v>100</v>
      </c>
      <c r="J3869" s="15" t="s">
        <v>6043</v>
      </c>
      <c r="K3869" s="15" t="s">
        <v>5952</v>
      </c>
      <c r="L3869" s="10"/>
      <c r="M3869" s="10" t="s">
        <v>6044</v>
      </c>
      <c r="N3869" s="10" t="s">
        <v>5955</v>
      </c>
      <c r="O3869" s="27"/>
      <c r="P3869" s="27"/>
      <c r="Q3869" s="27"/>
      <c r="R3869" s="27">
        <v>240466780</v>
      </c>
      <c r="S3869" s="27">
        <v>240466780</v>
      </c>
      <c r="T3869" s="27">
        <v>240466780</v>
      </c>
      <c r="U3869" s="27"/>
      <c r="V3869" s="27"/>
      <c r="W3869" s="27"/>
      <c r="X3869" s="27"/>
      <c r="Y3869" s="27"/>
      <c r="Z3869" s="27"/>
      <c r="AA3869" s="27"/>
      <c r="AB3869" s="27"/>
      <c r="AC3869" s="27"/>
      <c r="AD3869" s="27"/>
      <c r="AE3869" s="27"/>
      <c r="AF3869" s="27"/>
      <c r="AG3869" s="27"/>
      <c r="AH3869" s="27"/>
      <c r="AI3869" s="27"/>
      <c r="AJ3869" s="27"/>
      <c r="AK3869" s="27"/>
      <c r="AL3869" s="27"/>
      <c r="AM3869" s="27"/>
      <c r="AN3869" s="27"/>
      <c r="AO3869" s="27"/>
      <c r="AP3869" s="27"/>
      <c r="AQ3869" s="27">
        <v>0</v>
      </c>
      <c r="AR3869" s="27">
        <f t="shared" si="108"/>
        <v>0</v>
      </c>
      <c r="AS3869" s="10"/>
      <c r="AT3869" s="9">
        <v>2014</v>
      </c>
      <c r="AU3869" s="10" t="s">
        <v>6458</v>
      </c>
    </row>
    <row r="3870" spans="2:47" x14ac:dyDescent="0.25">
      <c r="B3870" s="10" t="s">
        <v>6459</v>
      </c>
      <c r="C3870" s="16" t="s">
        <v>100</v>
      </c>
      <c r="D3870" s="15" t="s">
        <v>6455</v>
      </c>
      <c r="E3870" s="15" t="s">
        <v>6456</v>
      </c>
      <c r="F3870" s="31" t="s">
        <v>6456</v>
      </c>
      <c r="G3870" s="15" t="s">
        <v>6457</v>
      </c>
      <c r="H3870" s="18" t="s">
        <v>197</v>
      </c>
      <c r="I3870" s="53">
        <v>100</v>
      </c>
      <c r="J3870" s="10" t="s">
        <v>6164</v>
      </c>
      <c r="K3870" s="15" t="s">
        <v>5952</v>
      </c>
      <c r="L3870" s="15"/>
      <c r="M3870" s="10" t="s">
        <v>6044</v>
      </c>
      <c r="N3870" s="10" t="s">
        <v>5955</v>
      </c>
      <c r="O3870" s="27"/>
      <c r="P3870" s="27"/>
      <c r="Q3870" s="27"/>
      <c r="R3870" s="27">
        <v>200466780</v>
      </c>
      <c r="S3870" s="27">
        <v>240466780</v>
      </c>
      <c r="T3870" s="27">
        <v>240466780</v>
      </c>
      <c r="U3870" s="73"/>
      <c r="V3870" s="73"/>
      <c r="W3870" s="73"/>
      <c r="X3870" s="73"/>
      <c r="Y3870" s="73"/>
      <c r="Z3870" s="73"/>
      <c r="AA3870" s="73"/>
      <c r="AB3870" s="73"/>
      <c r="AC3870" s="73"/>
      <c r="AD3870" s="73"/>
      <c r="AE3870" s="73"/>
      <c r="AF3870" s="73"/>
      <c r="AG3870" s="73"/>
      <c r="AH3870" s="73"/>
      <c r="AI3870" s="73"/>
      <c r="AJ3870" s="73"/>
      <c r="AK3870" s="73"/>
      <c r="AL3870" s="73"/>
      <c r="AM3870" s="73"/>
      <c r="AN3870" s="73"/>
      <c r="AO3870" s="73"/>
      <c r="AP3870" s="27"/>
      <c r="AQ3870" s="27">
        <v>0</v>
      </c>
      <c r="AR3870" s="27">
        <f t="shared" si="108"/>
        <v>0</v>
      </c>
      <c r="AS3870" s="10"/>
      <c r="AT3870" s="9">
        <v>2015</v>
      </c>
      <c r="AU3870" s="89" t="s">
        <v>6460</v>
      </c>
    </row>
    <row r="3871" spans="2:47" x14ac:dyDescent="0.25">
      <c r="B3871" s="10" t="s">
        <v>6461</v>
      </c>
      <c r="C3871" s="16" t="s">
        <v>100</v>
      </c>
      <c r="D3871" s="15" t="s">
        <v>6462</v>
      </c>
      <c r="E3871" s="15" t="s">
        <v>6463</v>
      </c>
      <c r="F3871" s="15" t="s">
        <v>6463</v>
      </c>
      <c r="G3871" s="15" t="s">
        <v>6464</v>
      </c>
      <c r="H3871" s="15" t="s">
        <v>197</v>
      </c>
      <c r="I3871" s="15">
        <v>100</v>
      </c>
      <c r="J3871" s="15" t="s">
        <v>6164</v>
      </c>
      <c r="K3871" s="15" t="s">
        <v>5952</v>
      </c>
      <c r="L3871" s="15"/>
      <c r="M3871" s="15" t="s">
        <v>6044</v>
      </c>
      <c r="N3871" s="15" t="s">
        <v>5955</v>
      </c>
      <c r="O3871" s="27"/>
      <c r="P3871" s="27"/>
      <c r="Q3871" s="27"/>
      <c r="R3871" s="27">
        <v>200466780</v>
      </c>
      <c r="S3871" s="27">
        <f>232435994.04+73715130.9</f>
        <v>306151124.94</v>
      </c>
      <c r="T3871" s="27">
        <v>240466780</v>
      </c>
      <c r="U3871" s="73"/>
      <c r="V3871" s="73"/>
      <c r="W3871" s="73"/>
      <c r="X3871" s="73"/>
      <c r="Y3871" s="73"/>
      <c r="Z3871" s="73"/>
      <c r="AA3871" s="73"/>
      <c r="AB3871" s="73"/>
      <c r="AC3871" s="73"/>
      <c r="AD3871" s="73"/>
      <c r="AE3871" s="73"/>
      <c r="AF3871" s="73"/>
      <c r="AG3871" s="73"/>
      <c r="AH3871" s="73"/>
      <c r="AI3871" s="73"/>
      <c r="AJ3871" s="73"/>
      <c r="AK3871" s="73"/>
      <c r="AL3871" s="73"/>
      <c r="AM3871" s="73"/>
      <c r="AN3871" s="73"/>
      <c r="AO3871" s="73"/>
      <c r="AP3871" s="27"/>
      <c r="AQ3871" s="27">
        <v>0</v>
      </c>
      <c r="AR3871" s="27">
        <f t="shared" si="108"/>
        <v>0</v>
      </c>
      <c r="AS3871" s="10"/>
      <c r="AT3871" s="9">
        <v>2016</v>
      </c>
      <c r="AU3871" s="89" t="s">
        <v>115</v>
      </c>
    </row>
    <row r="3872" spans="2:47" x14ac:dyDescent="0.25">
      <c r="B3872" s="10" t="s">
        <v>6465</v>
      </c>
      <c r="C3872" s="16" t="s">
        <v>100</v>
      </c>
      <c r="D3872" s="15" t="s">
        <v>6462</v>
      </c>
      <c r="E3872" s="15" t="s">
        <v>6463</v>
      </c>
      <c r="F3872" s="15" t="s">
        <v>6463</v>
      </c>
      <c r="G3872" s="15" t="s">
        <v>6464</v>
      </c>
      <c r="H3872" s="15" t="s">
        <v>197</v>
      </c>
      <c r="I3872" s="15">
        <v>100</v>
      </c>
      <c r="J3872" s="15" t="s">
        <v>6164</v>
      </c>
      <c r="K3872" s="15" t="s">
        <v>5952</v>
      </c>
      <c r="L3872" s="15"/>
      <c r="M3872" s="15" t="s">
        <v>6044</v>
      </c>
      <c r="N3872" s="15" t="s">
        <v>5955</v>
      </c>
      <c r="O3872" s="27"/>
      <c r="P3872" s="27"/>
      <c r="Q3872" s="27"/>
      <c r="R3872" s="27">
        <v>200466780</v>
      </c>
      <c r="S3872" s="27">
        <v>328475604.89999998</v>
      </c>
      <c r="T3872" s="27">
        <v>240466780</v>
      </c>
      <c r="U3872" s="73"/>
      <c r="V3872" s="73"/>
      <c r="W3872" s="73"/>
      <c r="X3872" s="73"/>
      <c r="Y3872" s="73"/>
      <c r="Z3872" s="73"/>
      <c r="AA3872" s="73"/>
      <c r="AB3872" s="73"/>
      <c r="AC3872" s="73"/>
      <c r="AD3872" s="73"/>
      <c r="AE3872" s="73"/>
      <c r="AF3872" s="73"/>
      <c r="AG3872" s="73"/>
      <c r="AH3872" s="73"/>
      <c r="AI3872" s="73"/>
      <c r="AJ3872" s="73"/>
      <c r="AK3872" s="73"/>
      <c r="AL3872" s="73"/>
      <c r="AM3872" s="73"/>
      <c r="AN3872" s="73"/>
      <c r="AO3872" s="73"/>
      <c r="AP3872" s="27"/>
      <c r="AQ3872" s="27">
        <v>0</v>
      </c>
      <c r="AR3872" s="27">
        <f t="shared" si="108"/>
        <v>0</v>
      </c>
      <c r="AS3872" s="10"/>
      <c r="AT3872" s="9">
        <v>2016</v>
      </c>
      <c r="AU3872" s="89" t="s">
        <v>115</v>
      </c>
    </row>
    <row r="3873" spans="2:47" x14ac:dyDescent="0.25">
      <c r="B3873" s="10" t="s">
        <v>6466</v>
      </c>
      <c r="C3873" s="16" t="s">
        <v>100</v>
      </c>
      <c r="D3873" s="15" t="s">
        <v>6462</v>
      </c>
      <c r="E3873" s="15" t="s">
        <v>6463</v>
      </c>
      <c r="F3873" s="15" t="s">
        <v>6463</v>
      </c>
      <c r="G3873" s="15" t="s">
        <v>6464</v>
      </c>
      <c r="H3873" s="15" t="s">
        <v>197</v>
      </c>
      <c r="I3873" s="15">
        <v>100</v>
      </c>
      <c r="J3873" s="15" t="s">
        <v>6164</v>
      </c>
      <c r="K3873" s="15" t="s">
        <v>5952</v>
      </c>
      <c r="L3873" s="15"/>
      <c r="M3873" s="15" t="s">
        <v>6044</v>
      </c>
      <c r="N3873" s="15" t="s">
        <v>5955</v>
      </c>
      <c r="O3873" s="27"/>
      <c r="P3873" s="27"/>
      <c r="Q3873" s="27"/>
      <c r="R3873" s="27">
        <v>200466780</v>
      </c>
      <c r="S3873" s="27">
        <v>328475604.89999998</v>
      </c>
      <c r="T3873" s="27">
        <f>240466780+224380613.6</f>
        <v>464847393.60000002</v>
      </c>
      <c r="U3873" s="73"/>
      <c r="V3873" s="73"/>
      <c r="W3873" s="73"/>
      <c r="X3873" s="73"/>
      <c r="Y3873" s="73"/>
      <c r="Z3873" s="73"/>
      <c r="AA3873" s="73"/>
      <c r="AB3873" s="73"/>
      <c r="AC3873" s="73"/>
      <c r="AD3873" s="73"/>
      <c r="AE3873" s="73"/>
      <c r="AF3873" s="73"/>
      <c r="AG3873" s="73"/>
      <c r="AH3873" s="73"/>
      <c r="AI3873" s="73"/>
      <c r="AJ3873" s="73"/>
      <c r="AK3873" s="73"/>
      <c r="AL3873" s="73"/>
      <c r="AM3873" s="73"/>
      <c r="AN3873" s="73"/>
      <c r="AO3873" s="73"/>
      <c r="AP3873" s="27"/>
      <c r="AQ3873" s="27">
        <f>SUM(O3873:W3873)</f>
        <v>993789778.5</v>
      </c>
      <c r="AR3873" s="27">
        <f t="shared" si="108"/>
        <v>1113044551.9200001</v>
      </c>
      <c r="AS3873" s="10"/>
      <c r="AT3873" s="9">
        <v>2016</v>
      </c>
      <c r="AU3873" s="10"/>
    </row>
    <row r="3874" spans="2:47" x14ac:dyDescent="0.25">
      <c r="B3874" s="10" t="s">
        <v>6467</v>
      </c>
      <c r="C3874" s="16" t="s">
        <v>100</v>
      </c>
      <c r="D3874" s="15" t="s">
        <v>6468</v>
      </c>
      <c r="E3874" s="15" t="s">
        <v>6469</v>
      </c>
      <c r="F3874" s="31" t="s">
        <v>6470</v>
      </c>
      <c r="G3874" s="15" t="s">
        <v>6471</v>
      </c>
      <c r="H3874" s="15" t="s">
        <v>197</v>
      </c>
      <c r="I3874" s="15">
        <v>100</v>
      </c>
      <c r="J3874" s="15" t="s">
        <v>6043</v>
      </c>
      <c r="K3874" s="15" t="s">
        <v>5952</v>
      </c>
      <c r="L3874" s="10"/>
      <c r="M3874" s="10" t="s">
        <v>6044</v>
      </c>
      <c r="N3874" s="10" t="s">
        <v>5955</v>
      </c>
      <c r="O3874" s="27"/>
      <c r="P3874" s="27"/>
      <c r="Q3874" s="27"/>
      <c r="R3874" s="27">
        <v>94428000</v>
      </c>
      <c r="S3874" s="27">
        <v>94428000</v>
      </c>
      <c r="T3874" s="27">
        <v>94428000</v>
      </c>
      <c r="U3874" s="27"/>
      <c r="V3874" s="27"/>
      <c r="W3874" s="27"/>
      <c r="X3874" s="27"/>
      <c r="Y3874" s="27"/>
      <c r="Z3874" s="27"/>
      <c r="AA3874" s="27"/>
      <c r="AB3874" s="27"/>
      <c r="AC3874" s="27"/>
      <c r="AD3874" s="27"/>
      <c r="AE3874" s="27"/>
      <c r="AF3874" s="27"/>
      <c r="AG3874" s="27"/>
      <c r="AH3874" s="27"/>
      <c r="AI3874" s="27"/>
      <c r="AJ3874" s="27"/>
      <c r="AK3874" s="27"/>
      <c r="AL3874" s="27"/>
      <c r="AM3874" s="27"/>
      <c r="AN3874" s="27"/>
      <c r="AO3874" s="27"/>
      <c r="AP3874" s="27"/>
      <c r="AQ3874" s="27">
        <v>0</v>
      </c>
      <c r="AR3874" s="27">
        <f t="shared" si="108"/>
        <v>0</v>
      </c>
      <c r="AS3874" s="10"/>
      <c r="AT3874" s="9">
        <v>2014</v>
      </c>
      <c r="AU3874" s="89" t="s">
        <v>6048</v>
      </c>
    </row>
    <row r="3875" spans="2:47" x14ac:dyDescent="0.25">
      <c r="B3875" s="10" t="s">
        <v>6472</v>
      </c>
      <c r="C3875" s="16" t="s">
        <v>100</v>
      </c>
      <c r="D3875" s="15" t="s">
        <v>6473</v>
      </c>
      <c r="E3875" s="15" t="s">
        <v>6474</v>
      </c>
      <c r="F3875" s="31" t="s">
        <v>6475</v>
      </c>
      <c r="G3875" s="15" t="s">
        <v>6471</v>
      </c>
      <c r="H3875" s="15" t="s">
        <v>197</v>
      </c>
      <c r="I3875" s="15">
        <v>100</v>
      </c>
      <c r="J3875" s="15" t="s">
        <v>6043</v>
      </c>
      <c r="K3875" s="15" t="s">
        <v>5952</v>
      </c>
      <c r="L3875" s="10"/>
      <c r="M3875" s="10" t="s">
        <v>6044</v>
      </c>
      <c r="N3875" s="10" t="s">
        <v>5955</v>
      </c>
      <c r="O3875" s="27"/>
      <c r="P3875" s="27"/>
      <c r="Q3875" s="27"/>
      <c r="R3875" s="27">
        <v>94428000</v>
      </c>
      <c r="S3875" s="27">
        <v>101009036.76923077</v>
      </c>
      <c r="T3875" s="27">
        <v>94428000</v>
      </c>
      <c r="U3875" s="27"/>
      <c r="V3875" s="27"/>
      <c r="W3875" s="27"/>
      <c r="X3875" s="27"/>
      <c r="Y3875" s="27"/>
      <c r="Z3875" s="27"/>
      <c r="AA3875" s="27"/>
      <c r="AB3875" s="27"/>
      <c r="AC3875" s="27"/>
      <c r="AD3875" s="27"/>
      <c r="AE3875" s="27"/>
      <c r="AF3875" s="27"/>
      <c r="AG3875" s="27"/>
      <c r="AH3875" s="27"/>
      <c r="AI3875" s="27"/>
      <c r="AJ3875" s="27"/>
      <c r="AK3875" s="27"/>
      <c r="AL3875" s="27"/>
      <c r="AM3875" s="27"/>
      <c r="AN3875" s="27"/>
      <c r="AO3875" s="27"/>
      <c r="AP3875" s="27"/>
      <c r="AQ3875" s="27">
        <v>0</v>
      </c>
      <c r="AR3875" s="27">
        <f t="shared" si="108"/>
        <v>0</v>
      </c>
      <c r="AS3875" s="10"/>
      <c r="AT3875" s="9">
        <v>2014</v>
      </c>
      <c r="AU3875" s="89" t="s">
        <v>115</v>
      </c>
    </row>
    <row r="3876" spans="2:47" x14ac:dyDescent="0.25">
      <c r="B3876" s="10" t="s">
        <v>6476</v>
      </c>
      <c r="C3876" s="16" t="s">
        <v>100</v>
      </c>
      <c r="D3876" s="15" t="s">
        <v>6473</v>
      </c>
      <c r="E3876" s="15" t="s">
        <v>6474</v>
      </c>
      <c r="F3876" s="31" t="s">
        <v>6475</v>
      </c>
      <c r="G3876" s="15" t="s">
        <v>6471</v>
      </c>
      <c r="H3876" s="15" t="s">
        <v>197</v>
      </c>
      <c r="I3876" s="15">
        <v>100</v>
      </c>
      <c r="J3876" s="15" t="s">
        <v>6043</v>
      </c>
      <c r="K3876" s="15" t="s">
        <v>5952</v>
      </c>
      <c r="L3876" s="10"/>
      <c r="M3876" s="10" t="s">
        <v>6044</v>
      </c>
      <c r="N3876" s="10" t="s">
        <v>5955</v>
      </c>
      <c r="O3876" s="27"/>
      <c r="P3876" s="27"/>
      <c r="Q3876" s="27"/>
      <c r="R3876" s="27">
        <v>94428000</v>
      </c>
      <c r="S3876" s="27">
        <v>101009036.76923077</v>
      </c>
      <c r="T3876" s="27">
        <v>102993345</v>
      </c>
      <c r="U3876" s="27"/>
      <c r="V3876" s="27"/>
      <c r="W3876" s="27"/>
      <c r="X3876" s="27"/>
      <c r="Y3876" s="27"/>
      <c r="Z3876" s="27"/>
      <c r="AA3876" s="27"/>
      <c r="AB3876" s="27"/>
      <c r="AC3876" s="27"/>
      <c r="AD3876" s="27"/>
      <c r="AE3876" s="27"/>
      <c r="AF3876" s="27"/>
      <c r="AG3876" s="27"/>
      <c r="AH3876" s="27"/>
      <c r="AI3876" s="27"/>
      <c r="AJ3876" s="27"/>
      <c r="AK3876" s="27"/>
      <c r="AL3876" s="27"/>
      <c r="AM3876" s="27"/>
      <c r="AN3876" s="27"/>
      <c r="AO3876" s="27"/>
      <c r="AP3876" s="27"/>
      <c r="AQ3876" s="27">
        <f>SUM(O3876:W3876)</f>
        <v>298430381.76923078</v>
      </c>
      <c r="AR3876" s="27">
        <f t="shared" si="108"/>
        <v>334242027.5815385</v>
      </c>
      <c r="AS3876" s="10"/>
      <c r="AT3876" s="9">
        <v>2014</v>
      </c>
      <c r="AU3876" s="10" t="s">
        <v>6477</v>
      </c>
    </row>
    <row r="3877" spans="2:47" x14ac:dyDescent="0.25">
      <c r="B3877" s="10" t="s">
        <v>6478</v>
      </c>
      <c r="C3877" s="16" t="s">
        <v>100</v>
      </c>
      <c r="D3877" s="15" t="s">
        <v>6479</v>
      </c>
      <c r="E3877" s="15" t="s">
        <v>6480</v>
      </c>
      <c r="F3877" s="31" t="s">
        <v>6481</v>
      </c>
      <c r="G3877" s="15" t="s">
        <v>6482</v>
      </c>
      <c r="H3877" s="15" t="s">
        <v>197</v>
      </c>
      <c r="I3877" s="15">
        <v>90</v>
      </c>
      <c r="J3877" s="15" t="s">
        <v>238</v>
      </c>
      <c r="K3877" s="10" t="s">
        <v>5830</v>
      </c>
      <c r="L3877" s="10"/>
      <c r="M3877" s="10" t="s">
        <v>6149</v>
      </c>
      <c r="N3877" s="10" t="s">
        <v>5955</v>
      </c>
      <c r="O3877" s="27"/>
      <c r="P3877" s="27"/>
      <c r="Q3877" s="27"/>
      <c r="R3877" s="27">
        <v>124471903.23999999</v>
      </c>
      <c r="S3877" s="27">
        <v>129450779.3696</v>
      </c>
      <c r="T3877" s="27">
        <v>134628810.544384</v>
      </c>
      <c r="U3877" s="27"/>
      <c r="V3877" s="27"/>
      <c r="W3877" s="27"/>
      <c r="X3877" s="27"/>
      <c r="Y3877" s="27"/>
      <c r="Z3877" s="27"/>
      <c r="AA3877" s="27"/>
      <c r="AB3877" s="27"/>
      <c r="AC3877" s="27"/>
      <c r="AD3877" s="27"/>
      <c r="AE3877" s="27"/>
      <c r="AF3877" s="27"/>
      <c r="AG3877" s="27"/>
      <c r="AH3877" s="27"/>
      <c r="AI3877" s="27"/>
      <c r="AJ3877" s="27"/>
      <c r="AK3877" s="27"/>
      <c r="AL3877" s="27"/>
      <c r="AM3877" s="27"/>
      <c r="AN3877" s="27"/>
      <c r="AO3877" s="27"/>
      <c r="AP3877" s="27"/>
      <c r="AQ3877" s="27">
        <v>0</v>
      </c>
      <c r="AR3877" s="27">
        <f t="shared" si="108"/>
        <v>0</v>
      </c>
      <c r="AS3877" s="10"/>
      <c r="AT3877" s="9">
        <v>2014</v>
      </c>
      <c r="AU3877" s="10" t="s">
        <v>212</v>
      </c>
    </row>
    <row r="3878" spans="2:47" x14ac:dyDescent="0.25">
      <c r="B3878" s="10" t="s">
        <v>6483</v>
      </c>
      <c r="C3878" s="16" t="s">
        <v>100</v>
      </c>
      <c r="D3878" s="15" t="s">
        <v>6479</v>
      </c>
      <c r="E3878" s="15" t="s">
        <v>6480</v>
      </c>
      <c r="F3878" s="31" t="s">
        <v>6481</v>
      </c>
      <c r="G3878" s="15" t="s">
        <v>6484</v>
      </c>
      <c r="H3878" s="15" t="s">
        <v>197</v>
      </c>
      <c r="I3878" s="15">
        <v>90</v>
      </c>
      <c r="J3878" s="15" t="s">
        <v>238</v>
      </c>
      <c r="K3878" s="10" t="s">
        <v>5830</v>
      </c>
      <c r="L3878" s="10"/>
      <c r="M3878" s="10" t="s">
        <v>6149</v>
      </c>
      <c r="N3878" s="10" t="s">
        <v>5955</v>
      </c>
      <c r="O3878" s="27"/>
      <c r="P3878" s="27"/>
      <c r="Q3878" s="27"/>
      <c r="R3878" s="27">
        <v>93633152</v>
      </c>
      <c r="S3878" s="27">
        <v>97378478.079999998</v>
      </c>
      <c r="T3878" s="27">
        <v>101273617.2032</v>
      </c>
      <c r="U3878" s="27"/>
      <c r="V3878" s="27"/>
      <c r="W3878" s="27"/>
      <c r="X3878" s="27"/>
      <c r="Y3878" s="27"/>
      <c r="Z3878" s="27"/>
      <c r="AA3878" s="27"/>
      <c r="AB3878" s="27"/>
      <c r="AC3878" s="27"/>
      <c r="AD3878" s="27"/>
      <c r="AE3878" s="27"/>
      <c r="AF3878" s="27"/>
      <c r="AG3878" s="27"/>
      <c r="AH3878" s="27"/>
      <c r="AI3878" s="27"/>
      <c r="AJ3878" s="27"/>
      <c r="AK3878" s="27"/>
      <c r="AL3878" s="27"/>
      <c r="AM3878" s="27"/>
      <c r="AN3878" s="27"/>
      <c r="AO3878" s="27"/>
      <c r="AP3878" s="27"/>
      <c r="AQ3878" s="27">
        <v>0</v>
      </c>
      <c r="AR3878" s="27">
        <f t="shared" si="108"/>
        <v>0</v>
      </c>
      <c r="AS3878" s="10"/>
      <c r="AT3878" s="9">
        <v>2014</v>
      </c>
      <c r="AU3878" s="10" t="s">
        <v>212</v>
      </c>
    </row>
    <row r="3879" spans="2:47" x14ac:dyDescent="0.25">
      <c r="B3879" s="10" t="s">
        <v>6485</v>
      </c>
      <c r="C3879" s="16" t="s">
        <v>100</v>
      </c>
      <c r="D3879" s="15" t="s">
        <v>6479</v>
      </c>
      <c r="E3879" s="15" t="s">
        <v>6480</v>
      </c>
      <c r="F3879" s="31" t="s">
        <v>6481</v>
      </c>
      <c r="G3879" s="15" t="s">
        <v>6486</v>
      </c>
      <c r="H3879" s="15" t="s">
        <v>197</v>
      </c>
      <c r="I3879" s="15">
        <v>90</v>
      </c>
      <c r="J3879" s="15" t="s">
        <v>238</v>
      </c>
      <c r="K3879" s="10" t="s">
        <v>5830</v>
      </c>
      <c r="L3879" s="10"/>
      <c r="M3879" s="10" t="s">
        <v>6149</v>
      </c>
      <c r="N3879" s="10" t="s">
        <v>5955</v>
      </c>
      <c r="O3879" s="27"/>
      <c r="P3879" s="27"/>
      <c r="Q3879" s="27"/>
      <c r="R3879" s="27">
        <v>78831936</v>
      </c>
      <c r="S3879" s="27">
        <v>81985213.439999998</v>
      </c>
      <c r="T3879" s="27">
        <v>85264621.977599993</v>
      </c>
      <c r="U3879" s="27"/>
      <c r="V3879" s="27"/>
      <c r="W3879" s="27"/>
      <c r="X3879" s="27"/>
      <c r="Y3879" s="27"/>
      <c r="Z3879" s="27"/>
      <c r="AA3879" s="27"/>
      <c r="AB3879" s="27"/>
      <c r="AC3879" s="27"/>
      <c r="AD3879" s="27"/>
      <c r="AE3879" s="27"/>
      <c r="AF3879" s="27"/>
      <c r="AG3879" s="27"/>
      <c r="AH3879" s="27"/>
      <c r="AI3879" s="27"/>
      <c r="AJ3879" s="27"/>
      <c r="AK3879" s="27"/>
      <c r="AL3879" s="27"/>
      <c r="AM3879" s="27"/>
      <c r="AN3879" s="27"/>
      <c r="AO3879" s="27"/>
      <c r="AP3879" s="27"/>
      <c r="AQ3879" s="27">
        <v>0</v>
      </c>
      <c r="AR3879" s="27">
        <f t="shared" si="108"/>
        <v>0</v>
      </c>
      <c r="AS3879" s="10"/>
      <c r="AT3879" s="9">
        <v>2014</v>
      </c>
      <c r="AU3879" s="10" t="s">
        <v>212</v>
      </c>
    </row>
    <row r="3880" spans="2:47" x14ac:dyDescent="0.25">
      <c r="B3880" s="10" t="s">
        <v>6487</v>
      </c>
      <c r="C3880" s="16" t="s">
        <v>100</v>
      </c>
      <c r="D3880" s="15" t="s">
        <v>6479</v>
      </c>
      <c r="E3880" s="15" t="s">
        <v>6480</v>
      </c>
      <c r="F3880" s="31" t="s">
        <v>6481</v>
      </c>
      <c r="G3880" s="15" t="s">
        <v>6488</v>
      </c>
      <c r="H3880" s="15" t="s">
        <v>197</v>
      </c>
      <c r="I3880" s="15">
        <v>90</v>
      </c>
      <c r="J3880" s="15" t="s">
        <v>238</v>
      </c>
      <c r="K3880" s="10" t="s">
        <v>5830</v>
      </c>
      <c r="L3880" s="10"/>
      <c r="M3880" s="10" t="s">
        <v>6149</v>
      </c>
      <c r="N3880" s="10" t="s">
        <v>5955</v>
      </c>
      <c r="O3880" s="27"/>
      <c r="P3880" s="27"/>
      <c r="Q3880" s="27"/>
      <c r="R3880" s="27">
        <v>80815480</v>
      </c>
      <c r="S3880" s="27">
        <v>84048099.200000003</v>
      </c>
      <c r="T3880" s="27">
        <v>87410023.168000013</v>
      </c>
      <c r="U3880" s="27"/>
      <c r="V3880" s="27"/>
      <c r="W3880" s="27"/>
      <c r="X3880" s="27"/>
      <c r="Y3880" s="27"/>
      <c r="Z3880" s="27"/>
      <c r="AA3880" s="27"/>
      <c r="AB3880" s="27"/>
      <c r="AC3880" s="27"/>
      <c r="AD3880" s="27"/>
      <c r="AE3880" s="27"/>
      <c r="AF3880" s="27"/>
      <c r="AG3880" s="27"/>
      <c r="AH3880" s="27"/>
      <c r="AI3880" s="27"/>
      <c r="AJ3880" s="27"/>
      <c r="AK3880" s="27"/>
      <c r="AL3880" s="27"/>
      <c r="AM3880" s="27"/>
      <c r="AN3880" s="27"/>
      <c r="AO3880" s="27"/>
      <c r="AP3880" s="27"/>
      <c r="AQ3880" s="27">
        <v>0</v>
      </c>
      <c r="AR3880" s="27">
        <f t="shared" si="108"/>
        <v>0</v>
      </c>
      <c r="AS3880" s="10"/>
      <c r="AT3880" s="9">
        <v>2014</v>
      </c>
      <c r="AU3880" s="10" t="s">
        <v>212</v>
      </c>
    </row>
    <row r="3881" spans="2:47" x14ac:dyDescent="0.25">
      <c r="B3881" s="10" t="s">
        <v>6489</v>
      </c>
      <c r="C3881" s="16" t="s">
        <v>100</v>
      </c>
      <c r="D3881" s="15" t="s">
        <v>6479</v>
      </c>
      <c r="E3881" s="15" t="s">
        <v>6480</v>
      </c>
      <c r="F3881" s="31" t="s">
        <v>6481</v>
      </c>
      <c r="G3881" s="15" t="s">
        <v>6490</v>
      </c>
      <c r="H3881" s="15" t="s">
        <v>197</v>
      </c>
      <c r="I3881" s="15">
        <v>90</v>
      </c>
      <c r="J3881" s="15" t="s">
        <v>238</v>
      </c>
      <c r="K3881" s="10" t="s">
        <v>5830</v>
      </c>
      <c r="L3881" s="10"/>
      <c r="M3881" s="10" t="s">
        <v>6149</v>
      </c>
      <c r="N3881" s="10" t="s">
        <v>5955</v>
      </c>
      <c r="O3881" s="27"/>
      <c r="P3881" s="27"/>
      <c r="Q3881" s="27"/>
      <c r="R3881" s="27">
        <v>18438105.84</v>
      </c>
      <c r="S3881" s="27">
        <v>19175630.073600002</v>
      </c>
      <c r="T3881" s="27">
        <v>19942655.276544001</v>
      </c>
      <c r="U3881" s="27"/>
      <c r="V3881" s="27"/>
      <c r="W3881" s="27"/>
      <c r="X3881" s="27"/>
      <c r="Y3881" s="27"/>
      <c r="Z3881" s="27"/>
      <c r="AA3881" s="27"/>
      <c r="AB3881" s="27"/>
      <c r="AC3881" s="27"/>
      <c r="AD3881" s="27"/>
      <c r="AE3881" s="27"/>
      <c r="AF3881" s="27"/>
      <c r="AG3881" s="27"/>
      <c r="AH3881" s="27"/>
      <c r="AI3881" s="27"/>
      <c r="AJ3881" s="27"/>
      <c r="AK3881" s="27"/>
      <c r="AL3881" s="27"/>
      <c r="AM3881" s="27"/>
      <c r="AN3881" s="27"/>
      <c r="AO3881" s="27"/>
      <c r="AP3881" s="27"/>
      <c r="AQ3881" s="27">
        <f>SUM(O3881:W3881)</f>
        <v>57556391.190144002</v>
      </c>
      <c r="AR3881" s="27">
        <f t="shared" si="108"/>
        <v>64463158.132961288</v>
      </c>
      <c r="AS3881" s="10"/>
      <c r="AT3881" s="9">
        <v>2014</v>
      </c>
      <c r="AU3881" s="89"/>
    </row>
    <row r="3882" spans="2:47" x14ac:dyDescent="0.25">
      <c r="B3882" s="10" t="s">
        <v>6491</v>
      </c>
      <c r="C3882" s="16" t="s">
        <v>100</v>
      </c>
      <c r="D3882" s="15" t="s">
        <v>6479</v>
      </c>
      <c r="E3882" s="15" t="s">
        <v>6480</v>
      </c>
      <c r="F3882" s="31" t="s">
        <v>6481</v>
      </c>
      <c r="G3882" s="15" t="s">
        <v>6492</v>
      </c>
      <c r="H3882" s="15" t="s">
        <v>197</v>
      </c>
      <c r="I3882" s="15">
        <v>90</v>
      </c>
      <c r="J3882" s="15" t="s">
        <v>238</v>
      </c>
      <c r="K3882" s="10" t="s">
        <v>5830</v>
      </c>
      <c r="L3882" s="10"/>
      <c r="M3882" s="10" t="s">
        <v>6149</v>
      </c>
      <c r="N3882" s="10" t="s">
        <v>5955</v>
      </c>
      <c r="O3882" s="27"/>
      <c r="P3882" s="27"/>
      <c r="Q3882" s="27"/>
      <c r="R3882" s="27">
        <v>29897376</v>
      </c>
      <c r="S3882" s="27">
        <v>31093271.040000003</v>
      </c>
      <c r="T3882" s="27">
        <v>32337001.881600004</v>
      </c>
      <c r="U3882" s="27"/>
      <c r="V3882" s="27"/>
      <c r="W3882" s="27"/>
      <c r="X3882" s="27"/>
      <c r="Y3882" s="27"/>
      <c r="Z3882" s="27"/>
      <c r="AA3882" s="27"/>
      <c r="AB3882" s="27"/>
      <c r="AC3882" s="27"/>
      <c r="AD3882" s="27"/>
      <c r="AE3882" s="27"/>
      <c r="AF3882" s="27"/>
      <c r="AG3882" s="27"/>
      <c r="AH3882" s="27"/>
      <c r="AI3882" s="27"/>
      <c r="AJ3882" s="27"/>
      <c r="AK3882" s="27"/>
      <c r="AL3882" s="27"/>
      <c r="AM3882" s="27"/>
      <c r="AN3882" s="27"/>
      <c r="AO3882" s="27"/>
      <c r="AP3882" s="27"/>
      <c r="AQ3882" s="27">
        <f>SUM(O3882:W3882)</f>
        <v>93327648.921600014</v>
      </c>
      <c r="AR3882" s="27">
        <f t="shared" si="108"/>
        <v>104526966.79219203</v>
      </c>
      <c r="AS3882" s="10"/>
      <c r="AT3882" s="9">
        <v>2014</v>
      </c>
      <c r="AU3882" s="89"/>
    </row>
    <row r="3883" spans="2:47" x14ac:dyDescent="0.25">
      <c r="B3883" s="10" t="s">
        <v>6493</v>
      </c>
      <c r="C3883" s="16" t="s">
        <v>100</v>
      </c>
      <c r="D3883" s="15" t="s">
        <v>6494</v>
      </c>
      <c r="E3883" s="15" t="s">
        <v>6495</v>
      </c>
      <c r="F3883" s="31" t="s">
        <v>6496</v>
      </c>
      <c r="G3883" s="15" t="s">
        <v>6497</v>
      </c>
      <c r="H3883" s="15" t="s">
        <v>197</v>
      </c>
      <c r="I3883" s="15">
        <v>80</v>
      </c>
      <c r="J3883" s="15" t="s">
        <v>238</v>
      </c>
      <c r="K3883" s="10" t="s">
        <v>5830</v>
      </c>
      <c r="L3883" s="10"/>
      <c r="M3883" s="10" t="s">
        <v>6149</v>
      </c>
      <c r="N3883" s="10" t="s">
        <v>5955</v>
      </c>
      <c r="O3883" s="27"/>
      <c r="P3883" s="27"/>
      <c r="Q3883" s="27"/>
      <c r="R3883" s="27">
        <v>39747564.100000001</v>
      </c>
      <c r="S3883" s="27">
        <v>41337466.664000005</v>
      </c>
      <c r="T3883" s="27">
        <v>42990965.330560006</v>
      </c>
      <c r="U3883" s="27"/>
      <c r="V3883" s="27"/>
      <c r="W3883" s="27"/>
      <c r="X3883" s="27"/>
      <c r="Y3883" s="27"/>
      <c r="Z3883" s="27"/>
      <c r="AA3883" s="27"/>
      <c r="AB3883" s="27"/>
      <c r="AC3883" s="27"/>
      <c r="AD3883" s="27"/>
      <c r="AE3883" s="27"/>
      <c r="AF3883" s="27"/>
      <c r="AG3883" s="27"/>
      <c r="AH3883" s="27"/>
      <c r="AI3883" s="27"/>
      <c r="AJ3883" s="27"/>
      <c r="AK3883" s="27"/>
      <c r="AL3883" s="27"/>
      <c r="AM3883" s="27"/>
      <c r="AN3883" s="27"/>
      <c r="AO3883" s="27"/>
      <c r="AP3883" s="27"/>
      <c r="AQ3883" s="27">
        <f>SUM(O3883:W3883)</f>
        <v>124075996.09456</v>
      </c>
      <c r="AR3883" s="27">
        <f t="shared" si="108"/>
        <v>138965115.62590721</v>
      </c>
      <c r="AS3883" s="10"/>
      <c r="AT3883" s="9">
        <v>2014</v>
      </c>
      <c r="AU3883" s="89"/>
    </row>
    <row r="3884" spans="2:47" x14ac:dyDescent="0.25">
      <c r="B3884" s="10" t="s">
        <v>6498</v>
      </c>
      <c r="C3884" s="16" t="s">
        <v>100</v>
      </c>
      <c r="D3884" s="15" t="s">
        <v>6499</v>
      </c>
      <c r="E3884" s="15" t="s">
        <v>6500</v>
      </c>
      <c r="F3884" s="31" t="s">
        <v>6501</v>
      </c>
      <c r="G3884" s="15" t="s">
        <v>6502</v>
      </c>
      <c r="H3884" s="15" t="s">
        <v>197</v>
      </c>
      <c r="I3884" s="15">
        <v>100</v>
      </c>
      <c r="J3884" s="15" t="s">
        <v>238</v>
      </c>
      <c r="K3884" s="10" t="s">
        <v>5830</v>
      </c>
      <c r="L3884" s="10"/>
      <c r="M3884" s="10" t="s">
        <v>6149</v>
      </c>
      <c r="N3884" s="10" t="s">
        <v>5955</v>
      </c>
      <c r="O3884" s="27"/>
      <c r="P3884" s="27"/>
      <c r="Q3884" s="27"/>
      <c r="R3884" s="27">
        <v>10656000</v>
      </c>
      <c r="S3884" s="27">
        <v>11082240</v>
      </c>
      <c r="T3884" s="27">
        <v>11987040</v>
      </c>
      <c r="U3884" s="27"/>
      <c r="V3884" s="27"/>
      <c r="W3884" s="27"/>
      <c r="X3884" s="27"/>
      <c r="Y3884" s="27"/>
      <c r="Z3884" s="27"/>
      <c r="AA3884" s="27"/>
      <c r="AB3884" s="27"/>
      <c r="AC3884" s="27"/>
      <c r="AD3884" s="27"/>
      <c r="AE3884" s="27"/>
      <c r="AF3884" s="27"/>
      <c r="AG3884" s="27"/>
      <c r="AH3884" s="27"/>
      <c r="AI3884" s="27"/>
      <c r="AJ3884" s="27"/>
      <c r="AK3884" s="27"/>
      <c r="AL3884" s="27"/>
      <c r="AM3884" s="27"/>
      <c r="AN3884" s="27"/>
      <c r="AO3884" s="27"/>
      <c r="AP3884" s="27"/>
      <c r="AQ3884" s="27">
        <v>0</v>
      </c>
      <c r="AR3884" s="27">
        <f t="shared" si="108"/>
        <v>0</v>
      </c>
      <c r="AS3884" s="10"/>
      <c r="AT3884" s="9">
        <v>2014</v>
      </c>
      <c r="AU3884" s="10" t="s">
        <v>6064</v>
      </c>
    </row>
    <row r="3885" spans="2:47" x14ac:dyDescent="0.25">
      <c r="B3885" s="10" t="s">
        <v>6503</v>
      </c>
      <c r="C3885" s="16" t="s">
        <v>100</v>
      </c>
      <c r="D3885" s="15" t="s">
        <v>6499</v>
      </c>
      <c r="E3885" s="15" t="s">
        <v>6500</v>
      </c>
      <c r="F3885" s="31" t="s">
        <v>6501</v>
      </c>
      <c r="G3885" s="15" t="s">
        <v>6502</v>
      </c>
      <c r="H3885" s="15" t="s">
        <v>197</v>
      </c>
      <c r="I3885" s="15">
        <v>100</v>
      </c>
      <c r="J3885" s="15" t="s">
        <v>238</v>
      </c>
      <c r="K3885" s="15" t="s">
        <v>5830</v>
      </c>
      <c r="L3885" s="10"/>
      <c r="M3885" s="10" t="s">
        <v>6149</v>
      </c>
      <c r="N3885" s="10" t="s">
        <v>5955</v>
      </c>
      <c r="O3885" s="27"/>
      <c r="P3885" s="27"/>
      <c r="Q3885" s="27"/>
      <c r="R3885" s="27">
        <v>10656000</v>
      </c>
      <c r="S3885" s="27">
        <v>11082240</v>
      </c>
      <c r="T3885" s="27">
        <v>11525529.6</v>
      </c>
      <c r="U3885" s="27"/>
      <c r="V3885" s="27"/>
      <c r="W3885" s="27"/>
      <c r="X3885" s="27"/>
      <c r="Y3885" s="27"/>
      <c r="Z3885" s="27"/>
      <c r="AA3885" s="27"/>
      <c r="AB3885" s="27"/>
      <c r="AC3885" s="27"/>
      <c r="AD3885" s="27"/>
      <c r="AE3885" s="27"/>
      <c r="AF3885" s="27"/>
      <c r="AG3885" s="27"/>
      <c r="AH3885" s="27"/>
      <c r="AI3885" s="27"/>
      <c r="AJ3885" s="27"/>
      <c r="AK3885" s="27"/>
      <c r="AL3885" s="27"/>
      <c r="AM3885" s="27"/>
      <c r="AN3885" s="27"/>
      <c r="AO3885" s="27"/>
      <c r="AP3885" s="27"/>
      <c r="AQ3885" s="27">
        <v>0</v>
      </c>
      <c r="AR3885" s="27">
        <f t="shared" si="108"/>
        <v>0</v>
      </c>
      <c r="AS3885" s="10"/>
      <c r="AT3885" s="9">
        <v>2014</v>
      </c>
      <c r="AU3885" s="10" t="s">
        <v>6023</v>
      </c>
    </row>
    <row r="3886" spans="2:47" x14ac:dyDescent="0.25">
      <c r="B3886" s="10" t="s">
        <v>6504</v>
      </c>
      <c r="C3886" s="16" t="s">
        <v>100</v>
      </c>
      <c r="D3886" s="15" t="s">
        <v>6499</v>
      </c>
      <c r="E3886" s="15" t="s">
        <v>6500</v>
      </c>
      <c r="F3886" s="31" t="s">
        <v>6501</v>
      </c>
      <c r="G3886" s="15" t="s">
        <v>6502</v>
      </c>
      <c r="H3886" s="15" t="s">
        <v>197</v>
      </c>
      <c r="I3886" s="15">
        <v>100</v>
      </c>
      <c r="J3886" s="10" t="s">
        <v>247</v>
      </c>
      <c r="K3886" s="10" t="s">
        <v>5830</v>
      </c>
      <c r="L3886" s="10"/>
      <c r="M3886" s="10" t="s">
        <v>6149</v>
      </c>
      <c r="N3886" s="10" t="s">
        <v>5955</v>
      </c>
      <c r="O3886" s="27"/>
      <c r="P3886" s="27"/>
      <c r="Q3886" s="27"/>
      <c r="R3886" s="27">
        <v>8880000</v>
      </c>
      <c r="S3886" s="27">
        <v>11082240</v>
      </c>
      <c r="T3886" s="27">
        <v>11525529.6</v>
      </c>
      <c r="U3886" s="27"/>
      <c r="V3886" s="27"/>
      <c r="W3886" s="27"/>
      <c r="X3886" s="27"/>
      <c r="Y3886" s="27"/>
      <c r="Z3886" s="27"/>
      <c r="AA3886" s="27"/>
      <c r="AB3886" s="27"/>
      <c r="AC3886" s="27"/>
      <c r="AD3886" s="27"/>
      <c r="AE3886" s="27"/>
      <c r="AF3886" s="27"/>
      <c r="AG3886" s="27"/>
      <c r="AH3886" s="27"/>
      <c r="AI3886" s="27"/>
      <c r="AJ3886" s="27"/>
      <c r="AK3886" s="27"/>
      <c r="AL3886" s="27"/>
      <c r="AM3886" s="27"/>
      <c r="AN3886" s="27"/>
      <c r="AO3886" s="27"/>
      <c r="AP3886" s="74"/>
      <c r="AQ3886" s="27">
        <v>0</v>
      </c>
      <c r="AR3886" s="27">
        <f t="shared" si="108"/>
        <v>0</v>
      </c>
      <c r="AS3886" s="5"/>
      <c r="AT3886" s="10">
        <v>2015</v>
      </c>
      <c r="AU3886" s="89" t="s">
        <v>115</v>
      </c>
    </row>
    <row r="3887" spans="2:47" x14ac:dyDescent="0.2">
      <c r="B3887" s="10" t="s">
        <v>6505</v>
      </c>
      <c r="C3887" s="16" t="s">
        <v>100</v>
      </c>
      <c r="D3887" s="15" t="s">
        <v>6499</v>
      </c>
      <c r="E3887" s="15" t="s">
        <v>6500</v>
      </c>
      <c r="F3887" s="31" t="s">
        <v>6501</v>
      </c>
      <c r="G3887" s="15" t="s">
        <v>6502</v>
      </c>
      <c r="H3887" s="15" t="s">
        <v>197</v>
      </c>
      <c r="I3887" s="15">
        <v>100</v>
      </c>
      <c r="J3887" s="10" t="s">
        <v>247</v>
      </c>
      <c r="K3887" s="10" t="s">
        <v>5830</v>
      </c>
      <c r="L3887" s="10"/>
      <c r="M3887" s="10" t="s">
        <v>6149</v>
      </c>
      <c r="N3887" s="10" t="s">
        <v>5955</v>
      </c>
      <c r="O3887" s="27"/>
      <c r="P3887" s="27"/>
      <c r="Q3887" s="27"/>
      <c r="R3887" s="27">
        <v>8880000</v>
      </c>
      <c r="S3887" s="27">
        <v>11082240</v>
      </c>
      <c r="T3887" s="27">
        <v>11520000</v>
      </c>
      <c r="U3887" s="27"/>
      <c r="V3887" s="27"/>
      <c r="W3887" s="27"/>
      <c r="X3887" s="27"/>
      <c r="Y3887" s="27"/>
      <c r="Z3887" s="27"/>
      <c r="AA3887" s="27"/>
      <c r="AB3887" s="27"/>
      <c r="AC3887" s="27"/>
      <c r="AD3887" s="27"/>
      <c r="AE3887" s="27"/>
      <c r="AF3887" s="27"/>
      <c r="AG3887" s="27"/>
      <c r="AH3887" s="27"/>
      <c r="AI3887" s="27"/>
      <c r="AJ3887" s="27"/>
      <c r="AK3887" s="27"/>
      <c r="AL3887" s="27"/>
      <c r="AM3887" s="27"/>
      <c r="AN3887" s="27"/>
      <c r="AO3887" s="27"/>
      <c r="AP3887" s="74"/>
      <c r="AQ3887" s="27">
        <f>R3887+S3887+T3887+U3887</f>
        <v>31482240</v>
      </c>
      <c r="AR3887" s="27">
        <f t="shared" si="108"/>
        <v>35260108.800000004</v>
      </c>
      <c r="AS3887" s="5"/>
      <c r="AT3887" s="10">
        <v>2015</v>
      </c>
      <c r="AU3887" s="13"/>
    </row>
    <row r="3888" spans="2:47" x14ac:dyDescent="0.25">
      <c r="B3888" s="10" t="s">
        <v>6506</v>
      </c>
      <c r="C3888" s="16" t="s">
        <v>100</v>
      </c>
      <c r="D3888" s="15" t="s">
        <v>6507</v>
      </c>
      <c r="E3888" s="15" t="s">
        <v>6508</v>
      </c>
      <c r="F3888" s="31" t="s">
        <v>6509</v>
      </c>
      <c r="G3888" s="15" t="s">
        <v>6510</v>
      </c>
      <c r="H3888" s="15" t="s">
        <v>197</v>
      </c>
      <c r="I3888" s="15">
        <v>75</v>
      </c>
      <c r="J3888" s="15" t="s">
        <v>238</v>
      </c>
      <c r="K3888" s="10" t="s">
        <v>5830</v>
      </c>
      <c r="L3888" s="10"/>
      <c r="M3888" s="10" t="s">
        <v>6149</v>
      </c>
      <c r="N3888" s="10" t="s">
        <v>5955</v>
      </c>
      <c r="O3888" s="27"/>
      <c r="P3888" s="27"/>
      <c r="Q3888" s="27"/>
      <c r="R3888" s="27">
        <v>93171960</v>
      </c>
      <c r="S3888" s="27">
        <v>96898838.400000006</v>
      </c>
      <c r="T3888" s="27">
        <v>104345280</v>
      </c>
      <c r="U3888" s="27"/>
      <c r="V3888" s="27"/>
      <c r="W3888" s="27"/>
      <c r="X3888" s="27"/>
      <c r="Y3888" s="27"/>
      <c r="Z3888" s="27"/>
      <c r="AA3888" s="27"/>
      <c r="AB3888" s="27"/>
      <c r="AC3888" s="27"/>
      <c r="AD3888" s="27"/>
      <c r="AE3888" s="27"/>
      <c r="AF3888" s="27"/>
      <c r="AG3888" s="27"/>
      <c r="AH3888" s="27"/>
      <c r="AI3888" s="27"/>
      <c r="AJ3888" s="27"/>
      <c r="AK3888" s="27"/>
      <c r="AL3888" s="27"/>
      <c r="AM3888" s="27"/>
      <c r="AN3888" s="27"/>
      <c r="AO3888" s="27"/>
      <c r="AP3888" s="27"/>
      <c r="AQ3888" s="27">
        <v>0</v>
      </c>
      <c r="AR3888" s="27">
        <f t="shared" si="108"/>
        <v>0</v>
      </c>
      <c r="AS3888" s="10"/>
      <c r="AT3888" s="9">
        <v>2014</v>
      </c>
      <c r="AU3888" s="10" t="s">
        <v>6064</v>
      </c>
    </row>
    <row r="3889" spans="2:47" x14ac:dyDescent="0.25">
      <c r="B3889" s="10" t="s">
        <v>6511</v>
      </c>
      <c r="C3889" s="16" t="s">
        <v>100</v>
      </c>
      <c r="D3889" s="15" t="s">
        <v>6507</v>
      </c>
      <c r="E3889" s="15" t="s">
        <v>6508</v>
      </c>
      <c r="F3889" s="31" t="s">
        <v>6509</v>
      </c>
      <c r="G3889" s="15" t="s">
        <v>6510</v>
      </c>
      <c r="H3889" s="15" t="s">
        <v>197</v>
      </c>
      <c r="I3889" s="15">
        <v>75</v>
      </c>
      <c r="J3889" s="15" t="s">
        <v>238</v>
      </c>
      <c r="K3889" s="15" t="s">
        <v>5830</v>
      </c>
      <c r="L3889" s="10"/>
      <c r="M3889" s="10" t="s">
        <v>6149</v>
      </c>
      <c r="N3889" s="10" t="s">
        <v>5955</v>
      </c>
      <c r="O3889" s="27"/>
      <c r="P3889" s="27"/>
      <c r="Q3889" s="27"/>
      <c r="R3889" s="27">
        <v>93171960</v>
      </c>
      <c r="S3889" s="27">
        <v>96898838.400000006</v>
      </c>
      <c r="T3889" s="27">
        <v>100774791.94</v>
      </c>
      <c r="U3889" s="27"/>
      <c r="V3889" s="27"/>
      <c r="W3889" s="27"/>
      <c r="X3889" s="27"/>
      <c r="Y3889" s="27"/>
      <c r="Z3889" s="27"/>
      <c r="AA3889" s="27"/>
      <c r="AB3889" s="27"/>
      <c r="AC3889" s="27"/>
      <c r="AD3889" s="27"/>
      <c r="AE3889" s="27"/>
      <c r="AF3889" s="27"/>
      <c r="AG3889" s="27"/>
      <c r="AH3889" s="27"/>
      <c r="AI3889" s="27"/>
      <c r="AJ3889" s="27"/>
      <c r="AK3889" s="27"/>
      <c r="AL3889" s="27"/>
      <c r="AM3889" s="27"/>
      <c r="AN3889" s="27"/>
      <c r="AO3889" s="27"/>
      <c r="AP3889" s="27"/>
      <c r="AQ3889" s="27">
        <v>0</v>
      </c>
      <c r="AR3889" s="27">
        <f t="shared" si="108"/>
        <v>0</v>
      </c>
      <c r="AS3889" s="10"/>
      <c r="AT3889" s="9">
        <v>2014</v>
      </c>
      <c r="AU3889" s="10" t="s">
        <v>6023</v>
      </c>
    </row>
    <row r="3890" spans="2:47" x14ac:dyDescent="0.25">
      <c r="B3890" s="10" t="s">
        <v>6512</v>
      </c>
      <c r="C3890" s="16" t="s">
        <v>100</v>
      </c>
      <c r="D3890" s="15" t="s">
        <v>6507</v>
      </c>
      <c r="E3890" s="15" t="s">
        <v>6508</v>
      </c>
      <c r="F3890" s="31" t="s">
        <v>6509</v>
      </c>
      <c r="G3890" s="15" t="s">
        <v>6510</v>
      </c>
      <c r="H3890" s="15" t="s">
        <v>197</v>
      </c>
      <c r="I3890" s="15">
        <v>75</v>
      </c>
      <c r="J3890" s="10" t="s">
        <v>247</v>
      </c>
      <c r="K3890" s="10" t="s">
        <v>5830</v>
      </c>
      <c r="L3890" s="10"/>
      <c r="M3890" s="10" t="s">
        <v>6149</v>
      </c>
      <c r="N3890" s="10" t="s">
        <v>5955</v>
      </c>
      <c r="O3890" s="74"/>
      <c r="P3890" s="74"/>
      <c r="Q3890" s="74"/>
      <c r="R3890" s="27">
        <v>77643300</v>
      </c>
      <c r="S3890" s="27">
        <v>96898838.400000006</v>
      </c>
      <c r="T3890" s="27">
        <v>100774791.936</v>
      </c>
      <c r="U3890" s="27"/>
      <c r="V3890" s="27"/>
      <c r="W3890" s="27"/>
      <c r="X3890" s="27"/>
      <c r="Y3890" s="27"/>
      <c r="Z3890" s="27"/>
      <c r="AA3890" s="27"/>
      <c r="AB3890" s="27"/>
      <c r="AC3890" s="27"/>
      <c r="AD3890" s="27"/>
      <c r="AE3890" s="27"/>
      <c r="AF3890" s="27"/>
      <c r="AG3890" s="27"/>
      <c r="AH3890" s="27"/>
      <c r="AI3890" s="27"/>
      <c r="AJ3890" s="27"/>
      <c r="AK3890" s="27"/>
      <c r="AL3890" s="27"/>
      <c r="AM3890" s="27"/>
      <c r="AN3890" s="27"/>
      <c r="AO3890" s="27"/>
      <c r="AP3890" s="74"/>
      <c r="AQ3890" s="27">
        <v>0</v>
      </c>
      <c r="AR3890" s="27">
        <f t="shared" si="108"/>
        <v>0</v>
      </c>
      <c r="AS3890" s="5"/>
      <c r="AT3890" s="10">
        <v>2015</v>
      </c>
      <c r="AU3890" s="89" t="s">
        <v>115</v>
      </c>
    </row>
    <row r="3891" spans="2:47" x14ac:dyDescent="0.2">
      <c r="B3891" s="10" t="s">
        <v>6513</v>
      </c>
      <c r="C3891" s="16" t="s">
        <v>100</v>
      </c>
      <c r="D3891" s="15" t="s">
        <v>6507</v>
      </c>
      <c r="E3891" s="15" t="s">
        <v>6508</v>
      </c>
      <c r="F3891" s="31" t="s">
        <v>6509</v>
      </c>
      <c r="G3891" s="15" t="s">
        <v>6510</v>
      </c>
      <c r="H3891" s="15" t="s">
        <v>197</v>
      </c>
      <c r="I3891" s="15">
        <v>75</v>
      </c>
      <c r="J3891" s="10" t="s">
        <v>247</v>
      </c>
      <c r="K3891" s="10" t="s">
        <v>5830</v>
      </c>
      <c r="L3891" s="10"/>
      <c r="M3891" s="10" t="s">
        <v>6149</v>
      </c>
      <c r="N3891" s="10" t="s">
        <v>5955</v>
      </c>
      <c r="O3891" s="74"/>
      <c r="P3891" s="74"/>
      <c r="Q3891" s="74"/>
      <c r="R3891" s="27">
        <v>77643300</v>
      </c>
      <c r="S3891" s="27">
        <v>96898838.400000006</v>
      </c>
      <c r="T3891" s="27">
        <v>99931692</v>
      </c>
      <c r="U3891" s="27"/>
      <c r="V3891" s="27"/>
      <c r="W3891" s="27"/>
      <c r="X3891" s="27"/>
      <c r="Y3891" s="27"/>
      <c r="Z3891" s="27"/>
      <c r="AA3891" s="27"/>
      <c r="AB3891" s="27"/>
      <c r="AC3891" s="27"/>
      <c r="AD3891" s="27"/>
      <c r="AE3891" s="27"/>
      <c r="AF3891" s="27"/>
      <c r="AG3891" s="27"/>
      <c r="AH3891" s="27"/>
      <c r="AI3891" s="27"/>
      <c r="AJ3891" s="27"/>
      <c r="AK3891" s="27"/>
      <c r="AL3891" s="27"/>
      <c r="AM3891" s="27"/>
      <c r="AN3891" s="27"/>
      <c r="AO3891" s="27"/>
      <c r="AP3891" s="74"/>
      <c r="AQ3891" s="27">
        <f>R3891+S3891+T3891+U3891</f>
        <v>274473830.39999998</v>
      </c>
      <c r="AR3891" s="27">
        <f t="shared" si="108"/>
        <v>307410690.04799998</v>
      </c>
      <c r="AS3891" s="5"/>
      <c r="AT3891" s="10">
        <v>2015</v>
      </c>
      <c r="AU3891" s="13"/>
    </row>
    <row r="3892" spans="2:47" x14ac:dyDescent="0.25">
      <c r="B3892" s="10" t="s">
        <v>6514</v>
      </c>
      <c r="C3892" s="16" t="s">
        <v>100</v>
      </c>
      <c r="D3892" s="15" t="s">
        <v>6515</v>
      </c>
      <c r="E3892" s="15" t="s">
        <v>6516</v>
      </c>
      <c r="F3892" s="31" t="s">
        <v>6517</v>
      </c>
      <c r="G3892" s="15" t="s">
        <v>6517</v>
      </c>
      <c r="H3892" s="15" t="s">
        <v>197</v>
      </c>
      <c r="I3892" s="15">
        <v>75</v>
      </c>
      <c r="J3892" s="15" t="s">
        <v>238</v>
      </c>
      <c r="K3892" s="10" t="s">
        <v>5830</v>
      </c>
      <c r="L3892" s="10"/>
      <c r="M3892" s="10" t="s">
        <v>6149</v>
      </c>
      <c r="N3892" s="10" t="s">
        <v>5955</v>
      </c>
      <c r="O3892" s="27"/>
      <c r="P3892" s="27"/>
      <c r="Q3892" s="27"/>
      <c r="R3892" s="27">
        <v>55491090</v>
      </c>
      <c r="S3892" s="27">
        <v>57710733.600000001</v>
      </c>
      <c r="T3892" s="27">
        <v>62116080</v>
      </c>
      <c r="U3892" s="27"/>
      <c r="V3892" s="27"/>
      <c r="W3892" s="27"/>
      <c r="X3892" s="27"/>
      <c r="Y3892" s="27"/>
      <c r="Z3892" s="27"/>
      <c r="AA3892" s="27"/>
      <c r="AB3892" s="27"/>
      <c r="AC3892" s="27"/>
      <c r="AD3892" s="27"/>
      <c r="AE3892" s="27"/>
      <c r="AF3892" s="27"/>
      <c r="AG3892" s="27"/>
      <c r="AH3892" s="27"/>
      <c r="AI3892" s="27"/>
      <c r="AJ3892" s="27"/>
      <c r="AK3892" s="27"/>
      <c r="AL3892" s="27"/>
      <c r="AM3892" s="27"/>
      <c r="AN3892" s="27"/>
      <c r="AO3892" s="27"/>
      <c r="AP3892" s="27"/>
      <c r="AQ3892" s="27">
        <v>0</v>
      </c>
      <c r="AR3892" s="27">
        <f t="shared" si="108"/>
        <v>0</v>
      </c>
      <c r="AS3892" s="10"/>
      <c r="AT3892" s="9">
        <v>2014</v>
      </c>
      <c r="AU3892" s="10" t="s">
        <v>6064</v>
      </c>
    </row>
    <row r="3893" spans="2:47" x14ac:dyDescent="0.25">
      <c r="B3893" s="10" t="s">
        <v>6518</v>
      </c>
      <c r="C3893" s="16" t="s">
        <v>100</v>
      </c>
      <c r="D3893" s="15" t="s">
        <v>6515</v>
      </c>
      <c r="E3893" s="15" t="s">
        <v>6516</v>
      </c>
      <c r="F3893" s="31" t="s">
        <v>6517</v>
      </c>
      <c r="G3893" s="15" t="s">
        <v>6517</v>
      </c>
      <c r="H3893" s="15" t="s">
        <v>197</v>
      </c>
      <c r="I3893" s="15">
        <v>75</v>
      </c>
      <c r="J3893" s="15" t="s">
        <v>238</v>
      </c>
      <c r="K3893" s="15" t="s">
        <v>5830</v>
      </c>
      <c r="L3893" s="10"/>
      <c r="M3893" s="10" t="s">
        <v>6149</v>
      </c>
      <c r="N3893" s="10" t="s">
        <v>5955</v>
      </c>
      <c r="O3893" s="27"/>
      <c r="P3893" s="27"/>
      <c r="Q3893" s="27"/>
      <c r="R3893" s="27">
        <v>55491090</v>
      </c>
      <c r="S3893" s="27">
        <v>57710733.600000001</v>
      </c>
      <c r="T3893" s="27">
        <v>60019162.944000006</v>
      </c>
      <c r="U3893" s="27"/>
      <c r="V3893" s="27"/>
      <c r="W3893" s="27"/>
      <c r="X3893" s="27"/>
      <c r="Y3893" s="27"/>
      <c r="Z3893" s="27"/>
      <c r="AA3893" s="27"/>
      <c r="AB3893" s="27"/>
      <c r="AC3893" s="27"/>
      <c r="AD3893" s="27"/>
      <c r="AE3893" s="27"/>
      <c r="AF3893" s="27"/>
      <c r="AG3893" s="27"/>
      <c r="AH3893" s="27"/>
      <c r="AI3893" s="27"/>
      <c r="AJ3893" s="27"/>
      <c r="AK3893" s="27"/>
      <c r="AL3893" s="27"/>
      <c r="AM3893" s="27"/>
      <c r="AN3893" s="27"/>
      <c r="AO3893" s="27"/>
      <c r="AP3893" s="27"/>
      <c r="AQ3893" s="27">
        <v>0</v>
      </c>
      <c r="AR3893" s="27">
        <f t="shared" si="108"/>
        <v>0</v>
      </c>
      <c r="AS3893" s="10"/>
      <c r="AT3893" s="9">
        <v>2014</v>
      </c>
      <c r="AU3893" s="10" t="s">
        <v>6023</v>
      </c>
    </row>
    <row r="3894" spans="2:47" x14ac:dyDescent="0.25">
      <c r="B3894" s="10" t="s">
        <v>6519</v>
      </c>
      <c r="C3894" s="16" t="s">
        <v>100</v>
      </c>
      <c r="D3894" s="15" t="s">
        <v>6515</v>
      </c>
      <c r="E3894" s="15" t="s">
        <v>6516</v>
      </c>
      <c r="F3894" s="31" t="s">
        <v>6517</v>
      </c>
      <c r="G3894" s="15" t="s">
        <v>6517</v>
      </c>
      <c r="H3894" s="15" t="s">
        <v>197</v>
      </c>
      <c r="I3894" s="15">
        <v>75</v>
      </c>
      <c r="J3894" s="10" t="s">
        <v>247</v>
      </c>
      <c r="K3894" s="10" t="s">
        <v>5830</v>
      </c>
      <c r="L3894" s="10"/>
      <c r="M3894" s="10" t="s">
        <v>6149</v>
      </c>
      <c r="N3894" s="10" t="s">
        <v>5955</v>
      </c>
      <c r="O3894" s="74"/>
      <c r="P3894" s="74"/>
      <c r="Q3894" s="74"/>
      <c r="R3894" s="27">
        <v>46242575</v>
      </c>
      <c r="S3894" s="27">
        <v>57710733.600000001</v>
      </c>
      <c r="T3894" s="27">
        <v>60019162.944000006</v>
      </c>
      <c r="U3894" s="27"/>
      <c r="V3894" s="27"/>
      <c r="W3894" s="27"/>
      <c r="X3894" s="27"/>
      <c r="Y3894" s="27"/>
      <c r="Z3894" s="27"/>
      <c r="AA3894" s="27"/>
      <c r="AB3894" s="27"/>
      <c r="AC3894" s="27"/>
      <c r="AD3894" s="27"/>
      <c r="AE3894" s="27"/>
      <c r="AF3894" s="27"/>
      <c r="AG3894" s="27"/>
      <c r="AH3894" s="27"/>
      <c r="AI3894" s="27"/>
      <c r="AJ3894" s="27"/>
      <c r="AK3894" s="27"/>
      <c r="AL3894" s="27"/>
      <c r="AM3894" s="27"/>
      <c r="AN3894" s="27"/>
      <c r="AO3894" s="27"/>
      <c r="AP3894" s="74"/>
      <c r="AQ3894" s="27">
        <v>0</v>
      </c>
      <c r="AR3894" s="27">
        <f t="shared" si="108"/>
        <v>0</v>
      </c>
      <c r="AS3894" s="5"/>
      <c r="AT3894" s="10">
        <v>2015</v>
      </c>
      <c r="AU3894" s="89" t="s">
        <v>6520</v>
      </c>
    </row>
    <row r="3895" spans="2:47" x14ac:dyDescent="0.25">
      <c r="B3895" s="10" t="s">
        <v>6521</v>
      </c>
      <c r="C3895" s="16" t="s">
        <v>100</v>
      </c>
      <c r="D3895" s="15" t="s">
        <v>6515</v>
      </c>
      <c r="E3895" s="15" t="s">
        <v>6516</v>
      </c>
      <c r="F3895" s="31" t="s">
        <v>6517</v>
      </c>
      <c r="G3895" s="15" t="s">
        <v>6517</v>
      </c>
      <c r="H3895" s="15" t="s">
        <v>197</v>
      </c>
      <c r="I3895" s="15">
        <v>20</v>
      </c>
      <c r="J3895" s="10" t="s">
        <v>106</v>
      </c>
      <c r="K3895" s="10" t="s">
        <v>5830</v>
      </c>
      <c r="L3895" s="10"/>
      <c r="M3895" s="10" t="s">
        <v>6149</v>
      </c>
      <c r="N3895" s="10" t="s">
        <v>5955</v>
      </c>
      <c r="O3895" s="74"/>
      <c r="P3895" s="74"/>
      <c r="Q3895" s="74"/>
      <c r="R3895" s="27">
        <v>44999485</v>
      </c>
      <c r="S3895" s="27">
        <v>57710733.600000001</v>
      </c>
      <c r="T3895" s="27">
        <v>60019162.944000006</v>
      </c>
      <c r="U3895" s="27"/>
      <c r="V3895" s="27"/>
      <c r="W3895" s="27"/>
      <c r="X3895" s="27"/>
      <c r="Y3895" s="27"/>
      <c r="Z3895" s="27"/>
      <c r="AA3895" s="27"/>
      <c r="AB3895" s="27"/>
      <c r="AC3895" s="27"/>
      <c r="AD3895" s="27"/>
      <c r="AE3895" s="27"/>
      <c r="AF3895" s="27"/>
      <c r="AG3895" s="27"/>
      <c r="AH3895" s="27"/>
      <c r="AI3895" s="27"/>
      <c r="AJ3895" s="27"/>
      <c r="AK3895" s="27"/>
      <c r="AL3895" s="27"/>
      <c r="AM3895" s="27"/>
      <c r="AN3895" s="27"/>
      <c r="AO3895" s="27"/>
      <c r="AP3895" s="74"/>
      <c r="AQ3895" s="27">
        <v>0</v>
      </c>
      <c r="AR3895" s="27">
        <f t="shared" si="108"/>
        <v>0</v>
      </c>
      <c r="AS3895" s="5"/>
      <c r="AT3895" s="43">
        <v>2015</v>
      </c>
      <c r="AU3895" s="89" t="s">
        <v>115</v>
      </c>
    </row>
    <row r="3896" spans="2:47" x14ac:dyDescent="0.2">
      <c r="B3896" s="10" t="s">
        <v>6522</v>
      </c>
      <c r="C3896" s="16" t="s">
        <v>100</v>
      </c>
      <c r="D3896" s="15" t="s">
        <v>6515</v>
      </c>
      <c r="E3896" s="15" t="s">
        <v>6516</v>
      </c>
      <c r="F3896" s="31" t="s">
        <v>6517</v>
      </c>
      <c r="G3896" s="15" t="s">
        <v>6517</v>
      </c>
      <c r="H3896" s="15" t="s">
        <v>197</v>
      </c>
      <c r="I3896" s="15">
        <v>20</v>
      </c>
      <c r="J3896" s="10" t="s">
        <v>106</v>
      </c>
      <c r="K3896" s="10" t="s">
        <v>5830</v>
      </c>
      <c r="L3896" s="10"/>
      <c r="M3896" s="10" t="s">
        <v>6149</v>
      </c>
      <c r="N3896" s="10" t="s">
        <v>5955</v>
      </c>
      <c r="O3896" s="74"/>
      <c r="P3896" s="74"/>
      <c r="Q3896" s="74"/>
      <c r="R3896" s="27">
        <v>44999485</v>
      </c>
      <c r="S3896" s="27">
        <v>57710733.600000001</v>
      </c>
      <c r="T3896" s="27">
        <v>58905417.009999998</v>
      </c>
      <c r="U3896" s="27"/>
      <c r="V3896" s="27"/>
      <c r="W3896" s="27"/>
      <c r="X3896" s="27"/>
      <c r="Y3896" s="27"/>
      <c r="Z3896" s="27"/>
      <c r="AA3896" s="27"/>
      <c r="AB3896" s="27"/>
      <c r="AC3896" s="27"/>
      <c r="AD3896" s="27"/>
      <c r="AE3896" s="27"/>
      <c r="AF3896" s="27"/>
      <c r="AG3896" s="27"/>
      <c r="AH3896" s="27"/>
      <c r="AI3896" s="27"/>
      <c r="AJ3896" s="27"/>
      <c r="AK3896" s="27"/>
      <c r="AL3896" s="27"/>
      <c r="AM3896" s="27"/>
      <c r="AN3896" s="27"/>
      <c r="AO3896" s="27"/>
      <c r="AP3896" s="74"/>
      <c r="AQ3896" s="27">
        <f>R3896+S3896+T3896+U3896</f>
        <v>161615635.60999998</v>
      </c>
      <c r="AR3896" s="27">
        <f t="shared" si="108"/>
        <v>181009511.88319999</v>
      </c>
      <c r="AS3896" s="5"/>
      <c r="AT3896" s="43">
        <v>2015</v>
      </c>
      <c r="AU3896" s="13"/>
    </row>
    <row r="3897" spans="2:47" x14ac:dyDescent="0.25">
      <c r="B3897" s="10" t="s">
        <v>6523</v>
      </c>
      <c r="C3897" s="16" t="s">
        <v>100</v>
      </c>
      <c r="D3897" s="15" t="s">
        <v>6524</v>
      </c>
      <c r="E3897" s="15" t="s">
        <v>6525</v>
      </c>
      <c r="F3897" s="31" t="s">
        <v>6526</v>
      </c>
      <c r="G3897" s="15" t="s">
        <v>6527</v>
      </c>
      <c r="H3897" s="15" t="s">
        <v>197</v>
      </c>
      <c r="I3897" s="15">
        <v>100</v>
      </c>
      <c r="J3897" s="15" t="s">
        <v>238</v>
      </c>
      <c r="K3897" s="10" t="s">
        <v>5830</v>
      </c>
      <c r="L3897" s="10"/>
      <c r="M3897" s="10" t="s">
        <v>6149</v>
      </c>
      <c r="N3897" s="10" t="s">
        <v>5955</v>
      </c>
      <c r="O3897" s="27"/>
      <c r="P3897" s="27"/>
      <c r="Q3897" s="27"/>
      <c r="R3897" s="27">
        <v>30000000</v>
      </c>
      <c r="S3897" s="27">
        <v>31200000</v>
      </c>
      <c r="T3897" s="27">
        <v>44942560</v>
      </c>
      <c r="U3897" s="27"/>
      <c r="V3897" s="27"/>
      <c r="W3897" s="27"/>
      <c r="X3897" s="27"/>
      <c r="Y3897" s="27"/>
      <c r="Z3897" s="27"/>
      <c r="AA3897" s="27"/>
      <c r="AB3897" s="27"/>
      <c r="AC3897" s="27"/>
      <c r="AD3897" s="27"/>
      <c r="AE3897" s="27"/>
      <c r="AF3897" s="27"/>
      <c r="AG3897" s="27"/>
      <c r="AH3897" s="27"/>
      <c r="AI3897" s="27"/>
      <c r="AJ3897" s="27"/>
      <c r="AK3897" s="27"/>
      <c r="AL3897" s="27"/>
      <c r="AM3897" s="27"/>
      <c r="AN3897" s="27"/>
      <c r="AO3897" s="27"/>
      <c r="AP3897" s="27"/>
      <c r="AQ3897" s="27">
        <v>0</v>
      </c>
      <c r="AR3897" s="27">
        <f t="shared" si="108"/>
        <v>0</v>
      </c>
      <c r="AS3897" s="10"/>
      <c r="AT3897" s="9">
        <v>2014</v>
      </c>
      <c r="AU3897" s="10" t="s">
        <v>6064</v>
      </c>
    </row>
    <row r="3898" spans="2:47" x14ac:dyDescent="0.25">
      <c r="B3898" s="10" t="s">
        <v>6528</v>
      </c>
      <c r="C3898" s="16" t="s">
        <v>100</v>
      </c>
      <c r="D3898" s="15" t="s">
        <v>6524</v>
      </c>
      <c r="E3898" s="15" t="s">
        <v>6525</v>
      </c>
      <c r="F3898" s="31" t="s">
        <v>6526</v>
      </c>
      <c r="G3898" s="15" t="s">
        <v>6527</v>
      </c>
      <c r="H3898" s="15" t="s">
        <v>197</v>
      </c>
      <c r="I3898" s="15">
        <v>100</v>
      </c>
      <c r="J3898" s="15" t="s">
        <v>238</v>
      </c>
      <c r="K3898" s="15" t="s">
        <v>5830</v>
      </c>
      <c r="L3898" s="10"/>
      <c r="M3898" s="10" t="s">
        <v>6149</v>
      </c>
      <c r="N3898" s="10" t="s">
        <v>5955</v>
      </c>
      <c r="O3898" s="27"/>
      <c r="P3898" s="27"/>
      <c r="Q3898" s="27"/>
      <c r="R3898" s="27">
        <v>30000000</v>
      </c>
      <c r="S3898" s="27">
        <v>31200000</v>
      </c>
      <c r="T3898" s="27">
        <v>32448000</v>
      </c>
      <c r="U3898" s="27"/>
      <c r="V3898" s="27"/>
      <c r="W3898" s="27"/>
      <c r="X3898" s="27"/>
      <c r="Y3898" s="27"/>
      <c r="Z3898" s="27"/>
      <c r="AA3898" s="27"/>
      <c r="AB3898" s="27"/>
      <c r="AC3898" s="27"/>
      <c r="AD3898" s="27"/>
      <c r="AE3898" s="27"/>
      <c r="AF3898" s="27"/>
      <c r="AG3898" s="27"/>
      <c r="AH3898" s="27"/>
      <c r="AI3898" s="27"/>
      <c r="AJ3898" s="27"/>
      <c r="AK3898" s="27"/>
      <c r="AL3898" s="27"/>
      <c r="AM3898" s="27"/>
      <c r="AN3898" s="27"/>
      <c r="AO3898" s="27"/>
      <c r="AP3898" s="27"/>
      <c r="AQ3898" s="27">
        <v>0</v>
      </c>
      <c r="AR3898" s="27">
        <f t="shared" si="108"/>
        <v>0</v>
      </c>
      <c r="AS3898" s="10"/>
      <c r="AT3898" s="9">
        <v>2014</v>
      </c>
      <c r="AU3898" s="10" t="s">
        <v>6023</v>
      </c>
    </row>
    <row r="3899" spans="2:47" x14ac:dyDescent="0.25">
      <c r="B3899" s="56" t="s">
        <v>6529</v>
      </c>
      <c r="C3899" s="16" t="s">
        <v>100</v>
      </c>
      <c r="D3899" s="15" t="s">
        <v>6524</v>
      </c>
      <c r="E3899" s="15" t="s">
        <v>6525</v>
      </c>
      <c r="F3899" s="31" t="s">
        <v>6526</v>
      </c>
      <c r="G3899" s="15" t="s">
        <v>6527</v>
      </c>
      <c r="H3899" s="15" t="s">
        <v>197</v>
      </c>
      <c r="I3899" s="15">
        <v>100</v>
      </c>
      <c r="J3899" s="10" t="s">
        <v>247</v>
      </c>
      <c r="K3899" s="15" t="s">
        <v>6530</v>
      </c>
      <c r="L3899" s="10"/>
      <c r="M3899" s="30" t="s">
        <v>6149</v>
      </c>
      <c r="N3899" s="10" t="s">
        <v>5955</v>
      </c>
      <c r="O3899" s="27"/>
      <c r="P3899" s="27"/>
      <c r="Q3899" s="27"/>
      <c r="R3899" s="39">
        <v>26500000</v>
      </c>
      <c r="S3899" s="107">
        <v>31200000</v>
      </c>
      <c r="T3899" s="107">
        <v>32448000</v>
      </c>
      <c r="U3899" s="107"/>
      <c r="V3899" s="107"/>
      <c r="W3899" s="107"/>
      <c r="X3899" s="107"/>
      <c r="Y3899" s="107"/>
      <c r="Z3899" s="107"/>
      <c r="AA3899" s="107"/>
      <c r="AB3899" s="107"/>
      <c r="AC3899" s="107"/>
      <c r="AD3899" s="107"/>
      <c r="AE3899" s="107"/>
      <c r="AF3899" s="107"/>
      <c r="AG3899" s="107"/>
      <c r="AH3899" s="107"/>
      <c r="AI3899" s="107"/>
      <c r="AJ3899" s="107"/>
      <c r="AK3899" s="107"/>
      <c r="AL3899" s="107"/>
      <c r="AM3899" s="107"/>
      <c r="AN3899" s="107"/>
      <c r="AO3899" s="107"/>
      <c r="AP3899" s="79"/>
      <c r="AQ3899" s="27">
        <f>SUM(O3899:W3899)</f>
        <v>90148000</v>
      </c>
      <c r="AR3899" s="27">
        <f t="shared" si="108"/>
        <v>100965760.00000001</v>
      </c>
      <c r="AS3899" s="10"/>
      <c r="AT3899" s="10">
        <v>2015</v>
      </c>
      <c r="AU3899" s="89"/>
    </row>
    <row r="3900" spans="2:47" x14ac:dyDescent="0.25">
      <c r="B3900" s="10" t="s">
        <v>6531</v>
      </c>
      <c r="C3900" s="16" t="s">
        <v>100</v>
      </c>
      <c r="D3900" s="15" t="s">
        <v>6532</v>
      </c>
      <c r="E3900" s="15" t="s">
        <v>6533</v>
      </c>
      <c r="F3900" s="31" t="s">
        <v>6534</v>
      </c>
      <c r="G3900" s="15" t="s">
        <v>6535</v>
      </c>
      <c r="H3900" s="15" t="s">
        <v>197</v>
      </c>
      <c r="I3900" s="15">
        <v>75</v>
      </c>
      <c r="J3900" s="15" t="s">
        <v>238</v>
      </c>
      <c r="K3900" s="10" t="s">
        <v>5830</v>
      </c>
      <c r="L3900" s="10"/>
      <c r="M3900" s="10" t="s">
        <v>6149</v>
      </c>
      <c r="N3900" s="10" t="s">
        <v>5955</v>
      </c>
      <c r="O3900" s="27"/>
      <c r="P3900" s="27"/>
      <c r="Q3900" s="27"/>
      <c r="R3900" s="27">
        <v>142678480</v>
      </c>
      <c r="S3900" s="27">
        <v>148385619.20000002</v>
      </c>
      <c r="T3900" s="27">
        <v>160493884.72</v>
      </c>
      <c r="U3900" s="27"/>
      <c r="V3900" s="27"/>
      <c r="W3900" s="27"/>
      <c r="X3900" s="27"/>
      <c r="Y3900" s="27"/>
      <c r="Z3900" s="27"/>
      <c r="AA3900" s="27"/>
      <c r="AB3900" s="27"/>
      <c r="AC3900" s="27"/>
      <c r="AD3900" s="27"/>
      <c r="AE3900" s="27"/>
      <c r="AF3900" s="27"/>
      <c r="AG3900" s="27"/>
      <c r="AH3900" s="27"/>
      <c r="AI3900" s="27"/>
      <c r="AJ3900" s="27"/>
      <c r="AK3900" s="27"/>
      <c r="AL3900" s="27"/>
      <c r="AM3900" s="27"/>
      <c r="AN3900" s="27"/>
      <c r="AO3900" s="27"/>
      <c r="AP3900" s="27"/>
      <c r="AQ3900" s="77">
        <v>0</v>
      </c>
      <c r="AR3900" s="27">
        <f t="shared" si="108"/>
        <v>0</v>
      </c>
      <c r="AS3900" s="10"/>
      <c r="AT3900" s="9">
        <v>2014</v>
      </c>
      <c r="AU3900" s="10" t="s">
        <v>6064</v>
      </c>
    </row>
    <row r="3901" spans="2:47" x14ac:dyDescent="0.25">
      <c r="B3901" s="10" t="s">
        <v>6536</v>
      </c>
      <c r="C3901" s="16" t="s">
        <v>100</v>
      </c>
      <c r="D3901" s="15" t="s">
        <v>6532</v>
      </c>
      <c r="E3901" s="15" t="s">
        <v>6533</v>
      </c>
      <c r="F3901" s="31" t="s">
        <v>6534</v>
      </c>
      <c r="G3901" s="15" t="s">
        <v>6535</v>
      </c>
      <c r="H3901" s="15" t="s">
        <v>197</v>
      </c>
      <c r="I3901" s="15">
        <v>75</v>
      </c>
      <c r="J3901" s="15" t="s">
        <v>238</v>
      </c>
      <c r="K3901" s="15" t="s">
        <v>5830</v>
      </c>
      <c r="L3901" s="10"/>
      <c r="M3901" s="10" t="s">
        <v>6149</v>
      </c>
      <c r="N3901" s="10" t="s">
        <v>5955</v>
      </c>
      <c r="O3901" s="27"/>
      <c r="P3901" s="27"/>
      <c r="Q3901" s="27"/>
      <c r="R3901" s="27">
        <v>142678480</v>
      </c>
      <c r="S3901" s="27">
        <v>148385619.20000002</v>
      </c>
      <c r="T3901" s="27">
        <v>154321043.96800002</v>
      </c>
      <c r="U3901" s="27"/>
      <c r="V3901" s="27"/>
      <c r="W3901" s="27"/>
      <c r="X3901" s="27"/>
      <c r="Y3901" s="27"/>
      <c r="Z3901" s="27"/>
      <c r="AA3901" s="27"/>
      <c r="AB3901" s="27"/>
      <c r="AC3901" s="27"/>
      <c r="AD3901" s="27"/>
      <c r="AE3901" s="27"/>
      <c r="AF3901" s="27"/>
      <c r="AG3901" s="27"/>
      <c r="AH3901" s="27"/>
      <c r="AI3901" s="27"/>
      <c r="AJ3901" s="27"/>
      <c r="AK3901" s="27"/>
      <c r="AL3901" s="27"/>
      <c r="AM3901" s="27"/>
      <c r="AN3901" s="27"/>
      <c r="AO3901" s="27"/>
      <c r="AP3901" s="27"/>
      <c r="AQ3901" s="27">
        <v>0</v>
      </c>
      <c r="AR3901" s="27">
        <f t="shared" si="108"/>
        <v>0</v>
      </c>
      <c r="AS3901" s="10"/>
      <c r="AT3901" s="9">
        <v>2014</v>
      </c>
      <c r="AU3901" s="89" t="s">
        <v>115</v>
      </c>
    </row>
    <row r="3902" spans="2:47" x14ac:dyDescent="0.25">
      <c r="B3902" s="10" t="s">
        <v>6537</v>
      </c>
      <c r="C3902" s="16" t="s">
        <v>100</v>
      </c>
      <c r="D3902" s="15" t="s">
        <v>6532</v>
      </c>
      <c r="E3902" s="15" t="s">
        <v>6533</v>
      </c>
      <c r="F3902" s="31" t="s">
        <v>6534</v>
      </c>
      <c r="G3902" s="15" t="s">
        <v>6535</v>
      </c>
      <c r="H3902" s="15" t="s">
        <v>197</v>
      </c>
      <c r="I3902" s="15">
        <v>75</v>
      </c>
      <c r="J3902" s="15" t="s">
        <v>238</v>
      </c>
      <c r="K3902" s="15" t="s">
        <v>5830</v>
      </c>
      <c r="L3902" s="10"/>
      <c r="M3902" s="10" t="s">
        <v>6149</v>
      </c>
      <c r="N3902" s="10" t="s">
        <v>5955</v>
      </c>
      <c r="O3902" s="27"/>
      <c r="P3902" s="27"/>
      <c r="Q3902" s="27"/>
      <c r="R3902" s="27">
        <v>142678480</v>
      </c>
      <c r="S3902" s="27">
        <v>148385619.20000002</v>
      </c>
      <c r="T3902" s="27">
        <v>144183240.75</v>
      </c>
      <c r="U3902" s="27"/>
      <c r="V3902" s="27"/>
      <c r="W3902" s="27"/>
      <c r="X3902" s="27"/>
      <c r="Y3902" s="27"/>
      <c r="Z3902" s="27"/>
      <c r="AA3902" s="27"/>
      <c r="AB3902" s="27"/>
      <c r="AC3902" s="27"/>
      <c r="AD3902" s="27"/>
      <c r="AE3902" s="27"/>
      <c r="AF3902" s="27"/>
      <c r="AG3902" s="27"/>
      <c r="AH3902" s="27"/>
      <c r="AI3902" s="27"/>
      <c r="AJ3902" s="27"/>
      <c r="AK3902" s="27"/>
      <c r="AL3902" s="27"/>
      <c r="AM3902" s="27"/>
      <c r="AN3902" s="27"/>
      <c r="AO3902" s="27"/>
      <c r="AP3902" s="27"/>
      <c r="AQ3902" s="27">
        <f>R3902+S3902+T3902+U3902</f>
        <v>435247339.95000005</v>
      </c>
      <c r="AR3902" s="27">
        <f t="shared" si="108"/>
        <v>487477020.74400008</v>
      </c>
      <c r="AS3902" s="10"/>
      <c r="AT3902" s="9">
        <v>2014</v>
      </c>
      <c r="AU3902" s="88"/>
    </row>
    <row r="3903" spans="2:47" x14ac:dyDescent="0.25">
      <c r="B3903" s="10" t="s">
        <v>6538</v>
      </c>
      <c r="C3903" s="16" t="s">
        <v>100</v>
      </c>
      <c r="D3903" s="15" t="s">
        <v>6539</v>
      </c>
      <c r="E3903" s="15" t="s">
        <v>6540</v>
      </c>
      <c r="F3903" s="31" t="s">
        <v>6541</v>
      </c>
      <c r="G3903" s="15" t="s">
        <v>6542</v>
      </c>
      <c r="H3903" s="15" t="s">
        <v>105</v>
      </c>
      <c r="I3903" s="15">
        <v>96</v>
      </c>
      <c r="J3903" s="15" t="s">
        <v>238</v>
      </c>
      <c r="K3903" s="10" t="s">
        <v>5830</v>
      </c>
      <c r="L3903" s="10"/>
      <c r="M3903" s="10" t="s">
        <v>6149</v>
      </c>
      <c r="N3903" s="10" t="s">
        <v>5955</v>
      </c>
      <c r="O3903" s="27"/>
      <c r="P3903" s="27"/>
      <c r="Q3903" s="27"/>
      <c r="R3903" s="27">
        <v>23223870</v>
      </c>
      <c r="S3903" s="77">
        <v>24152824.800000001</v>
      </c>
      <c r="T3903" s="27">
        <v>25118937.792000003</v>
      </c>
      <c r="U3903" s="27"/>
      <c r="V3903" s="27"/>
      <c r="W3903" s="27"/>
      <c r="X3903" s="27"/>
      <c r="Y3903" s="27"/>
      <c r="Z3903" s="27"/>
      <c r="AA3903" s="27"/>
      <c r="AB3903" s="27"/>
      <c r="AC3903" s="27"/>
      <c r="AD3903" s="27"/>
      <c r="AE3903" s="27"/>
      <c r="AF3903" s="27"/>
      <c r="AG3903" s="27"/>
      <c r="AH3903" s="27"/>
      <c r="AI3903" s="27"/>
      <c r="AJ3903" s="27"/>
      <c r="AK3903" s="27"/>
      <c r="AL3903" s="27"/>
      <c r="AM3903" s="27"/>
      <c r="AN3903" s="27"/>
      <c r="AO3903" s="27"/>
      <c r="AP3903" s="27"/>
      <c r="AQ3903" s="27">
        <v>0</v>
      </c>
      <c r="AR3903" s="27">
        <f t="shared" si="108"/>
        <v>0</v>
      </c>
      <c r="AS3903" s="10"/>
      <c r="AT3903" s="9">
        <v>2014</v>
      </c>
      <c r="AU3903" s="89" t="s">
        <v>6543</v>
      </c>
    </row>
    <row r="3904" spans="2:47" x14ac:dyDescent="0.25">
      <c r="B3904" s="10" t="s">
        <v>6544</v>
      </c>
      <c r="C3904" s="16" t="s">
        <v>100</v>
      </c>
      <c r="D3904" s="15" t="s">
        <v>6539</v>
      </c>
      <c r="E3904" s="15" t="s">
        <v>6540</v>
      </c>
      <c r="F3904" s="31" t="s">
        <v>6541</v>
      </c>
      <c r="G3904" s="15" t="s">
        <v>6542</v>
      </c>
      <c r="H3904" s="15" t="s">
        <v>105</v>
      </c>
      <c r="I3904" s="15">
        <v>96</v>
      </c>
      <c r="J3904" s="15" t="s">
        <v>238</v>
      </c>
      <c r="K3904" s="10" t="s">
        <v>5830</v>
      </c>
      <c r="L3904" s="10"/>
      <c r="M3904" s="10" t="s">
        <v>6149</v>
      </c>
      <c r="N3904" s="10" t="s">
        <v>5955</v>
      </c>
      <c r="O3904" s="27"/>
      <c r="P3904" s="27"/>
      <c r="Q3904" s="27"/>
      <c r="R3904" s="27">
        <v>23223870</v>
      </c>
      <c r="S3904" s="77">
        <v>17081617.710000001</v>
      </c>
      <c r="T3904" s="27">
        <v>17081617.710000001</v>
      </c>
      <c r="U3904" s="27"/>
      <c r="V3904" s="27"/>
      <c r="W3904" s="27"/>
      <c r="X3904" s="27"/>
      <c r="Y3904" s="27"/>
      <c r="Z3904" s="27"/>
      <c r="AA3904" s="27"/>
      <c r="AB3904" s="27"/>
      <c r="AC3904" s="27"/>
      <c r="AD3904" s="27"/>
      <c r="AE3904" s="27"/>
      <c r="AF3904" s="27"/>
      <c r="AG3904" s="27"/>
      <c r="AH3904" s="27"/>
      <c r="AI3904" s="27"/>
      <c r="AJ3904" s="27"/>
      <c r="AK3904" s="27"/>
      <c r="AL3904" s="27"/>
      <c r="AM3904" s="27"/>
      <c r="AN3904" s="27"/>
      <c r="AO3904" s="27"/>
      <c r="AP3904" s="27"/>
      <c r="AQ3904" s="27">
        <f>SUM(O3904:W3904)</f>
        <v>57387105.420000002</v>
      </c>
      <c r="AR3904" s="27">
        <f t="shared" si="108"/>
        <v>64273558.070400007</v>
      </c>
      <c r="AS3904" s="10"/>
      <c r="AT3904" s="9">
        <v>2014</v>
      </c>
      <c r="AU3904" s="89"/>
    </row>
    <row r="3905" spans="2:47" x14ac:dyDescent="0.25">
      <c r="B3905" s="10" t="s">
        <v>6545</v>
      </c>
      <c r="C3905" s="16" t="s">
        <v>100</v>
      </c>
      <c r="D3905" s="15" t="s">
        <v>6546</v>
      </c>
      <c r="E3905" s="15" t="s">
        <v>6547</v>
      </c>
      <c r="F3905" s="31" t="s">
        <v>6548</v>
      </c>
      <c r="G3905" s="15" t="s">
        <v>6549</v>
      </c>
      <c r="H3905" s="15" t="s">
        <v>105</v>
      </c>
      <c r="I3905" s="15">
        <v>96</v>
      </c>
      <c r="J3905" s="15" t="s">
        <v>238</v>
      </c>
      <c r="K3905" s="10" t="s">
        <v>5830</v>
      </c>
      <c r="L3905" s="10"/>
      <c r="M3905" s="10" t="s">
        <v>6149</v>
      </c>
      <c r="N3905" s="10" t="s">
        <v>5955</v>
      </c>
      <c r="O3905" s="27"/>
      <c r="P3905" s="27"/>
      <c r="Q3905" s="27"/>
      <c r="R3905" s="27">
        <v>5100000</v>
      </c>
      <c r="S3905" s="27">
        <v>5304000</v>
      </c>
      <c r="T3905" s="27">
        <v>5516160</v>
      </c>
      <c r="U3905" s="27"/>
      <c r="V3905" s="27"/>
      <c r="W3905" s="27"/>
      <c r="X3905" s="27"/>
      <c r="Y3905" s="27"/>
      <c r="Z3905" s="27"/>
      <c r="AA3905" s="27"/>
      <c r="AB3905" s="27"/>
      <c r="AC3905" s="27"/>
      <c r="AD3905" s="27"/>
      <c r="AE3905" s="27"/>
      <c r="AF3905" s="27"/>
      <c r="AG3905" s="27"/>
      <c r="AH3905" s="27"/>
      <c r="AI3905" s="27"/>
      <c r="AJ3905" s="27"/>
      <c r="AK3905" s="27"/>
      <c r="AL3905" s="27"/>
      <c r="AM3905" s="27"/>
      <c r="AN3905" s="27"/>
      <c r="AO3905" s="27"/>
      <c r="AP3905" s="27"/>
      <c r="AQ3905" s="27">
        <v>0</v>
      </c>
      <c r="AR3905" s="27">
        <f t="shared" si="108"/>
        <v>0</v>
      </c>
      <c r="AS3905" s="10"/>
      <c r="AT3905" s="9">
        <v>2014</v>
      </c>
      <c r="AU3905" s="89" t="s">
        <v>6543</v>
      </c>
    </row>
    <row r="3906" spans="2:47" x14ac:dyDescent="0.25">
      <c r="B3906" s="10" t="s">
        <v>6550</v>
      </c>
      <c r="C3906" s="16" t="s">
        <v>100</v>
      </c>
      <c r="D3906" s="15" t="s">
        <v>6546</v>
      </c>
      <c r="E3906" s="15" t="s">
        <v>6547</v>
      </c>
      <c r="F3906" s="31" t="s">
        <v>6548</v>
      </c>
      <c r="G3906" s="15" t="s">
        <v>6549</v>
      </c>
      <c r="H3906" s="15" t="s">
        <v>105</v>
      </c>
      <c r="I3906" s="15">
        <v>96</v>
      </c>
      <c r="J3906" s="15" t="s">
        <v>238</v>
      </c>
      <c r="K3906" s="10" t="s">
        <v>5830</v>
      </c>
      <c r="L3906" s="10"/>
      <c r="M3906" s="10" t="s">
        <v>6149</v>
      </c>
      <c r="N3906" s="10" t="s">
        <v>5955</v>
      </c>
      <c r="O3906" s="27"/>
      <c r="P3906" s="27"/>
      <c r="Q3906" s="27"/>
      <c r="R3906" s="27">
        <v>5100000</v>
      </c>
      <c r="S3906" s="27">
        <v>5100000</v>
      </c>
      <c r="T3906" s="27">
        <v>5100000</v>
      </c>
      <c r="U3906" s="27"/>
      <c r="V3906" s="27"/>
      <c r="W3906" s="27"/>
      <c r="X3906" s="27"/>
      <c r="Y3906" s="27"/>
      <c r="Z3906" s="27"/>
      <c r="AA3906" s="27"/>
      <c r="AB3906" s="27"/>
      <c r="AC3906" s="27"/>
      <c r="AD3906" s="27"/>
      <c r="AE3906" s="27"/>
      <c r="AF3906" s="27"/>
      <c r="AG3906" s="27"/>
      <c r="AH3906" s="27"/>
      <c r="AI3906" s="27"/>
      <c r="AJ3906" s="27"/>
      <c r="AK3906" s="27"/>
      <c r="AL3906" s="27"/>
      <c r="AM3906" s="27"/>
      <c r="AN3906" s="27"/>
      <c r="AO3906" s="27"/>
      <c r="AP3906" s="27"/>
      <c r="AQ3906" s="27">
        <f>SUM(O3906:W3906)</f>
        <v>15300000</v>
      </c>
      <c r="AR3906" s="27">
        <f t="shared" si="108"/>
        <v>17136000</v>
      </c>
      <c r="AS3906" s="10"/>
      <c r="AT3906" s="9">
        <v>2014</v>
      </c>
      <c r="AU3906" s="89"/>
    </row>
    <row r="3907" spans="2:47" x14ac:dyDescent="0.25">
      <c r="B3907" s="10" t="s">
        <v>6551</v>
      </c>
      <c r="C3907" s="16" t="s">
        <v>100</v>
      </c>
      <c r="D3907" s="15" t="s">
        <v>6546</v>
      </c>
      <c r="E3907" s="15" t="s">
        <v>6547</v>
      </c>
      <c r="F3907" s="31" t="s">
        <v>6548</v>
      </c>
      <c r="G3907" s="15" t="s">
        <v>6552</v>
      </c>
      <c r="H3907" s="15" t="s">
        <v>105</v>
      </c>
      <c r="I3907" s="15">
        <v>100</v>
      </c>
      <c r="J3907" s="15" t="s">
        <v>238</v>
      </c>
      <c r="K3907" s="10" t="s">
        <v>5830</v>
      </c>
      <c r="L3907" s="10"/>
      <c r="M3907" s="10" t="s">
        <v>6149</v>
      </c>
      <c r="N3907" s="10" t="s">
        <v>5955</v>
      </c>
      <c r="O3907" s="27"/>
      <c r="P3907" s="27"/>
      <c r="Q3907" s="27"/>
      <c r="R3907" s="27">
        <v>41281900</v>
      </c>
      <c r="S3907" s="27">
        <v>42933176</v>
      </c>
      <c r="T3907" s="27">
        <v>44650320</v>
      </c>
      <c r="U3907" s="27"/>
      <c r="V3907" s="27"/>
      <c r="W3907" s="27"/>
      <c r="X3907" s="27"/>
      <c r="Y3907" s="27"/>
      <c r="Z3907" s="27"/>
      <c r="AA3907" s="27"/>
      <c r="AB3907" s="27"/>
      <c r="AC3907" s="27"/>
      <c r="AD3907" s="27"/>
      <c r="AE3907" s="27"/>
      <c r="AF3907" s="27"/>
      <c r="AG3907" s="27"/>
      <c r="AH3907" s="27"/>
      <c r="AI3907" s="27"/>
      <c r="AJ3907" s="27"/>
      <c r="AK3907" s="27"/>
      <c r="AL3907" s="27"/>
      <c r="AM3907" s="27"/>
      <c r="AN3907" s="27"/>
      <c r="AO3907" s="27"/>
      <c r="AP3907" s="27"/>
      <c r="AQ3907" s="27">
        <v>0</v>
      </c>
      <c r="AR3907" s="27">
        <f t="shared" si="108"/>
        <v>0</v>
      </c>
      <c r="AS3907" s="10"/>
      <c r="AT3907" s="9">
        <v>2014</v>
      </c>
      <c r="AU3907" s="10" t="s">
        <v>6064</v>
      </c>
    </row>
    <row r="3908" spans="2:47" x14ac:dyDescent="0.25">
      <c r="B3908" s="10" t="s">
        <v>6553</v>
      </c>
      <c r="C3908" s="16" t="s">
        <v>100</v>
      </c>
      <c r="D3908" s="15" t="s">
        <v>6546</v>
      </c>
      <c r="E3908" s="15" t="s">
        <v>6547</v>
      </c>
      <c r="F3908" s="31" t="s">
        <v>6548</v>
      </c>
      <c r="G3908" s="15" t="s">
        <v>6552</v>
      </c>
      <c r="H3908" s="15" t="s">
        <v>105</v>
      </c>
      <c r="I3908" s="15">
        <v>100</v>
      </c>
      <c r="J3908" s="15" t="s">
        <v>238</v>
      </c>
      <c r="K3908" s="15" t="s">
        <v>5830</v>
      </c>
      <c r="L3908" s="10"/>
      <c r="M3908" s="10" t="s">
        <v>6149</v>
      </c>
      <c r="N3908" s="10" t="s">
        <v>5955</v>
      </c>
      <c r="O3908" s="27"/>
      <c r="P3908" s="27"/>
      <c r="Q3908" s="27"/>
      <c r="R3908" s="27">
        <v>74371900.560000002</v>
      </c>
      <c r="S3908" s="27">
        <v>77346776.582400009</v>
      </c>
      <c r="T3908" s="27">
        <v>80440647.645696014</v>
      </c>
      <c r="U3908" s="27"/>
      <c r="V3908" s="27"/>
      <c r="W3908" s="27"/>
      <c r="X3908" s="27"/>
      <c r="Y3908" s="27"/>
      <c r="Z3908" s="27"/>
      <c r="AA3908" s="27"/>
      <c r="AB3908" s="27"/>
      <c r="AC3908" s="27"/>
      <c r="AD3908" s="27"/>
      <c r="AE3908" s="27"/>
      <c r="AF3908" s="27"/>
      <c r="AG3908" s="27"/>
      <c r="AH3908" s="27"/>
      <c r="AI3908" s="27"/>
      <c r="AJ3908" s="27"/>
      <c r="AK3908" s="27"/>
      <c r="AL3908" s="27"/>
      <c r="AM3908" s="27"/>
      <c r="AN3908" s="27"/>
      <c r="AO3908" s="27"/>
      <c r="AP3908" s="27"/>
      <c r="AQ3908" s="27">
        <v>0</v>
      </c>
      <c r="AR3908" s="27">
        <f t="shared" si="108"/>
        <v>0</v>
      </c>
      <c r="AS3908" s="10"/>
      <c r="AT3908" s="9">
        <v>2014</v>
      </c>
      <c r="AU3908" s="89" t="s">
        <v>6554</v>
      </c>
    </row>
    <row r="3909" spans="2:47" x14ac:dyDescent="0.25">
      <c r="B3909" s="10" t="s">
        <v>6555</v>
      </c>
      <c r="C3909" s="16" t="s">
        <v>100</v>
      </c>
      <c r="D3909" s="15" t="s">
        <v>6546</v>
      </c>
      <c r="E3909" s="15" t="s">
        <v>6547</v>
      </c>
      <c r="F3909" s="31" t="s">
        <v>6548</v>
      </c>
      <c r="G3909" s="15" t="s">
        <v>6552</v>
      </c>
      <c r="H3909" s="15" t="s">
        <v>105</v>
      </c>
      <c r="I3909" s="15">
        <v>100</v>
      </c>
      <c r="J3909" s="15" t="s">
        <v>238</v>
      </c>
      <c r="K3909" s="15" t="s">
        <v>5830</v>
      </c>
      <c r="L3909" s="10"/>
      <c r="M3909" s="10" t="s">
        <v>6149</v>
      </c>
      <c r="N3909" s="10" t="s">
        <v>5955</v>
      </c>
      <c r="O3909" s="27"/>
      <c r="P3909" s="27"/>
      <c r="Q3909" s="27"/>
      <c r="R3909" s="27">
        <v>74371900.560000002</v>
      </c>
      <c r="S3909" s="27">
        <v>77346776.582400009</v>
      </c>
      <c r="T3909" s="27"/>
      <c r="U3909" s="27"/>
      <c r="V3909" s="27"/>
      <c r="W3909" s="27"/>
      <c r="X3909" s="27"/>
      <c r="Y3909" s="27"/>
      <c r="Z3909" s="27"/>
      <c r="AA3909" s="27"/>
      <c r="AB3909" s="27"/>
      <c r="AC3909" s="27"/>
      <c r="AD3909" s="27"/>
      <c r="AE3909" s="27"/>
      <c r="AF3909" s="27"/>
      <c r="AG3909" s="27"/>
      <c r="AH3909" s="27"/>
      <c r="AI3909" s="27"/>
      <c r="AJ3909" s="27"/>
      <c r="AK3909" s="27"/>
      <c r="AL3909" s="27"/>
      <c r="AM3909" s="27"/>
      <c r="AN3909" s="27"/>
      <c r="AO3909" s="27"/>
      <c r="AP3909" s="27"/>
      <c r="AQ3909" s="27">
        <f>SUM(O3909:W3909)</f>
        <v>151718677.14240003</v>
      </c>
      <c r="AR3909" s="27">
        <f t="shared" si="108"/>
        <v>169924918.39948803</v>
      </c>
      <c r="AS3909" s="10"/>
      <c r="AT3909" s="9">
        <v>2014</v>
      </c>
      <c r="AU3909" s="89"/>
    </row>
    <row r="3910" spans="2:47" x14ac:dyDescent="0.25">
      <c r="B3910" s="10" t="s">
        <v>6556</v>
      </c>
      <c r="C3910" s="16" t="s">
        <v>100</v>
      </c>
      <c r="D3910" s="15" t="s">
        <v>6557</v>
      </c>
      <c r="E3910" s="15" t="s">
        <v>6558</v>
      </c>
      <c r="F3910" s="31" t="s">
        <v>6559</v>
      </c>
      <c r="G3910" s="15" t="s">
        <v>6560</v>
      </c>
      <c r="H3910" s="15" t="s">
        <v>105</v>
      </c>
      <c r="I3910" s="15">
        <v>80</v>
      </c>
      <c r="J3910" s="15" t="s">
        <v>238</v>
      </c>
      <c r="K3910" s="10" t="s">
        <v>5830</v>
      </c>
      <c r="L3910" s="10"/>
      <c r="M3910" s="10" t="s">
        <v>6149</v>
      </c>
      <c r="N3910" s="10" t="s">
        <v>5955</v>
      </c>
      <c r="O3910" s="27"/>
      <c r="P3910" s="27"/>
      <c r="Q3910" s="27"/>
      <c r="R3910" s="27">
        <v>4410000</v>
      </c>
      <c r="S3910" s="27">
        <v>4586400</v>
      </c>
      <c r="T3910" s="27">
        <v>4769440</v>
      </c>
      <c r="U3910" s="27"/>
      <c r="V3910" s="27"/>
      <c r="W3910" s="27"/>
      <c r="X3910" s="27"/>
      <c r="Y3910" s="27"/>
      <c r="Z3910" s="27"/>
      <c r="AA3910" s="27"/>
      <c r="AB3910" s="27"/>
      <c r="AC3910" s="27"/>
      <c r="AD3910" s="27"/>
      <c r="AE3910" s="27"/>
      <c r="AF3910" s="27"/>
      <c r="AG3910" s="27"/>
      <c r="AH3910" s="27"/>
      <c r="AI3910" s="27"/>
      <c r="AJ3910" s="27"/>
      <c r="AK3910" s="27"/>
      <c r="AL3910" s="27"/>
      <c r="AM3910" s="27"/>
      <c r="AN3910" s="27"/>
      <c r="AO3910" s="27"/>
      <c r="AP3910" s="27"/>
      <c r="AQ3910" s="27">
        <v>0</v>
      </c>
      <c r="AR3910" s="27">
        <f t="shared" si="108"/>
        <v>0</v>
      </c>
      <c r="AS3910" s="10"/>
      <c r="AT3910" s="9">
        <v>2014</v>
      </c>
      <c r="AU3910" s="10" t="s">
        <v>212</v>
      </c>
    </row>
    <row r="3911" spans="2:47" x14ac:dyDescent="0.25">
      <c r="B3911" s="10" t="s">
        <v>6561</v>
      </c>
      <c r="C3911" s="16" t="s">
        <v>100</v>
      </c>
      <c r="D3911" s="15" t="s">
        <v>6557</v>
      </c>
      <c r="E3911" s="15" t="s">
        <v>6558</v>
      </c>
      <c r="F3911" s="31" t="s">
        <v>6559</v>
      </c>
      <c r="G3911" s="15" t="s">
        <v>6562</v>
      </c>
      <c r="H3911" s="15" t="s">
        <v>105</v>
      </c>
      <c r="I3911" s="15">
        <v>80</v>
      </c>
      <c r="J3911" s="15" t="s">
        <v>238</v>
      </c>
      <c r="K3911" s="10" t="s">
        <v>5830</v>
      </c>
      <c r="L3911" s="10"/>
      <c r="M3911" s="10" t="s">
        <v>6149</v>
      </c>
      <c r="N3911" s="10" t="s">
        <v>5955</v>
      </c>
      <c r="O3911" s="27"/>
      <c r="P3911" s="27"/>
      <c r="Q3911" s="27"/>
      <c r="R3911" s="27">
        <v>7037710</v>
      </c>
      <c r="S3911" s="27">
        <v>7319218.4000000004</v>
      </c>
      <c r="T3911" s="27">
        <v>7611760</v>
      </c>
      <c r="U3911" s="27"/>
      <c r="V3911" s="27"/>
      <c r="W3911" s="27"/>
      <c r="X3911" s="27"/>
      <c r="Y3911" s="27"/>
      <c r="Z3911" s="27"/>
      <c r="AA3911" s="27"/>
      <c r="AB3911" s="27"/>
      <c r="AC3911" s="27"/>
      <c r="AD3911" s="27"/>
      <c r="AE3911" s="27"/>
      <c r="AF3911" s="27"/>
      <c r="AG3911" s="27"/>
      <c r="AH3911" s="27"/>
      <c r="AI3911" s="27"/>
      <c r="AJ3911" s="27"/>
      <c r="AK3911" s="27"/>
      <c r="AL3911" s="27"/>
      <c r="AM3911" s="27"/>
      <c r="AN3911" s="27"/>
      <c r="AO3911" s="27"/>
      <c r="AP3911" s="27"/>
      <c r="AQ3911" s="27">
        <v>0</v>
      </c>
      <c r="AR3911" s="27">
        <f t="shared" si="108"/>
        <v>0</v>
      </c>
      <c r="AS3911" s="10"/>
      <c r="AT3911" s="9">
        <v>2014</v>
      </c>
      <c r="AU3911" s="89" t="s">
        <v>7555</v>
      </c>
    </row>
    <row r="3912" spans="2:47" x14ac:dyDescent="0.25">
      <c r="B3912" s="10" t="s">
        <v>7556</v>
      </c>
      <c r="C3912" s="16" t="s">
        <v>100</v>
      </c>
      <c r="D3912" s="15" t="s">
        <v>6557</v>
      </c>
      <c r="E3912" s="15" t="s">
        <v>6558</v>
      </c>
      <c r="F3912" s="31" t="s">
        <v>6559</v>
      </c>
      <c r="G3912" s="15" t="s">
        <v>6562</v>
      </c>
      <c r="H3912" s="15" t="s">
        <v>105</v>
      </c>
      <c r="I3912" s="15">
        <v>80</v>
      </c>
      <c r="J3912" s="15" t="s">
        <v>238</v>
      </c>
      <c r="K3912" s="10" t="s">
        <v>5830</v>
      </c>
      <c r="L3912" s="10"/>
      <c r="M3912" s="10" t="s">
        <v>6149</v>
      </c>
      <c r="N3912" s="10" t="s">
        <v>5955</v>
      </c>
      <c r="O3912" s="27"/>
      <c r="P3912" s="27"/>
      <c r="Q3912" s="27"/>
      <c r="R3912" s="152">
        <v>7037710</v>
      </c>
      <c r="S3912" s="152">
        <v>7319000</v>
      </c>
      <c r="T3912" s="152">
        <v>7612000</v>
      </c>
      <c r="U3912" s="27"/>
      <c r="V3912" s="27"/>
      <c r="W3912" s="27"/>
      <c r="X3912" s="27"/>
      <c r="Y3912" s="27"/>
      <c r="Z3912" s="27"/>
      <c r="AA3912" s="27"/>
      <c r="AB3912" s="27"/>
      <c r="AC3912" s="27"/>
      <c r="AD3912" s="27"/>
      <c r="AE3912" s="27"/>
      <c r="AF3912" s="27"/>
      <c r="AG3912" s="27"/>
      <c r="AH3912" s="27"/>
      <c r="AI3912" s="27"/>
      <c r="AJ3912" s="27"/>
      <c r="AK3912" s="27"/>
      <c r="AL3912" s="27"/>
      <c r="AM3912" s="27"/>
      <c r="AN3912" s="27"/>
      <c r="AO3912" s="27"/>
      <c r="AP3912" s="27"/>
      <c r="AQ3912" s="27">
        <f>SUM(O3912:W3912)</f>
        <v>21968710</v>
      </c>
      <c r="AR3912" s="27">
        <f t="shared" si="108"/>
        <v>24604955.200000003</v>
      </c>
      <c r="AS3912" s="10"/>
      <c r="AT3912" s="88" t="s">
        <v>6283</v>
      </c>
      <c r="AU3912" s="89" t="s">
        <v>7557</v>
      </c>
    </row>
    <row r="3913" spans="2:47" x14ac:dyDescent="0.25">
      <c r="B3913" s="10" t="s">
        <v>6563</v>
      </c>
      <c r="C3913" s="16" t="s">
        <v>100</v>
      </c>
      <c r="D3913" s="15" t="s">
        <v>6557</v>
      </c>
      <c r="E3913" s="15" t="s">
        <v>6558</v>
      </c>
      <c r="F3913" s="31" t="s">
        <v>6559</v>
      </c>
      <c r="G3913" s="15" t="s">
        <v>6564</v>
      </c>
      <c r="H3913" s="15" t="s">
        <v>105</v>
      </c>
      <c r="I3913" s="15">
        <v>75</v>
      </c>
      <c r="J3913" s="15" t="s">
        <v>238</v>
      </c>
      <c r="K3913" s="10" t="s">
        <v>5830</v>
      </c>
      <c r="L3913" s="10"/>
      <c r="M3913" s="10" t="s">
        <v>6149</v>
      </c>
      <c r="N3913" s="10" t="s">
        <v>5955</v>
      </c>
      <c r="O3913" s="27"/>
      <c r="P3913" s="27"/>
      <c r="Q3913" s="27"/>
      <c r="R3913" s="27">
        <v>5963430</v>
      </c>
      <c r="S3913" s="27">
        <v>6201967.2000000002</v>
      </c>
      <c r="T3913" s="27">
        <v>6450080</v>
      </c>
      <c r="U3913" s="27"/>
      <c r="V3913" s="27"/>
      <c r="W3913" s="27"/>
      <c r="X3913" s="27"/>
      <c r="Y3913" s="27"/>
      <c r="Z3913" s="27"/>
      <c r="AA3913" s="27"/>
      <c r="AB3913" s="27"/>
      <c r="AC3913" s="27"/>
      <c r="AD3913" s="27"/>
      <c r="AE3913" s="27"/>
      <c r="AF3913" s="27"/>
      <c r="AG3913" s="27"/>
      <c r="AH3913" s="27"/>
      <c r="AI3913" s="27"/>
      <c r="AJ3913" s="27"/>
      <c r="AK3913" s="27"/>
      <c r="AL3913" s="27"/>
      <c r="AM3913" s="27"/>
      <c r="AN3913" s="27"/>
      <c r="AO3913" s="27"/>
      <c r="AP3913" s="27"/>
      <c r="AQ3913" s="27">
        <f>SUM(O3913:W3913)</f>
        <v>18615477.199999999</v>
      </c>
      <c r="AR3913" s="27">
        <f t="shared" si="108"/>
        <v>20849334.464000002</v>
      </c>
      <c r="AS3913" s="10"/>
      <c r="AT3913" s="9">
        <v>2014</v>
      </c>
      <c r="AU3913" s="89"/>
    </row>
    <row r="3914" spans="2:47" x14ac:dyDescent="0.25">
      <c r="B3914" s="10" t="s">
        <v>6565</v>
      </c>
      <c r="C3914" s="16" t="s">
        <v>100</v>
      </c>
      <c r="D3914" s="15" t="s">
        <v>6557</v>
      </c>
      <c r="E3914" s="15" t="s">
        <v>6558</v>
      </c>
      <c r="F3914" s="31" t="s">
        <v>6559</v>
      </c>
      <c r="G3914" s="15" t="s">
        <v>6566</v>
      </c>
      <c r="H3914" s="15" t="s">
        <v>105</v>
      </c>
      <c r="I3914" s="15">
        <v>100</v>
      </c>
      <c r="J3914" s="15" t="s">
        <v>238</v>
      </c>
      <c r="K3914" s="10" t="s">
        <v>5830</v>
      </c>
      <c r="L3914" s="10"/>
      <c r="M3914" s="10" t="s">
        <v>6149</v>
      </c>
      <c r="N3914" s="10" t="s">
        <v>5955</v>
      </c>
      <c r="O3914" s="27"/>
      <c r="P3914" s="27"/>
      <c r="Q3914" s="27"/>
      <c r="R3914" s="27">
        <v>11076960</v>
      </c>
      <c r="S3914" s="27">
        <v>11520038.4</v>
      </c>
      <c r="T3914" s="27">
        <v>11980800</v>
      </c>
      <c r="U3914" s="27"/>
      <c r="V3914" s="27"/>
      <c r="W3914" s="27"/>
      <c r="X3914" s="27"/>
      <c r="Y3914" s="27"/>
      <c r="Z3914" s="27"/>
      <c r="AA3914" s="27"/>
      <c r="AB3914" s="27"/>
      <c r="AC3914" s="27"/>
      <c r="AD3914" s="27"/>
      <c r="AE3914" s="27"/>
      <c r="AF3914" s="27"/>
      <c r="AG3914" s="27"/>
      <c r="AH3914" s="27"/>
      <c r="AI3914" s="27"/>
      <c r="AJ3914" s="27"/>
      <c r="AK3914" s="27"/>
      <c r="AL3914" s="27"/>
      <c r="AM3914" s="27"/>
      <c r="AN3914" s="27"/>
      <c r="AO3914" s="27"/>
      <c r="AP3914" s="27"/>
      <c r="AQ3914" s="27">
        <f>SUM(O3914:W3914)</f>
        <v>34577798.399999999</v>
      </c>
      <c r="AR3914" s="27">
        <f t="shared" ref="AR3914:AR3977" si="110">AQ3914*1.12</f>
        <v>38727134.208000004</v>
      </c>
      <c r="AS3914" s="10"/>
      <c r="AT3914" s="9">
        <v>2014</v>
      </c>
      <c r="AU3914" s="89"/>
    </row>
    <row r="3915" spans="2:47" x14ac:dyDescent="0.25">
      <c r="B3915" s="10" t="s">
        <v>6567</v>
      </c>
      <c r="C3915" s="16" t="s">
        <v>100</v>
      </c>
      <c r="D3915" s="15" t="s">
        <v>6568</v>
      </c>
      <c r="E3915" s="15" t="s">
        <v>6569</v>
      </c>
      <c r="F3915" s="31" t="s">
        <v>6569</v>
      </c>
      <c r="G3915" s="15" t="s">
        <v>6570</v>
      </c>
      <c r="H3915" s="15" t="s">
        <v>105</v>
      </c>
      <c r="I3915" s="15">
        <v>0</v>
      </c>
      <c r="J3915" s="15" t="s">
        <v>238</v>
      </c>
      <c r="K3915" s="10" t="s">
        <v>5830</v>
      </c>
      <c r="L3915" s="10"/>
      <c r="M3915" s="10" t="s">
        <v>6149</v>
      </c>
      <c r="N3915" s="10" t="s">
        <v>5955</v>
      </c>
      <c r="O3915" s="27"/>
      <c r="P3915" s="27"/>
      <c r="Q3915" s="27"/>
      <c r="R3915" s="27">
        <v>7884000</v>
      </c>
      <c r="S3915" s="27">
        <v>8199360</v>
      </c>
      <c r="T3915" s="27">
        <v>8526960</v>
      </c>
      <c r="U3915" s="27"/>
      <c r="V3915" s="27"/>
      <c r="W3915" s="27"/>
      <c r="X3915" s="27"/>
      <c r="Y3915" s="27"/>
      <c r="Z3915" s="27"/>
      <c r="AA3915" s="27"/>
      <c r="AB3915" s="27"/>
      <c r="AC3915" s="27"/>
      <c r="AD3915" s="27"/>
      <c r="AE3915" s="27"/>
      <c r="AF3915" s="27"/>
      <c r="AG3915" s="27"/>
      <c r="AH3915" s="27"/>
      <c r="AI3915" s="27"/>
      <c r="AJ3915" s="27"/>
      <c r="AK3915" s="27"/>
      <c r="AL3915" s="27"/>
      <c r="AM3915" s="27"/>
      <c r="AN3915" s="27"/>
      <c r="AO3915" s="27"/>
      <c r="AP3915" s="27"/>
      <c r="AQ3915" s="27">
        <v>0</v>
      </c>
      <c r="AR3915" s="27">
        <f t="shared" si="110"/>
        <v>0</v>
      </c>
      <c r="AS3915" s="10"/>
      <c r="AT3915" s="9">
        <v>2014</v>
      </c>
      <c r="AU3915" s="89" t="s">
        <v>115</v>
      </c>
    </row>
    <row r="3916" spans="2:47" x14ac:dyDescent="0.25">
      <c r="B3916" s="10" t="s">
        <v>6571</v>
      </c>
      <c r="C3916" s="16" t="s">
        <v>100</v>
      </c>
      <c r="D3916" s="15" t="s">
        <v>6568</v>
      </c>
      <c r="E3916" s="15" t="s">
        <v>6569</v>
      </c>
      <c r="F3916" s="31" t="s">
        <v>6569</v>
      </c>
      <c r="G3916" s="15" t="s">
        <v>6570</v>
      </c>
      <c r="H3916" s="15" t="s">
        <v>105</v>
      </c>
      <c r="I3916" s="15">
        <v>0</v>
      </c>
      <c r="J3916" s="15" t="s">
        <v>238</v>
      </c>
      <c r="K3916" s="10" t="s">
        <v>5830</v>
      </c>
      <c r="L3916" s="10"/>
      <c r="M3916" s="10" t="s">
        <v>6149</v>
      </c>
      <c r="N3916" s="10" t="s">
        <v>5955</v>
      </c>
      <c r="O3916" s="27"/>
      <c r="P3916" s="27"/>
      <c r="Q3916" s="27"/>
      <c r="R3916" s="27">
        <v>7884000</v>
      </c>
      <c r="S3916" s="27">
        <v>8199360</v>
      </c>
      <c r="T3916" s="27">
        <v>0</v>
      </c>
      <c r="U3916" s="27"/>
      <c r="V3916" s="27"/>
      <c r="W3916" s="27"/>
      <c r="X3916" s="27"/>
      <c r="Y3916" s="27"/>
      <c r="Z3916" s="27"/>
      <c r="AA3916" s="27"/>
      <c r="AB3916" s="27"/>
      <c r="AC3916" s="27"/>
      <c r="AD3916" s="27"/>
      <c r="AE3916" s="27"/>
      <c r="AF3916" s="27"/>
      <c r="AG3916" s="27"/>
      <c r="AH3916" s="27"/>
      <c r="AI3916" s="27"/>
      <c r="AJ3916" s="27"/>
      <c r="AK3916" s="27"/>
      <c r="AL3916" s="27"/>
      <c r="AM3916" s="27"/>
      <c r="AN3916" s="27"/>
      <c r="AO3916" s="27"/>
      <c r="AP3916" s="27"/>
      <c r="AQ3916" s="27">
        <f>SUM(O3916:W3916)</f>
        <v>16083360</v>
      </c>
      <c r="AR3916" s="27">
        <f t="shared" si="110"/>
        <v>18013363.200000003</v>
      </c>
      <c r="AS3916" s="10"/>
      <c r="AT3916" s="9">
        <v>2014</v>
      </c>
      <c r="AU3916" s="89"/>
    </row>
    <row r="3917" spans="2:47" x14ac:dyDescent="0.25">
      <c r="B3917" s="10" t="s">
        <v>6572</v>
      </c>
      <c r="C3917" s="16" t="s">
        <v>100</v>
      </c>
      <c r="D3917" s="15" t="s">
        <v>6568</v>
      </c>
      <c r="E3917" s="15" t="s">
        <v>6569</v>
      </c>
      <c r="F3917" s="31" t="s">
        <v>6569</v>
      </c>
      <c r="G3917" s="15" t="s">
        <v>6573</v>
      </c>
      <c r="H3917" s="15" t="s">
        <v>105</v>
      </c>
      <c r="I3917" s="15">
        <v>100</v>
      </c>
      <c r="J3917" s="15" t="s">
        <v>238</v>
      </c>
      <c r="K3917" s="10" t="s">
        <v>5830</v>
      </c>
      <c r="L3917" s="10"/>
      <c r="M3917" s="10" t="s">
        <v>6149</v>
      </c>
      <c r="N3917" s="10" t="s">
        <v>5955</v>
      </c>
      <c r="O3917" s="27"/>
      <c r="P3917" s="27"/>
      <c r="Q3917" s="27"/>
      <c r="R3917" s="27">
        <v>3600000</v>
      </c>
      <c r="S3917" s="27">
        <v>3744000</v>
      </c>
      <c r="T3917" s="27">
        <v>3893760</v>
      </c>
      <c r="U3917" s="27"/>
      <c r="V3917" s="27"/>
      <c r="W3917" s="27"/>
      <c r="X3917" s="27"/>
      <c r="Y3917" s="27"/>
      <c r="Z3917" s="27"/>
      <c r="AA3917" s="27"/>
      <c r="AB3917" s="27"/>
      <c r="AC3917" s="27"/>
      <c r="AD3917" s="27"/>
      <c r="AE3917" s="27"/>
      <c r="AF3917" s="27"/>
      <c r="AG3917" s="27"/>
      <c r="AH3917" s="27"/>
      <c r="AI3917" s="27"/>
      <c r="AJ3917" s="27"/>
      <c r="AK3917" s="27"/>
      <c r="AL3917" s="27"/>
      <c r="AM3917" s="27"/>
      <c r="AN3917" s="27"/>
      <c r="AO3917" s="27"/>
      <c r="AP3917" s="27"/>
      <c r="AQ3917" s="27">
        <f>SUM(O3917:W3917)</f>
        <v>11237760</v>
      </c>
      <c r="AR3917" s="27">
        <f t="shared" si="110"/>
        <v>12586291.200000001</v>
      </c>
      <c r="AS3917" s="10"/>
      <c r="AT3917" s="9">
        <v>2014</v>
      </c>
      <c r="AU3917" s="89"/>
    </row>
    <row r="3918" spans="2:47" x14ac:dyDescent="0.25">
      <c r="B3918" s="10" t="s">
        <v>6574</v>
      </c>
      <c r="C3918" s="16" t="s">
        <v>100</v>
      </c>
      <c r="D3918" s="15" t="s">
        <v>6568</v>
      </c>
      <c r="E3918" s="15" t="s">
        <v>6569</v>
      </c>
      <c r="F3918" s="31" t="s">
        <v>6569</v>
      </c>
      <c r="G3918" s="15" t="s">
        <v>6575</v>
      </c>
      <c r="H3918" s="15" t="s">
        <v>105</v>
      </c>
      <c r="I3918" s="15">
        <v>0</v>
      </c>
      <c r="J3918" s="15" t="s">
        <v>238</v>
      </c>
      <c r="K3918" s="10" t="s">
        <v>5830</v>
      </c>
      <c r="L3918" s="10"/>
      <c r="M3918" s="10" t="s">
        <v>6149</v>
      </c>
      <c r="N3918" s="10" t="s">
        <v>5955</v>
      </c>
      <c r="O3918" s="27"/>
      <c r="P3918" s="27"/>
      <c r="Q3918" s="27"/>
      <c r="R3918" s="27">
        <v>4567510</v>
      </c>
      <c r="S3918" s="27">
        <v>4750210.4000000004</v>
      </c>
      <c r="T3918" s="27">
        <v>4940000</v>
      </c>
      <c r="U3918" s="27"/>
      <c r="V3918" s="27"/>
      <c r="W3918" s="27"/>
      <c r="X3918" s="27"/>
      <c r="Y3918" s="27"/>
      <c r="Z3918" s="27"/>
      <c r="AA3918" s="27"/>
      <c r="AB3918" s="27"/>
      <c r="AC3918" s="27"/>
      <c r="AD3918" s="27"/>
      <c r="AE3918" s="27"/>
      <c r="AF3918" s="27"/>
      <c r="AG3918" s="27"/>
      <c r="AH3918" s="27"/>
      <c r="AI3918" s="27"/>
      <c r="AJ3918" s="27"/>
      <c r="AK3918" s="27"/>
      <c r="AL3918" s="27"/>
      <c r="AM3918" s="27"/>
      <c r="AN3918" s="27"/>
      <c r="AO3918" s="27"/>
      <c r="AP3918" s="27"/>
      <c r="AQ3918" s="27">
        <f>SUM(O3918:W3918)</f>
        <v>14257720.4</v>
      </c>
      <c r="AR3918" s="27">
        <f t="shared" si="110"/>
        <v>15968646.848000001</v>
      </c>
      <c r="AS3918" s="10"/>
      <c r="AT3918" s="9">
        <v>2014</v>
      </c>
      <c r="AU3918" s="89"/>
    </row>
    <row r="3919" spans="2:47" x14ac:dyDescent="0.25">
      <c r="B3919" s="10" t="s">
        <v>6576</v>
      </c>
      <c r="C3919" s="16" t="s">
        <v>100</v>
      </c>
      <c r="D3919" s="15" t="s">
        <v>6577</v>
      </c>
      <c r="E3919" s="15" t="s">
        <v>6578</v>
      </c>
      <c r="F3919" s="31" t="s">
        <v>6579</v>
      </c>
      <c r="G3919" s="15" t="s">
        <v>6580</v>
      </c>
      <c r="H3919" s="15" t="s">
        <v>105</v>
      </c>
      <c r="I3919" s="15">
        <v>100</v>
      </c>
      <c r="J3919" s="15" t="s">
        <v>238</v>
      </c>
      <c r="K3919" s="10" t="s">
        <v>5830</v>
      </c>
      <c r="L3919" s="10"/>
      <c r="M3919" s="10" t="s">
        <v>6149</v>
      </c>
      <c r="N3919" s="10" t="s">
        <v>5955</v>
      </c>
      <c r="O3919" s="27"/>
      <c r="P3919" s="27"/>
      <c r="Q3919" s="27"/>
      <c r="R3919" s="27">
        <v>1201785.71</v>
      </c>
      <c r="S3919" s="27">
        <v>1249861.6000000001</v>
      </c>
      <c r="T3919" s="27">
        <v>1300000</v>
      </c>
      <c r="U3919" s="27"/>
      <c r="V3919" s="27"/>
      <c r="W3919" s="27"/>
      <c r="X3919" s="27"/>
      <c r="Y3919" s="27"/>
      <c r="Z3919" s="27"/>
      <c r="AA3919" s="27"/>
      <c r="AB3919" s="27"/>
      <c r="AC3919" s="27"/>
      <c r="AD3919" s="27"/>
      <c r="AE3919" s="27"/>
      <c r="AF3919" s="27"/>
      <c r="AG3919" s="27"/>
      <c r="AH3919" s="27"/>
      <c r="AI3919" s="27"/>
      <c r="AJ3919" s="27"/>
      <c r="AK3919" s="27"/>
      <c r="AL3919" s="27"/>
      <c r="AM3919" s="27"/>
      <c r="AN3919" s="27"/>
      <c r="AO3919" s="27"/>
      <c r="AP3919" s="27"/>
      <c r="AQ3919" s="27">
        <f>SUM(O3919:W3919)</f>
        <v>3751647.31</v>
      </c>
      <c r="AR3919" s="27">
        <f t="shared" si="110"/>
        <v>4201844.9872000003</v>
      </c>
      <c r="AS3919" s="10"/>
      <c r="AT3919" s="9">
        <v>2014</v>
      </c>
      <c r="AU3919" s="89"/>
    </row>
    <row r="3920" spans="2:47" x14ac:dyDescent="0.25">
      <c r="B3920" s="10" t="s">
        <v>6581</v>
      </c>
      <c r="C3920" s="16" t="s">
        <v>100</v>
      </c>
      <c r="D3920" s="15" t="s">
        <v>6582</v>
      </c>
      <c r="E3920" s="15" t="s">
        <v>6583</v>
      </c>
      <c r="F3920" s="15" t="s">
        <v>6584</v>
      </c>
      <c r="G3920" s="15" t="s">
        <v>6585</v>
      </c>
      <c r="H3920" s="15" t="s">
        <v>105</v>
      </c>
      <c r="I3920" s="15">
        <v>100</v>
      </c>
      <c r="J3920" s="15" t="s">
        <v>6043</v>
      </c>
      <c r="K3920" s="15" t="s">
        <v>5952</v>
      </c>
      <c r="L3920" s="15" t="s">
        <v>5953</v>
      </c>
      <c r="M3920" s="15" t="s">
        <v>6586</v>
      </c>
      <c r="N3920" s="10" t="s">
        <v>5955</v>
      </c>
      <c r="O3920" s="27"/>
      <c r="P3920" s="27"/>
      <c r="Q3920" s="27"/>
      <c r="R3920" s="27">
        <v>25000000</v>
      </c>
      <c r="S3920" s="27">
        <f>R3920*1.04</f>
        <v>26000000</v>
      </c>
      <c r="T3920" s="27">
        <f>S3920*1.04</f>
        <v>27040000</v>
      </c>
      <c r="U3920" s="27">
        <f>T3920*1.04</f>
        <v>28121600</v>
      </c>
      <c r="V3920" s="27">
        <f>U3920*1.04</f>
        <v>29246464</v>
      </c>
      <c r="W3920" s="27"/>
      <c r="X3920" s="27"/>
      <c r="Y3920" s="27"/>
      <c r="Z3920" s="27"/>
      <c r="AA3920" s="27"/>
      <c r="AB3920" s="27"/>
      <c r="AC3920" s="27"/>
      <c r="AD3920" s="27"/>
      <c r="AE3920" s="27"/>
      <c r="AF3920" s="27"/>
      <c r="AG3920" s="27"/>
      <c r="AH3920" s="27"/>
      <c r="AI3920" s="27"/>
      <c r="AJ3920" s="27"/>
      <c r="AK3920" s="27"/>
      <c r="AL3920" s="27"/>
      <c r="AM3920" s="27"/>
      <c r="AN3920" s="27"/>
      <c r="AO3920" s="27"/>
      <c r="AP3920" s="27"/>
      <c r="AQ3920" s="27">
        <v>0</v>
      </c>
      <c r="AR3920" s="27">
        <f t="shared" si="110"/>
        <v>0</v>
      </c>
      <c r="AS3920" s="10"/>
      <c r="AT3920" s="9">
        <v>2014</v>
      </c>
      <c r="AU3920" s="89" t="s">
        <v>112</v>
      </c>
    </row>
    <row r="3921" spans="2:47" x14ac:dyDescent="0.25">
      <c r="B3921" s="10" t="s">
        <v>6587</v>
      </c>
      <c r="C3921" s="16" t="s">
        <v>100</v>
      </c>
      <c r="D3921" s="15" t="s">
        <v>6582</v>
      </c>
      <c r="E3921" s="15" t="s">
        <v>6583</v>
      </c>
      <c r="F3921" s="15" t="s">
        <v>6584</v>
      </c>
      <c r="G3921" s="15" t="s">
        <v>6585</v>
      </c>
      <c r="H3921" s="15" t="s">
        <v>105</v>
      </c>
      <c r="I3921" s="15">
        <v>100</v>
      </c>
      <c r="J3921" s="15" t="s">
        <v>6043</v>
      </c>
      <c r="K3921" s="15" t="s">
        <v>5952</v>
      </c>
      <c r="L3921" s="15" t="s">
        <v>5953</v>
      </c>
      <c r="M3921" s="15" t="s">
        <v>6586</v>
      </c>
      <c r="N3921" s="10" t="s">
        <v>5955</v>
      </c>
      <c r="O3921" s="27"/>
      <c r="P3921" s="27"/>
      <c r="Q3921" s="27"/>
      <c r="R3921" s="27">
        <v>12500000</v>
      </c>
      <c r="S3921" s="27">
        <v>12500000</v>
      </c>
      <c r="T3921" s="27">
        <v>12500000</v>
      </c>
      <c r="U3921" s="27">
        <v>12500000</v>
      </c>
      <c r="V3921" s="27">
        <v>12500000</v>
      </c>
      <c r="W3921" s="27"/>
      <c r="X3921" s="27"/>
      <c r="Y3921" s="27"/>
      <c r="Z3921" s="27"/>
      <c r="AA3921" s="27"/>
      <c r="AB3921" s="27"/>
      <c r="AC3921" s="27"/>
      <c r="AD3921" s="27"/>
      <c r="AE3921" s="27"/>
      <c r="AF3921" s="27"/>
      <c r="AG3921" s="27"/>
      <c r="AH3921" s="27"/>
      <c r="AI3921" s="27"/>
      <c r="AJ3921" s="27"/>
      <c r="AK3921" s="27"/>
      <c r="AL3921" s="27"/>
      <c r="AM3921" s="27"/>
      <c r="AN3921" s="27"/>
      <c r="AO3921" s="27"/>
      <c r="AP3921" s="27"/>
      <c r="AQ3921" s="27">
        <f>SUM(O3921:W3921)</f>
        <v>62500000</v>
      </c>
      <c r="AR3921" s="27">
        <f t="shared" si="110"/>
        <v>70000000</v>
      </c>
      <c r="AS3921" s="10"/>
      <c r="AT3921" s="43" t="s">
        <v>241</v>
      </c>
      <c r="AU3921" s="10"/>
    </row>
    <row r="3922" spans="2:47" x14ac:dyDescent="0.2">
      <c r="B3922" s="10" t="s">
        <v>6588</v>
      </c>
      <c r="C3922" s="49" t="s">
        <v>100</v>
      </c>
      <c r="D3922" s="8" t="s">
        <v>6589</v>
      </c>
      <c r="E3922" s="8" t="s">
        <v>6590</v>
      </c>
      <c r="F3922" s="8" t="s">
        <v>6591</v>
      </c>
      <c r="G3922" s="49" t="s">
        <v>6592</v>
      </c>
      <c r="H3922" s="49" t="s">
        <v>105</v>
      </c>
      <c r="I3922" s="49">
        <v>0</v>
      </c>
      <c r="J3922" s="49" t="s">
        <v>6593</v>
      </c>
      <c r="K3922" s="49" t="s">
        <v>5952</v>
      </c>
      <c r="L3922" s="49"/>
      <c r="M3922" s="49" t="s">
        <v>6149</v>
      </c>
      <c r="N3922" s="10" t="s">
        <v>5955</v>
      </c>
      <c r="O3922" s="39"/>
      <c r="P3922" s="39"/>
      <c r="Q3922" s="39"/>
      <c r="R3922" s="39"/>
      <c r="S3922" s="39">
        <v>111722140</v>
      </c>
      <c r="T3922" s="39">
        <v>111722140</v>
      </c>
      <c r="U3922" s="39">
        <v>111722140</v>
      </c>
      <c r="V3922" s="100"/>
      <c r="W3922" s="100"/>
      <c r="X3922" s="100"/>
      <c r="Y3922" s="100"/>
      <c r="Z3922" s="100"/>
      <c r="AA3922" s="100"/>
      <c r="AB3922" s="100"/>
      <c r="AC3922" s="100"/>
      <c r="AD3922" s="100"/>
      <c r="AE3922" s="100"/>
      <c r="AF3922" s="100"/>
      <c r="AG3922" s="100"/>
      <c r="AH3922" s="100"/>
      <c r="AI3922" s="100"/>
      <c r="AJ3922" s="100"/>
      <c r="AK3922" s="100"/>
      <c r="AL3922" s="100"/>
      <c r="AM3922" s="100"/>
      <c r="AN3922" s="100"/>
      <c r="AO3922" s="100"/>
      <c r="AP3922" s="27"/>
      <c r="AQ3922" s="27">
        <v>0</v>
      </c>
      <c r="AR3922" s="27">
        <f t="shared" si="110"/>
        <v>0</v>
      </c>
      <c r="AS3922" s="13"/>
      <c r="AT3922" s="108">
        <v>2016</v>
      </c>
      <c r="AU3922" s="89">
        <v>9</v>
      </c>
    </row>
    <row r="3923" spans="2:47" x14ac:dyDescent="0.2">
      <c r="B3923" s="10" t="s">
        <v>6594</v>
      </c>
      <c r="C3923" s="49" t="s">
        <v>100</v>
      </c>
      <c r="D3923" s="8" t="s">
        <v>6589</v>
      </c>
      <c r="E3923" s="8" t="s">
        <v>6590</v>
      </c>
      <c r="F3923" s="8" t="s">
        <v>6591</v>
      </c>
      <c r="G3923" s="49" t="s">
        <v>6592</v>
      </c>
      <c r="H3923" s="49" t="s">
        <v>105</v>
      </c>
      <c r="I3923" s="49">
        <v>0</v>
      </c>
      <c r="J3923" s="49" t="s">
        <v>6178</v>
      </c>
      <c r="K3923" s="49" t="s">
        <v>5952</v>
      </c>
      <c r="L3923" s="49"/>
      <c r="M3923" s="49" t="s">
        <v>6149</v>
      </c>
      <c r="N3923" s="10" t="s">
        <v>5955</v>
      </c>
      <c r="O3923" s="39"/>
      <c r="P3923" s="39"/>
      <c r="Q3923" s="39"/>
      <c r="R3923" s="39"/>
      <c r="S3923" s="39">
        <v>111722140</v>
      </c>
      <c r="T3923" s="39">
        <v>111722140</v>
      </c>
      <c r="U3923" s="39">
        <v>111722140</v>
      </c>
      <c r="V3923" s="100"/>
      <c r="W3923" s="100"/>
      <c r="X3923" s="100"/>
      <c r="Y3923" s="100"/>
      <c r="Z3923" s="100"/>
      <c r="AA3923" s="100"/>
      <c r="AB3923" s="100"/>
      <c r="AC3923" s="100"/>
      <c r="AD3923" s="100"/>
      <c r="AE3923" s="100"/>
      <c r="AF3923" s="100"/>
      <c r="AG3923" s="100"/>
      <c r="AH3923" s="100"/>
      <c r="AI3923" s="100"/>
      <c r="AJ3923" s="100"/>
      <c r="AK3923" s="100"/>
      <c r="AL3923" s="100"/>
      <c r="AM3923" s="100"/>
      <c r="AN3923" s="100"/>
      <c r="AO3923" s="100"/>
      <c r="AP3923" s="27"/>
      <c r="AQ3923" s="27">
        <v>0</v>
      </c>
      <c r="AR3923" s="27">
        <f t="shared" si="110"/>
        <v>0</v>
      </c>
      <c r="AS3923" s="13"/>
      <c r="AT3923" s="7">
        <v>2016</v>
      </c>
      <c r="AU3923" s="89" t="s">
        <v>212</v>
      </c>
    </row>
    <row r="3924" spans="2:47" x14ac:dyDescent="0.25">
      <c r="B3924" s="10" t="s">
        <v>6595</v>
      </c>
      <c r="C3924" s="16" t="s">
        <v>100</v>
      </c>
      <c r="D3924" s="16" t="s">
        <v>6596</v>
      </c>
      <c r="E3924" s="49" t="s">
        <v>6597</v>
      </c>
      <c r="F3924" s="49" t="s">
        <v>6597</v>
      </c>
      <c r="G3924" s="31" t="s">
        <v>6598</v>
      </c>
      <c r="H3924" s="10" t="s">
        <v>1026</v>
      </c>
      <c r="I3924" s="15">
        <v>90</v>
      </c>
      <c r="J3924" s="15" t="s">
        <v>6184</v>
      </c>
      <c r="K3924" s="15" t="s">
        <v>5952</v>
      </c>
      <c r="L3924" s="15"/>
      <c r="M3924" s="30" t="s">
        <v>6149</v>
      </c>
      <c r="N3924" s="10" t="s">
        <v>5955</v>
      </c>
      <c r="O3924" s="39"/>
      <c r="P3924" s="39"/>
      <c r="Q3924" s="39"/>
      <c r="R3924" s="39"/>
      <c r="S3924" s="39">
        <v>123921946.23999999</v>
      </c>
      <c r="T3924" s="39">
        <f t="shared" ref="T3924:U3928" si="111">S3924*1.04</f>
        <v>128878824.0896</v>
      </c>
      <c r="U3924" s="39">
        <f t="shared" si="111"/>
        <v>134033977.053184</v>
      </c>
      <c r="V3924" s="39"/>
      <c r="W3924" s="39"/>
      <c r="X3924" s="39"/>
      <c r="Y3924" s="39"/>
      <c r="Z3924" s="39"/>
      <c r="AA3924" s="39"/>
      <c r="AB3924" s="39"/>
      <c r="AC3924" s="39"/>
      <c r="AD3924" s="39"/>
      <c r="AE3924" s="39"/>
      <c r="AF3924" s="39"/>
      <c r="AG3924" s="39"/>
      <c r="AH3924" s="39"/>
      <c r="AI3924" s="39"/>
      <c r="AJ3924" s="39"/>
      <c r="AK3924" s="39"/>
      <c r="AL3924" s="39"/>
      <c r="AM3924" s="39"/>
      <c r="AN3924" s="39"/>
      <c r="AO3924" s="39"/>
      <c r="AP3924" s="39"/>
      <c r="AQ3924" s="27">
        <f>SUM(O3924:W3924)</f>
        <v>386834747.38278401</v>
      </c>
      <c r="AR3924" s="27">
        <f t="shared" si="110"/>
        <v>433254917.06871814</v>
      </c>
      <c r="AS3924" s="15"/>
      <c r="AT3924" s="15">
        <v>2015</v>
      </c>
      <c r="AU3924" s="89"/>
    </row>
    <row r="3925" spans="2:47" x14ac:dyDescent="0.25">
      <c r="B3925" s="10" t="s">
        <v>6599</v>
      </c>
      <c r="C3925" s="16" t="s">
        <v>100</v>
      </c>
      <c r="D3925" s="16" t="s">
        <v>6596</v>
      </c>
      <c r="E3925" s="49" t="s">
        <v>6597</v>
      </c>
      <c r="F3925" s="49" t="s">
        <v>6597</v>
      </c>
      <c r="G3925" s="31" t="s">
        <v>6484</v>
      </c>
      <c r="H3925" s="10" t="s">
        <v>1026</v>
      </c>
      <c r="I3925" s="15">
        <v>90</v>
      </c>
      <c r="J3925" s="15" t="s">
        <v>6184</v>
      </c>
      <c r="K3925" s="15" t="s">
        <v>5952</v>
      </c>
      <c r="L3925" s="15"/>
      <c r="M3925" s="30" t="s">
        <v>6149</v>
      </c>
      <c r="N3925" s="10" t="s">
        <v>5955</v>
      </c>
      <c r="O3925" s="39"/>
      <c r="P3925" s="39"/>
      <c r="Q3925" s="39"/>
      <c r="R3925" s="39"/>
      <c r="S3925" s="39">
        <v>105334719.876</v>
      </c>
      <c r="T3925" s="39">
        <f t="shared" si="111"/>
        <v>109548108.67104</v>
      </c>
      <c r="U3925" s="39">
        <f t="shared" si="111"/>
        <v>113930033.0178816</v>
      </c>
      <c r="V3925" s="39"/>
      <c r="W3925" s="39"/>
      <c r="X3925" s="39"/>
      <c r="Y3925" s="39"/>
      <c r="Z3925" s="39"/>
      <c r="AA3925" s="39"/>
      <c r="AB3925" s="39"/>
      <c r="AC3925" s="39"/>
      <c r="AD3925" s="39"/>
      <c r="AE3925" s="39"/>
      <c r="AF3925" s="39"/>
      <c r="AG3925" s="39"/>
      <c r="AH3925" s="39"/>
      <c r="AI3925" s="39"/>
      <c r="AJ3925" s="39"/>
      <c r="AK3925" s="39"/>
      <c r="AL3925" s="39"/>
      <c r="AM3925" s="39"/>
      <c r="AN3925" s="39"/>
      <c r="AO3925" s="39"/>
      <c r="AP3925" s="39"/>
      <c r="AQ3925" s="27">
        <f>SUM(O3925:W3925)</f>
        <v>328812861.56492162</v>
      </c>
      <c r="AR3925" s="27">
        <f t="shared" si="110"/>
        <v>368270404.95271224</v>
      </c>
      <c r="AS3925" s="15"/>
      <c r="AT3925" s="15">
        <v>2015</v>
      </c>
      <c r="AU3925" s="89"/>
    </row>
    <row r="3926" spans="2:47" x14ac:dyDescent="0.25">
      <c r="B3926" s="10" t="s">
        <v>6600</v>
      </c>
      <c r="C3926" s="16" t="s">
        <v>100</v>
      </c>
      <c r="D3926" s="16" t="s">
        <v>6596</v>
      </c>
      <c r="E3926" s="49" t="s">
        <v>6597</v>
      </c>
      <c r="F3926" s="49" t="s">
        <v>6597</v>
      </c>
      <c r="G3926" s="31" t="s">
        <v>6486</v>
      </c>
      <c r="H3926" s="10" t="s">
        <v>1026</v>
      </c>
      <c r="I3926" s="15">
        <v>90</v>
      </c>
      <c r="J3926" s="15" t="s">
        <v>6184</v>
      </c>
      <c r="K3926" s="15" t="s">
        <v>5952</v>
      </c>
      <c r="L3926" s="15"/>
      <c r="M3926" s="30" t="s">
        <v>6149</v>
      </c>
      <c r="N3926" s="10" t="s">
        <v>5955</v>
      </c>
      <c r="O3926" s="39"/>
      <c r="P3926" s="39"/>
      <c r="Q3926" s="39"/>
      <c r="R3926" s="39"/>
      <c r="S3926" s="39">
        <v>75450923.480000004</v>
      </c>
      <c r="T3926" s="39">
        <f t="shared" si="111"/>
        <v>78468960.419200003</v>
      </c>
      <c r="U3926" s="39">
        <f t="shared" si="111"/>
        <v>81607718.835968003</v>
      </c>
      <c r="V3926" s="39"/>
      <c r="W3926" s="39"/>
      <c r="X3926" s="39"/>
      <c r="Y3926" s="39"/>
      <c r="Z3926" s="39"/>
      <c r="AA3926" s="39"/>
      <c r="AB3926" s="39"/>
      <c r="AC3926" s="39"/>
      <c r="AD3926" s="39"/>
      <c r="AE3926" s="39"/>
      <c r="AF3926" s="39"/>
      <c r="AG3926" s="39"/>
      <c r="AH3926" s="39"/>
      <c r="AI3926" s="39"/>
      <c r="AJ3926" s="39"/>
      <c r="AK3926" s="39"/>
      <c r="AL3926" s="39"/>
      <c r="AM3926" s="39"/>
      <c r="AN3926" s="39"/>
      <c r="AO3926" s="39"/>
      <c r="AP3926" s="39"/>
      <c r="AQ3926" s="27">
        <f>SUM(O3926:W3926)</f>
        <v>235527602.73516804</v>
      </c>
      <c r="AR3926" s="27">
        <f t="shared" si="110"/>
        <v>263790915.06338823</v>
      </c>
      <c r="AS3926" s="15"/>
      <c r="AT3926" s="15">
        <v>2015</v>
      </c>
      <c r="AU3926" s="89"/>
    </row>
    <row r="3927" spans="2:47" x14ac:dyDescent="0.25">
      <c r="B3927" s="10" t="s">
        <v>6601</v>
      </c>
      <c r="C3927" s="16" t="s">
        <v>100</v>
      </c>
      <c r="D3927" s="16" t="s">
        <v>6596</v>
      </c>
      <c r="E3927" s="49" t="s">
        <v>6597</v>
      </c>
      <c r="F3927" s="49" t="s">
        <v>6597</v>
      </c>
      <c r="G3927" s="31" t="s">
        <v>6488</v>
      </c>
      <c r="H3927" s="10" t="s">
        <v>1026</v>
      </c>
      <c r="I3927" s="15">
        <v>90</v>
      </c>
      <c r="J3927" s="15" t="s">
        <v>6184</v>
      </c>
      <c r="K3927" s="15" t="s">
        <v>5952</v>
      </c>
      <c r="L3927" s="15"/>
      <c r="M3927" s="30" t="s">
        <v>6149</v>
      </c>
      <c r="N3927" s="10" t="s">
        <v>5955</v>
      </c>
      <c r="O3927" s="39"/>
      <c r="P3927" s="39"/>
      <c r="Q3927" s="39"/>
      <c r="R3927" s="39"/>
      <c r="S3927" s="39">
        <v>79024505.319999993</v>
      </c>
      <c r="T3927" s="39">
        <f t="shared" si="111"/>
        <v>82185485.532799989</v>
      </c>
      <c r="U3927" s="39">
        <f t="shared" si="111"/>
        <v>85472904.954111993</v>
      </c>
      <c r="V3927" s="39"/>
      <c r="W3927" s="39"/>
      <c r="X3927" s="39"/>
      <c r="Y3927" s="39"/>
      <c r="Z3927" s="39"/>
      <c r="AA3927" s="39"/>
      <c r="AB3927" s="39"/>
      <c r="AC3927" s="39"/>
      <c r="AD3927" s="39"/>
      <c r="AE3927" s="39"/>
      <c r="AF3927" s="39"/>
      <c r="AG3927" s="39"/>
      <c r="AH3927" s="39"/>
      <c r="AI3927" s="39"/>
      <c r="AJ3927" s="39"/>
      <c r="AK3927" s="39"/>
      <c r="AL3927" s="39"/>
      <c r="AM3927" s="39"/>
      <c r="AN3927" s="39"/>
      <c r="AO3927" s="39"/>
      <c r="AP3927" s="39"/>
      <c r="AQ3927" s="27">
        <f>SUM(O3927:W3927)</f>
        <v>246682895.80691198</v>
      </c>
      <c r="AR3927" s="27">
        <f t="shared" si="110"/>
        <v>276284843.30374146</v>
      </c>
      <c r="AS3927" s="15"/>
      <c r="AT3927" s="15">
        <v>2015</v>
      </c>
      <c r="AU3927" s="89"/>
    </row>
    <row r="3928" spans="2:47" x14ac:dyDescent="0.25">
      <c r="B3928" s="10" t="s">
        <v>6602</v>
      </c>
      <c r="C3928" s="16" t="s">
        <v>100</v>
      </c>
      <c r="D3928" s="16" t="s">
        <v>6603</v>
      </c>
      <c r="E3928" s="16" t="s">
        <v>6604</v>
      </c>
      <c r="F3928" s="16" t="s">
        <v>6604</v>
      </c>
      <c r="G3928" s="31" t="s">
        <v>6605</v>
      </c>
      <c r="H3928" s="10" t="s">
        <v>1026</v>
      </c>
      <c r="I3928" s="15">
        <v>90</v>
      </c>
      <c r="J3928" s="15" t="s">
        <v>6184</v>
      </c>
      <c r="K3928" s="15" t="s">
        <v>5952</v>
      </c>
      <c r="L3928" s="15"/>
      <c r="M3928" s="30" t="s">
        <v>6149</v>
      </c>
      <c r="N3928" s="10" t="s">
        <v>5955</v>
      </c>
      <c r="O3928" s="39"/>
      <c r="P3928" s="39"/>
      <c r="Q3928" s="39"/>
      <c r="R3928" s="39"/>
      <c r="S3928" s="39">
        <v>14029268.279999999</v>
      </c>
      <c r="T3928" s="39">
        <f t="shared" si="111"/>
        <v>14590439.0112</v>
      </c>
      <c r="U3928" s="39">
        <f t="shared" si="111"/>
        <v>15174056.571648</v>
      </c>
      <c r="V3928" s="39"/>
      <c r="W3928" s="39"/>
      <c r="X3928" s="39"/>
      <c r="Y3928" s="39"/>
      <c r="Z3928" s="39"/>
      <c r="AA3928" s="39"/>
      <c r="AB3928" s="39"/>
      <c r="AC3928" s="39"/>
      <c r="AD3928" s="39"/>
      <c r="AE3928" s="39"/>
      <c r="AF3928" s="39"/>
      <c r="AG3928" s="39"/>
      <c r="AH3928" s="39"/>
      <c r="AI3928" s="39"/>
      <c r="AJ3928" s="39"/>
      <c r="AK3928" s="39"/>
      <c r="AL3928" s="39"/>
      <c r="AM3928" s="39"/>
      <c r="AN3928" s="39"/>
      <c r="AO3928" s="39"/>
      <c r="AP3928" s="39"/>
      <c r="AQ3928" s="27">
        <f>SUM(O3928:W3928)</f>
        <v>43793763.862847999</v>
      </c>
      <c r="AR3928" s="27">
        <f t="shared" si="110"/>
        <v>49049015.526389763</v>
      </c>
      <c r="AS3928" s="15"/>
      <c r="AT3928" s="15">
        <v>2015</v>
      </c>
      <c r="AU3928" s="89"/>
    </row>
    <row r="3929" spans="2:47" x14ac:dyDescent="0.25">
      <c r="B3929" s="10" t="s">
        <v>6606</v>
      </c>
      <c r="C3929" s="15" t="s">
        <v>100</v>
      </c>
      <c r="D3929" s="15" t="s">
        <v>6607</v>
      </c>
      <c r="E3929" s="15" t="s">
        <v>6608</v>
      </c>
      <c r="F3929" s="15" t="s">
        <v>6608</v>
      </c>
      <c r="G3929" s="15" t="s">
        <v>6609</v>
      </c>
      <c r="H3929" s="15" t="s">
        <v>744</v>
      </c>
      <c r="I3929" s="15">
        <v>70</v>
      </c>
      <c r="J3929" s="15" t="s">
        <v>6610</v>
      </c>
      <c r="K3929" s="15" t="s">
        <v>5952</v>
      </c>
      <c r="L3929" s="15" t="s">
        <v>5953</v>
      </c>
      <c r="M3929" s="15" t="s">
        <v>6044</v>
      </c>
      <c r="N3929" s="10" t="s">
        <v>5955</v>
      </c>
      <c r="O3929" s="39"/>
      <c r="P3929" s="39"/>
      <c r="Q3929" s="39"/>
      <c r="R3929" s="39"/>
      <c r="S3929" s="27">
        <v>71000000</v>
      </c>
      <c r="T3929" s="27">
        <v>59000000</v>
      </c>
      <c r="U3929" s="39"/>
      <c r="V3929" s="39"/>
      <c r="W3929" s="39"/>
      <c r="X3929" s="39"/>
      <c r="Y3929" s="39"/>
      <c r="Z3929" s="39"/>
      <c r="AA3929" s="39"/>
      <c r="AB3929" s="39"/>
      <c r="AC3929" s="39"/>
      <c r="AD3929" s="39"/>
      <c r="AE3929" s="39"/>
      <c r="AF3929" s="39"/>
      <c r="AG3929" s="39"/>
      <c r="AH3929" s="39"/>
      <c r="AI3929" s="39"/>
      <c r="AJ3929" s="39"/>
      <c r="AK3929" s="39"/>
      <c r="AL3929" s="39"/>
      <c r="AM3929" s="39"/>
      <c r="AN3929" s="39"/>
      <c r="AO3929" s="39"/>
      <c r="AP3929" s="39"/>
      <c r="AQ3929" s="27">
        <v>0</v>
      </c>
      <c r="AR3929" s="27">
        <f t="shared" si="110"/>
        <v>0</v>
      </c>
      <c r="AS3929" s="91"/>
      <c r="AT3929" s="15">
        <v>2015</v>
      </c>
      <c r="AU3929" s="89" t="s">
        <v>6611</v>
      </c>
    </row>
    <row r="3930" spans="2:47" x14ac:dyDescent="0.25">
      <c r="B3930" s="10" t="s">
        <v>6612</v>
      </c>
      <c r="C3930" s="15" t="s">
        <v>100</v>
      </c>
      <c r="D3930" s="15" t="s">
        <v>6607</v>
      </c>
      <c r="E3930" s="15" t="s">
        <v>6608</v>
      </c>
      <c r="F3930" s="15" t="s">
        <v>6608</v>
      </c>
      <c r="G3930" s="15" t="s">
        <v>6613</v>
      </c>
      <c r="H3930" s="15" t="s">
        <v>1026</v>
      </c>
      <c r="I3930" s="15">
        <v>70</v>
      </c>
      <c r="J3930" s="15" t="s">
        <v>6614</v>
      </c>
      <c r="K3930" s="15" t="s">
        <v>5952</v>
      </c>
      <c r="L3930" s="15" t="s">
        <v>5953</v>
      </c>
      <c r="M3930" s="15" t="s">
        <v>6044</v>
      </c>
      <c r="N3930" s="10" t="s">
        <v>5955</v>
      </c>
      <c r="O3930" s="27"/>
      <c r="P3930" s="27"/>
      <c r="Q3930" s="27"/>
      <c r="R3930" s="27"/>
      <c r="S3930" s="27">
        <v>71000000</v>
      </c>
      <c r="T3930" s="27">
        <v>59000000</v>
      </c>
      <c r="U3930" s="39"/>
      <c r="V3930" s="39"/>
      <c r="W3930" s="39"/>
      <c r="X3930" s="39"/>
      <c r="Y3930" s="39"/>
      <c r="Z3930" s="39"/>
      <c r="AA3930" s="39"/>
      <c r="AB3930" s="39"/>
      <c r="AC3930" s="39"/>
      <c r="AD3930" s="39"/>
      <c r="AE3930" s="39"/>
      <c r="AF3930" s="39"/>
      <c r="AG3930" s="39"/>
      <c r="AH3930" s="39"/>
      <c r="AI3930" s="39"/>
      <c r="AJ3930" s="39"/>
      <c r="AK3930" s="39"/>
      <c r="AL3930" s="39"/>
      <c r="AM3930" s="39"/>
      <c r="AN3930" s="39"/>
      <c r="AO3930" s="39"/>
      <c r="AP3930" s="39"/>
      <c r="AQ3930" s="27">
        <v>0</v>
      </c>
      <c r="AR3930" s="27">
        <f t="shared" si="110"/>
        <v>0</v>
      </c>
      <c r="AS3930" s="91"/>
      <c r="AT3930" s="15">
        <v>2015</v>
      </c>
      <c r="AU3930" s="89" t="s">
        <v>242</v>
      </c>
    </row>
    <row r="3931" spans="2:47" x14ac:dyDescent="0.25">
      <c r="B3931" s="10" t="s">
        <v>6615</v>
      </c>
      <c r="C3931" s="15" t="s">
        <v>100</v>
      </c>
      <c r="D3931" s="15" t="s">
        <v>6607</v>
      </c>
      <c r="E3931" s="15" t="s">
        <v>6608</v>
      </c>
      <c r="F3931" s="15" t="s">
        <v>6608</v>
      </c>
      <c r="G3931" s="15" t="s">
        <v>6613</v>
      </c>
      <c r="H3931" s="15" t="s">
        <v>1026</v>
      </c>
      <c r="I3931" s="15">
        <v>70</v>
      </c>
      <c r="J3931" s="15" t="s">
        <v>5829</v>
      </c>
      <c r="K3931" s="15" t="s">
        <v>5952</v>
      </c>
      <c r="L3931" s="15" t="s">
        <v>5953</v>
      </c>
      <c r="M3931" s="15" t="s">
        <v>6044</v>
      </c>
      <c r="N3931" s="10" t="s">
        <v>5955</v>
      </c>
      <c r="O3931" s="39"/>
      <c r="P3931" s="39"/>
      <c r="Q3931" s="39"/>
      <c r="R3931" s="39"/>
      <c r="S3931" s="27">
        <v>71000000</v>
      </c>
      <c r="T3931" s="27">
        <v>59000000</v>
      </c>
      <c r="U3931" s="39"/>
      <c r="V3931" s="39"/>
      <c r="W3931" s="39"/>
      <c r="X3931" s="39"/>
      <c r="Y3931" s="39"/>
      <c r="Z3931" s="39"/>
      <c r="AA3931" s="39"/>
      <c r="AB3931" s="39"/>
      <c r="AC3931" s="39"/>
      <c r="AD3931" s="39"/>
      <c r="AE3931" s="39"/>
      <c r="AF3931" s="39"/>
      <c r="AG3931" s="39"/>
      <c r="AH3931" s="39"/>
      <c r="AI3931" s="39"/>
      <c r="AJ3931" s="39"/>
      <c r="AK3931" s="39"/>
      <c r="AL3931" s="39"/>
      <c r="AM3931" s="39"/>
      <c r="AN3931" s="39"/>
      <c r="AO3931" s="39"/>
      <c r="AP3931" s="39"/>
      <c r="AQ3931" s="27">
        <v>0</v>
      </c>
      <c r="AR3931" s="27">
        <f t="shared" si="110"/>
        <v>0</v>
      </c>
      <c r="AS3931" s="91"/>
      <c r="AT3931" s="15">
        <v>2016</v>
      </c>
      <c r="AU3931" s="89" t="s">
        <v>6616</v>
      </c>
    </row>
    <row r="3932" spans="2:47" x14ac:dyDescent="0.25">
      <c r="B3932" s="10" t="s">
        <v>6617</v>
      </c>
      <c r="C3932" s="15" t="s">
        <v>100</v>
      </c>
      <c r="D3932" s="15" t="s">
        <v>6607</v>
      </c>
      <c r="E3932" s="15" t="s">
        <v>6608</v>
      </c>
      <c r="F3932" s="15" t="s">
        <v>6608</v>
      </c>
      <c r="G3932" s="15" t="s">
        <v>6618</v>
      </c>
      <c r="H3932" s="49" t="s">
        <v>105</v>
      </c>
      <c r="I3932" s="15">
        <v>70</v>
      </c>
      <c r="J3932" s="15" t="s">
        <v>6619</v>
      </c>
      <c r="K3932" s="15" t="s">
        <v>5952</v>
      </c>
      <c r="L3932" s="15" t="s">
        <v>5953</v>
      </c>
      <c r="M3932" s="15" t="s">
        <v>6044</v>
      </c>
      <c r="N3932" s="10" t="s">
        <v>5955</v>
      </c>
      <c r="O3932" s="39"/>
      <c r="P3932" s="39"/>
      <c r="Q3932" s="39"/>
      <c r="R3932" s="39"/>
      <c r="S3932" s="27">
        <v>71000000</v>
      </c>
      <c r="T3932" s="27">
        <v>59000000</v>
      </c>
      <c r="U3932" s="39"/>
      <c r="V3932" s="39"/>
      <c r="W3932" s="39"/>
      <c r="X3932" s="39"/>
      <c r="Y3932" s="39"/>
      <c r="Z3932" s="39"/>
      <c r="AA3932" s="39"/>
      <c r="AB3932" s="39"/>
      <c r="AC3932" s="39"/>
      <c r="AD3932" s="39"/>
      <c r="AE3932" s="39"/>
      <c r="AF3932" s="39"/>
      <c r="AG3932" s="39"/>
      <c r="AH3932" s="39"/>
      <c r="AI3932" s="39"/>
      <c r="AJ3932" s="39"/>
      <c r="AK3932" s="39"/>
      <c r="AL3932" s="39"/>
      <c r="AM3932" s="39"/>
      <c r="AN3932" s="39"/>
      <c r="AO3932" s="39"/>
      <c r="AP3932" s="39"/>
      <c r="AQ3932" s="27">
        <v>0</v>
      </c>
      <c r="AR3932" s="27">
        <f t="shared" si="110"/>
        <v>0</v>
      </c>
      <c r="AS3932" s="91"/>
      <c r="AT3932" s="15">
        <v>2016</v>
      </c>
      <c r="AU3932" s="10" t="s">
        <v>6620</v>
      </c>
    </row>
    <row r="3933" spans="2:47" x14ac:dyDescent="0.2">
      <c r="B3933" s="10" t="s">
        <v>6621</v>
      </c>
      <c r="C3933" s="13" t="s">
        <v>100</v>
      </c>
      <c r="D3933" s="15" t="s">
        <v>6607</v>
      </c>
      <c r="E3933" s="15" t="s">
        <v>6608</v>
      </c>
      <c r="F3933" s="15" t="s">
        <v>6608</v>
      </c>
      <c r="G3933" s="15" t="s">
        <v>6618</v>
      </c>
      <c r="H3933" s="49" t="s">
        <v>105</v>
      </c>
      <c r="I3933" s="15">
        <v>70</v>
      </c>
      <c r="J3933" s="15" t="s">
        <v>6619</v>
      </c>
      <c r="K3933" s="15" t="s">
        <v>5952</v>
      </c>
      <c r="L3933" s="15" t="s">
        <v>5953</v>
      </c>
      <c r="M3933" s="10" t="s">
        <v>6165</v>
      </c>
      <c r="N3933" s="10" t="s">
        <v>5955</v>
      </c>
      <c r="O3933" s="39"/>
      <c r="P3933" s="39"/>
      <c r="Q3933" s="39"/>
      <c r="R3933" s="39"/>
      <c r="S3933" s="27">
        <v>117080000</v>
      </c>
      <c r="T3933" s="27">
        <v>59000000</v>
      </c>
      <c r="U3933" s="39"/>
      <c r="V3933" s="39"/>
      <c r="W3933" s="39"/>
      <c r="X3933" s="39"/>
      <c r="Y3933" s="39"/>
      <c r="Z3933" s="39"/>
      <c r="AA3933" s="39"/>
      <c r="AB3933" s="39"/>
      <c r="AC3933" s="39"/>
      <c r="AD3933" s="39"/>
      <c r="AE3933" s="39"/>
      <c r="AF3933" s="39"/>
      <c r="AG3933" s="39"/>
      <c r="AH3933" s="39"/>
      <c r="AI3933" s="39"/>
      <c r="AJ3933" s="39"/>
      <c r="AK3933" s="39"/>
      <c r="AL3933" s="39"/>
      <c r="AM3933" s="39"/>
      <c r="AN3933" s="39"/>
      <c r="AO3933" s="39"/>
      <c r="AP3933" s="39"/>
      <c r="AQ3933" s="27">
        <f>SUM(R3933:W3933)</f>
        <v>176080000</v>
      </c>
      <c r="AR3933" s="27">
        <f t="shared" si="110"/>
        <v>197209600.00000003</v>
      </c>
      <c r="AS3933" s="91"/>
      <c r="AT3933" s="15">
        <v>2016</v>
      </c>
      <c r="AU3933" s="10" t="s">
        <v>6622</v>
      </c>
    </row>
    <row r="3934" spans="2:47" x14ac:dyDescent="0.25">
      <c r="B3934" s="10" t="s">
        <v>6623</v>
      </c>
      <c r="C3934" s="15" t="s">
        <v>100</v>
      </c>
      <c r="D3934" s="15" t="s">
        <v>6624</v>
      </c>
      <c r="E3934" s="15" t="s">
        <v>6625</v>
      </c>
      <c r="F3934" s="15" t="s">
        <v>6626</v>
      </c>
      <c r="G3934" s="15" t="s">
        <v>6627</v>
      </c>
      <c r="H3934" s="15" t="s">
        <v>105</v>
      </c>
      <c r="I3934" s="15">
        <v>100</v>
      </c>
      <c r="J3934" s="15" t="s">
        <v>6610</v>
      </c>
      <c r="K3934" s="15" t="s">
        <v>5952</v>
      </c>
      <c r="L3934" s="15"/>
      <c r="M3934" s="15" t="s">
        <v>6044</v>
      </c>
      <c r="N3934" s="10" t="s">
        <v>5955</v>
      </c>
      <c r="O3934" s="39"/>
      <c r="P3934" s="39"/>
      <c r="Q3934" s="39"/>
      <c r="R3934" s="39"/>
      <c r="S3934" s="27">
        <v>10600000</v>
      </c>
      <c r="T3934" s="27">
        <v>10600000</v>
      </c>
      <c r="U3934" s="27">
        <v>10600000</v>
      </c>
      <c r="V3934" s="27">
        <v>10600000</v>
      </c>
      <c r="W3934" s="27"/>
      <c r="X3934" s="27"/>
      <c r="Y3934" s="27"/>
      <c r="Z3934" s="27"/>
      <c r="AA3934" s="27"/>
      <c r="AB3934" s="27"/>
      <c r="AC3934" s="27"/>
      <c r="AD3934" s="27"/>
      <c r="AE3934" s="27"/>
      <c r="AF3934" s="27"/>
      <c r="AG3934" s="27"/>
      <c r="AH3934" s="27"/>
      <c r="AI3934" s="27"/>
      <c r="AJ3934" s="27"/>
      <c r="AK3934" s="27"/>
      <c r="AL3934" s="27"/>
      <c r="AM3934" s="27"/>
      <c r="AN3934" s="27"/>
      <c r="AO3934" s="27"/>
      <c r="AP3934" s="27"/>
      <c r="AQ3934" s="27">
        <v>0</v>
      </c>
      <c r="AR3934" s="27">
        <f t="shared" si="110"/>
        <v>0</v>
      </c>
      <c r="AS3934" s="15"/>
      <c r="AT3934" s="15">
        <v>2015</v>
      </c>
      <c r="AU3934" s="89" t="s">
        <v>6628</v>
      </c>
    </row>
    <row r="3935" spans="2:47" x14ac:dyDescent="0.25">
      <c r="B3935" s="10" t="s">
        <v>6629</v>
      </c>
      <c r="C3935" s="15" t="s">
        <v>100</v>
      </c>
      <c r="D3935" s="15" t="s">
        <v>6624</v>
      </c>
      <c r="E3935" s="15" t="s">
        <v>6625</v>
      </c>
      <c r="F3935" s="15" t="s">
        <v>6626</v>
      </c>
      <c r="G3935" s="15" t="s">
        <v>6627</v>
      </c>
      <c r="H3935" s="15" t="s">
        <v>105</v>
      </c>
      <c r="I3935" s="15">
        <v>100</v>
      </c>
      <c r="J3935" s="15" t="s">
        <v>6381</v>
      </c>
      <c r="K3935" s="15" t="s">
        <v>5952</v>
      </c>
      <c r="L3935" s="15"/>
      <c r="M3935" s="10" t="s">
        <v>6630</v>
      </c>
      <c r="N3935" s="10" t="s">
        <v>5955</v>
      </c>
      <c r="O3935" s="39"/>
      <c r="P3935" s="39"/>
      <c r="Q3935" s="39"/>
      <c r="R3935" s="39"/>
      <c r="S3935" s="27">
        <v>10600000</v>
      </c>
      <c r="T3935" s="27">
        <v>10600000</v>
      </c>
      <c r="U3935" s="27">
        <v>10600000</v>
      </c>
      <c r="V3935" s="27">
        <v>10600000</v>
      </c>
      <c r="W3935" s="27"/>
      <c r="X3935" s="27"/>
      <c r="Y3935" s="27"/>
      <c r="Z3935" s="27"/>
      <c r="AA3935" s="27"/>
      <c r="AB3935" s="27"/>
      <c r="AC3935" s="27"/>
      <c r="AD3935" s="27"/>
      <c r="AE3935" s="27"/>
      <c r="AF3935" s="27"/>
      <c r="AG3935" s="27"/>
      <c r="AH3935" s="27"/>
      <c r="AI3935" s="27"/>
      <c r="AJ3935" s="27"/>
      <c r="AK3935" s="27"/>
      <c r="AL3935" s="27"/>
      <c r="AM3935" s="27"/>
      <c r="AN3935" s="27"/>
      <c r="AO3935" s="27"/>
      <c r="AP3935" s="27"/>
      <c r="AQ3935" s="27">
        <f>SUM(O3935:W3935)</f>
        <v>42400000</v>
      </c>
      <c r="AR3935" s="27">
        <f t="shared" si="110"/>
        <v>47488000.000000007</v>
      </c>
      <c r="AS3935" s="15"/>
      <c r="AT3935" s="15">
        <v>2015</v>
      </c>
      <c r="AU3935" s="89"/>
    </row>
    <row r="3936" spans="2:47" x14ac:dyDescent="0.25">
      <c r="B3936" s="10" t="s">
        <v>6631</v>
      </c>
      <c r="C3936" s="15" t="s">
        <v>100</v>
      </c>
      <c r="D3936" s="15" t="s">
        <v>6624</v>
      </c>
      <c r="E3936" s="15" t="s">
        <v>6625</v>
      </c>
      <c r="F3936" s="15" t="s">
        <v>6626</v>
      </c>
      <c r="G3936" s="15" t="s">
        <v>6632</v>
      </c>
      <c r="H3936" s="15" t="s">
        <v>744</v>
      </c>
      <c r="I3936" s="15">
        <v>100</v>
      </c>
      <c r="J3936" s="15" t="s">
        <v>6610</v>
      </c>
      <c r="K3936" s="15" t="s">
        <v>5952</v>
      </c>
      <c r="L3936" s="15"/>
      <c r="M3936" s="15" t="s">
        <v>6630</v>
      </c>
      <c r="N3936" s="10" t="s">
        <v>5955</v>
      </c>
      <c r="O3936" s="39"/>
      <c r="P3936" s="39"/>
      <c r="Q3936" s="39"/>
      <c r="R3936" s="39"/>
      <c r="S3936" s="27">
        <v>9868000</v>
      </c>
      <c r="T3936" s="27">
        <v>9868000</v>
      </c>
      <c r="U3936" s="27">
        <v>10308000</v>
      </c>
      <c r="V3936" s="27">
        <v>10308000</v>
      </c>
      <c r="W3936" s="27"/>
      <c r="X3936" s="27"/>
      <c r="Y3936" s="27"/>
      <c r="Z3936" s="27"/>
      <c r="AA3936" s="27"/>
      <c r="AB3936" s="27"/>
      <c r="AC3936" s="27"/>
      <c r="AD3936" s="27"/>
      <c r="AE3936" s="27"/>
      <c r="AF3936" s="27"/>
      <c r="AG3936" s="27"/>
      <c r="AH3936" s="27"/>
      <c r="AI3936" s="27"/>
      <c r="AJ3936" s="27"/>
      <c r="AK3936" s="27"/>
      <c r="AL3936" s="27"/>
      <c r="AM3936" s="27"/>
      <c r="AN3936" s="27"/>
      <c r="AO3936" s="27"/>
      <c r="AP3936" s="27"/>
      <c r="AQ3936" s="27">
        <v>0</v>
      </c>
      <c r="AR3936" s="27">
        <f t="shared" si="110"/>
        <v>0</v>
      </c>
      <c r="AS3936" s="15"/>
      <c r="AT3936" s="15">
        <v>2015</v>
      </c>
      <c r="AU3936" s="89" t="s">
        <v>6633</v>
      </c>
    </row>
    <row r="3937" spans="2:47" x14ac:dyDescent="0.25">
      <c r="B3937" s="10" t="s">
        <v>6634</v>
      </c>
      <c r="C3937" s="15" t="s">
        <v>100</v>
      </c>
      <c r="D3937" s="15" t="s">
        <v>6624</v>
      </c>
      <c r="E3937" s="15" t="s">
        <v>6625</v>
      </c>
      <c r="F3937" s="15" t="s">
        <v>6626</v>
      </c>
      <c r="G3937" s="15" t="s">
        <v>6632</v>
      </c>
      <c r="H3937" s="15" t="s">
        <v>1026</v>
      </c>
      <c r="I3937" s="15">
        <v>100</v>
      </c>
      <c r="J3937" s="15" t="s">
        <v>6614</v>
      </c>
      <c r="K3937" s="15" t="s">
        <v>5952</v>
      </c>
      <c r="L3937" s="15"/>
      <c r="M3937" s="15" t="s">
        <v>6630</v>
      </c>
      <c r="N3937" s="10" t="s">
        <v>5955</v>
      </c>
      <c r="O3937" s="39"/>
      <c r="P3937" s="39"/>
      <c r="Q3937" s="39"/>
      <c r="R3937" s="39"/>
      <c r="S3937" s="27">
        <v>9868000</v>
      </c>
      <c r="T3937" s="27">
        <v>9868000</v>
      </c>
      <c r="U3937" s="27">
        <v>10308000</v>
      </c>
      <c r="V3937" s="27">
        <v>10308000</v>
      </c>
      <c r="W3937" s="27"/>
      <c r="X3937" s="27"/>
      <c r="Y3937" s="27"/>
      <c r="Z3937" s="27"/>
      <c r="AA3937" s="27"/>
      <c r="AB3937" s="27"/>
      <c r="AC3937" s="27"/>
      <c r="AD3937" s="27"/>
      <c r="AE3937" s="27"/>
      <c r="AF3937" s="27"/>
      <c r="AG3937" s="27"/>
      <c r="AH3937" s="27"/>
      <c r="AI3937" s="27"/>
      <c r="AJ3937" s="27"/>
      <c r="AK3937" s="27"/>
      <c r="AL3937" s="27"/>
      <c r="AM3937" s="27"/>
      <c r="AN3937" s="27"/>
      <c r="AO3937" s="27"/>
      <c r="AP3937" s="27"/>
      <c r="AQ3937" s="27">
        <f>SUM(O3937:W3937)</f>
        <v>40352000</v>
      </c>
      <c r="AR3937" s="27">
        <f t="shared" si="110"/>
        <v>45194240.000000007</v>
      </c>
      <c r="AS3937" s="15"/>
      <c r="AT3937" s="15">
        <v>2015</v>
      </c>
      <c r="AU3937" s="89"/>
    </row>
    <row r="3938" spans="2:47" x14ac:dyDescent="0.25">
      <c r="B3938" s="10" t="s">
        <v>6635</v>
      </c>
      <c r="C3938" s="15" t="s">
        <v>100</v>
      </c>
      <c r="D3938" s="15" t="s">
        <v>6636</v>
      </c>
      <c r="E3938" s="15" t="s">
        <v>6637</v>
      </c>
      <c r="F3938" s="15" t="s">
        <v>6637</v>
      </c>
      <c r="G3938" s="15" t="s">
        <v>6638</v>
      </c>
      <c r="H3938" s="15" t="s">
        <v>105</v>
      </c>
      <c r="I3938" s="15">
        <v>100</v>
      </c>
      <c r="J3938" s="15" t="s">
        <v>6610</v>
      </c>
      <c r="K3938" s="15" t="s">
        <v>5952</v>
      </c>
      <c r="L3938" s="15"/>
      <c r="M3938" s="15" t="s">
        <v>6044</v>
      </c>
      <c r="N3938" s="10" t="s">
        <v>5955</v>
      </c>
      <c r="O3938" s="39"/>
      <c r="P3938" s="39"/>
      <c r="Q3938" s="39"/>
      <c r="R3938" s="39"/>
      <c r="S3938" s="27">
        <v>65988000</v>
      </c>
      <c r="T3938" s="27">
        <v>60489000</v>
      </c>
      <c r="U3938" s="27">
        <v>27495000</v>
      </c>
      <c r="V3938" s="27">
        <v>21996000</v>
      </c>
      <c r="W3938" s="27"/>
      <c r="X3938" s="27"/>
      <c r="Y3938" s="27"/>
      <c r="Z3938" s="27"/>
      <c r="AA3938" s="27"/>
      <c r="AB3938" s="27"/>
      <c r="AC3938" s="27"/>
      <c r="AD3938" s="27"/>
      <c r="AE3938" s="27"/>
      <c r="AF3938" s="27"/>
      <c r="AG3938" s="27"/>
      <c r="AH3938" s="27"/>
      <c r="AI3938" s="27"/>
      <c r="AJ3938" s="27"/>
      <c r="AK3938" s="27"/>
      <c r="AL3938" s="27"/>
      <c r="AM3938" s="27"/>
      <c r="AN3938" s="27"/>
      <c r="AO3938" s="27"/>
      <c r="AP3938" s="27"/>
      <c r="AQ3938" s="27">
        <v>0</v>
      </c>
      <c r="AR3938" s="27">
        <f t="shared" si="110"/>
        <v>0</v>
      </c>
      <c r="AS3938" s="15"/>
      <c r="AT3938" s="15">
        <v>2015</v>
      </c>
      <c r="AU3938" s="89" t="s">
        <v>6628</v>
      </c>
    </row>
    <row r="3939" spans="2:47" x14ac:dyDescent="0.25">
      <c r="B3939" s="10" t="s">
        <v>6639</v>
      </c>
      <c r="C3939" s="15" t="s">
        <v>100</v>
      </c>
      <c r="D3939" s="15" t="s">
        <v>6636</v>
      </c>
      <c r="E3939" s="15" t="s">
        <v>6637</v>
      </c>
      <c r="F3939" s="15" t="s">
        <v>6637</v>
      </c>
      <c r="G3939" s="15" t="s">
        <v>6638</v>
      </c>
      <c r="H3939" s="15" t="s">
        <v>105</v>
      </c>
      <c r="I3939" s="15">
        <v>100</v>
      </c>
      <c r="J3939" s="15" t="s">
        <v>6610</v>
      </c>
      <c r="K3939" s="15" t="s">
        <v>5952</v>
      </c>
      <c r="L3939" s="15"/>
      <c r="M3939" s="10" t="s">
        <v>6630</v>
      </c>
      <c r="N3939" s="10" t="s">
        <v>5955</v>
      </c>
      <c r="O3939" s="39"/>
      <c r="P3939" s="39"/>
      <c r="Q3939" s="39"/>
      <c r="R3939" s="39"/>
      <c r="S3939" s="27">
        <v>65988000</v>
      </c>
      <c r="T3939" s="27">
        <v>60489000</v>
      </c>
      <c r="U3939" s="27">
        <v>27495000</v>
      </c>
      <c r="V3939" s="27">
        <v>21996000</v>
      </c>
      <c r="W3939" s="27"/>
      <c r="X3939" s="27"/>
      <c r="Y3939" s="27"/>
      <c r="Z3939" s="27"/>
      <c r="AA3939" s="27"/>
      <c r="AB3939" s="27"/>
      <c r="AC3939" s="27"/>
      <c r="AD3939" s="27"/>
      <c r="AE3939" s="27"/>
      <c r="AF3939" s="27"/>
      <c r="AG3939" s="27"/>
      <c r="AH3939" s="27"/>
      <c r="AI3939" s="27"/>
      <c r="AJ3939" s="27"/>
      <c r="AK3939" s="27"/>
      <c r="AL3939" s="27"/>
      <c r="AM3939" s="27"/>
      <c r="AN3939" s="27"/>
      <c r="AO3939" s="27"/>
      <c r="AP3939" s="27"/>
      <c r="AQ3939" s="27">
        <v>0</v>
      </c>
      <c r="AR3939" s="27">
        <f t="shared" si="110"/>
        <v>0</v>
      </c>
      <c r="AS3939" s="15"/>
      <c r="AT3939" s="15">
        <v>2015</v>
      </c>
      <c r="AU3939" s="89" t="s">
        <v>6640</v>
      </c>
    </row>
    <row r="3940" spans="2:47" x14ac:dyDescent="0.25">
      <c r="B3940" s="10" t="s">
        <v>6641</v>
      </c>
      <c r="C3940" s="15" t="s">
        <v>100</v>
      </c>
      <c r="D3940" s="15" t="s">
        <v>6636</v>
      </c>
      <c r="E3940" s="15" t="s">
        <v>6637</v>
      </c>
      <c r="F3940" s="15" t="s">
        <v>6637</v>
      </c>
      <c r="G3940" s="15" t="s">
        <v>6638</v>
      </c>
      <c r="H3940" s="15" t="s">
        <v>105</v>
      </c>
      <c r="I3940" s="15">
        <v>100</v>
      </c>
      <c r="J3940" s="15" t="s">
        <v>6614</v>
      </c>
      <c r="K3940" s="15" t="s">
        <v>5952</v>
      </c>
      <c r="L3940" s="15"/>
      <c r="M3940" s="10" t="s">
        <v>6630</v>
      </c>
      <c r="N3940" s="10" t="s">
        <v>5955</v>
      </c>
      <c r="O3940" s="27"/>
      <c r="P3940" s="27"/>
      <c r="Q3940" s="27"/>
      <c r="R3940" s="27"/>
      <c r="S3940" s="27">
        <v>65988000</v>
      </c>
      <c r="T3940" s="27">
        <v>60489000</v>
      </c>
      <c r="U3940" s="27">
        <v>54990000</v>
      </c>
      <c r="V3940" s="27">
        <v>49491000</v>
      </c>
      <c r="W3940" s="27"/>
      <c r="X3940" s="27"/>
      <c r="Y3940" s="27"/>
      <c r="Z3940" s="27"/>
      <c r="AA3940" s="27"/>
      <c r="AB3940" s="27"/>
      <c r="AC3940" s="27"/>
      <c r="AD3940" s="27"/>
      <c r="AE3940" s="27"/>
      <c r="AF3940" s="27"/>
      <c r="AG3940" s="27"/>
      <c r="AH3940" s="27"/>
      <c r="AI3940" s="27"/>
      <c r="AJ3940" s="27"/>
      <c r="AK3940" s="27"/>
      <c r="AL3940" s="27"/>
      <c r="AM3940" s="27"/>
      <c r="AN3940" s="27"/>
      <c r="AO3940" s="27"/>
      <c r="AP3940" s="27"/>
      <c r="AQ3940" s="27">
        <v>0</v>
      </c>
      <c r="AR3940" s="27">
        <f t="shared" si="110"/>
        <v>0</v>
      </c>
      <c r="AS3940" s="43"/>
      <c r="AT3940" s="15">
        <v>2015</v>
      </c>
      <c r="AU3940" s="89" t="s">
        <v>6642</v>
      </c>
    </row>
    <row r="3941" spans="2:47" x14ac:dyDescent="0.25">
      <c r="B3941" s="10" t="s">
        <v>6643</v>
      </c>
      <c r="C3941" s="16" t="s">
        <v>100</v>
      </c>
      <c r="D3941" s="10" t="s">
        <v>6636</v>
      </c>
      <c r="E3941" s="15" t="s">
        <v>6637</v>
      </c>
      <c r="F3941" s="15" t="s">
        <v>6637</v>
      </c>
      <c r="G3941" s="15" t="s">
        <v>6644</v>
      </c>
      <c r="H3941" s="10" t="s">
        <v>105</v>
      </c>
      <c r="I3941" s="10">
        <v>100</v>
      </c>
      <c r="J3941" s="10" t="s">
        <v>6026</v>
      </c>
      <c r="K3941" s="10" t="s">
        <v>5830</v>
      </c>
      <c r="L3941" s="10"/>
      <c r="M3941" s="10" t="s">
        <v>6165</v>
      </c>
      <c r="N3941" s="10" t="s">
        <v>5955</v>
      </c>
      <c r="O3941" s="27"/>
      <c r="P3941" s="27"/>
      <c r="Q3941" s="27"/>
      <c r="R3941" s="27"/>
      <c r="S3941" s="27">
        <f>60680000+65988000</f>
        <v>126668000</v>
      </c>
      <c r="T3941" s="27">
        <f>78600000+60489000</f>
        <v>139089000</v>
      </c>
      <c r="U3941" s="27">
        <f>81470000+54990000</f>
        <v>136460000</v>
      </c>
      <c r="V3941" s="27">
        <f>84886000+49491000</f>
        <v>134377000</v>
      </c>
      <c r="W3941" s="27"/>
      <c r="X3941" s="27"/>
      <c r="Y3941" s="27"/>
      <c r="Z3941" s="27"/>
      <c r="AA3941" s="27"/>
      <c r="AB3941" s="27"/>
      <c r="AC3941" s="27"/>
      <c r="AD3941" s="27"/>
      <c r="AE3941" s="27"/>
      <c r="AF3941" s="27"/>
      <c r="AG3941" s="27"/>
      <c r="AH3941" s="27"/>
      <c r="AI3941" s="27"/>
      <c r="AJ3941" s="27"/>
      <c r="AK3941" s="27"/>
      <c r="AL3941" s="27"/>
      <c r="AM3941" s="27"/>
      <c r="AN3941" s="27"/>
      <c r="AO3941" s="27"/>
      <c r="AP3941" s="27"/>
      <c r="AQ3941" s="27">
        <f>SUM(O3941:W3941)</f>
        <v>536594000</v>
      </c>
      <c r="AR3941" s="27">
        <f t="shared" si="110"/>
        <v>600985280</v>
      </c>
      <c r="AS3941" s="10"/>
      <c r="AT3941" s="9">
        <v>2016</v>
      </c>
      <c r="AU3941" s="5"/>
    </row>
    <row r="3942" spans="2:47" x14ac:dyDescent="0.25">
      <c r="B3942" s="10" t="s">
        <v>6645</v>
      </c>
      <c r="C3942" s="15" t="s">
        <v>100</v>
      </c>
      <c r="D3942" s="15" t="s">
        <v>6636</v>
      </c>
      <c r="E3942" s="15" t="s">
        <v>6637</v>
      </c>
      <c r="F3942" s="15" t="s">
        <v>6637</v>
      </c>
      <c r="G3942" s="15" t="s">
        <v>6646</v>
      </c>
      <c r="H3942" s="15" t="s">
        <v>105</v>
      </c>
      <c r="I3942" s="15">
        <v>100</v>
      </c>
      <c r="J3942" s="15" t="s">
        <v>6610</v>
      </c>
      <c r="K3942" s="15" t="s">
        <v>5952</v>
      </c>
      <c r="L3942" s="15"/>
      <c r="M3942" s="15" t="s">
        <v>6044</v>
      </c>
      <c r="N3942" s="10" t="s">
        <v>5955</v>
      </c>
      <c r="O3942" s="39"/>
      <c r="P3942" s="39"/>
      <c r="Q3942" s="39"/>
      <c r="R3942" s="39"/>
      <c r="S3942" s="27">
        <v>32055000</v>
      </c>
      <c r="T3942" s="27">
        <v>89754000</v>
      </c>
      <c r="U3942" s="27">
        <v>70521000</v>
      </c>
      <c r="V3942" s="27">
        <v>32055000</v>
      </c>
      <c r="W3942" s="27"/>
      <c r="X3942" s="27"/>
      <c r="Y3942" s="27"/>
      <c r="Z3942" s="27"/>
      <c r="AA3942" s="27"/>
      <c r="AB3942" s="27"/>
      <c r="AC3942" s="27"/>
      <c r="AD3942" s="27"/>
      <c r="AE3942" s="27"/>
      <c r="AF3942" s="27"/>
      <c r="AG3942" s="27"/>
      <c r="AH3942" s="27"/>
      <c r="AI3942" s="27"/>
      <c r="AJ3942" s="27"/>
      <c r="AK3942" s="27"/>
      <c r="AL3942" s="27"/>
      <c r="AM3942" s="27"/>
      <c r="AN3942" s="27"/>
      <c r="AO3942" s="27"/>
      <c r="AP3942" s="27"/>
      <c r="AQ3942" s="27">
        <v>0</v>
      </c>
      <c r="AR3942" s="27">
        <f t="shared" si="110"/>
        <v>0</v>
      </c>
      <c r="AS3942" s="15"/>
      <c r="AT3942" s="15">
        <v>2015</v>
      </c>
      <c r="AU3942" s="89" t="s">
        <v>6628</v>
      </c>
    </row>
    <row r="3943" spans="2:47" x14ac:dyDescent="0.25">
      <c r="B3943" s="10" t="s">
        <v>6647</v>
      </c>
      <c r="C3943" s="15" t="s">
        <v>100</v>
      </c>
      <c r="D3943" s="15" t="s">
        <v>6636</v>
      </c>
      <c r="E3943" s="15" t="s">
        <v>6637</v>
      </c>
      <c r="F3943" s="15" t="s">
        <v>6637</v>
      </c>
      <c r="G3943" s="15" t="s">
        <v>6646</v>
      </c>
      <c r="H3943" s="15" t="s">
        <v>105</v>
      </c>
      <c r="I3943" s="15">
        <v>100</v>
      </c>
      <c r="J3943" s="15" t="s">
        <v>6381</v>
      </c>
      <c r="K3943" s="15" t="s">
        <v>5952</v>
      </c>
      <c r="L3943" s="15"/>
      <c r="M3943" s="10" t="s">
        <v>6630</v>
      </c>
      <c r="N3943" s="10" t="s">
        <v>5955</v>
      </c>
      <c r="O3943" s="39"/>
      <c r="P3943" s="39"/>
      <c r="Q3943" s="39"/>
      <c r="R3943" s="39"/>
      <c r="S3943" s="27">
        <v>32055000</v>
      </c>
      <c r="T3943" s="27">
        <v>89754000</v>
      </c>
      <c r="U3943" s="27">
        <v>70521000</v>
      </c>
      <c r="V3943" s="27">
        <v>32055000</v>
      </c>
      <c r="W3943" s="27"/>
      <c r="X3943" s="27"/>
      <c r="Y3943" s="27"/>
      <c r="Z3943" s="27"/>
      <c r="AA3943" s="27"/>
      <c r="AB3943" s="27"/>
      <c r="AC3943" s="27"/>
      <c r="AD3943" s="27"/>
      <c r="AE3943" s="27"/>
      <c r="AF3943" s="27"/>
      <c r="AG3943" s="27"/>
      <c r="AH3943" s="27"/>
      <c r="AI3943" s="27"/>
      <c r="AJ3943" s="27"/>
      <c r="AK3943" s="27"/>
      <c r="AL3943" s="27"/>
      <c r="AM3943" s="27"/>
      <c r="AN3943" s="27"/>
      <c r="AO3943" s="27"/>
      <c r="AP3943" s="27"/>
      <c r="AQ3943" s="27">
        <f>SUM(O3943:W3943)</f>
        <v>224385000</v>
      </c>
      <c r="AR3943" s="27">
        <f t="shared" si="110"/>
        <v>251311200.00000003</v>
      </c>
      <c r="AS3943" s="15"/>
      <c r="AT3943" s="15">
        <v>2015</v>
      </c>
      <c r="AU3943" s="89"/>
    </row>
    <row r="3944" spans="2:47" x14ac:dyDescent="0.25">
      <c r="B3944" s="10" t="s">
        <v>6648</v>
      </c>
      <c r="C3944" s="16" t="s">
        <v>100</v>
      </c>
      <c r="D3944" s="16" t="s">
        <v>6649</v>
      </c>
      <c r="E3944" s="16" t="s">
        <v>6650</v>
      </c>
      <c r="F3944" s="16" t="s">
        <v>6650</v>
      </c>
      <c r="G3944" s="15" t="s">
        <v>6651</v>
      </c>
      <c r="H3944" s="15" t="s">
        <v>1026</v>
      </c>
      <c r="I3944" s="15">
        <v>50</v>
      </c>
      <c r="J3944" s="15" t="s">
        <v>4117</v>
      </c>
      <c r="K3944" s="15" t="s">
        <v>5952</v>
      </c>
      <c r="L3944" s="10"/>
      <c r="M3944" s="10" t="s">
        <v>6044</v>
      </c>
      <c r="N3944" s="10" t="s">
        <v>5955</v>
      </c>
      <c r="O3944" s="27"/>
      <c r="P3944" s="27"/>
      <c r="Q3944" s="27"/>
      <c r="R3944" s="27"/>
      <c r="S3944" s="27">
        <v>132110000</v>
      </c>
      <c r="T3944" s="27">
        <v>90600000</v>
      </c>
      <c r="U3944" s="27"/>
      <c r="V3944" s="27"/>
      <c r="W3944" s="27"/>
      <c r="X3944" s="27"/>
      <c r="Y3944" s="27"/>
      <c r="Z3944" s="27"/>
      <c r="AA3944" s="27"/>
      <c r="AB3944" s="27"/>
      <c r="AC3944" s="27"/>
      <c r="AD3944" s="27"/>
      <c r="AE3944" s="27"/>
      <c r="AF3944" s="27"/>
      <c r="AG3944" s="27"/>
      <c r="AH3944" s="27"/>
      <c r="AI3944" s="27"/>
      <c r="AJ3944" s="27"/>
      <c r="AK3944" s="27"/>
      <c r="AL3944" s="27"/>
      <c r="AM3944" s="27"/>
      <c r="AN3944" s="27"/>
      <c r="AO3944" s="27"/>
      <c r="AP3944" s="27"/>
      <c r="AQ3944" s="27">
        <v>0</v>
      </c>
      <c r="AR3944" s="27">
        <f t="shared" si="110"/>
        <v>0</v>
      </c>
      <c r="AS3944" s="10"/>
      <c r="AT3944" s="9">
        <v>2016</v>
      </c>
      <c r="AU3944" s="89">
        <v>9</v>
      </c>
    </row>
    <row r="3945" spans="2:47" x14ac:dyDescent="0.25">
      <c r="B3945" s="10" t="s">
        <v>6652</v>
      </c>
      <c r="C3945" s="16" t="s">
        <v>100</v>
      </c>
      <c r="D3945" s="16" t="s">
        <v>6649</v>
      </c>
      <c r="E3945" s="16" t="s">
        <v>6650</v>
      </c>
      <c r="F3945" s="16" t="s">
        <v>6650</v>
      </c>
      <c r="G3945" s="15" t="s">
        <v>6651</v>
      </c>
      <c r="H3945" s="15" t="s">
        <v>1026</v>
      </c>
      <c r="I3945" s="15">
        <v>50</v>
      </c>
      <c r="J3945" s="15" t="s">
        <v>462</v>
      </c>
      <c r="K3945" s="15" t="s">
        <v>5952</v>
      </c>
      <c r="L3945" s="10"/>
      <c r="M3945" s="10" t="s">
        <v>6044</v>
      </c>
      <c r="N3945" s="10" t="s">
        <v>5955</v>
      </c>
      <c r="O3945" s="27"/>
      <c r="P3945" s="27"/>
      <c r="Q3945" s="27"/>
      <c r="R3945" s="27"/>
      <c r="S3945" s="27">
        <v>132110000</v>
      </c>
      <c r="T3945" s="27">
        <v>90600000</v>
      </c>
      <c r="U3945" s="27"/>
      <c r="V3945" s="27"/>
      <c r="W3945" s="27"/>
      <c r="X3945" s="27"/>
      <c r="Y3945" s="27"/>
      <c r="Z3945" s="27"/>
      <c r="AA3945" s="27"/>
      <c r="AB3945" s="27"/>
      <c r="AC3945" s="27"/>
      <c r="AD3945" s="27"/>
      <c r="AE3945" s="27"/>
      <c r="AF3945" s="27"/>
      <c r="AG3945" s="27"/>
      <c r="AH3945" s="27"/>
      <c r="AI3945" s="27"/>
      <c r="AJ3945" s="27"/>
      <c r="AK3945" s="27"/>
      <c r="AL3945" s="27"/>
      <c r="AM3945" s="27"/>
      <c r="AN3945" s="27"/>
      <c r="AO3945" s="27"/>
      <c r="AP3945" s="27"/>
      <c r="AQ3945" s="27">
        <v>0</v>
      </c>
      <c r="AR3945" s="27">
        <f t="shared" si="110"/>
        <v>0</v>
      </c>
      <c r="AS3945" s="10"/>
      <c r="AT3945" s="9">
        <v>2016</v>
      </c>
      <c r="AU3945" s="89">
        <v>9</v>
      </c>
    </row>
    <row r="3946" spans="2:47" x14ac:dyDescent="0.25">
      <c r="B3946" s="10" t="s">
        <v>6653</v>
      </c>
      <c r="C3946" s="16" t="s">
        <v>100</v>
      </c>
      <c r="D3946" s="16" t="s">
        <v>6649</v>
      </c>
      <c r="E3946" s="16" t="s">
        <v>6650</v>
      </c>
      <c r="F3946" s="16" t="s">
        <v>6650</v>
      </c>
      <c r="G3946" s="15" t="s">
        <v>6651</v>
      </c>
      <c r="H3946" s="15" t="s">
        <v>1026</v>
      </c>
      <c r="I3946" s="15">
        <v>50</v>
      </c>
      <c r="J3946" s="15" t="s">
        <v>200</v>
      </c>
      <c r="K3946" s="15" t="s">
        <v>5952</v>
      </c>
      <c r="L3946" s="10"/>
      <c r="M3946" s="10" t="s">
        <v>6044</v>
      </c>
      <c r="N3946" s="10" t="s">
        <v>5955</v>
      </c>
      <c r="O3946" s="27"/>
      <c r="P3946" s="27"/>
      <c r="Q3946" s="27"/>
      <c r="R3946" s="27"/>
      <c r="S3946" s="27">
        <v>132110000</v>
      </c>
      <c r="T3946" s="27">
        <v>90600000</v>
      </c>
      <c r="U3946" s="27"/>
      <c r="V3946" s="27"/>
      <c r="W3946" s="27"/>
      <c r="X3946" s="27"/>
      <c r="Y3946" s="27"/>
      <c r="Z3946" s="27"/>
      <c r="AA3946" s="27"/>
      <c r="AB3946" s="27"/>
      <c r="AC3946" s="27"/>
      <c r="AD3946" s="27"/>
      <c r="AE3946" s="27"/>
      <c r="AF3946" s="27"/>
      <c r="AG3946" s="27"/>
      <c r="AH3946" s="27"/>
      <c r="AI3946" s="27"/>
      <c r="AJ3946" s="27"/>
      <c r="AK3946" s="27"/>
      <c r="AL3946" s="27"/>
      <c r="AM3946" s="27"/>
      <c r="AN3946" s="27"/>
      <c r="AO3946" s="27"/>
      <c r="AP3946" s="27"/>
      <c r="AQ3946" s="27">
        <f>SUM(O3946:W3946)</f>
        <v>222710000</v>
      </c>
      <c r="AR3946" s="27">
        <f t="shared" si="110"/>
        <v>249435200.00000003</v>
      </c>
      <c r="AS3946" s="10"/>
      <c r="AT3946" s="9">
        <v>2016</v>
      </c>
      <c r="AU3946" s="89"/>
    </row>
    <row r="3947" spans="2:47" x14ac:dyDescent="0.25">
      <c r="B3947" s="10" t="s">
        <v>6654</v>
      </c>
      <c r="C3947" s="16" t="s">
        <v>100</v>
      </c>
      <c r="D3947" s="16" t="s">
        <v>6655</v>
      </c>
      <c r="E3947" s="16" t="s">
        <v>6656</v>
      </c>
      <c r="F3947" s="16" t="s">
        <v>6656</v>
      </c>
      <c r="G3947" s="57" t="s">
        <v>6657</v>
      </c>
      <c r="H3947" s="10" t="s">
        <v>105</v>
      </c>
      <c r="I3947" s="10">
        <v>100</v>
      </c>
      <c r="J3947" s="10" t="s">
        <v>238</v>
      </c>
      <c r="K3947" s="10" t="s">
        <v>5952</v>
      </c>
      <c r="L3947" s="10"/>
      <c r="M3947" s="57" t="s">
        <v>6658</v>
      </c>
      <c r="N3947" s="10" t="s">
        <v>5955</v>
      </c>
      <c r="O3947" s="27"/>
      <c r="P3947" s="27"/>
      <c r="Q3947" s="27"/>
      <c r="R3947" s="27"/>
      <c r="S3947" s="80">
        <v>3066100.3224000004</v>
      </c>
      <c r="T3947" s="27">
        <v>1604846.7000000002</v>
      </c>
      <c r="U3947" s="27">
        <v>1652992.101</v>
      </c>
      <c r="V3947" s="27">
        <v>1702581.8640300001</v>
      </c>
      <c r="W3947" s="27"/>
      <c r="X3947" s="27"/>
      <c r="Y3947" s="27"/>
      <c r="Z3947" s="27"/>
      <c r="AA3947" s="27"/>
      <c r="AB3947" s="27"/>
      <c r="AC3947" s="27"/>
      <c r="AD3947" s="27"/>
      <c r="AE3947" s="27"/>
      <c r="AF3947" s="27"/>
      <c r="AG3947" s="27"/>
      <c r="AH3947" s="27"/>
      <c r="AI3947" s="27"/>
      <c r="AJ3947" s="27"/>
      <c r="AK3947" s="27"/>
      <c r="AL3947" s="27"/>
      <c r="AM3947" s="27"/>
      <c r="AN3947" s="27"/>
      <c r="AO3947" s="27"/>
      <c r="AP3947" s="27"/>
      <c r="AQ3947" s="27">
        <v>0</v>
      </c>
      <c r="AR3947" s="27">
        <f t="shared" si="110"/>
        <v>0</v>
      </c>
      <c r="AS3947" s="10"/>
      <c r="AT3947" s="43" t="s">
        <v>241</v>
      </c>
      <c r="AU3947" s="89" t="s">
        <v>130</v>
      </c>
    </row>
    <row r="3948" spans="2:47" x14ac:dyDescent="0.2">
      <c r="B3948" s="44" t="s">
        <v>6659</v>
      </c>
      <c r="C3948" s="45" t="s">
        <v>100</v>
      </c>
      <c r="D3948" s="46" t="s">
        <v>6655</v>
      </c>
      <c r="E3948" s="46" t="s">
        <v>6656</v>
      </c>
      <c r="F3948" s="45" t="s">
        <v>6656</v>
      </c>
      <c r="G3948" s="46" t="s">
        <v>6657</v>
      </c>
      <c r="H3948" s="46" t="s">
        <v>105</v>
      </c>
      <c r="I3948" s="46">
        <v>100</v>
      </c>
      <c r="J3948" s="58" t="s">
        <v>6660</v>
      </c>
      <c r="K3948" s="46" t="s">
        <v>5952</v>
      </c>
      <c r="L3948" s="65"/>
      <c r="M3948" s="44" t="s">
        <v>6658</v>
      </c>
      <c r="N3948" s="44" t="s">
        <v>5955</v>
      </c>
      <c r="O3948" s="59"/>
      <c r="P3948" s="60"/>
      <c r="Q3948" s="60"/>
      <c r="R3948" s="59"/>
      <c r="S3948" s="61"/>
      <c r="T3948" s="61">
        <v>1138392.69</v>
      </c>
      <c r="U3948" s="61">
        <v>1138392.69</v>
      </c>
      <c r="V3948" s="61">
        <v>1138392.69</v>
      </c>
      <c r="W3948" s="61"/>
      <c r="X3948" s="61"/>
      <c r="Y3948" s="61"/>
      <c r="Z3948" s="61"/>
      <c r="AA3948" s="61"/>
      <c r="AB3948" s="61"/>
      <c r="AC3948" s="61"/>
      <c r="AD3948" s="61"/>
      <c r="AE3948" s="61"/>
      <c r="AF3948" s="61"/>
      <c r="AG3948" s="61"/>
      <c r="AH3948" s="61"/>
      <c r="AI3948" s="61"/>
      <c r="AJ3948" s="61"/>
      <c r="AK3948" s="61"/>
      <c r="AL3948" s="61"/>
      <c r="AM3948" s="61"/>
      <c r="AN3948" s="61"/>
      <c r="AO3948" s="61"/>
      <c r="AP3948" s="59"/>
      <c r="AQ3948" s="59">
        <v>0</v>
      </c>
      <c r="AR3948" s="27">
        <f t="shared" si="110"/>
        <v>0</v>
      </c>
      <c r="AS3948" s="44"/>
      <c r="AT3948" s="105" t="s">
        <v>6054</v>
      </c>
      <c r="AU3948" s="44">
        <v>14</v>
      </c>
    </row>
    <row r="3949" spans="2:47" x14ac:dyDescent="0.2">
      <c r="B3949" s="44" t="s">
        <v>6661</v>
      </c>
      <c r="C3949" s="45" t="s">
        <v>100</v>
      </c>
      <c r="D3949" s="46" t="s">
        <v>6655</v>
      </c>
      <c r="E3949" s="46" t="s">
        <v>6656</v>
      </c>
      <c r="F3949" s="45" t="s">
        <v>6656</v>
      </c>
      <c r="G3949" s="46" t="s">
        <v>6657</v>
      </c>
      <c r="H3949" s="46" t="s">
        <v>105</v>
      </c>
      <c r="I3949" s="46">
        <v>100</v>
      </c>
      <c r="J3949" s="58" t="s">
        <v>6660</v>
      </c>
      <c r="K3949" s="46" t="s">
        <v>5952</v>
      </c>
      <c r="L3949" s="65"/>
      <c r="M3949" s="44" t="s">
        <v>6658</v>
      </c>
      <c r="N3949" s="44" t="s">
        <v>5955</v>
      </c>
      <c r="O3949" s="59"/>
      <c r="P3949" s="60"/>
      <c r="Q3949" s="60"/>
      <c r="R3949" s="59"/>
      <c r="S3949" s="61">
        <v>3066100.3224000004</v>
      </c>
      <c r="T3949" s="61">
        <v>1138392.69</v>
      </c>
      <c r="U3949" s="61">
        <v>1138392.69</v>
      </c>
      <c r="V3949" s="61">
        <v>1138392.69</v>
      </c>
      <c r="W3949" s="61"/>
      <c r="X3949" s="61"/>
      <c r="Y3949" s="61"/>
      <c r="Z3949" s="61"/>
      <c r="AA3949" s="61"/>
      <c r="AB3949" s="61"/>
      <c r="AC3949" s="61"/>
      <c r="AD3949" s="61"/>
      <c r="AE3949" s="61"/>
      <c r="AF3949" s="61"/>
      <c r="AG3949" s="61"/>
      <c r="AH3949" s="61"/>
      <c r="AI3949" s="61"/>
      <c r="AJ3949" s="61"/>
      <c r="AK3949" s="61"/>
      <c r="AL3949" s="61"/>
      <c r="AM3949" s="61"/>
      <c r="AN3949" s="61"/>
      <c r="AO3949" s="61"/>
      <c r="AP3949" s="59"/>
      <c r="AQ3949" s="59">
        <f>S3949+T3949+U3949+V3949</f>
        <v>6481278.3924000002</v>
      </c>
      <c r="AR3949" s="27">
        <f t="shared" si="110"/>
        <v>7259031.7994880006</v>
      </c>
      <c r="AS3949" s="44"/>
      <c r="AT3949" s="105" t="s">
        <v>6054</v>
      </c>
      <c r="AU3949" s="44"/>
    </row>
    <row r="3950" spans="2:47" x14ac:dyDescent="0.25">
      <c r="B3950" s="10" t="s">
        <v>6662</v>
      </c>
      <c r="C3950" s="16" t="s">
        <v>100</v>
      </c>
      <c r="D3950" s="16" t="s">
        <v>6655</v>
      </c>
      <c r="E3950" s="16" t="s">
        <v>6656</v>
      </c>
      <c r="F3950" s="16" t="s">
        <v>6656</v>
      </c>
      <c r="G3950" s="57" t="s">
        <v>6663</v>
      </c>
      <c r="H3950" s="10" t="s">
        <v>105</v>
      </c>
      <c r="I3950" s="10">
        <v>100</v>
      </c>
      <c r="J3950" s="10" t="s">
        <v>238</v>
      </c>
      <c r="K3950" s="10" t="s">
        <v>5952</v>
      </c>
      <c r="L3950" s="10"/>
      <c r="M3950" s="57" t="s">
        <v>6658</v>
      </c>
      <c r="N3950" s="10" t="s">
        <v>5955</v>
      </c>
      <c r="O3950" s="27"/>
      <c r="P3950" s="27"/>
      <c r="Q3950" s="27"/>
      <c r="R3950" s="27"/>
      <c r="S3950" s="80">
        <v>700743</v>
      </c>
      <c r="T3950" s="27">
        <v>891581.5</v>
      </c>
      <c r="U3950" s="27">
        <v>918328.94500000007</v>
      </c>
      <c r="V3950" s="27">
        <v>945878.81335000007</v>
      </c>
      <c r="W3950" s="27"/>
      <c r="X3950" s="27"/>
      <c r="Y3950" s="27"/>
      <c r="Z3950" s="27"/>
      <c r="AA3950" s="27"/>
      <c r="AB3950" s="27"/>
      <c r="AC3950" s="27"/>
      <c r="AD3950" s="27"/>
      <c r="AE3950" s="27"/>
      <c r="AF3950" s="27"/>
      <c r="AG3950" s="27"/>
      <c r="AH3950" s="27"/>
      <c r="AI3950" s="27"/>
      <c r="AJ3950" s="27"/>
      <c r="AK3950" s="27"/>
      <c r="AL3950" s="27"/>
      <c r="AM3950" s="27"/>
      <c r="AN3950" s="27"/>
      <c r="AO3950" s="27"/>
      <c r="AP3950" s="27"/>
      <c r="AQ3950" s="27">
        <v>0</v>
      </c>
      <c r="AR3950" s="27">
        <f t="shared" si="110"/>
        <v>0</v>
      </c>
      <c r="AS3950" s="10"/>
      <c r="AT3950" s="43" t="s">
        <v>241</v>
      </c>
      <c r="AU3950" s="89" t="s">
        <v>6664</v>
      </c>
    </row>
    <row r="3951" spans="2:47" x14ac:dyDescent="0.2">
      <c r="B3951" s="44" t="s">
        <v>6665</v>
      </c>
      <c r="C3951" s="45" t="s">
        <v>100</v>
      </c>
      <c r="D3951" s="46" t="s">
        <v>6655</v>
      </c>
      <c r="E3951" s="46" t="s">
        <v>6656</v>
      </c>
      <c r="F3951" s="45" t="s">
        <v>6656</v>
      </c>
      <c r="G3951" s="46" t="s">
        <v>6663</v>
      </c>
      <c r="H3951" s="46" t="s">
        <v>105</v>
      </c>
      <c r="I3951" s="46">
        <v>100</v>
      </c>
      <c r="J3951" s="58" t="s">
        <v>6660</v>
      </c>
      <c r="K3951" s="46" t="s">
        <v>6666</v>
      </c>
      <c r="L3951" s="65"/>
      <c r="M3951" s="44" t="s">
        <v>6658</v>
      </c>
      <c r="N3951" s="44" t="s">
        <v>5955</v>
      </c>
      <c r="O3951" s="59"/>
      <c r="P3951" s="60"/>
      <c r="Q3951" s="60"/>
      <c r="R3951" s="59"/>
      <c r="S3951" s="61"/>
      <c r="T3951" s="61">
        <v>642107.05000000005</v>
      </c>
      <c r="U3951" s="61">
        <v>642107.05000000005</v>
      </c>
      <c r="V3951" s="61">
        <v>642107.05000000005</v>
      </c>
      <c r="W3951" s="61"/>
      <c r="X3951" s="61"/>
      <c r="Y3951" s="61"/>
      <c r="Z3951" s="61"/>
      <c r="AA3951" s="61"/>
      <c r="AB3951" s="61"/>
      <c r="AC3951" s="61"/>
      <c r="AD3951" s="61"/>
      <c r="AE3951" s="61"/>
      <c r="AF3951" s="61"/>
      <c r="AG3951" s="61"/>
      <c r="AH3951" s="61"/>
      <c r="AI3951" s="61"/>
      <c r="AJ3951" s="61"/>
      <c r="AK3951" s="61"/>
      <c r="AL3951" s="61"/>
      <c r="AM3951" s="61"/>
      <c r="AN3951" s="61"/>
      <c r="AO3951" s="61"/>
      <c r="AP3951" s="59"/>
      <c r="AQ3951" s="59">
        <v>0</v>
      </c>
      <c r="AR3951" s="27">
        <f t="shared" si="110"/>
        <v>0</v>
      </c>
      <c r="AS3951" s="44"/>
      <c r="AT3951" s="105" t="s">
        <v>6054</v>
      </c>
      <c r="AU3951" s="44">
        <v>14</v>
      </c>
    </row>
    <row r="3952" spans="2:47" x14ac:dyDescent="0.2">
      <c r="B3952" s="44" t="s">
        <v>6667</v>
      </c>
      <c r="C3952" s="45" t="s">
        <v>100</v>
      </c>
      <c r="D3952" s="46" t="s">
        <v>6655</v>
      </c>
      <c r="E3952" s="46" t="s">
        <v>6656</v>
      </c>
      <c r="F3952" s="45" t="s">
        <v>6656</v>
      </c>
      <c r="G3952" s="46" t="s">
        <v>6663</v>
      </c>
      <c r="H3952" s="46" t="s">
        <v>105</v>
      </c>
      <c r="I3952" s="46">
        <v>100</v>
      </c>
      <c r="J3952" s="58" t="s">
        <v>6660</v>
      </c>
      <c r="K3952" s="46" t="s">
        <v>6666</v>
      </c>
      <c r="L3952" s="65"/>
      <c r="M3952" s="44" t="s">
        <v>6658</v>
      </c>
      <c r="N3952" s="44" t="s">
        <v>5955</v>
      </c>
      <c r="O3952" s="59"/>
      <c r="P3952" s="60"/>
      <c r="Q3952" s="60"/>
      <c r="R3952" s="59"/>
      <c r="S3952" s="61">
        <v>700743</v>
      </c>
      <c r="T3952" s="61">
        <v>642107.05000000005</v>
      </c>
      <c r="U3952" s="61">
        <v>642107.05000000005</v>
      </c>
      <c r="V3952" s="61">
        <v>642107.05000000005</v>
      </c>
      <c r="W3952" s="61"/>
      <c r="X3952" s="61"/>
      <c r="Y3952" s="61"/>
      <c r="Z3952" s="61"/>
      <c r="AA3952" s="61"/>
      <c r="AB3952" s="61"/>
      <c r="AC3952" s="61"/>
      <c r="AD3952" s="61"/>
      <c r="AE3952" s="61"/>
      <c r="AF3952" s="61"/>
      <c r="AG3952" s="61"/>
      <c r="AH3952" s="61"/>
      <c r="AI3952" s="61"/>
      <c r="AJ3952" s="61"/>
      <c r="AK3952" s="61"/>
      <c r="AL3952" s="61"/>
      <c r="AM3952" s="61"/>
      <c r="AN3952" s="61"/>
      <c r="AO3952" s="61"/>
      <c r="AP3952" s="59"/>
      <c r="AQ3952" s="59">
        <f>S3952+T3952+U3952+V3952</f>
        <v>2627064.1500000004</v>
      </c>
      <c r="AR3952" s="27">
        <f t="shared" si="110"/>
        <v>2942311.8480000007</v>
      </c>
      <c r="AS3952" s="44"/>
      <c r="AT3952" s="105" t="s">
        <v>6054</v>
      </c>
      <c r="AU3952" s="44"/>
    </row>
    <row r="3953" spans="2:47" x14ac:dyDescent="0.25">
      <c r="B3953" s="10" t="s">
        <v>6668</v>
      </c>
      <c r="C3953" s="16" t="s">
        <v>100</v>
      </c>
      <c r="D3953" s="16" t="s">
        <v>6655</v>
      </c>
      <c r="E3953" s="16" t="s">
        <v>6656</v>
      </c>
      <c r="F3953" s="16" t="s">
        <v>6656</v>
      </c>
      <c r="G3953" s="57" t="s">
        <v>6669</v>
      </c>
      <c r="H3953" s="10" t="s">
        <v>105</v>
      </c>
      <c r="I3953" s="10">
        <v>100</v>
      </c>
      <c r="J3953" s="10" t="s">
        <v>238</v>
      </c>
      <c r="K3953" s="10" t="s">
        <v>5952</v>
      </c>
      <c r="L3953" s="10"/>
      <c r="M3953" s="57" t="s">
        <v>6658</v>
      </c>
      <c r="N3953" s="10" t="s">
        <v>5955</v>
      </c>
      <c r="O3953" s="27"/>
      <c r="P3953" s="27"/>
      <c r="Q3953" s="27"/>
      <c r="R3953" s="27"/>
      <c r="S3953" s="80">
        <v>1962000</v>
      </c>
      <c r="T3953" s="80">
        <v>1962000</v>
      </c>
      <c r="U3953" s="80">
        <v>1962000</v>
      </c>
      <c r="V3953" s="80">
        <v>1962000</v>
      </c>
      <c r="W3953" s="80"/>
      <c r="X3953" s="80"/>
      <c r="Y3953" s="80"/>
      <c r="Z3953" s="80"/>
      <c r="AA3953" s="80"/>
      <c r="AB3953" s="80"/>
      <c r="AC3953" s="80"/>
      <c r="AD3953" s="80"/>
      <c r="AE3953" s="80"/>
      <c r="AF3953" s="80"/>
      <c r="AG3953" s="80"/>
      <c r="AH3953" s="80"/>
      <c r="AI3953" s="80"/>
      <c r="AJ3953" s="80"/>
      <c r="AK3953" s="80"/>
      <c r="AL3953" s="80"/>
      <c r="AM3953" s="80"/>
      <c r="AN3953" s="80"/>
      <c r="AO3953" s="80"/>
      <c r="AP3953" s="27"/>
      <c r="AQ3953" s="27">
        <f>SUM(O3953:W3953)</f>
        <v>7848000</v>
      </c>
      <c r="AR3953" s="27">
        <f t="shared" si="110"/>
        <v>8789760</v>
      </c>
      <c r="AS3953" s="10"/>
      <c r="AT3953" s="43" t="s">
        <v>241</v>
      </c>
      <c r="AU3953" s="89"/>
    </row>
    <row r="3954" spans="2:47" x14ac:dyDescent="0.25">
      <c r="B3954" s="10" t="s">
        <v>6670</v>
      </c>
      <c r="C3954" s="16" t="s">
        <v>100</v>
      </c>
      <c r="D3954" s="16" t="s">
        <v>6655</v>
      </c>
      <c r="E3954" s="16" t="s">
        <v>6656</v>
      </c>
      <c r="F3954" s="16" t="s">
        <v>6656</v>
      </c>
      <c r="G3954" s="57" t="s">
        <v>6671</v>
      </c>
      <c r="H3954" s="10" t="s">
        <v>105</v>
      </c>
      <c r="I3954" s="10">
        <v>100</v>
      </c>
      <c r="J3954" s="10" t="s">
        <v>238</v>
      </c>
      <c r="K3954" s="10" t="s">
        <v>5952</v>
      </c>
      <c r="L3954" s="10"/>
      <c r="M3954" s="57" t="s">
        <v>6658</v>
      </c>
      <c r="N3954" s="10" t="s">
        <v>5955</v>
      </c>
      <c r="O3954" s="27"/>
      <c r="P3954" s="27"/>
      <c r="Q3954" s="27"/>
      <c r="R3954" s="27"/>
      <c r="S3954" s="80">
        <v>2118960</v>
      </c>
      <c r="T3954" s="80">
        <v>2118960</v>
      </c>
      <c r="U3954" s="80">
        <v>2118960</v>
      </c>
      <c r="V3954" s="80">
        <v>2118960</v>
      </c>
      <c r="W3954" s="80"/>
      <c r="X3954" s="80"/>
      <c r="Y3954" s="80"/>
      <c r="Z3954" s="80"/>
      <c r="AA3954" s="80"/>
      <c r="AB3954" s="80"/>
      <c r="AC3954" s="80"/>
      <c r="AD3954" s="80"/>
      <c r="AE3954" s="80"/>
      <c r="AF3954" s="80"/>
      <c r="AG3954" s="80"/>
      <c r="AH3954" s="80"/>
      <c r="AI3954" s="80"/>
      <c r="AJ3954" s="80"/>
      <c r="AK3954" s="80"/>
      <c r="AL3954" s="80"/>
      <c r="AM3954" s="80"/>
      <c r="AN3954" s="80"/>
      <c r="AO3954" s="80"/>
      <c r="AP3954" s="27"/>
      <c r="AQ3954" s="27">
        <v>0</v>
      </c>
      <c r="AR3954" s="27">
        <f t="shared" si="110"/>
        <v>0</v>
      </c>
      <c r="AS3954" s="10"/>
      <c r="AT3954" s="43" t="s">
        <v>241</v>
      </c>
      <c r="AU3954" s="89" t="s">
        <v>6664</v>
      </c>
    </row>
    <row r="3955" spans="2:47" x14ac:dyDescent="0.25">
      <c r="B3955" s="44" t="s">
        <v>6672</v>
      </c>
      <c r="C3955" s="45" t="s">
        <v>100</v>
      </c>
      <c r="D3955" s="62" t="s">
        <v>6655</v>
      </c>
      <c r="E3955" s="44" t="s">
        <v>6656</v>
      </c>
      <c r="F3955" s="45" t="s">
        <v>6656</v>
      </c>
      <c r="G3955" s="44" t="s">
        <v>6671</v>
      </c>
      <c r="H3955" s="46" t="s">
        <v>105</v>
      </c>
      <c r="I3955" s="46">
        <v>100</v>
      </c>
      <c r="J3955" s="58" t="s">
        <v>6660</v>
      </c>
      <c r="K3955" s="44" t="s">
        <v>6673</v>
      </c>
      <c r="L3955" s="44"/>
      <c r="M3955" s="46" t="s">
        <v>6658</v>
      </c>
      <c r="N3955" s="46" t="s">
        <v>5955</v>
      </c>
      <c r="O3955" s="59"/>
      <c r="P3955" s="63"/>
      <c r="Q3955" s="63"/>
      <c r="R3955" s="64"/>
      <c r="S3955" s="59"/>
      <c r="T3955" s="59">
        <v>1498272</v>
      </c>
      <c r="U3955" s="59">
        <v>1498272</v>
      </c>
      <c r="V3955" s="59">
        <v>1498272</v>
      </c>
      <c r="W3955" s="59"/>
      <c r="X3955" s="59"/>
      <c r="Y3955" s="59"/>
      <c r="Z3955" s="59"/>
      <c r="AA3955" s="59"/>
      <c r="AB3955" s="59"/>
      <c r="AC3955" s="59"/>
      <c r="AD3955" s="59"/>
      <c r="AE3955" s="59"/>
      <c r="AF3955" s="59"/>
      <c r="AG3955" s="59"/>
      <c r="AH3955" s="59"/>
      <c r="AI3955" s="59"/>
      <c r="AJ3955" s="59"/>
      <c r="AK3955" s="59"/>
      <c r="AL3955" s="59"/>
      <c r="AM3955" s="59"/>
      <c r="AN3955" s="59"/>
      <c r="AO3955" s="59"/>
      <c r="AP3955" s="59"/>
      <c r="AQ3955" s="59">
        <v>0</v>
      </c>
      <c r="AR3955" s="27">
        <f t="shared" si="110"/>
        <v>0</v>
      </c>
      <c r="AS3955" s="109"/>
      <c r="AT3955" s="105" t="s">
        <v>6054</v>
      </c>
      <c r="AU3955" s="44">
        <v>14</v>
      </c>
    </row>
    <row r="3956" spans="2:47" x14ac:dyDescent="0.2">
      <c r="B3956" s="44" t="s">
        <v>6674</v>
      </c>
      <c r="C3956" s="45" t="s">
        <v>100</v>
      </c>
      <c r="D3956" s="62" t="s">
        <v>6655</v>
      </c>
      <c r="E3956" s="44" t="s">
        <v>6656</v>
      </c>
      <c r="F3956" s="45" t="s">
        <v>6656</v>
      </c>
      <c r="G3956" s="44" t="s">
        <v>6671</v>
      </c>
      <c r="H3956" s="46" t="s">
        <v>105</v>
      </c>
      <c r="I3956" s="46">
        <v>100</v>
      </c>
      <c r="J3956" s="58" t="s">
        <v>6660</v>
      </c>
      <c r="K3956" s="44" t="s">
        <v>6673</v>
      </c>
      <c r="L3956" s="44"/>
      <c r="M3956" s="46" t="s">
        <v>6658</v>
      </c>
      <c r="N3956" s="46" t="s">
        <v>5955</v>
      </c>
      <c r="O3956" s="59"/>
      <c r="P3956" s="63"/>
      <c r="Q3956" s="63"/>
      <c r="R3956" s="64"/>
      <c r="S3956" s="59">
        <v>2118960</v>
      </c>
      <c r="T3956" s="59">
        <v>1498272</v>
      </c>
      <c r="U3956" s="59">
        <v>1498272</v>
      </c>
      <c r="V3956" s="59">
        <v>1498272</v>
      </c>
      <c r="W3956" s="59"/>
      <c r="X3956" s="59"/>
      <c r="Y3956" s="59"/>
      <c r="Z3956" s="59"/>
      <c r="AA3956" s="59"/>
      <c r="AB3956" s="59"/>
      <c r="AC3956" s="59"/>
      <c r="AD3956" s="59"/>
      <c r="AE3956" s="59"/>
      <c r="AF3956" s="59"/>
      <c r="AG3956" s="59"/>
      <c r="AH3956" s="59"/>
      <c r="AI3956" s="59"/>
      <c r="AJ3956" s="59"/>
      <c r="AK3956" s="59"/>
      <c r="AL3956" s="59"/>
      <c r="AM3956" s="59"/>
      <c r="AN3956" s="59"/>
      <c r="AO3956" s="59"/>
      <c r="AP3956" s="59"/>
      <c r="AQ3956" s="59">
        <f>S3956+T3956+U3956+V3956</f>
        <v>6613776</v>
      </c>
      <c r="AR3956" s="27">
        <f t="shared" si="110"/>
        <v>7407429.120000001</v>
      </c>
      <c r="AS3956" s="109"/>
      <c r="AT3956" s="105" t="s">
        <v>6054</v>
      </c>
      <c r="AU3956" s="65"/>
    </row>
    <row r="3957" spans="2:47" x14ac:dyDescent="0.25">
      <c r="B3957" s="10" t="s">
        <v>6675</v>
      </c>
      <c r="C3957" s="16" t="s">
        <v>100</v>
      </c>
      <c r="D3957" s="10" t="s">
        <v>6676</v>
      </c>
      <c r="E3957" s="57" t="s">
        <v>6677</v>
      </c>
      <c r="F3957" s="31" t="s">
        <v>6677</v>
      </c>
      <c r="G3957" s="10" t="s">
        <v>6678</v>
      </c>
      <c r="H3957" s="10" t="s">
        <v>1026</v>
      </c>
      <c r="I3957" s="10">
        <v>50</v>
      </c>
      <c r="J3957" s="10" t="s">
        <v>6043</v>
      </c>
      <c r="K3957" s="10" t="s">
        <v>5830</v>
      </c>
      <c r="L3957" s="10"/>
      <c r="M3957" s="10" t="s">
        <v>6679</v>
      </c>
      <c r="N3957" s="10" t="s">
        <v>5955</v>
      </c>
      <c r="O3957" s="27"/>
      <c r="P3957" s="27"/>
      <c r="Q3957" s="27"/>
      <c r="R3957" s="27"/>
      <c r="S3957" s="27">
        <v>30000000</v>
      </c>
      <c r="T3957" s="27">
        <v>31200000</v>
      </c>
      <c r="U3957" s="27">
        <v>32448000</v>
      </c>
      <c r="V3957" s="27">
        <v>33745920</v>
      </c>
      <c r="W3957" s="27"/>
      <c r="X3957" s="27"/>
      <c r="Y3957" s="27"/>
      <c r="Z3957" s="27"/>
      <c r="AA3957" s="27"/>
      <c r="AB3957" s="27"/>
      <c r="AC3957" s="27"/>
      <c r="AD3957" s="27"/>
      <c r="AE3957" s="27"/>
      <c r="AF3957" s="27"/>
      <c r="AG3957" s="27"/>
      <c r="AH3957" s="27"/>
      <c r="AI3957" s="27"/>
      <c r="AJ3957" s="27"/>
      <c r="AK3957" s="27"/>
      <c r="AL3957" s="27"/>
      <c r="AM3957" s="27"/>
      <c r="AN3957" s="27"/>
      <c r="AO3957" s="27"/>
      <c r="AP3957" s="27"/>
      <c r="AQ3957" s="27">
        <f t="shared" ref="AQ3957:AQ3964" si="112">SUM(O3957:W3957)</f>
        <v>127393920</v>
      </c>
      <c r="AR3957" s="27">
        <f t="shared" si="110"/>
        <v>142681190.40000001</v>
      </c>
      <c r="AS3957" s="10"/>
      <c r="AT3957" s="9">
        <v>2015</v>
      </c>
      <c r="AU3957" s="89"/>
    </row>
    <row r="3958" spans="2:47" x14ac:dyDescent="0.25">
      <c r="B3958" s="10" t="s">
        <v>6680</v>
      </c>
      <c r="C3958" s="16" t="s">
        <v>100</v>
      </c>
      <c r="D3958" s="10" t="s">
        <v>6676</v>
      </c>
      <c r="E3958" s="57" t="s">
        <v>6677</v>
      </c>
      <c r="F3958" s="31" t="s">
        <v>6677</v>
      </c>
      <c r="G3958" s="10" t="s">
        <v>6681</v>
      </c>
      <c r="H3958" s="10" t="s">
        <v>1026</v>
      </c>
      <c r="I3958" s="10">
        <v>80</v>
      </c>
      <c r="J3958" s="10" t="s">
        <v>6043</v>
      </c>
      <c r="K3958" s="10" t="s">
        <v>5830</v>
      </c>
      <c r="L3958" s="10"/>
      <c r="M3958" s="10" t="s">
        <v>6679</v>
      </c>
      <c r="N3958" s="10" t="s">
        <v>5955</v>
      </c>
      <c r="O3958" s="27"/>
      <c r="P3958" s="27"/>
      <c r="Q3958" s="27"/>
      <c r="R3958" s="27"/>
      <c r="S3958" s="27">
        <v>10899429.289999999</v>
      </c>
      <c r="T3958" s="27">
        <v>11335406.4616</v>
      </c>
      <c r="U3958" s="27">
        <v>11788822.720064001</v>
      </c>
      <c r="V3958" s="27">
        <v>12260375.628866561</v>
      </c>
      <c r="W3958" s="27"/>
      <c r="X3958" s="27"/>
      <c r="Y3958" s="27"/>
      <c r="Z3958" s="27"/>
      <c r="AA3958" s="27"/>
      <c r="AB3958" s="27"/>
      <c r="AC3958" s="27"/>
      <c r="AD3958" s="27"/>
      <c r="AE3958" s="27"/>
      <c r="AF3958" s="27"/>
      <c r="AG3958" s="27"/>
      <c r="AH3958" s="27"/>
      <c r="AI3958" s="27"/>
      <c r="AJ3958" s="27"/>
      <c r="AK3958" s="27"/>
      <c r="AL3958" s="27"/>
      <c r="AM3958" s="27"/>
      <c r="AN3958" s="27"/>
      <c r="AO3958" s="27"/>
      <c r="AP3958" s="27"/>
      <c r="AQ3958" s="27">
        <f t="shared" si="112"/>
        <v>46284034.100530557</v>
      </c>
      <c r="AR3958" s="27">
        <f t="shared" si="110"/>
        <v>51838118.19259423</v>
      </c>
      <c r="AS3958" s="10"/>
      <c r="AT3958" s="9">
        <v>2015</v>
      </c>
      <c r="AU3958" s="89"/>
    </row>
    <row r="3959" spans="2:47" x14ac:dyDescent="0.25">
      <c r="B3959" s="10" t="s">
        <v>6682</v>
      </c>
      <c r="C3959" s="16" t="s">
        <v>100</v>
      </c>
      <c r="D3959" s="10" t="s">
        <v>6676</v>
      </c>
      <c r="E3959" s="57" t="s">
        <v>6677</v>
      </c>
      <c r="F3959" s="8" t="s">
        <v>6677</v>
      </c>
      <c r="G3959" s="31" t="s">
        <v>6683</v>
      </c>
      <c r="H3959" s="10" t="s">
        <v>1026</v>
      </c>
      <c r="I3959" s="10">
        <v>80</v>
      </c>
      <c r="J3959" s="10" t="s">
        <v>6043</v>
      </c>
      <c r="K3959" s="10" t="s">
        <v>5830</v>
      </c>
      <c r="L3959" s="10"/>
      <c r="M3959" s="10" t="s">
        <v>6679</v>
      </c>
      <c r="N3959" s="10" t="s">
        <v>5955</v>
      </c>
      <c r="O3959" s="27"/>
      <c r="P3959" s="27"/>
      <c r="Q3959" s="27"/>
      <c r="R3959" s="27"/>
      <c r="S3959" s="27">
        <v>15710228.634</v>
      </c>
      <c r="T3959" s="27">
        <v>16338637.77936</v>
      </c>
      <c r="U3959" s="27">
        <v>16992183.290534399</v>
      </c>
      <c r="V3959" s="27">
        <v>17671870.622155774</v>
      </c>
      <c r="W3959" s="27"/>
      <c r="X3959" s="27"/>
      <c r="Y3959" s="27"/>
      <c r="Z3959" s="27"/>
      <c r="AA3959" s="27"/>
      <c r="AB3959" s="27"/>
      <c r="AC3959" s="27"/>
      <c r="AD3959" s="27"/>
      <c r="AE3959" s="27"/>
      <c r="AF3959" s="27"/>
      <c r="AG3959" s="27"/>
      <c r="AH3959" s="27"/>
      <c r="AI3959" s="27"/>
      <c r="AJ3959" s="27"/>
      <c r="AK3959" s="27"/>
      <c r="AL3959" s="27"/>
      <c r="AM3959" s="27"/>
      <c r="AN3959" s="27"/>
      <c r="AO3959" s="27"/>
      <c r="AP3959" s="27"/>
      <c r="AQ3959" s="27">
        <f t="shared" si="112"/>
        <v>66712920.326050177</v>
      </c>
      <c r="AR3959" s="27">
        <f t="shared" si="110"/>
        <v>74718470.765176207</v>
      </c>
      <c r="AS3959" s="10"/>
      <c r="AT3959" s="9">
        <v>2015</v>
      </c>
      <c r="AU3959" s="89"/>
    </row>
    <row r="3960" spans="2:47" x14ac:dyDescent="0.25">
      <c r="B3960" s="10" t="s">
        <v>6684</v>
      </c>
      <c r="C3960" s="16" t="s">
        <v>100</v>
      </c>
      <c r="D3960" s="10" t="s">
        <v>6676</v>
      </c>
      <c r="E3960" s="57" t="s">
        <v>6677</v>
      </c>
      <c r="F3960" s="8" t="s">
        <v>6677</v>
      </c>
      <c r="G3960" s="31" t="s">
        <v>6685</v>
      </c>
      <c r="H3960" s="10" t="s">
        <v>1026</v>
      </c>
      <c r="I3960" s="10">
        <v>80</v>
      </c>
      <c r="J3960" s="10" t="s">
        <v>6043</v>
      </c>
      <c r="K3960" s="10" t="s">
        <v>5830</v>
      </c>
      <c r="L3960" s="10"/>
      <c r="M3960" s="10" t="s">
        <v>6679</v>
      </c>
      <c r="N3960" s="10" t="s">
        <v>5955</v>
      </c>
      <c r="O3960" s="27"/>
      <c r="P3960" s="27"/>
      <c r="Q3960" s="27"/>
      <c r="R3960" s="27"/>
      <c r="S3960" s="27">
        <v>4345746.24</v>
      </c>
      <c r="T3960" s="27">
        <v>4519576.0896000005</v>
      </c>
      <c r="U3960" s="27">
        <v>4700359.1331840008</v>
      </c>
      <c r="V3960" s="27">
        <v>4888373.498511361</v>
      </c>
      <c r="W3960" s="27"/>
      <c r="X3960" s="27"/>
      <c r="Y3960" s="27"/>
      <c r="Z3960" s="27"/>
      <c r="AA3960" s="27"/>
      <c r="AB3960" s="27"/>
      <c r="AC3960" s="27"/>
      <c r="AD3960" s="27"/>
      <c r="AE3960" s="27"/>
      <c r="AF3960" s="27"/>
      <c r="AG3960" s="27"/>
      <c r="AH3960" s="27"/>
      <c r="AI3960" s="27"/>
      <c r="AJ3960" s="27"/>
      <c r="AK3960" s="27"/>
      <c r="AL3960" s="27"/>
      <c r="AM3960" s="27"/>
      <c r="AN3960" s="27"/>
      <c r="AO3960" s="27"/>
      <c r="AP3960" s="27"/>
      <c r="AQ3960" s="27">
        <f t="shared" si="112"/>
        <v>18454054.961295363</v>
      </c>
      <c r="AR3960" s="27">
        <f t="shared" si="110"/>
        <v>20668541.556650806</v>
      </c>
      <c r="AS3960" s="10"/>
      <c r="AT3960" s="9">
        <v>2015</v>
      </c>
      <c r="AU3960" s="89"/>
    </row>
    <row r="3961" spans="2:47" x14ac:dyDescent="0.25">
      <c r="B3961" s="10" t="s">
        <v>6686</v>
      </c>
      <c r="C3961" s="16" t="s">
        <v>100</v>
      </c>
      <c r="D3961" s="10" t="s">
        <v>6676</v>
      </c>
      <c r="E3961" s="57" t="s">
        <v>6677</v>
      </c>
      <c r="F3961" s="8" t="s">
        <v>6677</v>
      </c>
      <c r="G3961" s="31" t="s">
        <v>6687</v>
      </c>
      <c r="H3961" s="10" t="s">
        <v>1026</v>
      </c>
      <c r="I3961" s="10">
        <v>80</v>
      </c>
      <c r="J3961" s="10" t="s">
        <v>6043</v>
      </c>
      <c r="K3961" s="10" t="s">
        <v>5830</v>
      </c>
      <c r="L3961" s="10"/>
      <c r="M3961" s="10" t="s">
        <v>6679</v>
      </c>
      <c r="N3961" s="10" t="s">
        <v>5955</v>
      </c>
      <c r="O3961" s="27"/>
      <c r="P3961" s="39"/>
      <c r="Q3961" s="39"/>
      <c r="R3961" s="27"/>
      <c r="S3961" s="27">
        <v>13903850.83</v>
      </c>
      <c r="T3961" s="27">
        <v>14460004.863200001</v>
      </c>
      <c r="U3961" s="27">
        <v>15038405.057728002</v>
      </c>
      <c r="V3961" s="27">
        <v>15639941.260037122</v>
      </c>
      <c r="W3961" s="27"/>
      <c r="X3961" s="27"/>
      <c r="Y3961" s="27"/>
      <c r="Z3961" s="27"/>
      <c r="AA3961" s="27"/>
      <c r="AB3961" s="27"/>
      <c r="AC3961" s="27"/>
      <c r="AD3961" s="27"/>
      <c r="AE3961" s="27"/>
      <c r="AF3961" s="27"/>
      <c r="AG3961" s="27"/>
      <c r="AH3961" s="27"/>
      <c r="AI3961" s="27"/>
      <c r="AJ3961" s="27"/>
      <c r="AK3961" s="27"/>
      <c r="AL3961" s="27"/>
      <c r="AM3961" s="27"/>
      <c r="AN3961" s="27"/>
      <c r="AO3961" s="27"/>
      <c r="AP3961" s="27"/>
      <c r="AQ3961" s="27">
        <f t="shared" si="112"/>
        <v>59042202.010965124</v>
      </c>
      <c r="AR3961" s="27">
        <f t="shared" si="110"/>
        <v>66127266.252280943</v>
      </c>
      <c r="AS3961" s="10"/>
      <c r="AT3961" s="9">
        <v>2015</v>
      </c>
      <c r="AU3961" s="89"/>
    </row>
    <row r="3962" spans="2:47" x14ac:dyDescent="0.25">
      <c r="B3962" s="10" t="s">
        <v>6688</v>
      </c>
      <c r="C3962" s="10" t="s">
        <v>100</v>
      </c>
      <c r="D3962" s="10" t="s">
        <v>6676</v>
      </c>
      <c r="E3962" s="57" t="s">
        <v>6677</v>
      </c>
      <c r="F3962" s="10" t="s">
        <v>6677</v>
      </c>
      <c r="G3962" s="10" t="s">
        <v>6689</v>
      </c>
      <c r="H3962" s="10" t="s">
        <v>1026</v>
      </c>
      <c r="I3962" s="10">
        <v>80</v>
      </c>
      <c r="J3962" s="10" t="s">
        <v>6043</v>
      </c>
      <c r="K3962" s="10" t="s">
        <v>5830</v>
      </c>
      <c r="L3962" s="10"/>
      <c r="M3962" s="10" t="s">
        <v>6679</v>
      </c>
      <c r="N3962" s="10" t="s">
        <v>5955</v>
      </c>
      <c r="O3962" s="27"/>
      <c r="P3962" s="27"/>
      <c r="Q3962" s="27"/>
      <c r="R3962" s="90"/>
      <c r="S3962" s="90">
        <v>5349456.0120000001</v>
      </c>
      <c r="T3962" s="90">
        <v>5563434.2524800003</v>
      </c>
      <c r="U3962" s="90">
        <v>5785971.6225792002</v>
      </c>
      <c r="V3962" s="90">
        <v>6017410.487482368</v>
      </c>
      <c r="W3962" s="90"/>
      <c r="X3962" s="90"/>
      <c r="Y3962" s="90"/>
      <c r="Z3962" s="90"/>
      <c r="AA3962" s="90"/>
      <c r="AB3962" s="90"/>
      <c r="AC3962" s="90"/>
      <c r="AD3962" s="90"/>
      <c r="AE3962" s="90"/>
      <c r="AF3962" s="90"/>
      <c r="AG3962" s="90"/>
      <c r="AH3962" s="90"/>
      <c r="AI3962" s="90"/>
      <c r="AJ3962" s="90"/>
      <c r="AK3962" s="90"/>
      <c r="AL3962" s="90"/>
      <c r="AM3962" s="90"/>
      <c r="AN3962" s="90"/>
      <c r="AO3962" s="90"/>
      <c r="AP3962" s="27"/>
      <c r="AQ3962" s="27">
        <f t="shared" si="112"/>
        <v>22716272.37454157</v>
      </c>
      <c r="AR3962" s="27">
        <f t="shared" si="110"/>
        <v>25442225.059486561</v>
      </c>
      <c r="AS3962" s="10"/>
      <c r="AT3962" s="9">
        <v>2015</v>
      </c>
      <c r="AU3962" s="89"/>
    </row>
    <row r="3963" spans="2:47" x14ac:dyDescent="0.25">
      <c r="B3963" s="10" t="s">
        <v>6690</v>
      </c>
      <c r="C3963" s="10" t="s">
        <v>100</v>
      </c>
      <c r="D3963" s="10" t="s">
        <v>6676</v>
      </c>
      <c r="E3963" s="57" t="s">
        <v>6677</v>
      </c>
      <c r="F3963" s="10" t="s">
        <v>6677</v>
      </c>
      <c r="G3963" s="10" t="s">
        <v>6691</v>
      </c>
      <c r="H3963" s="10" t="s">
        <v>1026</v>
      </c>
      <c r="I3963" s="10">
        <v>80</v>
      </c>
      <c r="J3963" s="10" t="s">
        <v>6043</v>
      </c>
      <c r="K3963" s="10" t="s">
        <v>5830</v>
      </c>
      <c r="L3963" s="10"/>
      <c r="M3963" s="10" t="s">
        <v>6679</v>
      </c>
      <c r="N3963" s="10" t="s">
        <v>5955</v>
      </c>
      <c r="O3963" s="27"/>
      <c r="P3963" s="27"/>
      <c r="Q3963" s="27"/>
      <c r="R3963" s="90"/>
      <c r="S3963" s="90">
        <v>2682672.6800000002</v>
      </c>
      <c r="T3963" s="90">
        <v>2789979.5872000004</v>
      </c>
      <c r="U3963" s="90">
        <v>2901578.7706880006</v>
      </c>
      <c r="V3963" s="90">
        <v>3017641.9215155207</v>
      </c>
      <c r="W3963" s="90"/>
      <c r="X3963" s="90"/>
      <c r="Y3963" s="90"/>
      <c r="Z3963" s="90"/>
      <c r="AA3963" s="90"/>
      <c r="AB3963" s="90"/>
      <c r="AC3963" s="90"/>
      <c r="AD3963" s="90"/>
      <c r="AE3963" s="90"/>
      <c r="AF3963" s="90"/>
      <c r="AG3963" s="90"/>
      <c r="AH3963" s="90"/>
      <c r="AI3963" s="90"/>
      <c r="AJ3963" s="90"/>
      <c r="AK3963" s="90"/>
      <c r="AL3963" s="90"/>
      <c r="AM3963" s="90"/>
      <c r="AN3963" s="90"/>
      <c r="AO3963" s="90"/>
      <c r="AP3963" s="27"/>
      <c r="AQ3963" s="27">
        <f t="shared" si="112"/>
        <v>11391872.959403522</v>
      </c>
      <c r="AR3963" s="27">
        <f t="shared" si="110"/>
        <v>12758897.714531947</v>
      </c>
      <c r="AS3963" s="10"/>
      <c r="AT3963" s="9">
        <v>2015</v>
      </c>
      <c r="AU3963" s="89"/>
    </row>
    <row r="3964" spans="2:47" x14ac:dyDescent="0.25">
      <c r="B3964" s="10" t="s">
        <v>6692</v>
      </c>
      <c r="C3964" s="16" t="s">
        <v>6273</v>
      </c>
      <c r="D3964" s="15" t="s">
        <v>6359</v>
      </c>
      <c r="E3964" s="15" t="s">
        <v>6360</v>
      </c>
      <c r="F3964" s="15" t="s">
        <v>6360</v>
      </c>
      <c r="G3964" s="15" t="s">
        <v>6693</v>
      </c>
      <c r="H3964" s="10" t="s">
        <v>1026</v>
      </c>
      <c r="I3964" s="15">
        <v>50</v>
      </c>
      <c r="J3964" s="15" t="s">
        <v>6043</v>
      </c>
      <c r="K3964" s="15" t="s">
        <v>6694</v>
      </c>
      <c r="L3964" s="10"/>
      <c r="M3964" s="10" t="s">
        <v>6277</v>
      </c>
      <c r="N3964" s="10" t="s">
        <v>5955</v>
      </c>
      <c r="O3964" s="27"/>
      <c r="P3964" s="27"/>
      <c r="Q3964" s="27"/>
      <c r="R3964" s="27"/>
      <c r="S3964" s="27">
        <v>17097600</v>
      </c>
      <c r="T3964" s="27">
        <v>17097600</v>
      </c>
      <c r="U3964" s="27"/>
      <c r="V3964" s="27"/>
      <c r="W3964" s="27"/>
      <c r="X3964" s="27"/>
      <c r="Y3964" s="27"/>
      <c r="Z3964" s="27"/>
      <c r="AA3964" s="27"/>
      <c r="AB3964" s="27"/>
      <c r="AC3964" s="27"/>
      <c r="AD3964" s="27"/>
      <c r="AE3964" s="27"/>
      <c r="AF3964" s="27"/>
      <c r="AG3964" s="27"/>
      <c r="AH3964" s="27"/>
      <c r="AI3964" s="27"/>
      <c r="AJ3964" s="27"/>
      <c r="AK3964" s="27"/>
      <c r="AL3964" s="27"/>
      <c r="AM3964" s="27"/>
      <c r="AN3964" s="27"/>
      <c r="AO3964" s="27"/>
      <c r="AP3964" s="27"/>
      <c r="AQ3964" s="27">
        <f t="shared" si="112"/>
        <v>34195200</v>
      </c>
      <c r="AR3964" s="27">
        <f t="shared" si="110"/>
        <v>38298624</v>
      </c>
      <c r="AS3964" s="5"/>
      <c r="AT3964" s="9">
        <v>2015</v>
      </c>
      <c r="AU3964" s="5"/>
    </row>
    <row r="3965" spans="2:47" x14ac:dyDescent="0.2">
      <c r="B3965" s="10" t="s">
        <v>6695</v>
      </c>
      <c r="C3965" s="16" t="s">
        <v>6273</v>
      </c>
      <c r="D3965" s="15" t="s">
        <v>6359</v>
      </c>
      <c r="E3965" s="15" t="s">
        <v>6360</v>
      </c>
      <c r="F3965" s="15" t="s">
        <v>6360</v>
      </c>
      <c r="G3965" s="15" t="s">
        <v>6696</v>
      </c>
      <c r="H3965" s="10" t="s">
        <v>1026</v>
      </c>
      <c r="I3965" s="15">
        <v>50</v>
      </c>
      <c r="J3965" s="15" t="s">
        <v>6043</v>
      </c>
      <c r="K3965" s="15" t="s">
        <v>6697</v>
      </c>
      <c r="L3965" s="10"/>
      <c r="M3965" s="10" t="s">
        <v>6277</v>
      </c>
      <c r="N3965" s="10" t="s">
        <v>5955</v>
      </c>
      <c r="O3965" s="27"/>
      <c r="P3965" s="27"/>
      <c r="Q3965" s="27"/>
      <c r="R3965" s="27"/>
      <c r="S3965" s="27">
        <v>14913600</v>
      </c>
      <c r="T3965" s="27">
        <v>14913600</v>
      </c>
      <c r="U3965" s="27"/>
      <c r="V3965" s="27"/>
      <c r="W3965" s="27"/>
      <c r="X3965" s="27"/>
      <c r="Y3965" s="27"/>
      <c r="Z3965" s="27"/>
      <c r="AA3965" s="27"/>
      <c r="AB3965" s="27"/>
      <c r="AC3965" s="27"/>
      <c r="AD3965" s="27"/>
      <c r="AE3965" s="27"/>
      <c r="AF3965" s="27"/>
      <c r="AG3965" s="27"/>
      <c r="AH3965" s="27"/>
      <c r="AI3965" s="27"/>
      <c r="AJ3965" s="27"/>
      <c r="AK3965" s="27"/>
      <c r="AL3965" s="27"/>
      <c r="AM3965" s="27"/>
      <c r="AN3965" s="27"/>
      <c r="AO3965" s="27"/>
      <c r="AP3965" s="27"/>
      <c r="AQ3965" s="27">
        <v>0</v>
      </c>
      <c r="AR3965" s="27">
        <f t="shared" si="110"/>
        <v>0</v>
      </c>
      <c r="AS3965" s="5"/>
      <c r="AT3965" s="9">
        <v>2015</v>
      </c>
      <c r="AU3965" s="13" t="s">
        <v>1163</v>
      </c>
    </row>
    <row r="3966" spans="2:47" x14ac:dyDescent="0.2">
      <c r="B3966" s="13" t="s">
        <v>6698</v>
      </c>
      <c r="C3966" s="13" t="s">
        <v>6273</v>
      </c>
      <c r="D3966" s="13" t="s">
        <v>6359</v>
      </c>
      <c r="E3966" s="13" t="s">
        <v>6360</v>
      </c>
      <c r="F3966" s="13" t="s">
        <v>6360</v>
      </c>
      <c r="G3966" s="13" t="s">
        <v>6696</v>
      </c>
      <c r="H3966" s="13" t="s">
        <v>1026</v>
      </c>
      <c r="I3966" s="13">
        <v>50</v>
      </c>
      <c r="J3966" s="13" t="s">
        <v>6699</v>
      </c>
      <c r="K3966" s="13" t="s">
        <v>6697</v>
      </c>
      <c r="L3966" s="13"/>
      <c r="M3966" s="13" t="s">
        <v>6277</v>
      </c>
      <c r="N3966" s="10" t="s">
        <v>5955</v>
      </c>
      <c r="O3966" s="39"/>
      <c r="P3966" s="39"/>
      <c r="Q3966" s="39"/>
      <c r="R3966" s="39"/>
      <c r="S3966" s="39">
        <v>12055160</v>
      </c>
      <c r="T3966" s="39">
        <v>14913600</v>
      </c>
      <c r="U3966" s="39"/>
      <c r="V3966" s="39"/>
      <c r="W3966" s="39"/>
      <c r="X3966" s="39"/>
      <c r="Y3966" s="39"/>
      <c r="Z3966" s="39"/>
      <c r="AA3966" s="39"/>
      <c r="AB3966" s="39"/>
      <c r="AC3966" s="39"/>
      <c r="AD3966" s="39"/>
      <c r="AE3966" s="39"/>
      <c r="AF3966" s="39"/>
      <c r="AG3966" s="39"/>
      <c r="AH3966" s="39"/>
      <c r="AI3966" s="39"/>
      <c r="AJ3966" s="39"/>
      <c r="AK3966" s="39"/>
      <c r="AL3966" s="39"/>
      <c r="AM3966" s="39"/>
      <c r="AN3966" s="39"/>
      <c r="AO3966" s="39"/>
      <c r="AP3966" s="39"/>
      <c r="AQ3966" s="27">
        <f>SUM(O3966:W3966)</f>
        <v>26968760</v>
      </c>
      <c r="AR3966" s="27">
        <f t="shared" si="110"/>
        <v>30205011.200000003</v>
      </c>
      <c r="AS3966" s="13"/>
      <c r="AT3966" s="13">
        <v>2016</v>
      </c>
      <c r="AU3966" s="13"/>
    </row>
    <row r="3967" spans="2:47" x14ac:dyDescent="0.2">
      <c r="B3967" s="10" t="s">
        <v>6700</v>
      </c>
      <c r="C3967" s="16" t="s">
        <v>6273</v>
      </c>
      <c r="D3967" s="15" t="s">
        <v>6359</v>
      </c>
      <c r="E3967" s="15" t="s">
        <v>6360</v>
      </c>
      <c r="F3967" s="15" t="s">
        <v>6360</v>
      </c>
      <c r="G3967" s="15" t="s">
        <v>6701</v>
      </c>
      <c r="H3967" s="10" t="s">
        <v>1026</v>
      </c>
      <c r="I3967" s="15">
        <v>50</v>
      </c>
      <c r="J3967" s="15" t="s">
        <v>6043</v>
      </c>
      <c r="K3967" s="15" t="s">
        <v>6702</v>
      </c>
      <c r="L3967" s="10"/>
      <c r="M3967" s="10" t="s">
        <v>6277</v>
      </c>
      <c r="N3967" s="10" t="s">
        <v>5955</v>
      </c>
      <c r="O3967" s="27"/>
      <c r="P3967" s="27"/>
      <c r="Q3967" s="27"/>
      <c r="R3967" s="27"/>
      <c r="S3967" s="27">
        <v>20623200</v>
      </c>
      <c r="T3967" s="27">
        <v>20623200</v>
      </c>
      <c r="U3967" s="27"/>
      <c r="V3967" s="27"/>
      <c r="W3967" s="27"/>
      <c r="X3967" s="27"/>
      <c r="Y3967" s="27"/>
      <c r="Z3967" s="27"/>
      <c r="AA3967" s="27"/>
      <c r="AB3967" s="27"/>
      <c r="AC3967" s="27"/>
      <c r="AD3967" s="27"/>
      <c r="AE3967" s="27"/>
      <c r="AF3967" s="27"/>
      <c r="AG3967" s="27"/>
      <c r="AH3967" s="27"/>
      <c r="AI3967" s="27"/>
      <c r="AJ3967" s="27"/>
      <c r="AK3967" s="27"/>
      <c r="AL3967" s="27"/>
      <c r="AM3967" s="27"/>
      <c r="AN3967" s="27"/>
      <c r="AO3967" s="27"/>
      <c r="AP3967" s="27"/>
      <c r="AQ3967" s="27">
        <v>0</v>
      </c>
      <c r="AR3967" s="27">
        <f t="shared" si="110"/>
        <v>0</v>
      </c>
      <c r="AS3967" s="5"/>
      <c r="AT3967" s="9">
        <v>2015</v>
      </c>
      <c r="AU3967" s="13" t="s">
        <v>1163</v>
      </c>
    </row>
    <row r="3968" spans="2:47" x14ac:dyDescent="0.2">
      <c r="B3968" s="13" t="s">
        <v>6703</v>
      </c>
      <c r="C3968" s="13" t="s">
        <v>6273</v>
      </c>
      <c r="D3968" s="13" t="s">
        <v>6359</v>
      </c>
      <c r="E3968" s="13" t="s">
        <v>6360</v>
      </c>
      <c r="F3968" s="13" t="s">
        <v>6360</v>
      </c>
      <c r="G3968" s="13" t="s">
        <v>6701</v>
      </c>
      <c r="H3968" s="13" t="s">
        <v>1026</v>
      </c>
      <c r="I3968" s="13">
        <v>50</v>
      </c>
      <c r="J3968" s="13" t="s">
        <v>6699</v>
      </c>
      <c r="K3968" s="13" t="s">
        <v>6702</v>
      </c>
      <c r="L3968" s="13"/>
      <c r="M3968" s="13" t="s">
        <v>6277</v>
      </c>
      <c r="N3968" s="10" t="s">
        <v>5955</v>
      </c>
      <c r="O3968" s="39"/>
      <c r="P3968" s="39"/>
      <c r="Q3968" s="39"/>
      <c r="R3968" s="39"/>
      <c r="S3968" s="39">
        <v>16670420</v>
      </c>
      <c r="T3968" s="39">
        <v>20623200</v>
      </c>
      <c r="U3968" s="39"/>
      <c r="V3968" s="39"/>
      <c r="W3968" s="39"/>
      <c r="X3968" s="39"/>
      <c r="Y3968" s="39"/>
      <c r="Z3968" s="39"/>
      <c r="AA3968" s="39"/>
      <c r="AB3968" s="39"/>
      <c r="AC3968" s="39"/>
      <c r="AD3968" s="39"/>
      <c r="AE3968" s="39"/>
      <c r="AF3968" s="39"/>
      <c r="AG3968" s="39"/>
      <c r="AH3968" s="39"/>
      <c r="AI3968" s="39"/>
      <c r="AJ3968" s="39"/>
      <c r="AK3968" s="39"/>
      <c r="AL3968" s="39"/>
      <c r="AM3968" s="39"/>
      <c r="AN3968" s="39"/>
      <c r="AO3968" s="39"/>
      <c r="AP3968" s="39"/>
      <c r="AQ3968" s="27">
        <f>SUM(O3968:W3968)</f>
        <v>37293620</v>
      </c>
      <c r="AR3968" s="27">
        <f t="shared" si="110"/>
        <v>41768854.400000006</v>
      </c>
      <c r="AS3968" s="13"/>
      <c r="AT3968" s="13">
        <v>2016</v>
      </c>
      <c r="AU3968" s="13"/>
    </row>
    <row r="3969" spans="2:47" x14ac:dyDescent="0.25">
      <c r="B3969" s="10" t="s">
        <v>6704</v>
      </c>
      <c r="C3969" s="16" t="s">
        <v>6273</v>
      </c>
      <c r="D3969" s="15" t="s">
        <v>6359</v>
      </c>
      <c r="E3969" s="15" t="s">
        <v>6360</v>
      </c>
      <c r="F3969" s="15" t="s">
        <v>6360</v>
      </c>
      <c r="G3969" s="15" t="s">
        <v>6705</v>
      </c>
      <c r="H3969" s="10" t="s">
        <v>1026</v>
      </c>
      <c r="I3969" s="15">
        <v>50</v>
      </c>
      <c r="J3969" s="15" t="s">
        <v>6043</v>
      </c>
      <c r="K3969" s="15" t="s">
        <v>6706</v>
      </c>
      <c r="L3969" s="10"/>
      <c r="M3969" s="10" t="s">
        <v>6277</v>
      </c>
      <c r="N3969" s="10" t="s">
        <v>5955</v>
      </c>
      <c r="O3969" s="27"/>
      <c r="P3969" s="27"/>
      <c r="Q3969" s="27"/>
      <c r="R3969" s="27"/>
      <c r="S3969" s="27">
        <v>13650000</v>
      </c>
      <c r="T3969" s="27">
        <v>13650000</v>
      </c>
      <c r="U3969" s="27"/>
      <c r="V3969" s="27"/>
      <c r="W3969" s="27"/>
      <c r="X3969" s="27"/>
      <c r="Y3969" s="27"/>
      <c r="Z3969" s="27"/>
      <c r="AA3969" s="27"/>
      <c r="AB3969" s="27"/>
      <c r="AC3969" s="27"/>
      <c r="AD3969" s="27"/>
      <c r="AE3969" s="27"/>
      <c r="AF3969" s="27"/>
      <c r="AG3969" s="27"/>
      <c r="AH3969" s="27"/>
      <c r="AI3969" s="27"/>
      <c r="AJ3969" s="27"/>
      <c r="AK3969" s="27"/>
      <c r="AL3969" s="27"/>
      <c r="AM3969" s="27"/>
      <c r="AN3969" s="27"/>
      <c r="AO3969" s="27"/>
      <c r="AP3969" s="27"/>
      <c r="AQ3969" s="27">
        <f>SUM(O3969:W3969)</f>
        <v>27300000</v>
      </c>
      <c r="AR3969" s="27">
        <f t="shared" si="110"/>
        <v>30576000.000000004</v>
      </c>
      <c r="AS3969" s="5"/>
      <c r="AT3969" s="9">
        <v>2015</v>
      </c>
      <c r="AU3969" s="5"/>
    </row>
    <row r="3970" spans="2:47" x14ac:dyDescent="0.25">
      <c r="B3970" s="10" t="s">
        <v>6707</v>
      </c>
      <c r="C3970" s="16" t="s">
        <v>6273</v>
      </c>
      <c r="D3970" s="15" t="s">
        <v>6359</v>
      </c>
      <c r="E3970" s="15" t="s">
        <v>6360</v>
      </c>
      <c r="F3970" s="15" t="s">
        <v>6360</v>
      </c>
      <c r="G3970" s="15" t="s">
        <v>6708</v>
      </c>
      <c r="H3970" s="10" t="s">
        <v>1026</v>
      </c>
      <c r="I3970" s="15">
        <v>50</v>
      </c>
      <c r="J3970" s="15" t="s">
        <v>6043</v>
      </c>
      <c r="K3970" s="15" t="s">
        <v>5952</v>
      </c>
      <c r="L3970" s="10"/>
      <c r="M3970" s="10" t="s">
        <v>6277</v>
      </c>
      <c r="N3970" s="10" t="s">
        <v>5955</v>
      </c>
      <c r="O3970" s="27"/>
      <c r="P3970" s="27"/>
      <c r="Q3970" s="27"/>
      <c r="R3970" s="27"/>
      <c r="S3970" s="27">
        <v>3135600</v>
      </c>
      <c r="T3970" s="27">
        <v>3135600</v>
      </c>
      <c r="U3970" s="27"/>
      <c r="V3970" s="27"/>
      <c r="W3970" s="27"/>
      <c r="X3970" s="27"/>
      <c r="Y3970" s="27"/>
      <c r="Z3970" s="27"/>
      <c r="AA3970" s="27"/>
      <c r="AB3970" s="27"/>
      <c r="AC3970" s="27"/>
      <c r="AD3970" s="27"/>
      <c r="AE3970" s="27"/>
      <c r="AF3970" s="27"/>
      <c r="AG3970" s="27"/>
      <c r="AH3970" s="27"/>
      <c r="AI3970" s="27"/>
      <c r="AJ3970" s="27"/>
      <c r="AK3970" s="27"/>
      <c r="AL3970" s="27"/>
      <c r="AM3970" s="27"/>
      <c r="AN3970" s="27"/>
      <c r="AO3970" s="27"/>
      <c r="AP3970" s="27"/>
      <c r="AQ3970" s="27">
        <f>SUM(O3970:W3970)</f>
        <v>6271200</v>
      </c>
      <c r="AR3970" s="27">
        <f t="shared" si="110"/>
        <v>7023744.0000000009</v>
      </c>
      <c r="AS3970" s="10"/>
      <c r="AT3970" s="9">
        <v>2015</v>
      </c>
      <c r="AU3970" s="89"/>
    </row>
    <row r="3971" spans="2:47" x14ac:dyDescent="0.2">
      <c r="B3971" s="10" t="s">
        <v>6709</v>
      </c>
      <c r="C3971" s="15" t="s">
        <v>100</v>
      </c>
      <c r="D3971" s="15" t="s">
        <v>6710</v>
      </c>
      <c r="E3971" s="15" t="s">
        <v>6540</v>
      </c>
      <c r="F3971" s="15" t="s">
        <v>6711</v>
      </c>
      <c r="G3971" s="15" t="s">
        <v>6711</v>
      </c>
      <c r="H3971" s="15" t="s">
        <v>6712</v>
      </c>
      <c r="I3971" s="15">
        <v>75</v>
      </c>
      <c r="J3971" s="15" t="s">
        <v>6713</v>
      </c>
      <c r="K3971" s="15" t="s">
        <v>6714</v>
      </c>
      <c r="L3971" s="15"/>
      <c r="M3971" s="15" t="s">
        <v>6149</v>
      </c>
      <c r="N3971" s="10" t="s">
        <v>5955</v>
      </c>
      <c r="O3971" s="39"/>
      <c r="P3971" s="39"/>
      <c r="Q3971" s="39"/>
      <c r="R3971" s="39"/>
      <c r="S3971" s="27">
        <v>114771148.8</v>
      </c>
      <c r="T3971" s="27">
        <v>119361994.75</v>
      </c>
      <c r="U3971" s="27">
        <v>124136474.54000001</v>
      </c>
      <c r="V3971" s="27"/>
      <c r="W3971" s="27"/>
      <c r="X3971" s="27"/>
      <c r="Y3971" s="27"/>
      <c r="Z3971" s="27"/>
      <c r="AA3971" s="27"/>
      <c r="AB3971" s="27"/>
      <c r="AC3971" s="27"/>
      <c r="AD3971" s="27"/>
      <c r="AE3971" s="27"/>
      <c r="AF3971" s="27"/>
      <c r="AG3971" s="27"/>
      <c r="AH3971" s="27"/>
      <c r="AI3971" s="27"/>
      <c r="AJ3971" s="27"/>
      <c r="AK3971" s="27"/>
      <c r="AL3971" s="27"/>
      <c r="AM3971" s="27"/>
      <c r="AN3971" s="27"/>
      <c r="AO3971" s="27"/>
      <c r="AP3971" s="27"/>
      <c r="AQ3971" s="27">
        <v>0</v>
      </c>
      <c r="AR3971" s="27">
        <f t="shared" si="110"/>
        <v>0</v>
      </c>
      <c r="AS3971" s="13"/>
      <c r="AT3971" s="15">
        <v>2016</v>
      </c>
      <c r="AU3971" s="89" t="s">
        <v>115</v>
      </c>
    </row>
    <row r="3972" spans="2:47" x14ac:dyDescent="0.2">
      <c r="B3972" s="10" t="s">
        <v>6715</v>
      </c>
      <c r="C3972" s="15" t="s">
        <v>100</v>
      </c>
      <c r="D3972" s="15" t="s">
        <v>6710</v>
      </c>
      <c r="E3972" s="15" t="s">
        <v>6540</v>
      </c>
      <c r="F3972" s="15" t="s">
        <v>6711</v>
      </c>
      <c r="G3972" s="15" t="s">
        <v>6711</v>
      </c>
      <c r="H3972" s="15" t="s">
        <v>6712</v>
      </c>
      <c r="I3972" s="15">
        <v>75</v>
      </c>
      <c r="J3972" s="15" t="s">
        <v>6716</v>
      </c>
      <c r="K3972" s="15" t="s">
        <v>6714</v>
      </c>
      <c r="L3972" s="15"/>
      <c r="M3972" s="15" t="s">
        <v>6149</v>
      </c>
      <c r="N3972" s="10" t="s">
        <v>5955</v>
      </c>
      <c r="O3972" s="39"/>
      <c r="P3972" s="39"/>
      <c r="Q3972" s="39"/>
      <c r="R3972" s="39"/>
      <c r="S3972" s="27">
        <v>114771148.8</v>
      </c>
      <c r="T3972" s="27">
        <v>119349974.53</v>
      </c>
      <c r="U3972" s="27">
        <v>124136474.54000001</v>
      </c>
      <c r="V3972" s="27"/>
      <c r="W3972" s="27"/>
      <c r="X3972" s="27"/>
      <c r="Y3972" s="27"/>
      <c r="Z3972" s="27"/>
      <c r="AA3972" s="27"/>
      <c r="AB3972" s="27"/>
      <c r="AC3972" s="27"/>
      <c r="AD3972" s="27"/>
      <c r="AE3972" s="27"/>
      <c r="AF3972" s="27"/>
      <c r="AG3972" s="27"/>
      <c r="AH3972" s="27"/>
      <c r="AI3972" s="27"/>
      <c r="AJ3972" s="27"/>
      <c r="AK3972" s="27"/>
      <c r="AL3972" s="27"/>
      <c r="AM3972" s="27"/>
      <c r="AN3972" s="27"/>
      <c r="AO3972" s="27"/>
      <c r="AP3972" s="27"/>
      <c r="AQ3972" s="27">
        <f>R3972+S3972+T3972+U3972</f>
        <v>358257597.87</v>
      </c>
      <c r="AR3972" s="27">
        <f t="shared" si="110"/>
        <v>401248509.61440003</v>
      </c>
      <c r="AS3972" s="13"/>
      <c r="AT3972" s="15">
        <v>2016</v>
      </c>
      <c r="AU3972" s="13"/>
    </row>
    <row r="3973" spans="2:47" x14ac:dyDescent="0.2">
      <c r="B3973" s="10" t="s">
        <v>6717</v>
      </c>
      <c r="C3973" s="15" t="s">
        <v>100</v>
      </c>
      <c r="D3973" s="15" t="s">
        <v>6718</v>
      </c>
      <c r="E3973" s="15" t="s">
        <v>6719</v>
      </c>
      <c r="F3973" s="15" t="s">
        <v>6720</v>
      </c>
      <c r="G3973" s="15" t="s">
        <v>6720</v>
      </c>
      <c r="H3973" s="15" t="s">
        <v>6712</v>
      </c>
      <c r="I3973" s="15">
        <v>100</v>
      </c>
      <c r="J3973" s="15" t="s">
        <v>6713</v>
      </c>
      <c r="K3973" s="15" t="s">
        <v>6714</v>
      </c>
      <c r="L3973" s="15"/>
      <c r="M3973" s="15" t="s">
        <v>6149</v>
      </c>
      <c r="N3973" s="10" t="s">
        <v>5955</v>
      </c>
      <c r="O3973" s="39"/>
      <c r="P3973" s="39"/>
      <c r="Q3973" s="39"/>
      <c r="R3973" s="39"/>
      <c r="S3973" s="27">
        <v>7844000.04</v>
      </c>
      <c r="T3973" s="27">
        <v>8157760.04</v>
      </c>
      <c r="U3973" s="27">
        <v>8484070.4399999995</v>
      </c>
      <c r="V3973" s="27"/>
      <c r="W3973" s="27"/>
      <c r="X3973" s="27"/>
      <c r="Y3973" s="27"/>
      <c r="Z3973" s="27"/>
      <c r="AA3973" s="27"/>
      <c r="AB3973" s="27"/>
      <c r="AC3973" s="27"/>
      <c r="AD3973" s="27"/>
      <c r="AE3973" s="27"/>
      <c r="AF3973" s="27"/>
      <c r="AG3973" s="27"/>
      <c r="AH3973" s="27"/>
      <c r="AI3973" s="27"/>
      <c r="AJ3973" s="27"/>
      <c r="AK3973" s="27"/>
      <c r="AL3973" s="27"/>
      <c r="AM3973" s="27"/>
      <c r="AN3973" s="27"/>
      <c r="AO3973" s="27"/>
      <c r="AP3973" s="27"/>
      <c r="AQ3973" s="27">
        <v>0</v>
      </c>
      <c r="AR3973" s="27">
        <f t="shared" si="110"/>
        <v>0</v>
      </c>
      <c r="AS3973" s="13"/>
      <c r="AT3973" s="15">
        <v>2016</v>
      </c>
      <c r="AU3973" s="89" t="s">
        <v>115</v>
      </c>
    </row>
    <row r="3974" spans="2:47" x14ac:dyDescent="0.2">
      <c r="B3974" s="10" t="s">
        <v>6721</v>
      </c>
      <c r="C3974" s="15" t="s">
        <v>100</v>
      </c>
      <c r="D3974" s="15" t="s">
        <v>6718</v>
      </c>
      <c r="E3974" s="15" t="s">
        <v>6719</v>
      </c>
      <c r="F3974" s="15" t="s">
        <v>6720</v>
      </c>
      <c r="G3974" s="15" t="s">
        <v>6720</v>
      </c>
      <c r="H3974" s="15" t="s">
        <v>6712</v>
      </c>
      <c r="I3974" s="15">
        <v>100</v>
      </c>
      <c r="J3974" s="15" t="s">
        <v>6716</v>
      </c>
      <c r="K3974" s="15" t="s">
        <v>6714</v>
      </c>
      <c r="L3974" s="15"/>
      <c r="M3974" s="15" t="s">
        <v>6149</v>
      </c>
      <c r="N3974" s="10" t="s">
        <v>5955</v>
      </c>
      <c r="O3974" s="39"/>
      <c r="P3974" s="39"/>
      <c r="Q3974" s="39"/>
      <c r="R3974" s="39"/>
      <c r="S3974" s="27">
        <v>7844000.04</v>
      </c>
      <c r="T3974" s="27">
        <v>8109756</v>
      </c>
      <c r="U3974" s="27">
        <v>8484070.4399999995</v>
      </c>
      <c r="V3974" s="27"/>
      <c r="W3974" s="27"/>
      <c r="X3974" s="27"/>
      <c r="Y3974" s="27"/>
      <c r="Z3974" s="27"/>
      <c r="AA3974" s="27"/>
      <c r="AB3974" s="27"/>
      <c r="AC3974" s="27"/>
      <c r="AD3974" s="27"/>
      <c r="AE3974" s="27"/>
      <c r="AF3974" s="27"/>
      <c r="AG3974" s="27"/>
      <c r="AH3974" s="27"/>
      <c r="AI3974" s="27"/>
      <c r="AJ3974" s="27"/>
      <c r="AK3974" s="27"/>
      <c r="AL3974" s="27"/>
      <c r="AM3974" s="27"/>
      <c r="AN3974" s="27"/>
      <c r="AO3974" s="27"/>
      <c r="AP3974" s="27"/>
      <c r="AQ3974" s="27">
        <f>R3974+S3974+T3974+U3974</f>
        <v>24437826.479999997</v>
      </c>
      <c r="AR3974" s="27">
        <f t="shared" si="110"/>
        <v>27370365.657600001</v>
      </c>
      <c r="AS3974" s="13"/>
      <c r="AT3974" s="15">
        <v>2016</v>
      </c>
      <c r="AU3974" s="13"/>
    </row>
    <row r="3975" spans="2:47" x14ac:dyDescent="0.2">
      <c r="B3975" s="10" t="s">
        <v>6722</v>
      </c>
      <c r="C3975" s="57" t="s">
        <v>100</v>
      </c>
      <c r="D3975" s="66" t="s">
        <v>6723</v>
      </c>
      <c r="E3975" s="15" t="s">
        <v>6724</v>
      </c>
      <c r="F3975" s="15" t="s">
        <v>6724</v>
      </c>
      <c r="G3975" s="15" t="s">
        <v>6725</v>
      </c>
      <c r="H3975" s="15" t="s">
        <v>105</v>
      </c>
      <c r="I3975" s="15">
        <v>100</v>
      </c>
      <c r="J3975" s="15" t="s">
        <v>6007</v>
      </c>
      <c r="K3975" s="67" t="s">
        <v>6726</v>
      </c>
      <c r="L3975" s="57"/>
      <c r="M3975" s="15" t="s">
        <v>6727</v>
      </c>
      <c r="N3975" s="10" t="s">
        <v>5955</v>
      </c>
      <c r="O3975" s="110"/>
      <c r="P3975" s="111"/>
      <c r="Q3975" s="27"/>
      <c r="R3975" s="27"/>
      <c r="S3975" s="80">
        <v>7085440.0000000009</v>
      </c>
      <c r="T3975" s="80">
        <v>7085440.0000000009</v>
      </c>
      <c r="U3975" s="80">
        <v>7085440.0000000009</v>
      </c>
      <c r="V3975" s="80">
        <v>7085440.0000000009</v>
      </c>
      <c r="W3975" s="80"/>
      <c r="X3975" s="80"/>
      <c r="Y3975" s="80"/>
      <c r="Z3975" s="80"/>
      <c r="AA3975" s="80"/>
      <c r="AB3975" s="80"/>
      <c r="AC3975" s="80"/>
      <c r="AD3975" s="80"/>
      <c r="AE3975" s="80"/>
      <c r="AF3975" s="80"/>
      <c r="AG3975" s="80"/>
      <c r="AH3975" s="80"/>
      <c r="AI3975" s="80"/>
      <c r="AJ3975" s="80"/>
      <c r="AK3975" s="80"/>
      <c r="AL3975" s="80"/>
      <c r="AM3975" s="80"/>
      <c r="AN3975" s="80"/>
      <c r="AO3975" s="80"/>
      <c r="AP3975" s="80"/>
      <c r="AQ3975" s="27">
        <v>0</v>
      </c>
      <c r="AR3975" s="27">
        <f t="shared" si="110"/>
        <v>0</v>
      </c>
      <c r="AS3975" s="13"/>
      <c r="AT3975" s="15">
        <v>2016</v>
      </c>
      <c r="AU3975" s="13">
        <v>14</v>
      </c>
    </row>
    <row r="3976" spans="2:47" x14ac:dyDescent="0.2">
      <c r="B3976" s="10" t="s">
        <v>6728</v>
      </c>
      <c r="C3976" s="57" t="s">
        <v>100</v>
      </c>
      <c r="D3976" s="66" t="s">
        <v>6723</v>
      </c>
      <c r="E3976" s="15" t="s">
        <v>6724</v>
      </c>
      <c r="F3976" s="15" t="s">
        <v>6724</v>
      </c>
      <c r="G3976" s="15" t="s">
        <v>6725</v>
      </c>
      <c r="H3976" s="15" t="s">
        <v>105</v>
      </c>
      <c r="I3976" s="15">
        <v>100</v>
      </c>
      <c r="J3976" s="15" t="s">
        <v>6007</v>
      </c>
      <c r="K3976" s="67" t="s">
        <v>6726</v>
      </c>
      <c r="L3976" s="57"/>
      <c r="M3976" s="15" t="s">
        <v>6727</v>
      </c>
      <c r="N3976" s="10" t="s">
        <v>5955</v>
      </c>
      <c r="O3976" s="110"/>
      <c r="P3976" s="111"/>
      <c r="Q3976" s="27"/>
      <c r="R3976" s="27"/>
      <c r="S3976" s="80">
        <v>1374574.75</v>
      </c>
      <c r="T3976" s="80"/>
      <c r="U3976" s="80"/>
      <c r="V3976" s="80"/>
      <c r="W3976" s="80"/>
      <c r="X3976" s="80"/>
      <c r="Y3976" s="80"/>
      <c r="Z3976" s="80"/>
      <c r="AA3976" s="80"/>
      <c r="AB3976" s="80"/>
      <c r="AC3976" s="80"/>
      <c r="AD3976" s="80"/>
      <c r="AE3976" s="80"/>
      <c r="AF3976" s="80"/>
      <c r="AG3976" s="80"/>
      <c r="AH3976" s="80"/>
      <c r="AI3976" s="80"/>
      <c r="AJ3976" s="80"/>
      <c r="AK3976" s="80"/>
      <c r="AL3976" s="80"/>
      <c r="AM3976" s="80"/>
      <c r="AN3976" s="80"/>
      <c r="AO3976" s="80"/>
      <c r="AP3976" s="80"/>
      <c r="AQ3976" s="27">
        <f>SUM(O3976:W3976)</f>
        <v>1374574.75</v>
      </c>
      <c r="AR3976" s="27">
        <f t="shared" si="110"/>
        <v>1539523.7200000002</v>
      </c>
      <c r="AS3976" s="13"/>
      <c r="AT3976" s="15">
        <v>2016</v>
      </c>
      <c r="AU3976" s="13"/>
    </row>
    <row r="3977" spans="2:47" x14ac:dyDescent="0.2">
      <c r="B3977" s="10" t="s">
        <v>6729</v>
      </c>
      <c r="C3977" s="57" t="s">
        <v>100</v>
      </c>
      <c r="D3977" s="66" t="s">
        <v>6723</v>
      </c>
      <c r="E3977" s="15" t="s">
        <v>6724</v>
      </c>
      <c r="F3977" s="15" t="s">
        <v>6724</v>
      </c>
      <c r="G3977" s="15" t="s">
        <v>6730</v>
      </c>
      <c r="H3977" s="15" t="s">
        <v>105</v>
      </c>
      <c r="I3977" s="15">
        <v>100</v>
      </c>
      <c r="J3977" s="15" t="s">
        <v>6007</v>
      </c>
      <c r="K3977" s="67" t="s">
        <v>6726</v>
      </c>
      <c r="L3977" s="57"/>
      <c r="M3977" s="57" t="s">
        <v>6731</v>
      </c>
      <c r="N3977" s="10" t="s">
        <v>5955</v>
      </c>
      <c r="O3977" s="110"/>
      <c r="P3977" s="111"/>
      <c r="Q3977" s="27"/>
      <c r="R3977" s="27"/>
      <c r="S3977" s="80">
        <v>3750000</v>
      </c>
      <c r="T3977" s="80">
        <v>3750000</v>
      </c>
      <c r="U3977" s="80">
        <v>3750000</v>
      </c>
      <c r="V3977" s="80">
        <v>3750000</v>
      </c>
      <c r="W3977" s="80"/>
      <c r="X3977" s="80"/>
      <c r="Y3977" s="80"/>
      <c r="Z3977" s="80"/>
      <c r="AA3977" s="80"/>
      <c r="AB3977" s="80"/>
      <c r="AC3977" s="80"/>
      <c r="AD3977" s="80"/>
      <c r="AE3977" s="80"/>
      <c r="AF3977" s="80"/>
      <c r="AG3977" s="80"/>
      <c r="AH3977" s="80"/>
      <c r="AI3977" s="80"/>
      <c r="AJ3977" s="80"/>
      <c r="AK3977" s="80"/>
      <c r="AL3977" s="80"/>
      <c r="AM3977" s="80"/>
      <c r="AN3977" s="80"/>
      <c r="AO3977" s="80"/>
      <c r="AP3977" s="80"/>
      <c r="AQ3977" s="27">
        <f>SUM(O3977:W3977)</f>
        <v>15000000</v>
      </c>
      <c r="AR3977" s="27">
        <f t="shared" si="110"/>
        <v>16800000</v>
      </c>
      <c r="AS3977" s="13"/>
      <c r="AT3977" s="15">
        <v>2016</v>
      </c>
      <c r="AU3977" s="13"/>
    </row>
    <row r="3978" spans="2:47" x14ac:dyDescent="0.25">
      <c r="B3978" s="10" t="s">
        <v>6732</v>
      </c>
      <c r="C3978" s="57" t="s">
        <v>100</v>
      </c>
      <c r="D3978" s="57" t="s">
        <v>6733</v>
      </c>
      <c r="E3978" s="57" t="s">
        <v>6734</v>
      </c>
      <c r="F3978" s="57" t="s">
        <v>6735</v>
      </c>
      <c r="G3978" s="57" t="s">
        <v>6736</v>
      </c>
      <c r="H3978" s="57" t="s">
        <v>1026</v>
      </c>
      <c r="I3978" s="57">
        <v>100</v>
      </c>
      <c r="J3978" s="68" t="s">
        <v>6007</v>
      </c>
      <c r="K3978" s="25" t="s">
        <v>6737</v>
      </c>
      <c r="L3978" s="25"/>
      <c r="M3978" s="25" t="s">
        <v>6738</v>
      </c>
      <c r="N3978" s="10" t="s">
        <v>5955</v>
      </c>
      <c r="O3978" s="39"/>
      <c r="P3978" s="39"/>
      <c r="Q3978" s="39"/>
      <c r="R3978" s="39"/>
      <c r="S3978" s="77">
        <v>46812469.046615154</v>
      </c>
      <c r="T3978" s="77">
        <v>56174962.855938189</v>
      </c>
      <c r="U3978" s="77">
        <v>56174962.855938189</v>
      </c>
      <c r="V3978" s="77">
        <v>56174962.855938189</v>
      </c>
      <c r="W3978" s="77"/>
      <c r="X3978" s="77"/>
      <c r="Y3978" s="77"/>
      <c r="Z3978" s="77"/>
      <c r="AA3978" s="77"/>
      <c r="AB3978" s="77"/>
      <c r="AC3978" s="77"/>
      <c r="AD3978" s="77"/>
      <c r="AE3978" s="77"/>
      <c r="AF3978" s="77"/>
      <c r="AG3978" s="77"/>
      <c r="AH3978" s="77"/>
      <c r="AI3978" s="77"/>
      <c r="AJ3978" s="77"/>
      <c r="AK3978" s="77"/>
      <c r="AL3978" s="77"/>
      <c r="AM3978" s="77"/>
      <c r="AN3978" s="77"/>
      <c r="AO3978" s="77"/>
      <c r="AP3978" s="39"/>
      <c r="AQ3978" s="27">
        <v>0</v>
      </c>
      <c r="AR3978" s="27">
        <f t="shared" ref="AR3978:AR4044" si="113">AQ3978*1.12</f>
        <v>0</v>
      </c>
      <c r="AS3978" s="39"/>
      <c r="AT3978" s="7">
        <v>2016</v>
      </c>
      <c r="AU3978" s="10">
        <v>9.14</v>
      </c>
    </row>
    <row r="3979" spans="2:47" x14ac:dyDescent="0.25">
      <c r="B3979" s="10" t="s">
        <v>6739</v>
      </c>
      <c r="C3979" s="57" t="s">
        <v>100</v>
      </c>
      <c r="D3979" s="57" t="s">
        <v>6733</v>
      </c>
      <c r="E3979" s="57" t="s">
        <v>6734</v>
      </c>
      <c r="F3979" s="57" t="s">
        <v>6735</v>
      </c>
      <c r="G3979" s="57" t="s">
        <v>6736</v>
      </c>
      <c r="H3979" s="57" t="s">
        <v>1026</v>
      </c>
      <c r="I3979" s="57">
        <v>100</v>
      </c>
      <c r="J3979" s="68" t="s">
        <v>614</v>
      </c>
      <c r="K3979" s="25" t="s">
        <v>6737</v>
      </c>
      <c r="L3979" s="25"/>
      <c r="M3979" s="25" t="s">
        <v>6738</v>
      </c>
      <c r="N3979" s="10" t="s">
        <v>5955</v>
      </c>
      <c r="O3979" s="39"/>
      <c r="P3979" s="39"/>
      <c r="Q3979" s="39"/>
      <c r="R3979" s="39"/>
      <c r="S3979" s="77">
        <v>37449975.237292171</v>
      </c>
      <c r="T3979" s="77">
        <v>56174962.855938189</v>
      </c>
      <c r="U3979" s="77">
        <v>56174962.855938189</v>
      </c>
      <c r="V3979" s="77">
        <v>56174962.855938189</v>
      </c>
      <c r="W3979" s="77"/>
      <c r="X3979" s="77"/>
      <c r="Y3979" s="77"/>
      <c r="Z3979" s="77"/>
      <c r="AA3979" s="77"/>
      <c r="AB3979" s="77"/>
      <c r="AC3979" s="77"/>
      <c r="AD3979" s="77"/>
      <c r="AE3979" s="77"/>
      <c r="AF3979" s="77"/>
      <c r="AG3979" s="77"/>
      <c r="AH3979" s="77"/>
      <c r="AI3979" s="77"/>
      <c r="AJ3979" s="77"/>
      <c r="AK3979" s="77"/>
      <c r="AL3979" s="77"/>
      <c r="AM3979" s="77"/>
      <c r="AN3979" s="77"/>
      <c r="AO3979" s="77"/>
      <c r="AP3979" s="39"/>
      <c r="AQ3979" s="27">
        <v>0</v>
      </c>
      <c r="AR3979" s="27">
        <f t="shared" si="113"/>
        <v>0</v>
      </c>
      <c r="AS3979" s="39"/>
      <c r="AT3979" s="7">
        <v>2016</v>
      </c>
      <c r="AU3979" s="10" t="s">
        <v>115</v>
      </c>
    </row>
    <row r="3980" spans="2:47" x14ac:dyDescent="0.25">
      <c r="B3980" s="10" t="s">
        <v>6740</v>
      </c>
      <c r="C3980" s="57" t="s">
        <v>100</v>
      </c>
      <c r="D3980" s="57" t="s">
        <v>6733</v>
      </c>
      <c r="E3980" s="57" t="s">
        <v>6734</v>
      </c>
      <c r="F3980" s="57" t="s">
        <v>6735</v>
      </c>
      <c r="G3980" s="57" t="s">
        <v>6741</v>
      </c>
      <c r="H3980" s="57" t="s">
        <v>1026</v>
      </c>
      <c r="I3980" s="57">
        <v>100</v>
      </c>
      <c r="J3980" s="68" t="s">
        <v>614</v>
      </c>
      <c r="K3980" s="25" t="s">
        <v>6737</v>
      </c>
      <c r="L3980" s="25"/>
      <c r="M3980" s="25" t="s">
        <v>6738</v>
      </c>
      <c r="N3980" s="10" t="s">
        <v>5955</v>
      </c>
      <c r="O3980" s="39"/>
      <c r="P3980" s="39"/>
      <c r="Q3980" s="39"/>
      <c r="R3980" s="39"/>
      <c r="S3980" s="75">
        <f>37449975.2372922+3919109.7</f>
        <v>41369084.937292203</v>
      </c>
      <c r="T3980" s="77">
        <v>56174962.855938189</v>
      </c>
      <c r="U3980" s="77">
        <v>56174962.855938189</v>
      </c>
      <c r="V3980" s="77">
        <v>56174962.855938189</v>
      </c>
      <c r="W3980" s="77"/>
      <c r="X3980" s="77"/>
      <c r="Y3980" s="77"/>
      <c r="Z3980" s="77"/>
      <c r="AA3980" s="77"/>
      <c r="AB3980" s="77"/>
      <c r="AC3980" s="77"/>
      <c r="AD3980" s="77"/>
      <c r="AE3980" s="77"/>
      <c r="AF3980" s="77"/>
      <c r="AG3980" s="77"/>
      <c r="AH3980" s="77"/>
      <c r="AI3980" s="77"/>
      <c r="AJ3980" s="77"/>
      <c r="AK3980" s="77"/>
      <c r="AL3980" s="77"/>
      <c r="AM3980" s="77"/>
      <c r="AN3980" s="77"/>
      <c r="AO3980" s="77"/>
      <c r="AP3980" s="39"/>
      <c r="AQ3980" s="27">
        <v>0</v>
      </c>
      <c r="AR3980" s="27">
        <f t="shared" si="113"/>
        <v>0</v>
      </c>
      <c r="AS3980" s="39"/>
      <c r="AT3980" s="7">
        <v>2016</v>
      </c>
      <c r="AU3980" s="89" t="s">
        <v>115</v>
      </c>
    </row>
    <row r="3981" spans="2:47" x14ac:dyDescent="0.25">
      <c r="B3981" s="10" t="s">
        <v>6742</v>
      </c>
      <c r="C3981" s="57" t="s">
        <v>100</v>
      </c>
      <c r="D3981" s="57" t="s">
        <v>6733</v>
      </c>
      <c r="E3981" s="57" t="s">
        <v>6734</v>
      </c>
      <c r="F3981" s="57" t="s">
        <v>6735</v>
      </c>
      <c r="G3981" s="57" t="s">
        <v>6741</v>
      </c>
      <c r="H3981" s="57" t="s">
        <v>1026</v>
      </c>
      <c r="I3981" s="57">
        <v>100</v>
      </c>
      <c r="J3981" s="68" t="s">
        <v>614</v>
      </c>
      <c r="K3981" s="25" t="s">
        <v>6737</v>
      </c>
      <c r="L3981" s="25"/>
      <c r="M3981" s="25" t="s">
        <v>6738</v>
      </c>
      <c r="N3981" s="10" t="s">
        <v>5955</v>
      </c>
      <c r="O3981" s="39"/>
      <c r="P3981" s="39"/>
      <c r="Q3981" s="39"/>
      <c r="R3981" s="39"/>
      <c r="S3981" s="75">
        <v>41369084.937292203</v>
      </c>
      <c r="T3981" s="69">
        <v>67935915.355938196</v>
      </c>
      <c r="U3981" s="77">
        <v>56174962.855938189</v>
      </c>
      <c r="V3981" s="77">
        <v>56174962.855938189</v>
      </c>
      <c r="W3981" s="77"/>
      <c r="X3981" s="77"/>
      <c r="Y3981" s="77"/>
      <c r="Z3981" s="77"/>
      <c r="AA3981" s="77"/>
      <c r="AB3981" s="77"/>
      <c r="AC3981" s="77"/>
      <c r="AD3981" s="77"/>
      <c r="AE3981" s="77"/>
      <c r="AF3981" s="77"/>
      <c r="AG3981" s="77"/>
      <c r="AH3981" s="77"/>
      <c r="AI3981" s="77"/>
      <c r="AJ3981" s="77"/>
      <c r="AK3981" s="77"/>
      <c r="AL3981" s="77"/>
      <c r="AM3981" s="77"/>
      <c r="AN3981" s="77"/>
      <c r="AO3981" s="77"/>
      <c r="AP3981" s="39"/>
      <c r="AQ3981" s="27">
        <v>0</v>
      </c>
      <c r="AR3981" s="27">
        <f t="shared" si="113"/>
        <v>0</v>
      </c>
      <c r="AS3981" s="39"/>
      <c r="AT3981" s="7">
        <v>2016</v>
      </c>
      <c r="AU3981" s="10" t="s">
        <v>6743</v>
      </c>
    </row>
    <row r="3982" spans="2:47" x14ac:dyDescent="0.25">
      <c r="B3982" s="10" t="s">
        <v>6744</v>
      </c>
      <c r="C3982" s="57" t="s">
        <v>100</v>
      </c>
      <c r="D3982" s="57" t="s">
        <v>6733</v>
      </c>
      <c r="E3982" s="57" t="s">
        <v>6734</v>
      </c>
      <c r="F3982" s="57" t="s">
        <v>6735</v>
      </c>
      <c r="G3982" s="57" t="s">
        <v>6745</v>
      </c>
      <c r="H3982" s="57" t="s">
        <v>1026</v>
      </c>
      <c r="I3982" s="57">
        <v>100</v>
      </c>
      <c r="J3982" s="68" t="s">
        <v>614</v>
      </c>
      <c r="K3982" s="25" t="s">
        <v>6737</v>
      </c>
      <c r="L3982" s="25"/>
      <c r="M3982" s="25" t="s">
        <v>6738</v>
      </c>
      <c r="N3982" s="10" t="s">
        <v>5955</v>
      </c>
      <c r="O3982" s="39"/>
      <c r="P3982" s="39"/>
      <c r="Q3982" s="39"/>
      <c r="R3982" s="39"/>
      <c r="S3982" s="75">
        <v>41369084.937292203</v>
      </c>
      <c r="T3982" s="69">
        <v>72961970.099999994</v>
      </c>
      <c r="U3982" s="77">
        <v>56174962.855938189</v>
      </c>
      <c r="V3982" s="77">
        <v>56174962.855938189</v>
      </c>
      <c r="W3982" s="77"/>
      <c r="X3982" s="77"/>
      <c r="Y3982" s="77"/>
      <c r="Z3982" s="77"/>
      <c r="AA3982" s="77"/>
      <c r="AB3982" s="77"/>
      <c r="AC3982" s="77"/>
      <c r="AD3982" s="77"/>
      <c r="AE3982" s="77"/>
      <c r="AF3982" s="77"/>
      <c r="AG3982" s="77"/>
      <c r="AH3982" s="77"/>
      <c r="AI3982" s="77"/>
      <c r="AJ3982" s="77"/>
      <c r="AK3982" s="77"/>
      <c r="AL3982" s="77"/>
      <c r="AM3982" s="77"/>
      <c r="AN3982" s="77"/>
      <c r="AO3982" s="77"/>
      <c r="AP3982" s="39"/>
      <c r="AQ3982" s="27">
        <v>0</v>
      </c>
      <c r="AR3982" s="27">
        <f t="shared" si="113"/>
        <v>0</v>
      </c>
      <c r="AS3982" s="39"/>
      <c r="AT3982" s="7">
        <v>2016</v>
      </c>
      <c r="AU3982" s="10" t="s">
        <v>6746</v>
      </c>
    </row>
    <row r="3983" spans="2:47" x14ac:dyDescent="0.25">
      <c r="B3983" s="10" t="s">
        <v>6747</v>
      </c>
      <c r="C3983" s="57" t="s">
        <v>100</v>
      </c>
      <c r="D3983" s="57" t="s">
        <v>6733</v>
      </c>
      <c r="E3983" s="57" t="s">
        <v>6734</v>
      </c>
      <c r="F3983" s="57" t="s">
        <v>6735</v>
      </c>
      <c r="G3983" s="57" t="s">
        <v>6748</v>
      </c>
      <c r="H3983" s="57" t="s">
        <v>1026</v>
      </c>
      <c r="I3983" s="57">
        <v>100</v>
      </c>
      <c r="J3983" s="68" t="s">
        <v>106</v>
      </c>
      <c r="K3983" s="25" t="s">
        <v>6737</v>
      </c>
      <c r="L3983" s="25"/>
      <c r="M3983" s="25" t="s">
        <v>6738</v>
      </c>
      <c r="N3983" s="10" t="s">
        <v>5955</v>
      </c>
      <c r="O3983" s="39"/>
      <c r="P3983" s="39"/>
      <c r="Q3983" s="39"/>
      <c r="R3983" s="39"/>
      <c r="S3983" s="75">
        <v>41369084.937292203</v>
      </c>
      <c r="T3983" s="70">
        <v>76881427.299999997</v>
      </c>
      <c r="U3983" s="77">
        <v>56174962.855938189</v>
      </c>
      <c r="V3983" s="77">
        <v>56174962.855938189</v>
      </c>
      <c r="W3983" s="77"/>
      <c r="X3983" s="77"/>
      <c r="Y3983" s="77"/>
      <c r="Z3983" s="77"/>
      <c r="AA3983" s="77"/>
      <c r="AB3983" s="77"/>
      <c r="AC3983" s="77"/>
      <c r="AD3983" s="77"/>
      <c r="AE3983" s="77"/>
      <c r="AF3983" s="77"/>
      <c r="AG3983" s="77"/>
      <c r="AH3983" s="77"/>
      <c r="AI3983" s="77"/>
      <c r="AJ3983" s="77"/>
      <c r="AK3983" s="77"/>
      <c r="AL3983" s="77"/>
      <c r="AM3983" s="77"/>
      <c r="AN3983" s="77"/>
      <c r="AO3983" s="77"/>
      <c r="AP3983" s="39"/>
      <c r="AQ3983" s="27">
        <v>0</v>
      </c>
      <c r="AR3983" s="27">
        <f t="shared" si="113"/>
        <v>0</v>
      </c>
      <c r="AS3983" s="39"/>
      <c r="AT3983" s="7">
        <v>2016</v>
      </c>
      <c r="AU3983" s="10" t="s">
        <v>6746</v>
      </c>
    </row>
    <row r="3984" spans="2:47" x14ac:dyDescent="0.25">
      <c r="B3984" s="10" t="s">
        <v>6749</v>
      </c>
      <c r="C3984" s="57" t="s">
        <v>100</v>
      </c>
      <c r="D3984" s="57" t="s">
        <v>6733</v>
      </c>
      <c r="E3984" s="57" t="s">
        <v>6734</v>
      </c>
      <c r="F3984" s="57" t="s">
        <v>6735</v>
      </c>
      <c r="G3984" s="57" t="s">
        <v>6750</v>
      </c>
      <c r="H3984" s="57" t="s">
        <v>1026</v>
      </c>
      <c r="I3984" s="57">
        <v>100</v>
      </c>
      <c r="J3984" s="68" t="s">
        <v>106</v>
      </c>
      <c r="K3984" s="25" t="s">
        <v>6737</v>
      </c>
      <c r="L3984" s="25"/>
      <c r="M3984" s="25" t="s">
        <v>6738</v>
      </c>
      <c r="N3984" s="10" t="s">
        <v>5955</v>
      </c>
      <c r="O3984" s="39"/>
      <c r="P3984" s="39"/>
      <c r="Q3984" s="39"/>
      <c r="R3984" s="39"/>
      <c r="S3984" s="75">
        <v>41369084.937292203</v>
      </c>
      <c r="T3984" s="70">
        <v>86189356.299999997</v>
      </c>
      <c r="U3984" s="77">
        <v>56174962.855938189</v>
      </c>
      <c r="V3984" s="77">
        <v>56174962.855938189</v>
      </c>
      <c r="W3984" s="77"/>
      <c r="X3984" s="77"/>
      <c r="Y3984" s="77"/>
      <c r="Z3984" s="77"/>
      <c r="AA3984" s="77"/>
      <c r="AB3984" s="77"/>
      <c r="AC3984" s="77"/>
      <c r="AD3984" s="77"/>
      <c r="AE3984" s="77"/>
      <c r="AF3984" s="77"/>
      <c r="AG3984" s="77"/>
      <c r="AH3984" s="77"/>
      <c r="AI3984" s="77"/>
      <c r="AJ3984" s="77"/>
      <c r="AK3984" s="77"/>
      <c r="AL3984" s="77"/>
      <c r="AM3984" s="77"/>
      <c r="AN3984" s="77"/>
      <c r="AO3984" s="77"/>
      <c r="AP3984" s="39"/>
      <c r="AQ3984" s="27">
        <f>SUM(O3984:W3984)</f>
        <v>239908366.94916859</v>
      </c>
      <c r="AR3984" s="27">
        <f t="shared" si="113"/>
        <v>268697370.98306882</v>
      </c>
      <c r="AS3984" s="39"/>
      <c r="AT3984" s="7" t="s">
        <v>6179</v>
      </c>
      <c r="AU3984" s="10" t="s">
        <v>6751</v>
      </c>
    </row>
    <row r="3985" spans="2:47" x14ac:dyDescent="0.25">
      <c r="B3985" s="10" t="s">
        <v>6752</v>
      </c>
      <c r="C3985" s="57" t="s">
        <v>100</v>
      </c>
      <c r="D3985" s="57" t="s">
        <v>6733</v>
      </c>
      <c r="E3985" s="57" t="s">
        <v>6734</v>
      </c>
      <c r="F3985" s="57" t="s">
        <v>6734</v>
      </c>
      <c r="G3985" s="57" t="s">
        <v>6753</v>
      </c>
      <c r="H3985" s="57" t="s">
        <v>1026</v>
      </c>
      <c r="I3985" s="57">
        <v>100</v>
      </c>
      <c r="J3985" s="68" t="s">
        <v>6007</v>
      </c>
      <c r="K3985" s="25" t="s">
        <v>6754</v>
      </c>
      <c r="L3985" s="25"/>
      <c r="M3985" s="25" t="s">
        <v>6738</v>
      </c>
      <c r="N3985" s="10" t="s">
        <v>5955</v>
      </c>
      <c r="O3985" s="39"/>
      <c r="P3985" s="39"/>
      <c r="Q3985" s="39"/>
      <c r="R3985" s="39"/>
      <c r="S3985" s="77">
        <v>32659118.706659909</v>
      </c>
      <c r="T3985" s="77">
        <v>39190942.447991893</v>
      </c>
      <c r="U3985" s="77">
        <v>39190942.447991893</v>
      </c>
      <c r="V3985" s="77">
        <v>39190942.447991893</v>
      </c>
      <c r="W3985" s="77"/>
      <c r="X3985" s="77"/>
      <c r="Y3985" s="77"/>
      <c r="Z3985" s="77"/>
      <c r="AA3985" s="77"/>
      <c r="AB3985" s="77"/>
      <c r="AC3985" s="77"/>
      <c r="AD3985" s="77"/>
      <c r="AE3985" s="77"/>
      <c r="AF3985" s="77"/>
      <c r="AG3985" s="77"/>
      <c r="AH3985" s="77"/>
      <c r="AI3985" s="77"/>
      <c r="AJ3985" s="77"/>
      <c r="AK3985" s="77"/>
      <c r="AL3985" s="77"/>
      <c r="AM3985" s="77"/>
      <c r="AN3985" s="77"/>
      <c r="AO3985" s="77"/>
      <c r="AP3985" s="39"/>
      <c r="AQ3985" s="27">
        <v>0</v>
      </c>
      <c r="AR3985" s="27">
        <f t="shared" si="113"/>
        <v>0</v>
      </c>
      <c r="AS3985" s="7"/>
      <c r="AT3985" s="7">
        <v>2016</v>
      </c>
      <c r="AU3985" s="10">
        <v>9.14</v>
      </c>
    </row>
    <row r="3986" spans="2:47" x14ac:dyDescent="0.25">
      <c r="B3986" s="10" t="s">
        <v>6755</v>
      </c>
      <c r="C3986" s="57" t="s">
        <v>100</v>
      </c>
      <c r="D3986" s="57" t="s">
        <v>6733</v>
      </c>
      <c r="E3986" s="57" t="s">
        <v>6734</v>
      </c>
      <c r="F3986" s="57" t="s">
        <v>6734</v>
      </c>
      <c r="G3986" s="57" t="s">
        <v>6753</v>
      </c>
      <c r="H3986" s="57" t="s">
        <v>1026</v>
      </c>
      <c r="I3986" s="57">
        <v>100</v>
      </c>
      <c r="J3986" s="68" t="s">
        <v>614</v>
      </c>
      <c r="K3986" s="25" t="s">
        <v>6754</v>
      </c>
      <c r="L3986" s="25"/>
      <c r="M3986" s="25" t="s">
        <v>6738</v>
      </c>
      <c r="N3986" s="10" t="s">
        <v>5955</v>
      </c>
      <c r="O3986" s="39"/>
      <c r="P3986" s="39"/>
      <c r="Q3986" s="39"/>
      <c r="R3986" s="39"/>
      <c r="S3986" s="77">
        <v>26127294.965327915</v>
      </c>
      <c r="T3986" s="77">
        <v>39190942.447991893</v>
      </c>
      <c r="U3986" s="77">
        <v>39190942.447991893</v>
      </c>
      <c r="V3986" s="77">
        <v>39190942.447991893</v>
      </c>
      <c r="W3986" s="77"/>
      <c r="X3986" s="77"/>
      <c r="Y3986" s="77"/>
      <c r="Z3986" s="77"/>
      <c r="AA3986" s="77"/>
      <c r="AB3986" s="77"/>
      <c r="AC3986" s="77"/>
      <c r="AD3986" s="77"/>
      <c r="AE3986" s="77"/>
      <c r="AF3986" s="77"/>
      <c r="AG3986" s="77"/>
      <c r="AH3986" s="77"/>
      <c r="AI3986" s="77"/>
      <c r="AJ3986" s="77"/>
      <c r="AK3986" s="77"/>
      <c r="AL3986" s="77"/>
      <c r="AM3986" s="77"/>
      <c r="AN3986" s="77"/>
      <c r="AO3986" s="77"/>
      <c r="AP3986" s="39"/>
      <c r="AQ3986" s="27">
        <v>0</v>
      </c>
      <c r="AR3986" s="27">
        <f t="shared" si="113"/>
        <v>0</v>
      </c>
      <c r="AS3986" s="7"/>
      <c r="AT3986" s="7">
        <v>2016</v>
      </c>
      <c r="AU3986" s="10" t="s">
        <v>115</v>
      </c>
    </row>
    <row r="3987" spans="2:47" x14ac:dyDescent="0.25">
      <c r="B3987" s="10" t="s">
        <v>6756</v>
      </c>
      <c r="C3987" s="57" t="s">
        <v>100</v>
      </c>
      <c r="D3987" s="57" t="s">
        <v>6733</v>
      </c>
      <c r="E3987" s="57" t="s">
        <v>6734</v>
      </c>
      <c r="F3987" s="57" t="s">
        <v>6734</v>
      </c>
      <c r="G3987" s="57" t="s">
        <v>6757</v>
      </c>
      <c r="H3987" s="57" t="s">
        <v>1026</v>
      </c>
      <c r="I3987" s="57">
        <v>100</v>
      </c>
      <c r="J3987" s="68" t="s">
        <v>614</v>
      </c>
      <c r="K3987" s="25" t="s">
        <v>6754</v>
      </c>
      <c r="L3987" s="25"/>
      <c r="M3987" s="25" t="s">
        <v>6738</v>
      </c>
      <c r="N3987" s="10" t="s">
        <v>5955</v>
      </c>
      <c r="O3987" s="39"/>
      <c r="P3987" s="39"/>
      <c r="Q3987" s="39"/>
      <c r="R3987" s="39"/>
      <c r="S3987" s="75">
        <f>26127294.9653279+677247.01</f>
        <v>26804541.975327902</v>
      </c>
      <c r="T3987" s="77">
        <v>39190942.447991893</v>
      </c>
      <c r="U3987" s="77">
        <v>39190942.447991893</v>
      </c>
      <c r="V3987" s="77">
        <v>39190942.447991893</v>
      </c>
      <c r="W3987" s="77"/>
      <c r="X3987" s="77"/>
      <c r="Y3987" s="77"/>
      <c r="Z3987" s="77"/>
      <c r="AA3987" s="77"/>
      <c r="AB3987" s="77"/>
      <c r="AC3987" s="77"/>
      <c r="AD3987" s="77"/>
      <c r="AE3987" s="77"/>
      <c r="AF3987" s="77"/>
      <c r="AG3987" s="77"/>
      <c r="AH3987" s="77"/>
      <c r="AI3987" s="77"/>
      <c r="AJ3987" s="77"/>
      <c r="AK3987" s="77"/>
      <c r="AL3987" s="77"/>
      <c r="AM3987" s="77"/>
      <c r="AN3987" s="77"/>
      <c r="AO3987" s="77"/>
      <c r="AP3987" s="39"/>
      <c r="AQ3987" s="27">
        <v>0</v>
      </c>
      <c r="AR3987" s="27">
        <f t="shared" si="113"/>
        <v>0</v>
      </c>
      <c r="AS3987" s="7"/>
      <c r="AT3987" s="7">
        <v>2016</v>
      </c>
      <c r="AU3987" s="89" t="s">
        <v>115</v>
      </c>
    </row>
    <row r="3988" spans="2:47" x14ac:dyDescent="0.25">
      <c r="B3988" s="10" t="s">
        <v>6758</v>
      </c>
      <c r="C3988" s="57" t="s">
        <v>100</v>
      </c>
      <c r="D3988" s="57" t="s">
        <v>6733</v>
      </c>
      <c r="E3988" s="57" t="s">
        <v>6734</v>
      </c>
      <c r="F3988" s="57" t="s">
        <v>6734</v>
      </c>
      <c r="G3988" s="57" t="s">
        <v>6757</v>
      </c>
      <c r="H3988" s="57" t="s">
        <v>1026</v>
      </c>
      <c r="I3988" s="57">
        <v>100</v>
      </c>
      <c r="J3988" s="68" t="s">
        <v>614</v>
      </c>
      <c r="K3988" s="25" t="s">
        <v>6754</v>
      </c>
      <c r="L3988" s="25"/>
      <c r="M3988" s="25" t="s">
        <v>6738</v>
      </c>
      <c r="N3988" s="10" t="s">
        <v>5955</v>
      </c>
      <c r="O3988" s="39"/>
      <c r="P3988" s="39"/>
      <c r="Q3988" s="39"/>
      <c r="R3988" s="39"/>
      <c r="S3988" s="75">
        <v>26804541.975327902</v>
      </c>
      <c r="T3988" s="69">
        <v>41222683.477991894</v>
      </c>
      <c r="U3988" s="77">
        <v>39190942.447991893</v>
      </c>
      <c r="V3988" s="77">
        <v>39190942.447991893</v>
      </c>
      <c r="W3988" s="77"/>
      <c r="X3988" s="77"/>
      <c r="Y3988" s="77"/>
      <c r="Z3988" s="77"/>
      <c r="AA3988" s="77"/>
      <c r="AB3988" s="77"/>
      <c r="AC3988" s="77"/>
      <c r="AD3988" s="77"/>
      <c r="AE3988" s="77"/>
      <c r="AF3988" s="77"/>
      <c r="AG3988" s="77"/>
      <c r="AH3988" s="77"/>
      <c r="AI3988" s="77"/>
      <c r="AJ3988" s="77"/>
      <c r="AK3988" s="77"/>
      <c r="AL3988" s="77"/>
      <c r="AM3988" s="77"/>
      <c r="AN3988" s="77"/>
      <c r="AO3988" s="77"/>
      <c r="AP3988" s="39"/>
      <c r="AQ3988" s="27">
        <v>0</v>
      </c>
      <c r="AR3988" s="27">
        <f t="shared" si="113"/>
        <v>0</v>
      </c>
      <c r="AS3988" s="7"/>
      <c r="AT3988" s="7">
        <v>2016</v>
      </c>
      <c r="AU3988" s="10" t="s">
        <v>115</v>
      </c>
    </row>
    <row r="3989" spans="2:47" x14ac:dyDescent="0.25">
      <c r="B3989" s="10" t="s">
        <v>6759</v>
      </c>
      <c r="C3989" s="57" t="s">
        <v>100</v>
      </c>
      <c r="D3989" s="57" t="s">
        <v>6733</v>
      </c>
      <c r="E3989" s="57" t="s">
        <v>6734</v>
      </c>
      <c r="F3989" s="57" t="s">
        <v>6734</v>
      </c>
      <c r="G3989" s="57" t="s">
        <v>6757</v>
      </c>
      <c r="H3989" s="57" t="s">
        <v>1026</v>
      </c>
      <c r="I3989" s="57">
        <v>100</v>
      </c>
      <c r="J3989" s="68" t="s">
        <v>614</v>
      </c>
      <c r="K3989" s="25" t="s">
        <v>6754</v>
      </c>
      <c r="L3989" s="25"/>
      <c r="M3989" s="25" t="s">
        <v>6738</v>
      </c>
      <c r="N3989" s="10" t="s">
        <v>5955</v>
      </c>
      <c r="O3989" s="39"/>
      <c r="P3989" s="39"/>
      <c r="Q3989" s="39"/>
      <c r="R3989" s="39"/>
      <c r="S3989" s="75">
        <v>26804541.975327902</v>
      </c>
      <c r="T3989" s="69">
        <v>42666563.307599999</v>
      </c>
      <c r="U3989" s="77">
        <v>39190942.447991893</v>
      </c>
      <c r="V3989" s="77">
        <v>39190942.447991893</v>
      </c>
      <c r="W3989" s="77"/>
      <c r="X3989" s="77"/>
      <c r="Y3989" s="77"/>
      <c r="Z3989" s="77"/>
      <c r="AA3989" s="77"/>
      <c r="AB3989" s="77"/>
      <c r="AC3989" s="77"/>
      <c r="AD3989" s="77"/>
      <c r="AE3989" s="77"/>
      <c r="AF3989" s="77"/>
      <c r="AG3989" s="77"/>
      <c r="AH3989" s="77"/>
      <c r="AI3989" s="77"/>
      <c r="AJ3989" s="77"/>
      <c r="AK3989" s="77"/>
      <c r="AL3989" s="77"/>
      <c r="AM3989" s="77"/>
      <c r="AN3989" s="77"/>
      <c r="AO3989" s="77"/>
      <c r="AP3989" s="39"/>
      <c r="AQ3989" s="27">
        <v>0</v>
      </c>
      <c r="AR3989" s="27">
        <f t="shared" si="113"/>
        <v>0</v>
      </c>
      <c r="AS3989" s="7"/>
      <c r="AT3989" s="7">
        <v>2016</v>
      </c>
      <c r="AU3989" s="10" t="s">
        <v>6746</v>
      </c>
    </row>
    <row r="3990" spans="2:47" x14ac:dyDescent="0.25">
      <c r="B3990" s="10" t="s">
        <v>6760</v>
      </c>
      <c r="C3990" s="57" t="s">
        <v>100</v>
      </c>
      <c r="D3990" s="57" t="s">
        <v>6733</v>
      </c>
      <c r="E3990" s="57" t="s">
        <v>6734</v>
      </c>
      <c r="F3990" s="57" t="s">
        <v>6734</v>
      </c>
      <c r="G3990" s="57" t="s">
        <v>6761</v>
      </c>
      <c r="H3990" s="57" t="s">
        <v>1026</v>
      </c>
      <c r="I3990" s="57">
        <v>100</v>
      </c>
      <c r="J3990" s="68" t="s">
        <v>106</v>
      </c>
      <c r="K3990" s="25" t="s">
        <v>6754</v>
      </c>
      <c r="L3990" s="25"/>
      <c r="M3990" s="25" t="s">
        <v>6738</v>
      </c>
      <c r="N3990" s="10" t="s">
        <v>5955</v>
      </c>
      <c r="O3990" s="39"/>
      <c r="P3990" s="39"/>
      <c r="Q3990" s="39"/>
      <c r="R3990" s="39"/>
      <c r="S3990" s="75">
        <v>26804541.975327902</v>
      </c>
      <c r="T3990" s="70">
        <v>48592544.000000015</v>
      </c>
      <c r="U3990" s="77">
        <v>39190942.447991893</v>
      </c>
      <c r="V3990" s="77">
        <v>39190942.447991893</v>
      </c>
      <c r="W3990" s="77"/>
      <c r="X3990" s="77"/>
      <c r="Y3990" s="77"/>
      <c r="Z3990" s="77"/>
      <c r="AA3990" s="77"/>
      <c r="AB3990" s="77"/>
      <c r="AC3990" s="77"/>
      <c r="AD3990" s="77"/>
      <c r="AE3990" s="77"/>
      <c r="AF3990" s="77"/>
      <c r="AG3990" s="77"/>
      <c r="AH3990" s="77"/>
      <c r="AI3990" s="77"/>
      <c r="AJ3990" s="77"/>
      <c r="AK3990" s="77"/>
      <c r="AL3990" s="77"/>
      <c r="AM3990" s="77"/>
      <c r="AN3990" s="77"/>
      <c r="AO3990" s="77"/>
      <c r="AP3990" s="39"/>
      <c r="AQ3990" s="27">
        <v>0</v>
      </c>
      <c r="AR3990" s="27">
        <f t="shared" si="113"/>
        <v>0</v>
      </c>
      <c r="AS3990" s="7"/>
      <c r="AT3990" s="7">
        <v>2016</v>
      </c>
      <c r="AU3990" s="10" t="s">
        <v>6746</v>
      </c>
    </row>
    <row r="3991" spans="2:47" x14ac:dyDescent="0.25">
      <c r="B3991" s="10" t="s">
        <v>6762</v>
      </c>
      <c r="C3991" s="57" t="s">
        <v>100</v>
      </c>
      <c r="D3991" s="57" t="s">
        <v>6733</v>
      </c>
      <c r="E3991" s="57" t="s">
        <v>6734</v>
      </c>
      <c r="F3991" s="57" t="s">
        <v>6734</v>
      </c>
      <c r="G3991" s="57" t="s">
        <v>6763</v>
      </c>
      <c r="H3991" s="57" t="s">
        <v>1026</v>
      </c>
      <c r="I3991" s="57">
        <v>100</v>
      </c>
      <c r="J3991" s="68" t="s">
        <v>106</v>
      </c>
      <c r="K3991" s="25" t="s">
        <v>6754</v>
      </c>
      <c r="L3991" s="25"/>
      <c r="M3991" s="25" t="s">
        <v>6738</v>
      </c>
      <c r="N3991" s="10" t="s">
        <v>5955</v>
      </c>
      <c r="O3991" s="39"/>
      <c r="P3991" s="39"/>
      <c r="Q3991" s="39"/>
      <c r="R3991" s="39"/>
      <c r="S3991" s="75">
        <v>26804541.975327902</v>
      </c>
      <c r="T3991" s="70">
        <v>60275072</v>
      </c>
      <c r="U3991" s="77">
        <v>39190942.447991893</v>
      </c>
      <c r="V3991" s="77">
        <v>39190942.447991893</v>
      </c>
      <c r="W3991" s="77"/>
      <c r="X3991" s="77"/>
      <c r="Y3991" s="77"/>
      <c r="Z3991" s="77"/>
      <c r="AA3991" s="77"/>
      <c r="AB3991" s="77"/>
      <c r="AC3991" s="77"/>
      <c r="AD3991" s="77"/>
      <c r="AE3991" s="77"/>
      <c r="AF3991" s="77"/>
      <c r="AG3991" s="77"/>
      <c r="AH3991" s="77"/>
      <c r="AI3991" s="77"/>
      <c r="AJ3991" s="77"/>
      <c r="AK3991" s="77"/>
      <c r="AL3991" s="77"/>
      <c r="AM3991" s="77"/>
      <c r="AN3991" s="77"/>
      <c r="AO3991" s="77"/>
      <c r="AP3991" s="39"/>
      <c r="AQ3991" s="27">
        <f>SUM(O3991:W3991)</f>
        <v>165461498.87131169</v>
      </c>
      <c r="AR3991" s="27">
        <f t="shared" si="113"/>
        <v>185316878.73586911</v>
      </c>
      <c r="AS3991" s="7"/>
      <c r="AT3991" s="7" t="s">
        <v>6179</v>
      </c>
      <c r="AU3991" s="10" t="s">
        <v>6764</v>
      </c>
    </row>
    <row r="3992" spans="2:47" x14ac:dyDescent="0.25">
      <c r="B3992" s="10" t="s">
        <v>6765</v>
      </c>
      <c r="C3992" s="57" t="s">
        <v>100</v>
      </c>
      <c r="D3992" s="57" t="s">
        <v>6733</v>
      </c>
      <c r="E3992" s="57" t="s">
        <v>6734</v>
      </c>
      <c r="F3992" s="57" t="s">
        <v>6734</v>
      </c>
      <c r="G3992" s="57" t="s">
        <v>6766</v>
      </c>
      <c r="H3992" s="57" t="s">
        <v>1026</v>
      </c>
      <c r="I3992" s="57">
        <v>100</v>
      </c>
      <c r="J3992" s="68" t="s">
        <v>6007</v>
      </c>
      <c r="K3992" s="25" t="s">
        <v>6767</v>
      </c>
      <c r="L3992" s="25"/>
      <c r="M3992" s="25" t="s">
        <v>6738</v>
      </c>
      <c r="N3992" s="10" t="s">
        <v>5955</v>
      </c>
      <c r="O3992" s="39"/>
      <c r="P3992" s="39"/>
      <c r="Q3992" s="39"/>
      <c r="R3992" s="39"/>
      <c r="S3992" s="77">
        <v>28356345.542630237</v>
      </c>
      <c r="T3992" s="77">
        <v>34027614.651156284</v>
      </c>
      <c r="U3992" s="77">
        <v>34027614.651156284</v>
      </c>
      <c r="V3992" s="77">
        <v>34027614.651156284</v>
      </c>
      <c r="W3992" s="77"/>
      <c r="X3992" s="77"/>
      <c r="Y3992" s="77"/>
      <c r="Z3992" s="77"/>
      <c r="AA3992" s="77"/>
      <c r="AB3992" s="77"/>
      <c r="AC3992" s="77"/>
      <c r="AD3992" s="77"/>
      <c r="AE3992" s="77"/>
      <c r="AF3992" s="77"/>
      <c r="AG3992" s="77"/>
      <c r="AH3992" s="77"/>
      <c r="AI3992" s="77"/>
      <c r="AJ3992" s="77"/>
      <c r="AK3992" s="77"/>
      <c r="AL3992" s="77"/>
      <c r="AM3992" s="77"/>
      <c r="AN3992" s="77"/>
      <c r="AO3992" s="77"/>
      <c r="AP3992" s="39"/>
      <c r="AQ3992" s="27">
        <v>0</v>
      </c>
      <c r="AR3992" s="27">
        <f t="shared" si="113"/>
        <v>0</v>
      </c>
      <c r="AS3992" s="7"/>
      <c r="AT3992" s="7">
        <v>2016</v>
      </c>
      <c r="AU3992" s="10">
        <v>9.14</v>
      </c>
    </row>
    <row r="3993" spans="2:47" x14ac:dyDescent="0.25">
      <c r="B3993" s="10" t="s">
        <v>6768</v>
      </c>
      <c r="C3993" s="57" t="s">
        <v>100</v>
      </c>
      <c r="D3993" s="57" t="s">
        <v>6733</v>
      </c>
      <c r="E3993" s="57" t="s">
        <v>6734</v>
      </c>
      <c r="F3993" s="57" t="s">
        <v>6734</v>
      </c>
      <c r="G3993" s="57" t="s">
        <v>6766</v>
      </c>
      <c r="H3993" s="57" t="s">
        <v>1026</v>
      </c>
      <c r="I3993" s="57">
        <v>100</v>
      </c>
      <c r="J3993" s="68" t="s">
        <v>614</v>
      </c>
      <c r="K3993" s="25" t="s">
        <v>6767</v>
      </c>
      <c r="L3993" s="25"/>
      <c r="M3993" s="25" t="s">
        <v>6738</v>
      </c>
      <c r="N3993" s="10" t="s">
        <v>5955</v>
      </c>
      <c r="O3993" s="39"/>
      <c r="P3993" s="39"/>
      <c r="Q3993" s="39"/>
      <c r="R3993" s="39"/>
      <c r="S3993" s="77">
        <v>22685076.434104152</v>
      </c>
      <c r="T3993" s="77">
        <v>34027614.651156284</v>
      </c>
      <c r="U3993" s="77">
        <v>34027614.651156284</v>
      </c>
      <c r="V3993" s="77">
        <v>34027614.651156284</v>
      </c>
      <c r="W3993" s="77"/>
      <c r="X3993" s="77"/>
      <c r="Y3993" s="77"/>
      <c r="Z3993" s="77"/>
      <c r="AA3993" s="77"/>
      <c r="AB3993" s="77"/>
      <c r="AC3993" s="77"/>
      <c r="AD3993" s="77"/>
      <c r="AE3993" s="77"/>
      <c r="AF3993" s="77"/>
      <c r="AG3993" s="77"/>
      <c r="AH3993" s="77"/>
      <c r="AI3993" s="77"/>
      <c r="AJ3993" s="77"/>
      <c r="AK3993" s="77"/>
      <c r="AL3993" s="77"/>
      <c r="AM3993" s="77"/>
      <c r="AN3993" s="77"/>
      <c r="AO3993" s="77"/>
      <c r="AP3993" s="39"/>
      <c r="AQ3993" s="27">
        <v>0</v>
      </c>
      <c r="AR3993" s="27">
        <f t="shared" si="113"/>
        <v>0</v>
      </c>
      <c r="AS3993" s="7"/>
      <c r="AT3993" s="7">
        <v>2016</v>
      </c>
      <c r="AU3993" s="10" t="s">
        <v>115</v>
      </c>
    </row>
    <row r="3994" spans="2:47" x14ac:dyDescent="0.25">
      <c r="B3994" s="10" t="s">
        <v>6769</v>
      </c>
      <c r="C3994" s="57" t="s">
        <v>100</v>
      </c>
      <c r="D3994" s="57" t="s">
        <v>6733</v>
      </c>
      <c r="E3994" s="57" t="s">
        <v>6734</v>
      </c>
      <c r="F3994" s="57" t="s">
        <v>6734</v>
      </c>
      <c r="G3994" s="57" t="s">
        <v>6770</v>
      </c>
      <c r="H3994" s="57" t="s">
        <v>1026</v>
      </c>
      <c r="I3994" s="57">
        <v>100</v>
      </c>
      <c r="J3994" s="68" t="s">
        <v>614</v>
      </c>
      <c r="K3994" s="25" t="s">
        <v>6767</v>
      </c>
      <c r="L3994" s="25"/>
      <c r="M3994" s="25" t="s">
        <v>6738</v>
      </c>
      <c r="N3994" s="10" t="s">
        <v>5955</v>
      </c>
      <c r="O3994" s="39"/>
      <c r="P3994" s="39"/>
      <c r="Q3994" s="39"/>
      <c r="R3994" s="39"/>
      <c r="S3994" s="75">
        <f>22685076.4341042+597619.92</f>
        <v>23282696.354104202</v>
      </c>
      <c r="T3994" s="77">
        <v>34027614.651156284</v>
      </c>
      <c r="U3994" s="77">
        <v>34027614.651156284</v>
      </c>
      <c r="V3994" s="77">
        <v>34027614.651156284</v>
      </c>
      <c r="W3994" s="77"/>
      <c r="X3994" s="77"/>
      <c r="Y3994" s="77"/>
      <c r="Z3994" s="77"/>
      <c r="AA3994" s="77"/>
      <c r="AB3994" s="77"/>
      <c r="AC3994" s="77"/>
      <c r="AD3994" s="77"/>
      <c r="AE3994" s="77"/>
      <c r="AF3994" s="77"/>
      <c r="AG3994" s="77"/>
      <c r="AH3994" s="77"/>
      <c r="AI3994" s="77"/>
      <c r="AJ3994" s="77"/>
      <c r="AK3994" s="77"/>
      <c r="AL3994" s="77"/>
      <c r="AM3994" s="77"/>
      <c r="AN3994" s="77"/>
      <c r="AO3994" s="77"/>
      <c r="AP3994" s="39"/>
      <c r="AQ3994" s="27">
        <v>0</v>
      </c>
      <c r="AR3994" s="27">
        <f t="shared" si="113"/>
        <v>0</v>
      </c>
      <c r="AS3994" s="7"/>
      <c r="AT3994" s="7">
        <v>2016</v>
      </c>
      <c r="AU3994" s="7">
        <v>14</v>
      </c>
    </row>
    <row r="3995" spans="2:47" x14ac:dyDescent="0.2">
      <c r="B3995" s="10" t="s">
        <v>6771</v>
      </c>
      <c r="C3995" s="57" t="s">
        <v>100</v>
      </c>
      <c r="D3995" s="57" t="s">
        <v>6733</v>
      </c>
      <c r="E3995" s="57" t="s">
        <v>6734</v>
      </c>
      <c r="F3995" s="57" t="s">
        <v>6734</v>
      </c>
      <c r="G3995" s="57" t="s">
        <v>6772</v>
      </c>
      <c r="H3995" s="57" t="s">
        <v>1026</v>
      </c>
      <c r="I3995" s="57">
        <v>100</v>
      </c>
      <c r="J3995" s="68" t="s">
        <v>614</v>
      </c>
      <c r="K3995" s="25" t="s">
        <v>6767</v>
      </c>
      <c r="L3995" s="25"/>
      <c r="M3995" s="25" t="s">
        <v>6738</v>
      </c>
      <c r="N3995" s="10" t="s">
        <v>5955</v>
      </c>
      <c r="O3995" s="39"/>
      <c r="P3995" s="39"/>
      <c r="Q3995" s="39"/>
      <c r="R3995" s="39"/>
      <c r="S3995" s="75">
        <v>27755747.350000001</v>
      </c>
      <c r="T3995" s="77">
        <v>34027614.651156284</v>
      </c>
      <c r="U3995" s="77">
        <v>34027614.651156284</v>
      </c>
      <c r="V3995" s="77">
        <v>34027614.651156284</v>
      </c>
      <c r="W3995" s="77"/>
      <c r="X3995" s="77"/>
      <c r="Y3995" s="77"/>
      <c r="Z3995" s="77"/>
      <c r="AA3995" s="77"/>
      <c r="AB3995" s="77"/>
      <c r="AC3995" s="77"/>
      <c r="AD3995" s="77"/>
      <c r="AE3995" s="77"/>
      <c r="AF3995" s="77"/>
      <c r="AG3995" s="77"/>
      <c r="AH3995" s="77"/>
      <c r="AI3995" s="77"/>
      <c r="AJ3995" s="77"/>
      <c r="AK3995" s="77"/>
      <c r="AL3995" s="77"/>
      <c r="AM3995" s="77"/>
      <c r="AN3995" s="77"/>
      <c r="AO3995" s="77"/>
      <c r="AP3995" s="39"/>
      <c r="AQ3995" s="27">
        <v>0</v>
      </c>
      <c r="AR3995" s="27">
        <f t="shared" si="113"/>
        <v>0</v>
      </c>
      <c r="AS3995" s="7"/>
      <c r="AT3995" s="103">
        <v>2016</v>
      </c>
      <c r="AU3995" s="89" t="s">
        <v>115</v>
      </c>
    </row>
    <row r="3996" spans="2:47" x14ac:dyDescent="0.2">
      <c r="B3996" s="10" t="s">
        <v>6773</v>
      </c>
      <c r="C3996" s="57" t="s">
        <v>100</v>
      </c>
      <c r="D3996" s="57" t="s">
        <v>6733</v>
      </c>
      <c r="E3996" s="57" t="s">
        <v>6734</v>
      </c>
      <c r="F3996" s="57" t="s">
        <v>6734</v>
      </c>
      <c r="G3996" s="57" t="s">
        <v>6772</v>
      </c>
      <c r="H3996" s="57" t="s">
        <v>1026</v>
      </c>
      <c r="I3996" s="57">
        <v>100</v>
      </c>
      <c r="J3996" s="68" t="s">
        <v>614</v>
      </c>
      <c r="K3996" s="25" t="s">
        <v>6767</v>
      </c>
      <c r="L3996" s="25"/>
      <c r="M3996" s="25" t="s">
        <v>6738</v>
      </c>
      <c r="N3996" s="10" t="s">
        <v>5955</v>
      </c>
      <c r="O3996" s="39"/>
      <c r="P3996" s="39"/>
      <c r="Q3996" s="39"/>
      <c r="R3996" s="39"/>
      <c r="S3996" s="75">
        <f>22685076.4341042+597619.92+4116147</f>
        <v>27398843.354104202</v>
      </c>
      <c r="T3996" s="69">
        <v>39298190.331156284</v>
      </c>
      <c r="U3996" s="77">
        <v>34027614.651156284</v>
      </c>
      <c r="V3996" s="77">
        <v>34027614.651156284</v>
      </c>
      <c r="W3996" s="77"/>
      <c r="X3996" s="77"/>
      <c r="Y3996" s="77"/>
      <c r="Z3996" s="77"/>
      <c r="AA3996" s="77"/>
      <c r="AB3996" s="77"/>
      <c r="AC3996" s="77"/>
      <c r="AD3996" s="77"/>
      <c r="AE3996" s="77"/>
      <c r="AF3996" s="77"/>
      <c r="AG3996" s="77"/>
      <c r="AH3996" s="77"/>
      <c r="AI3996" s="77"/>
      <c r="AJ3996" s="77"/>
      <c r="AK3996" s="77"/>
      <c r="AL3996" s="77"/>
      <c r="AM3996" s="77"/>
      <c r="AN3996" s="77"/>
      <c r="AO3996" s="77"/>
      <c r="AP3996" s="39"/>
      <c r="AQ3996" s="27">
        <v>0</v>
      </c>
      <c r="AR3996" s="27">
        <f t="shared" si="113"/>
        <v>0</v>
      </c>
      <c r="AS3996" s="7"/>
      <c r="AT3996" s="103">
        <v>2016</v>
      </c>
      <c r="AU3996" s="89" t="s">
        <v>115</v>
      </c>
    </row>
    <row r="3997" spans="2:47" x14ac:dyDescent="0.2">
      <c r="B3997" s="10" t="s">
        <v>6774</v>
      </c>
      <c r="C3997" s="57" t="s">
        <v>100</v>
      </c>
      <c r="D3997" s="57" t="s">
        <v>6733</v>
      </c>
      <c r="E3997" s="57" t="s">
        <v>6734</v>
      </c>
      <c r="F3997" s="57" t="s">
        <v>6734</v>
      </c>
      <c r="G3997" s="57" t="s">
        <v>6772</v>
      </c>
      <c r="H3997" s="57" t="s">
        <v>1026</v>
      </c>
      <c r="I3997" s="57">
        <v>100</v>
      </c>
      <c r="J3997" s="68" t="s">
        <v>614</v>
      </c>
      <c r="K3997" s="25" t="s">
        <v>6767</v>
      </c>
      <c r="L3997" s="25"/>
      <c r="M3997" s="25" t="s">
        <v>6738</v>
      </c>
      <c r="N3997" s="10" t="s">
        <v>5955</v>
      </c>
      <c r="O3997" s="39"/>
      <c r="P3997" s="39"/>
      <c r="Q3997" s="39"/>
      <c r="R3997" s="39"/>
      <c r="S3997" s="75">
        <v>27398843.354104202</v>
      </c>
      <c r="T3997" s="69">
        <v>47629587.600000001</v>
      </c>
      <c r="U3997" s="77">
        <v>34027614.651156284</v>
      </c>
      <c r="V3997" s="77">
        <v>34027614.651156284</v>
      </c>
      <c r="W3997" s="77"/>
      <c r="X3997" s="77"/>
      <c r="Y3997" s="77"/>
      <c r="Z3997" s="77"/>
      <c r="AA3997" s="77"/>
      <c r="AB3997" s="77"/>
      <c r="AC3997" s="77"/>
      <c r="AD3997" s="77"/>
      <c r="AE3997" s="77"/>
      <c r="AF3997" s="77"/>
      <c r="AG3997" s="77"/>
      <c r="AH3997" s="77"/>
      <c r="AI3997" s="77"/>
      <c r="AJ3997" s="77"/>
      <c r="AK3997" s="77"/>
      <c r="AL3997" s="77"/>
      <c r="AM3997" s="77"/>
      <c r="AN3997" s="77"/>
      <c r="AO3997" s="77"/>
      <c r="AP3997" s="39"/>
      <c r="AQ3997" s="27">
        <v>0</v>
      </c>
      <c r="AR3997" s="27">
        <f t="shared" si="113"/>
        <v>0</v>
      </c>
      <c r="AS3997" s="7"/>
      <c r="AT3997" s="103">
        <v>2016</v>
      </c>
      <c r="AU3997" s="10" t="s">
        <v>6746</v>
      </c>
    </row>
    <row r="3998" spans="2:47" x14ac:dyDescent="0.2">
      <c r="B3998" s="10" t="s">
        <v>6775</v>
      </c>
      <c r="C3998" s="57" t="s">
        <v>100</v>
      </c>
      <c r="D3998" s="57" t="s">
        <v>6733</v>
      </c>
      <c r="E3998" s="57" t="s">
        <v>6734</v>
      </c>
      <c r="F3998" s="57" t="s">
        <v>6734</v>
      </c>
      <c r="G3998" s="57" t="s">
        <v>6776</v>
      </c>
      <c r="H3998" s="57" t="s">
        <v>1026</v>
      </c>
      <c r="I3998" s="57">
        <v>100</v>
      </c>
      <c r="J3998" s="68" t="s">
        <v>106</v>
      </c>
      <c r="K3998" s="25" t="s">
        <v>6767</v>
      </c>
      <c r="L3998" s="25"/>
      <c r="M3998" s="25" t="s">
        <v>6738</v>
      </c>
      <c r="N3998" s="10" t="s">
        <v>5955</v>
      </c>
      <c r="O3998" s="39"/>
      <c r="P3998" s="39"/>
      <c r="Q3998" s="39"/>
      <c r="R3998" s="39"/>
      <c r="S3998" s="75">
        <v>27398843.354104202</v>
      </c>
      <c r="T3998" s="70">
        <v>47629587.600000046</v>
      </c>
      <c r="U3998" s="77">
        <v>34027614.651156284</v>
      </c>
      <c r="V3998" s="77">
        <v>34027614.651156284</v>
      </c>
      <c r="W3998" s="77"/>
      <c r="X3998" s="77"/>
      <c r="Y3998" s="77"/>
      <c r="Z3998" s="77"/>
      <c r="AA3998" s="77"/>
      <c r="AB3998" s="77"/>
      <c r="AC3998" s="77"/>
      <c r="AD3998" s="77"/>
      <c r="AE3998" s="77"/>
      <c r="AF3998" s="77"/>
      <c r="AG3998" s="77"/>
      <c r="AH3998" s="77"/>
      <c r="AI3998" s="77"/>
      <c r="AJ3998" s="77"/>
      <c r="AK3998" s="77"/>
      <c r="AL3998" s="77"/>
      <c r="AM3998" s="77"/>
      <c r="AN3998" s="77"/>
      <c r="AO3998" s="77"/>
      <c r="AP3998" s="39"/>
      <c r="AQ3998" s="27">
        <v>0</v>
      </c>
      <c r="AR3998" s="27">
        <f t="shared" si="113"/>
        <v>0</v>
      </c>
      <c r="AS3998" s="7"/>
      <c r="AT3998" s="103">
        <v>2016</v>
      </c>
      <c r="AU3998" s="10" t="s">
        <v>6746</v>
      </c>
    </row>
    <row r="3999" spans="2:47" x14ac:dyDescent="0.25">
      <c r="B3999" s="10" t="s">
        <v>6777</v>
      </c>
      <c r="C3999" s="57" t="s">
        <v>100</v>
      </c>
      <c r="D3999" s="57" t="s">
        <v>6733</v>
      </c>
      <c r="E3999" s="57" t="s">
        <v>6734</v>
      </c>
      <c r="F3999" s="57" t="s">
        <v>6734</v>
      </c>
      <c r="G3999" s="57" t="s">
        <v>6778</v>
      </c>
      <c r="H3999" s="57" t="s">
        <v>1026</v>
      </c>
      <c r="I3999" s="57">
        <v>100</v>
      </c>
      <c r="J3999" s="68" t="s">
        <v>106</v>
      </c>
      <c r="K3999" s="25" t="s">
        <v>6767</v>
      </c>
      <c r="L3999" s="25"/>
      <c r="M3999" s="25" t="s">
        <v>6738</v>
      </c>
      <c r="N3999" s="10" t="s">
        <v>5955</v>
      </c>
      <c r="O3999" s="39"/>
      <c r="P3999" s="39"/>
      <c r="Q3999" s="39"/>
      <c r="R3999" s="39"/>
      <c r="S3999" s="75">
        <v>27398843.354104202</v>
      </c>
      <c r="T3999" s="70">
        <v>50581687.600000001</v>
      </c>
      <c r="U3999" s="77">
        <v>34027614.651156284</v>
      </c>
      <c r="V3999" s="77">
        <v>34027614.651156284</v>
      </c>
      <c r="W3999" s="77"/>
      <c r="X3999" s="77"/>
      <c r="Y3999" s="77"/>
      <c r="Z3999" s="77"/>
      <c r="AA3999" s="77"/>
      <c r="AB3999" s="77"/>
      <c r="AC3999" s="77"/>
      <c r="AD3999" s="77"/>
      <c r="AE3999" s="77"/>
      <c r="AF3999" s="77"/>
      <c r="AG3999" s="77"/>
      <c r="AH3999" s="77"/>
      <c r="AI3999" s="77"/>
      <c r="AJ3999" s="77"/>
      <c r="AK3999" s="77"/>
      <c r="AL3999" s="77"/>
      <c r="AM3999" s="77"/>
      <c r="AN3999" s="77"/>
      <c r="AO3999" s="77"/>
      <c r="AP3999" s="39"/>
      <c r="AQ3999" s="27">
        <f>SUM(O3999:W3999)</f>
        <v>146035760.25641677</v>
      </c>
      <c r="AR3999" s="27">
        <f t="shared" si="113"/>
        <v>163560051.48718679</v>
      </c>
      <c r="AS3999" s="7"/>
      <c r="AT3999" s="7" t="s">
        <v>6179</v>
      </c>
      <c r="AU3999" s="10" t="s">
        <v>6779</v>
      </c>
    </row>
    <row r="4000" spans="2:47" x14ac:dyDescent="0.25">
      <c r="B4000" s="10" t="s">
        <v>6780</v>
      </c>
      <c r="C4000" s="57" t="s">
        <v>100</v>
      </c>
      <c r="D4000" s="57" t="s">
        <v>6733</v>
      </c>
      <c r="E4000" s="57" t="s">
        <v>6734</v>
      </c>
      <c r="F4000" s="57" t="s">
        <v>6734</v>
      </c>
      <c r="G4000" s="57" t="s">
        <v>6781</v>
      </c>
      <c r="H4000" s="57" t="s">
        <v>1026</v>
      </c>
      <c r="I4000" s="57">
        <v>100</v>
      </c>
      <c r="J4000" s="68" t="s">
        <v>6007</v>
      </c>
      <c r="K4000" s="25" t="s">
        <v>6782</v>
      </c>
      <c r="L4000" s="7"/>
      <c r="M4000" s="25" t="s">
        <v>6738</v>
      </c>
      <c r="N4000" s="10" t="s">
        <v>5955</v>
      </c>
      <c r="O4000" s="39"/>
      <c r="P4000" s="39"/>
      <c r="Q4000" s="39"/>
      <c r="R4000" s="39"/>
      <c r="S4000" s="77">
        <v>41253623.629465148</v>
      </c>
      <c r="T4000" s="77">
        <v>49504348.355358176</v>
      </c>
      <c r="U4000" s="77">
        <v>49504348.355358176</v>
      </c>
      <c r="V4000" s="77">
        <v>49504348.355358176</v>
      </c>
      <c r="W4000" s="77"/>
      <c r="X4000" s="77"/>
      <c r="Y4000" s="77"/>
      <c r="Z4000" s="77"/>
      <c r="AA4000" s="77"/>
      <c r="AB4000" s="77"/>
      <c r="AC4000" s="77"/>
      <c r="AD4000" s="77"/>
      <c r="AE4000" s="77"/>
      <c r="AF4000" s="77"/>
      <c r="AG4000" s="77"/>
      <c r="AH4000" s="77"/>
      <c r="AI4000" s="77"/>
      <c r="AJ4000" s="77"/>
      <c r="AK4000" s="77"/>
      <c r="AL4000" s="77"/>
      <c r="AM4000" s="77"/>
      <c r="AN4000" s="77"/>
      <c r="AO4000" s="77"/>
      <c r="AP4000" s="39"/>
      <c r="AQ4000" s="27">
        <v>0</v>
      </c>
      <c r="AR4000" s="27">
        <f t="shared" si="113"/>
        <v>0</v>
      </c>
      <c r="AS4000" s="7"/>
      <c r="AT4000" s="7">
        <v>2016</v>
      </c>
      <c r="AU4000" s="10">
        <v>9.14</v>
      </c>
    </row>
    <row r="4001" spans="2:47" x14ac:dyDescent="0.25">
      <c r="B4001" s="10" t="s">
        <v>6783</v>
      </c>
      <c r="C4001" s="57" t="s">
        <v>100</v>
      </c>
      <c r="D4001" s="57" t="s">
        <v>6733</v>
      </c>
      <c r="E4001" s="57" t="s">
        <v>6734</v>
      </c>
      <c r="F4001" s="57" t="s">
        <v>6734</v>
      </c>
      <c r="G4001" s="57" t="s">
        <v>6781</v>
      </c>
      <c r="H4001" s="57" t="s">
        <v>1026</v>
      </c>
      <c r="I4001" s="57">
        <v>100</v>
      </c>
      <c r="J4001" s="68" t="s">
        <v>614</v>
      </c>
      <c r="K4001" s="25" t="s">
        <v>6782</v>
      </c>
      <c r="L4001" s="7"/>
      <c r="M4001" s="25" t="s">
        <v>6738</v>
      </c>
      <c r="N4001" s="10" t="s">
        <v>5955</v>
      </c>
      <c r="O4001" s="39"/>
      <c r="P4001" s="39"/>
      <c r="Q4001" s="39"/>
      <c r="R4001" s="39"/>
      <c r="S4001" s="77">
        <v>33002898.903572075</v>
      </c>
      <c r="T4001" s="77">
        <v>49504348.355358176</v>
      </c>
      <c r="U4001" s="77">
        <v>49504348.355358176</v>
      </c>
      <c r="V4001" s="77">
        <v>49504348.355358176</v>
      </c>
      <c r="W4001" s="77"/>
      <c r="X4001" s="77"/>
      <c r="Y4001" s="77"/>
      <c r="Z4001" s="77"/>
      <c r="AA4001" s="77"/>
      <c r="AB4001" s="77"/>
      <c r="AC4001" s="77"/>
      <c r="AD4001" s="77"/>
      <c r="AE4001" s="77"/>
      <c r="AF4001" s="77"/>
      <c r="AG4001" s="77"/>
      <c r="AH4001" s="77"/>
      <c r="AI4001" s="77"/>
      <c r="AJ4001" s="77"/>
      <c r="AK4001" s="77"/>
      <c r="AL4001" s="77"/>
      <c r="AM4001" s="77"/>
      <c r="AN4001" s="77"/>
      <c r="AO4001" s="77"/>
      <c r="AP4001" s="39"/>
      <c r="AQ4001" s="27">
        <v>0</v>
      </c>
      <c r="AR4001" s="27">
        <f t="shared" si="113"/>
        <v>0</v>
      </c>
      <c r="AS4001" s="7"/>
      <c r="AT4001" s="7">
        <v>2016</v>
      </c>
      <c r="AU4001" s="10" t="s">
        <v>115</v>
      </c>
    </row>
    <row r="4002" spans="2:47" x14ac:dyDescent="0.25">
      <c r="B4002" s="10" t="s">
        <v>6784</v>
      </c>
      <c r="C4002" s="57" t="s">
        <v>100</v>
      </c>
      <c r="D4002" s="57" t="s">
        <v>6733</v>
      </c>
      <c r="E4002" s="57" t="s">
        <v>6734</v>
      </c>
      <c r="F4002" s="57" t="s">
        <v>6734</v>
      </c>
      <c r="G4002" s="57" t="s">
        <v>6781</v>
      </c>
      <c r="H4002" s="57" t="s">
        <v>1026</v>
      </c>
      <c r="I4002" s="57">
        <v>100</v>
      </c>
      <c r="J4002" s="68" t="s">
        <v>614</v>
      </c>
      <c r="K4002" s="25" t="s">
        <v>6782</v>
      </c>
      <c r="L4002" s="7"/>
      <c r="M4002" s="25" t="s">
        <v>6738</v>
      </c>
      <c r="N4002" s="10" t="s">
        <v>5955</v>
      </c>
      <c r="O4002" s="39"/>
      <c r="P4002" s="39"/>
      <c r="Q4002" s="39"/>
      <c r="R4002" s="39"/>
      <c r="S4002" s="77">
        <v>33002898.903572075</v>
      </c>
      <c r="T4002" s="77">
        <v>48761784.719999999</v>
      </c>
      <c r="U4002" s="77">
        <v>49504348.355358176</v>
      </c>
      <c r="V4002" s="77">
        <v>49504348.355358176</v>
      </c>
      <c r="W4002" s="77"/>
      <c r="X4002" s="77"/>
      <c r="Y4002" s="77"/>
      <c r="Z4002" s="77"/>
      <c r="AA4002" s="77"/>
      <c r="AB4002" s="77"/>
      <c r="AC4002" s="77"/>
      <c r="AD4002" s="77"/>
      <c r="AE4002" s="77"/>
      <c r="AF4002" s="77"/>
      <c r="AG4002" s="77"/>
      <c r="AH4002" s="77"/>
      <c r="AI4002" s="77"/>
      <c r="AJ4002" s="77"/>
      <c r="AK4002" s="77"/>
      <c r="AL4002" s="77"/>
      <c r="AM4002" s="77"/>
      <c r="AN4002" s="77"/>
      <c r="AO4002" s="77"/>
      <c r="AP4002" s="39"/>
      <c r="AQ4002" s="27">
        <v>0</v>
      </c>
      <c r="AR4002" s="27">
        <f t="shared" si="113"/>
        <v>0</v>
      </c>
      <c r="AS4002" s="7"/>
      <c r="AT4002" s="7">
        <v>2016</v>
      </c>
      <c r="AU4002" s="10" t="s">
        <v>6746</v>
      </c>
    </row>
    <row r="4003" spans="2:47" x14ac:dyDescent="0.25">
      <c r="B4003" s="10" t="s">
        <v>6785</v>
      </c>
      <c r="C4003" s="57" t="s">
        <v>100</v>
      </c>
      <c r="D4003" s="57" t="s">
        <v>6733</v>
      </c>
      <c r="E4003" s="57" t="s">
        <v>6734</v>
      </c>
      <c r="F4003" s="57" t="s">
        <v>6734</v>
      </c>
      <c r="G4003" s="57" t="s">
        <v>6786</v>
      </c>
      <c r="H4003" s="57" t="s">
        <v>1026</v>
      </c>
      <c r="I4003" s="57">
        <v>100</v>
      </c>
      <c r="J4003" s="68" t="s">
        <v>106</v>
      </c>
      <c r="K4003" s="25" t="s">
        <v>6782</v>
      </c>
      <c r="L4003" s="7"/>
      <c r="M4003" s="25" t="s">
        <v>6738</v>
      </c>
      <c r="N4003" s="10" t="s">
        <v>5955</v>
      </c>
      <c r="O4003" s="39"/>
      <c r="P4003" s="39"/>
      <c r="Q4003" s="39"/>
      <c r="R4003" s="39"/>
      <c r="S4003" s="77">
        <v>33002898.903572075</v>
      </c>
      <c r="T4003" s="70">
        <v>48761856</v>
      </c>
      <c r="U4003" s="77">
        <v>49504348.355358176</v>
      </c>
      <c r="V4003" s="77">
        <v>49504348.355358176</v>
      </c>
      <c r="W4003" s="77"/>
      <c r="X4003" s="77"/>
      <c r="Y4003" s="77"/>
      <c r="Z4003" s="77"/>
      <c r="AA4003" s="77"/>
      <c r="AB4003" s="77"/>
      <c r="AC4003" s="77"/>
      <c r="AD4003" s="77"/>
      <c r="AE4003" s="77"/>
      <c r="AF4003" s="77"/>
      <c r="AG4003" s="77"/>
      <c r="AH4003" s="77"/>
      <c r="AI4003" s="77"/>
      <c r="AJ4003" s="77"/>
      <c r="AK4003" s="77"/>
      <c r="AL4003" s="77"/>
      <c r="AM4003" s="77"/>
      <c r="AN4003" s="77"/>
      <c r="AO4003" s="77"/>
      <c r="AP4003" s="39"/>
      <c r="AQ4003" s="27">
        <v>0</v>
      </c>
      <c r="AR4003" s="27">
        <f t="shared" si="113"/>
        <v>0</v>
      </c>
      <c r="AS4003" s="7"/>
      <c r="AT4003" s="7">
        <v>2016</v>
      </c>
      <c r="AU4003" s="10" t="s">
        <v>6746</v>
      </c>
    </row>
    <row r="4004" spans="2:47" x14ac:dyDescent="0.25">
      <c r="B4004" s="10" t="s">
        <v>6787</v>
      </c>
      <c r="C4004" s="57" t="s">
        <v>100</v>
      </c>
      <c r="D4004" s="57" t="s">
        <v>6733</v>
      </c>
      <c r="E4004" s="57" t="s">
        <v>6734</v>
      </c>
      <c r="F4004" s="57" t="s">
        <v>6734</v>
      </c>
      <c r="G4004" s="57" t="s">
        <v>6788</v>
      </c>
      <c r="H4004" s="57" t="s">
        <v>1026</v>
      </c>
      <c r="I4004" s="57">
        <v>100</v>
      </c>
      <c r="J4004" s="68" t="s">
        <v>106</v>
      </c>
      <c r="K4004" s="25" t="s">
        <v>6782</v>
      </c>
      <c r="L4004" s="7"/>
      <c r="M4004" s="25" t="s">
        <v>6738</v>
      </c>
      <c r="N4004" s="10" t="s">
        <v>5955</v>
      </c>
      <c r="O4004" s="39"/>
      <c r="P4004" s="39"/>
      <c r="Q4004" s="39"/>
      <c r="R4004" s="39"/>
      <c r="S4004" s="77">
        <v>33002898.903572075</v>
      </c>
      <c r="T4004" s="70">
        <v>54349152</v>
      </c>
      <c r="U4004" s="77">
        <v>49504348.355358176</v>
      </c>
      <c r="V4004" s="77">
        <v>49504348.355358176</v>
      </c>
      <c r="W4004" s="77"/>
      <c r="X4004" s="77"/>
      <c r="Y4004" s="77"/>
      <c r="Z4004" s="77"/>
      <c r="AA4004" s="77"/>
      <c r="AB4004" s="77"/>
      <c r="AC4004" s="77"/>
      <c r="AD4004" s="77"/>
      <c r="AE4004" s="77"/>
      <c r="AF4004" s="77"/>
      <c r="AG4004" s="77"/>
      <c r="AH4004" s="77"/>
      <c r="AI4004" s="77"/>
      <c r="AJ4004" s="77"/>
      <c r="AK4004" s="77"/>
      <c r="AL4004" s="77"/>
      <c r="AM4004" s="77"/>
      <c r="AN4004" s="77"/>
      <c r="AO4004" s="77"/>
      <c r="AP4004" s="39"/>
      <c r="AQ4004" s="27">
        <f>SUM(O4004:W4004)</f>
        <v>186360747.61428845</v>
      </c>
      <c r="AR4004" s="27">
        <f t="shared" si="113"/>
        <v>208724037.32800308</v>
      </c>
      <c r="AS4004" s="7"/>
      <c r="AT4004" s="7" t="s">
        <v>6179</v>
      </c>
      <c r="AU4004" s="10" t="s">
        <v>6789</v>
      </c>
    </row>
    <row r="4005" spans="2:47" x14ac:dyDescent="0.2">
      <c r="B4005" s="10" t="s">
        <v>6790</v>
      </c>
      <c r="C4005" s="57" t="s">
        <v>100</v>
      </c>
      <c r="D4005" s="57" t="s">
        <v>6733</v>
      </c>
      <c r="E4005" s="57" t="s">
        <v>6734</v>
      </c>
      <c r="F4005" s="57" t="s">
        <v>6734</v>
      </c>
      <c r="G4005" s="57" t="s">
        <v>6791</v>
      </c>
      <c r="H4005" s="57" t="s">
        <v>1026</v>
      </c>
      <c r="I4005" s="57">
        <v>100</v>
      </c>
      <c r="J4005" s="68" t="s">
        <v>6007</v>
      </c>
      <c r="K4005" s="25" t="s">
        <v>6792</v>
      </c>
      <c r="L4005" s="7"/>
      <c r="M4005" s="25" t="s">
        <v>6738</v>
      </c>
      <c r="N4005" s="10" t="s">
        <v>5955</v>
      </c>
      <c r="O4005" s="39"/>
      <c r="P4005" s="39"/>
      <c r="Q4005" s="39"/>
      <c r="R4005" s="39"/>
      <c r="S4005" s="77">
        <v>10313405.907366287</v>
      </c>
      <c r="T4005" s="77">
        <v>12376087.088839544</v>
      </c>
      <c r="U4005" s="77">
        <v>12376087.088839544</v>
      </c>
      <c r="V4005" s="77">
        <v>12376087.088839544</v>
      </c>
      <c r="W4005" s="77"/>
      <c r="X4005" s="77"/>
      <c r="Y4005" s="77"/>
      <c r="Z4005" s="77"/>
      <c r="AA4005" s="77"/>
      <c r="AB4005" s="77"/>
      <c r="AC4005" s="77"/>
      <c r="AD4005" s="77"/>
      <c r="AE4005" s="77"/>
      <c r="AF4005" s="77"/>
      <c r="AG4005" s="77"/>
      <c r="AH4005" s="77"/>
      <c r="AI4005" s="77"/>
      <c r="AJ4005" s="77"/>
      <c r="AK4005" s="77"/>
      <c r="AL4005" s="77"/>
      <c r="AM4005" s="77"/>
      <c r="AN4005" s="77"/>
      <c r="AO4005" s="77"/>
      <c r="AP4005" s="39"/>
      <c r="AQ4005" s="27">
        <v>0</v>
      </c>
      <c r="AR4005" s="27">
        <f t="shared" si="113"/>
        <v>0</v>
      </c>
      <c r="AS4005" s="7"/>
      <c r="AT4005" s="7">
        <v>2016</v>
      </c>
      <c r="AU4005" s="13">
        <v>9.14</v>
      </c>
    </row>
    <row r="4006" spans="2:47" x14ac:dyDescent="0.25">
      <c r="B4006" s="10" t="s">
        <v>6793</v>
      </c>
      <c r="C4006" s="57" t="s">
        <v>100</v>
      </c>
      <c r="D4006" s="57" t="s">
        <v>6733</v>
      </c>
      <c r="E4006" s="57" t="s">
        <v>6734</v>
      </c>
      <c r="F4006" s="57" t="s">
        <v>6734</v>
      </c>
      <c r="G4006" s="57" t="s">
        <v>6791</v>
      </c>
      <c r="H4006" s="57" t="s">
        <v>1026</v>
      </c>
      <c r="I4006" s="57">
        <v>100</v>
      </c>
      <c r="J4006" s="68" t="s">
        <v>614</v>
      </c>
      <c r="K4006" s="25" t="s">
        <v>6792</v>
      </c>
      <c r="L4006" s="7"/>
      <c r="M4006" s="25" t="s">
        <v>6738</v>
      </c>
      <c r="N4006" s="10" t="s">
        <v>5955</v>
      </c>
      <c r="O4006" s="39"/>
      <c r="P4006" s="39"/>
      <c r="Q4006" s="39"/>
      <c r="R4006" s="39"/>
      <c r="S4006" s="77">
        <v>8250724.725893043</v>
      </c>
      <c r="T4006" s="77">
        <v>12376087.088839544</v>
      </c>
      <c r="U4006" s="77">
        <v>12376087.088839544</v>
      </c>
      <c r="V4006" s="77">
        <v>12376087.088839544</v>
      </c>
      <c r="W4006" s="77"/>
      <c r="X4006" s="77"/>
      <c r="Y4006" s="77"/>
      <c r="Z4006" s="77"/>
      <c r="AA4006" s="77"/>
      <c r="AB4006" s="77"/>
      <c r="AC4006" s="77"/>
      <c r="AD4006" s="77"/>
      <c r="AE4006" s="77"/>
      <c r="AF4006" s="77"/>
      <c r="AG4006" s="77"/>
      <c r="AH4006" s="77"/>
      <c r="AI4006" s="77"/>
      <c r="AJ4006" s="77"/>
      <c r="AK4006" s="77"/>
      <c r="AL4006" s="77"/>
      <c r="AM4006" s="77"/>
      <c r="AN4006" s="77"/>
      <c r="AO4006" s="77"/>
      <c r="AP4006" s="39"/>
      <c r="AQ4006" s="27">
        <v>0</v>
      </c>
      <c r="AR4006" s="27">
        <f t="shared" si="113"/>
        <v>0</v>
      </c>
      <c r="AS4006" s="7"/>
      <c r="AT4006" s="7">
        <v>2016</v>
      </c>
      <c r="AU4006" s="89" t="s">
        <v>115</v>
      </c>
    </row>
    <row r="4007" spans="2:47" x14ac:dyDescent="0.25">
      <c r="B4007" s="10" t="s">
        <v>6794</v>
      </c>
      <c r="C4007" s="57" t="s">
        <v>100</v>
      </c>
      <c r="D4007" s="57" t="s">
        <v>6733</v>
      </c>
      <c r="E4007" s="57" t="s">
        <v>6734</v>
      </c>
      <c r="F4007" s="57" t="s">
        <v>6734</v>
      </c>
      <c r="G4007" s="57" t="s">
        <v>6791</v>
      </c>
      <c r="H4007" s="57" t="s">
        <v>1026</v>
      </c>
      <c r="I4007" s="57">
        <v>100</v>
      </c>
      <c r="J4007" s="68" t="s">
        <v>614</v>
      </c>
      <c r="K4007" s="25" t="s">
        <v>6792</v>
      </c>
      <c r="L4007" s="7"/>
      <c r="M4007" s="25" t="s">
        <v>6738</v>
      </c>
      <c r="N4007" s="10" t="s">
        <v>5955</v>
      </c>
      <c r="O4007" s="39"/>
      <c r="P4007" s="39"/>
      <c r="Q4007" s="39"/>
      <c r="R4007" s="39"/>
      <c r="S4007" s="77">
        <v>8250724.725893043</v>
      </c>
      <c r="T4007" s="69">
        <v>12190446.18</v>
      </c>
      <c r="U4007" s="77">
        <v>12376087.088839544</v>
      </c>
      <c r="V4007" s="77">
        <v>12376087.088839544</v>
      </c>
      <c r="W4007" s="77"/>
      <c r="X4007" s="77"/>
      <c r="Y4007" s="77"/>
      <c r="Z4007" s="77"/>
      <c r="AA4007" s="77"/>
      <c r="AB4007" s="77"/>
      <c r="AC4007" s="77"/>
      <c r="AD4007" s="77"/>
      <c r="AE4007" s="77"/>
      <c r="AF4007" s="77"/>
      <c r="AG4007" s="77"/>
      <c r="AH4007" s="77"/>
      <c r="AI4007" s="77"/>
      <c r="AJ4007" s="77"/>
      <c r="AK4007" s="77"/>
      <c r="AL4007" s="77"/>
      <c r="AM4007" s="77"/>
      <c r="AN4007" s="77"/>
      <c r="AO4007" s="77"/>
      <c r="AP4007" s="39"/>
      <c r="AQ4007" s="27">
        <v>0</v>
      </c>
      <c r="AR4007" s="27">
        <f t="shared" si="113"/>
        <v>0</v>
      </c>
      <c r="AS4007" s="7"/>
      <c r="AT4007" s="7">
        <v>2016</v>
      </c>
      <c r="AU4007" s="10" t="s">
        <v>6746</v>
      </c>
    </row>
    <row r="4008" spans="2:47" x14ac:dyDescent="0.25">
      <c r="B4008" s="10" t="s">
        <v>6795</v>
      </c>
      <c r="C4008" s="57" t="s">
        <v>100</v>
      </c>
      <c r="D4008" s="57" t="s">
        <v>6733</v>
      </c>
      <c r="E4008" s="57" t="s">
        <v>6734</v>
      </c>
      <c r="F4008" s="57" t="s">
        <v>6734</v>
      </c>
      <c r="G4008" s="57" t="s">
        <v>6796</v>
      </c>
      <c r="H4008" s="57" t="s">
        <v>1026</v>
      </c>
      <c r="I4008" s="57">
        <v>100</v>
      </c>
      <c r="J4008" s="68" t="s">
        <v>106</v>
      </c>
      <c r="K4008" s="25" t="s">
        <v>6792</v>
      </c>
      <c r="L4008" s="7"/>
      <c r="M4008" s="25" t="s">
        <v>6738</v>
      </c>
      <c r="N4008" s="10" t="s">
        <v>5955</v>
      </c>
      <c r="O4008" s="39"/>
      <c r="P4008" s="39"/>
      <c r="Q4008" s="39"/>
      <c r="R4008" s="39"/>
      <c r="S4008" s="77">
        <v>8250724.725893043</v>
      </c>
      <c r="T4008" s="70">
        <v>17777760</v>
      </c>
      <c r="U4008" s="77">
        <v>12376087.088839544</v>
      </c>
      <c r="V4008" s="77">
        <v>12376087.088839544</v>
      </c>
      <c r="W4008" s="77"/>
      <c r="X4008" s="77"/>
      <c r="Y4008" s="77"/>
      <c r="Z4008" s="77"/>
      <c r="AA4008" s="77"/>
      <c r="AB4008" s="77"/>
      <c r="AC4008" s="77"/>
      <c r="AD4008" s="77"/>
      <c r="AE4008" s="77"/>
      <c r="AF4008" s="77"/>
      <c r="AG4008" s="77"/>
      <c r="AH4008" s="77"/>
      <c r="AI4008" s="77"/>
      <c r="AJ4008" s="77"/>
      <c r="AK4008" s="77"/>
      <c r="AL4008" s="77"/>
      <c r="AM4008" s="77"/>
      <c r="AN4008" s="77"/>
      <c r="AO4008" s="77"/>
      <c r="AP4008" s="39"/>
      <c r="AQ4008" s="27">
        <v>0</v>
      </c>
      <c r="AR4008" s="27">
        <f t="shared" si="113"/>
        <v>0</v>
      </c>
      <c r="AS4008" s="7"/>
      <c r="AT4008" s="7">
        <v>2016</v>
      </c>
      <c r="AU4008" s="10" t="s">
        <v>6746</v>
      </c>
    </row>
    <row r="4009" spans="2:47" x14ac:dyDescent="0.25">
      <c r="B4009" s="10" t="s">
        <v>6797</v>
      </c>
      <c r="C4009" s="57" t="s">
        <v>100</v>
      </c>
      <c r="D4009" s="57" t="s">
        <v>6733</v>
      </c>
      <c r="E4009" s="57" t="s">
        <v>6734</v>
      </c>
      <c r="F4009" s="57" t="s">
        <v>6734</v>
      </c>
      <c r="G4009" s="57" t="s">
        <v>6798</v>
      </c>
      <c r="H4009" s="57" t="s">
        <v>1026</v>
      </c>
      <c r="I4009" s="57">
        <v>100</v>
      </c>
      <c r="J4009" s="68" t="s">
        <v>106</v>
      </c>
      <c r="K4009" s="25" t="s">
        <v>6792</v>
      </c>
      <c r="L4009" s="7"/>
      <c r="M4009" s="25" t="s">
        <v>6738</v>
      </c>
      <c r="N4009" s="10" t="s">
        <v>5955</v>
      </c>
      <c r="O4009" s="39"/>
      <c r="P4009" s="39"/>
      <c r="Q4009" s="39"/>
      <c r="R4009" s="39"/>
      <c r="S4009" s="77">
        <v>8250724.725893043</v>
      </c>
      <c r="T4009" s="70">
        <v>18962944</v>
      </c>
      <c r="U4009" s="77">
        <v>12376087.088839544</v>
      </c>
      <c r="V4009" s="77">
        <v>12376087.088839544</v>
      </c>
      <c r="W4009" s="77"/>
      <c r="X4009" s="77"/>
      <c r="Y4009" s="77"/>
      <c r="Z4009" s="77"/>
      <c r="AA4009" s="77"/>
      <c r="AB4009" s="77"/>
      <c r="AC4009" s="77"/>
      <c r="AD4009" s="77"/>
      <c r="AE4009" s="77"/>
      <c r="AF4009" s="77"/>
      <c r="AG4009" s="77"/>
      <c r="AH4009" s="77"/>
      <c r="AI4009" s="77"/>
      <c r="AJ4009" s="77"/>
      <c r="AK4009" s="77"/>
      <c r="AL4009" s="77"/>
      <c r="AM4009" s="77"/>
      <c r="AN4009" s="77"/>
      <c r="AO4009" s="77"/>
      <c r="AP4009" s="39"/>
      <c r="AQ4009" s="27">
        <f>SUM(O4009:W4009)</f>
        <v>51965842.903572135</v>
      </c>
      <c r="AR4009" s="27">
        <f t="shared" si="113"/>
        <v>58201744.052000798</v>
      </c>
      <c r="AS4009" s="7"/>
      <c r="AT4009" s="7" t="s">
        <v>6179</v>
      </c>
      <c r="AU4009" s="10" t="s">
        <v>6799</v>
      </c>
    </row>
    <row r="4010" spans="2:47" x14ac:dyDescent="0.2">
      <c r="B4010" s="10" t="s">
        <v>6800</v>
      </c>
      <c r="C4010" s="57" t="s">
        <v>100</v>
      </c>
      <c r="D4010" s="57" t="s">
        <v>6733</v>
      </c>
      <c r="E4010" s="57" t="s">
        <v>6734</v>
      </c>
      <c r="F4010" s="57" t="s">
        <v>6734</v>
      </c>
      <c r="G4010" s="57" t="s">
        <v>6801</v>
      </c>
      <c r="H4010" s="57" t="s">
        <v>1026</v>
      </c>
      <c r="I4010" s="57">
        <v>100</v>
      </c>
      <c r="J4010" s="68" t="s">
        <v>6007</v>
      </c>
      <c r="K4010" s="25" t="s">
        <v>6792</v>
      </c>
      <c r="L4010" s="7"/>
      <c r="M4010" s="25" t="s">
        <v>6738</v>
      </c>
      <c r="N4010" s="10" t="s">
        <v>5955</v>
      </c>
      <c r="O4010" s="39"/>
      <c r="P4010" s="39"/>
      <c r="Q4010" s="39"/>
      <c r="R4010" s="39"/>
      <c r="S4010" s="77">
        <v>5969756.9563432094</v>
      </c>
      <c r="T4010" s="77">
        <v>7163708.3476118511</v>
      </c>
      <c r="U4010" s="77">
        <v>7163708.3476118511</v>
      </c>
      <c r="V4010" s="77">
        <v>7163708.3476118511</v>
      </c>
      <c r="W4010" s="77"/>
      <c r="X4010" s="77"/>
      <c r="Y4010" s="77"/>
      <c r="Z4010" s="77"/>
      <c r="AA4010" s="77"/>
      <c r="AB4010" s="77"/>
      <c r="AC4010" s="77"/>
      <c r="AD4010" s="77"/>
      <c r="AE4010" s="77"/>
      <c r="AF4010" s="77"/>
      <c r="AG4010" s="77"/>
      <c r="AH4010" s="77"/>
      <c r="AI4010" s="77"/>
      <c r="AJ4010" s="77"/>
      <c r="AK4010" s="77"/>
      <c r="AL4010" s="77"/>
      <c r="AM4010" s="77"/>
      <c r="AN4010" s="77"/>
      <c r="AO4010" s="77"/>
      <c r="AP4010" s="39"/>
      <c r="AQ4010" s="27">
        <v>0</v>
      </c>
      <c r="AR4010" s="27">
        <f t="shared" si="113"/>
        <v>0</v>
      </c>
      <c r="AS4010" s="7"/>
      <c r="AT4010" s="7">
        <v>2016</v>
      </c>
      <c r="AU4010" s="13">
        <v>9.14</v>
      </c>
    </row>
    <row r="4011" spans="2:47" x14ac:dyDescent="0.25">
      <c r="B4011" s="10" t="s">
        <v>6802</v>
      </c>
      <c r="C4011" s="57" t="s">
        <v>100</v>
      </c>
      <c r="D4011" s="57" t="s">
        <v>6733</v>
      </c>
      <c r="E4011" s="57" t="s">
        <v>6734</v>
      </c>
      <c r="F4011" s="57" t="s">
        <v>6734</v>
      </c>
      <c r="G4011" s="57" t="s">
        <v>6801</v>
      </c>
      <c r="H4011" s="57" t="s">
        <v>1026</v>
      </c>
      <c r="I4011" s="57">
        <v>100</v>
      </c>
      <c r="J4011" s="68" t="s">
        <v>614</v>
      </c>
      <c r="K4011" s="25" t="s">
        <v>6792</v>
      </c>
      <c r="L4011" s="7"/>
      <c r="M4011" s="25" t="s">
        <v>6738</v>
      </c>
      <c r="N4011" s="10" t="s">
        <v>5955</v>
      </c>
      <c r="O4011" s="39"/>
      <c r="P4011" s="39"/>
      <c r="Q4011" s="39"/>
      <c r="R4011" s="39"/>
      <c r="S4011" s="77">
        <v>4775805.5650745686</v>
      </c>
      <c r="T4011" s="77">
        <v>7163708.3476118511</v>
      </c>
      <c r="U4011" s="77">
        <v>7163708.3476118511</v>
      </c>
      <c r="V4011" s="77">
        <v>7163708.3476118511</v>
      </c>
      <c r="W4011" s="77"/>
      <c r="X4011" s="77"/>
      <c r="Y4011" s="77"/>
      <c r="Z4011" s="77"/>
      <c r="AA4011" s="77"/>
      <c r="AB4011" s="77"/>
      <c r="AC4011" s="77"/>
      <c r="AD4011" s="77"/>
      <c r="AE4011" s="77"/>
      <c r="AF4011" s="77"/>
      <c r="AG4011" s="77"/>
      <c r="AH4011" s="77"/>
      <c r="AI4011" s="77"/>
      <c r="AJ4011" s="77"/>
      <c r="AK4011" s="77"/>
      <c r="AL4011" s="77"/>
      <c r="AM4011" s="77"/>
      <c r="AN4011" s="77"/>
      <c r="AO4011" s="77"/>
      <c r="AP4011" s="39"/>
      <c r="AQ4011" s="27">
        <v>0</v>
      </c>
      <c r="AR4011" s="27">
        <f t="shared" si="113"/>
        <v>0</v>
      </c>
      <c r="AS4011" s="7"/>
      <c r="AT4011" s="7">
        <v>2016</v>
      </c>
      <c r="AU4011" s="89" t="s">
        <v>115</v>
      </c>
    </row>
    <row r="4012" spans="2:47" x14ac:dyDescent="0.25">
      <c r="B4012" s="10" t="s">
        <v>6803</v>
      </c>
      <c r="C4012" s="57" t="s">
        <v>100</v>
      </c>
      <c r="D4012" s="57" t="s">
        <v>6733</v>
      </c>
      <c r="E4012" s="57" t="s">
        <v>6734</v>
      </c>
      <c r="F4012" s="57" t="s">
        <v>6734</v>
      </c>
      <c r="G4012" s="57" t="s">
        <v>6801</v>
      </c>
      <c r="H4012" s="57" t="s">
        <v>1026</v>
      </c>
      <c r="I4012" s="57">
        <v>100</v>
      </c>
      <c r="J4012" s="68" t="s">
        <v>614</v>
      </c>
      <c r="K4012" s="25" t="s">
        <v>6792</v>
      </c>
      <c r="L4012" s="7"/>
      <c r="M4012" s="25" t="s">
        <v>6738</v>
      </c>
      <c r="N4012" s="10" t="s">
        <v>5955</v>
      </c>
      <c r="O4012" s="39"/>
      <c r="P4012" s="39"/>
      <c r="Q4012" s="39"/>
      <c r="R4012" s="39"/>
      <c r="S4012" s="77">
        <v>4775805.5650745686</v>
      </c>
      <c r="T4012" s="70">
        <v>10677425.4676119</v>
      </c>
      <c r="U4012" s="77">
        <v>7163708.3476118511</v>
      </c>
      <c r="V4012" s="77">
        <v>7163708.3476118511</v>
      </c>
      <c r="W4012" s="77"/>
      <c r="X4012" s="77"/>
      <c r="Y4012" s="77"/>
      <c r="Z4012" s="77"/>
      <c r="AA4012" s="77"/>
      <c r="AB4012" s="77"/>
      <c r="AC4012" s="77"/>
      <c r="AD4012" s="77"/>
      <c r="AE4012" s="77"/>
      <c r="AF4012" s="77"/>
      <c r="AG4012" s="77"/>
      <c r="AH4012" s="77"/>
      <c r="AI4012" s="77"/>
      <c r="AJ4012" s="77"/>
      <c r="AK4012" s="77"/>
      <c r="AL4012" s="77"/>
      <c r="AM4012" s="77"/>
      <c r="AN4012" s="77"/>
      <c r="AO4012" s="77"/>
      <c r="AP4012" s="39"/>
      <c r="AQ4012" s="27">
        <v>0</v>
      </c>
      <c r="AR4012" s="27">
        <f t="shared" si="113"/>
        <v>0</v>
      </c>
      <c r="AS4012" s="7"/>
      <c r="AT4012" s="7">
        <v>2016</v>
      </c>
      <c r="AU4012" s="89" t="s">
        <v>115</v>
      </c>
    </row>
    <row r="4013" spans="2:47" x14ac:dyDescent="0.25">
      <c r="B4013" s="10" t="s">
        <v>6804</v>
      </c>
      <c r="C4013" s="57" t="s">
        <v>100</v>
      </c>
      <c r="D4013" s="57" t="s">
        <v>6733</v>
      </c>
      <c r="E4013" s="57" t="s">
        <v>6734</v>
      </c>
      <c r="F4013" s="57" t="s">
        <v>6734</v>
      </c>
      <c r="G4013" s="57" t="s">
        <v>6801</v>
      </c>
      <c r="H4013" s="57" t="s">
        <v>1026</v>
      </c>
      <c r="I4013" s="57">
        <v>100</v>
      </c>
      <c r="J4013" s="68" t="s">
        <v>614</v>
      </c>
      <c r="K4013" s="25" t="s">
        <v>6792</v>
      </c>
      <c r="L4013" s="7"/>
      <c r="M4013" s="25" t="s">
        <v>6738</v>
      </c>
      <c r="N4013" s="10" t="s">
        <v>5955</v>
      </c>
      <c r="O4013" s="39"/>
      <c r="P4013" s="39"/>
      <c r="Q4013" s="39"/>
      <c r="R4013" s="39"/>
      <c r="S4013" s="77">
        <v>4775805.5650745686</v>
      </c>
      <c r="T4013" s="70">
        <v>8820295.7200000025</v>
      </c>
      <c r="U4013" s="77">
        <v>7163708.3476118511</v>
      </c>
      <c r="V4013" s="77">
        <v>7163708.3476118511</v>
      </c>
      <c r="W4013" s="77"/>
      <c r="X4013" s="77"/>
      <c r="Y4013" s="77"/>
      <c r="Z4013" s="77"/>
      <c r="AA4013" s="77"/>
      <c r="AB4013" s="77"/>
      <c r="AC4013" s="77"/>
      <c r="AD4013" s="77"/>
      <c r="AE4013" s="77"/>
      <c r="AF4013" s="77"/>
      <c r="AG4013" s="77"/>
      <c r="AH4013" s="77"/>
      <c r="AI4013" s="77"/>
      <c r="AJ4013" s="77"/>
      <c r="AK4013" s="77"/>
      <c r="AL4013" s="77"/>
      <c r="AM4013" s="77"/>
      <c r="AN4013" s="77"/>
      <c r="AO4013" s="77"/>
      <c r="AP4013" s="39"/>
      <c r="AQ4013" s="27">
        <v>0</v>
      </c>
      <c r="AR4013" s="27">
        <f t="shared" si="113"/>
        <v>0</v>
      </c>
      <c r="AS4013" s="7"/>
      <c r="AT4013" s="7">
        <v>2016</v>
      </c>
      <c r="AU4013" s="10" t="s">
        <v>6746</v>
      </c>
    </row>
    <row r="4014" spans="2:47" x14ac:dyDescent="0.25">
      <c r="B4014" s="10" t="s">
        <v>6805</v>
      </c>
      <c r="C4014" s="57" t="s">
        <v>100</v>
      </c>
      <c r="D4014" s="57" t="s">
        <v>6733</v>
      </c>
      <c r="E4014" s="57" t="s">
        <v>6734</v>
      </c>
      <c r="F4014" s="57" t="s">
        <v>6734</v>
      </c>
      <c r="G4014" s="57" t="s">
        <v>6806</v>
      </c>
      <c r="H4014" s="57" t="s">
        <v>1026</v>
      </c>
      <c r="I4014" s="57">
        <v>100</v>
      </c>
      <c r="J4014" s="68" t="s">
        <v>106</v>
      </c>
      <c r="K4014" s="25" t="s">
        <v>6792</v>
      </c>
      <c r="L4014" s="7"/>
      <c r="M4014" s="25" t="s">
        <v>6738</v>
      </c>
      <c r="N4014" s="10" t="s">
        <v>5955</v>
      </c>
      <c r="O4014" s="39"/>
      <c r="P4014" s="39"/>
      <c r="Q4014" s="39"/>
      <c r="R4014" s="39"/>
      <c r="S4014" s="77">
        <v>4775805.5650745686</v>
      </c>
      <c r="T4014" s="70">
        <v>11907426.870000001</v>
      </c>
      <c r="U4014" s="77">
        <v>7163708.3476118511</v>
      </c>
      <c r="V4014" s="77">
        <v>7163708.3476118511</v>
      </c>
      <c r="W4014" s="77"/>
      <c r="X4014" s="77"/>
      <c r="Y4014" s="77"/>
      <c r="Z4014" s="77"/>
      <c r="AA4014" s="77"/>
      <c r="AB4014" s="77"/>
      <c r="AC4014" s="77"/>
      <c r="AD4014" s="77"/>
      <c r="AE4014" s="77"/>
      <c r="AF4014" s="77"/>
      <c r="AG4014" s="77"/>
      <c r="AH4014" s="77"/>
      <c r="AI4014" s="77"/>
      <c r="AJ4014" s="77"/>
      <c r="AK4014" s="77"/>
      <c r="AL4014" s="77"/>
      <c r="AM4014" s="77"/>
      <c r="AN4014" s="77"/>
      <c r="AO4014" s="77"/>
      <c r="AP4014" s="39"/>
      <c r="AQ4014" s="27">
        <f>SUM(O4014:W4014)</f>
        <v>31010649.130298272</v>
      </c>
      <c r="AR4014" s="27">
        <f t="shared" si="113"/>
        <v>34731927.02593407</v>
      </c>
      <c r="AS4014" s="7"/>
      <c r="AT4014" s="7">
        <v>2016</v>
      </c>
      <c r="AU4014" s="10" t="s">
        <v>6807</v>
      </c>
    </row>
    <row r="4015" spans="2:47" x14ac:dyDescent="0.2">
      <c r="B4015" s="10" t="s">
        <v>6808</v>
      </c>
      <c r="C4015" s="57" t="s">
        <v>100</v>
      </c>
      <c r="D4015" s="66" t="s">
        <v>6723</v>
      </c>
      <c r="E4015" s="15" t="s">
        <v>6724</v>
      </c>
      <c r="F4015" s="15" t="s">
        <v>6724</v>
      </c>
      <c r="G4015" s="15" t="s">
        <v>6725</v>
      </c>
      <c r="H4015" s="15" t="s">
        <v>105</v>
      </c>
      <c r="I4015" s="15">
        <v>100</v>
      </c>
      <c r="J4015" s="15" t="s">
        <v>614</v>
      </c>
      <c r="K4015" s="67" t="s">
        <v>6726</v>
      </c>
      <c r="L4015" s="57"/>
      <c r="M4015" s="15" t="s">
        <v>6727</v>
      </c>
      <c r="N4015" s="10" t="s">
        <v>5955</v>
      </c>
      <c r="O4015" s="110"/>
      <c r="P4015" s="111"/>
      <c r="Q4015" s="27"/>
      <c r="R4015" s="27"/>
      <c r="S4015" s="80">
        <v>5710865.25</v>
      </c>
      <c r="T4015" s="80">
        <v>7085440.0000000009</v>
      </c>
      <c r="U4015" s="80">
        <v>7085440.0000000009</v>
      </c>
      <c r="V4015" s="80">
        <v>7085440.0000000009</v>
      </c>
      <c r="W4015" s="80"/>
      <c r="X4015" s="80"/>
      <c r="Y4015" s="80"/>
      <c r="Z4015" s="80"/>
      <c r="AA4015" s="80"/>
      <c r="AB4015" s="80"/>
      <c r="AC4015" s="80"/>
      <c r="AD4015" s="80"/>
      <c r="AE4015" s="80"/>
      <c r="AF4015" s="80"/>
      <c r="AG4015" s="80"/>
      <c r="AH4015" s="80"/>
      <c r="AI4015" s="80"/>
      <c r="AJ4015" s="80"/>
      <c r="AK4015" s="80"/>
      <c r="AL4015" s="80"/>
      <c r="AM4015" s="80"/>
      <c r="AN4015" s="80"/>
      <c r="AO4015" s="80"/>
      <c r="AP4015" s="80"/>
      <c r="AQ4015" s="27">
        <v>0</v>
      </c>
      <c r="AR4015" s="27">
        <f t="shared" si="113"/>
        <v>0</v>
      </c>
      <c r="AS4015" s="13"/>
      <c r="AT4015" s="15">
        <v>2016</v>
      </c>
      <c r="AU4015" s="13">
        <v>9</v>
      </c>
    </row>
    <row r="4016" spans="2:47" x14ac:dyDescent="0.2">
      <c r="B4016" s="10" t="s">
        <v>6809</v>
      </c>
      <c r="C4016" s="57" t="s">
        <v>100</v>
      </c>
      <c r="D4016" s="66" t="s">
        <v>6723</v>
      </c>
      <c r="E4016" s="15" t="s">
        <v>6724</v>
      </c>
      <c r="F4016" s="15" t="s">
        <v>6724</v>
      </c>
      <c r="G4016" s="15" t="s">
        <v>6725</v>
      </c>
      <c r="H4016" s="15" t="s">
        <v>105</v>
      </c>
      <c r="I4016" s="15">
        <v>100</v>
      </c>
      <c r="J4016" s="10" t="s">
        <v>747</v>
      </c>
      <c r="K4016" s="67" t="s">
        <v>6726</v>
      </c>
      <c r="L4016" s="57"/>
      <c r="M4016" s="15" t="s">
        <v>6727</v>
      </c>
      <c r="N4016" s="10" t="s">
        <v>5955</v>
      </c>
      <c r="O4016" s="110"/>
      <c r="P4016" s="111"/>
      <c r="Q4016" s="27"/>
      <c r="R4016" s="27"/>
      <c r="S4016" s="80">
        <v>5710865.25</v>
      </c>
      <c r="T4016" s="80">
        <v>7085440.0000000009</v>
      </c>
      <c r="U4016" s="80">
        <v>7085440.0000000009</v>
      </c>
      <c r="V4016" s="80">
        <v>7085440.0000000009</v>
      </c>
      <c r="W4016" s="80"/>
      <c r="X4016" s="80"/>
      <c r="Y4016" s="80"/>
      <c r="Z4016" s="80"/>
      <c r="AA4016" s="80"/>
      <c r="AB4016" s="80"/>
      <c r="AC4016" s="80"/>
      <c r="AD4016" s="80"/>
      <c r="AE4016" s="80"/>
      <c r="AF4016" s="80"/>
      <c r="AG4016" s="80"/>
      <c r="AH4016" s="80"/>
      <c r="AI4016" s="80"/>
      <c r="AJ4016" s="80"/>
      <c r="AK4016" s="80"/>
      <c r="AL4016" s="80"/>
      <c r="AM4016" s="80"/>
      <c r="AN4016" s="80"/>
      <c r="AO4016" s="80"/>
      <c r="AP4016" s="80"/>
      <c r="AQ4016" s="27">
        <v>0</v>
      </c>
      <c r="AR4016" s="27">
        <f t="shared" si="113"/>
        <v>0</v>
      </c>
      <c r="AS4016" s="13"/>
      <c r="AT4016" s="15">
        <v>2016</v>
      </c>
      <c r="AU4016" s="13" t="s">
        <v>6810</v>
      </c>
    </row>
    <row r="4017" spans="2:47" x14ac:dyDescent="0.2">
      <c r="B4017" s="10" t="s">
        <v>6811</v>
      </c>
      <c r="C4017" s="57" t="s">
        <v>100</v>
      </c>
      <c r="D4017" s="15" t="s">
        <v>6723</v>
      </c>
      <c r="E4017" s="15" t="s">
        <v>6724</v>
      </c>
      <c r="F4017" s="15" t="s">
        <v>6724</v>
      </c>
      <c r="G4017" s="15" t="s">
        <v>6725</v>
      </c>
      <c r="H4017" s="15" t="s">
        <v>105</v>
      </c>
      <c r="I4017" s="15">
        <v>100</v>
      </c>
      <c r="J4017" s="13" t="s">
        <v>488</v>
      </c>
      <c r="K4017" s="15" t="s">
        <v>6726</v>
      </c>
      <c r="L4017" s="15"/>
      <c r="M4017" s="15" t="s">
        <v>6727</v>
      </c>
      <c r="N4017" s="10" t="s">
        <v>5955</v>
      </c>
      <c r="O4017" s="110"/>
      <c r="P4017" s="111"/>
      <c r="Q4017" s="27"/>
      <c r="R4017" s="27"/>
      <c r="S4017" s="75">
        <v>3074574.29</v>
      </c>
      <c r="T4017" s="80"/>
      <c r="U4017" s="80"/>
      <c r="V4017" s="80"/>
      <c r="W4017" s="80"/>
      <c r="X4017" s="80"/>
      <c r="Y4017" s="80"/>
      <c r="Z4017" s="80"/>
      <c r="AA4017" s="80"/>
      <c r="AB4017" s="80"/>
      <c r="AC4017" s="80"/>
      <c r="AD4017" s="80"/>
      <c r="AE4017" s="80"/>
      <c r="AF4017" s="80"/>
      <c r="AG4017" s="80"/>
      <c r="AH4017" s="80"/>
      <c r="AI4017" s="80"/>
      <c r="AJ4017" s="80"/>
      <c r="AK4017" s="80"/>
      <c r="AL4017" s="80"/>
      <c r="AM4017" s="80"/>
      <c r="AN4017" s="80"/>
      <c r="AO4017" s="80"/>
      <c r="AP4017" s="80"/>
      <c r="AQ4017" s="27">
        <f>SUM(O4017:W4017)</f>
        <v>3074574.29</v>
      </c>
      <c r="AR4017" s="27">
        <f t="shared" si="113"/>
        <v>3443523.2048000004</v>
      </c>
      <c r="AS4017" s="13"/>
      <c r="AT4017" s="15">
        <v>2016</v>
      </c>
      <c r="AU4017" s="13"/>
    </row>
    <row r="4018" spans="2:47" x14ac:dyDescent="0.2">
      <c r="B4018" s="10" t="s">
        <v>6812</v>
      </c>
      <c r="C4018" s="31" t="s">
        <v>100</v>
      </c>
      <c r="D4018" s="31" t="s">
        <v>6813</v>
      </c>
      <c r="E4018" s="31" t="s">
        <v>6814</v>
      </c>
      <c r="F4018" s="31" t="s">
        <v>6814</v>
      </c>
      <c r="G4018" s="31" t="s">
        <v>6815</v>
      </c>
      <c r="H4018" s="31" t="s">
        <v>1026</v>
      </c>
      <c r="I4018" s="31">
        <v>50</v>
      </c>
      <c r="J4018" s="31" t="s">
        <v>745</v>
      </c>
      <c r="K4018" s="31" t="s">
        <v>5952</v>
      </c>
      <c r="L4018" s="31"/>
      <c r="M4018" s="31" t="s">
        <v>6044</v>
      </c>
      <c r="N4018" s="10" t="s">
        <v>5955</v>
      </c>
      <c r="O4018" s="31"/>
      <c r="P4018" s="31"/>
      <c r="Q4018" s="31"/>
      <c r="R4018" s="13"/>
      <c r="S4018" s="27">
        <v>131853948</v>
      </c>
      <c r="T4018" s="27">
        <v>435966652</v>
      </c>
      <c r="U4018" s="27">
        <v>470782245</v>
      </c>
      <c r="V4018" s="27">
        <v>563523337</v>
      </c>
      <c r="W4018" s="27">
        <v>582129380</v>
      </c>
      <c r="X4018" s="27"/>
      <c r="Y4018" s="27"/>
      <c r="Z4018" s="27"/>
      <c r="AA4018" s="27"/>
      <c r="AB4018" s="27"/>
      <c r="AC4018" s="27"/>
      <c r="AD4018" s="27"/>
      <c r="AE4018" s="27"/>
      <c r="AF4018" s="27"/>
      <c r="AG4018" s="27"/>
      <c r="AH4018" s="27"/>
      <c r="AI4018" s="27"/>
      <c r="AJ4018" s="27"/>
      <c r="AK4018" s="27"/>
      <c r="AL4018" s="27"/>
      <c r="AM4018" s="27"/>
      <c r="AN4018" s="27"/>
      <c r="AO4018" s="27"/>
      <c r="AP4018" s="13"/>
      <c r="AQ4018" s="39">
        <v>0</v>
      </c>
      <c r="AR4018" s="27">
        <f t="shared" si="113"/>
        <v>0</v>
      </c>
      <c r="AS4018" s="13"/>
      <c r="AT4018" s="13">
        <v>2016</v>
      </c>
      <c r="AU4018" s="15">
        <v>9.14</v>
      </c>
    </row>
    <row r="4019" spans="2:47" x14ac:dyDescent="0.2">
      <c r="B4019" s="10" t="s">
        <v>6816</v>
      </c>
      <c r="C4019" s="31" t="s">
        <v>100</v>
      </c>
      <c r="D4019" s="31" t="s">
        <v>6813</v>
      </c>
      <c r="E4019" s="31" t="s">
        <v>6814</v>
      </c>
      <c r="F4019" s="31" t="s">
        <v>6814</v>
      </c>
      <c r="G4019" s="31" t="s">
        <v>6815</v>
      </c>
      <c r="H4019" s="13" t="s">
        <v>1026</v>
      </c>
      <c r="I4019" s="31">
        <v>50</v>
      </c>
      <c r="J4019" s="10" t="s">
        <v>462</v>
      </c>
      <c r="K4019" s="31" t="s">
        <v>5952</v>
      </c>
      <c r="L4019" s="31"/>
      <c r="M4019" s="31" t="s">
        <v>6044</v>
      </c>
      <c r="N4019" s="10" t="s">
        <v>5955</v>
      </c>
      <c r="O4019" s="31"/>
      <c r="P4019" s="31"/>
      <c r="Q4019" s="31"/>
      <c r="R4019" s="13"/>
      <c r="S4019" s="27">
        <v>10122000</v>
      </c>
      <c r="T4019" s="27">
        <v>435966652</v>
      </c>
      <c r="U4019" s="27">
        <v>470782245</v>
      </c>
      <c r="V4019" s="27">
        <v>563523337</v>
      </c>
      <c r="W4019" s="27">
        <v>582129380</v>
      </c>
      <c r="X4019" s="27"/>
      <c r="Y4019" s="27"/>
      <c r="Z4019" s="27"/>
      <c r="AA4019" s="27"/>
      <c r="AB4019" s="27"/>
      <c r="AC4019" s="27"/>
      <c r="AD4019" s="27"/>
      <c r="AE4019" s="27"/>
      <c r="AF4019" s="27"/>
      <c r="AG4019" s="27"/>
      <c r="AH4019" s="27"/>
      <c r="AI4019" s="27"/>
      <c r="AJ4019" s="27"/>
      <c r="AK4019" s="27"/>
      <c r="AL4019" s="27"/>
      <c r="AM4019" s="27"/>
      <c r="AN4019" s="27"/>
      <c r="AO4019" s="27"/>
      <c r="AP4019" s="13"/>
      <c r="AQ4019" s="39">
        <v>0</v>
      </c>
      <c r="AR4019" s="27">
        <f t="shared" si="113"/>
        <v>0</v>
      </c>
      <c r="AS4019" s="13"/>
      <c r="AT4019" s="13">
        <v>2016</v>
      </c>
      <c r="AU4019" s="13" t="s">
        <v>6817</v>
      </c>
    </row>
    <row r="4020" spans="2:47" x14ac:dyDescent="0.2">
      <c r="B4020" s="10" t="s">
        <v>6818</v>
      </c>
      <c r="C4020" s="31" t="s">
        <v>100</v>
      </c>
      <c r="D4020" s="31" t="s">
        <v>6813</v>
      </c>
      <c r="E4020" s="31" t="s">
        <v>6814</v>
      </c>
      <c r="F4020" s="31" t="s">
        <v>6814</v>
      </c>
      <c r="G4020" s="31" t="s">
        <v>6815</v>
      </c>
      <c r="H4020" s="13" t="s">
        <v>1026</v>
      </c>
      <c r="I4020" s="31">
        <v>50</v>
      </c>
      <c r="J4020" s="10" t="s">
        <v>462</v>
      </c>
      <c r="K4020" s="10" t="s">
        <v>6819</v>
      </c>
      <c r="L4020" s="31"/>
      <c r="M4020" s="31" t="s">
        <v>6044</v>
      </c>
      <c r="N4020" s="31" t="s">
        <v>5955</v>
      </c>
      <c r="O4020" s="31"/>
      <c r="P4020" s="31"/>
      <c r="Q4020" s="31"/>
      <c r="R4020" s="13"/>
      <c r="S4020" s="27">
        <v>9315000</v>
      </c>
      <c r="T4020" s="27">
        <v>165154500</v>
      </c>
      <c r="U4020" s="27">
        <v>132995750</v>
      </c>
      <c r="V4020" s="27">
        <v>109826747.99999999</v>
      </c>
      <c r="W4020" s="27">
        <v>111332811</v>
      </c>
      <c r="X4020" s="27"/>
      <c r="Y4020" s="27"/>
      <c r="Z4020" s="27"/>
      <c r="AA4020" s="27"/>
      <c r="AB4020" s="27"/>
      <c r="AC4020" s="27"/>
      <c r="AD4020" s="27"/>
      <c r="AE4020" s="27"/>
      <c r="AF4020" s="27"/>
      <c r="AG4020" s="27"/>
      <c r="AH4020" s="27"/>
      <c r="AI4020" s="27"/>
      <c r="AJ4020" s="27"/>
      <c r="AK4020" s="27"/>
      <c r="AL4020" s="27"/>
      <c r="AM4020" s="27"/>
      <c r="AN4020" s="27"/>
      <c r="AO4020" s="27"/>
      <c r="AP4020" s="13"/>
      <c r="AQ4020" s="39">
        <v>0</v>
      </c>
      <c r="AR4020" s="27">
        <f t="shared" si="113"/>
        <v>0</v>
      </c>
      <c r="AS4020" s="13"/>
      <c r="AT4020" s="13">
        <v>2016</v>
      </c>
      <c r="AU4020" s="10">
        <v>6.9</v>
      </c>
    </row>
    <row r="4021" spans="2:47" x14ac:dyDescent="0.25">
      <c r="B4021" s="10" t="s">
        <v>6820</v>
      </c>
      <c r="C4021" s="16" t="s">
        <v>100</v>
      </c>
      <c r="D4021" s="16" t="s">
        <v>6813</v>
      </c>
      <c r="E4021" s="16" t="s">
        <v>6814</v>
      </c>
      <c r="F4021" s="16" t="s">
        <v>6814</v>
      </c>
      <c r="G4021" s="32" t="s">
        <v>6821</v>
      </c>
      <c r="H4021" s="10" t="s">
        <v>1026</v>
      </c>
      <c r="I4021" s="10">
        <v>50</v>
      </c>
      <c r="J4021" s="15" t="s">
        <v>5907</v>
      </c>
      <c r="K4021" s="10" t="s">
        <v>6819</v>
      </c>
      <c r="L4021" s="10"/>
      <c r="M4021" s="10" t="s">
        <v>6044</v>
      </c>
      <c r="N4021" s="10" t="s">
        <v>5955</v>
      </c>
      <c r="O4021" s="27"/>
      <c r="P4021" s="39"/>
      <c r="Q4021" s="39"/>
      <c r="R4021" s="27"/>
      <c r="S4021" s="27">
        <v>9315000</v>
      </c>
      <c r="T4021" s="27">
        <v>165154500</v>
      </c>
      <c r="U4021" s="27">
        <v>132995750</v>
      </c>
      <c r="V4021" s="27">
        <v>109826747.99999999</v>
      </c>
      <c r="W4021" s="27">
        <v>111332811</v>
      </c>
      <c r="X4021" s="27"/>
      <c r="Y4021" s="27"/>
      <c r="Z4021" s="27"/>
      <c r="AA4021" s="27"/>
      <c r="AB4021" s="27"/>
      <c r="AC4021" s="27"/>
      <c r="AD4021" s="27"/>
      <c r="AE4021" s="27"/>
      <c r="AF4021" s="27"/>
      <c r="AG4021" s="27"/>
      <c r="AH4021" s="27"/>
      <c r="AI4021" s="27"/>
      <c r="AJ4021" s="27"/>
      <c r="AK4021" s="27"/>
      <c r="AL4021" s="27"/>
      <c r="AM4021" s="27"/>
      <c r="AN4021" s="27"/>
      <c r="AO4021" s="27"/>
      <c r="AP4021" s="27"/>
      <c r="AQ4021" s="27">
        <v>0</v>
      </c>
      <c r="AR4021" s="27">
        <f t="shared" si="113"/>
        <v>0</v>
      </c>
      <c r="AS4021" s="10"/>
      <c r="AT4021" s="43">
        <v>2016</v>
      </c>
      <c r="AU4021" s="10">
        <v>9.14</v>
      </c>
    </row>
    <row r="4022" spans="2:47" x14ac:dyDescent="0.25">
      <c r="B4022" s="10" t="s">
        <v>6822</v>
      </c>
      <c r="C4022" s="16" t="s">
        <v>100</v>
      </c>
      <c r="D4022" s="16" t="s">
        <v>6813</v>
      </c>
      <c r="E4022" s="16" t="s">
        <v>6814</v>
      </c>
      <c r="F4022" s="16" t="s">
        <v>6814</v>
      </c>
      <c r="G4022" s="32" t="s">
        <v>6821</v>
      </c>
      <c r="H4022" s="10" t="s">
        <v>1026</v>
      </c>
      <c r="I4022" s="10">
        <v>50</v>
      </c>
      <c r="J4022" s="15" t="s">
        <v>1386</v>
      </c>
      <c r="K4022" s="10" t="s">
        <v>6819</v>
      </c>
      <c r="L4022" s="10"/>
      <c r="M4022" s="10" t="s">
        <v>6044</v>
      </c>
      <c r="N4022" s="10" t="s">
        <v>5955</v>
      </c>
      <c r="O4022" s="27"/>
      <c r="P4022" s="39"/>
      <c r="Q4022" s="39"/>
      <c r="R4022" s="27"/>
      <c r="S4022" s="27"/>
      <c r="T4022" s="27">
        <v>165154500</v>
      </c>
      <c r="U4022" s="27">
        <v>132995750</v>
      </c>
      <c r="V4022" s="27">
        <v>109826747.99999999</v>
      </c>
      <c r="W4022" s="27">
        <v>111332811</v>
      </c>
      <c r="X4022" s="27"/>
      <c r="Y4022" s="27"/>
      <c r="Z4022" s="27"/>
      <c r="AA4022" s="27"/>
      <c r="AB4022" s="27"/>
      <c r="AC4022" s="27"/>
      <c r="AD4022" s="27"/>
      <c r="AE4022" s="27"/>
      <c r="AF4022" s="27"/>
      <c r="AG4022" s="27"/>
      <c r="AH4022" s="27"/>
      <c r="AI4022" s="27"/>
      <c r="AJ4022" s="27"/>
      <c r="AK4022" s="27"/>
      <c r="AL4022" s="27"/>
      <c r="AM4022" s="27"/>
      <c r="AN4022" s="27"/>
      <c r="AO4022" s="27"/>
      <c r="AP4022" s="27"/>
      <c r="AQ4022" s="27">
        <f>SUM(R4022:W4022)</f>
        <v>519309809</v>
      </c>
      <c r="AR4022" s="27">
        <f t="shared" si="113"/>
        <v>581626986.08000004</v>
      </c>
      <c r="AS4022" s="10"/>
      <c r="AT4022" s="43">
        <v>2016</v>
      </c>
      <c r="AU4022" s="10"/>
    </row>
    <row r="4023" spans="2:47" x14ac:dyDescent="0.2">
      <c r="B4023" s="10" t="s">
        <v>6823</v>
      </c>
      <c r="C4023" s="16" t="s">
        <v>100</v>
      </c>
      <c r="D4023" s="10" t="s">
        <v>6813</v>
      </c>
      <c r="E4023" s="31" t="s">
        <v>6814</v>
      </c>
      <c r="F4023" s="31" t="s">
        <v>6814</v>
      </c>
      <c r="G4023" s="10" t="s">
        <v>6815</v>
      </c>
      <c r="H4023" s="13" t="s">
        <v>1026</v>
      </c>
      <c r="I4023" s="10">
        <v>50</v>
      </c>
      <c r="J4023" s="10" t="s">
        <v>462</v>
      </c>
      <c r="K4023" s="10" t="s">
        <v>6824</v>
      </c>
      <c r="L4023" s="10" t="s">
        <v>5953</v>
      </c>
      <c r="M4023" s="10" t="s">
        <v>6044</v>
      </c>
      <c r="N4023" s="31" t="s">
        <v>5955</v>
      </c>
      <c r="O4023" s="31"/>
      <c r="P4023" s="31"/>
      <c r="Q4023" s="31"/>
      <c r="R4023" s="13"/>
      <c r="S4023" s="27">
        <v>807000</v>
      </c>
      <c r="T4023" s="27">
        <v>24625500</v>
      </c>
      <c r="U4023" s="27">
        <v>31536000</v>
      </c>
      <c r="V4023" s="27">
        <v>29048379</v>
      </c>
      <c r="W4023" s="27">
        <v>31060240.75</v>
      </c>
      <c r="X4023" s="27"/>
      <c r="Y4023" s="27"/>
      <c r="Z4023" s="27"/>
      <c r="AA4023" s="27"/>
      <c r="AB4023" s="27"/>
      <c r="AC4023" s="27"/>
      <c r="AD4023" s="27"/>
      <c r="AE4023" s="27"/>
      <c r="AF4023" s="27"/>
      <c r="AG4023" s="27"/>
      <c r="AH4023" s="27"/>
      <c r="AI4023" s="27"/>
      <c r="AJ4023" s="27"/>
      <c r="AK4023" s="27"/>
      <c r="AL4023" s="27"/>
      <c r="AM4023" s="27"/>
      <c r="AN4023" s="27"/>
      <c r="AO4023" s="27"/>
      <c r="AP4023" s="13"/>
      <c r="AQ4023" s="39">
        <v>0</v>
      </c>
      <c r="AR4023" s="27">
        <f t="shared" si="113"/>
        <v>0</v>
      </c>
      <c r="AS4023" s="13"/>
      <c r="AT4023" s="13">
        <v>2016</v>
      </c>
      <c r="AU4023" s="10">
        <v>6.9</v>
      </c>
    </row>
    <row r="4024" spans="2:47" x14ac:dyDescent="0.25">
      <c r="B4024" s="10" t="s">
        <v>6825</v>
      </c>
      <c r="C4024" s="16" t="s">
        <v>100</v>
      </c>
      <c r="D4024" s="16" t="s">
        <v>6813</v>
      </c>
      <c r="E4024" s="16" t="s">
        <v>6814</v>
      </c>
      <c r="F4024" s="16" t="s">
        <v>6814</v>
      </c>
      <c r="G4024" s="32" t="s">
        <v>6826</v>
      </c>
      <c r="H4024" s="10" t="s">
        <v>1026</v>
      </c>
      <c r="I4024" s="10">
        <v>50</v>
      </c>
      <c r="J4024" s="15" t="s">
        <v>5907</v>
      </c>
      <c r="K4024" s="10" t="s">
        <v>6824</v>
      </c>
      <c r="L4024" s="10" t="s">
        <v>5953</v>
      </c>
      <c r="M4024" s="10" t="s">
        <v>6044</v>
      </c>
      <c r="N4024" s="10" t="s">
        <v>5955</v>
      </c>
      <c r="O4024" s="27"/>
      <c r="P4024" s="39"/>
      <c r="Q4024" s="39"/>
      <c r="R4024" s="27"/>
      <c r="S4024" s="27">
        <v>807000</v>
      </c>
      <c r="T4024" s="27">
        <v>24625500</v>
      </c>
      <c r="U4024" s="27">
        <v>31536000</v>
      </c>
      <c r="V4024" s="27">
        <v>29048379</v>
      </c>
      <c r="W4024" s="27">
        <v>31060240.75</v>
      </c>
      <c r="X4024" s="27"/>
      <c r="Y4024" s="27"/>
      <c r="Z4024" s="27"/>
      <c r="AA4024" s="27"/>
      <c r="AB4024" s="27"/>
      <c r="AC4024" s="27"/>
      <c r="AD4024" s="27"/>
      <c r="AE4024" s="27"/>
      <c r="AF4024" s="27"/>
      <c r="AG4024" s="27"/>
      <c r="AH4024" s="27"/>
      <c r="AI4024" s="27"/>
      <c r="AJ4024" s="27"/>
      <c r="AK4024" s="27"/>
      <c r="AL4024" s="27"/>
      <c r="AM4024" s="27"/>
      <c r="AN4024" s="27"/>
      <c r="AO4024" s="27"/>
      <c r="AP4024" s="27"/>
      <c r="AQ4024" s="27">
        <v>0</v>
      </c>
      <c r="AR4024" s="27">
        <f t="shared" si="113"/>
        <v>0</v>
      </c>
      <c r="AS4024" s="10"/>
      <c r="AT4024" s="43">
        <v>2016</v>
      </c>
      <c r="AU4024" s="10">
        <v>9.14</v>
      </c>
    </row>
    <row r="4025" spans="2:47" x14ac:dyDescent="0.25">
      <c r="B4025" s="10" t="s">
        <v>6827</v>
      </c>
      <c r="C4025" s="16" t="s">
        <v>100</v>
      </c>
      <c r="D4025" s="16" t="s">
        <v>6813</v>
      </c>
      <c r="E4025" s="16" t="s">
        <v>6814</v>
      </c>
      <c r="F4025" s="16" t="s">
        <v>6814</v>
      </c>
      <c r="G4025" s="32" t="s">
        <v>6826</v>
      </c>
      <c r="H4025" s="10" t="s">
        <v>1026</v>
      </c>
      <c r="I4025" s="10">
        <v>50</v>
      </c>
      <c r="J4025" s="15" t="s">
        <v>1386</v>
      </c>
      <c r="K4025" s="10" t="s">
        <v>6824</v>
      </c>
      <c r="L4025" s="10" t="s">
        <v>5953</v>
      </c>
      <c r="M4025" s="10" t="s">
        <v>6044</v>
      </c>
      <c r="N4025" s="10" t="s">
        <v>5955</v>
      </c>
      <c r="O4025" s="27"/>
      <c r="P4025" s="39"/>
      <c r="Q4025" s="39"/>
      <c r="R4025" s="27"/>
      <c r="S4025" s="27"/>
      <c r="T4025" s="27">
        <v>24625500</v>
      </c>
      <c r="U4025" s="27">
        <v>31536000</v>
      </c>
      <c r="V4025" s="27">
        <v>29048379</v>
      </c>
      <c r="W4025" s="27">
        <v>31060240.75</v>
      </c>
      <c r="X4025" s="27"/>
      <c r="Y4025" s="27"/>
      <c r="Z4025" s="27"/>
      <c r="AA4025" s="27"/>
      <c r="AB4025" s="27"/>
      <c r="AC4025" s="27"/>
      <c r="AD4025" s="27"/>
      <c r="AE4025" s="27"/>
      <c r="AF4025" s="27"/>
      <c r="AG4025" s="27"/>
      <c r="AH4025" s="27"/>
      <c r="AI4025" s="27"/>
      <c r="AJ4025" s="27"/>
      <c r="AK4025" s="27"/>
      <c r="AL4025" s="27"/>
      <c r="AM4025" s="27"/>
      <c r="AN4025" s="27"/>
      <c r="AO4025" s="27"/>
      <c r="AP4025" s="27"/>
      <c r="AQ4025" s="27">
        <f>SUM(R4025:W4025)</f>
        <v>116270119.75</v>
      </c>
      <c r="AR4025" s="27">
        <f t="shared" si="113"/>
        <v>130222534.12000002</v>
      </c>
      <c r="AS4025" s="10"/>
      <c r="AT4025" s="43">
        <v>2016</v>
      </c>
      <c r="AU4025" s="10"/>
    </row>
    <row r="4026" spans="2:47" x14ac:dyDescent="0.2">
      <c r="B4026" s="10" t="s">
        <v>6828</v>
      </c>
      <c r="C4026" s="16" t="s">
        <v>100</v>
      </c>
      <c r="D4026" s="10" t="s">
        <v>6813</v>
      </c>
      <c r="E4026" s="31" t="s">
        <v>6814</v>
      </c>
      <c r="F4026" s="31" t="s">
        <v>6814</v>
      </c>
      <c r="G4026" s="10" t="s">
        <v>6815</v>
      </c>
      <c r="H4026" s="13" t="s">
        <v>1026</v>
      </c>
      <c r="I4026" s="10">
        <v>50</v>
      </c>
      <c r="J4026" s="10" t="s">
        <v>462</v>
      </c>
      <c r="K4026" s="10" t="s">
        <v>6829</v>
      </c>
      <c r="L4026" s="10" t="s">
        <v>5953</v>
      </c>
      <c r="M4026" s="10" t="s">
        <v>6044</v>
      </c>
      <c r="N4026" s="31" t="s">
        <v>5955</v>
      </c>
      <c r="O4026" s="31"/>
      <c r="P4026" s="31"/>
      <c r="Q4026" s="31"/>
      <c r="R4026" s="13"/>
      <c r="S4026" s="27"/>
      <c r="T4026" s="27">
        <v>117877500</v>
      </c>
      <c r="U4026" s="27">
        <v>169247400</v>
      </c>
      <c r="V4026" s="27">
        <v>237623350</v>
      </c>
      <c r="W4026" s="27">
        <v>239450700</v>
      </c>
      <c r="X4026" s="27"/>
      <c r="Y4026" s="27"/>
      <c r="Z4026" s="27"/>
      <c r="AA4026" s="27"/>
      <c r="AB4026" s="27"/>
      <c r="AC4026" s="27"/>
      <c r="AD4026" s="27"/>
      <c r="AE4026" s="27"/>
      <c r="AF4026" s="27"/>
      <c r="AG4026" s="27"/>
      <c r="AH4026" s="27"/>
      <c r="AI4026" s="27"/>
      <c r="AJ4026" s="27"/>
      <c r="AK4026" s="27"/>
      <c r="AL4026" s="27"/>
      <c r="AM4026" s="27"/>
      <c r="AN4026" s="27"/>
      <c r="AO4026" s="27"/>
      <c r="AP4026" s="13"/>
      <c r="AQ4026" s="39">
        <v>0</v>
      </c>
      <c r="AR4026" s="27">
        <f t="shared" si="113"/>
        <v>0</v>
      </c>
      <c r="AS4026" s="13"/>
      <c r="AT4026" s="13">
        <v>2016</v>
      </c>
      <c r="AU4026" s="10">
        <v>6.9</v>
      </c>
    </row>
    <row r="4027" spans="2:47" x14ac:dyDescent="0.25">
      <c r="B4027" s="10" t="s">
        <v>6830</v>
      </c>
      <c r="C4027" s="16" t="s">
        <v>100</v>
      </c>
      <c r="D4027" s="16" t="s">
        <v>6813</v>
      </c>
      <c r="E4027" s="16" t="s">
        <v>6814</v>
      </c>
      <c r="F4027" s="16" t="s">
        <v>6814</v>
      </c>
      <c r="G4027" s="32" t="s">
        <v>6831</v>
      </c>
      <c r="H4027" s="10" t="s">
        <v>1026</v>
      </c>
      <c r="I4027" s="10">
        <v>50</v>
      </c>
      <c r="J4027" s="15" t="s">
        <v>5907</v>
      </c>
      <c r="K4027" s="10" t="s">
        <v>6829</v>
      </c>
      <c r="L4027" s="10" t="s">
        <v>5953</v>
      </c>
      <c r="M4027" s="10" t="s">
        <v>6044</v>
      </c>
      <c r="N4027" s="10" t="s">
        <v>5955</v>
      </c>
      <c r="O4027" s="27"/>
      <c r="P4027" s="39"/>
      <c r="Q4027" s="39"/>
      <c r="R4027" s="27"/>
      <c r="S4027" s="27"/>
      <c r="T4027" s="27">
        <v>117877500</v>
      </c>
      <c r="U4027" s="27">
        <v>169247400</v>
      </c>
      <c r="V4027" s="27">
        <v>237623350</v>
      </c>
      <c r="W4027" s="27">
        <v>239450700</v>
      </c>
      <c r="X4027" s="27"/>
      <c r="Y4027" s="27"/>
      <c r="Z4027" s="27"/>
      <c r="AA4027" s="27"/>
      <c r="AB4027" s="27"/>
      <c r="AC4027" s="27"/>
      <c r="AD4027" s="27"/>
      <c r="AE4027" s="27"/>
      <c r="AF4027" s="27"/>
      <c r="AG4027" s="27"/>
      <c r="AH4027" s="27"/>
      <c r="AI4027" s="27"/>
      <c r="AJ4027" s="27"/>
      <c r="AK4027" s="27"/>
      <c r="AL4027" s="27"/>
      <c r="AM4027" s="27"/>
      <c r="AN4027" s="27"/>
      <c r="AO4027" s="27"/>
      <c r="AP4027" s="27"/>
      <c r="AQ4027" s="27">
        <v>0</v>
      </c>
      <c r="AR4027" s="27">
        <f t="shared" si="113"/>
        <v>0</v>
      </c>
      <c r="AS4027" s="10"/>
      <c r="AT4027" s="43">
        <v>2016</v>
      </c>
      <c r="AU4027" s="10">
        <v>9</v>
      </c>
    </row>
    <row r="4028" spans="2:47" x14ac:dyDescent="0.25">
      <c r="B4028" s="10" t="s">
        <v>6832</v>
      </c>
      <c r="C4028" s="16" t="s">
        <v>100</v>
      </c>
      <c r="D4028" s="16" t="s">
        <v>6813</v>
      </c>
      <c r="E4028" s="16" t="s">
        <v>6814</v>
      </c>
      <c r="F4028" s="16" t="s">
        <v>6814</v>
      </c>
      <c r="G4028" s="32" t="s">
        <v>6831</v>
      </c>
      <c r="H4028" s="10" t="s">
        <v>1026</v>
      </c>
      <c r="I4028" s="10">
        <v>50</v>
      </c>
      <c r="J4028" s="15" t="s">
        <v>1386</v>
      </c>
      <c r="K4028" s="10" t="s">
        <v>6829</v>
      </c>
      <c r="L4028" s="10" t="s">
        <v>5953</v>
      </c>
      <c r="M4028" s="10" t="s">
        <v>6044</v>
      </c>
      <c r="N4028" s="10" t="s">
        <v>5955</v>
      </c>
      <c r="O4028" s="27"/>
      <c r="P4028" s="39"/>
      <c r="Q4028" s="39"/>
      <c r="R4028" s="27"/>
      <c r="S4028" s="27"/>
      <c r="T4028" s="27">
        <v>117877500</v>
      </c>
      <c r="U4028" s="27">
        <v>169247400</v>
      </c>
      <c r="V4028" s="27">
        <v>237623350</v>
      </c>
      <c r="W4028" s="27">
        <v>239450700</v>
      </c>
      <c r="X4028" s="27"/>
      <c r="Y4028" s="27"/>
      <c r="Z4028" s="27"/>
      <c r="AA4028" s="27"/>
      <c r="AB4028" s="27"/>
      <c r="AC4028" s="27"/>
      <c r="AD4028" s="27"/>
      <c r="AE4028" s="27"/>
      <c r="AF4028" s="27"/>
      <c r="AG4028" s="27"/>
      <c r="AH4028" s="27"/>
      <c r="AI4028" s="27"/>
      <c r="AJ4028" s="27"/>
      <c r="AK4028" s="27"/>
      <c r="AL4028" s="27"/>
      <c r="AM4028" s="27"/>
      <c r="AN4028" s="27"/>
      <c r="AO4028" s="27"/>
      <c r="AP4028" s="27"/>
      <c r="AQ4028" s="27">
        <f>SUM(R4028:W4028)</f>
        <v>764198950</v>
      </c>
      <c r="AR4028" s="27">
        <f t="shared" si="113"/>
        <v>855902824.00000012</v>
      </c>
      <c r="AS4028" s="10"/>
      <c r="AT4028" s="43">
        <v>2016</v>
      </c>
      <c r="AU4028" s="10"/>
    </row>
    <row r="4029" spans="2:47" x14ac:dyDescent="0.2">
      <c r="B4029" s="10" t="s">
        <v>6833</v>
      </c>
      <c r="C4029" s="16" t="s">
        <v>100</v>
      </c>
      <c r="D4029" s="10" t="s">
        <v>6813</v>
      </c>
      <c r="E4029" s="31" t="s">
        <v>6814</v>
      </c>
      <c r="F4029" s="31" t="s">
        <v>6814</v>
      </c>
      <c r="G4029" s="10" t="s">
        <v>6815</v>
      </c>
      <c r="H4029" s="13" t="s">
        <v>1026</v>
      </c>
      <c r="I4029" s="10">
        <v>50</v>
      </c>
      <c r="J4029" s="10" t="s">
        <v>462</v>
      </c>
      <c r="K4029" s="10" t="s">
        <v>6834</v>
      </c>
      <c r="L4029" s="10" t="s">
        <v>5953</v>
      </c>
      <c r="M4029" s="10" t="s">
        <v>6044</v>
      </c>
      <c r="N4029" s="31" t="s">
        <v>5955</v>
      </c>
      <c r="O4029" s="31"/>
      <c r="P4029" s="31"/>
      <c r="Q4029" s="31"/>
      <c r="R4029" s="13"/>
      <c r="S4029" s="27"/>
      <c r="T4029" s="27">
        <v>56220000</v>
      </c>
      <c r="U4029" s="27">
        <v>137002500</v>
      </c>
      <c r="V4029" s="27">
        <v>187023810</v>
      </c>
      <c r="W4029" s="27">
        <v>200284551.99999997</v>
      </c>
      <c r="X4029" s="27"/>
      <c r="Y4029" s="27"/>
      <c r="Z4029" s="27"/>
      <c r="AA4029" s="27"/>
      <c r="AB4029" s="27"/>
      <c r="AC4029" s="27"/>
      <c r="AD4029" s="27"/>
      <c r="AE4029" s="27"/>
      <c r="AF4029" s="27"/>
      <c r="AG4029" s="27"/>
      <c r="AH4029" s="27"/>
      <c r="AI4029" s="27"/>
      <c r="AJ4029" s="27"/>
      <c r="AK4029" s="27"/>
      <c r="AL4029" s="27"/>
      <c r="AM4029" s="27"/>
      <c r="AN4029" s="27"/>
      <c r="AO4029" s="27"/>
      <c r="AP4029" s="13"/>
      <c r="AQ4029" s="39">
        <v>0</v>
      </c>
      <c r="AR4029" s="27">
        <f t="shared" si="113"/>
        <v>0</v>
      </c>
      <c r="AS4029" s="13"/>
      <c r="AT4029" s="13">
        <v>2016</v>
      </c>
      <c r="AU4029" s="10">
        <v>6.9</v>
      </c>
    </row>
    <row r="4030" spans="2:47" x14ac:dyDescent="0.25">
      <c r="B4030" s="10" t="s">
        <v>6835</v>
      </c>
      <c r="C4030" s="16" t="s">
        <v>100</v>
      </c>
      <c r="D4030" s="16" t="s">
        <v>6813</v>
      </c>
      <c r="E4030" s="16" t="s">
        <v>6814</v>
      </c>
      <c r="F4030" s="16" t="s">
        <v>6814</v>
      </c>
      <c r="G4030" s="32" t="s">
        <v>6836</v>
      </c>
      <c r="H4030" s="10" t="s">
        <v>1026</v>
      </c>
      <c r="I4030" s="10">
        <v>50</v>
      </c>
      <c r="J4030" s="15" t="s">
        <v>5907</v>
      </c>
      <c r="K4030" s="10" t="s">
        <v>6834</v>
      </c>
      <c r="L4030" s="10" t="s">
        <v>5953</v>
      </c>
      <c r="M4030" s="10" t="s">
        <v>6044</v>
      </c>
      <c r="N4030" s="10" t="s">
        <v>5955</v>
      </c>
      <c r="O4030" s="27"/>
      <c r="P4030" s="39"/>
      <c r="Q4030" s="39"/>
      <c r="R4030" s="27"/>
      <c r="S4030" s="27"/>
      <c r="T4030" s="27">
        <v>56220000</v>
      </c>
      <c r="U4030" s="27">
        <v>137002500</v>
      </c>
      <c r="V4030" s="27">
        <v>187023810</v>
      </c>
      <c r="W4030" s="27">
        <v>200284551.99999997</v>
      </c>
      <c r="X4030" s="27"/>
      <c r="Y4030" s="27"/>
      <c r="Z4030" s="27"/>
      <c r="AA4030" s="27"/>
      <c r="AB4030" s="27"/>
      <c r="AC4030" s="27"/>
      <c r="AD4030" s="27"/>
      <c r="AE4030" s="27"/>
      <c r="AF4030" s="27"/>
      <c r="AG4030" s="27"/>
      <c r="AH4030" s="27"/>
      <c r="AI4030" s="27"/>
      <c r="AJ4030" s="27"/>
      <c r="AK4030" s="27"/>
      <c r="AL4030" s="27"/>
      <c r="AM4030" s="27"/>
      <c r="AN4030" s="27"/>
      <c r="AO4030" s="27"/>
      <c r="AP4030" s="27"/>
      <c r="AQ4030" s="27">
        <v>0</v>
      </c>
      <c r="AR4030" s="27">
        <f t="shared" si="113"/>
        <v>0</v>
      </c>
      <c r="AS4030" s="10"/>
      <c r="AT4030" s="43">
        <v>2016</v>
      </c>
      <c r="AU4030" s="10">
        <v>9</v>
      </c>
    </row>
    <row r="4031" spans="2:47" x14ac:dyDescent="0.25">
      <c r="B4031" s="10" t="s">
        <v>6837</v>
      </c>
      <c r="C4031" s="16" t="s">
        <v>100</v>
      </c>
      <c r="D4031" s="16" t="s">
        <v>6813</v>
      </c>
      <c r="E4031" s="16" t="s">
        <v>6814</v>
      </c>
      <c r="F4031" s="16" t="s">
        <v>6814</v>
      </c>
      <c r="G4031" s="32" t="s">
        <v>6836</v>
      </c>
      <c r="H4031" s="10" t="s">
        <v>1026</v>
      </c>
      <c r="I4031" s="10">
        <v>50</v>
      </c>
      <c r="J4031" s="15" t="s">
        <v>1386</v>
      </c>
      <c r="K4031" s="10" t="s">
        <v>6834</v>
      </c>
      <c r="L4031" s="10" t="s">
        <v>5953</v>
      </c>
      <c r="M4031" s="10" t="s">
        <v>6044</v>
      </c>
      <c r="N4031" s="10" t="s">
        <v>5955</v>
      </c>
      <c r="O4031" s="27"/>
      <c r="P4031" s="39"/>
      <c r="Q4031" s="39"/>
      <c r="R4031" s="27"/>
      <c r="S4031" s="27"/>
      <c r="T4031" s="27">
        <v>56220000</v>
      </c>
      <c r="U4031" s="27">
        <v>137002500</v>
      </c>
      <c r="V4031" s="27">
        <v>187023810</v>
      </c>
      <c r="W4031" s="27">
        <v>200284551.99999997</v>
      </c>
      <c r="X4031" s="27"/>
      <c r="Y4031" s="27"/>
      <c r="Z4031" s="27"/>
      <c r="AA4031" s="27"/>
      <c r="AB4031" s="27"/>
      <c r="AC4031" s="27"/>
      <c r="AD4031" s="27"/>
      <c r="AE4031" s="27"/>
      <c r="AF4031" s="27"/>
      <c r="AG4031" s="27"/>
      <c r="AH4031" s="27"/>
      <c r="AI4031" s="27"/>
      <c r="AJ4031" s="27"/>
      <c r="AK4031" s="27"/>
      <c r="AL4031" s="27"/>
      <c r="AM4031" s="27"/>
      <c r="AN4031" s="27"/>
      <c r="AO4031" s="27"/>
      <c r="AP4031" s="27"/>
      <c r="AQ4031" s="27">
        <f>SUM(R4031:W4031)</f>
        <v>580530862</v>
      </c>
      <c r="AR4031" s="27">
        <f t="shared" si="113"/>
        <v>650194565.44000006</v>
      </c>
      <c r="AS4031" s="10"/>
      <c r="AT4031" s="43">
        <v>2016</v>
      </c>
      <c r="AU4031" s="10"/>
    </row>
    <row r="4032" spans="2:47" x14ac:dyDescent="0.2">
      <c r="B4032" s="10" t="s">
        <v>6838</v>
      </c>
      <c r="C4032" s="57" t="s">
        <v>100</v>
      </c>
      <c r="D4032" s="15" t="s">
        <v>6723</v>
      </c>
      <c r="E4032" s="15" t="s">
        <v>6724</v>
      </c>
      <c r="F4032" s="15" t="s">
        <v>6724</v>
      </c>
      <c r="G4032" s="15" t="s">
        <v>6725</v>
      </c>
      <c r="H4032" s="15" t="s">
        <v>105</v>
      </c>
      <c r="I4032" s="15">
        <v>100</v>
      </c>
      <c r="J4032" s="13" t="s">
        <v>1496</v>
      </c>
      <c r="K4032" s="15" t="s">
        <v>6726</v>
      </c>
      <c r="L4032" s="15"/>
      <c r="M4032" s="15" t="s">
        <v>6727</v>
      </c>
      <c r="N4032" s="10" t="s">
        <v>5955</v>
      </c>
      <c r="O4032" s="110"/>
      <c r="P4032" s="111"/>
      <c r="Q4032" s="27"/>
      <c r="R4032" s="27"/>
      <c r="S4032" s="27">
        <v>2636290.96</v>
      </c>
      <c r="T4032" s="27">
        <v>7085440.0000000009</v>
      </c>
      <c r="U4032" s="27">
        <v>7085440.0000000009</v>
      </c>
      <c r="V4032" s="27">
        <v>7085440.0000000009</v>
      </c>
      <c r="W4032" s="80"/>
      <c r="X4032" s="80"/>
      <c r="Y4032" s="80"/>
      <c r="Z4032" s="80"/>
      <c r="AA4032" s="80"/>
      <c r="AB4032" s="80"/>
      <c r="AC4032" s="80"/>
      <c r="AD4032" s="80"/>
      <c r="AE4032" s="80"/>
      <c r="AF4032" s="80"/>
      <c r="AG4032" s="80"/>
      <c r="AH4032" s="80"/>
      <c r="AI4032" s="80"/>
      <c r="AJ4032" s="80"/>
      <c r="AK4032" s="80"/>
      <c r="AL4032" s="80"/>
      <c r="AM4032" s="80"/>
      <c r="AN4032" s="80"/>
      <c r="AO4032" s="80"/>
      <c r="AP4032" s="80"/>
      <c r="AQ4032" s="27">
        <f>SUM(O4032:W4032)</f>
        <v>23892610.960000001</v>
      </c>
      <c r="AR4032" s="27">
        <f t="shared" si="113"/>
        <v>26759724.275200002</v>
      </c>
      <c r="AS4032" s="13"/>
      <c r="AT4032" s="15">
        <v>2016</v>
      </c>
      <c r="AU4032" s="13"/>
    </row>
    <row r="4033" spans="2:47" ht="15" x14ac:dyDescent="0.2">
      <c r="B4033" s="10" t="s">
        <v>6839</v>
      </c>
      <c r="C4033" s="13" t="s">
        <v>100</v>
      </c>
      <c r="D4033" s="15" t="s">
        <v>6607</v>
      </c>
      <c r="E4033" s="15" t="s">
        <v>6608</v>
      </c>
      <c r="F4033" s="15" t="s">
        <v>6608</v>
      </c>
      <c r="G4033" s="71" t="s">
        <v>6840</v>
      </c>
      <c r="H4033" s="15" t="s">
        <v>105</v>
      </c>
      <c r="I4033" s="15">
        <v>100</v>
      </c>
      <c r="J4033" s="15" t="s">
        <v>200</v>
      </c>
      <c r="K4033" s="15" t="s">
        <v>5952</v>
      </c>
      <c r="L4033" s="15" t="s">
        <v>5953</v>
      </c>
      <c r="M4033" s="72" t="s">
        <v>6630</v>
      </c>
      <c r="N4033" s="10" t="s">
        <v>5955</v>
      </c>
      <c r="O4033" s="15"/>
      <c r="P4033" s="15"/>
      <c r="Q4033" s="15"/>
      <c r="R4033" s="15"/>
      <c r="S4033" s="27">
        <v>15125000</v>
      </c>
      <c r="T4033" s="27">
        <v>15125000</v>
      </c>
      <c r="U4033" s="15"/>
      <c r="V4033" s="15"/>
      <c r="W4033" s="15"/>
      <c r="X4033" s="15"/>
      <c r="Y4033" s="15"/>
      <c r="Z4033" s="15"/>
      <c r="AA4033" s="15"/>
      <c r="AB4033" s="15"/>
      <c r="AC4033" s="15"/>
      <c r="AD4033" s="15"/>
      <c r="AE4033" s="15"/>
      <c r="AF4033" s="15"/>
      <c r="AG4033" s="15"/>
      <c r="AH4033" s="15"/>
      <c r="AI4033" s="15"/>
      <c r="AJ4033" s="15"/>
      <c r="AK4033" s="15"/>
      <c r="AL4033" s="15"/>
      <c r="AM4033" s="15"/>
      <c r="AN4033" s="15"/>
      <c r="AO4033" s="15"/>
      <c r="AP4033" s="13"/>
      <c r="AQ4033" s="27">
        <f>SUM(R4033:W4033)</f>
        <v>30250000</v>
      </c>
      <c r="AR4033" s="27">
        <f t="shared" si="113"/>
        <v>33880000</v>
      </c>
      <c r="AS4033" s="91"/>
      <c r="AT4033" s="15">
        <v>2016</v>
      </c>
      <c r="AU4033" s="13"/>
    </row>
    <row r="4034" spans="2:47" x14ac:dyDescent="0.2">
      <c r="B4034" s="10" t="s">
        <v>6841</v>
      </c>
      <c r="C4034" s="13" t="s">
        <v>100</v>
      </c>
      <c r="D4034" s="18" t="s">
        <v>6842</v>
      </c>
      <c r="E4034" s="18" t="s">
        <v>6843</v>
      </c>
      <c r="F4034" s="18" t="s">
        <v>6843</v>
      </c>
      <c r="G4034" s="18" t="s">
        <v>6844</v>
      </c>
      <c r="H4034" s="86" t="s">
        <v>1026</v>
      </c>
      <c r="I4034" s="86">
        <v>100</v>
      </c>
      <c r="J4034" s="86" t="s">
        <v>6845</v>
      </c>
      <c r="K4034" s="86" t="s">
        <v>6530</v>
      </c>
      <c r="L4034" s="86"/>
      <c r="M4034" s="86" t="s">
        <v>6149</v>
      </c>
      <c r="N4034" s="10" t="s">
        <v>5955</v>
      </c>
      <c r="O4034" s="86"/>
      <c r="P4034" s="86"/>
      <c r="Q4034" s="86"/>
      <c r="R4034" s="86"/>
      <c r="S4034" s="27"/>
      <c r="T4034" s="75">
        <v>11556000</v>
      </c>
      <c r="U4034" s="75">
        <f>T4034</f>
        <v>11556000</v>
      </c>
      <c r="V4034" s="75">
        <f>U4034</f>
        <v>11556000</v>
      </c>
      <c r="W4034" s="39"/>
      <c r="X4034" s="39"/>
      <c r="Y4034" s="39"/>
      <c r="Z4034" s="39"/>
      <c r="AA4034" s="39"/>
      <c r="AB4034" s="39"/>
      <c r="AC4034" s="39"/>
      <c r="AD4034" s="39"/>
      <c r="AE4034" s="39"/>
      <c r="AF4034" s="39"/>
      <c r="AG4034" s="39"/>
      <c r="AH4034" s="39"/>
      <c r="AI4034" s="39"/>
      <c r="AJ4034" s="39"/>
      <c r="AK4034" s="39"/>
      <c r="AL4034" s="39"/>
      <c r="AM4034" s="39"/>
      <c r="AN4034" s="39"/>
      <c r="AO4034" s="39"/>
      <c r="AP4034" s="39"/>
      <c r="AQ4034" s="27">
        <f>SUM(R4034:W4034)</f>
        <v>34668000</v>
      </c>
      <c r="AR4034" s="27">
        <f t="shared" si="113"/>
        <v>38828160</v>
      </c>
      <c r="AS4034" s="91"/>
      <c r="AT4034" s="15">
        <v>2016</v>
      </c>
      <c r="AU4034" s="10"/>
    </row>
    <row r="4035" spans="2:47" x14ac:dyDescent="0.2">
      <c r="B4035" s="10" t="s">
        <v>6846</v>
      </c>
      <c r="C4035" s="13" t="s">
        <v>100</v>
      </c>
      <c r="D4035" s="15" t="s">
        <v>6847</v>
      </c>
      <c r="E4035" s="15" t="s">
        <v>6848</v>
      </c>
      <c r="F4035" s="15" t="s">
        <v>6848</v>
      </c>
      <c r="G4035" s="15" t="s">
        <v>6849</v>
      </c>
      <c r="H4035" s="15" t="s">
        <v>6850</v>
      </c>
      <c r="I4035" s="15">
        <v>100</v>
      </c>
      <c r="J4035" s="10" t="s">
        <v>6043</v>
      </c>
      <c r="K4035" s="15" t="s">
        <v>6392</v>
      </c>
      <c r="L4035" s="15"/>
      <c r="M4035" s="15" t="s">
        <v>6851</v>
      </c>
      <c r="N4035" s="10" t="s">
        <v>5955</v>
      </c>
      <c r="O4035" s="27"/>
      <c r="P4035" s="73"/>
      <c r="Q4035" s="73"/>
      <c r="R4035" s="74"/>
      <c r="S4035" s="27"/>
      <c r="T4035" s="27">
        <v>9687579977.8069191</v>
      </c>
      <c r="U4035" s="73">
        <v>10122547113.593508</v>
      </c>
      <c r="V4035" s="73">
        <v>10674895487.375797</v>
      </c>
      <c r="W4035" s="39"/>
      <c r="X4035" s="39"/>
      <c r="Y4035" s="39"/>
      <c r="Z4035" s="39"/>
      <c r="AA4035" s="39"/>
      <c r="AB4035" s="39"/>
      <c r="AC4035" s="39"/>
      <c r="AD4035" s="39"/>
      <c r="AE4035" s="39"/>
      <c r="AF4035" s="39"/>
      <c r="AG4035" s="39"/>
      <c r="AH4035" s="39"/>
      <c r="AI4035" s="39"/>
      <c r="AJ4035" s="39"/>
      <c r="AK4035" s="39"/>
      <c r="AL4035" s="39"/>
      <c r="AM4035" s="39"/>
      <c r="AN4035" s="39"/>
      <c r="AO4035" s="39"/>
      <c r="AP4035" s="39"/>
      <c r="AQ4035" s="27">
        <v>0</v>
      </c>
      <c r="AR4035" s="27">
        <f t="shared" si="113"/>
        <v>0</v>
      </c>
      <c r="AS4035" s="91"/>
      <c r="AT4035" s="15">
        <v>2016</v>
      </c>
      <c r="AU4035" s="10" t="s">
        <v>130</v>
      </c>
    </row>
    <row r="4036" spans="2:47" x14ac:dyDescent="0.2">
      <c r="B4036" s="10" t="s">
        <v>7563</v>
      </c>
      <c r="C4036" s="13" t="s">
        <v>100</v>
      </c>
      <c r="D4036" s="15" t="s">
        <v>6847</v>
      </c>
      <c r="E4036" s="15" t="s">
        <v>6848</v>
      </c>
      <c r="F4036" s="15" t="s">
        <v>6848</v>
      </c>
      <c r="G4036" s="15" t="s">
        <v>6849</v>
      </c>
      <c r="H4036" s="15" t="s">
        <v>6850</v>
      </c>
      <c r="I4036" s="15">
        <v>100</v>
      </c>
      <c r="J4036" s="10" t="s">
        <v>6043</v>
      </c>
      <c r="K4036" s="15" t="s">
        <v>6392</v>
      </c>
      <c r="L4036" s="15"/>
      <c r="M4036" s="15" t="s">
        <v>6851</v>
      </c>
      <c r="N4036" s="10" t="s">
        <v>5955</v>
      </c>
      <c r="O4036" s="27"/>
      <c r="P4036" s="73"/>
      <c r="Q4036" s="73"/>
      <c r="R4036" s="74"/>
      <c r="S4036" s="27"/>
      <c r="T4036" s="75">
        <v>9400000000</v>
      </c>
      <c r="U4036" s="73">
        <v>10122547113.593508</v>
      </c>
      <c r="V4036" s="73">
        <v>10674895487.375797</v>
      </c>
      <c r="W4036" s="39"/>
      <c r="X4036" s="39"/>
      <c r="Y4036" s="39"/>
      <c r="Z4036" s="39"/>
      <c r="AA4036" s="39"/>
      <c r="AB4036" s="39"/>
      <c r="AC4036" s="39"/>
      <c r="AD4036" s="39"/>
      <c r="AE4036" s="39"/>
      <c r="AF4036" s="39"/>
      <c r="AG4036" s="39"/>
      <c r="AH4036" s="39"/>
      <c r="AI4036" s="39"/>
      <c r="AJ4036" s="39"/>
      <c r="AK4036" s="39"/>
      <c r="AL4036" s="39"/>
      <c r="AM4036" s="39"/>
      <c r="AN4036" s="39"/>
      <c r="AO4036" s="39"/>
      <c r="AP4036" s="39"/>
      <c r="AQ4036" s="27">
        <f>SUM(R4036:W4036)</f>
        <v>30197442600.969303</v>
      </c>
      <c r="AR4036" s="165">
        <v>30497396664.244602</v>
      </c>
      <c r="AS4036" s="91"/>
      <c r="AT4036" s="166" t="s">
        <v>6179</v>
      </c>
      <c r="AU4036" s="10"/>
    </row>
    <row r="4037" spans="2:47" x14ac:dyDescent="0.2">
      <c r="B4037" s="10" t="s">
        <v>6852</v>
      </c>
      <c r="C4037" s="13" t="s">
        <v>100</v>
      </c>
      <c r="D4037" s="15" t="s">
        <v>6847</v>
      </c>
      <c r="E4037" s="15" t="s">
        <v>6848</v>
      </c>
      <c r="F4037" s="15" t="s">
        <v>6848</v>
      </c>
      <c r="G4037" s="15" t="s">
        <v>6853</v>
      </c>
      <c r="H4037" s="15" t="s">
        <v>6850</v>
      </c>
      <c r="I4037" s="15">
        <v>100</v>
      </c>
      <c r="J4037" s="10" t="s">
        <v>6043</v>
      </c>
      <c r="K4037" s="15" t="s">
        <v>6392</v>
      </c>
      <c r="L4037" s="15"/>
      <c r="M4037" s="15" t="s">
        <v>6851</v>
      </c>
      <c r="N4037" s="10" t="s">
        <v>5955</v>
      </c>
      <c r="O4037" s="75"/>
      <c r="P4037" s="73"/>
      <c r="Q4037" s="73"/>
      <c r="R4037" s="74"/>
      <c r="S4037" s="27"/>
      <c r="T4037" s="75">
        <v>2263093276.4650354</v>
      </c>
      <c r="U4037" s="73">
        <v>2263171027.42768</v>
      </c>
      <c r="V4037" s="73">
        <v>2263178309.2398901</v>
      </c>
      <c r="W4037" s="39"/>
      <c r="X4037" s="39"/>
      <c r="Y4037" s="39"/>
      <c r="Z4037" s="39"/>
      <c r="AA4037" s="39"/>
      <c r="AB4037" s="39"/>
      <c r="AC4037" s="39"/>
      <c r="AD4037" s="39"/>
      <c r="AE4037" s="39"/>
      <c r="AF4037" s="39"/>
      <c r="AG4037" s="39"/>
      <c r="AH4037" s="39"/>
      <c r="AI4037" s="39"/>
      <c r="AJ4037" s="39"/>
      <c r="AK4037" s="39"/>
      <c r="AL4037" s="39"/>
      <c r="AM4037" s="39"/>
      <c r="AN4037" s="39"/>
      <c r="AO4037" s="39"/>
      <c r="AP4037" s="39"/>
      <c r="AQ4037" s="27">
        <v>0</v>
      </c>
      <c r="AR4037" s="27">
        <f t="shared" si="113"/>
        <v>0</v>
      </c>
      <c r="AS4037" s="91"/>
      <c r="AT4037" s="15">
        <v>2016</v>
      </c>
      <c r="AU4037" s="10" t="s">
        <v>130</v>
      </c>
    </row>
    <row r="4038" spans="2:47" x14ac:dyDescent="0.2">
      <c r="B4038" s="10" t="s">
        <v>7564</v>
      </c>
      <c r="C4038" s="13" t="s">
        <v>100</v>
      </c>
      <c r="D4038" s="15" t="s">
        <v>6847</v>
      </c>
      <c r="E4038" s="15" t="s">
        <v>6848</v>
      </c>
      <c r="F4038" s="15" t="s">
        <v>6848</v>
      </c>
      <c r="G4038" s="15" t="s">
        <v>6853</v>
      </c>
      <c r="H4038" s="15" t="s">
        <v>6850</v>
      </c>
      <c r="I4038" s="15">
        <v>100</v>
      </c>
      <c r="J4038" s="10" t="s">
        <v>6043</v>
      </c>
      <c r="K4038" s="15" t="s">
        <v>6392</v>
      </c>
      <c r="L4038" s="15"/>
      <c r="M4038" s="15" t="s">
        <v>6851</v>
      </c>
      <c r="N4038" s="10" t="s">
        <v>5955</v>
      </c>
      <c r="O4038" s="75"/>
      <c r="P4038" s="73"/>
      <c r="Q4038" s="73"/>
      <c r="R4038" s="74"/>
      <c r="S4038" s="27"/>
      <c r="T4038" s="75">
        <v>669321642.18969381</v>
      </c>
      <c r="U4038" s="73">
        <v>2263171027.42768</v>
      </c>
      <c r="V4038" s="73">
        <v>2263178309.2398901</v>
      </c>
      <c r="W4038" s="39"/>
      <c r="X4038" s="39"/>
      <c r="Y4038" s="39"/>
      <c r="Z4038" s="39"/>
      <c r="AA4038" s="39"/>
      <c r="AB4038" s="39"/>
      <c r="AC4038" s="39"/>
      <c r="AD4038" s="39"/>
      <c r="AE4038" s="39"/>
      <c r="AF4038" s="39"/>
      <c r="AG4038" s="39"/>
      <c r="AH4038" s="39"/>
      <c r="AI4038" s="39"/>
      <c r="AJ4038" s="39"/>
      <c r="AK4038" s="39"/>
      <c r="AL4038" s="39"/>
      <c r="AM4038" s="39"/>
      <c r="AN4038" s="39"/>
      <c r="AO4038" s="39"/>
      <c r="AP4038" s="39"/>
      <c r="AQ4038" s="27">
        <f>SUM(R4038:W4038)</f>
        <v>5195670978.8572636</v>
      </c>
      <c r="AR4038" s="27">
        <f t="shared" si="113"/>
        <v>5819151496.3201361</v>
      </c>
      <c r="AS4038" s="91"/>
      <c r="AT4038" s="166" t="s">
        <v>6179</v>
      </c>
      <c r="AU4038" s="10"/>
    </row>
    <row r="4039" spans="2:47" x14ac:dyDescent="0.2">
      <c r="B4039" s="10" t="s">
        <v>6854</v>
      </c>
      <c r="C4039" s="13" t="s">
        <v>100</v>
      </c>
      <c r="D4039" s="15" t="s">
        <v>6847</v>
      </c>
      <c r="E4039" s="15" t="s">
        <v>6848</v>
      </c>
      <c r="F4039" s="15" t="s">
        <v>6848</v>
      </c>
      <c r="G4039" s="15" t="s">
        <v>6855</v>
      </c>
      <c r="H4039" s="15" t="s">
        <v>6850</v>
      </c>
      <c r="I4039" s="15">
        <v>100</v>
      </c>
      <c r="J4039" s="10" t="s">
        <v>6043</v>
      </c>
      <c r="K4039" s="15" t="s">
        <v>6392</v>
      </c>
      <c r="L4039" s="15"/>
      <c r="M4039" s="15" t="s">
        <v>6851</v>
      </c>
      <c r="N4039" s="10" t="s">
        <v>5955</v>
      </c>
      <c r="O4039" s="75"/>
      <c r="P4039" s="73"/>
      <c r="Q4039" s="73"/>
      <c r="R4039" s="74"/>
      <c r="S4039" s="27"/>
      <c r="T4039" s="75">
        <v>1517893896.3624001</v>
      </c>
      <c r="U4039" s="73">
        <v>1511345338.7722199</v>
      </c>
      <c r="V4039" s="73">
        <v>1504965820.20719</v>
      </c>
      <c r="W4039" s="39"/>
      <c r="X4039" s="39"/>
      <c r="Y4039" s="39"/>
      <c r="Z4039" s="39"/>
      <c r="AA4039" s="39"/>
      <c r="AB4039" s="39"/>
      <c r="AC4039" s="39"/>
      <c r="AD4039" s="39"/>
      <c r="AE4039" s="39"/>
      <c r="AF4039" s="39"/>
      <c r="AG4039" s="39"/>
      <c r="AH4039" s="39"/>
      <c r="AI4039" s="39"/>
      <c r="AJ4039" s="39"/>
      <c r="AK4039" s="39"/>
      <c r="AL4039" s="39"/>
      <c r="AM4039" s="39"/>
      <c r="AN4039" s="39"/>
      <c r="AO4039" s="39"/>
      <c r="AP4039" s="39"/>
      <c r="AQ4039" s="27">
        <v>0</v>
      </c>
      <c r="AR4039" s="27">
        <f t="shared" si="113"/>
        <v>0</v>
      </c>
      <c r="AS4039" s="91"/>
      <c r="AT4039" s="15">
        <v>2016</v>
      </c>
      <c r="AU4039" s="10">
        <v>6</v>
      </c>
    </row>
    <row r="4040" spans="2:47" x14ac:dyDescent="0.2">
      <c r="B4040" s="10" t="s">
        <v>6856</v>
      </c>
      <c r="C4040" s="13" t="s">
        <v>100</v>
      </c>
      <c r="D4040" s="15" t="s">
        <v>6847</v>
      </c>
      <c r="E4040" s="15" t="s">
        <v>6848</v>
      </c>
      <c r="F4040" s="15" t="s">
        <v>6848</v>
      </c>
      <c r="G4040" s="15" t="s">
        <v>6857</v>
      </c>
      <c r="H4040" s="15" t="s">
        <v>6850</v>
      </c>
      <c r="I4040" s="15">
        <v>100</v>
      </c>
      <c r="J4040" s="10" t="s">
        <v>6043</v>
      </c>
      <c r="K4040" s="15" t="s">
        <v>6392</v>
      </c>
      <c r="L4040" s="15"/>
      <c r="M4040" s="15" t="s">
        <v>6851</v>
      </c>
      <c r="N4040" s="10" t="s">
        <v>5955</v>
      </c>
      <c r="O4040" s="75"/>
      <c r="P4040" s="73"/>
      <c r="Q4040" s="73"/>
      <c r="R4040" s="74"/>
      <c r="S4040" s="27"/>
      <c r="T4040" s="75">
        <v>1517893896.3624001</v>
      </c>
      <c r="U4040" s="73">
        <v>1511345338.7722199</v>
      </c>
      <c r="V4040" s="73">
        <v>1504965820.20719</v>
      </c>
      <c r="W4040" s="39"/>
      <c r="X4040" s="39"/>
      <c r="Y4040" s="39"/>
      <c r="Z4040" s="39"/>
      <c r="AA4040" s="39"/>
      <c r="AB4040" s="39"/>
      <c r="AC4040" s="39"/>
      <c r="AD4040" s="39"/>
      <c r="AE4040" s="39"/>
      <c r="AF4040" s="39"/>
      <c r="AG4040" s="39"/>
      <c r="AH4040" s="39"/>
      <c r="AI4040" s="39"/>
      <c r="AJ4040" s="39"/>
      <c r="AK4040" s="39"/>
      <c r="AL4040" s="39"/>
      <c r="AM4040" s="39"/>
      <c r="AN4040" s="39"/>
      <c r="AO4040" s="39"/>
      <c r="AP4040" s="39"/>
      <c r="AQ4040" s="27">
        <v>0</v>
      </c>
      <c r="AR4040" s="27">
        <f t="shared" si="113"/>
        <v>0</v>
      </c>
      <c r="AS4040" s="91"/>
      <c r="AT4040" s="15">
        <v>2016</v>
      </c>
      <c r="AU4040" s="10" t="s">
        <v>130</v>
      </c>
    </row>
    <row r="4041" spans="2:47" x14ac:dyDescent="0.2">
      <c r="B4041" s="10" t="s">
        <v>7565</v>
      </c>
      <c r="C4041" s="13" t="s">
        <v>100</v>
      </c>
      <c r="D4041" s="15" t="s">
        <v>6847</v>
      </c>
      <c r="E4041" s="15" t="s">
        <v>6848</v>
      </c>
      <c r="F4041" s="15" t="s">
        <v>6848</v>
      </c>
      <c r="G4041" s="15" t="s">
        <v>6857</v>
      </c>
      <c r="H4041" s="15" t="s">
        <v>6850</v>
      </c>
      <c r="I4041" s="15">
        <v>100</v>
      </c>
      <c r="J4041" s="10" t="s">
        <v>6043</v>
      </c>
      <c r="K4041" s="15" t="s">
        <v>6392</v>
      </c>
      <c r="L4041" s="15"/>
      <c r="M4041" s="15" t="s">
        <v>6851</v>
      </c>
      <c r="N4041" s="10" t="s">
        <v>5955</v>
      </c>
      <c r="O4041" s="75"/>
      <c r="P4041" s="73"/>
      <c r="Q4041" s="73"/>
      <c r="R4041" s="74"/>
      <c r="S4041" s="27"/>
      <c r="T4041" s="75">
        <v>598944801.17797148</v>
      </c>
      <c r="U4041" s="73">
        <v>1511345338.7722199</v>
      </c>
      <c r="V4041" s="73">
        <v>1504965820.20719</v>
      </c>
      <c r="W4041" s="39"/>
      <c r="X4041" s="39"/>
      <c r="Y4041" s="39"/>
      <c r="Z4041" s="39"/>
      <c r="AA4041" s="39"/>
      <c r="AB4041" s="39"/>
      <c r="AC4041" s="39"/>
      <c r="AD4041" s="39"/>
      <c r="AE4041" s="39"/>
      <c r="AF4041" s="39"/>
      <c r="AG4041" s="39"/>
      <c r="AH4041" s="39"/>
      <c r="AI4041" s="39"/>
      <c r="AJ4041" s="39"/>
      <c r="AK4041" s="39"/>
      <c r="AL4041" s="39"/>
      <c r="AM4041" s="39"/>
      <c r="AN4041" s="39"/>
      <c r="AO4041" s="39"/>
      <c r="AP4041" s="39"/>
      <c r="AQ4041" s="27">
        <f>SUM(R4041:W4041)</f>
        <v>3615255960.1573815</v>
      </c>
      <c r="AR4041" s="27">
        <f t="shared" si="113"/>
        <v>4049086675.3762679</v>
      </c>
      <c r="AS4041" s="91"/>
      <c r="AT4041" s="166" t="s">
        <v>6179</v>
      </c>
      <c r="AU4041" s="10"/>
    </row>
    <row r="4042" spans="2:47" x14ac:dyDescent="0.2">
      <c r="B4042" s="10" t="s">
        <v>6858</v>
      </c>
      <c r="C4042" s="16" t="s">
        <v>100</v>
      </c>
      <c r="D4042" s="15" t="s">
        <v>6859</v>
      </c>
      <c r="E4042" s="15" t="s">
        <v>6860</v>
      </c>
      <c r="F4042" s="31" t="s">
        <v>6860</v>
      </c>
      <c r="G4042" s="15" t="s">
        <v>6453</v>
      </c>
      <c r="H4042" s="15" t="s">
        <v>105</v>
      </c>
      <c r="I4042" s="15">
        <v>100</v>
      </c>
      <c r="J4042" s="15" t="s">
        <v>5998</v>
      </c>
      <c r="K4042" s="15" t="s">
        <v>5952</v>
      </c>
      <c r="L4042" s="13"/>
      <c r="M4042" s="10" t="s">
        <v>6044</v>
      </c>
      <c r="N4042" s="10" t="s">
        <v>5955</v>
      </c>
      <c r="O4042" s="27"/>
      <c r="P4042" s="39"/>
      <c r="Q4042" s="39"/>
      <c r="R4042" s="27"/>
      <c r="S4042" s="27">
        <v>33333333.5</v>
      </c>
      <c r="T4042" s="27">
        <v>400000002</v>
      </c>
      <c r="U4042" s="27">
        <v>400000002</v>
      </c>
      <c r="V4042" s="27">
        <v>400000002</v>
      </c>
      <c r="W4042" s="27"/>
      <c r="X4042" s="27"/>
      <c r="Y4042" s="27"/>
      <c r="Z4042" s="27"/>
      <c r="AA4042" s="27"/>
      <c r="AB4042" s="27"/>
      <c r="AC4042" s="27"/>
      <c r="AD4042" s="27"/>
      <c r="AE4042" s="27"/>
      <c r="AF4042" s="27"/>
      <c r="AG4042" s="27"/>
      <c r="AH4042" s="27"/>
      <c r="AI4042" s="27"/>
      <c r="AJ4042" s="27"/>
      <c r="AK4042" s="27"/>
      <c r="AL4042" s="27"/>
      <c r="AM4042" s="27"/>
      <c r="AN4042" s="27"/>
      <c r="AO4042" s="27"/>
      <c r="AP4042" s="27"/>
      <c r="AQ4042" s="27">
        <f>S4042+T4042+U4042+V4042</f>
        <v>1233333339.5</v>
      </c>
      <c r="AR4042" s="27">
        <f t="shared" si="113"/>
        <v>1381333340.2400002</v>
      </c>
      <c r="AS4042" s="10"/>
      <c r="AT4042" s="7">
        <v>2016</v>
      </c>
      <c r="AU4042" s="10"/>
    </row>
    <row r="4043" spans="2:47" x14ac:dyDescent="0.2">
      <c r="B4043" s="10" t="s">
        <v>6861</v>
      </c>
      <c r="C4043" s="16" t="s">
        <v>100</v>
      </c>
      <c r="D4043" s="15" t="s">
        <v>6862</v>
      </c>
      <c r="E4043" s="15" t="s">
        <v>6863</v>
      </c>
      <c r="F4043" s="31" t="s">
        <v>6863</v>
      </c>
      <c r="G4043" s="15" t="s">
        <v>6864</v>
      </c>
      <c r="H4043" s="15" t="s">
        <v>1026</v>
      </c>
      <c r="I4043" s="15">
        <v>80</v>
      </c>
      <c r="J4043" s="18" t="s">
        <v>6865</v>
      </c>
      <c r="K4043" s="15" t="s">
        <v>6174</v>
      </c>
      <c r="L4043" s="13"/>
      <c r="M4043" s="10" t="s">
        <v>6866</v>
      </c>
      <c r="N4043" s="10" t="s">
        <v>5955</v>
      </c>
      <c r="O4043" s="27"/>
      <c r="P4043" s="39"/>
      <c r="Q4043" s="39"/>
      <c r="R4043" s="27"/>
      <c r="S4043" s="75"/>
      <c r="T4043" s="75">
        <v>3388903</v>
      </c>
      <c r="U4043" s="75">
        <v>14908297</v>
      </c>
      <c r="V4043" s="75"/>
      <c r="W4043" s="27"/>
      <c r="X4043" s="27"/>
      <c r="Y4043" s="27"/>
      <c r="Z4043" s="27"/>
      <c r="AA4043" s="27"/>
      <c r="AB4043" s="27"/>
      <c r="AC4043" s="27"/>
      <c r="AD4043" s="27"/>
      <c r="AE4043" s="27"/>
      <c r="AF4043" s="27"/>
      <c r="AG4043" s="27"/>
      <c r="AH4043" s="27"/>
      <c r="AI4043" s="27"/>
      <c r="AJ4043" s="27"/>
      <c r="AK4043" s="27"/>
      <c r="AL4043" s="27"/>
      <c r="AM4043" s="27"/>
      <c r="AN4043" s="27"/>
      <c r="AO4043" s="27"/>
      <c r="AP4043" s="27"/>
      <c r="AQ4043" s="27">
        <v>0</v>
      </c>
      <c r="AR4043" s="27">
        <f t="shared" si="113"/>
        <v>0</v>
      </c>
      <c r="AS4043" s="10"/>
      <c r="AT4043" s="7">
        <v>2017</v>
      </c>
      <c r="AU4043" s="10">
        <v>9</v>
      </c>
    </row>
    <row r="4044" spans="2:47" x14ac:dyDescent="0.2">
      <c r="B4044" s="10" t="s">
        <v>6867</v>
      </c>
      <c r="C4044" s="16" t="s">
        <v>100</v>
      </c>
      <c r="D4044" s="15" t="s">
        <v>6862</v>
      </c>
      <c r="E4044" s="15" t="s">
        <v>6863</v>
      </c>
      <c r="F4044" s="31" t="s">
        <v>6863</v>
      </c>
      <c r="G4044" s="15" t="s">
        <v>6864</v>
      </c>
      <c r="H4044" s="15" t="s">
        <v>1026</v>
      </c>
      <c r="I4044" s="15">
        <v>80</v>
      </c>
      <c r="J4044" s="15" t="s">
        <v>6176</v>
      </c>
      <c r="K4044" s="15" t="s">
        <v>6174</v>
      </c>
      <c r="L4044" s="13"/>
      <c r="M4044" s="10" t="s">
        <v>6866</v>
      </c>
      <c r="N4044" s="10" t="s">
        <v>5955</v>
      </c>
      <c r="O4044" s="27"/>
      <c r="P4044" s="39"/>
      <c r="Q4044" s="39"/>
      <c r="R4044" s="27"/>
      <c r="S4044" s="75"/>
      <c r="T4044" s="75">
        <v>3388903</v>
      </c>
      <c r="U4044" s="75">
        <v>14908297</v>
      </c>
      <c r="V4044" s="75"/>
      <c r="W4044" s="27"/>
      <c r="X4044" s="27"/>
      <c r="Y4044" s="27"/>
      <c r="Z4044" s="27"/>
      <c r="AA4044" s="27"/>
      <c r="AB4044" s="27"/>
      <c r="AC4044" s="27"/>
      <c r="AD4044" s="27"/>
      <c r="AE4044" s="27"/>
      <c r="AF4044" s="27"/>
      <c r="AG4044" s="27"/>
      <c r="AH4044" s="27"/>
      <c r="AI4044" s="27"/>
      <c r="AJ4044" s="27"/>
      <c r="AK4044" s="27"/>
      <c r="AL4044" s="27"/>
      <c r="AM4044" s="27"/>
      <c r="AN4044" s="27"/>
      <c r="AO4044" s="27"/>
      <c r="AP4044" s="27"/>
      <c r="AQ4044" s="27">
        <f>SUM(O4044:W4044)</f>
        <v>18297200</v>
      </c>
      <c r="AR4044" s="27">
        <f t="shared" si="113"/>
        <v>20492864.000000004</v>
      </c>
      <c r="AS4044" s="10"/>
      <c r="AT4044" s="7">
        <v>2017</v>
      </c>
      <c r="AU4044" s="10"/>
    </row>
    <row r="4045" spans="2:47" x14ac:dyDescent="0.2">
      <c r="B4045" s="10" t="s">
        <v>6868</v>
      </c>
      <c r="C4045" s="16" t="s">
        <v>100</v>
      </c>
      <c r="D4045" s="15" t="s">
        <v>6862</v>
      </c>
      <c r="E4045" s="15" t="s">
        <v>6863</v>
      </c>
      <c r="F4045" s="31" t="s">
        <v>6863</v>
      </c>
      <c r="G4045" s="15" t="s">
        <v>6869</v>
      </c>
      <c r="H4045" s="15" t="s">
        <v>1026</v>
      </c>
      <c r="I4045" s="15">
        <v>80</v>
      </c>
      <c r="J4045" s="18" t="s">
        <v>6870</v>
      </c>
      <c r="K4045" s="15" t="s">
        <v>6174</v>
      </c>
      <c r="L4045" s="13"/>
      <c r="M4045" s="10" t="s">
        <v>6866</v>
      </c>
      <c r="N4045" s="10" t="s">
        <v>5955</v>
      </c>
      <c r="O4045" s="27"/>
      <c r="P4045" s="39"/>
      <c r="Q4045" s="39"/>
      <c r="R4045" s="27"/>
      <c r="S4045" s="75"/>
      <c r="T4045" s="75">
        <v>3722277</v>
      </c>
      <c r="U4045" s="75">
        <v>6873483</v>
      </c>
      <c r="V4045" s="75"/>
      <c r="W4045" s="27"/>
      <c r="X4045" s="27"/>
      <c r="Y4045" s="27"/>
      <c r="Z4045" s="27"/>
      <c r="AA4045" s="27"/>
      <c r="AB4045" s="27"/>
      <c r="AC4045" s="27"/>
      <c r="AD4045" s="27"/>
      <c r="AE4045" s="27"/>
      <c r="AF4045" s="27"/>
      <c r="AG4045" s="27"/>
      <c r="AH4045" s="27"/>
      <c r="AI4045" s="27"/>
      <c r="AJ4045" s="27"/>
      <c r="AK4045" s="27"/>
      <c r="AL4045" s="27"/>
      <c r="AM4045" s="27"/>
      <c r="AN4045" s="27"/>
      <c r="AO4045" s="27"/>
      <c r="AP4045" s="27"/>
      <c r="AQ4045" s="27">
        <v>10595760</v>
      </c>
      <c r="AR4045" s="27">
        <f t="shared" ref="AR4045:AR4079" si="114">AQ4045*1.12</f>
        <v>11867251.200000001</v>
      </c>
      <c r="AS4045" s="10"/>
      <c r="AT4045" s="7">
        <v>2017</v>
      </c>
      <c r="AU4045" s="10"/>
    </row>
    <row r="4046" spans="2:47" x14ac:dyDescent="0.2">
      <c r="B4046" s="10" t="s">
        <v>6871</v>
      </c>
      <c r="C4046" s="16" t="s">
        <v>100</v>
      </c>
      <c r="D4046" s="15" t="s">
        <v>6862</v>
      </c>
      <c r="E4046" s="15" t="s">
        <v>6863</v>
      </c>
      <c r="F4046" s="31" t="s">
        <v>6863</v>
      </c>
      <c r="G4046" s="15" t="s">
        <v>6872</v>
      </c>
      <c r="H4046" s="15" t="s">
        <v>1026</v>
      </c>
      <c r="I4046" s="15">
        <v>80</v>
      </c>
      <c r="J4046" s="18" t="s">
        <v>6870</v>
      </c>
      <c r="K4046" s="15" t="s">
        <v>6174</v>
      </c>
      <c r="L4046" s="13"/>
      <c r="M4046" s="10" t="s">
        <v>6866</v>
      </c>
      <c r="N4046" s="10" t="s">
        <v>5955</v>
      </c>
      <c r="O4046" s="27"/>
      <c r="P4046" s="39"/>
      <c r="Q4046" s="39"/>
      <c r="R4046" s="27"/>
      <c r="S4046" s="75"/>
      <c r="T4046" s="75">
        <v>4458499</v>
      </c>
      <c r="U4046" s="75">
        <v>4053031</v>
      </c>
      <c r="V4046" s="75"/>
      <c r="W4046" s="27"/>
      <c r="X4046" s="27"/>
      <c r="Y4046" s="27"/>
      <c r="Z4046" s="27"/>
      <c r="AA4046" s="27"/>
      <c r="AB4046" s="27"/>
      <c r="AC4046" s="27"/>
      <c r="AD4046" s="27"/>
      <c r="AE4046" s="27"/>
      <c r="AF4046" s="27"/>
      <c r="AG4046" s="27"/>
      <c r="AH4046" s="27"/>
      <c r="AI4046" s="27"/>
      <c r="AJ4046" s="27"/>
      <c r="AK4046" s="27"/>
      <c r="AL4046" s="27"/>
      <c r="AM4046" s="27"/>
      <c r="AN4046" s="27"/>
      <c r="AO4046" s="27"/>
      <c r="AP4046" s="27"/>
      <c r="AQ4046" s="27">
        <v>8511530</v>
      </c>
      <c r="AR4046" s="27">
        <f t="shared" si="114"/>
        <v>9532913.6000000015</v>
      </c>
      <c r="AS4046" s="10"/>
      <c r="AT4046" s="7">
        <v>2017</v>
      </c>
      <c r="AU4046" s="10"/>
    </row>
    <row r="4047" spans="2:47" x14ac:dyDescent="0.2">
      <c r="B4047" s="10" t="s">
        <v>6873</v>
      </c>
      <c r="C4047" s="16" t="s">
        <v>100</v>
      </c>
      <c r="D4047" s="15" t="s">
        <v>6862</v>
      </c>
      <c r="E4047" s="15" t="s">
        <v>6863</v>
      </c>
      <c r="F4047" s="31" t="s">
        <v>6863</v>
      </c>
      <c r="G4047" s="15" t="s">
        <v>6874</v>
      </c>
      <c r="H4047" s="15" t="s">
        <v>1026</v>
      </c>
      <c r="I4047" s="15">
        <v>80</v>
      </c>
      <c r="J4047" s="18" t="s">
        <v>6870</v>
      </c>
      <c r="K4047" s="15" t="s">
        <v>6191</v>
      </c>
      <c r="L4047" s="13"/>
      <c r="M4047" s="10" t="s">
        <v>6866</v>
      </c>
      <c r="N4047" s="10" t="s">
        <v>5955</v>
      </c>
      <c r="O4047" s="27"/>
      <c r="P4047" s="39"/>
      <c r="Q4047" s="39"/>
      <c r="R4047" s="27"/>
      <c r="S4047" s="75"/>
      <c r="T4047" s="75">
        <v>8567410</v>
      </c>
      <c r="U4047" s="75">
        <v>7009699</v>
      </c>
      <c r="V4047" s="75"/>
      <c r="W4047" s="27"/>
      <c r="X4047" s="27"/>
      <c r="Y4047" s="27"/>
      <c r="Z4047" s="27"/>
      <c r="AA4047" s="27"/>
      <c r="AB4047" s="27"/>
      <c r="AC4047" s="27"/>
      <c r="AD4047" s="27"/>
      <c r="AE4047" s="27"/>
      <c r="AF4047" s="27"/>
      <c r="AG4047" s="27"/>
      <c r="AH4047" s="27"/>
      <c r="AI4047" s="27"/>
      <c r="AJ4047" s="27"/>
      <c r="AK4047" s="27"/>
      <c r="AL4047" s="27"/>
      <c r="AM4047" s="27"/>
      <c r="AN4047" s="27"/>
      <c r="AO4047" s="27"/>
      <c r="AP4047" s="27"/>
      <c r="AQ4047" s="27">
        <v>0</v>
      </c>
      <c r="AR4047" s="27">
        <f t="shared" si="114"/>
        <v>0</v>
      </c>
      <c r="AS4047" s="10"/>
      <c r="AT4047" s="7">
        <v>2017</v>
      </c>
      <c r="AU4047" s="10" t="s">
        <v>212</v>
      </c>
    </row>
    <row r="4048" spans="2:47" x14ac:dyDescent="0.2">
      <c r="B4048" s="10" t="s">
        <v>6875</v>
      </c>
      <c r="C4048" s="16" t="s">
        <v>100</v>
      </c>
      <c r="D4048" s="15" t="s">
        <v>6862</v>
      </c>
      <c r="E4048" s="15" t="s">
        <v>6863</v>
      </c>
      <c r="F4048" s="31" t="s">
        <v>6863</v>
      </c>
      <c r="G4048" s="15" t="s">
        <v>6876</v>
      </c>
      <c r="H4048" s="15" t="s">
        <v>105</v>
      </c>
      <c r="I4048" s="15">
        <v>80</v>
      </c>
      <c r="J4048" s="18" t="s">
        <v>6870</v>
      </c>
      <c r="K4048" s="15" t="s">
        <v>6174</v>
      </c>
      <c r="L4048" s="13"/>
      <c r="M4048" s="10" t="s">
        <v>6866</v>
      </c>
      <c r="N4048" s="10" t="s">
        <v>5955</v>
      </c>
      <c r="O4048" s="27"/>
      <c r="P4048" s="39"/>
      <c r="Q4048" s="39"/>
      <c r="R4048" s="27"/>
      <c r="S4048" s="75"/>
      <c r="T4048" s="75">
        <v>826560</v>
      </c>
      <c r="U4048" s="75">
        <v>1526310</v>
      </c>
      <c r="V4048" s="75"/>
      <c r="W4048" s="27"/>
      <c r="X4048" s="27"/>
      <c r="Y4048" s="27"/>
      <c r="Z4048" s="27"/>
      <c r="AA4048" s="27"/>
      <c r="AB4048" s="27"/>
      <c r="AC4048" s="27"/>
      <c r="AD4048" s="27"/>
      <c r="AE4048" s="27"/>
      <c r="AF4048" s="27"/>
      <c r="AG4048" s="27"/>
      <c r="AH4048" s="27"/>
      <c r="AI4048" s="27"/>
      <c r="AJ4048" s="27"/>
      <c r="AK4048" s="27"/>
      <c r="AL4048" s="27"/>
      <c r="AM4048" s="27"/>
      <c r="AN4048" s="27"/>
      <c r="AO4048" s="27"/>
      <c r="AP4048" s="27"/>
      <c r="AQ4048" s="27">
        <v>2352870</v>
      </c>
      <c r="AR4048" s="27">
        <f t="shared" si="114"/>
        <v>2635214.4000000004</v>
      </c>
      <c r="AS4048" s="10"/>
      <c r="AT4048" s="7">
        <v>2017</v>
      </c>
      <c r="AU4048" s="10"/>
    </row>
    <row r="4049" spans="2:47" x14ac:dyDescent="0.2">
      <c r="B4049" s="10" t="s">
        <v>6877</v>
      </c>
      <c r="C4049" s="16" t="s">
        <v>100</v>
      </c>
      <c r="D4049" s="15" t="s">
        <v>6862</v>
      </c>
      <c r="E4049" s="15" t="s">
        <v>6863</v>
      </c>
      <c r="F4049" s="31" t="s">
        <v>6863</v>
      </c>
      <c r="G4049" s="15" t="s">
        <v>6878</v>
      </c>
      <c r="H4049" s="15" t="s">
        <v>105</v>
      </c>
      <c r="I4049" s="15">
        <v>80</v>
      </c>
      <c r="J4049" s="18" t="s">
        <v>6870</v>
      </c>
      <c r="K4049" s="15" t="s">
        <v>6174</v>
      </c>
      <c r="L4049" s="13"/>
      <c r="M4049" s="10" t="s">
        <v>6866</v>
      </c>
      <c r="N4049" s="10" t="s">
        <v>5955</v>
      </c>
      <c r="O4049" s="27"/>
      <c r="P4049" s="39"/>
      <c r="Q4049" s="39"/>
      <c r="R4049" s="27"/>
      <c r="S4049" s="75"/>
      <c r="T4049" s="75">
        <v>660027</v>
      </c>
      <c r="U4049" s="75">
        <v>600003</v>
      </c>
      <c r="V4049" s="75"/>
      <c r="W4049" s="27"/>
      <c r="X4049" s="27"/>
      <c r="Y4049" s="27"/>
      <c r="Z4049" s="27"/>
      <c r="AA4049" s="27"/>
      <c r="AB4049" s="27"/>
      <c r="AC4049" s="27"/>
      <c r="AD4049" s="27"/>
      <c r="AE4049" s="27"/>
      <c r="AF4049" s="27"/>
      <c r="AG4049" s="27"/>
      <c r="AH4049" s="27"/>
      <c r="AI4049" s="27"/>
      <c r="AJ4049" s="27"/>
      <c r="AK4049" s="27"/>
      <c r="AL4049" s="27"/>
      <c r="AM4049" s="27"/>
      <c r="AN4049" s="27"/>
      <c r="AO4049" s="27"/>
      <c r="AP4049" s="27"/>
      <c r="AQ4049" s="27">
        <v>1260030</v>
      </c>
      <c r="AR4049" s="27">
        <f t="shared" si="114"/>
        <v>1411233.6</v>
      </c>
      <c r="AS4049" s="10"/>
      <c r="AT4049" s="7">
        <v>2017</v>
      </c>
      <c r="AU4049" s="10"/>
    </row>
    <row r="4050" spans="2:47" x14ac:dyDescent="0.2">
      <c r="B4050" s="10" t="s">
        <v>6879</v>
      </c>
      <c r="C4050" s="16" t="s">
        <v>100</v>
      </c>
      <c r="D4050" s="15" t="s">
        <v>6862</v>
      </c>
      <c r="E4050" s="15" t="s">
        <v>6863</v>
      </c>
      <c r="F4050" s="31" t="s">
        <v>6863</v>
      </c>
      <c r="G4050" s="15" t="s">
        <v>6880</v>
      </c>
      <c r="H4050" s="15" t="s">
        <v>105</v>
      </c>
      <c r="I4050" s="15">
        <v>80</v>
      </c>
      <c r="J4050" s="18" t="s">
        <v>6870</v>
      </c>
      <c r="K4050" s="15" t="s">
        <v>6191</v>
      </c>
      <c r="L4050" s="13"/>
      <c r="M4050" s="10" t="s">
        <v>6866</v>
      </c>
      <c r="N4050" s="10" t="s">
        <v>5955</v>
      </c>
      <c r="O4050" s="27"/>
      <c r="P4050" s="39"/>
      <c r="Q4050" s="39"/>
      <c r="R4050" s="27"/>
      <c r="S4050" s="75"/>
      <c r="T4050" s="75">
        <v>1423155</v>
      </c>
      <c r="U4050" s="75">
        <v>1164399</v>
      </c>
      <c r="V4050" s="75"/>
      <c r="W4050" s="27"/>
      <c r="X4050" s="27"/>
      <c r="Y4050" s="27"/>
      <c r="Z4050" s="27"/>
      <c r="AA4050" s="27"/>
      <c r="AB4050" s="27"/>
      <c r="AC4050" s="27"/>
      <c r="AD4050" s="27"/>
      <c r="AE4050" s="27"/>
      <c r="AF4050" s="27"/>
      <c r="AG4050" s="27"/>
      <c r="AH4050" s="27"/>
      <c r="AI4050" s="27"/>
      <c r="AJ4050" s="27"/>
      <c r="AK4050" s="27"/>
      <c r="AL4050" s="27"/>
      <c r="AM4050" s="27"/>
      <c r="AN4050" s="27"/>
      <c r="AO4050" s="27"/>
      <c r="AP4050" s="27"/>
      <c r="AQ4050" s="27">
        <v>0</v>
      </c>
      <c r="AR4050" s="27">
        <f t="shared" si="114"/>
        <v>0</v>
      </c>
      <c r="AS4050" s="10"/>
      <c r="AT4050" s="7">
        <v>2017</v>
      </c>
      <c r="AU4050" s="10" t="s">
        <v>212</v>
      </c>
    </row>
    <row r="4051" spans="2:47" x14ac:dyDescent="0.2">
      <c r="B4051" s="10" t="s">
        <v>6881</v>
      </c>
      <c r="C4051" s="16" t="s">
        <v>100</v>
      </c>
      <c r="D4051" s="15" t="s">
        <v>6882</v>
      </c>
      <c r="E4051" s="15" t="s">
        <v>6270</v>
      </c>
      <c r="F4051" s="31" t="s">
        <v>6270</v>
      </c>
      <c r="G4051" s="15" t="s">
        <v>6883</v>
      </c>
      <c r="H4051" s="15" t="s">
        <v>105</v>
      </c>
      <c r="I4051" s="15">
        <v>75</v>
      </c>
      <c r="J4051" s="15" t="s">
        <v>6884</v>
      </c>
      <c r="K4051" s="15" t="s">
        <v>6885</v>
      </c>
      <c r="L4051" s="13"/>
      <c r="M4051" s="10" t="s">
        <v>6886</v>
      </c>
      <c r="N4051" s="10" t="s">
        <v>5955</v>
      </c>
      <c r="O4051" s="27"/>
      <c r="P4051" s="39"/>
      <c r="Q4051" s="39"/>
      <c r="R4051" s="27"/>
      <c r="S4051" s="75"/>
      <c r="T4051" s="75"/>
      <c r="U4051" s="75">
        <v>15000000</v>
      </c>
      <c r="V4051" s="75">
        <v>15000000</v>
      </c>
      <c r="W4051" s="27"/>
      <c r="X4051" s="27"/>
      <c r="Y4051" s="27"/>
      <c r="Z4051" s="27"/>
      <c r="AA4051" s="27"/>
      <c r="AB4051" s="27"/>
      <c r="AC4051" s="27"/>
      <c r="AD4051" s="27"/>
      <c r="AE4051" s="27"/>
      <c r="AF4051" s="27"/>
      <c r="AG4051" s="27"/>
      <c r="AH4051" s="27"/>
      <c r="AI4051" s="27"/>
      <c r="AJ4051" s="27"/>
      <c r="AK4051" s="27"/>
      <c r="AL4051" s="27"/>
      <c r="AM4051" s="27"/>
      <c r="AN4051" s="27"/>
      <c r="AO4051" s="27"/>
      <c r="AP4051" s="27"/>
      <c r="AQ4051" s="27">
        <v>30000000</v>
      </c>
      <c r="AR4051" s="27">
        <f t="shared" si="114"/>
        <v>33600000</v>
      </c>
      <c r="AS4051" s="10"/>
      <c r="AT4051" s="7">
        <v>2017</v>
      </c>
      <c r="AU4051" s="10"/>
    </row>
    <row r="4052" spans="2:47" x14ac:dyDescent="0.2">
      <c r="B4052" s="10" t="s">
        <v>6887</v>
      </c>
      <c r="C4052" s="16" t="s">
        <v>100</v>
      </c>
      <c r="D4052" s="15" t="s">
        <v>6546</v>
      </c>
      <c r="E4052" s="15" t="s">
        <v>6547</v>
      </c>
      <c r="F4052" s="31" t="s">
        <v>6548</v>
      </c>
      <c r="G4052" s="15" t="s">
        <v>6552</v>
      </c>
      <c r="H4052" s="15" t="s">
        <v>105</v>
      </c>
      <c r="I4052" s="15">
        <v>100</v>
      </c>
      <c r="J4052" s="15" t="s">
        <v>238</v>
      </c>
      <c r="K4052" s="15" t="s">
        <v>5830</v>
      </c>
      <c r="L4052" s="13"/>
      <c r="M4052" s="10" t="s">
        <v>6149</v>
      </c>
      <c r="N4052" s="10" t="s">
        <v>5955</v>
      </c>
      <c r="O4052" s="27"/>
      <c r="P4052" s="39"/>
      <c r="Q4052" s="39"/>
      <c r="R4052" s="27"/>
      <c r="S4052" s="75"/>
      <c r="T4052" s="75">
        <v>74371901.790000007</v>
      </c>
      <c r="U4052" s="75">
        <v>80440647.040000007</v>
      </c>
      <c r="V4052" s="75">
        <v>83658272.920000002</v>
      </c>
      <c r="W4052" s="27"/>
      <c r="X4052" s="27"/>
      <c r="Y4052" s="27"/>
      <c r="Z4052" s="27"/>
      <c r="AA4052" s="27"/>
      <c r="AB4052" s="27"/>
      <c r="AC4052" s="27"/>
      <c r="AD4052" s="27"/>
      <c r="AE4052" s="27"/>
      <c r="AF4052" s="27"/>
      <c r="AG4052" s="27"/>
      <c r="AH4052" s="27"/>
      <c r="AI4052" s="27"/>
      <c r="AJ4052" s="27"/>
      <c r="AK4052" s="27"/>
      <c r="AL4052" s="27"/>
      <c r="AM4052" s="27"/>
      <c r="AN4052" s="27"/>
      <c r="AO4052" s="27"/>
      <c r="AP4052" s="27"/>
      <c r="AQ4052" s="27">
        <v>238470821.75</v>
      </c>
      <c r="AR4052" s="27">
        <f t="shared" si="114"/>
        <v>267087320.36000001</v>
      </c>
      <c r="AS4052" s="10"/>
      <c r="AT4052" s="7">
        <v>2017</v>
      </c>
      <c r="AU4052" s="10"/>
    </row>
    <row r="4053" spans="2:47" x14ac:dyDescent="0.2">
      <c r="B4053" s="10" t="s">
        <v>6888</v>
      </c>
      <c r="C4053" s="16" t="s">
        <v>100</v>
      </c>
      <c r="D4053" s="41" t="s">
        <v>6636</v>
      </c>
      <c r="E4053" s="10" t="s">
        <v>6637</v>
      </c>
      <c r="F4053" s="10" t="s">
        <v>6637</v>
      </c>
      <c r="G4053" s="10" t="s">
        <v>6889</v>
      </c>
      <c r="H4053" s="15" t="s">
        <v>744</v>
      </c>
      <c r="I4053" s="15">
        <v>90</v>
      </c>
      <c r="J4053" s="15" t="s">
        <v>5829</v>
      </c>
      <c r="K4053" s="10" t="s">
        <v>6213</v>
      </c>
      <c r="L4053" s="10"/>
      <c r="M4053" s="15" t="s">
        <v>6214</v>
      </c>
      <c r="N4053" s="15" t="s">
        <v>5955</v>
      </c>
      <c r="O4053" s="27"/>
      <c r="P4053" s="73"/>
      <c r="Q4053" s="73"/>
      <c r="R4053" s="74"/>
      <c r="S4053" s="27"/>
      <c r="T4053" s="27">
        <v>36576500</v>
      </c>
      <c r="U4053" s="27">
        <v>16991500</v>
      </c>
      <c r="V4053" s="73"/>
      <c r="W4053" s="39"/>
      <c r="X4053" s="39"/>
      <c r="Y4053" s="39"/>
      <c r="Z4053" s="39"/>
      <c r="AA4053" s="39"/>
      <c r="AB4053" s="39"/>
      <c r="AC4053" s="39"/>
      <c r="AD4053" s="39"/>
      <c r="AE4053" s="39"/>
      <c r="AF4053" s="39"/>
      <c r="AG4053" s="39"/>
      <c r="AH4053" s="39"/>
      <c r="AI4053" s="39"/>
      <c r="AJ4053" s="39"/>
      <c r="AK4053" s="39"/>
      <c r="AL4053" s="39"/>
      <c r="AM4053" s="39"/>
      <c r="AN4053" s="39"/>
      <c r="AO4053" s="39"/>
      <c r="AP4053" s="39"/>
      <c r="AQ4053" s="27">
        <v>0</v>
      </c>
      <c r="AR4053" s="27">
        <f t="shared" si="114"/>
        <v>0</v>
      </c>
      <c r="AS4053" s="91"/>
      <c r="AT4053" s="9">
        <v>2017</v>
      </c>
      <c r="AU4053" s="13">
        <v>7</v>
      </c>
    </row>
    <row r="4054" spans="2:47" x14ac:dyDescent="0.25">
      <c r="B4054" s="10" t="s">
        <v>6890</v>
      </c>
      <c r="C4054" s="16" t="s">
        <v>100</v>
      </c>
      <c r="D4054" s="41" t="s">
        <v>6636</v>
      </c>
      <c r="E4054" s="10" t="s">
        <v>6637</v>
      </c>
      <c r="F4054" s="10" t="s">
        <v>6637</v>
      </c>
      <c r="G4054" s="10" t="s">
        <v>6889</v>
      </c>
      <c r="H4054" s="15" t="s">
        <v>1026</v>
      </c>
      <c r="I4054" s="15">
        <v>90</v>
      </c>
      <c r="J4054" s="15" t="s">
        <v>6164</v>
      </c>
      <c r="K4054" s="10" t="s">
        <v>6213</v>
      </c>
      <c r="L4054" s="10"/>
      <c r="M4054" s="15" t="s">
        <v>6214</v>
      </c>
      <c r="N4054" s="15" t="s">
        <v>5955</v>
      </c>
      <c r="O4054" s="27"/>
      <c r="P4054" s="73"/>
      <c r="Q4054" s="73"/>
      <c r="R4054" s="74"/>
      <c r="S4054" s="27"/>
      <c r="T4054" s="27">
        <v>36576500</v>
      </c>
      <c r="U4054" s="27">
        <v>16991500</v>
      </c>
      <c r="V4054" s="73"/>
      <c r="W4054" s="39"/>
      <c r="X4054" s="39"/>
      <c r="Y4054" s="39"/>
      <c r="Z4054" s="39"/>
      <c r="AA4054" s="39"/>
      <c r="AB4054" s="39"/>
      <c r="AC4054" s="39"/>
      <c r="AD4054" s="39"/>
      <c r="AE4054" s="39"/>
      <c r="AF4054" s="39"/>
      <c r="AG4054" s="39"/>
      <c r="AH4054" s="39"/>
      <c r="AI4054" s="39"/>
      <c r="AJ4054" s="39"/>
      <c r="AK4054" s="39"/>
      <c r="AL4054" s="39"/>
      <c r="AM4054" s="39"/>
      <c r="AN4054" s="39"/>
      <c r="AO4054" s="39"/>
      <c r="AP4054" s="39"/>
      <c r="AQ4054" s="27">
        <v>0</v>
      </c>
      <c r="AR4054" s="27">
        <f t="shared" si="114"/>
        <v>0</v>
      </c>
      <c r="AS4054" s="91"/>
      <c r="AT4054" s="9">
        <v>2017</v>
      </c>
      <c r="AU4054" s="10" t="s">
        <v>115</v>
      </c>
    </row>
    <row r="4055" spans="2:47" x14ac:dyDescent="0.25">
      <c r="B4055" s="10" t="s">
        <v>6990</v>
      </c>
      <c r="C4055" s="16" t="s">
        <v>100</v>
      </c>
      <c r="D4055" s="41" t="s">
        <v>6636</v>
      </c>
      <c r="E4055" s="10" t="s">
        <v>6637</v>
      </c>
      <c r="F4055" s="10" t="s">
        <v>6637</v>
      </c>
      <c r="G4055" s="10" t="s">
        <v>6889</v>
      </c>
      <c r="H4055" s="15" t="s">
        <v>1026</v>
      </c>
      <c r="I4055" s="15">
        <v>90</v>
      </c>
      <c r="J4055" s="15" t="s">
        <v>6164</v>
      </c>
      <c r="K4055" s="10" t="s">
        <v>6213</v>
      </c>
      <c r="L4055" s="10"/>
      <c r="M4055" s="15" t="s">
        <v>6214</v>
      </c>
      <c r="N4055" s="15" t="s">
        <v>5955</v>
      </c>
      <c r="O4055" s="27"/>
      <c r="P4055" s="73"/>
      <c r="Q4055" s="73"/>
      <c r="R4055" s="74"/>
      <c r="S4055" s="27"/>
      <c r="T4055" s="27">
        <v>92858000</v>
      </c>
      <c r="U4055" s="27">
        <v>16991500</v>
      </c>
      <c r="V4055" s="73"/>
      <c r="W4055" s="39"/>
      <c r="X4055" s="39"/>
      <c r="Y4055" s="39"/>
      <c r="Z4055" s="39"/>
      <c r="AA4055" s="39"/>
      <c r="AB4055" s="39"/>
      <c r="AC4055" s="39"/>
      <c r="AD4055" s="39"/>
      <c r="AE4055" s="39"/>
      <c r="AF4055" s="39"/>
      <c r="AG4055" s="39"/>
      <c r="AH4055" s="39"/>
      <c r="AI4055" s="39"/>
      <c r="AJ4055" s="39"/>
      <c r="AK4055" s="39"/>
      <c r="AL4055" s="39"/>
      <c r="AM4055" s="39"/>
      <c r="AN4055" s="39"/>
      <c r="AO4055" s="39"/>
      <c r="AP4055" s="39"/>
      <c r="AQ4055" s="27">
        <v>0</v>
      </c>
      <c r="AR4055" s="27">
        <f t="shared" si="114"/>
        <v>0</v>
      </c>
      <c r="AS4055" s="91"/>
      <c r="AT4055" s="9">
        <v>2017</v>
      </c>
      <c r="AU4055" s="10" t="s">
        <v>7176</v>
      </c>
    </row>
    <row r="4056" spans="2:47" x14ac:dyDescent="0.25">
      <c r="B4056" s="10" t="s">
        <v>7177</v>
      </c>
      <c r="C4056" s="16" t="s">
        <v>100</v>
      </c>
      <c r="D4056" s="41" t="s">
        <v>6636</v>
      </c>
      <c r="E4056" s="10" t="s">
        <v>6637</v>
      </c>
      <c r="F4056" s="10" t="s">
        <v>6637</v>
      </c>
      <c r="G4056" s="10" t="s">
        <v>6889</v>
      </c>
      <c r="H4056" s="15" t="s">
        <v>1026</v>
      </c>
      <c r="I4056" s="15">
        <v>100</v>
      </c>
      <c r="J4056" s="15" t="s">
        <v>6164</v>
      </c>
      <c r="K4056" s="10" t="s">
        <v>6213</v>
      </c>
      <c r="L4056" s="10"/>
      <c r="M4056" s="15" t="s">
        <v>6214</v>
      </c>
      <c r="N4056" s="15" t="s">
        <v>5955</v>
      </c>
      <c r="O4056" s="27"/>
      <c r="P4056" s="73"/>
      <c r="Q4056" s="73"/>
      <c r="R4056" s="74"/>
      <c r="S4056" s="27"/>
      <c r="T4056" s="27">
        <v>72346500</v>
      </c>
      <c r="U4056" s="27">
        <v>16991500</v>
      </c>
      <c r="V4056" s="73"/>
      <c r="W4056" s="39"/>
      <c r="X4056" s="39"/>
      <c r="Y4056" s="39"/>
      <c r="Z4056" s="39"/>
      <c r="AA4056" s="39"/>
      <c r="AB4056" s="39"/>
      <c r="AC4056" s="39"/>
      <c r="AD4056" s="39"/>
      <c r="AE4056" s="39"/>
      <c r="AF4056" s="39"/>
      <c r="AG4056" s="39"/>
      <c r="AH4056" s="39"/>
      <c r="AI4056" s="39"/>
      <c r="AJ4056" s="39"/>
      <c r="AK4056" s="39"/>
      <c r="AL4056" s="39"/>
      <c r="AM4056" s="39"/>
      <c r="AN4056" s="39"/>
      <c r="AO4056" s="39"/>
      <c r="AP4056" s="39"/>
      <c r="AQ4056" s="27">
        <v>89338000</v>
      </c>
      <c r="AR4056" s="27">
        <f t="shared" si="114"/>
        <v>100058560.00000001</v>
      </c>
      <c r="AS4056" s="91"/>
      <c r="AT4056" s="9">
        <v>2017</v>
      </c>
      <c r="AU4056" s="10"/>
    </row>
    <row r="4057" spans="2:47" x14ac:dyDescent="0.2">
      <c r="B4057" s="10" t="s">
        <v>6891</v>
      </c>
      <c r="C4057" s="16" t="s">
        <v>100</v>
      </c>
      <c r="D4057" s="41" t="s">
        <v>6636</v>
      </c>
      <c r="E4057" s="10" t="s">
        <v>6637</v>
      </c>
      <c r="F4057" s="10" t="s">
        <v>6637</v>
      </c>
      <c r="G4057" s="10" t="s">
        <v>6892</v>
      </c>
      <c r="H4057" s="15" t="s">
        <v>744</v>
      </c>
      <c r="I4057" s="15">
        <v>90</v>
      </c>
      <c r="J4057" s="15" t="s">
        <v>5829</v>
      </c>
      <c r="K4057" s="10" t="s">
        <v>6213</v>
      </c>
      <c r="L4057" s="10"/>
      <c r="M4057" s="15" t="s">
        <v>6214</v>
      </c>
      <c r="N4057" s="15" t="s">
        <v>5955</v>
      </c>
      <c r="O4057" s="27"/>
      <c r="P4057" s="73"/>
      <c r="Q4057" s="73"/>
      <c r="R4057" s="74"/>
      <c r="S4057" s="27"/>
      <c r="T4057" s="27">
        <v>14520000</v>
      </c>
      <c r="U4057" s="27">
        <v>4840000</v>
      </c>
      <c r="V4057" s="73"/>
      <c r="W4057" s="39"/>
      <c r="X4057" s="39"/>
      <c r="Y4057" s="39"/>
      <c r="Z4057" s="39"/>
      <c r="AA4057" s="39"/>
      <c r="AB4057" s="39"/>
      <c r="AC4057" s="39"/>
      <c r="AD4057" s="39"/>
      <c r="AE4057" s="39"/>
      <c r="AF4057" s="39"/>
      <c r="AG4057" s="39"/>
      <c r="AH4057" s="39"/>
      <c r="AI4057" s="39"/>
      <c r="AJ4057" s="39"/>
      <c r="AK4057" s="39"/>
      <c r="AL4057" s="39"/>
      <c r="AM4057" s="39"/>
      <c r="AN4057" s="39"/>
      <c r="AO4057" s="39"/>
      <c r="AP4057" s="39"/>
      <c r="AQ4057" s="27">
        <v>0</v>
      </c>
      <c r="AR4057" s="27">
        <f t="shared" si="114"/>
        <v>0</v>
      </c>
      <c r="AS4057" s="91"/>
      <c r="AT4057" s="9">
        <v>2017</v>
      </c>
      <c r="AU4057" s="13">
        <v>7</v>
      </c>
    </row>
    <row r="4058" spans="2:47" x14ac:dyDescent="0.25">
      <c r="B4058" s="10" t="s">
        <v>6893</v>
      </c>
      <c r="C4058" s="16" t="s">
        <v>100</v>
      </c>
      <c r="D4058" s="41" t="s">
        <v>6636</v>
      </c>
      <c r="E4058" s="10" t="s">
        <v>6637</v>
      </c>
      <c r="F4058" s="10" t="s">
        <v>6637</v>
      </c>
      <c r="G4058" s="10" t="s">
        <v>6892</v>
      </c>
      <c r="H4058" s="15" t="s">
        <v>1026</v>
      </c>
      <c r="I4058" s="15">
        <v>90</v>
      </c>
      <c r="J4058" s="15" t="s">
        <v>6164</v>
      </c>
      <c r="K4058" s="10" t="s">
        <v>6213</v>
      </c>
      <c r="L4058" s="10"/>
      <c r="M4058" s="15" t="s">
        <v>6214</v>
      </c>
      <c r="N4058" s="15" t="s">
        <v>5955</v>
      </c>
      <c r="O4058" s="27"/>
      <c r="P4058" s="73"/>
      <c r="Q4058" s="73"/>
      <c r="R4058" s="74"/>
      <c r="S4058" s="27"/>
      <c r="T4058" s="27">
        <v>14520000</v>
      </c>
      <c r="U4058" s="27">
        <v>4840000</v>
      </c>
      <c r="V4058" s="73"/>
      <c r="W4058" s="39"/>
      <c r="X4058" s="39"/>
      <c r="Y4058" s="39"/>
      <c r="Z4058" s="39"/>
      <c r="AA4058" s="39"/>
      <c r="AB4058" s="39"/>
      <c r="AC4058" s="39"/>
      <c r="AD4058" s="39"/>
      <c r="AE4058" s="39"/>
      <c r="AF4058" s="39"/>
      <c r="AG4058" s="39"/>
      <c r="AH4058" s="39"/>
      <c r="AI4058" s="39"/>
      <c r="AJ4058" s="39"/>
      <c r="AK4058" s="39"/>
      <c r="AL4058" s="39"/>
      <c r="AM4058" s="39"/>
      <c r="AN4058" s="39"/>
      <c r="AO4058" s="39"/>
      <c r="AP4058" s="39"/>
      <c r="AQ4058" s="27">
        <v>0</v>
      </c>
      <c r="AR4058" s="27">
        <f t="shared" si="114"/>
        <v>0</v>
      </c>
      <c r="AS4058" s="91"/>
      <c r="AT4058" s="9">
        <v>2017</v>
      </c>
      <c r="AU4058" s="10" t="s">
        <v>115</v>
      </c>
    </row>
    <row r="4059" spans="2:47" x14ac:dyDescent="0.25">
      <c r="B4059" s="10" t="s">
        <v>7287</v>
      </c>
      <c r="C4059" s="16" t="s">
        <v>100</v>
      </c>
      <c r="D4059" s="41" t="s">
        <v>6636</v>
      </c>
      <c r="E4059" s="10" t="s">
        <v>6637</v>
      </c>
      <c r="F4059" s="10" t="s">
        <v>6637</v>
      </c>
      <c r="G4059" s="10" t="s">
        <v>6892</v>
      </c>
      <c r="H4059" s="15" t="s">
        <v>1026</v>
      </c>
      <c r="I4059" s="15">
        <v>90</v>
      </c>
      <c r="J4059" s="15" t="s">
        <v>6164</v>
      </c>
      <c r="K4059" s="10" t="s">
        <v>6213</v>
      </c>
      <c r="L4059" s="10"/>
      <c r="M4059" s="15" t="s">
        <v>6214</v>
      </c>
      <c r="N4059" s="15" t="s">
        <v>5955</v>
      </c>
      <c r="O4059" s="27"/>
      <c r="P4059" s="73"/>
      <c r="Q4059" s="73"/>
      <c r="R4059" s="74"/>
      <c r="S4059" s="27"/>
      <c r="T4059" s="152">
        <v>29040000</v>
      </c>
      <c r="U4059" s="152">
        <v>4840000</v>
      </c>
      <c r="V4059" s="73"/>
      <c r="W4059" s="39"/>
      <c r="X4059" s="39"/>
      <c r="Y4059" s="39"/>
      <c r="Z4059" s="39"/>
      <c r="AA4059" s="39"/>
      <c r="AB4059" s="39"/>
      <c r="AC4059" s="39"/>
      <c r="AD4059" s="39"/>
      <c r="AE4059" s="39"/>
      <c r="AF4059" s="39"/>
      <c r="AG4059" s="39"/>
      <c r="AH4059" s="39"/>
      <c r="AI4059" s="39"/>
      <c r="AJ4059" s="39"/>
      <c r="AK4059" s="39"/>
      <c r="AL4059" s="39"/>
      <c r="AM4059" s="39"/>
      <c r="AN4059" s="39"/>
      <c r="AO4059" s="39"/>
      <c r="AP4059" s="39"/>
      <c r="AQ4059" s="27">
        <f>SUM(O4059:W4059)</f>
        <v>33880000</v>
      </c>
      <c r="AR4059" s="27">
        <f t="shared" si="114"/>
        <v>37945600</v>
      </c>
      <c r="AS4059" s="91"/>
      <c r="AT4059" s="9">
        <v>2017</v>
      </c>
      <c r="AU4059" s="10" t="s">
        <v>7288</v>
      </c>
    </row>
    <row r="4060" spans="2:47" x14ac:dyDescent="0.25">
      <c r="B4060" s="10" t="s">
        <v>6894</v>
      </c>
      <c r="C4060" s="16" t="s">
        <v>100</v>
      </c>
      <c r="D4060" s="15" t="s">
        <v>6895</v>
      </c>
      <c r="E4060" s="15" t="s">
        <v>6896</v>
      </c>
      <c r="F4060" s="15" t="s">
        <v>6896</v>
      </c>
      <c r="G4060" s="15" t="s">
        <v>6897</v>
      </c>
      <c r="H4060" s="15" t="s">
        <v>105</v>
      </c>
      <c r="I4060" s="15">
        <v>100</v>
      </c>
      <c r="J4060" s="15" t="s">
        <v>6619</v>
      </c>
      <c r="K4060" s="15" t="s">
        <v>6898</v>
      </c>
      <c r="L4060" s="10"/>
      <c r="M4060" s="25" t="s">
        <v>6899</v>
      </c>
      <c r="N4060" s="10" t="s">
        <v>5955</v>
      </c>
      <c r="O4060" s="27"/>
      <c r="P4060" s="27"/>
      <c r="Q4060" s="27"/>
      <c r="R4060" s="27"/>
      <c r="S4060" s="27"/>
      <c r="T4060" s="27">
        <v>105000000</v>
      </c>
      <c r="U4060" s="27">
        <v>180000000</v>
      </c>
      <c r="V4060" s="27">
        <v>180000000</v>
      </c>
      <c r="W4060" s="27"/>
      <c r="X4060" s="27"/>
      <c r="Y4060" s="27"/>
      <c r="Z4060" s="27"/>
      <c r="AA4060" s="27"/>
      <c r="AB4060" s="27"/>
      <c r="AC4060" s="27"/>
      <c r="AD4060" s="27"/>
      <c r="AE4060" s="27"/>
      <c r="AF4060" s="27"/>
      <c r="AG4060" s="27"/>
      <c r="AH4060" s="27"/>
      <c r="AI4060" s="27"/>
      <c r="AJ4060" s="27"/>
      <c r="AK4060" s="27"/>
      <c r="AL4060" s="27"/>
      <c r="AM4060" s="27"/>
      <c r="AN4060" s="27"/>
      <c r="AO4060" s="27"/>
      <c r="AP4060" s="27"/>
      <c r="AQ4060" s="27">
        <f>SUM(O4060:W4060)</f>
        <v>465000000</v>
      </c>
      <c r="AR4060" s="27">
        <f t="shared" si="114"/>
        <v>520800000.00000006</v>
      </c>
      <c r="AS4060" s="91"/>
      <c r="AT4060" s="9">
        <v>2017</v>
      </c>
      <c r="AU4060" s="10"/>
    </row>
    <row r="4061" spans="2:47" x14ac:dyDescent="0.25">
      <c r="B4061" s="10" t="s">
        <v>6900</v>
      </c>
      <c r="C4061" s="57" t="s">
        <v>100</v>
      </c>
      <c r="D4061" s="57" t="s">
        <v>6901</v>
      </c>
      <c r="E4061" s="57" t="s">
        <v>6902</v>
      </c>
      <c r="F4061" s="57" t="s">
        <v>6902</v>
      </c>
      <c r="G4061" s="57" t="s">
        <v>6903</v>
      </c>
      <c r="H4061" s="57" t="s">
        <v>105</v>
      </c>
      <c r="I4061" s="57">
        <v>0</v>
      </c>
      <c r="J4061" s="15" t="s">
        <v>6619</v>
      </c>
      <c r="K4061" s="15" t="s">
        <v>5830</v>
      </c>
      <c r="L4061" s="7"/>
      <c r="M4061" s="25" t="s">
        <v>5232</v>
      </c>
      <c r="N4061" s="10" t="s">
        <v>5955</v>
      </c>
      <c r="O4061" s="39"/>
      <c r="P4061" s="39"/>
      <c r="Q4061" s="39"/>
      <c r="R4061" s="39"/>
      <c r="S4061" s="77"/>
      <c r="T4061" s="27">
        <v>15876475.199999999</v>
      </c>
      <c r="U4061" s="27">
        <v>16352769.6</v>
      </c>
      <c r="V4061" s="27">
        <v>16843356</v>
      </c>
      <c r="W4061" s="77"/>
      <c r="X4061" s="77"/>
      <c r="Y4061" s="77"/>
      <c r="Z4061" s="77"/>
      <c r="AA4061" s="77"/>
      <c r="AB4061" s="77"/>
      <c r="AC4061" s="77"/>
      <c r="AD4061" s="77"/>
      <c r="AE4061" s="77"/>
      <c r="AF4061" s="77"/>
      <c r="AG4061" s="77"/>
      <c r="AH4061" s="77"/>
      <c r="AI4061" s="77"/>
      <c r="AJ4061" s="77"/>
      <c r="AK4061" s="77"/>
      <c r="AL4061" s="77"/>
      <c r="AM4061" s="77"/>
      <c r="AN4061" s="77"/>
      <c r="AO4061" s="77"/>
      <c r="AP4061" s="39"/>
      <c r="AQ4061" s="27">
        <f>T4061+U4061+V4061</f>
        <v>49072600.799999997</v>
      </c>
      <c r="AR4061" s="27">
        <f t="shared" si="114"/>
        <v>54961312.896000005</v>
      </c>
      <c r="AS4061" s="7"/>
      <c r="AT4061" s="9">
        <v>2017</v>
      </c>
      <c r="AU4061" s="10"/>
    </row>
    <row r="4062" spans="2:47" x14ac:dyDescent="0.2">
      <c r="B4062" s="44" t="s">
        <v>6904</v>
      </c>
      <c r="C4062" s="45" t="s">
        <v>100</v>
      </c>
      <c r="D4062" s="65" t="s">
        <v>6905</v>
      </c>
      <c r="E4062" s="65" t="s">
        <v>6906</v>
      </c>
      <c r="F4062" s="65" t="s">
        <v>6906</v>
      </c>
      <c r="G4062" s="65" t="s">
        <v>6907</v>
      </c>
      <c r="H4062" s="46" t="s">
        <v>105</v>
      </c>
      <c r="I4062" s="46">
        <v>100</v>
      </c>
      <c r="J4062" s="58" t="s">
        <v>6660</v>
      </c>
      <c r="K4062" s="44" t="s">
        <v>5952</v>
      </c>
      <c r="L4062" s="44"/>
      <c r="M4062" s="46" t="s">
        <v>6658</v>
      </c>
      <c r="N4062" s="46" t="s">
        <v>5955</v>
      </c>
      <c r="O4062" s="59"/>
      <c r="P4062" s="63"/>
      <c r="Q4062" s="63"/>
      <c r="R4062" s="64"/>
      <c r="S4062" s="59"/>
      <c r="T4062" s="59">
        <v>466454.01000000007</v>
      </c>
      <c r="U4062" s="59">
        <v>466454.01000000007</v>
      </c>
      <c r="V4062" s="59">
        <v>466454.01000000007</v>
      </c>
      <c r="W4062" s="59"/>
      <c r="X4062" s="59"/>
      <c r="Y4062" s="59"/>
      <c r="Z4062" s="59"/>
      <c r="AA4062" s="59"/>
      <c r="AB4062" s="59"/>
      <c r="AC4062" s="59"/>
      <c r="AD4062" s="59"/>
      <c r="AE4062" s="59"/>
      <c r="AF4062" s="59"/>
      <c r="AG4062" s="59"/>
      <c r="AH4062" s="59"/>
      <c r="AI4062" s="59"/>
      <c r="AJ4062" s="59"/>
      <c r="AK4062" s="59"/>
      <c r="AL4062" s="59"/>
      <c r="AM4062" s="59"/>
      <c r="AN4062" s="59"/>
      <c r="AO4062" s="59"/>
      <c r="AP4062" s="59"/>
      <c r="AQ4062" s="59">
        <v>0</v>
      </c>
      <c r="AR4062" s="27">
        <f t="shared" si="114"/>
        <v>0</v>
      </c>
      <c r="AS4062" s="109"/>
      <c r="AT4062" s="105">
        <v>2017</v>
      </c>
      <c r="AU4062" s="65" t="s">
        <v>6908</v>
      </c>
    </row>
    <row r="4063" spans="2:47" x14ac:dyDescent="0.2">
      <c r="B4063" s="44" t="s">
        <v>6909</v>
      </c>
      <c r="C4063" s="45" t="s">
        <v>100</v>
      </c>
      <c r="D4063" s="65" t="s">
        <v>6910</v>
      </c>
      <c r="E4063" s="65" t="s">
        <v>6911</v>
      </c>
      <c r="F4063" s="65" t="s">
        <v>6911</v>
      </c>
      <c r="G4063" s="65" t="s">
        <v>6912</v>
      </c>
      <c r="H4063" s="46" t="s">
        <v>105</v>
      </c>
      <c r="I4063" s="46">
        <v>100</v>
      </c>
      <c r="J4063" s="58" t="s">
        <v>6224</v>
      </c>
      <c r="K4063" s="44" t="s">
        <v>5952</v>
      </c>
      <c r="L4063" s="44"/>
      <c r="M4063" s="46" t="s">
        <v>6658</v>
      </c>
      <c r="N4063" s="46" t="s">
        <v>5955</v>
      </c>
      <c r="O4063" s="59"/>
      <c r="P4063" s="63"/>
      <c r="Q4063" s="63"/>
      <c r="R4063" s="64"/>
      <c r="S4063" s="59"/>
      <c r="T4063" s="59">
        <v>466454.01000000007</v>
      </c>
      <c r="U4063" s="59">
        <v>466454.01000000007</v>
      </c>
      <c r="V4063" s="59">
        <v>466454.01000000007</v>
      </c>
      <c r="W4063" s="59"/>
      <c r="X4063" s="59"/>
      <c r="Y4063" s="59"/>
      <c r="Z4063" s="59"/>
      <c r="AA4063" s="59"/>
      <c r="AB4063" s="59"/>
      <c r="AC4063" s="59"/>
      <c r="AD4063" s="59"/>
      <c r="AE4063" s="59"/>
      <c r="AF4063" s="59"/>
      <c r="AG4063" s="59"/>
      <c r="AH4063" s="59"/>
      <c r="AI4063" s="59"/>
      <c r="AJ4063" s="59"/>
      <c r="AK4063" s="59"/>
      <c r="AL4063" s="59"/>
      <c r="AM4063" s="59"/>
      <c r="AN4063" s="59"/>
      <c r="AO4063" s="59"/>
      <c r="AP4063" s="59"/>
      <c r="AQ4063" s="59">
        <v>1399362.0300000003</v>
      </c>
      <c r="AR4063" s="27">
        <f t="shared" si="114"/>
        <v>1567285.4736000004</v>
      </c>
      <c r="AS4063" s="109"/>
      <c r="AT4063" s="105">
        <v>2017</v>
      </c>
      <c r="AU4063" s="65"/>
    </row>
    <row r="4064" spans="2:47" x14ac:dyDescent="0.2">
      <c r="B4064" s="44" t="s">
        <v>6913</v>
      </c>
      <c r="C4064" s="45" t="s">
        <v>100</v>
      </c>
      <c r="D4064" s="65" t="s">
        <v>6905</v>
      </c>
      <c r="E4064" s="65" t="s">
        <v>6906</v>
      </c>
      <c r="F4064" s="65" t="s">
        <v>6906</v>
      </c>
      <c r="G4064" s="65" t="s">
        <v>6914</v>
      </c>
      <c r="H4064" s="46" t="s">
        <v>105</v>
      </c>
      <c r="I4064" s="46">
        <v>100</v>
      </c>
      <c r="J4064" s="58" t="s">
        <v>6660</v>
      </c>
      <c r="K4064" s="46" t="s">
        <v>6666</v>
      </c>
      <c r="L4064" s="44"/>
      <c r="M4064" s="46" t="s">
        <v>6658</v>
      </c>
      <c r="N4064" s="46" t="s">
        <v>5955</v>
      </c>
      <c r="O4064" s="59"/>
      <c r="P4064" s="63"/>
      <c r="Q4064" s="63"/>
      <c r="R4064" s="64"/>
      <c r="S4064" s="59"/>
      <c r="T4064" s="59">
        <v>249474.44999999998</v>
      </c>
      <c r="U4064" s="59">
        <v>249474.44999999998</v>
      </c>
      <c r="V4064" s="59">
        <v>249474.44999999998</v>
      </c>
      <c r="W4064" s="59"/>
      <c r="X4064" s="59"/>
      <c r="Y4064" s="59"/>
      <c r="Z4064" s="59"/>
      <c r="AA4064" s="59"/>
      <c r="AB4064" s="59"/>
      <c r="AC4064" s="59"/>
      <c r="AD4064" s="59"/>
      <c r="AE4064" s="59"/>
      <c r="AF4064" s="59"/>
      <c r="AG4064" s="59"/>
      <c r="AH4064" s="59"/>
      <c r="AI4064" s="59"/>
      <c r="AJ4064" s="59"/>
      <c r="AK4064" s="59"/>
      <c r="AL4064" s="59"/>
      <c r="AM4064" s="59"/>
      <c r="AN4064" s="59"/>
      <c r="AO4064" s="59"/>
      <c r="AP4064" s="59"/>
      <c r="AQ4064" s="59">
        <v>0</v>
      </c>
      <c r="AR4064" s="27">
        <f t="shared" si="114"/>
        <v>0</v>
      </c>
      <c r="AS4064" s="109"/>
      <c r="AT4064" s="105">
        <v>2017</v>
      </c>
      <c r="AU4064" s="65" t="s">
        <v>6908</v>
      </c>
    </row>
    <row r="4065" spans="2:47" x14ac:dyDescent="0.2">
      <c r="B4065" s="44" t="s">
        <v>6915</v>
      </c>
      <c r="C4065" s="45" t="s">
        <v>100</v>
      </c>
      <c r="D4065" s="65" t="s">
        <v>6910</v>
      </c>
      <c r="E4065" s="65" t="s">
        <v>6911</v>
      </c>
      <c r="F4065" s="65" t="s">
        <v>6911</v>
      </c>
      <c r="G4065" s="65" t="s">
        <v>6916</v>
      </c>
      <c r="H4065" s="46" t="s">
        <v>105</v>
      </c>
      <c r="I4065" s="46">
        <v>100</v>
      </c>
      <c r="J4065" s="58" t="s">
        <v>6224</v>
      </c>
      <c r="K4065" s="46" t="s">
        <v>6666</v>
      </c>
      <c r="L4065" s="44"/>
      <c r="M4065" s="46" t="s">
        <v>6658</v>
      </c>
      <c r="N4065" s="46" t="s">
        <v>5955</v>
      </c>
      <c r="O4065" s="59"/>
      <c r="P4065" s="63"/>
      <c r="Q4065" s="63"/>
      <c r="R4065" s="64"/>
      <c r="S4065" s="59"/>
      <c r="T4065" s="59">
        <v>249474.44999999998</v>
      </c>
      <c r="U4065" s="59">
        <v>249474.44999999998</v>
      </c>
      <c r="V4065" s="59">
        <v>249474.44999999998</v>
      </c>
      <c r="W4065" s="59"/>
      <c r="X4065" s="59"/>
      <c r="Y4065" s="59"/>
      <c r="Z4065" s="59"/>
      <c r="AA4065" s="59"/>
      <c r="AB4065" s="59"/>
      <c r="AC4065" s="59"/>
      <c r="AD4065" s="59"/>
      <c r="AE4065" s="59"/>
      <c r="AF4065" s="59"/>
      <c r="AG4065" s="59"/>
      <c r="AH4065" s="59"/>
      <c r="AI4065" s="59"/>
      <c r="AJ4065" s="59"/>
      <c r="AK4065" s="59"/>
      <c r="AL4065" s="59"/>
      <c r="AM4065" s="59"/>
      <c r="AN4065" s="59"/>
      <c r="AO4065" s="59"/>
      <c r="AP4065" s="59"/>
      <c r="AQ4065" s="59">
        <v>748423.35</v>
      </c>
      <c r="AR4065" s="27">
        <f t="shared" si="114"/>
        <v>838234.152</v>
      </c>
      <c r="AS4065" s="109"/>
      <c r="AT4065" s="105">
        <v>2017</v>
      </c>
      <c r="AU4065" s="65"/>
    </row>
    <row r="4066" spans="2:47" x14ac:dyDescent="0.2">
      <c r="B4066" s="44" t="s">
        <v>6917</v>
      </c>
      <c r="C4066" s="45" t="s">
        <v>100</v>
      </c>
      <c r="D4066" s="65" t="s">
        <v>6905</v>
      </c>
      <c r="E4066" s="65" t="s">
        <v>6906</v>
      </c>
      <c r="F4066" s="65" t="s">
        <v>6906</v>
      </c>
      <c r="G4066" s="65" t="s">
        <v>6918</v>
      </c>
      <c r="H4066" s="46" t="s">
        <v>105</v>
      </c>
      <c r="I4066" s="46">
        <v>100</v>
      </c>
      <c r="J4066" s="58" t="s">
        <v>6660</v>
      </c>
      <c r="K4066" s="44" t="s">
        <v>6673</v>
      </c>
      <c r="L4066" s="44"/>
      <c r="M4066" s="46" t="s">
        <v>6658</v>
      </c>
      <c r="N4066" s="46" t="s">
        <v>5955</v>
      </c>
      <c r="O4066" s="59"/>
      <c r="P4066" s="63"/>
      <c r="Q4066" s="63"/>
      <c r="R4066" s="64"/>
      <c r="S4066" s="59"/>
      <c r="T4066" s="59">
        <v>620688</v>
      </c>
      <c r="U4066" s="59">
        <v>620688</v>
      </c>
      <c r="V4066" s="59">
        <v>620688</v>
      </c>
      <c r="W4066" s="59"/>
      <c r="X4066" s="59"/>
      <c r="Y4066" s="59"/>
      <c r="Z4066" s="59"/>
      <c r="AA4066" s="59"/>
      <c r="AB4066" s="59"/>
      <c r="AC4066" s="59"/>
      <c r="AD4066" s="59"/>
      <c r="AE4066" s="59"/>
      <c r="AF4066" s="59"/>
      <c r="AG4066" s="59"/>
      <c r="AH4066" s="59"/>
      <c r="AI4066" s="59"/>
      <c r="AJ4066" s="59"/>
      <c r="AK4066" s="59"/>
      <c r="AL4066" s="59"/>
      <c r="AM4066" s="59"/>
      <c r="AN4066" s="59"/>
      <c r="AO4066" s="59"/>
      <c r="AP4066" s="59"/>
      <c r="AQ4066" s="59">
        <v>0</v>
      </c>
      <c r="AR4066" s="27">
        <f t="shared" si="114"/>
        <v>0</v>
      </c>
      <c r="AS4066" s="109"/>
      <c r="AT4066" s="105">
        <v>2017</v>
      </c>
      <c r="AU4066" s="65" t="s">
        <v>6908</v>
      </c>
    </row>
    <row r="4067" spans="2:47" x14ac:dyDescent="0.2">
      <c r="B4067" s="44" t="s">
        <v>6919</v>
      </c>
      <c r="C4067" s="45" t="s">
        <v>100</v>
      </c>
      <c r="D4067" s="65" t="s">
        <v>6910</v>
      </c>
      <c r="E4067" s="65" t="s">
        <v>6911</v>
      </c>
      <c r="F4067" s="65" t="s">
        <v>6911</v>
      </c>
      <c r="G4067" s="65" t="s">
        <v>6920</v>
      </c>
      <c r="H4067" s="46" t="s">
        <v>105</v>
      </c>
      <c r="I4067" s="46">
        <v>100</v>
      </c>
      <c r="J4067" s="58" t="s">
        <v>6224</v>
      </c>
      <c r="K4067" s="44" t="s">
        <v>6673</v>
      </c>
      <c r="L4067" s="44"/>
      <c r="M4067" s="46" t="s">
        <v>6658</v>
      </c>
      <c r="N4067" s="46" t="s">
        <v>5955</v>
      </c>
      <c r="O4067" s="59"/>
      <c r="P4067" s="63"/>
      <c r="Q4067" s="63"/>
      <c r="R4067" s="64"/>
      <c r="S4067" s="59"/>
      <c r="T4067" s="59">
        <v>620688</v>
      </c>
      <c r="U4067" s="59">
        <v>620688</v>
      </c>
      <c r="V4067" s="59">
        <v>620688</v>
      </c>
      <c r="W4067" s="59"/>
      <c r="X4067" s="59"/>
      <c r="Y4067" s="59"/>
      <c r="Z4067" s="59"/>
      <c r="AA4067" s="59"/>
      <c r="AB4067" s="59"/>
      <c r="AC4067" s="59"/>
      <c r="AD4067" s="59"/>
      <c r="AE4067" s="59"/>
      <c r="AF4067" s="59"/>
      <c r="AG4067" s="59"/>
      <c r="AH4067" s="59"/>
      <c r="AI4067" s="59"/>
      <c r="AJ4067" s="59"/>
      <c r="AK4067" s="59"/>
      <c r="AL4067" s="59"/>
      <c r="AM4067" s="59"/>
      <c r="AN4067" s="59"/>
      <c r="AO4067" s="59"/>
      <c r="AP4067" s="59"/>
      <c r="AQ4067" s="59">
        <v>1862064</v>
      </c>
      <c r="AR4067" s="27">
        <f t="shared" si="114"/>
        <v>2085511.6800000002</v>
      </c>
      <c r="AS4067" s="109"/>
      <c r="AT4067" s="105">
        <v>2017</v>
      </c>
      <c r="AU4067" s="44"/>
    </row>
    <row r="4068" spans="2:47" x14ac:dyDescent="0.25">
      <c r="B4068" s="44" t="s">
        <v>6921</v>
      </c>
      <c r="C4068" s="57" t="s">
        <v>100</v>
      </c>
      <c r="D4068" s="57" t="s">
        <v>6922</v>
      </c>
      <c r="E4068" s="57" t="s">
        <v>6923</v>
      </c>
      <c r="F4068" s="57" t="s">
        <v>6924</v>
      </c>
      <c r="G4068" s="57" t="s">
        <v>6925</v>
      </c>
      <c r="H4068" s="57" t="s">
        <v>1026</v>
      </c>
      <c r="I4068" s="57">
        <v>50</v>
      </c>
      <c r="J4068" s="22" t="s">
        <v>6224</v>
      </c>
      <c r="K4068" s="22" t="s">
        <v>6926</v>
      </c>
      <c r="L4068" s="25"/>
      <c r="M4068" s="22" t="s">
        <v>6927</v>
      </c>
      <c r="N4068" s="10" t="s">
        <v>5955</v>
      </c>
      <c r="O4068" s="39"/>
      <c r="P4068" s="39"/>
      <c r="Q4068" s="39"/>
      <c r="R4068" s="39"/>
      <c r="S4068" s="75"/>
      <c r="T4068" s="70"/>
      <c r="U4068" s="77"/>
      <c r="V4068" s="27">
        <v>522353452.07499993</v>
      </c>
      <c r="W4068" s="27">
        <v>606665427.87499988</v>
      </c>
      <c r="X4068" s="27">
        <v>689969903.67499995</v>
      </c>
      <c r="Y4068" s="27">
        <v>1020531779.4749999</v>
      </c>
      <c r="Z4068" s="27">
        <v>881858655.27499998</v>
      </c>
      <c r="AA4068" s="27">
        <v>557139931.07499993</v>
      </c>
      <c r="AB4068" s="27">
        <v>575450906.875</v>
      </c>
      <c r="AC4068" s="27">
        <v>491663782.67499995</v>
      </c>
      <c r="AD4068" s="27">
        <v>537698558.47500002</v>
      </c>
      <c r="AE4068" s="27">
        <v>633198334.27499998</v>
      </c>
      <c r="AF4068" s="27">
        <v>1074573510.0749998</v>
      </c>
      <c r="AG4068" s="27">
        <v>750678985.875</v>
      </c>
      <c r="AH4068" s="27">
        <v>437978761.67499995</v>
      </c>
      <c r="AI4068" s="27">
        <v>469093437.47499996</v>
      </c>
      <c r="AJ4068" s="27">
        <v>385306313.27499998</v>
      </c>
      <c r="AK4068" s="27">
        <v>431341089.07499999</v>
      </c>
      <c r="AL4068" s="27">
        <v>526840864.875</v>
      </c>
      <c r="AM4068" s="27">
        <v>968216040.67499995</v>
      </c>
      <c r="AN4068" s="27">
        <v>644321516.4749999</v>
      </c>
      <c r="AO4068" s="27">
        <v>331621292.27499998</v>
      </c>
      <c r="AP4068" s="39"/>
      <c r="AQ4068" s="27">
        <v>0</v>
      </c>
      <c r="AR4068" s="27">
        <f t="shared" si="114"/>
        <v>0</v>
      </c>
      <c r="AS4068" s="7"/>
      <c r="AT4068" s="9">
        <v>2017</v>
      </c>
      <c r="AU4068" s="10" t="s">
        <v>212</v>
      </c>
    </row>
    <row r="4069" spans="2:47" x14ac:dyDescent="0.2">
      <c r="B4069" s="44" t="s">
        <v>6967</v>
      </c>
      <c r="C4069" s="57" t="s">
        <v>100</v>
      </c>
      <c r="D4069" s="83" t="s">
        <v>6968</v>
      </c>
      <c r="E4069" s="83" t="s">
        <v>6969</v>
      </c>
      <c r="F4069" s="83" t="s">
        <v>6969</v>
      </c>
      <c r="G4069" s="84" t="s">
        <v>6970</v>
      </c>
      <c r="H4069" s="13" t="s">
        <v>105</v>
      </c>
      <c r="I4069" s="13">
        <v>70</v>
      </c>
      <c r="J4069" s="13" t="s">
        <v>6971</v>
      </c>
      <c r="K4069" s="84" t="s">
        <v>5952</v>
      </c>
      <c r="L4069" s="44" t="s">
        <v>5955</v>
      </c>
      <c r="M4069" s="13" t="s">
        <v>6972</v>
      </c>
      <c r="N4069" s="84" t="s">
        <v>5955</v>
      </c>
      <c r="O4069" s="39"/>
      <c r="P4069" s="39"/>
      <c r="Q4069" s="39"/>
      <c r="R4069" s="39"/>
      <c r="S4069" s="13"/>
      <c r="T4069" s="85">
        <v>288000000</v>
      </c>
      <c r="U4069" s="85">
        <v>216000000</v>
      </c>
      <c r="V4069" s="85">
        <v>216000000</v>
      </c>
      <c r="W4069" s="27"/>
      <c r="X4069" s="27"/>
      <c r="Y4069" s="27"/>
      <c r="Z4069" s="27"/>
      <c r="AA4069" s="27"/>
      <c r="AB4069" s="27"/>
      <c r="AC4069" s="27"/>
      <c r="AD4069" s="27"/>
      <c r="AE4069" s="27"/>
      <c r="AF4069" s="27"/>
      <c r="AG4069" s="27"/>
      <c r="AH4069" s="27"/>
      <c r="AI4069" s="27"/>
      <c r="AJ4069" s="27"/>
      <c r="AK4069" s="27"/>
      <c r="AL4069" s="27"/>
      <c r="AM4069" s="27"/>
      <c r="AN4069" s="27"/>
      <c r="AO4069" s="27"/>
      <c r="AP4069" s="39"/>
      <c r="AQ4069" s="27">
        <f>T4069+U4069+V4069</f>
        <v>720000000</v>
      </c>
      <c r="AR4069" s="27">
        <f t="shared" si="114"/>
        <v>806400000.00000012</v>
      </c>
      <c r="AS4069" s="7"/>
      <c r="AT4069" s="9">
        <v>2017</v>
      </c>
      <c r="AU4069" s="10"/>
    </row>
    <row r="4070" spans="2:47" x14ac:dyDescent="0.2">
      <c r="B4070" s="44" t="s">
        <v>6974</v>
      </c>
      <c r="C4070" s="16" t="s">
        <v>100</v>
      </c>
      <c r="D4070" s="15" t="s">
        <v>6975</v>
      </c>
      <c r="E4070" s="133" t="s">
        <v>6976</v>
      </c>
      <c r="F4070" s="133" t="s">
        <v>6976</v>
      </c>
      <c r="G4070" s="134" t="s">
        <v>6977</v>
      </c>
      <c r="H4070" s="134" t="s">
        <v>1026</v>
      </c>
      <c r="I4070" s="53">
        <v>100</v>
      </c>
      <c r="J4070" s="10" t="s">
        <v>3357</v>
      </c>
      <c r="K4070" s="135" t="s">
        <v>5830</v>
      </c>
      <c r="L4070" s="15"/>
      <c r="M4070" s="10" t="s">
        <v>5232</v>
      </c>
      <c r="N4070" s="15" t="s">
        <v>5955</v>
      </c>
      <c r="O4070" s="59"/>
      <c r="P4070" s="63"/>
      <c r="Q4070" s="63"/>
      <c r="R4070" s="64"/>
      <c r="S4070" s="59"/>
      <c r="T4070" s="136">
        <v>9231250</v>
      </c>
      <c r="U4070" s="27">
        <v>10837500</v>
      </c>
      <c r="V4070" s="27">
        <v>10837500</v>
      </c>
      <c r="W4070" s="59"/>
      <c r="X4070" s="59"/>
      <c r="Y4070" s="59"/>
      <c r="Z4070" s="59"/>
      <c r="AA4070" s="59"/>
      <c r="AB4070" s="59"/>
      <c r="AC4070" s="59"/>
      <c r="AD4070" s="59"/>
      <c r="AE4070" s="59"/>
      <c r="AF4070" s="59"/>
      <c r="AG4070" s="59"/>
      <c r="AH4070" s="59"/>
      <c r="AI4070" s="59"/>
      <c r="AJ4070" s="59"/>
      <c r="AK4070" s="59"/>
      <c r="AL4070" s="59"/>
      <c r="AM4070" s="59"/>
      <c r="AN4070" s="59"/>
      <c r="AO4070" s="59"/>
      <c r="AP4070" s="59"/>
      <c r="AQ4070" s="27">
        <v>0</v>
      </c>
      <c r="AR4070" s="27">
        <f t="shared" si="114"/>
        <v>0</v>
      </c>
      <c r="AS4070" s="109"/>
      <c r="AT4070" s="105">
        <v>2017</v>
      </c>
      <c r="AU4070" s="65" t="s">
        <v>212</v>
      </c>
    </row>
    <row r="4071" spans="2:47" x14ac:dyDescent="0.2">
      <c r="B4071" s="44" t="s">
        <v>6978</v>
      </c>
      <c r="C4071" s="16" t="s">
        <v>100</v>
      </c>
      <c r="D4071" s="15" t="s">
        <v>6975</v>
      </c>
      <c r="E4071" s="133" t="s">
        <v>6976</v>
      </c>
      <c r="F4071" s="133" t="s">
        <v>6976</v>
      </c>
      <c r="G4071" s="134" t="s">
        <v>6979</v>
      </c>
      <c r="H4071" s="134" t="s">
        <v>1026</v>
      </c>
      <c r="I4071" s="53">
        <v>100</v>
      </c>
      <c r="J4071" s="10" t="s">
        <v>3357</v>
      </c>
      <c r="K4071" s="135" t="s">
        <v>5830</v>
      </c>
      <c r="L4071" s="15"/>
      <c r="M4071" s="10" t="s">
        <v>5232</v>
      </c>
      <c r="N4071" s="15" t="s">
        <v>5955</v>
      </c>
      <c r="O4071" s="59"/>
      <c r="P4071" s="63"/>
      <c r="Q4071" s="63"/>
      <c r="R4071" s="64"/>
      <c r="S4071" s="59"/>
      <c r="T4071" s="136">
        <v>11720000</v>
      </c>
      <c r="U4071" s="27">
        <v>12740000</v>
      </c>
      <c r="V4071" s="27">
        <v>12740000</v>
      </c>
      <c r="W4071" s="59"/>
      <c r="X4071" s="59"/>
      <c r="Y4071" s="59"/>
      <c r="Z4071" s="59"/>
      <c r="AA4071" s="59"/>
      <c r="AB4071" s="59"/>
      <c r="AC4071" s="59"/>
      <c r="AD4071" s="59"/>
      <c r="AE4071" s="59"/>
      <c r="AF4071" s="59"/>
      <c r="AG4071" s="59"/>
      <c r="AH4071" s="59"/>
      <c r="AI4071" s="59"/>
      <c r="AJ4071" s="59"/>
      <c r="AK4071" s="59"/>
      <c r="AL4071" s="59"/>
      <c r="AM4071" s="59"/>
      <c r="AN4071" s="59"/>
      <c r="AO4071" s="59"/>
      <c r="AP4071" s="59"/>
      <c r="AQ4071" s="27">
        <v>0</v>
      </c>
      <c r="AR4071" s="27">
        <f t="shared" si="114"/>
        <v>0</v>
      </c>
      <c r="AS4071" s="109"/>
      <c r="AT4071" s="105">
        <v>2017</v>
      </c>
      <c r="AU4071" s="65" t="s">
        <v>212</v>
      </c>
    </row>
    <row r="4072" spans="2:47" x14ac:dyDescent="0.2">
      <c r="B4072" s="44" t="s">
        <v>6980</v>
      </c>
      <c r="C4072" s="16" t="s">
        <v>100</v>
      </c>
      <c r="D4072" s="15" t="s">
        <v>6975</v>
      </c>
      <c r="E4072" s="133" t="s">
        <v>6976</v>
      </c>
      <c r="F4072" s="133" t="s">
        <v>6976</v>
      </c>
      <c r="G4072" s="134" t="s">
        <v>6981</v>
      </c>
      <c r="H4072" s="134" t="s">
        <v>1026</v>
      </c>
      <c r="I4072" s="53">
        <v>100</v>
      </c>
      <c r="J4072" s="10" t="s">
        <v>3357</v>
      </c>
      <c r="K4072" s="135" t="s">
        <v>5830</v>
      </c>
      <c r="L4072" s="15"/>
      <c r="M4072" s="10" t="s">
        <v>5232</v>
      </c>
      <c r="N4072" s="15" t="s">
        <v>5955</v>
      </c>
      <c r="O4072" s="59"/>
      <c r="P4072" s="63"/>
      <c r="Q4072" s="63"/>
      <c r="R4072" s="64"/>
      <c r="S4072" s="59"/>
      <c r="T4072" s="136">
        <v>4420000</v>
      </c>
      <c r="U4072" s="27">
        <v>5100000</v>
      </c>
      <c r="V4072" s="27">
        <v>5100000</v>
      </c>
      <c r="W4072" s="59"/>
      <c r="X4072" s="59"/>
      <c r="Y4072" s="59"/>
      <c r="Z4072" s="59"/>
      <c r="AA4072" s="59"/>
      <c r="AB4072" s="59"/>
      <c r="AC4072" s="59"/>
      <c r="AD4072" s="59"/>
      <c r="AE4072" s="59"/>
      <c r="AF4072" s="59"/>
      <c r="AG4072" s="59"/>
      <c r="AH4072" s="59"/>
      <c r="AI4072" s="59"/>
      <c r="AJ4072" s="59"/>
      <c r="AK4072" s="59"/>
      <c r="AL4072" s="59"/>
      <c r="AM4072" s="59"/>
      <c r="AN4072" s="59"/>
      <c r="AO4072" s="59"/>
      <c r="AP4072" s="59"/>
      <c r="AQ4072" s="27">
        <v>0</v>
      </c>
      <c r="AR4072" s="27">
        <f t="shared" si="114"/>
        <v>0</v>
      </c>
      <c r="AS4072" s="109"/>
      <c r="AT4072" s="105">
        <v>2017</v>
      </c>
      <c r="AU4072" s="65" t="s">
        <v>212</v>
      </c>
    </row>
    <row r="4073" spans="2:47" x14ac:dyDescent="0.2">
      <c r="B4073" s="44" t="s">
        <v>6982</v>
      </c>
      <c r="C4073" s="16" t="s">
        <v>100</v>
      </c>
      <c r="D4073" s="15" t="s">
        <v>6975</v>
      </c>
      <c r="E4073" s="133" t="s">
        <v>6976</v>
      </c>
      <c r="F4073" s="133" t="s">
        <v>6976</v>
      </c>
      <c r="G4073" s="134" t="s">
        <v>6983</v>
      </c>
      <c r="H4073" s="134" t="s">
        <v>1026</v>
      </c>
      <c r="I4073" s="53">
        <v>100</v>
      </c>
      <c r="J4073" s="10" t="s">
        <v>3357</v>
      </c>
      <c r="K4073" s="135" t="s">
        <v>5830</v>
      </c>
      <c r="L4073" s="15"/>
      <c r="M4073" s="10" t="s">
        <v>5232</v>
      </c>
      <c r="N4073" s="15" t="s">
        <v>5955</v>
      </c>
      <c r="O4073" s="59"/>
      <c r="P4073" s="63"/>
      <c r="Q4073" s="63"/>
      <c r="R4073" s="64"/>
      <c r="S4073" s="59"/>
      <c r="T4073" s="136">
        <v>4004500</v>
      </c>
      <c r="U4073" s="27">
        <v>4922000</v>
      </c>
      <c r="V4073" s="27">
        <v>4922000</v>
      </c>
      <c r="W4073" s="59"/>
      <c r="X4073" s="59"/>
      <c r="Y4073" s="59"/>
      <c r="Z4073" s="59"/>
      <c r="AA4073" s="59"/>
      <c r="AB4073" s="59"/>
      <c r="AC4073" s="59"/>
      <c r="AD4073" s="59"/>
      <c r="AE4073" s="59"/>
      <c r="AF4073" s="59"/>
      <c r="AG4073" s="59"/>
      <c r="AH4073" s="59"/>
      <c r="AI4073" s="59"/>
      <c r="AJ4073" s="59"/>
      <c r="AK4073" s="59"/>
      <c r="AL4073" s="59"/>
      <c r="AM4073" s="59"/>
      <c r="AN4073" s="59"/>
      <c r="AO4073" s="59"/>
      <c r="AP4073" s="59"/>
      <c r="AQ4073" s="27">
        <v>0</v>
      </c>
      <c r="AR4073" s="27">
        <f t="shared" si="114"/>
        <v>0</v>
      </c>
      <c r="AS4073" s="109"/>
      <c r="AT4073" s="105">
        <v>2017</v>
      </c>
      <c r="AU4073" s="65" t="s">
        <v>212</v>
      </c>
    </row>
    <row r="4074" spans="2:47" x14ac:dyDescent="0.2">
      <c r="B4074" s="44" t="s">
        <v>6984</v>
      </c>
      <c r="C4074" s="16" t="s">
        <v>100</v>
      </c>
      <c r="D4074" s="15" t="s">
        <v>6975</v>
      </c>
      <c r="E4074" s="133" t="s">
        <v>6976</v>
      </c>
      <c r="F4074" s="133" t="s">
        <v>6976</v>
      </c>
      <c r="G4074" s="134" t="s">
        <v>6985</v>
      </c>
      <c r="H4074" s="134" t="s">
        <v>1026</v>
      </c>
      <c r="I4074" s="53">
        <v>100</v>
      </c>
      <c r="J4074" s="10" t="s">
        <v>3357</v>
      </c>
      <c r="K4074" s="135" t="s">
        <v>5830</v>
      </c>
      <c r="L4074" s="15"/>
      <c r="M4074" s="10" t="s">
        <v>5232</v>
      </c>
      <c r="N4074" s="15" t="s">
        <v>5955</v>
      </c>
      <c r="O4074" s="59"/>
      <c r="P4074" s="63"/>
      <c r="Q4074" s="63"/>
      <c r="R4074" s="64"/>
      <c r="S4074" s="59"/>
      <c r="T4074" s="136">
        <v>38964964.289999999</v>
      </c>
      <c r="U4074" s="27">
        <v>52558000</v>
      </c>
      <c r="V4074" s="27">
        <v>52558000</v>
      </c>
      <c r="W4074" s="59"/>
      <c r="X4074" s="59"/>
      <c r="Y4074" s="59"/>
      <c r="Z4074" s="59"/>
      <c r="AA4074" s="59"/>
      <c r="AB4074" s="59"/>
      <c r="AC4074" s="59"/>
      <c r="AD4074" s="59"/>
      <c r="AE4074" s="59"/>
      <c r="AF4074" s="59"/>
      <c r="AG4074" s="59"/>
      <c r="AH4074" s="59"/>
      <c r="AI4074" s="59"/>
      <c r="AJ4074" s="59"/>
      <c r="AK4074" s="59"/>
      <c r="AL4074" s="59"/>
      <c r="AM4074" s="59"/>
      <c r="AN4074" s="59"/>
      <c r="AO4074" s="59"/>
      <c r="AP4074" s="59"/>
      <c r="AQ4074" s="27">
        <v>0</v>
      </c>
      <c r="AR4074" s="27">
        <f t="shared" si="114"/>
        <v>0</v>
      </c>
      <c r="AS4074" s="109"/>
      <c r="AT4074" s="105">
        <v>2017</v>
      </c>
      <c r="AU4074" s="65" t="s">
        <v>212</v>
      </c>
    </row>
    <row r="4075" spans="2:47" x14ac:dyDescent="0.2">
      <c r="B4075" s="44" t="s">
        <v>6986</v>
      </c>
      <c r="C4075" s="13" t="s">
        <v>100</v>
      </c>
      <c r="D4075" s="97" t="s">
        <v>6862</v>
      </c>
      <c r="E4075" s="97" t="s">
        <v>6863</v>
      </c>
      <c r="F4075" s="97" t="s">
        <v>6863</v>
      </c>
      <c r="G4075" s="97" t="s">
        <v>6987</v>
      </c>
      <c r="H4075" s="97" t="s">
        <v>1026</v>
      </c>
      <c r="I4075" s="97">
        <v>80</v>
      </c>
      <c r="J4075" s="119" t="s">
        <v>3357</v>
      </c>
      <c r="K4075" s="97" t="s">
        <v>6191</v>
      </c>
      <c r="L4075" s="97"/>
      <c r="M4075" s="97" t="s">
        <v>6214</v>
      </c>
      <c r="N4075" s="15" t="s">
        <v>5955</v>
      </c>
      <c r="O4075" s="120"/>
      <c r="P4075" s="121"/>
      <c r="Q4075" s="121"/>
      <c r="R4075" s="122"/>
      <c r="S4075" s="123"/>
      <c r="T4075" s="99">
        <v>12449726.351174058</v>
      </c>
      <c r="U4075" s="99">
        <v>17259489.648825943</v>
      </c>
      <c r="V4075" s="124"/>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99">
        <v>0</v>
      </c>
      <c r="AR4075" s="27">
        <f t="shared" si="114"/>
        <v>0</v>
      </c>
      <c r="AS4075" s="125"/>
      <c r="AT4075" s="105">
        <v>2017</v>
      </c>
      <c r="AU4075" s="126" t="s">
        <v>212</v>
      </c>
    </row>
    <row r="4076" spans="2:47" x14ac:dyDescent="0.2">
      <c r="B4076" s="44" t="s">
        <v>6988</v>
      </c>
      <c r="C4076" s="13" t="s">
        <v>100</v>
      </c>
      <c r="D4076" s="97" t="s">
        <v>6862</v>
      </c>
      <c r="E4076" s="97" t="s">
        <v>6863</v>
      </c>
      <c r="F4076" s="97" t="s">
        <v>6863</v>
      </c>
      <c r="G4076" s="97" t="s">
        <v>6989</v>
      </c>
      <c r="H4076" s="97" t="s">
        <v>105</v>
      </c>
      <c r="I4076" s="97">
        <v>80</v>
      </c>
      <c r="J4076" s="119" t="s">
        <v>3357</v>
      </c>
      <c r="K4076" s="97" t="s">
        <v>6191</v>
      </c>
      <c r="L4076" s="97"/>
      <c r="M4076" s="97" t="s">
        <v>6214</v>
      </c>
      <c r="N4076" s="15" t="s">
        <v>5955</v>
      </c>
      <c r="O4076" s="120"/>
      <c r="P4076" s="121"/>
      <c r="Q4076" s="121"/>
      <c r="R4076" s="122"/>
      <c r="S4076" s="123"/>
      <c r="T4076" s="99">
        <v>2120617.30438445</v>
      </c>
      <c r="U4076" s="99">
        <v>2939885.69561555</v>
      </c>
      <c r="V4076" s="124"/>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99">
        <v>0</v>
      </c>
      <c r="AR4076" s="27">
        <f t="shared" si="114"/>
        <v>0</v>
      </c>
      <c r="AS4076" s="125"/>
      <c r="AT4076" s="105">
        <v>2017</v>
      </c>
      <c r="AU4076" s="126" t="s">
        <v>212</v>
      </c>
    </row>
    <row r="4077" spans="2:47" x14ac:dyDescent="0.2">
      <c r="B4077" s="44" t="s">
        <v>7261</v>
      </c>
      <c r="C4077" s="16" t="s">
        <v>100</v>
      </c>
      <c r="D4077" s="97" t="s">
        <v>6862</v>
      </c>
      <c r="E4077" s="97" t="s">
        <v>6863</v>
      </c>
      <c r="F4077" s="97" t="s">
        <v>6863</v>
      </c>
      <c r="G4077" s="97" t="s">
        <v>7259</v>
      </c>
      <c r="H4077" s="97" t="s">
        <v>1026</v>
      </c>
      <c r="I4077" s="97">
        <v>80</v>
      </c>
      <c r="J4077" s="119" t="s">
        <v>7255</v>
      </c>
      <c r="K4077" s="97" t="s">
        <v>7256</v>
      </c>
      <c r="L4077" s="97"/>
      <c r="M4077" s="97" t="s">
        <v>6214</v>
      </c>
      <c r="N4077" s="15" t="s">
        <v>5955</v>
      </c>
      <c r="O4077" s="10"/>
      <c r="P4077" s="10"/>
      <c r="Q4077" s="63"/>
      <c r="R4077" s="59"/>
      <c r="S4077" s="59"/>
      <c r="T4077" s="39">
        <v>1372410</v>
      </c>
      <c r="U4077" s="39">
        <v>10944870</v>
      </c>
      <c r="V4077" s="27"/>
      <c r="W4077" s="27"/>
      <c r="X4077" s="59"/>
      <c r="Y4077" s="59"/>
      <c r="Z4077" s="59"/>
      <c r="AA4077" s="59"/>
      <c r="AB4077" s="59"/>
      <c r="AC4077" s="59"/>
      <c r="AD4077" s="59"/>
      <c r="AE4077" s="59"/>
      <c r="AF4077" s="59"/>
      <c r="AG4077" s="59"/>
      <c r="AH4077" s="59"/>
      <c r="AI4077" s="59"/>
      <c r="AJ4077" s="59"/>
      <c r="AK4077" s="59"/>
      <c r="AL4077" s="59"/>
      <c r="AM4077" s="59"/>
      <c r="AN4077" s="59"/>
      <c r="AO4077" s="59"/>
      <c r="AP4077" s="59"/>
      <c r="AQ4077" s="27">
        <v>12317280</v>
      </c>
      <c r="AR4077" s="27">
        <f t="shared" si="114"/>
        <v>13795353.600000001</v>
      </c>
      <c r="AS4077" s="109"/>
      <c r="AT4077" s="105">
        <v>2017</v>
      </c>
      <c r="AU4077" s="65"/>
    </row>
    <row r="4078" spans="2:47" x14ac:dyDescent="0.25">
      <c r="B4078" s="44" t="s">
        <v>7262</v>
      </c>
      <c r="C4078" s="16" t="s">
        <v>100</v>
      </c>
      <c r="D4078" s="97" t="s">
        <v>6862</v>
      </c>
      <c r="E4078" s="97" t="s">
        <v>6863</v>
      </c>
      <c r="F4078" s="97" t="s">
        <v>6863</v>
      </c>
      <c r="G4078" s="97" t="s">
        <v>7260</v>
      </c>
      <c r="H4078" s="97" t="s">
        <v>105</v>
      </c>
      <c r="I4078" s="97">
        <v>80</v>
      </c>
      <c r="J4078" s="119" t="s">
        <v>7255</v>
      </c>
      <c r="K4078" s="97" t="s">
        <v>7256</v>
      </c>
      <c r="L4078" s="97"/>
      <c r="M4078" s="97" t="s">
        <v>6214</v>
      </c>
      <c r="N4078" s="15" t="s">
        <v>5955</v>
      </c>
      <c r="O4078" s="10"/>
      <c r="P4078" s="10"/>
      <c r="Q4078" s="63"/>
      <c r="R4078" s="59"/>
      <c r="S4078" s="59"/>
      <c r="T4078" s="39">
        <v>203170</v>
      </c>
      <c r="U4078" s="39">
        <v>1620260</v>
      </c>
      <c r="V4078" s="27"/>
      <c r="W4078" s="27"/>
      <c r="X4078" s="59"/>
      <c r="Y4078" s="59"/>
      <c r="Z4078" s="59"/>
      <c r="AA4078" s="59"/>
      <c r="AB4078" s="59"/>
      <c r="AC4078" s="59"/>
      <c r="AD4078" s="59"/>
      <c r="AE4078" s="59"/>
      <c r="AF4078" s="59"/>
      <c r="AG4078" s="59"/>
      <c r="AH4078" s="59"/>
      <c r="AI4078" s="59"/>
      <c r="AJ4078" s="59"/>
      <c r="AK4078" s="59"/>
      <c r="AL4078" s="59"/>
      <c r="AM4078" s="59"/>
      <c r="AN4078" s="59"/>
      <c r="AO4078" s="59"/>
      <c r="AP4078" s="59"/>
      <c r="AQ4078" s="27">
        <v>0</v>
      </c>
      <c r="AR4078" s="27">
        <f t="shared" si="114"/>
        <v>0</v>
      </c>
      <c r="AS4078" s="109"/>
      <c r="AT4078" s="105">
        <v>2017</v>
      </c>
      <c r="AU4078" s="10">
        <v>9</v>
      </c>
    </row>
    <row r="4079" spans="2:47" x14ac:dyDescent="0.2">
      <c r="B4079" s="44" t="s">
        <v>7473</v>
      </c>
      <c r="C4079" s="16" t="s">
        <v>100</v>
      </c>
      <c r="D4079" s="97" t="s">
        <v>6862</v>
      </c>
      <c r="E4079" s="97" t="s">
        <v>6863</v>
      </c>
      <c r="F4079" s="97" t="s">
        <v>6863</v>
      </c>
      <c r="G4079" s="97" t="s">
        <v>7260</v>
      </c>
      <c r="H4079" s="97" t="s">
        <v>105</v>
      </c>
      <c r="I4079" s="97">
        <v>80</v>
      </c>
      <c r="J4079" s="10" t="s">
        <v>5951</v>
      </c>
      <c r="K4079" s="97" t="s">
        <v>7256</v>
      </c>
      <c r="L4079" s="97"/>
      <c r="M4079" s="97" t="s">
        <v>6214</v>
      </c>
      <c r="N4079" s="15" t="s">
        <v>5955</v>
      </c>
      <c r="O4079" s="10"/>
      <c r="P4079" s="10"/>
      <c r="Q4079" s="63"/>
      <c r="R4079" s="59"/>
      <c r="S4079" s="59"/>
      <c r="T4079" s="39">
        <v>203170</v>
      </c>
      <c r="U4079" s="39">
        <v>1620260</v>
      </c>
      <c r="V4079" s="27"/>
      <c r="W4079" s="27"/>
      <c r="X4079" s="59"/>
      <c r="Y4079" s="27"/>
      <c r="Z4079" s="27"/>
      <c r="AA4079" s="109"/>
      <c r="AB4079" s="105"/>
      <c r="AC4079" s="65"/>
      <c r="AD4079" s="10"/>
      <c r="AE4079" s="27"/>
      <c r="AF4079" s="27"/>
      <c r="AG4079" s="27"/>
      <c r="AH4079" s="27"/>
      <c r="AI4079" s="27"/>
      <c r="AJ4079" s="27"/>
      <c r="AK4079" s="27"/>
      <c r="AL4079" s="27"/>
      <c r="AM4079" s="27"/>
      <c r="AN4079" s="27"/>
      <c r="AO4079" s="27"/>
      <c r="AP4079" s="27"/>
      <c r="AQ4079" s="27">
        <f>T4079+U4079+V4079+W4079</f>
        <v>1823430</v>
      </c>
      <c r="AR4079" s="27">
        <f t="shared" si="114"/>
        <v>2042241.6</v>
      </c>
      <c r="AS4079" s="10"/>
      <c r="AT4079" s="9">
        <v>2017</v>
      </c>
      <c r="AU4079" s="10"/>
    </row>
    <row r="4080" spans="2:47" x14ac:dyDescent="0.25">
      <c r="B4080" s="44" t="s">
        <v>7289</v>
      </c>
      <c r="C4080" s="16" t="s">
        <v>100</v>
      </c>
      <c r="D4080" s="15" t="s">
        <v>6847</v>
      </c>
      <c r="E4080" s="15" t="s">
        <v>6848</v>
      </c>
      <c r="F4080" s="15" t="s">
        <v>6848</v>
      </c>
      <c r="G4080" s="15" t="s">
        <v>7290</v>
      </c>
      <c r="H4080" s="15" t="s">
        <v>105</v>
      </c>
      <c r="I4080" s="15">
        <v>100</v>
      </c>
      <c r="J4080" s="142" t="s">
        <v>6043</v>
      </c>
      <c r="K4080" s="15" t="s">
        <v>7291</v>
      </c>
      <c r="L4080" s="10"/>
      <c r="M4080" s="15" t="s">
        <v>7292</v>
      </c>
      <c r="N4080" s="15" t="s">
        <v>5955</v>
      </c>
      <c r="O4080" s="27"/>
      <c r="P4080" s="73"/>
      <c r="Q4080" s="73"/>
      <c r="R4080" s="74"/>
      <c r="S4080" s="27"/>
      <c r="T4080" s="152"/>
      <c r="U4080" s="27">
        <v>20575233600</v>
      </c>
      <c r="V4080" s="73">
        <v>20575233600</v>
      </c>
      <c r="W4080" s="73">
        <v>20004201000</v>
      </c>
      <c r="X4080" s="39"/>
      <c r="Y4080" s="39"/>
      <c r="Z4080" s="39"/>
      <c r="AA4080" s="39"/>
      <c r="AB4080" s="39"/>
      <c r="AC4080" s="39"/>
      <c r="AD4080" s="39"/>
      <c r="AE4080" s="39"/>
      <c r="AF4080" s="39"/>
      <c r="AG4080" s="39"/>
      <c r="AH4080" s="39"/>
      <c r="AI4080" s="39"/>
      <c r="AJ4080" s="39"/>
      <c r="AK4080" s="39"/>
      <c r="AL4080" s="39"/>
      <c r="AM4080" s="39"/>
      <c r="AN4080" s="39"/>
      <c r="AO4080" s="39"/>
      <c r="AP4080" s="39"/>
      <c r="AQ4080" s="27">
        <f t="shared" ref="AQ4080:AQ4140" si="115">SUM(O4080:W4080)</f>
        <v>61154668200</v>
      </c>
      <c r="AR4080" s="139">
        <v>61160262600</v>
      </c>
      <c r="AS4080" s="91"/>
      <c r="AT4080" s="9">
        <v>2017</v>
      </c>
      <c r="AU4080" s="10"/>
    </row>
    <row r="4081" spans="2:47" x14ac:dyDescent="0.25">
      <c r="B4081" s="44" t="s">
        <v>7293</v>
      </c>
      <c r="C4081" s="16" t="s">
        <v>100</v>
      </c>
      <c r="D4081" s="15" t="s">
        <v>7294</v>
      </c>
      <c r="E4081" s="15" t="s">
        <v>6435</v>
      </c>
      <c r="F4081" s="15" t="s">
        <v>6436</v>
      </c>
      <c r="G4081" s="15" t="s">
        <v>7295</v>
      </c>
      <c r="H4081" s="15" t="s">
        <v>105</v>
      </c>
      <c r="I4081" s="15">
        <v>100</v>
      </c>
      <c r="J4081" s="142" t="s">
        <v>6043</v>
      </c>
      <c r="K4081" s="15" t="s">
        <v>6439</v>
      </c>
      <c r="L4081" s="10"/>
      <c r="M4081" s="15" t="s">
        <v>7296</v>
      </c>
      <c r="N4081" s="15" t="s">
        <v>5955</v>
      </c>
      <c r="O4081" s="27"/>
      <c r="P4081" s="73"/>
      <c r="Q4081" s="73"/>
      <c r="R4081" s="74"/>
      <c r="S4081" s="27"/>
      <c r="T4081" s="152"/>
      <c r="U4081" s="153">
        <v>219095684.99999994</v>
      </c>
      <c r="V4081" s="73">
        <v>225884999.99999994</v>
      </c>
      <c r="W4081" s="73">
        <v>237766254.99999997</v>
      </c>
      <c r="X4081" s="39"/>
      <c r="Y4081" s="39"/>
      <c r="Z4081" s="39"/>
      <c r="AA4081" s="39"/>
      <c r="AB4081" s="39"/>
      <c r="AC4081" s="39"/>
      <c r="AD4081" s="39"/>
      <c r="AE4081" s="39"/>
      <c r="AF4081" s="39"/>
      <c r="AG4081" s="39"/>
      <c r="AH4081" s="39"/>
      <c r="AI4081" s="39"/>
      <c r="AJ4081" s="39"/>
      <c r="AK4081" s="39"/>
      <c r="AL4081" s="39"/>
      <c r="AM4081" s="39"/>
      <c r="AN4081" s="39"/>
      <c r="AO4081" s="39"/>
      <c r="AP4081" s="39"/>
      <c r="AQ4081" s="27">
        <f t="shared" si="115"/>
        <v>682746939.99999988</v>
      </c>
      <c r="AR4081" s="27">
        <f t="shared" ref="AR4081:AR4196" si="116">AQ4081*1.12</f>
        <v>764676572.79999995</v>
      </c>
      <c r="AS4081" s="91"/>
      <c r="AT4081" s="9">
        <v>2017</v>
      </c>
      <c r="AU4081" s="10"/>
    </row>
    <row r="4082" spans="2:47" x14ac:dyDescent="0.25">
      <c r="B4082" s="44" t="s">
        <v>7297</v>
      </c>
      <c r="C4082" s="16" t="s">
        <v>100</v>
      </c>
      <c r="D4082" s="10" t="s">
        <v>7298</v>
      </c>
      <c r="E4082" s="31" t="s">
        <v>7299</v>
      </c>
      <c r="F4082" s="31" t="s">
        <v>7299</v>
      </c>
      <c r="G4082" s="10" t="s">
        <v>7300</v>
      </c>
      <c r="H4082" s="140" t="s">
        <v>1026</v>
      </c>
      <c r="I4082" s="10">
        <v>100</v>
      </c>
      <c r="J4082" s="10" t="s">
        <v>5951</v>
      </c>
      <c r="K4082" s="10" t="s">
        <v>5952</v>
      </c>
      <c r="L4082" s="10"/>
      <c r="M4082" s="10" t="s">
        <v>5232</v>
      </c>
      <c r="N4082" s="10" t="s">
        <v>5955</v>
      </c>
      <c r="O4082" s="10"/>
      <c r="P4082" s="10"/>
      <c r="Q4082" s="63"/>
      <c r="R4082" s="59"/>
      <c r="S4082" s="59"/>
      <c r="T4082" s="154"/>
      <c r="U4082" s="27">
        <v>138644800</v>
      </c>
      <c r="V4082" s="27">
        <v>138644800</v>
      </c>
      <c r="W4082" s="27">
        <v>138644800</v>
      </c>
      <c r="X4082" s="59"/>
      <c r="Y4082" s="59"/>
      <c r="Z4082" s="59"/>
      <c r="AA4082" s="59"/>
      <c r="AB4082" s="59"/>
      <c r="AC4082" s="59"/>
      <c r="AD4082" s="59"/>
      <c r="AE4082" s="59"/>
      <c r="AF4082" s="59"/>
      <c r="AG4082" s="59"/>
      <c r="AH4082" s="59"/>
      <c r="AI4082" s="59"/>
      <c r="AJ4082" s="59"/>
      <c r="AK4082" s="59"/>
      <c r="AL4082" s="59"/>
      <c r="AM4082" s="59"/>
      <c r="AN4082" s="59"/>
      <c r="AO4082" s="59"/>
      <c r="AP4082" s="59"/>
      <c r="AQ4082" s="27">
        <v>0</v>
      </c>
      <c r="AR4082" s="27">
        <f t="shared" si="116"/>
        <v>0</v>
      </c>
      <c r="AS4082" s="109"/>
      <c r="AT4082" s="9">
        <v>2017</v>
      </c>
      <c r="AU4082" s="10" t="s">
        <v>7474</v>
      </c>
    </row>
    <row r="4083" spans="2:47" x14ac:dyDescent="0.2">
      <c r="B4083" s="44" t="s">
        <v>7475</v>
      </c>
      <c r="C4083" s="16" t="s">
        <v>100</v>
      </c>
      <c r="D4083" s="10" t="s">
        <v>7476</v>
      </c>
      <c r="E4083" s="31" t="s">
        <v>7299</v>
      </c>
      <c r="F4083" s="31" t="s">
        <v>7477</v>
      </c>
      <c r="G4083" s="10" t="s">
        <v>7300</v>
      </c>
      <c r="H4083" s="140" t="s">
        <v>1026</v>
      </c>
      <c r="I4083" s="10">
        <v>100</v>
      </c>
      <c r="J4083" s="10" t="s">
        <v>5951</v>
      </c>
      <c r="K4083" s="10" t="s">
        <v>6767</v>
      </c>
      <c r="L4083" s="10"/>
      <c r="M4083" s="10" t="s">
        <v>5232</v>
      </c>
      <c r="N4083" s="10" t="s">
        <v>5955</v>
      </c>
      <c r="O4083" s="10"/>
      <c r="P4083" s="10"/>
      <c r="Q4083" s="63"/>
      <c r="R4083" s="59"/>
      <c r="S4083" s="59"/>
      <c r="T4083" s="154"/>
      <c r="U4083" s="27">
        <v>138644800</v>
      </c>
      <c r="V4083" s="27">
        <v>138644800</v>
      </c>
      <c r="W4083" s="27">
        <v>138644800</v>
      </c>
      <c r="X4083" s="59"/>
      <c r="Y4083" s="27"/>
      <c r="Z4083" s="27"/>
      <c r="AA4083" s="109"/>
      <c r="AB4083" s="9"/>
      <c r="AC4083" s="65"/>
      <c r="AD4083" s="10"/>
      <c r="AE4083" s="39"/>
      <c r="AF4083" s="39"/>
      <c r="AG4083" s="39"/>
      <c r="AH4083" s="39"/>
      <c r="AI4083" s="39"/>
      <c r="AJ4083" s="39"/>
      <c r="AK4083" s="39"/>
      <c r="AL4083" s="39"/>
      <c r="AM4083" s="39"/>
      <c r="AN4083" s="39"/>
      <c r="AO4083" s="39"/>
      <c r="AP4083" s="39"/>
      <c r="AQ4083" s="27">
        <f t="shared" ref="AQ4083" si="117">U4083+V4083+W4083</f>
        <v>415934400</v>
      </c>
      <c r="AR4083" s="27">
        <f t="shared" si="116"/>
        <v>465846528.00000006</v>
      </c>
      <c r="AS4083" s="91"/>
      <c r="AT4083" s="9">
        <v>2017</v>
      </c>
      <c r="AU4083" s="10"/>
    </row>
    <row r="4084" spans="2:47" x14ac:dyDescent="0.25">
      <c r="B4084" s="44" t="s">
        <v>7301</v>
      </c>
      <c r="C4084" s="16" t="s">
        <v>100</v>
      </c>
      <c r="D4084" s="10" t="s">
        <v>7302</v>
      </c>
      <c r="E4084" s="31" t="s">
        <v>7303</v>
      </c>
      <c r="F4084" s="31" t="s">
        <v>7303</v>
      </c>
      <c r="G4084" s="10" t="s">
        <v>7304</v>
      </c>
      <c r="H4084" s="140" t="s">
        <v>1026</v>
      </c>
      <c r="I4084" s="10">
        <v>100</v>
      </c>
      <c r="J4084" s="10" t="s">
        <v>5951</v>
      </c>
      <c r="K4084" s="10" t="s">
        <v>5952</v>
      </c>
      <c r="L4084" s="10"/>
      <c r="M4084" s="10" t="s">
        <v>5232</v>
      </c>
      <c r="N4084" s="10" t="s">
        <v>5955</v>
      </c>
      <c r="O4084" s="10"/>
      <c r="P4084" s="10"/>
      <c r="Q4084" s="63"/>
      <c r="R4084" s="59"/>
      <c r="S4084" s="59"/>
      <c r="T4084" s="154"/>
      <c r="U4084" s="27">
        <v>35834400</v>
      </c>
      <c r="V4084" s="27">
        <v>35834400</v>
      </c>
      <c r="W4084" s="27">
        <v>35834400</v>
      </c>
      <c r="X4084" s="59"/>
      <c r="Y4084" s="59"/>
      <c r="Z4084" s="59"/>
      <c r="AA4084" s="59"/>
      <c r="AB4084" s="59"/>
      <c r="AC4084" s="59"/>
      <c r="AD4084" s="59"/>
      <c r="AE4084" s="59"/>
      <c r="AF4084" s="59"/>
      <c r="AG4084" s="59"/>
      <c r="AH4084" s="59"/>
      <c r="AI4084" s="59"/>
      <c r="AJ4084" s="59"/>
      <c r="AK4084" s="59"/>
      <c r="AL4084" s="59"/>
      <c r="AM4084" s="59"/>
      <c r="AN4084" s="59"/>
      <c r="AO4084" s="59"/>
      <c r="AP4084" s="59"/>
      <c r="AQ4084" s="27">
        <v>0</v>
      </c>
      <c r="AR4084" s="27">
        <f t="shared" si="116"/>
        <v>0</v>
      </c>
      <c r="AS4084" s="109"/>
      <c r="AT4084" s="9">
        <v>2017</v>
      </c>
      <c r="AU4084" s="10" t="s">
        <v>7474</v>
      </c>
    </row>
    <row r="4085" spans="2:47" ht="15" x14ac:dyDescent="0.25">
      <c r="B4085" s="44" t="s">
        <v>7478</v>
      </c>
      <c r="C4085" s="16" t="s">
        <v>100</v>
      </c>
      <c r="D4085" s="155" t="s">
        <v>7479</v>
      </c>
      <c r="E4085" s="31" t="s">
        <v>7303</v>
      </c>
      <c r="F4085" s="31" t="s">
        <v>7303</v>
      </c>
      <c r="G4085" s="10" t="s">
        <v>7304</v>
      </c>
      <c r="H4085" s="140" t="s">
        <v>1026</v>
      </c>
      <c r="I4085" s="10">
        <v>100</v>
      </c>
      <c r="J4085" s="10" t="s">
        <v>5951</v>
      </c>
      <c r="K4085" s="10" t="s">
        <v>6767</v>
      </c>
      <c r="L4085" s="10"/>
      <c r="M4085" s="10" t="s">
        <v>5232</v>
      </c>
      <c r="N4085" s="10" t="s">
        <v>5955</v>
      </c>
      <c r="O4085" s="10"/>
      <c r="P4085" s="10"/>
      <c r="Q4085" s="63"/>
      <c r="R4085" s="59"/>
      <c r="S4085" s="59"/>
      <c r="T4085" s="154"/>
      <c r="U4085" s="27">
        <v>35834400</v>
      </c>
      <c r="V4085" s="27">
        <v>35834400</v>
      </c>
      <c r="W4085" s="27">
        <v>35834400</v>
      </c>
      <c r="X4085" s="59"/>
      <c r="Y4085" s="27"/>
      <c r="Z4085" s="27"/>
      <c r="AA4085" s="109"/>
      <c r="AB4085" s="9"/>
      <c r="AC4085" s="65"/>
      <c r="AD4085" s="10"/>
      <c r="AE4085" s="39"/>
      <c r="AF4085" s="39"/>
      <c r="AG4085" s="39"/>
      <c r="AH4085" s="39"/>
      <c r="AI4085" s="39"/>
      <c r="AJ4085" s="39"/>
      <c r="AK4085" s="39"/>
      <c r="AL4085" s="39"/>
      <c r="AM4085" s="39"/>
      <c r="AN4085" s="39"/>
      <c r="AO4085" s="39"/>
      <c r="AP4085" s="39"/>
      <c r="AQ4085" s="27">
        <f t="shared" ref="AQ4085" si="118">U4085+V4085+W4085</f>
        <v>107503200</v>
      </c>
      <c r="AR4085" s="27">
        <f t="shared" si="116"/>
        <v>120403584.00000001</v>
      </c>
      <c r="AS4085" s="91"/>
      <c r="AT4085" s="9">
        <v>2017</v>
      </c>
      <c r="AU4085" s="10"/>
    </row>
    <row r="4086" spans="2:47" x14ac:dyDescent="0.25">
      <c r="B4086" s="44" t="s">
        <v>7305</v>
      </c>
      <c r="C4086" s="16" t="s">
        <v>100</v>
      </c>
      <c r="D4086" s="10" t="s">
        <v>7306</v>
      </c>
      <c r="E4086" s="31" t="s">
        <v>7307</v>
      </c>
      <c r="F4086" s="31" t="s">
        <v>7307</v>
      </c>
      <c r="G4086" s="10" t="s">
        <v>7308</v>
      </c>
      <c r="H4086" s="140" t="s">
        <v>1026</v>
      </c>
      <c r="I4086" s="10">
        <v>100</v>
      </c>
      <c r="J4086" s="10" t="s">
        <v>5951</v>
      </c>
      <c r="K4086" s="10" t="s">
        <v>5952</v>
      </c>
      <c r="L4086" s="10"/>
      <c r="M4086" s="10" t="s">
        <v>5232</v>
      </c>
      <c r="N4086" s="10" t="s">
        <v>5955</v>
      </c>
      <c r="O4086" s="10"/>
      <c r="P4086" s="10"/>
      <c r="Q4086" s="63"/>
      <c r="R4086" s="59"/>
      <c r="S4086" s="59"/>
      <c r="T4086" s="154"/>
      <c r="U4086" s="27">
        <v>35945000</v>
      </c>
      <c r="V4086" s="27">
        <v>35945000</v>
      </c>
      <c r="W4086" s="27">
        <v>35945000</v>
      </c>
      <c r="X4086" s="59"/>
      <c r="Y4086" s="59"/>
      <c r="Z4086" s="59"/>
      <c r="AA4086" s="59"/>
      <c r="AB4086" s="59"/>
      <c r="AC4086" s="59"/>
      <c r="AD4086" s="59"/>
      <c r="AE4086" s="59"/>
      <c r="AF4086" s="59"/>
      <c r="AG4086" s="59"/>
      <c r="AH4086" s="59"/>
      <c r="AI4086" s="59"/>
      <c r="AJ4086" s="59"/>
      <c r="AK4086" s="59"/>
      <c r="AL4086" s="59"/>
      <c r="AM4086" s="59"/>
      <c r="AN4086" s="59"/>
      <c r="AO4086" s="59"/>
      <c r="AP4086" s="59"/>
      <c r="AQ4086" s="27">
        <v>0</v>
      </c>
      <c r="AR4086" s="27">
        <f t="shared" si="116"/>
        <v>0</v>
      </c>
      <c r="AS4086" s="109"/>
      <c r="AT4086" s="9">
        <v>2017</v>
      </c>
      <c r="AU4086" s="10" t="s">
        <v>7474</v>
      </c>
    </row>
    <row r="4087" spans="2:47" x14ac:dyDescent="0.2">
      <c r="B4087" s="44" t="s">
        <v>7480</v>
      </c>
      <c r="C4087" s="16" t="s">
        <v>100</v>
      </c>
      <c r="D4087" s="10" t="s">
        <v>7481</v>
      </c>
      <c r="E4087" s="31" t="s">
        <v>7307</v>
      </c>
      <c r="F4087" s="31" t="s">
        <v>7307</v>
      </c>
      <c r="G4087" s="10" t="s">
        <v>7308</v>
      </c>
      <c r="H4087" s="140" t="s">
        <v>1026</v>
      </c>
      <c r="I4087" s="10">
        <v>100</v>
      </c>
      <c r="J4087" s="10" t="s">
        <v>5951</v>
      </c>
      <c r="K4087" s="10" t="s">
        <v>6767</v>
      </c>
      <c r="L4087" s="10"/>
      <c r="M4087" s="10" t="s">
        <v>5232</v>
      </c>
      <c r="N4087" s="10" t="s">
        <v>5955</v>
      </c>
      <c r="O4087" s="10"/>
      <c r="P4087" s="10"/>
      <c r="Q4087" s="63"/>
      <c r="R4087" s="59"/>
      <c r="S4087" s="59"/>
      <c r="T4087" s="154"/>
      <c r="U4087" s="27">
        <v>35945000</v>
      </c>
      <c r="V4087" s="27">
        <v>35945000</v>
      </c>
      <c r="W4087" s="27">
        <v>35945000</v>
      </c>
      <c r="X4087" s="59"/>
      <c r="Y4087" s="27"/>
      <c r="Z4087" s="27"/>
      <c r="AA4087" s="109"/>
      <c r="AB4087" s="9"/>
      <c r="AC4087" s="65"/>
      <c r="AD4087" s="10"/>
      <c r="AE4087" s="39"/>
      <c r="AF4087" s="39"/>
      <c r="AG4087" s="39"/>
      <c r="AH4087" s="39"/>
      <c r="AI4087" s="39"/>
      <c r="AJ4087" s="39"/>
      <c r="AK4087" s="39"/>
      <c r="AL4087" s="39"/>
      <c r="AM4087" s="39"/>
      <c r="AN4087" s="39"/>
      <c r="AO4087" s="39"/>
      <c r="AP4087" s="39"/>
      <c r="AQ4087" s="27">
        <f t="shared" ref="AQ4087" si="119">U4087+V4087+W4087</f>
        <v>107835000</v>
      </c>
      <c r="AR4087" s="27">
        <f t="shared" si="116"/>
        <v>120775200.00000001</v>
      </c>
      <c r="AS4087" s="91"/>
      <c r="AT4087" s="9">
        <v>2017</v>
      </c>
      <c r="AU4087" s="10"/>
    </row>
    <row r="4088" spans="2:47" x14ac:dyDescent="0.25">
      <c r="B4088" s="44" t="s">
        <v>7309</v>
      </c>
      <c r="C4088" s="16" t="s">
        <v>100</v>
      </c>
      <c r="D4088" s="10" t="s">
        <v>7310</v>
      </c>
      <c r="E4088" s="31" t="s">
        <v>7311</v>
      </c>
      <c r="F4088" s="31" t="s">
        <v>7311</v>
      </c>
      <c r="G4088" s="10" t="s">
        <v>7312</v>
      </c>
      <c r="H4088" s="140" t="s">
        <v>1026</v>
      </c>
      <c r="I4088" s="10">
        <v>100</v>
      </c>
      <c r="J4088" s="10" t="s">
        <v>5951</v>
      </c>
      <c r="K4088" s="10" t="s">
        <v>5952</v>
      </c>
      <c r="L4088" s="10"/>
      <c r="M4088" s="10" t="s">
        <v>5232</v>
      </c>
      <c r="N4088" s="10" t="s">
        <v>5955</v>
      </c>
      <c r="O4088" s="10"/>
      <c r="P4088" s="10"/>
      <c r="Q4088" s="63"/>
      <c r="R4088" s="59"/>
      <c r="S4088" s="59"/>
      <c r="T4088" s="154"/>
      <c r="U4088" s="27">
        <v>88573000</v>
      </c>
      <c r="V4088" s="27">
        <v>88573000</v>
      </c>
      <c r="W4088" s="27">
        <v>88573000</v>
      </c>
      <c r="X4088" s="59"/>
      <c r="Y4088" s="59"/>
      <c r="Z4088" s="59"/>
      <c r="AA4088" s="59"/>
      <c r="AB4088" s="59"/>
      <c r="AC4088" s="59"/>
      <c r="AD4088" s="59"/>
      <c r="AE4088" s="59"/>
      <c r="AF4088" s="59"/>
      <c r="AG4088" s="59"/>
      <c r="AH4088" s="59"/>
      <c r="AI4088" s="59"/>
      <c r="AJ4088" s="59"/>
      <c r="AK4088" s="59"/>
      <c r="AL4088" s="59"/>
      <c r="AM4088" s="59"/>
      <c r="AN4088" s="59"/>
      <c r="AO4088" s="59"/>
      <c r="AP4088" s="59"/>
      <c r="AQ4088" s="27">
        <v>0</v>
      </c>
      <c r="AR4088" s="27">
        <f t="shared" si="116"/>
        <v>0</v>
      </c>
      <c r="AS4088" s="109"/>
      <c r="AT4088" s="9">
        <v>2017</v>
      </c>
      <c r="AU4088" s="10" t="s">
        <v>7474</v>
      </c>
    </row>
    <row r="4089" spans="2:47" x14ac:dyDescent="0.2">
      <c r="B4089" s="44" t="s">
        <v>7482</v>
      </c>
      <c r="C4089" s="16" t="s">
        <v>100</v>
      </c>
      <c r="D4089" s="10" t="s">
        <v>7483</v>
      </c>
      <c r="E4089" s="31" t="s">
        <v>7311</v>
      </c>
      <c r="F4089" s="31" t="s">
        <v>7311</v>
      </c>
      <c r="G4089" s="10" t="s">
        <v>7312</v>
      </c>
      <c r="H4089" s="140" t="s">
        <v>1026</v>
      </c>
      <c r="I4089" s="10">
        <v>100</v>
      </c>
      <c r="J4089" s="10" t="s">
        <v>5951</v>
      </c>
      <c r="K4089" s="10" t="s">
        <v>6767</v>
      </c>
      <c r="L4089" s="10"/>
      <c r="M4089" s="10" t="s">
        <v>5232</v>
      </c>
      <c r="N4089" s="10" t="s">
        <v>5955</v>
      </c>
      <c r="O4089" s="10"/>
      <c r="P4089" s="10"/>
      <c r="Q4089" s="63"/>
      <c r="R4089" s="59"/>
      <c r="S4089" s="59"/>
      <c r="T4089" s="154"/>
      <c r="U4089" s="27">
        <v>88573000</v>
      </c>
      <c r="V4089" s="27">
        <v>88573000</v>
      </c>
      <c r="W4089" s="27">
        <v>88573000</v>
      </c>
      <c r="X4089" s="59"/>
      <c r="Y4089" s="27"/>
      <c r="Z4089" s="27"/>
      <c r="AA4089" s="109"/>
      <c r="AB4089" s="9"/>
      <c r="AC4089" s="65"/>
      <c r="AD4089" s="10"/>
      <c r="AE4089" s="39"/>
      <c r="AF4089" s="39"/>
      <c r="AG4089" s="39"/>
      <c r="AH4089" s="39"/>
      <c r="AI4089" s="39"/>
      <c r="AJ4089" s="39"/>
      <c r="AK4089" s="39"/>
      <c r="AL4089" s="39"/>
      <c r="AM4089" s="39"/>
      <c r="AN4089" s="39"/>
      <c r="AO4089" s="39"/>
      <c r="AP4089" s="39"/>
      <c r="AQ4089" s="27">
        <f t="shared" ref="AQ4089" si="120">U4089+V4089+W4089</f>
        <v>265719000</v>
      </c>
      <c r="AR4089" s="27">
        <f t="shared" si="116"/>
        <v>297605280</v>
      </c>
      <c r="AS4089" s="91"/>
      <c r="AT4089" s="9">
        <v>2017</v>
      </c>
      <c r="AU4089" s="10"/>
    </row>
    <row r="4090" spans="2:47" x14ac:dyDescent="0.25">
      <c r="B4090" s="44" t="s">
        <v>7313</v>
      </c>
      <c r="C4090" s="16" t="s">
        <v>100</v>
      </c>
      <c r="D4090" s="10" t="s">
        <v>7314</v>
      </c>
      <c r="E4090" s="31" t="s">
        <v>7315</v>
      </c>
      <c r="F4090" s="31" t="s">
        <v>7315</v>
      </c>
      <c r="G4090" s="10" t="s">
        <v>7316</v>
      </c>
      <c r="H4090" s="140" t="s">
        <v>1026</v>
      </c>
      <c r="I4090" s="10">
        <v>100</v>
      </c>
      <c r="J4090" s="10" t="s">
        <v>5951</v>
      </c>
      <c r="K4090" s="10" t="s">
        <v>5952</v>
      </c>
      <c r="L4090" s="10"/>
      <c r="M4090" s="10" t="s">
        <v>5232</v>
      </c>
      <c r="N4090" s="10" t="s">
        <v>5955</v>
      </c>
      <c r="O4090" s="10"/>
      <c r="P4090" s="10"/>
      <c r="Q4090" s="63"/>
      <c r="R4090" s="59"/>
      <c r="S4090" s="59"/>
      <c r="T4090" s="154"/>
      <c r="U4090" s="27">
        <v>88365960</v>
      </c>
      <c r="V4090" s="27">
        <v>88365960</v>
      </c>
      <c r="W4090" s="27">
        <v>88365960</v>
      </c>
      <c r="X4090" s="59"/>
      <c r="Y4090" s="59"/>
      <c r="Z4090" s="59"/>
      <c r="AA4090" s="59"/>
      <c r="AB4090" s="59"/>
      <c r="AC4090" s="59"/>
      <c r="AD4090" s="59"/>
      <c r="AE4090" s="59"/>
      <c r="AF4090" s="59"/>
      <c r="AG4090" s="59"/>
      <c r="AH4090" s="59"/>
      <c r="AI4090" s="59"/>
      <c r="AJ4090" s="59"/>
      <c r="AK4090" s="59"/>
      <c r="AL4090" s="59"/>
      <c r="AM4090" s="59"/>
      <c r="AN4090" s="59"/>
      <c r="AO4090" s="59"/>
      <c r="AP4090" s="59"/>
      <c r="AQ4090" s="27">
        <v>0</v>
      </c>
      <c r="AR4090" s="27">
        <f t="shared" si="116"/>
        <v>0</v>
      </c>
      <c r="AS4090" s="109"/>
      <c r="AT4090" s="9">
        <v>2017</v>
      </c>
      <c r="AU4090" s="10" t="s">
        <v>7474</v>
      </c>
    </row>
    <row r="4091" spans="2:47" x14ac:dyDescent="0.2">
      <c r="B4091" s="44" t="s">
        <v>7484</v>
      </c>
      <c r="C4091" s="16" t="s">
        <v>100</v>
      </c>
      <c r="D4091" s="10" t="s">
        <v>7485</v>
      </c>
      <c r="E4091" s="31" t="s">
        <v>7315</v>
      </c>
      <c r="F4091" s="31" t="s">
        <v>7315</v>
      </c>
      <c r="G4091" s="10" t="s">
        <v>7316</v>
      </c>
      <c r="H4091" s="140" t="s">
        <v>1026</v>
      </c>
      <c r="I4091" s="10">
        <v>100</v>
      </c>
      <c r="J4091" s="10" t="s">
        <v>5951</v>
      </c>
      <c r="K4091" s="10" t="s">
        <v>6767</v>
      </c>
      <c r="L4091" s="10"/>
      <c r="M4091" s="10" t="s">
        <v>5232</v>
      </c>
      <c r="N4091" s="10" t="s">
        <v>5955</v>
      </c>
      <c r="O4091" s="10"/>
      <c r="P4091" s="10"/>
      <c r="Q4091" s="63"/>
      <c r="R4091" s="59"/>
      <c r="S4091" s="59"/>
      <c r="T4091" s="154"/>
      <c r="U4091" s="27">
        <v>88365960</v>
      </c>
      <c r="V4091" s="27">
        <v>88365960</v>
      </c>
      <c r="W4091" s="27">
        <v>88365960</v>
      </c>
      <c r="X4091" s="59"/>
      <c r="Y4091" s="27"/>
      <c r="Z4091" s="27"/>
      <c r="AA4091" s="109"/>
      <c r="AB4091" s="9"/>
      <c r="AC4091" s="65"/>
      <c r="AD4091" s="10"/>
      <c r="AE4091" s="39"/>
      <c r="AF4091" s="39"/>
      <c r="AG4091" s="39"/>
      <c r="AH4091" s="39"/>
      <c r="AI4091" s="39"/>
      <c r="AJ4091" s="39"/>
      <c r="AK4091" s="39"/>
      <c r="AL4091" s="39"/>
      <c r="AM4091" s="39"/>
      <c r="AN4091" s="39"/>
      <c r="AO4091" s="39"/>
      <c r="AP4091" s="39"/>
      <c r="AQ4091" s="27">
        <f t="shared" ref="AQ4091" si="121">U4091+V4091+W4091</f>
        <v>265097880</v>
      </c>
      <c r="AR4091" s="27">
        <f t="shared" si="116"/>
        <v>296909625.60000002</v>
      </c>
      <c r="AS4091" s="91"/>
      <c r="AT4091" s="9">
        <v>2017</v>
      </c>
      <c r="AU4091" s="10"/>
    </row>
    <row r="4092" spans="2:47" x14ac:dyDescent="0.25">
      <c r="B4092" s="44" t="s">
        <v>7317</v>
      </c>
      <c r="C4092" s="16" t="s">
        <v>100</v>
      </c>
      <c r="D4092" s="10" t="s">
        <v>6462</v>
      </c>
      <c r="E4092" s="31" t="s">
        <v>6463</v>
      </c>
      <c r="F4092" s="31" t="s">
        <v>6463</v>
      </c>
      <c r="G4092" s="10" t="s">
        <v>7318</v>
      </c>
      <c r="H4092" s="140" t="s">
        <v>1026</v>
      </c>
      <c r="I4092" s="10">
        <v>100</v>
      </c>
      <c r="J4092" s="10" t="s">
        <v>5951</v>
      </c>
      <c r="K4092" s="10" t="s">
        <v>5952</v>
      </c>
      <c r="L4092" s="10"/>
      <c r="M4092" s="10" t="s">
        <v>5232</v>
      </c>
      <c r="N4092" s="10" t="s">
        <v>5955</v>
      </c>
      <c r="O4092" s="10"/>
      <c r="P4092" s="10"/>
      <c r="Q4092" s="63"/>
      <c r="R4092" s="59"/>
      <c r="S4092" s="59"/>
      <c r="T4092" s="154"/>
      <c r="U4092" s="27">
        <v>100651960</v>
      </c>
      <c r="V4092" s="27">
        <v>100651960</v>
      </c>
      <c r="W4092" s="27">
        <v>100651960</v>
      </c>
      <c r="X4092" s="59"/>
      <c r="Y4092" s="59"/>
      <c r="Z4092" s="59"/>
      <c r="AA4092" s="59"/>
      <c r="AB4092" s="59"/>
      <c r="AC4092" s="59"/>
      <c r="AD4092" s="59"/>
      <c r="AE4092" s="59"/>
      <c r="AF4092" s="59"/>
      <c r="AG4092" s="59"/>
      <c r="AH4092" s="59"/>
      <c r="AI4092" s="59"/>
      <c r="AJ4092" s="59"/>
      <c r="AK4092" s="59"/>
      <c r="AL4092" s="59"/>
      <c r="AM4092" s="59"/>
      <c r="AN4092" s="59"/>
      <c r="AO4092" s="59"/>
      <c r="AP4092" s="59"/>
      <c r="AQ4092" s="27">
        <v>0</v>
      </c>
      <c r="AR4092" s="27">
        <f t="shared" si="116"/>
        <v>0</v>
      </c>
      <c r="AS4092" s="109"/>
      <c r="AT4092" s="9">
        <v>2017</v>
      </c>
      <c r="AU4092" s="10" t="s">
        <v>7474</v>
      </c>
    </row>
    <row r="4093" spans="2:47" x14ac:dyDescent="0.2">
      <c r="B4093" s="44" t="s">
        <v>7486</v>
      </c>
      <c r="C4093" s="16" t="s">
        <v>100</v>
      </c>
      <c r="D4093" s="10" t="s">
        <v>7487</v>
      </c>
      <c r="E4093" s="31" t="s">
        <v>6463</v>
      </c>
      <c r="F4093" s="31" t="s">
        <v>6463</v>
      </c>
      <c r="G4093" s="10" t="s">
        <v>7318</v>
      </c>
      <c r="H4093" s="140" t="s">
        <v>1026</v>
      </c>
      <c r="I4093" s="10">
        <v>100</v>
      </c>
      <c r="J4093" s="10" t="s">
        <v>5951</v>
      </c>
      <c r="K4093" s="10" t="s">
        <v>6767</v>
      </c>
      <c r="L4093" s="10"/>
      <c r="M4093" s="10" t="s">
        <v>5232</v>
      </c>
      <c r="N4093" s="10" t="s">
        <v>5955</v>
      </c>
      <c r="O4093" s="10"/>
      <c r="P4093" s="10"/>
      <c r="Q4093" s="63"/>
      <c r="R4093" s="59"/>
      <c r="S4093" s="59"/>
      <c r="T4093" s="154"/>
      <c r="U4093" s="27">
        <v>100651960</v>
      </c>
      <c r="V4093" s="27">
        <v>100651960</v>
      </c>
      <c r="W4093" s="27">
        <v>100651960</v>
      </c>
      <c r="X4093" s="59"/>
      <c r="Y4093" s="27"/>
      <c r="Z4093" s="27"/>
      <c r="AA4093" s="109"/>
      <c r="AB4093" s="9"/>
      <c r="AC4093" s="65"/>
      <c r="AD4093" s="10"/>
      <c r="AE4093" s="39"/>
      <c r="AF4093" s="39"/>
      <c r="AG4093" s="39"/>
      <c r="AH4093" s="39"/>
      <c r="AI4093" s="39"/>
      <c r="AJ4093" s="39"/>
      <c r="AK4093" s="39"/>
      <c r="AL4093" s="39"/>
      <c r="AM4093" s="39"/>
      <c r="AN4093" s="39"/>
      <c r="AO4093" s="39"/>
      <c r="AP4093" s="39"/>
      <c r="AQ4093" s="27">
        <f t="shared" ref="AQ4093" si="122">U4093+V4093+W4093</f>
        <v>301955880</v>
      </c>
      <c r="AR4093" s="27">
        <f t="shared" si="116"/>
        <v>338190585.60000002</v>
      </c>
      <c r="AS4093" s="91"/>
      <c r="AT4093" s="9">
        <v>2017</v>
      </c>
      <c r="AU4093" s="10"/>
    </row>
    <row r="4094" spans="2:47" x14ac:dyDescent="0.25">
      <c r="B4094" s="44" t="s">
        <v>7319</v>
      </c>
      <c r="C4094" s="16" t="s">
        <v>100</v>
      </c>
      <c r="D4094" s="10" t="s">
        <v>7298</v>
      </c>
      <c r="E4094" s="31" t="s">
        <v>7299</v>
      </c>
      <c r="F4094" s="31" t="s">
        <v>7299</v>
      </c>
      <c r="G4094" s="10" t="s">
        <v>7320</v>
      </c>
      <c r="H4094" s="140" t="s">
        <v>1026</v>
      </c>
      <c r="I4094" s="10">
        <v>100</v>
      </c>
      <c r="J4094" s="10" t="s">
        <v>5951</v>
      </c>
      <c r="K4094" s="10" t="s">
        <v>5952</v>
      </c>
      <c r="L4094" s="10"/>
      <c r="M4094" s="10" t="s">
        <v>5232</v>
      </c>
      <c r="N4094" s="10" t="s">
        <v>5955</v>
      </c>
      <c r="O4094" s="10"/>
      <c r="P4094" s="10"/>
      <c r="Q4094" s="63"/>
      <c r="R4094" s="59"/>
      <c r="S4094" s="59"/>
      <c r="T4094" s="154"/>
      <c r="U4094" s="27">
        <v>207877000</v>
      </c>
      <c r="V4094" s="27">
        <v>207877000</v>
      </c>
      <c r="W4094" s="27">
        <v>207877000</v>
      </c>
      <c r="X4094" s="59"/>
      <c r="Y4094" s="59"/>
      <c r="Z4094" s="59"/>
      <c r="AA4094" s="59"/>
      <c r="AB4094" s="59"/>
      <c r="AC4094" s="59"/>
      <c r="AD4094" s="59"/>
      <c r="AE4094" s="59"/>
      <c r="AF4094" s="59"/>
      <c r="AG4094" s="59"/>
      <c r="AH4094" s="59"/>
      <c r="AI4094" s="59"/>
      <c r="AJ4094" s="59"/>
      <c r="AK4094" s="59"/>
      <c r="AL4094" s="59"/>
      <c r="AM4094" s="59"/>
      <c r="AN4094" s="59"/>
      <c r="AO4094" s="59"/>
      <c r="AP4094" s="59"/>
      <c r="AQ4094" s="27">
        <v>0</v>
      </c>
      <c r="AR4094" s="27">
        <f t="shared" si="116"/>
        <v>0</v>
      </c>
      <c r="AS4094" s="109"/>
      <c r="AT4094" s="9">
        <v>2017</v>
      </c>
      <c r="AU4094" s="10" t="s">
        <v>7474</v>
      </c>
    </row>
    <row r="4095" spans="2:47" x14ac:dyDescent="0.2">
      <c r="B4095" s="44" t="s">
        <v>7488</v>
      </c>
      <c r="C4095" s="16" t="s">
        <v>100</v>
      </c>
      <c r="D4095" s="10" t="s">
        <v>7476</v>
      </c>
      <c r="E4095" s="31" t="s">
        <v>7299</v>
      </c>
      <c r="F4095" s="31" t="s">
        <v>7477</v>
      </c>
      <c r="G4095" s="10" t="s">
        <v>7320</v>
      </c>
      <c r="H4095" s="140" t="s">
        <v>1026</v>
      </c>
      <c r="I4095" s="10">
        <v>100</v>
      </c>
      <c r="J4095" s="10" t="s">
        <v>5951</v>
      </c>
      <c r="K4095" s="10" t="s">
        <v>5964</v>
      </c>
      <c r="L4095" s="10"/>
      <c r="M4095" s="10" t="s">
        <v>5232</v>
      </c>
      <c r="N4095" s="10" t="s">
        <v>5955</v>
      </c>
      <c r="O4095" s="10"/>
      <c r="P4095" s="10"/>
      <c r="Q4095" s="63"/>
      <c r="R4095" s="59"/>
      <c r="S4095" s="59"/>
      <c r="T4095" s="154"/>
      <c r="U4095" s="27">
        <v>207877000</v>
      </c>
      <c r="V4095" s="27">
        <v>207877000</v>
      </c>
      <c r="W4095" s="27">
        <v>207877000</v>
      </c>
      <c r="X4095" s="59"/>
      <c r="Y4095" s="27"/>
      <c r="Z4095" s="27"/>
      <c r="AA4095" s="109"/>
      <c r="AB4095" s="9"/>
      <c r="AC4095" s="65"/>
      <c r="AD4095" s="10"/>
      <c r="AE4095" s="39"/>
      <c r="AF4095" s="39"/>
      <c r="AG4095" s="39"/>
      <c r="AH4095" s="39"/>
      <c r="AI4095" s="39"/>
      <c r="AJ4095" s="39"/>
      <c r="AK4095" s="39"/>
      <c r="AL4095" s="39"/>
      <c r="AM4095" s="39"/>
      <c r="AN4095" s="39"/>
      <c r="AO4095" s="39"/>
      <c r="AP4095" s="39"/>
      <c r="AQ4095" s="27">
        <f t="shared" ref="AQ4095" si="123">U4095+V4095+W4095</f>
        <v>623631000</v>
      </c>
      <c r="AR4095" s="27">
        <f t="shared" si="116"/>
        <v>698466720.00000012</v>
      </c>
      <c r="AS4095" s="91"/>
      <c r="AT4095" s="9">
        <v>2017</v>
      </c>
      <c r="AU4095" s="10"/>
    </row>
    <row r="4096" spans="2:47" x14ac:dyDescent="0.25">
      <c r="B4096" s="44" t="s">
        <v>7321</v>
      </c>
      <c r="C4096" s="16" t="s">
        <v>100</v>
      </c>
      <c r="D4096" s="10" t="s">
        <v>7302</v>
      </c>
      <c r="E4096" s="31" t="s">
        <v>7303</v>
      </c>
      <c r="F4096" s="31" t="s">
        <v>7303</v>
      </c>
      <c r="G4096" s="10" t="s">
        <v>7322</v>
      </c>
      <c r="H4096" s="140" t="s">
        <v>1026</v>
      </c>
      <c r="I4096" s="10">
        <v>100</v>
      </c>
      <c r="J4096" s="10" t="s">
        <v>5951</v>
      </c>
      <c r="K4096" s="10" t="s">
        <v>5952</v>
      </c>
      <c r="L4096" s="10"/>
      <c r="M4096" s="10" t="s">
        <v>5232</v>
      </c>
      <c r="N4096" s="10" t="s">
        <v>5955</v>
      </c>
      <c r="O4096" s="10"/>
      <c r="P4096" s="10"/>
      <c r="Q4096" s="63"/>
      <c r="R4096" s="59"/>
      <c r="S4096" s="59"/>
      <c r="T4096" s="154"/>
      <c r="U4096" s="27">
        <v>63534000</v>
      </c>
      <c r="V4096" s="27">
        <v>63534000</v>
      </c>
      <c r="W4096" s="27">
        <v>63534000</v>
      </c>
      <c r="X4096" s="59"/>
      <c r="Y4096" s="59"/>
      <c r="Z4096" s="59"/>
      <c r="AA4096" s="59"/>
      <c r="AB4096" s="59"/>
      <c r="AC4096" s="59"/>
      <c r="AD4096" s="59"/>
      <c r="AE4096" s="59"/>
      <c r="AF4096" s="59"/>
      <c r="AG4096" s="59"/>
      <c r="AH4096" s="59"/>
      <c r="AI4096" s="59"/>
      <c r="AJ4096" s="59"/>
      <c r="AK4096" s="59"/>
      <c r="AL4096" s="59"/>
      <c r="AM4096" s="59"/>
      <c r="AN4096" s="59"/>
      <c r="AO4096" s="59"/>
      <c r="AP4096" s="59"/>
      <c r="AQ4096" s="27">
        <v>0</v>
      </c>
      <c r="AR4096" s="27">
        <f t="shared" si="116"/>
        <v>0</v>
      </c>
      <c r="AS4096" s="109"/>
      <c r="AT4096" s="9">
        <v>2017</v>
      </c>
      <c r="AU4096" s="10" t="s">
        <v>7474</v>
      </c>
    </row>
    <row r="4097" spans="2:47" x14ac:dyDescent="0.2">
      <c r="B4097" s="44" t="s">
        <v>7489</v>
      </c>
      <c r="C4097" s="16" t="s">
        <v>100</v>
      </c>
      <c r="D4097" s="10" t="s">
        <v>7479</v>
      </c>
      <c r="E4097" s="31" t="s">
        <v>7303</v>
      </c>
      <c r="F4097" s="31" t="s">
        <v>7303</v>
      </c>
      <c r="G4097" s="10" t="s">
        <v>7322</v>
      </c>
      <c r="H4097" s="140" t="s">
        <v>1026</v>
      </c>
      <c r="I4097" s="10">
        <v>100</v>
      </c>
      <c r="J4097" s="10" t="s">
        <v>5951</v>
      </c>
      <c r="K4097" s="10" t="s">
        <v>5964</v>
      </c>
      <c r="L4097" s="10"/>
      <c r="M4097" s="10" t="s">
        <v>5232</v>
      </c>
      <c r="N4097" s="10" t="s">
        <v>5955</v>
      </c>
      <c r="O4097" s="10"/>
      <c r="P4097" s="10"/>
      <c r="Q4097" s="63"/>
      <c r="R4097" s="59"/>
      <c r="S4097" s="59"/>
      <c r="T4097" s="154"/>
      <c r="U4097" s="27">
        <v>63534000</v>
      </c>
      <c r="V4097" s="27">
        <v>63534000</v>
      </c>
      <c r="W4097" s="27">
        <v>63534000</v>
      </c>
      <c r="X4097" s="59"/>
      <c r="Y4097" s="27"/>
      <c r="Z4097" s="27"/>
      <c r="AA4097" s="109"/>
      <c r="AB4097" s="9"/>
      <c r="AC4097" s="65"/>
      <c r="AD4097" s="10"/>
      <c r="AE4097" s="39"/>
      <c r="AF4097" s="39"/>
      <c r="AG4097" s="39"/>
      <c r="AH4097" s="39"/>
      <c r="AI4097" s="39"/>
      <c r="AJ4097" s="39"/>
      <c r="AK4097" s="39"/>
      <c r="AL4097" s="39"/>
      <c r="AM4097" s="39"/>
      <c r="AN4097" s="39"/>
      <c r="AO4097" s="39"/>
      <c r="AP4097" s="39"/>
      <c r="AQ4097" s="27">
        <f t="shared" ref="AQ4097" si="124">U4097+V4097+W4097</f>
        <v>190602000</v>
      </c>
      <c r="AR4097" s="27">
        <f t="shared" si="116"/>
        <v>213474240.00000003</v>
      </c>
      <c r="AS4097" s="91"/>
      <c r="AT4097" s="9">
        <v>2017</v>
      </c>
      <c r="AU4097" s="10"/>
    </row>
    <row r="4098" spans="2:47" x14ac:dyDescent="0.25">
      <c r="B4098" s="44" t="s">
        <v>7323</v>
      </c>
      <c r="C4098" s="16" t="s">
        <v>100</v>
      </c>
      <c r="D4098" s="10" t="s">
        <v>7324</v>
      </c>
      <c r="E4098" s="31" t="s">
        <v>7325</v>
      </c>
      <c r="F4098" s="31" t="s">
        <v>7325</v>
      </c>
      <c r="G4098" s="10" t="s">
        <v>7326</v>
      </c>
      <c r="H4098" s="140" t="s">
        <v>1026</v>
      </c>
      <c r="I4098" s="10">
        <v>100</v>
      </c>
      <c r="J4098" s="10" t="s">
        <v>5951</v>
      </c>
      <c r="K4098" s="10" t="s">
        <v>5952</v>
      </c>
      <c r="L4098" s="10"/>
      <c r="M4098" s="10" t="s">
        <v>5232</v>
      </c>
      <c r="N4098" s="10" t="s">
        <v>5955</v>
      </c>
      <c r="O4098" s="10"/>
      <c r="P4098" s="10"/>
      <c r="Q4098" s="63"/>
      <c r="R4098" s="59"/>
      <c r="S4098" s="59"/>
      <c r="T4098" s="154"/>
      <c r="U4098" s="27">
        <v>14964000</v>
      </c>
      <c r="V4098" s="27">
        <v>14964000</v>
      </c>
      <c r="W4098" s="27">
        <v>14964000</v>
      </c>
      <c r="X4098" s="59"/>
      <c r="Y4098" s="59"/>
      <c r="Z4098" s="59"/>
      <c r="AA4098" s="59"/>
      <c r="AB4098" s="59"/>
      <c r="AC4098" s="59"/>
      <c r="AD4098" s="59"/>
      <c r="AE4098" s="59"/>
      <c r="AF4098" s="59"/>
      <c r="AG4098" s="59"/>
      <c r="AH4098" s="59"/>
      <c r="AI4098" s="59"/>
      <c r="AJ4098" s="59"/>
      <c r="AK4098" s="59"/>
      <c r="AL4098" s="59"/>
      <c r="AM4098" s="59"/>
      <c r="AN4098" s="59"/>
      <c r="AO4098" s="59"/>
      <c r="AP4098" s="59"/>
      <c r="AQ4098" s="27">
        <v>0</v>
      </c>
      <c r="AR4098" s="27">
        <f t="shared" si="116"/>
        <v>0</v>
      </c>
      <c r="AS4098" s="109"/>
      <c r="AT4098" s="9">
        <v>2017</v>
      </c>
      <c r="AU4098" s="10" t="s">
        <v>7474</v>
      </c>
    </row>
    <row r="4099" spans="2:47" x14ac:dyDescent="0.2">
      <c r="B4099" s="44" t="s">
        <v>7490</v>
      </c>
      <c r="C4099" s="16" t="s">
        <v>100</v>
      </c>
      <c r="D4099" s="10" t="s">
        <v>7491</v>
      </c>
      <c r="E4099" s="31" t="s">
        <v>7325</v>
      </c>
      <c r="F4099" s="31" t="s">
        <v>7325</v>
      </c>
      <c r="G4099" s="10" t="s">
        <v>7326</v>
      </c>
      <c r="H4099" s="140" t="s">
        <v>1026</v>
      </c>
      <c r="I4099" s="10">
        <v>100</v>
      </c>
      <c r="J4099" s="10" t="s">
        <v>5951</v>
      </c>
      <c r="K4099" s="10" t="s">
        <v>5964</v>
      </c>
      <c r="L4099" s="10"/>
      <c r="M4099" s="10" t="s">
        <v>5232</v>
      </c>
      <c r="N4099" s="10" t="s">
        <v>5955</v>
      </c>
      <c r="O4099" s="10"/>
      <c r="P4099" s="10"/>
      <c r="Q4099" s="63"/>
      <c r="R4099" s="59"/>
      <c r="S4099" s="59"/>
      <c r="T4099" s="154"/>
      <c r="U4099" s="27">
        <v>14964000</v>
      </c>
      <c r="V4099" s="27">
        <v>14964000</v>
      </c>
      <c r="W4099" s="27">
        <v>14964000</v>
      </c>
      <c r="X4099" s="59"/>
      <c r="Y4099" s="27"/>
      <c r="Z4099" s="27"/>
      <c r="AA4099" s="109"/>
      <c r="AB4099" s="9"/>
      <c r="AC4099" s="65"/>
      <c r="AD4099" s="10"/>
      <c r="AE4099" s="39"/>
      <c r="AF4099" s="39"/>
      <c r="AG4099" s="39"/>
      <c r="AH4099" s="39"/>
      <c r="AI4099" s="39"/>
      <c r="AJ4099" s="39"/>
      <c r="AK4099" s="39"/>
      <c r="AL4099" s="39"/>
      <c r="AM4099" s="39"/>
      <c r="AN4099" s="39"/>
      <c r="AO4099" s="39"/>
      <c r="AP4099" s="39"/>
      <c r="AQ4099" s="27">
        <f t="shared" ref="AQ4099" si="125">U4099+V4099+W4099</f>
        <v>44892000</v>
      </c>
      <c r="AR4099" s="27">
        <f t="shared" si="116"/>
        <v>50279040.000000007</v>
      </c>
      <c r="AS4099" s="91"/>
      <c r="AT4099" s="9">
        <v>2017</v>
      </c>
      <c r="AU4099" s="10"/>
    </row>
    <row r="4100" spans="2:47" x14ac:dyDescent="0.25">
      <c r="B4100" s="44" t="s">
        <v>7327</v>
      </c>
      <c r="C4100" s="16" t="s">
        <v>100</v>
      </c>
      <c r="D4100" s="10" t="s">
        <v>7306</v>
      </c>
      <c r="E4100" s="31" t="s">
        <v>7307</v>
      </c>
      <c r="F4100" s="31" t="s">
        <v>7307</v>
      </c>
      <c r="G4100" s="10" t="s">
        <v>7328</v>
      </c>
      <c r="H4100" s="140" t="s">
        <v>1026</v>
      </c>
      <c r="I4100" s="10">
        <v>100</v>
      </c>
      <c r="J4100" s="10" t="s">
        <v>5951</v>
      </c>
      <c r="K4100" s="10" t="s">
        <v>5952</v>
      </c>
      <c r="L4100" s="10"/>
      <c r="M4100" s="10" t="s">
        <v>5232</v>
      </c>
      <c r="N4100" s="10" t="s">
        <v>5955</v>
      </c>
      <c r="O4100" s="10"/>
      <c r="P4100" s="10"/>
      <c r="Q4100" s="63"/>
      <c r="R4100" s="59"/>
      <c r="S4100" s="59"/>
      <c r="T4100" s="154"/>
      <c r="U4100" s="27">
        <v>145031400</v>
      </c>
      <c r="V4100" s="27">
        <v>145031400</v>
      </c>
      <c r="W4100" s="27">
        <v>145031400</v>
      </c>
      <c r="X4100" s="59"/>
      <c r="Y4100" s="59"/>
      <c r="Z4100" s="59"/>
      <c r="AA4100" s="59"/>
      <c r="AB4100" s="59"/>
      <c r="AC4100" s="59"/>
      <c r="AD4100" s="59"/>
      <c r="AE4100" s="59"/>
      <c r="AF4100" s="59"/>
      <c r="AG4100" s="59"/>
      <c r="AH4100" s="59"/>
      <c r="AI4100" s="59"/>
      <c r="AJ4100" s="59"/>
      <c r="AK4100" s="59"/>
      <c r="AL4100" s="59"/>
      <c r="AM4100" s="59"/>
      <c r="AN4100" s="59"/>
      <c r="AO4100" s="59"/>
      <c r="AP4100" s="59"/>
      <c r="AQ4100" s="27">
        <v>0</v>
      </c>
      <c r="AR4100" s="27">
        <f t="shared" si="116"/>
        <v>0</v>
      </c>
      <c r="AS4100" s="109"/>
      <c r="AT4100" s="9">
        <v>2017</v>
      </c>
      <c r="AU4100" s="10" t="s">
        <v>7474</v>
      </c>
    </row>
    <row r="4101" spans="2:47" x14ac:dyDescent="0.2">
      <c r="B4101" s="44" t="s">
        <v>7492</v>
      </c>
      <c r="C4101" s="16" t="s">
        <v>100</v>
      </c>
      <c r="D4101" s="10" t="s">
        <v>7481</v>
      </c>
      <c r="E4101" s="31" t="s">
        <v>7307</v>
      </c>
      <c r="F4101" s="31" t="s">
        <v>7307</v>
      </c>
      <c r="G4101" s="10" t="s">
        <v>7328</v>
      </c>
      <c r="H4101" s="140" t="s">
        <v>1026</v>
      </c>
      <c r="I4101" s="10">
        <v>100</v>
      </c>
      <c r="J4101" s="10" t="s">
        <v>5951</v>
      </c>
      <c r="K4101" s="10" t="s">
        <v>5964</v>
      </c>
      <c r="L4101" s="10"/>
      <c r="M4101" s="10" t="s">
        <v>5232</v>
      </c>
      <c r="N4101" s="10" t="s">
        <v>5955</v>
      </c>
      <c r="O4101" s="10"/>
      <c r="P4101" s="10"/>
      <c r="Q4101" s="63"/>
      <c r="R4101" s="59"/>
      <c r="S4101" s="59"/>
      <c r="T4101" s="154"/>
      <c r="U4101" s="27">
        <v>145031400</v>
      </c>
      <c r="V4101" s="27">
        <v>145031400</v>
      </c>
      <c r="W4101" s="27">
        <v>145031400</v>
      </c>
      <c r="X4101" s="59"/>
      <c r="Y4101" s="27"/>
      <c r="Z4101" s="27"/>
      <c r="AA4101" s="109"/>
      <c r="AB4101" s="9"/>
      <c r="AC4101" s="65"/>
      <c r="AD4101" s="10"/>
      <c r="AE4101" s="39"/>
      <c r="AF4101" s="39"/>
      <c r="AG4101" s="39"/>
      <c r="AH4101" s="39"/>
      <c r="AI4101" s="39"/>
      <c r="AJ4101" s="39"/>
      <c r="AK4101" s="39"/>
      <c r="AL4101" s="39"/>
      <c r="AM4101" s="39"/>
      <c r="AN4101" s="39"/>
      <c r="AO4101" s="39"/>
      <c r="AP4101" s="39"/>
      <c r="AQ4101" s="27">
        <f t="shared" ref="AQ4101" si="126">U4101+V4101+W4101</f>
        <v>435094200</v>
      </c>
      <c r="AR4101" s="27">
        <f t="shared" si="116"/>
        <v>487305504.00000006</v>
      </c>
      <c r="AS4101" s="91"/>
      <c r="AT4101" s="9">
        <v>2017</v>
      </c>
      <c r="AU4101" s="10"/>
    </row>
    <row r="4102" spans="2:47" x14ac:dyDescent="0.25">
      <c r="B4102" s="44" t="s">
        <v>7329</v>
      </c>
      <c r="C4102" s="16" t="s">
        <v>100</v>
      </c>
      <c r="D4102" s="10" t="s">
        <v>7310</v>
      </c>
      <c r="E4102" s="31" t="s">
        <v>7311</v>
      </c>
      <c r="F4102" s="31" t="s">
        <v>7311</v>
      </c>
      <c r="G4102" s="10" t="s">
        <v>7330</v>
      </c>
      <c r="H4102" s="140" t="s">
        <v>1026</v>
      </c>
      <c r="I4102" s="10">
        <v>100</v>
      </c>
      <c r="J4102" s="10" t="s">
        <v>5951</v>
      </c>
      <c r="K4102" s="10" t="s">
        <v>5952</v>
      </c>
      <c r="L4102" s="10"/>
      <c r="M4102" s="10" t="s">
        <v>5232</v>
      </c>
      <c r="N4102" s="10" t="s">
        <v>5955</v>
      </c>
      <c r="O4102" s="10"/>
      <c r="P4102" s="10"/>
      <c r="Q4102" s="63"/>
      <c r="R4102" s="59"/>
      <c r="S4102" s="59"/>
      <c r="T4102" s="154"/>
      <c r="U4102" s="27">
        <v>50114800</v>
      </c>
      <c r="V4102" s="27">
        <v>50114800</v>
      </c>
      <c r="W4102" s="27">
        <v>50114800</v>
      </c>
      <c r="X4102" s="59"/>
      <c r="Y4102" s="59"/>
      <c r="Z4102" s="59"/>
      <c r="AA4102" s="59"/>
      <c r="AB4102" s="59"/>
      <c r="AC4102" s="59"/>
      <c r="AD4102" s="59"/>
      <c r="AE4102" s="59"/>
      <c r="AF4102" s="59"/>
      <c r="AG4102" s="59"/>
      <c r="AH4102" s="59"/>
      <c r="AI4102" s="59"/>
      <c r="AJ4102" s="59"/>
      <c r="AK4102" s="59"/>
      <c r="AL4102" s="59"/>
      <c r="AM4102" s="59"/>
      <c r="AN4102" s="59"/>
      <c r="AO4102" s="59"/>
      <c r="AP4102" s="59"/>
      <c r="AQ4102" s="27">
        <v>0</v>
      </c>
      <c r="AR4102" s="27">
        <f t="shared" si="116"/>
        <v>0</v>
      </c>
      <c r="AS4102" s="109"/>
      <c r="AT4102" s="9">
        <v>2017</v>
      </c>
      <c r="AU4102" s="10" t="s">
        <v>7474</v>
      </c>
    </row>
    <row r="4103" spans="2:47" x14ac:dyDescent="0.2">
      <c r="B4103" s="44" t="s">
        <v>7493</v>
      </c>
      <c r="C4103" s="16" t="s">
        <v>100</v>
      </c>
      <c r="D4103" s="10" t="s">
        <v>7483</v>
      </c>
      <c r="E4103" s="31" t="s">
        <v>7311</v>
      </c>
      <c r="F4103" s="31" t="s">
        <v>7311</v>
      </c>
      <c r="G4103" s="10" t="s">
        <v>7330</v>
      </c>
      <c r="H4103" s="140" t="s">
        <v>1026</v>
      </c>
      <c r="I4103" s="10">
        <v>100</v>
      </c>
      <c r="J4103" s="10" t="s">
        <v>5951</v>
      </c>
      <c r="K4103" s="10" t="s">
        <v>5964</v>
      </c>
      <c r="L4103" s="10"/>
      <c r="M4103" s="10" t="s">
        <v>5232</v>
      </c>
      <c r="N4103" s="10" t="s">
        <v>5955</v>
      </c>
      <c r="O4103" s="10"/>
      <c r="P4103" s="10"/>
      <c r="Q4103" s="63"/>
      <c r="R4103" s="59"/>
      <c r="S4103" s="59"/>
      <c r="T4103" s="154"/>
      <c r="U4103" s="27">
        <v>50114800</v>
      </c>
      <c r="V4103" s="27">
        <v>50114800</v>
      </c>
      <c r="W4103" s="27">
        <v>50114800</v>
      </c>
      <c r="X4103" s="59"/>
      <c r="Y4103" s="27"/>
      <c r="Z4103" s="27"/>
      <c r="AA4103" s="109"/>
      <c r="AB4103" s="9"/>
      <c r="AC4103" s="65"/>
      <c r="AD4103" s="10"/>
      <c r="AE4103" s="39"/>
      <c r="AF4103" s="39"/>
      <c r="AG4103" s="39"/>
      <c r="AH4103" s="39"/>
      <c r="AI4103" s="39"/>
      <c r="AJ4103" s="39"/>
      <c r="AK4103" s="39"/>
      <c r="AL4103" s="39"/>
      <c r="AM4103" s="39"/>
      <c r="AN4103" s="39"/>
      <c r="AO4103" s="39"/>
      <c r="AP4103" s="39"/>
      <c r="AQ4103" s="27">
        <f t="shared" ref="AQ4103" si="127">U4103+V4103+W4103</f>
        <v>150344400</v>
      </c>
      <c r="AR4103" s="27">
        <f t="shared" si="116"/>
        <v>168385728.00000003</v>
      </c>
      <c r="AS4103" s="91"/>
      <c r="AT4103" s="9">
        <v>2017</v>
      </c>
      <c r="AU4103" s="10"/>
    </row>
    <row r="4104" spans="2:47" x14ac:dyDescent="0.25">
      <c r="B4104" s="44" t="s">
        <v>7331</v>
      </c>
      <c r="C4104" s="16" t="s">
        <v>100</v>
      </c>
      <c r="D4104" s="10" t="s">
        <v>7314</v>
      </c>
      <c r="E4104" s="31" t="s">
        <v>7315</v>
      </c>
      <c r="F4104" s="31" t="s">
        <v>7315</v>
      </c>
      <c r="G4104" s="10" t="s">
        <v>7332</v>
      </c>
      <c r="H4104" s="140" t="s">
        <v>1026</v>
      </c>
      <c r="I4104" s="10">
        <v>100</v>
      </c>
      <c r="J4104" s="10" t="s">
        <v>5951</v>
      </c>
      <c r="K4104" s="10" t="s">
        <v>5952</v>
      </c>
      <c r="L4104" s="10"/>
      <c r="M4104" s="10" t="s">
        <v>5232</v>
      </c>
      <c r="N4104" s="10" t="s">
        <v>5955</v>
      </c>
      <c r="O4104" s="10"/>
      <c r="P4104" s="10"/>
      <c r="Q4104" s="63"/>
      <c r="R4104" s="59"/>
      <c r="S4104" s="59"/>
      <c r="T4104" s="154"/>
      <c r="U4104" s="27">
        <v>103880400</v>
      </c>
      <c r="V4104" s="27">
        <v>103880400</v>
      </c>
      <c r="W4104" s="27">
        <v>103880400</v>
      </c>
      <c r="X4104" s="59"/>
      <c r="Y4104" s="59"/>
      <c r="Z4104" s="59"/>
      <c r="AA4104" s="59"/>
      <c r="AB4104" s="59"/>
      <c r="AC4104" s="59"/>
      <c r="AD4104" s="59"/>
      <c r="AE4104" s="59"/>
      <c r="AF4104" s="59"/>
      <c r="AG4104" s="59"/>
      <c r="AH4104" s="59"/>
      <c r="AI4104" s="59"/>
      <c r="AJ4104" s="59"/>
      <c r="AK4104" s="59"/>
      <c r="AL4104" s="59"/>
      <c r="AM4104" s="59"/>
      <c r="AN4104" s="59"/>
      <c r="AO4104" s="59"/>
      <c r="AP4104" s="59"/>
      <c r="AQ4104" s="27">
        <v>0</v>
      </c>
      <c r="AR4104" s="27">
        <f t="shared" si="116"/>
        <v>0</v>
      </c>
      <c r="AS4104" s="109"/>
      <c r="AT4104" s="9">
        <v>2017</v>
      </c>
      <c r="AU4104" s="10" t="s">
        <v>7474</v>
      </c>
    </row>
    <row r="4105" spans="2:47" x14ac:dyDescent="0.2">
      <c r="B4105" s="44" t="s">
        <v>7494</v>
      </c>
      <c r="C4105" s="16" t="s">
        <v>100</v>
      </c>
      <c r="D4105" s="10" t="s">
        <v>7485</v>
      </c>
      <c r="E4105" s="31" t="s">
        <v>7315</v>
      </c>
      <c r="F4105" s="31" t="s">
        <v>7315</v>
      </c>
      <c r="G4105" s="10" t="s">
        <v>7332</v>
      </c>
      <c r="H4105" s="140" t="s">
        <v>1026</v>
      </c>
      <c r="I4105" s="10">
        <v>100</v>
      </c>
      <c r="J4105" s="10" t="s">
        <v>5951</v>
      </c>
      <c r="K4105" s="10" t="s">
        <v>5964</v>
      </c>
      <c r="L4105" s="10"/>
      <c r="M4105" s="10" t="s">
        <v>5232</v>
      </c>
      <c r="N4105" s="10" t="s">
        <v>5955</v>
      </c>
      <c r="O4105" s="10"/>
      <c r="P4105" s="10"/>
      <c r="Q4105" s="63"/>
      <c r="R4105" s="59"/>
      <c r="S4105" s="59"/>
      <c r="T4105" s="154"/>
      <c r="U4105" s="27">
        <v>103880400</v>
      </c>
      <c r="V4105" s="27">
        <v>103880400</v>
      </c>
      <c r="W4105" s="27">
        <v>103880400</v>
      </c>
      <c r="X4105" s="59"/>
      <c r="Y4105" s="27"/>
      <c r="Z4105" s="27"/>
      <c r="AA4105" s="109"/>
      <c r="AB4105" s="9"/>
      <c r="AC4105" s="65"/>
      <c r="AD4105" s="10"/>
      <c r="AE4105" s="39"/>
      <c r="AF4105" s="39"/>
      <c r="AG4105" s="39"/>
      <c r="AH4105" s="39"/>
      <c r="AI4105" s="39"/>
      <c r="AJ4105" s="39"/>
      <c r="AK4105" s="39"/>
      <c r="AL4105" s="39"/>
      <c r="AM4105" s="39"/>
      <c r="AN4105" s="39"/>
      <c r="AO4105" s="39"/>
      <c r="AP4105" s="39"/>
      <c r="AQ4105" s="27">
        <f t="shared" ref="AQ4105" si="128">U4105+V4105+W4105</f>
        <v>311641200</v>
      </c>
      <c r="AR4105" s="27">
        <f t="shared" si="116"/>
        <v>349038144.00000006</v>
      </c>
      <c r="AS4105" s="91"/>
      <c r="AT4105" s="9">
        <v>2017</v>
      </c>
      <c r="AU4105" s="10"/>
    </row>
    <row r="4106" spans="2:47" x14ac:dyDescent="0.25">
      <c r="B4106" s="44" t="s">
        <v>7333</v>
      </c>
      <c r="C4106" s="16" t="s">
        <v>100</v>
      </c>
      <c r="D4106" s="10" t="s">
        <v>7314</v>
      </c>
      <c r="E4106" s="31" t="s">
        <v>7315</v>
      </c>
      <c r="F4106" s="31" t="s">
        <v>7315</v>
      </c>
      <c r="G4106" s="10" t="s">
        <v>7334</v>
      </c>
      <c r="H4106" s="140" t="s">
        <v>1026</v>
      </c>
      <c r="I4106" s="10">
        <v>100</v>
      </c>
      <c r="J4106" s="10" t="s">
        <v>5951</v>
      </c>
      <c r="K4106" s="10" t="s">
        <v>5952</v>
      </c>
      <c r="L4106" s="10"/>
      <c r="M4106" s="10" t="s">
        <v>5232</v>
      </c>
      <c r="N4106" s="10" t="s">
        <v>5955</v>
      </c>
      <c r="O4106" s="10"/>
      <c r="P4106" s="10"/>
      <c r="Q4106" s="63"/>
      <c r="R4106" s="59"/>
      <c r="S4106" s="59"/>
      <c r="T4106" s="154"/>
      <c r="U4106" s="27">
        <v>61788000</v>
      </c>
      <c r="V4106" s="27">
        <v>61788000</v>
      </c>
      <c r="W4106" s="27">
        <v>61788000</v>
      </c>
      <c r="X4106" s="59"/>
      <c r="Y4106" s="59"/>
      <c r="Z4106" s="59"/>
      <c r="AA4106" s="59"/>
      <c r="AB4106" s="59"/>
      <c r="AC4106" s="59"/>
      <c r="AD4106" s="59"/>
      <c r="AE4106" s="59"/>
      <c r="AF4106" s="59"/>
      <c r="AG4106" s="59"/>
      <c r="AH4106" s="59"/>
      <c r="AI4106" s="59"/>
      <c r="AJ4106" s="59"/>
      <c r="AK4106" s="59"/>
      <c r="AL4106" s="59"/>
      <c r="AM4106" s="59"/>
      <c r="AN4106" s="59"/>
      <c r="AO4106" s="59"/>
      <c r="AP4106" s="59"/>
      <c r="AQ4106" s="27">
        <v>0</v>
      </c>
      <c r="AR4106" s="27">
        <f t="shared" si="116"/>
        <v>0</v>
      </c>
      <c r="AS4106" s="109"/>
      <c r="AT4106" s="9">
        <v>2017</v>
      </c>
      <c r="AU4106" s="10" t="s">
        <v>7474</v>
      </c>
    </row>
    <row r="4107" spans="2:47" x14ac:dyDescent="0.2">
      <c r="B4107" s="44" t="s">
        <v>7495</v>
      </c>
      <c r="C4107" s="16" t="s">
        <v>100</v>
      </c>
      <c r="D4107" s="10" t="s">
        <v>7485</v>
      </c>
      <c r="E4107" s="31" t="s">
        <v>7315</v>
      </c>
      <c r="F4107" s="31" t="s">
        <v>7315</v>
      </c>
      <c r="G4107" s="10" t="s">
        <v>7334</v>
      </c>
      <c r="H4107" s="140" t="s">
        <v>1026</v>
      </c>
      <c r="I4107" s="10">
        <v>100</v>
      </c>
      <c r="J4107" s="10" t="s">
        <v>5951</v>
      </c>
      <c r="K4107" s="10" t="s">
        <v>5964</v>
      </c>
      <c r="L4107" s="10"/>
      <c r="M4107" s="10" t="s">
        <v>5232</v>
      </c>
      <c r="N4107" s="10" t="s">
        <v>5955</v>
      </c>
      <c r="O4107" s="10"/>
      <c r="P4107" s="10"/>
      <c r="Q4107" s="63"/>
      <c r="R4107" s="59"/>
      <c r="S4107" s="59"/>
      <c r="T4107" s="154"/>
      <c r="U4107" s="27">
        <v>61788000</v>
      </c>
      <c r="V4107" s="27">
        <v>61788000</v>
      </c>
      <c r="W4107" s="27">
        <v>61788000</v>
      </c>
      <c r="X4107" s="59"/>
      <c r="Y4107" s="27"/>
      <c r="Z4107" s="27"/>
      <c r="AA4107" s="109"/>
      <c r="AB4107" s="9"/>
      <c r="AC4107" s="65"/>
      <c r="AD4107" s="10"/>
      <c r="AE4107" s="39"/>
      <c r="AF4107" s="39"/>
      <c r="AG4107" s="39"/>
      <c r="AH4107" s="39"/>
      <c r="AI4107" s="39"/>
      <c r="AJ4107" s="39"/>
      <c r="AK4107" s="39"/>
      <c r="AL4107" s="39"/>
      <c r="AM4107" s="39"/>
      <c r="AN4107" s="39"/>
      <c r="AO4107" s="39"/>
      <c r="AP4107" s="39"/>
      <c r="AQ4107" s="27">
        <f t="shared" ref="AQ4107" si="129">U4107+V4107+W4107</f>
        <v>185364000</v>
      </c>
      <c r="AR4107" s="27">
        <f t="shared" si="116"/>
        <v>207607680.00000003</v>
      </c>
      <c r="AS4107" s="91"/>
      <c r="AT4107" s="9">
        <v>2017</v>
      </c>
      <c r="AU4107" s="10"/>
    </row>
    <row r="4108" spans="2:47" x14ac:dyDescent="0.25">
      <c r="B4108" s="44" t="s">
        <v>7335</v>
      </c>
      <c r="C4108" s="16" t="s">
        <v>100</v>
      </c>
      <c r="D4108" s="10" t="s">
        <v>7314</v>
      </c>
      <c r="E4108" s="31" t="s">
        <v>7315</v>
      </c>
      <c r="F4108" s="31" t="s">
        <v>7315</v>
      </c>
      <c r="G4108" s="10" t="s">
        <v>7336</v>
      </c>
      <c r="H4108" s="140" t="s">
        <v>1026</v>
      </c>
      <c r="I4108" s="10">
        <v>100</v>
      </c>
      <c r="J4108" s="10" t="s">
        <v>5951</v>
      </c>
      <c r="K4108" s="10" t="s">
        <v>5952</v>
      </c>
      <c r="L4108" s="10"/>
      <c r="M4108" s="10" t="s">
        <v>5232</v>
      </c>
      <c r="N4108" s="10" t="s">
        <v>5955</v>
      </c>
      <c r="O4108" s="10"/>
      <c r="P4108" s="10"/>
      <c r="Q4108" s="63"/>
      <c r="R4108" s="59"/>
      <c r="S4108" s="59"/>
      <c r="T4108" s="154"/>
      <c r="U4108" s="27">
        <v>193320600</v>
      </c>
      <c r="V4108" s="27">
        <v>193320600</v>
      </c>
      <c r="W4108" s="27">
        <v>193320600</v>
      </c>
      <c r="X4108" s="59"/>
      <c r="Y4108" s="59"/>
      <c r="Z4108" s="59"/>
      <c r="AA4108" s="59"/>
      <c r="AB4108" s="59"/>
      <c r="AC4108" s="59"/>
      <c r="AD4108" s="59"/>
      <c r="AE4108" s="59"/>
      <c r="AF4108" s="59"/>
      <c r="AG4108" s="59"/>
      <c r="AH4108" s="59"/>
      <c r="AI4108" s="59"/>
      <c r="AJ4108" s="59"/>
      <c r="AK4108" s="59"/>
      <c r="AL4108" s="59"/>
      <c r="AM4108" s="59"/>
      <c r="AN4108" s="59"/>
      <c r="AO4108" s="59"/>
      <c r="AP4108" s="59"/>
      <c r="AQ4108" s="27">
        <v>0</v>
      </c>
      <c r="AR4108" s="27">
        <f t="shared" si="116"/>
        <v>0</v>
      </c>
      <c r="AS4108" s="109"/>
      <c r="AT4108" s="9">
        <v>2017</v>
      </c>
      <c r="AU4108" s="10" t="s">
        <v>7474</v>
      </c>
    </row>
    <row r="4109" spans="2:47" x14ac:dyDescent="0.2">
      <c r="B4109" s="44" t="s">
        <v>7496</v>
      </c>
      <c r="C4109" s="16" t="s">
        <v>100</v>
      </c>
      <c r="D4109" s="10" t="s">
        <v>7485</v>
      </c>
      <c r="E4109" s="31" t="s">
        <v>7315</v>
      </c>
      <c r="F4109" s="31" t="s">
        <v>7315</v>
      </c>
      <c r="G4109" s="10" t="s">
        <v>7336</v>
      </c>
      <c r="H4109" s="140" t="s">
        <v>1026</v>
      </c>
      <c r="I4109" s="10">
        <v>100</v>
      </c>
      <c r="J4109" s="10" t="s">
        <v>5951</v>
      </c>
      <c r="K4109" s="10" t="s">
        <v>5964</v>
      </c>
      <c r="L4109" s="10"/>
      <c r="M4109" s="10" t="s">
        <v>5232</v>
      </c>
      <c r="N4109" s="10" t="s">
        <v>5955</v>
      </c>
      <c r="O4109" s="10"/>
      <c r="P4109" s="10"/>
      <c r="Q4109" s="63"/>
      <c r="R4109" s="59"/>
      <c r="S4109" s="59"/>
      <c r="T4109" s="154"/>
      <c r="U4109" s="27">
        <v>193320600</v>
      </c>
      <c r="V4109" s="27">
        <v>193320600</v>
      </c>
      <c r="W4109" s="27">
        <v>193320600</v>
      </c>
      <c r="X4109" s="59"/>
      <c r="Y4109" s="27"/>
      <c r="Z4109" s="27"/>
      <c r="AA4109" s="109"/>
      <c r="AB4109" s="9"/>
      <c r="AC4109" s="65"/>
      <c r="AD4109" s="10"/>
      <c r="AE4109" s="39"/>
      <c r="AF4109" s="39"/>
      <c r="AG4109" s="39"/>
      <c r="AH4109" s="39"/>
      <c r="AI4109" s="39"/>
      <c r="AJ4109" s="39"/>
      <c r="AK4109" s="39"/>
      <c r="AL4109" s="39"/>
      <c r="AM4109" s="39"/>
      <c r="AN4109" s="39"/>
      <c r="AO4109" s="39"/>
      <c r="AP4109" s="39"/>
      <c r="AQ4109" s="27">
        <f t="shared" ref="AQ4109" si="130">U4109+V4109+W4109</f>
        <v>579961800</v>
      </c>
      <c r="AR4109" s="27">
        <f t="shared" si="116"/>
        <v>649557216.00000012</v>
      </c>
      <c r="AS4109" s="91"/>
      <c r="AT4109" s="9">
        <v>2017</v>
      </c>
      <c r="AU4109" s="10"/>
    </row>
    <row r="4110" spans="2:47" x14ac:dyDescent="0.25">
      <c r="B4110" s="44" t="s">
        <v>7337</v>
      </c>
      <c r="C4110" s="16" t="s">
        <v>100</v>
      </c>
      <c r="D4110" s="10" t="s">
        <v>6462</v>
      </c>
      <c r="E4110" s="31" t="s">
        <v>6463</v>
      </c>
      <c r="F4110" s="31" t="s">
        <v>6463</v>
      </c>
      <c r="G4110" s="10" t="s">
        <v>7338</v>
      </c>
      <c r="H4110" s="140" t="s">
        <v>1026</v>
      </c>
      <c r="I4110" s="10">
        <v>100</v>
      </c>
      <c r="J4110" s="10" t="s">
        <v>5951</v>
      </c>
      <c r="K4110" s="10" t="s">
        <v>5952</v>
      </c>
      <c r="L4110" s="10"/>
      <c r="M4110" s="10" t="s">
        <v>5232</v>
      </c>
      <c r="N4110" s="10" t="s">
        <v>5955</v>
      </c>
      <c r="O4110" s="10"/>
      <c r="P4110" s="10"/>
      <c r="Q4110" s="63"/>
      <c r="R4110" s="59"/>
      <c r="S4110" s="59"/>
      <c r="T4110" s="154"/>
      <c r="U4110" s="27">
        <v>126592200</v>
      </c>
      <c r="V4110" s="27">
        <v>126592200</v>
      </c>
      <c r="W4110" s="27">
        <v>126592200</v>
      </c>
      <c r="X4110" s="59"/>
      <c r="Y4110" s="59"/>
      <c r="Z4110" s="59"/>
      <c r="AA4110" s="59"/>
      <c r="AB4110" s="59"/>
      <c r="AC4110" s="59"/>
      <c r="AD4110" s="59"/>
      <c r="AE4110" s="59"/>
      <c r="AF4110" s="59"/>
      <c r="AG4110" s="59"/>
      <c r="AH4110" s="59"/>
      <c r="AI4110" s="59"/>
      <c r="AJ4110" s="59"/>
      <c r="AK4110" s="59"/>
      <c r="AL4110" s="59"/>
      <c r="AM4110" s="59"/>
      <c r="AN4110" s="59"/>
      <c r="AO4110" s="59"/>
      <c r="AP4110" s="59"/>
      <c r="AQ4110" s="27">
        <v>0</v>
      </c>
      <c r="AR4110" s="27">
        <f t="shared" si="116"/>
        <v>0</v>
      </c>
      <c r="AS4110" s="109"/>
      <c r="AT4110" s="9">
        <v>2017</v>
      </c>
      <c r="AU4110" s="10" t="s">
        <v>7474</v>
      </c>
    </row>
    <row r="4111" spans="2:47" x14ac:dyDescent="0.2">
      <c r="B4111" s="44" t="s">
        <v>7497</v>
      </c>
      <c r="C4111" s="16" t="s">
        <v>100</v>
      </c>
      <c r="D4111" s="10" t="s">
        <v>7487</v>
      </c>
      <c r="E4111" s="31" t="s">
        <v>6463</v>
      </c>
      <c r="F4111" s="31" t="s">
        <v>6463</v>
      </c>
      <c r="G4111" s="10" t="s">
        <v>7338</v>
      </c>
      <c r="H4111" s="140" t="s">
        <v>1026</v>
      </c>
      <c r="I4111" s="10">
        <v>100</v>
      </c>
      <c r="J4111" s="10" t="s">
        <v>5951</v>
      </c>
      <c r="K4111" s="10" t="s">
        <v>5964</v>
      </c>
      <c r="L4111" s="10"/>
      <c r="M4111" s="10" t="s">
        <v>5232</v>
      </c>
      <c r="N4111" s="10" t="s">
        <v>5955</v>
      </c>
      <c r="O4111" s="10"/>
      <c r="P4111" s="10"/>
      <c r="Q4111" s="63"/>
      <c r="R4111" s="59"/>
      <c r="S4111" s="59"/>
      <c r="T4111" s="154"/>
      <c r="U4111" s="27">
        <v>126592200</v>
      </c>
      <c r="V4111" s="27">
        <v>126592200</v>
      </c>
      <c r="W4111" s="27">
        <v>126592200</v>
      </c>
      <c r="X4111" s="59"/>
      <c r="Y4111" s="27"/>
      <c r="Z4111" s="27"/>
      <c r="AA4111" s="109"/>
      <c r="AB4111" s="9"/>
      <c r="AC4111" s="65"/>
      <c r="AD4111" s="10"/>
      <c r="AE4111" s="39"/>
      <c r="AF4111" s="39"/>
      <c r="AG4111" s="39"/>
      <c r="AH4111" s="39"/>
      <c r="AI4111" s="39"/>
      <c r="AJ4111" s="39"/>
      <c r="AK4111" s="39"/>
      <c r="AL4111" s="39"/>
      <c r="AM4111" s="39"/>
      <c r="AN4111" s="39"/>
      <c r="AO4111" s="39"/>
      <c r="AP4111" s="39"/>
      <c r="AQ4111" s="27">
        <f t="shared" ref="AQ4111" si="131">U4111+V4111+W4111</f>
        <v>379776600</v>
      </c>
      <c r="AR4111" s="27">
        <f t="shared" si="116"/>
        <v>425349792.00000006</v>
      </c>
      <c r="AS4111" s="91"/>
      <c r="AT4111" s="9">
        <v>2017</v>
      </c>
      <c r="AU4111" s="10"/>
    </row>
    <row r="4112" spans="2:47" x14ac:dyDescent="0.25">
      <c r="B4112" s="44" t="s">
        <v>7339</v>
      </c>
      <c r="C4112" s="16" t="s">
        <v>100</v>
      </c>
      <c r="D4112" s="10" t="s">
        <v>7298</v>
      </c>
      <c r="E4112" s="31" t="s">
        <v>7299</v>
      </c>
      <c r="F4112" s="31" t="s">
        <v>7299</v>
      </c>
      <c r="G4112" s="10" t="s">
        <v>7340</v>
      </c>
      <c r="H4112" s="140" t="s">
        <v>1026</v>
      </c>
      <c r="I4112" s="10">
        <v>100</v>
      </c>
      <c r="J4112" s="10" t="s">
        <v>5951</v>
      </c>
      <c r="K4112" s="10" t="s">
        <v>5952</v>
      </c>
      <c r="L4112" s="10"/>
      <c r="M4112" s="10" t="s">
        <v>5232</v>
      </c>
      <c r="N4112" s="10" t="s">
        <v>5955</v>
      </c>
      <c r="O4112" s="10"/>
      <c r="P4112" s="10"/>
      <c r="Q4112" s="63"/>
      <c r="R4112" s="59"/>
      <c r="S4112" s="59"/>
      <c r="T4112" s="154"/>
      <c r="U4112" s="27">
        <v>124625340</v>
      </c>
      <c r="V4112" s="27">
        <v>164825900</v>
      </c>
      <c r="W4112" s="27">
        <v>155191340</v>
      </c>
      <c r="X4112" s="59"/>
      <c r="Y4112" s="59"/>
      <c r="Z4112" s="59"/>
      <c r="AA4112" s="59"/>
      <c r="AB4112" s="59"/>
      <c r="AC4112" s="59"/>
      <c r="AD4112" s="59"/>
      <c r="AE4112" s="59"/>
      <c r="AF4112" s="59"/>
      <c r="AG4112" s="59"/>
      <c r="AH4112" s="59"/>
      <c r="AI4112" s="59"/>
      <c r="AJ4112" s="59"/>
      <c r="AK4112" s="59"/>
      <c r="AL4112" s="59"/>
      <c r="AM4112" s="59"/>
      <c r="AN4112" s="59"/>
      <c r="AO4112" s="59"/>
      <c r="AP4112" s="59"/>
      <c r="AQ4112" s="27">
        <v>0</v>
      </c>
      <c r="AR4112" s="27">
        <f t="shared" si="116"/>
        <v>0</v>
      </c>
      <c r="AS4112" s="109"/>
      <c r="AT4112" s="9">
        <v>2017</v>
      </c>
      <c r="AU4112" s="10" t="s">
        <v>7474</v>
      </c>
    </row>
    <row r="4113" spans="2:47" x14ac:dyDescent="0.2">
      <c r="B4113" s="44" t="s">
        <v>7498</v>
      </c>
      <c r="C4113" s="16" t="s">
        <v>100</v>
      </c>
      <c r="D4113" s="10" t="s">
        <v>7476</v>
      </c>
      <c r="E4113" s="31" t="s">
        <v>7299</v>
      </c>
      <c r="F4113" s="31" t="s">
        <v>7477</v>
      </c>
      <c r="G4113" s="10" t="s">
        <v>7340</v>
      </c>
      <c r="H4113" s="140" t="s">
        <v>1026</v>
      </c>
      <c r="I4113" s="10">
        <v>100</v>
      </c>
      <c r="J4113" s="10" t="s">
        <v>5951</v>
      </c>
      <c r="K4113" s="10" t="s">
        <v>6754</v>
      </c>
      <c r="L4113" s="10"/>
      <c r="M4113" s="10" t="s">
        <v>5232</v>
      </c>
      <c r="N4113" s="10" t="s">
        <v>5955</v>
      </c>
      <c r="O4113" s="10"/>
      <c r="P4113" s="10"/>
      <c r="Q4113" s="63"/>
      <c r="R4113" s="59"/>
      <c r="S4113" s="59"/>
      <c r="T4113" s="154"/>
      <c r="U4113" s="27">
        <v>124625340</v>
      </c>
      <c r="V4113" s="27">
        <v>164825900</v>
      </c>
      <c r="W4113" s="27">
        <v>155191340</v>
      </c>
      <c r="X4113" s="59"/>
      <c r="Y4113" s="27"/>
      <c r="Z4113" s="27"/>
      <c r="AA4113" s="109"/>
      <c r="AB4113" s="9"/>
      <c r="AC4113" s="65"/>
      <c r="AD4113" s="10"/>
      <c r="AE4113" s="39"/>
      <c r="AF4113" s="39"/>
      <c r="AG4113" s="39"/>
      <c r="AH4113" s="39"/>
      <c r="AI4113" s="39"/>
      <c r="AJ4113" s="39"/>
      <c r="AK4113" s="39"/>
      <c r="AL4113" s="39"/>
      <c r="AM4113" s="39"/>
      <c r="AN4113" s="39"/>
      <c r="AO4113" s="39"/>
      <c r="AP4113" s="39"/>
      <c r="AQ4113" s="27">
        <f>U4113+V4113+W4113</f>
        <v>444642580</v>
      </c>
      <c r="AR4113" s="27">
        <f t="shared" si="116"/>
        <v>497999689.60000002</v>
      </c>
      <c r="AS4113" s="91"/>
      <c r="AT4113" s="9">
        <v>2017</v>
      </c>
      <c r="AU4113" s="10"/>
    </row>
    <row r="4114" spans="2:47" x14ac:dyDescent="0.25">
      <c r="B4114" s="44" t="s">
        <v>7341</v>
      </c>
      <c r="C4114" s="16" t="s">
        <v>100</v>
      </c>
      <c r="D4114" s="10" t="s">
        <v>7302</v>
      </c>
      <c r="E4114" s="31" t="s">
        <v>7303</v>
      </c>
      <c r="F4114" s="31" t="s">
        <v>7303</v>
      </c>
      <c r="G4114" s="10" t="s">
        <v>7342</v>
      </c>
      <c r="H4114" s="140" t="s">
        <v>1026</v>
      </c>
      <c r="I4114" s="10">
        <v>100</v>
      </c>
      <c r="J4114" s="10" t="s">
        <v>5951</v>
      </c>
      <c r="K4114" s="10" t="s">
        <v>5952</v>
      </c>
      <c r="L4114" s="10"/>
      <c r="M4114" s="10" t="s">
        <v>5232</v>
      </c>
      <c r="N4114" s="10" t="s">
        <v>5955</v>
      </c>
      <c r="O4114" s="10"/>
      <c r="P4114" s="10"/>
      <c r="Q4114" s="63"/>
      <c r="R4114" s="59"/>
      <c r="S4114" s="59"/>
      <c r="T4114" s="154"/>
      <c r="U4114" s="27">
        <v>237559200</v>
      </c>
      <c r="V4114" s="27">
        <v>240028480</v>
      </c>
      <c r="W4114" s="27">
        <v>236324560</v>
      </c>
      <c r="X4114" s="59"/>
      <c r="Y4114" s="59"/>
      <c r="Z4114" s="59"/>
      <c r="AA4114" s="59"/>
      <c r="AB4114" s="59"/>
      <c r="AC4114" s="59"/>
      <c r="AD4114" s="59"/>
      <c r="AE4114" s="59"/>
      <c r="AF4114" s="59"/>
      <c r="AG4114" s="59"/>
      <c r="AH4114" s="59"/>
      <c r="AI4114" s="59"/>
      <c r="AJ4114" s="59"/>
      <c r="AK4114" s="59"/>
      <c r="AL4114" s="59"/>
      <c r="AM4114" s="59"/>
      <c r="AN4114" s="59"/>
      <c r="AO4114" s="59"/>
      <c r="AP4114" s="59"/>
      <c r="AQ4114" s="27">
        <v>0</v>
      </c>
      <c r="AR4114" s="27">
        <f t="shared" si="116"/>
        <v>0</v>
      </c>
      <c r="AS4114" s="109"/>
      <c r="AT4114" s="9">
        <v>2017</v>
      </c>
      <c r="AU4114" s="10" t="s">
        <v>7474</v>
      </c>
    </row>
    <row r="4115" spans="2:47" x14ac:dyDescent="0.2">
      <c r="B4115" s="44" t="s">
        <v>7499</v>
      </c>
      <c r="C4115" s="16" t="s">
        <v>100</v>
      </c>
      <c r="D4115" s="10" t="s">
        <v>7479</v>
      </c>
      <c r="E4115" s="31" t="s">
        <v>7303</v>
      </c>
      <c r="F4115" s="31" t="s">
        <v>7303</v>
      </c>
      <c r="G4115" s="10" t="s">
        <v>7342</v>
      </c>
      <c r="H4115" s="140" t="s">
        <v>1026</v>
      </c>
      <c r="I4115" s="10">
        <v>100</v>
      </c>
      <c r="J4115" s="10" t="s">
        <v>5951</v>
      </c>
      <c r="K4115" s="10" t="s">
        <v>6754</v>
      </c>
      <c r="L4115" s="10"/>
      <c r="M4115" s="10" t="s">
        <v>5232</v>
      </c>
      <c r="N4115" s="10" t="s">
        <v>5955</v>
      </c>
      <c r="O4115" s="10"/>
      <c r="P4115" s="10"/>
      <c r="Q4115" s="63"/>
      <c r="R4115" s="59"/>
      <c r="S4115" s="59"/>
      <c r="T4115" s="154"/>
      <c r="U4115" s="27">
        <v>237559200</v>
      </c>
      <c r="V4115" s="27">
        <v>240028480</v>
      </c>
      <c r="W4115" s="27">
        <v>236324560</v>
      </c>
      <c r="X4115" s="59"/>
      <c r="Y4115" s="27"/>
      <c r="Z4115" s="27"/>
      <c r="AA4115" s="109"/>
      <c r="AB4115" s="9"/>
      <c r="AC4115" s="65"/>
      <c r="AD4115" s="10"/>
      <c r="AE4115" s="39"/>
      <c r="AF4115" s="39"/>
      <c r="AG4115" s="39"/>
      <c r="AH4115" s="39"/>
      <c r="AI4115" s="39"/>
      <c r="AJ4115" s="39"/>
      <c r="AK4115" s="39"/>
      <c r="AL4115" s="39"/>
      <c r="AM4115" s="39"/>
      <c r="AN4115" s="39"/>
      <c r="AO4115" s="39"/>
      <c r="AP4115" s="39"/>
      <c r="AQ4115" s="27">
        <f t="shared" ref="AQ4115" si="132">U4115+V4115+W4115</f>
        <v>713912240</v>
      </c>
      <c r="AR4115" s="27">
        <f t="shared" si="116"/>
        <v>799581708.80000007</v>
      </c>
      <c r="AS4115" s="91"/>
      <c r="AT4115" s="9">
        <v>2017</v>
      </c>
      <c r="AU4115" s="10"/>
    </row>
    <row r="4116" spans="2:47" x14ac:dyDescent="0.25">
      <c r="B4116" s="44" t="s">
        <v>7343</v>
      </c>
      <c r="C4116" s="16" t="s">
        <v>100</v>
      </c>
      <c r="D4116" s="10" t="s">
        <v>7324</v>
      </c>
      <c r="E4116" s="31" t="s">
        <v>7325</v>
      </c>
      <c r="F4116" s="31" t="s">
        <v>7325</v>
      </c>
      <c r="G4116" s="10" t="s">
        <v>7344</v>
      </c>
      <c r="H4116" s="140" t="s">
        <v>1026</v>
      </c>
      <c r="I4116" s="10">
        <v>100</v>
      </c>
      <c r="J4116" s="10" t="s">
        <v>5951</v>
      </c>
      <c r="K4116" s="10" t="s">
        <v>5952</v>
      </c>
      <c r="L4116" s="10"/>
      <c r="M4116" s="10" t="s">
        <v>5232</v>
      </c>
      <c r="N4116" s="10" t="s">
        <v>5955</v>
      </c>
      <c r="O4116" s="10"/>
      <c r="P4116" s="10"/>
      <c r="Q4116" s="63"/>
      <c r="R4116" s="59"/>
      <c r="S4116" s="59"/>
      <c r="T4116" s="154"/>
      <c r="U4116" s="27">
        <v>10375040</v>
      </c>
      <c r="V4116" s="27">
        <v>10375040</v>
      </c>
      <c r="W4116" s="27">
        <v>16959200</v>
      </c>
      <c r="X4116" s="59"/>
      <c r="Y4116" s="59"/>
      <c r="Z4116" s="59"/>
      <c r="AA4116" s="59"/>
      <c r="AB4116" s="59"/>
      <c r="AC4116" s="59"/>
      <c r="AD4116" s="59"/>
      <c r="AE4116" s="59"/>
      <c r="AF4116" s="59"/>
      <c r="AG4116" s="59"/>
      <c r="AH4116" s="59"/>
      <c r="AI4116" s="59"/>
      <c r="AJ4116" s="59"/>
      <c r="AK4116" s="59"/>
      <c r="AL4116" s="59"/>
      <c r="AM4116" s="59"/>
      <c r="AN4116" s="59"/>
      <c r="AO4116" s="59"/>
      <c r="AP4116" s="59"/>
      <c r="AQ4116" s="27">
        <v>0</v>
      </c>
      <c r="AR4116" s="27">
        <f t="shared" si="116"/>
        <v>0</v>
      </c>
      <c r="AS4116" s="109"/>
      <c r="AT4116" s="9">
        <v>2017</v>
      </c>
      <c r="AU4116" s="10" t="s">
        <v>7474</v>
      </c>
    </row>
    <row r="4117" spans="2:47" x14ac:dyDescent="0.2">
      <c r="B4117" s="44" t="s">
        <v>7500</v>
      </c>
      <c r="C4117" s="16" t="s">
        <v>100</v>
      </c>
      <c r="D4117" s="10" t="s">
        <v>7491</v>
      </c>
      <c r="E4117" s="31" t="s">
        <v>7325</v>
      </c>
      <c r="F4117" s="31" t="s">
        <v>7325</v>
      </c>
      <c r="G4117" s="10" t="s">
        <v>7344</v>
      </c>
      <c r="H4117" s="140" t="s">
        <v>1026</v>
      </c>
      <c r="I4117" s="10">
        <v>100</v>
      </c>
      <c r="J4117" s="10" t="s">
        <v>5951</v>
      </c>
      <c r="K4117" s="10" t="s">
        <v>6754</v>
      </c>
      <c r="L4117" s="10"/>
      <c r="M4117" s="10" t="s">
        <v>5232</v>
      </c>
      <c r="N4117" s="10" t="s">
        <v>5955</v>
      </c>
      <c r="O4117" s="10"/>
      <c r="P4117" s="10"/>
      <c r="Q4117" s="63"/>
      <c r="R4117" s="59"/>
      <c r="S4117" s="59"/>
      <c r="T4117" s="154"/>
      <c r="U4117" s="27">
        <v>10375040</v>
      </c>
      <c r="V4117" s="27">
        <v>10375040</v>
      </c>
      <c r="W4117" s="27">
        <v>16959200</v>
      </c>
      <c r="X4117" s="59"/>
      <c r="Y4117" s="27"/>
      <c r="Z4117" s="27"/>
      <c r="AA4117" s="109"/>
      <c r="AB4117" s="9"/>
      <c r="AC4117" s="65"/>
      <c r="AD4117" s="10"/>
      <c r="AE4117" s="39"/>
      <c r="AF4117" s="39"/>
      <c r="AG4117" s="39"/>
      <c r="AH4117" s="39"/>
      <c r="AI4117" s="39"/>
      <c r="AJ4117" s="39"/>
      <c r="AK4117" s="39"/>
      <c r="AL4117" s="39"/>
      <c r="AM4117" s="39"/>
      <c r="AN4117" s="39"/>
      <c r="AO4117" s="39"/>
      <c r="AP4117" s="39"/>
      <c r="AQ4117" s="27">
        <f t="shared" ref="AQ4117" si="133">U4117+V4117+W4117</f>
        <v>37709280</v>
      </c>
      <c r="AR4117" s="27">
        <f t="shared" si="116"/>
        <v>42234393.600000001</v>
      </c>
      <c r="AS4117" s="91"/>
      <c r="AT4117" s="9">
        <v>2017</v>
      </c>
      <c r="AU4117" s="10"/>
    </row>
    <row r="4118" spans="2:47" x14ac:dyDescent="0.25">
      <c r="B4118" s="44" t="s">
        <v>7345</v>
      </c>
      <c r="C4118" s="16" t="s">
        <v>100</v>
      </c>
      <c r="D4118" s="10" t="s">
        <v>7306</v>
      </c>
      <c r="E4118" s="31" t="s">
        <v>7307</v>
      </c>
      <c r="F4118" s="31" t="s">
        <v>7307</v>
      </c>
      <c r="G4118" s="10" t="s">
        <v>7346</v>
      </c>
      <c r="H4118" s="140" t="s">
        <v>1026</v>
      </c>
      <c r="I4118" s="10">
        <v>100</v>
      </c>
      <c r="J4118" s="10" t="s">
        <v>5951</v>
      </c>
      <c r="K4118" s="10" t="s">
        <v>5952</v>
      </c>
      <c r="L4118" s="10"/>
      <c r="M4118" s="10" t="s">
        <v>5232</v>
      </c>
      <c r="N4118" s="10" t="s">
        <v>5955</v>
      </c>
      <c r="O4118" s="10"/>
      <c r="P4118" s="10"/>
      <c r="Q4118" s="63"/>
      <c r="R4118" s="59"/>
      <c r="S4118" s="59"/>
      <c r="T4118" s="154"/>
      <c r="U4118" s="27">
        <v>8008000</v>
      </c>
      <c r="V4118" s="27">
        <v>8008000</v>
      </c>
      <c r="W4118" s="27">
        <v>8008000</v>
      </c>
      <c r="X4118" s="59"/>
      <c r="Y4118" s="59"/>
      <c r="Z4118" s="59"/>
      <c r="AA4118" s="59"/>
      <c r="AB4118" s="59"/>
      <c r="AC4118" s="59"/>
      <c r="AD4118" s="59"/>
      <c r="AE4118" s="59"/>
      <c r="AF4118" s="59"/>
      <c r="AG4118" s="59"/>
      <c r="AH4118" s="59"/>
      <c r="AI4118" s="59"/>
      <c r="AJ4118" s="59"/>
      <c r="AK4118" s="59"/>
      <c r="AL4118" s="59"/>
      <c r="AM4118" s="59"/>
      <c r="AN4118" s="59"/>
      <c r="AO4118" s="59"/>
      <c r="AP4118" s="59"/>
      <c r="AQ4118" s="27">
        <v>0</v>
      </c>
      <c r="AR4118" s="27">
        <f t="shared" si="116"/>
        <v>0</v>
      </c>
      <c r="AS4118" s="109"/>
      <c r="AT4118" s="9">
        <v>2017</v>
      </c>
      <c r="AU4118" s="10" t="s">
        <v>7474</v>
      </c>
    </row>
    <row r="4119" spans="2:47" x14ac:dyDescent="0.2">
      <c r="B4119" s="44" t="s">
        <v>7501</v>
      </c>
      <c r="C4119" s="16" t="s">
        <v>100</v>
      </c>
      <c r="D4119" s="10" t="s">
        <v>7481</v>
      </c>
      <c r="E4119" s="31" t="s">
        <v>7307</v>
      </c>
      <c r="F4119" s="31" t="s">
        <v>7307</v>
      </c>
      <c r="G4119" s="10" t="s">
        <v>7346</v>
      </c>
      <c r="H4119" s="140" t="s">
        <v>1026</v>
      </c>
      <c r="I4119" s="10">
        <v>100</v>
      </c>
      <c r="J4119" s="10" t="s">
        <v>5951</v>
      </c>
      <c r="K4119" s="10" t="s">
        <v>6754</v>
      </c>
      <c r="L4119" s="10"/>
      <c r="M4119" s="10" t="s">
        <v>5232</v>
      </c>
      <c r="N4119" s="10" t="s">
        <v>5955</v>
      </c>
      <c r="O4119" s="10"/>
      <c r="P4119" s="10"/>
      <c r="Q4119" s="63"/>
      <c r="R4119" s="59"/>
      <c r="S4119" s="59"/>
      <c r="T4119" s="154"/>
      <c r="U4119" s="27">
        <v>8008000</v>
      </c>
      <c r="V4119" s="27">
        <v>8008000</v>
      </c>
      <c r="W4119" s="27">
        <v>8008000</v>
      </c>
      <c r="X4119" s="59"/>
      <c r="Y4119" s="27"/>
      <c r="Z4119" s="27"/>
      <c r="AA4119" s="109"/>
      <c r="AB4119" s="9"/>
      <c r="AC4119" s="65"/>
      <c r="AD4119" s="10"/>
      <c r="AE4119" s="39"/>
      <c r="AF4119" s="39"/>
      <c r="AG4119" s="39"/>
      <c r="AH4119" s="39"/>
      <c r="AI4119" s="39"/>
      <c r="AJ4119" s="39"/>
      <c r="AK4119" s="39"/>
      <c r="AL4119" s="39"/>
      <c r="AM4119" s="39"/>
      <c r="AN4119" s="39"/>
      <c r="AO4119" s="39"/>
      <c r="AP4119" s="39"/>
      <c r="AQ4119" s="27">
        <f t="shared" ref="AQ4119" si="134">U4119+V4119+W4119</f>
        <v>24024000</v>
      </c>
      <c r="AR4119" s="27">
        <f t="shared" si="116"/>
        <v>26906880.000000004</v>
      </c>
      <c r="AS4119" s="91"/>
      <c r="AT4119" s="9">
        <v>2017</v>
      </c>
      <c r="AU4119" s="10"/>
    </row>
    <row r="4120" spans="2:47" x14ac:dyDescent="0.25">
      <c r="B4120" s="44" t="s">
        <v>7347</v>
      </c>
      <c r="C4120" s="16" t="s">
        <v>100</v>
      </c>
      <c r="D4120" s="10" t="s">
        <v>7310</v>
      </c>
      <c r="E4120" s="31" t="s">
        <v>7311</v>
      </c>
      <c r="F4120" s="31" t="s">
        <v>7311</v>
      </c>
      <c r="G4120" s="10" t="s">
        <v>7348</v>
      </c>
      <c r="H4120" s="140" t="s">
        <v>1026</v>
      </c>
      <c r="I4120" s="10">
        <v>100</v>
      </c>
      <c r="J4120" s="10" t="s">
        <v>5951</v>
      </c>
      <c r="K4120" s="10" t="s">
        <v>5952</v>
      </c>
      <c r="L4120" s="10"/>
      <c r="M4120" s="10" t="s">
        <v>5232</v>
      </c>
      <c r="N4120" s="10" t="s">
        <v>5955</v>
      </c>
      <c r="O4120" s="10"/>
      <c r="P4120" s="10"/>
      <c r="Q4120" s="63"/>
      <c r="R4120" s="59"/>
      <c r="S4120" s="59"/>
      <c r="T4120" s="154"/>
      <c r="U4120" s="27">
        <v>90817400</v>
      </c>
      <c r="V4120" s="27">
        <v>90817400</v>
      </c>
      <c r="W4120" s="27">
        <v>90817400</v>
      </c>
      <c r="X4120" s="59"/>
      <c r="Y4120" s="59"/>
      <c r="Z4120" s="59"/>
      <c r="AA4120" s="59"/>
      <c r="AB4120" s="59"/>
      <c r="AC4120" s="59"/>
      <c r="AD4120" s="59"/>
      <c r="AE4120" s="59"/>
      <c r="AF4120" s="59"/>
      <c r="AG4120" s="59"/>
      <c r="AH4120" s="59"/>
      <c r="AI4120" s="59"/>
      <c r="AJ4120" s="59"/>
      <c r="AK4120" s="59"/>
      <c r="AL4120" s="59"/>
      <c r="AM4120" s="59"/>
      <c r="AN4120" s="59"/>
      <c r="AO4120" s="59"/>
      <c r="AP4120" s="59"/>
      <c r="AQ4120" s="27">
        <v>0</v>
      </c>
      <c r="AR4120" s="27">
        <f t="shared" si="116"/>
        <v>0</v>
      </c>
      <c r="AS4120" s="109"/>
      <c r="AT4120" s="9">
        <v>2017</v>
      </c>
      <c r="AU4120" s="10" t="s">
        <v>7474</v>
      </c>
    </row>
    <row r="4121" spans="2:47" x14ac:dyDescent="0.2">
      <c r="B4121" s="44" t="s">
        <v>7502</v>
      </c>
      <c r="C4121" s="16" t="s">
        <v>100</v>
      </c>
      <c r="D4121" s="10" t="s">
        <v>7483</v>
      </c>
      <c r="E4121" s="31" t="s">
        <v>7311</v>
      </c>
      <c r="F4121" s="31" t="s">
        <v>7311</v>
      </c>
      <c r="G4121" s="10" t="s">
        <v>7348</v>
      </c>
      <c r="H4121" s="140" t="s">
        <v>1026</v>
      </c>
      <c r="I4121" s="10">
        <v>100</v>
      </c>
      <c r="J4121" s="10" t="s">
        <v>5951</v>
      </c>
      <c r="K4121" s="10" t="s">
        <v>6754</v>
      </c>
      <c r="L4121" s="10"/>
      <c r="M4121" s="10" t="s">
        <v>5232</v>
      </c>
      <c r="N4121" s="10" t="s">
        <v>5955</v>
      </c>
      <c r="O4121" s="10"/>
      <c r="P4121" s="10"/>
      <c r="Q4121" s="63"/>
      <c r="R4121" s="59"/>
      <c r="S4121" s="59"/>
      <c r="T4121" s="154"/>
      <c r="U4121" s="27">
        <v>90817400</v>
      </c>
      <c r="V4121" s="27">
        <v>90817400</v>
      </c>
      <c r="W4121" s="27">
        <v>90817400</v>
      </c>
      <c r="X4121" s="59"/>
      <c r="Y4121" s="27"/>
      <c r="Z4121" s="27"/>
      <c r="AA4121" s="109"/>
      <c r="AB4121" s="9"/>
      <c r="AC4121" s="65"/>
      <c r="AD4121" s="10"/>
      <c r="AE4121" s="39"/>
      <c r="AF4121" s="39"/>
      <c r="AG4121" s="39"/>
      <c r="AH4121" s="39"/>
      <c r="AI4121" s="39"/>
      <c r="AJ4121" s="39"/>
      <c r="AK4121" s="39"/>
      <c r="AL4121" s="39"/>
      <c r="AM4121" s="39"/>
      <c r="AN4121" s="39"/>
      <c r="AO4121" s="39"/>
      <c r="AP4121" s="39"/>
      <c r="AQ4121" s="27">
        <f t="shared" ref="AQ4121" si="135">U4121+V4121+W4121</f>
        <v>272452200</v>
      </c>
      <c r="AR4121" s="27">
        <f t="shared" si="116"/>
        <v>305146464</v>
      </c>
      <c r="AS4121" s="91"/>
      <c r="AT4121" s="9">
        <v>2017</v>
      </c>
      <c r="AU4121" s="10"/>
    </row>
    <row r="4122" spans="2:47" x14ac:dyDescent="0.25">
      <c r="B4122" s="44" t="s">
        <v>7349</v>
      </c>
      <c r="C4122" s="16" t="s">
        <v>100</v>
      </c>
      <c r="D4122" s="10" t="s">
        <v>7314</v>
      </c>
      <c r="E4122" s="31" t="s">
        <v>7315</v>
      </c>
      <c r="F4122" s="31" t="s">
        <v>7315</v>
      </c>
      <c r="G4122" s="10" t="s">
        <v>7350</v>
      </c>
      <c r="H4122" s="140" t="s">
        <v>1026</v>
      </c>
      <c r="I4122" s="10">
        <v>100</v>
      </c>
      <c r="J4122" s="10" t="s">
        <v>5951</v>
      </c>
      <c r="K4122" s="10" t="s">
        <v>5952</v>
      </c>
      <c r="L4122" s="10"/>
      <c r="M4122" s="10" t="s">
        <v>5232</v>
      </c>
      <c r="N4122" s="10" t="s">
        <v>5955</v>
      </c>
      <c r="O4122" s="10"/>
      <c r="P4122" s="10"/>
      <c r="Q4122" s="63"/>
      <c r="R4122" s="59"/>
      <c r="S4122" s="59"/>
      <c r="T4122" s="154"/>
      <c r="U4122" s="27">
        <v>42117680</v>
      </c>
      <c r="V4122" s="27">
        <v>42117680</v>
      </c>
      <c r="W4122" s="27">
        <v>42117680</v>
      </c>
      <c r="X4122" s="59"/>
      <c r="Y4122" s="59"/>
      <c r="Z4122" s="59"/>
      <c r="AA4122" s="59"/>
      <c r="AB4122" s="59"/>
      <c r="AC4122" s="59"/>
      <c r="AD4122" s="59"/>
      <c r="AE4122" s="59"/>
      <c r="AF4122" s="59"/>
      <c r="AG4122" s="59"/>
      <c r="AH4122" s="59"/>
      <c r="AI4122" s="59"/>
      <c r="AJ4122" s="59"/>
      <c r="AK4122" s="59"/>
      <c r="AL4122" s="59"/>
      <c r="AM4122" s="59"/>
      <c r="AN4122" s="59"/>
      <c r="AO4122" s="59"/>
      <c r="AP4122" s="59"/>
      <c r="AQ4122" s="27">
        <v>0</v>
      </c>
      <c r="AR4122" s="27">
        <f t="shared" si="116"/>
        <v>0</v>
      </c>
      <c r="AS4122" s="109"/>
      <c r="AT4122" s="9">
        <v>2017</v>
      </c>
      <c r="AU4122" s="10" t="s">
        <v>7474</v>
      </c>
    </row>
    <row r="4123" spans="2:47" x14ac:dyDescent="0.2">
      <c r="B4123" s="44" t="s">
        <v>7503</v>
      </c>
      <c r="C4123" s="16" t="s">
        <v>100</v>
      </c>
      <c r="D4123" s="10" t="s">
        <v>7485</v>
      </c>
      <c r="E4123" s="31" t="s">
        <v>7315</v>
      </c>
      <c r="F4123" s="31" t="s">
        <v>7315</v>
      </c>
      <c r="G4123" s="10" t="s">
        <v>7350</v>
      </c>
      <c r="H4123" s="140" t="s">
        <v>1026</v>
      </c>
      <c r="I4123" s="10">
        <v>100</v>
      </c>
      <c r="J4123" s="10" t="s">
        <v>5951</v>
      </c>
      <c r="K4123" s="10" t="s">
        <v>6754</v>
      </c>
      <c r="L4123" s="10"/>
      <c r="M4123" s="10" t="s">
        <v>5232</v>
      </c>
      <c r="N4123" s="10" t="s">
        <v>5955</v>
      </c>
      <c r="O4123" s="10"/>
      <c r="P4123" s="10"/>
      <c r="Q4123" s="63"/>
      <c r="R4123" s="59"/>
      <c r="S4123" s="59"/>
      <c r="T4123" s="154"/>
      <c r="U4123" s="27">
        <v>42117680</v>
      </c>
      <c r="V4123" s="27">
        <v>42117680</v>
      </c>
      <c r="W4123" s="27">
        <v>42117680</v>
      </c>
      <c r="X4123" s="59"/>
      <c r="Y4123" s="27"/>
      <c r="Z4123" s="27"/>
      <c r="AA4123" s="109"/>
      <c r="AB4123" s="9"/>
      <c r="AC4123" s="65"/>
      <c r="AD4123" s="10"/>
      <c r="AE4123" s="39"/>
      <c r="AF4123" s="39"/>
      <c r="AG4123" s="39"/>
      <c r="AH4123" s="39"/>
      <c r="AI4123" s="39"/>
      <c r="AJ4123" s="39"/>
      <c r="AK4123" s="39"/>
      <c r="AL4123" s="39"/>
      <c r="AM4123" s="39"/>
      <c r="AN4123" s="39"/>
      <c r="AO4123" s="39"/>
      <c r="AP4123" s="39"/>
      <c r="AQ4123" s="27">
        <f t="shared" ref="AQ4123" si="136">U4123+V4123+W4123</f>
        <v>126353040</v>
      </c>
      <c r="AR4123" s="27">
        <f t="shared" si="116"/>
        <v>141515404.80000001</v>
      </c>
      <c r="AS4123" s="91"/>
      <c r="AT4123" s="9">
        <v>2017</v>
      </c>
      <c r="AU4123" s="10"/>
    </row>
    <row r="4124" spans="2:47" x14ac:dyDescent="0.25">
      <c r="B4124" s="44" t="s">
        <v>7351</v>
      </c>
      <c r="C4124" s="16" t="s">
        <v>100</v>
      </c>
      <c r="D4124" s="10" t="s">
        <v>6462</v>
      </c>
      <c r="E4124" s="31" t="s">
        <v>6463</v>
      </c>
      <c r="F4124" s="31" t="s">
        <v>6463</v>
      </c>
      <c r="G4124" s="10" t="s">
        <v>7352</v>
      </c>
      <c r="H4124" s="140" t="s">
        <v>1026</v>
      </c>
      <c r="I4124" s="10">
        <v>100</v>
      </c>
      <c r="J4124" s="10" t="s">
        <v>5951</v>
      </c>
      <c r="K4124" s="10" t="s">
        <v>5952</v>
      </c>
      <c r="L4124" s="10"/>
      <c r="M4124" s="10" t="s">
        <v>5232</v>
      </c>
      <c r="N4124" s="10" t="s">
        <v>5955</v>
      </c>
      <c r="O4124" s="10"/>
      <c r="P4124" s="10"/>
      <c r="Q4124" s="63"/>
      <c r="R4124" s="59"/>
      <c r="S4124" s="59"/>
      <c r="T4124" s="154"/>
      <c r="U4124" s="27">
        <v>101942200</v>
      </c>
      <c r="V4124" s="27">
        <v>101942200</v>
      </c>
      <c r="W4124" s="27">
        <v>101942200</v>
      </c>
      <c r="X4124" s="59"/>
      <c r="Y4124" s="59"/>
      <c r="Z4124" s="59"/>
      <c r="AA4124" s="59"/>
      <c r="AB4124" s="59"/>
      <c r="AC4124" s="59"/>
      <c r="AD4124" s="59"/>
      <c r="AE4124" s="59"/>
      <c r="AF4124" s="59"/>
      <c r="AG4124" s="59"/>
      <c r="AH4124" s="59"/>
      <c r="AI4124" s="59"/>
      <c r="AJ4124" s="59"/>
      <c r="AK4124" s="59"/>
      <c r="AL4124" s="59"/>
      <c r="AM4124" s="59"/>
      <c r="AN4124" s="59"/>
      <c r="AO4124" s="59"/>
      <c r="AP4124" s="59"/>
      <c r="AQ4124" s="27">
        <v>0</v>
      </c>
      <c r="AR4124" s="27">
        <f t="shared" si="116"/>
        <v>0</v>
      </c>
      <c r="AS4124" s="109"/>
      <c r="AT4124" s="9">
        <v>2017</v>
      </c>
      <c r="AU4124" s="10" t="s">
        <v>7474</v>
      </c>
    </row>
    <row r="4125" spans="2:47" x14ac:dyDescent="0.2">
      <c r="B4125" s="44" t="s">
        <v>7504</v>
      </c>
      <c r="C4125" s="16" t="s">
        <v>100</v>
      </c>
      <c r="D4125" s="10" t="s">
        <v>7487</v>
      </c>
      <c r="E4125" s="31" t="s">
        <v>6463</v>
      </c>
      <c r="F4125" s="31" t="s">
        <v>6463</v>
      </c>
      <c r="G4125" s="10" t="s">
        <v>7352</v>
      </c>
      <c r="H4125" s="140" t="s">
        <v>1026</v>
      </c>
      <c r="I4125" s="10">
        <v>100</v>
      </c>
      <c r="J4125" s="10" t="s">
        <v>5951</v>
      </c>
      <c r="K4125" s="10" t="s">
        <v>6754</v>
      </c>
      <c r="L4125" s="10"/>
      <c r="M4125" s="10" t="s">
        <v>5232</v>
      </c>
      <c r="N4125" s="10" t="s">
        <v>5955</v>
      </c>
      <c r="O4125" s="10"/>
      <c r="P4125" s="10"/>
      <c r="Q4125" s="63"/>
      <c r="R4125" s="59"/>
      <c r="S4125" s="59"/>
      <c r="T4125" s="154"/>
      <c r="U4125" s="27">
        <v>101942200</v>
      </c>
      <c r="V4125" s="27">
        <v>101942200</v>
      </c>
      <c r="W4125" s="27">
        <v>101942200</v>
      </c>
      <c r="X4125" s="59"/>
      <c r="Y4125" s="27"/>
      <c r="Z4125" s="27"/>
      <c r="AA4125" s="109"/>
      <c r="AB4125" s="9"/>
      <c r="AC4125" s="65"/>
      <c r="AD4125" s="10"/>
      <c r="AE4125" s="39"/>
      <c r="AF4125" s="39"/>
      <c r="AG4125" s="39"/>
      <c r="AH4125" s="39"/>
      <c r="AI4125" s="39"/>
      <c r="AJ4125" s="39"/>
      <c r="AK4125" s="39"/>
      <c r="AL4125" s="39"/>
      <c r="AM4125" s="39"/>
      <c r="AN4125" s="39"/>
      <c r="AO4125" s="39"/>
      <c r="AP4125" s="39"/>
      <c r="AQ4125" s="27">
        <f t="shared" ref="AQ4125" si="137">U4125+V4125+W4125</f>
        <v>305826600</v>
      </c>
      <c r="AR4125" s="27">
        <f t="shared" si="116"/>
        <v>342525792.00000006</v>
      </c>
      <c r="AS4125" s="91"/>
      <c r="AT4125" s="9">
        <v>2017</v>
      </c>
      <c r="AU4125" s="10"/>
    </row>
    <row r="4126" spans="2:47" x14ac:dyDescent="0.2">
      <c r="B4126" s="44" t="s">
        <v>7353</v>
      </c>
      <c r="C4126" s="16" t="s">
        <v>100</v>
      </c>
      <c r="D4126" s="10" t="s">
        <v>7298</v>
      </c>
      <c r="E4126" s="31" t="s">
        <v>7299</v>
      </c>
      <c r="F4126" s="31" t="s">
        <v>7299</v>
      </c>
      <c r="G4126" s="10" t="s">
        <v>7354</v>
      </c>
      <c r="H4126" s="140" t="s">
        <v>1026</v>
      </c>
      <c r="I4126" s="10">
        <v>100</v>
      </c>
      <c r="J4126" s="10" t="s">
        <v>5951</v>
      </c>
      <c r="K4126" s="10" t="s">
        <v>5952</v>
      </c>
      <c r="L4126" s="10"/>
      <c r="M4126" s="10" t="s">
        <v>5232</v>
      </c>
      <c r="N4126" s="10" t="s">
        <v>5955</v>
      </c>
      <c r="O4126" s="10"/>
      <c r="P4126" s="10"/>
      <c r="Q4126" s="63"/>
      <c r="R4126" s="59"/>
      <c r="S4126" s="59"/>
      <c r="T4126" s="154"/>
      <c r="U4126" s="27">
        <v>184216300</v>
      </c>
      <c r="V4126" s="27">
        <v>199499300</v>
      </c>
      <c r="W4126" s="141">
        <v>199499300</v>
      </c>
      <c r="X4126" s="59"/>
      <c r="Y4126" s="59"/>
      <c r="Z4126" s="59"/>
      <c r="AA4126" s="59"/>
      <c r="AB4126" s="59"/>
      <c r="AC4126" s="59"/>
      <c r="AD4126" s="59"/>
      <c r="AE4126" s="59"/>
      <c r="AF4126" s="59"/>
      <c r="AG4126" s="59"/>
      <c r="AH4126" s="59"/>
      <c r="AI4126" s="59"/>
      <c r="AJ4126" s="59"/>
      <c r="AK4126" s="59"/>
      <c r="AL4126" s="59"/>
      <c r="AM4126" s="59"/>
      <c r="AN4126" s="59"/>
      <c r="AO4126" s="59"/>
      <c r="AP4126" s="59"/>
      <c r="AQ4126" s="27">
        <v>0</v>
      </c>
      <c r="AR4126" s="27">
        <f t="shared" si="116"/>
        <v>0</v>
      </c>
      <c r="AS4126" s="109"/>
      <c r="AT4126" s="9">
        <v>2017</v>
      </c>
      <c r="AU4126" s="10" t="s">
        <v>7474</v>
      </c>
    </row>
    <row r="4127" spans="2:47" x14ac:dyDescent="0.2">
      <c r="B4127" s="44" t="s">
        <v>7505</v>
      </c>
      <c r="C4127" s="16" t="s">
        <v>100</v>
      </c>
      <c r="D4127" s="10" t="s">
        <v>7476</v>
      </c>
      <c r="E4127" s="31" t="s">
        <v>7299</v>
      </c>
      <c r="F4127" s="31" t="s">
        <v>7477</v>
      </c>
      <c r="G4127" s="10" t="s">
        <v>7354</v>
      </c>
      <c r="H4127" s="140" t="s">
        <v>1026</v>
      </c>
      <c r="I4127" s="10">
        <v>100</v>
      </c>
      <c r="J4127" s="10" t="s">
        <v>5951</v>
      </c>
      <c r="K4127" s="10" t="s">
        <v>7506</v>
      </c>
      <c r="L4127" s="10"/>
      <c r="M4127" s="10" t="s">
        <v>5232</v>
      </c>
      <c r="N4127" s="10" t="s">
        <v>5955</v>
      </c>
      <c r="O4127" s="10"/>
      <c r="P4127" s="10"/>
      <c r="Q4127" s="63"/>
      <c r="R4127" s="59"/>
      <c r="S4127" s="59"/>
      <c r="T4127" s="154"/>
      <c r="U4127" s="27">
        <v>184216300</v>
      </c>
      <c r="V4127" s="27">
        <v>199499300</v>
      </c>
      <c r="W4127" s="141">
        <v>199499300</v>
      </c>
      <c r="X4127" s="59"/>
      <c r="Y4127" s="27"/>
      <c r="Z4127" s="27"/>
      <c r="AA4127" s="109"/>
      <c r="AB4127" s="9"/>
      <c r="AC4127" s="65"/>
      <c r="AD4127" s="10"/>
      <c r="AE4127" s="39"/>
      <c r="AF4127" s="39"/>
      <c r="AG4127" s="39"/>
      <c r="AH4127" s="39"/>
      <c r="AI4127" s="39"/>
      <c r="AJ4127" s="39"/>
      <c r="AK4127" s="39"/>
      <c r="AL4127" s="39"/>
      <c r="AM4127" s="39"/>
      <c r="AN4127" s="39"/>
      <c r="AO4127" s="39"/>
      <c r="AP4127" s="39"/>
      <c r="AQ4127" s="27">
        <f t="shared" ref="AQ4127" si="138">U4127+V4127+W4127</f>
        <v>583214900</v>
      </c>
      <c r="AR4127" s="27">
        <f t="shared" si="116"/>
        <v>653200688.00000012</v>
      </c>
      <c r="AS4127" s="91"/>
      <c r="AT4127" s="9">
        <v>2017</v>
      </c>
      <c r="AU4127" s="10"/>
    </row>
    <row r="4128" spans="2:47" x14ac:dyDescent="0.25">
      <c r="B4128" s="44" t="s">
        <v>7355</v>
      </c>
      <c r="C4128" s="16" t="s">
        <v>100</v>
      </c>
      <c r="D4128" s="10" t="s">
        <v>7302</v>
      </c>
      <c r="E4128" s="31" t="s">
        <v>7303</v>
      </c>
      <c r="F4128" s="31" t="s">
        <v>7303</v>
      </c>
      <c r="G4128" s="10" t="s">
        <v>7356</v>
      </c>
      <c r="H4128" s="140" t="s">
        <v>1026</v>
      </c>
      <c r="I4128" s="10">
        <v>100</v>
      </c>
      <c r="J4128" s="10" t="s">
        <v>5951</v>
      </c>
      <c r="K4128" s="10" t="s">
        <v>5952</v>
      </c>
      <c r="L4128" s="10"/>
      <c r="M4128" s="10" t="s">
        <v>5232</v>
      </c>
      <c r="N4128" s="10" t="s">
        <v>5955</v>
      </c>
      <c r="O4128" s="10"/>
      <c r="P4128" s="10"/>
      <c r="Q4128" s="63"/>
      <c r="R4128" s="59"/>
      <c r="S4128" s="59"/>
      <c r="T4128" s="154"/>
      <c r="U4128" s="27">
        <v>72005200</v>
      </c>
      <c r="V4128" s="27">
        <v>72005200</v>
      </c>
      <c r="W4128" s="27">
        <v>72005200</v>
      </c>
      <c r="X4128" s="59"/>
      <c r="Y4128" s="59"/>
      <c r="Z4128" s="59"/>
      <c r="AA4128" s="59"/>
      <c r="AB4128" s="59"/>
      <c r="AC4128" s="59"/>
      <c r="AD4128" s="59"/>
      <c r="AE4128" s="59"/>
      <c r="AF4128" s="59"/>
      <c r="AG4128" s="59"/>
      <c r="AH4128" s="59"/>
      <c r="AI4128" s="59"/>
      <c r="AJ4128" s="59"/>
      <c r="AK4128" s="59"/>
      <c r="AL4128" s="59"/>
      <c r="AM4128" s="59"/>
      <c r="AN4128" s="59"/>
      <c r="AO4128" s="59"/>
      <c r="AP4128" s="59"/>
      <c r="AQ4128" s="27">
        <v>0</v>
      </c>
      <c r="AR4128" s="27">
        <f t="shared" si="116"/>
        <v>0</v>
      </c>
      <c r="AS4128" s="109"/>
      <c r="AT4128" s="9">
        <v>2017</v>
      </c>
      <c r="AU4128" s="10" t="s">
        <v>7474</v>
      </c>
    </row>
    <row r="4129" spans="2:47" x14ac:dyDescent="0.2">
      <c r="B4129" s="44" t="s">
        <v>7507</v>
      </c>
      <c r="C4129" s="16" t="s">
        <v>100</v>
      </c>
      <c r="D4129" s="10" t="s">
        <v>7479</v>
      </c>
      <c r="E4129" s="31" t="s">
        <v>7303</v>
      </c>
      <c r="F4129" s="31" t="s">
        <v>7303</v>
      </c>
      <c r="G4129" s="10" t="s">
        <v>7356</v>
      </c>
      <c r="H4129" s="140" t="s">
        <v>1026</v>
      </c>
      <c r="I4129" s="10">
        <v>100</v>
      </c>
      <c r="J4129" s="10" t="s">
        <v>5951</v>
      </c>
      <c r="K4129" s="10" t="s">
        <v>7506</v>
      </c>
      <c r="L4129" s="10"/>
      <c r="M4129" s="10" t="s">
        <v>5232</v>
      </c>
      <c r="N4129" s="10" t="s">
        <v>5955</v>
      </c>
      <c r="O4129" s="10"/>
      <c r="P4129" s="10"/>
      <c r="Q4129" s="63"/>
      <c r="R4129" s="59"/>
      <c r="S4129" s="59"/>
      <c r="T4129" s="154"/>
      <c r="U4129" s="27">
        <v>72005200</v>
      </c>
      <c r="V4129" s="27">
        <v>72005200</v>
      </c>
      <c r="W4129" s="27">
        <v>72005200</v>
      </c>
      <c r="X4129" s="59"/>
      <c r="Y4129" s="27"/>
      <c r="Z4129" s="27"/>
      <c r="AA4129" s="109"/>
      <c r="AB4129" s="9"/>
      <c r="AC4129" s="65"/>
      <c r="AD4129" s="10"/>
      <c r="AE4129" s="39"/>
      <c r="AF4129" s="39"/>
      <c r="AG4129" s="39"/>
      <c r="AH4129" s="39"/>
      <c r="AI4129" s="39"/>
      <c r="AJ4129" s="39"/>
      <c r="AK4129" s="39"/>
      <c r="AL4129" s="39"/>
      <c r="AM4129" s="39"/>
      <c r="AN4129" s="39"/>
      <c r="AO4129" s="39"/>
      <c r="AP4129" s="39"/>
      <c r="AQ4129" s="27">
        <f t="shared" ref="AQ4129" si="139">U4129+V4129+W4129</f>
        <v>216015600</v>
      </c>
      <c r="AR4129" s="27">
        <f t="shared" si="116"/>
        <v>241937472.00000003</v>
      </c>
      <c r="AS4129" s="91"/>
      <c r="AT4129" s="9">
        <v>2017</v>
      </c>
      <c r="AU4129" s="10"/>
    </row>
    <row r="4130" spans="2:47" x14ac:dyDescent="0.25">
      <c r="B4130" s="44" t="s">
        <v>7357</v>
      </c>
      <c r="C4130" s="16" t="s">
        <v>100</v>
      </c>
      <c r="D4130" s="10" t="s">
        <v>7306</v>
      </c>
      <c r="E4130" s="31" t="s">
        <v>7307</v>
      </c>
      <c r="F4130" s="31" t="s">
        <v>7307</v>
      </c>
      <c r="G4130" s="10" t="s">
        <v>7358</v>
      </c>
      <c r="H4130" s="140" t="s">
        <v>1026</v>
      </c>
      <c r="I4130" s="10">
        <v>100</v>
      </c>
      <c r="J4130" s="10" t="s">
        <v>5951</v>
      </c>
      <c r="K4130" s="10" t="s">
        <v>5952</v>
      </c>
      <c r="L4130" s="10"/>
      <c r="M4130" s="10" t="s">
        <v>5232</v>
      </c>
      <c r="N4130" s="10" t="s">
        <v>5955</v>
      </c>
      <c r="O4130" s="10"/>
      <c r="P4130" s="10"/>
      <c r="Q4130" s="63"/>
      <c r="R4130" s="59"/>
      <c r="S4130" s="59"/>
      <c r="T4130" s="154"/>
      <c r="U4130" s="27">
        <v>110503400</v>
      </c>
      <c r="V4130" s="27">
        <v>110503400</v>
      </c>
      <c r="W4130" s="27">
        <v>110503400</v>
      </c>
      <c r="X4130" s="59"/>
      <c r="Y4130" s="59"/>
      <c r="Z4130" s="59"/>
      <c r="AA4130" s="59"/>
      <c r="AB4130" s="59"/>
      <c r="AC4130" s="59"/>
      <c r="AD4130" s="59"/>
      <c r="AE4130" s="59"/>
      <c r="AF4130" s="59"/>
      <c r="AG4130" s="59"/>
      <c r="AH4130" s="59"/>
      <c r="AI4130" s="59"/>
      <c r="AJ4130" s="59"/>
      <c r="AK4130" s="59"/>
      <c r="AL4130" s="59"/>
      <c r="AM4130" s="59"/>
      <c r="AN4130" s="59"/>
      <c r="AO4130" s="59"/>
      <c r="AP4130" s="59"/>
      <c r="AQ4130" s="27">
        <v>0</v>
      </c>
      <c r="AR4130" s="27">
        <f t="shared" si="116"/>
        <v>0</v>
      </c>
      <c r="AS4130" s="109"/>
      <c r="AT4130" s="9">
        <v>2017</v>
      </c>
      <c r="AU4130" s="10" t="s">
        <v>7474</v>
      </c>
    </row>
    <row r="4131" spans="2:47" x14ac:dyDescent="0.2">
      <c r="B4131" s="44" t="s">
        <v>7508</v>
      </c>
      <c r="C4131" s="16" t="s">
        <v>100</v>
      </c>
      <c r="D4131" s="10" t="s">
        <v>7481</v>
      </c>
      <c r="E4131" s="31" t="s">
        <v>7307</v>
      </c>
      <c r="F4131" s="31" t="s">
        <v>7307</v>
      </c>
      <c r="G4131" s="10" t="s">
        <v>7358</v>
      </c>
      <c r="H4131" s="140" t="s">
        <v>1026</v>
      </c>
      <c r="I4131" s="10">
        <v>100</v>
      </c>
      <c r="J4131" s="10" t="s">
        <v>5951</v>
      </c>
      <c r="K4131" s="10" t="s">
        <v>7506</v>
      </c>
      <c r="L4131" s="10"/>
      <c r="M4131" s="10" t="s">
        <v>5232</v>
      </c>
      <c r="N4131" s="10" t="s">
        <v>5955</v>
      </c>
      <c r="O4131" s="10"/>
      <c r="P4131" s="10"/>
      <c r="Q4131" s="63"/>
      <c r="R4131" s="59"/>
      <c r="S4131" s="59"/>
      <c r="T4131" s="154"/>
      <c r="U4131" s="27">
        <v>110503400</v>
      </c>
      <c r="V4131" s="27">
        <v>110503400</v>
      </c>
      <c r="W4131" s="27">
        <v>110503400</v>
      </c>
      <c r="X4131" s="59"/>
      <c r="Y4131" s="27"/>
      <c r="Z4131" s="27"/>
      <c r="AA4131" s="109"/>
      <c r="AB4131" s="9"/>
      <c r="AC4131" s="65"/>
      <c r="AD4131" s="10"/>
      <c r="AE4131" s="39"/>
      <c r="AF4131" s="39"/>
      <c r="AG4131" s="39"/>
      <c r="AH4131" s="39"/>
      <c r="AI4131" s="39"/>
      <c r="AJ4131" s="39"/>
      <c r="AK4131" s="39"/>
      <c r="AL4131" s="39"/>
      <c r="AM4131" s="39"/>
      <c r="AN4131" s="39"/>
      <c r="AO4131" s="39"/>
      <c r="AP4131" s="39"/>
      <c r="AQ4131" s="27">
        <f t="shared" ref="AQ4131" si="140">U4131+V4131+W4131</f>
        <v>331510200</v>
      </c>
      <c r="AR4131" s="27">
        <f t="shared" si="116"/>
        <v>371291424.00000006</v>
      </c>
      <c r="AS4131" s="91"/>
      <c r="AT4131" s="9">
        <v>2017</v>
      </c>
      <c r="AU4131" s="10"/>
    </row>
    <row r="4132" spans="2:47" x14ac:dyDescent="0.25">
      <c r="B4132" s="44" t="s">
        <v>7359</v>
      </c>
      <c r="C4132" s="16" t="s">
        <v>100</v>
      </c>
      <c r="D4132" s="10" t="s">
        <v>7310</v>
      </c>
      <c r="E4132" s="31" t="s">
        <v>7311</v>
      </c>
      <c r="F4132" s="31" t="s">
        <v>7311</v>
      </c>
      <c r="G4132" s="10" t="s">
        <v>7360</v>
      </c>
      <c r="H4132" s="140" t="s">
        <v>1026</v>
      </c>
      <c r="I4132" s="10">
        <v>100</v>
      </c>
      <c r="J4132" s="10" t="s">
        <v>5951</v>
      </c>
      <c r="K4132" s="10" t="s">
        <v>5952</v>
      </c>
      <c r="L4132" s="10"/>
      <c r="M4132" s="10" t="s">
        <v>5232</v>
      </c>
      <c r="N4132" s="10" t="s">
        <v>5955</v>
      </c>
      <c r="O4132" s="10"/>
      <c r="P4132" s="10"/>
      <c r="Q4132" s="63"/>
      <c r="R4132" s="59"/>
      <c r="S4132" s="59"/>
      <c r="T4132" s="154"/>
      <c r="U4132" s="27">
        <v>53512600</v>
      </c>
      <c r="V4132" s="27">
        <v>53512600</v>
      </c>
      <c r="W4132" s="27">
        <v>53512600</v>
      </c>
      <c r="X4132" s="59"/>
      <c r="Y4132" s="59"/>
      <c r="Z4132" s="59"/>
      <c r="AA4132" s="59"/>
      <c r="AB4132" s="59"/>
      <c r="AC4132" s="59"/>
      <c r="AD4132" s="59"/>
      <c r="AE4132" s="59"/>
      <c r="AF4132" s="59"/>
      <c r="AG4132" s="59"/>
      <c r="AH4132" s="59"/>
      <c r="AI4132" s="59"/>
      <c r="AJ4132" s="59"/>
      <c r="AK4132" s="59"/>
      <c r="AL4132" s="59"/>
      <c r="AM4132" s="59"/>
      <c r="AN4132" s="59"/>
      <c r="AO4132" s="59"/>
      <c r="AP4132" s="59"/>
      <c r="AQ4132" s="27">
        <v>0</v>
      </c>
      <c r="AR4132" s="27">
        <f t="shared" si="116"/>
        <v>0</v>
      </c>
      <c r="AS4132" s="109"/>
      <c r="AT4132" s="9">
        <v>2017</v>
      </c>
      <c r="AU4132" s="10" t="s">
        <v>7474</v>
      </c>
    </row>
    <row r="4133" spans="2:47" x14ac:dyDescent="0.2">
      <c r="B4133" s="44" t="s">
        <v>7509</v>
      </c>
      <c r="C4133" s="16" t="s">
        <v>100</v>
      </c>
      <c r="D4133" s="10" t="s">
        <v>7483</v>
      </c>
      <c r="E4133" s="31" t="s">
        <v>7311</v>
      </c>
      <c r="F4133" s="31" t="s">
        <v>7311</v>
      </c>
      <c r="G4133" s="10" t="s">
        <v>7360</v>
      </c>
      <c r="H4133" s="140" t="s">
        <v>1026</v>
      </c>
      <c r="I4133" s="10">
        <v>100</v>
      </c>
      <c r="J4133" s="10" t="s">
        <v>5951</v>
      </c>
      <c r="K4133" s="10" t="s">
        <v>7506</v>
      </c>
      <c r="L4133" s="10"/>
      <c r="M4133" s="10" t="s">
        <v>5232</v>
      </c>
      <c r="N4133" s="10" t="s">
        <v>5955</v>
      </c>
      <c r="O4133" s="10"/>
      <c r="P4133" s="10"/>
      <c r="Q4133" s="63"/>
      <c r="R4133" s="59"/>
      <c r="S4133" s="59"/>
      <c r="T4133" s="154"/>
      <c r="U4133" s="27">
        <v>53512600</v>
      </c>
      <c r="V4133" s="27">
        <v>53512600</v>
      </c>
      <c r="W4133" s="27">
        <v>53512600</v>
      </c>
      <c r="X4133" s="59"/>
      <c r="Y4133" s="27"/>
      <c r="Z4133" s="27"/>
      <c r="AA4133" s="109"/>
      <c r="AB4133" s="9"/>
      <c r="AC4133" s="65"/>
      <c r="AD4133" s="10"/>
      <c r="AE4133" s="39"/>
      <c r="AF4133" s="39"/>
      <c r="AG4133" s="39"/>
      <c r="AH4133" s="39"/>
      <c r="AI4133" s="39"/>
      <c r="AJ4133" s="39"/>
      <c r="AK4133" s="39"/>
      <c r="AL4133" s="39"/>
      <c r="AM4133" s="39"/>
      <c r="AN4133" s="39"/>
      <c r="AO4133" s="39"/>
      <c r="AP4133" s="39"/>
      <c r="AQ4133" s="27">
        <f t="shared" ref="AQ4133" si="141">U4133+V4133+W4133</f>
        <v>160537800</v>
      </c>
      <c r="AR4133" s="27">
        <f t="shared" si="116"/>
        <v>179802336.00000003</v>
      </c>
      <c r="AS4133" s="91"/>
      <c r="AT4133" s="9">
        <v>2017</v>
      </c>
      <c r="AU4133" s="10"/>
    </row>
    <row r="4134" spans="2:47" x14ac:dyDescent="0.25">
      <c r="B4134" s="44" t="s">
        <v>7361</v>
      </c>
      <c r="C4134" s="16" t="s">
        <v>100</v>
      </c>
      <c r="D4134" s="10" t="s">
        <v>7314</v>
      </c>
      <c r="E4134" s="31" t="s">
        <v>7315</v>
      </c>
      <c r="F4134" s="31" t="s">
        <v>7315</v>
      </c>
      <c r="G4134" s="10" t="s">
        <v>7362</v>
      </c>
      <c r="H4134" s="140" t="s">
        <v>1026</v>
      </c>
      <c r="I4134" s="10">
        <v>100</v>
      </c>
      <c r="J4134" s="10" t="s">
        <v>5951</v>
      </c>
      <c r="K4134" s="10" t="s">
        <v>5952</v>
      </c>
      <c r="L4134" s="10"/>
      <c r="M4134" s="10" t="s">
        <v>5232</v>
      </c>
      <c r="N4134" s="10" t="s">
        <v>5955</v>
      </c>
      <c r="O4134" s="10"/>
      <c r="P4134" s="10"/>
      <c r="Q4134" s="63"/>
      <c r="R4134" s="59"/>
      <c r="S4134" s="59"/>
      <c r="T4134" s="154"/>
      <c r="U4134" s="27">
        <v>54384760</v>
      </c>
      <c r="V4134" s="27">
        <v>54384760</v>
      </c>
      <c r="W4134" s="27">
        <v>54384760</v>
      </c>
      <c r="X4134" s="59"/>
      <c r="Y4134" s="59"/>
      <c r="Z4134" s="59"/>
      <c r="AA4134" s="59"/>
      <c r="AB4134" s="59"/>
      <c r="AC4134" s="59"/>
      <c r="AD4134" s="59"/>
      <c r="AE4134" s="59"/>
      <c r="AF4134" s="59"/>
      <c r="AG4134" s="59"/>
      <c r="AH4134" s="59"/>
      <c r="AI4134" s="59"/>
      <c r="AJ4134" s="59"/>
      <c r="AK4134" s="59"/>
      <c r="AL4134" s="59"/>
      <c r="AM4134" s="59"/>
      <c r="AN4134" s="59"/>
      <c r="AO4134" s="59"/>
      <c r="AP4134" s="59"/>
      <c r="AQ4134" s="27">
        <v>0</v>
      </c>
      <c r="AR4134" s="27">
        <f t="shared" si="116"/>
        <v>0</v>
      </c>
      <c r="AS4134" s="109"/>
      <c r="AT4134" s="9">
        <v>2017</v>
      </c>
      <c r="AU4134" s="10" t="s">
        <v>7474</v>
      </c>
    </row>
    <row r="4135" spans="2:47" x14ac:dyDescent="0.2">
      <c r="B4135" s="44" t="s">
        <v>7510</v>
      </c>
      <c r="C4135" s="16" t="s">
        <v>100</v>
      </c>
      <c r="D4135" s="10" t="s">
        <v>7485</v>
      </c>
      <c r="E4135" s="31" t="s">
        <v>7315</v>
      </c>
      <c r="F4135" s="31" t="s">
        <v>7315</v>
      </c>
      <c r="G4135" s="10" t="s">
        <v>7362</v>
      </c>
      <c r="H4135" s="140" t="s">
        <v>1026</v>
      </c>
      <c r="I4135" s="10">
        <v>100</v>
      </c>
      <c r="J4135" s="10" t="s">
        <v>5951</v>
      </c>
      <c r="K4135" s="10" t="s">
        <v>7506</v>
      </c>
      <c r="L4135" s="10"/>
      <c r="M4135" s="10" t="s">
        <v>5232</v>
      </c>
      <c r="N4135" s="10" t="s">
        <v>5955</v>
      </c>
      <c r="O4135" s="10"/>
      <c r="P4135" s="10"/>
      <c r="Q4135" s="63"/>
      <c r="R4135" s="59"/>
      <c r="S4135" s="59"/>
      <c r="T4135" s="154"/>
      <c r="U4135" s="27">
        <v>54384760</v>
      </c>
      <c r="V4135" s="27">
        <v>54384760</v>
      </c>
      <c r="W4135" s="27">
        <v>54384760</v>
      </c>
      <c r="X4135" s="59"/>
      <c r="Y4135" s="27"/>
      <c r="Z4135" s="27"/>
      <c r="AA4135" s="109"/>
      <c r="AB4135" s="9"/>
      <c r="AC4135" s="65"/>
      <c r="AD4135" s="10"/>
      <c r="AE4135" s="39"/>
      <c r="AF4135" s="39"/>
      <c r="AG4135" s="39"/>
      <c r="AH4135" s="39"/>
      <c r="AI4135" s="39"/>
      <c r="AJ4135" s="39"/>
      <c r="AK4135" s="39"/>
      <c r="AL4135" s="39"/>
      <c r="AM4135" s="39"/>
      <c r="AN4135" s="39"/>
      <c r="AO4135" s="39"/>
      <c r="AP4135" s="39"/>
      <c r="AQ4135" s="27">
        <f t="shared" ref="AQ4135" si="142">U4135+V4135+W4135</f>
        <v>163154280</v>
      </c>
      <c r="AR4135" s="27">
        <f t="shared" si="116"/>
        <v>182732793.60000002</v>
      </c>
      <c r="AS4135" s="91"/>
      <c r="AT4135" s="9">
        <v>2017</v>
      </c>
      <c r="AU4135" s="10"/>
    </row>
    <row r="4136" spans="2:47" x14ac:dyDescent="0.25">
      <c r="B4136" s="44" t="s">
        <v>7363</v>
      </c>
      <c r="C4136" s="16" t="s">
        <v>100</v>
      </c>
      <c r="D4136" s="10" t="s">
        <v>6462</v>
      </c>
      <c r="E4136" s="31" t="s">
        <v>6463</v>
      </c>
      <c r="F4136" s="31" t="s">
        <v>6463</v>
      </c>
      <c r="G4136" s="10" t="s">
        <v>7364</v>
      </c>
      <c r="H4136" s="140" t="s">
        <v>1026</v>
      </c>
      <c r="I4136" s="10">
        <v>100</v>
      </c>
      <c r="J4136" s="10" t="s">
        <v>5951</v>
      </c>
      <c r="K4136" s="10" t="s">
        <v>5952</v>
      </c>
      <c r="L4136" s="10"/>
      <c r="M4136" s="10" t="s">
        <v>5232</v>
      </c>
      <c r="N4136" s="10" t="s">
        <v>5955</v>
      </c>
      <c r="O4136" s="10"/>
      <c r="P4136" s="10"/>
      <c r="Q4136" s="63"/>
      <c r="R4136" s="59"/>
      <c r="S4136" s="59"/>
      <c r="T4136" s="154"/>
      <c r="U4136" s="27">
        <v>89617200</v>
      </c>
      <c r="V4136" s="27">
        <v>89617200</v>
      </c>
      <c r="W4136" s="27">
        <v>89617200</v>
      </c>
      <c r="X4136" s="59"/>
      <c r="Y4136" s="59"/>
      <c r="Z4136" s="59"/>
      <c r="AA4136" s="59"/>
      <c r="AB4136" s="59"/>
      <c r="AC4136" s="59"/>
      <c r="AD4136" s="59"/>
      <c r="AE4136" s="59"/>
      <c r="AF4136" s="59"/>
      <c r="AG4136" s="59"/>
      <c r="AH4136" s="59"/>
      <c r="AI4136" s="59"/>
      <c r="AJ4136" s="59"/>
      <c r="AK4136" s="59"/>
      <c r="AL4136" s="59"/>
      <c r="AM4136" s="59"/>
      <c r="AN4136" s="59"/>
      <c r="AO4136" s="59"/>
      <c r="AP4136" s="59"/>
      <c r="AQ4136" s="27">
        <v>0</v>
      </c>
      <c r="AR4136" s="27">
        <f t="shared" si="116"/>
        <v>0</v>
      </c>
      <c r="AS4136" s="109"/>
      <c r="AT4136" s="9">
        <v>2017</v>
      </c>
      <c r="AU4136" s="10" t="s">
        <v>7474</v>
      </c>
    </row>
    <row r="4137" spans="2:47" x14ac:dyDescent="0.2">
      <c r="B4137" s="44" t="s">
        <v>7511</v>
      </c>
      <c r="C4137" s="16" t="s">
        <v>100</v>
      </c>
      <c r="D4137" s="10" t="s">
        <v>7487</v>
      </c>
      <c r="E4137" s="31" t="s">
        <v>6463</v>
      </c>
      <c r="F4137" s="31" t="s">
        <v>6463</v>
      </c>
      <c r="G4137" s="10" t="s">
        <v>7364</v>
      </c>
      <c r="H4137" s="140" t="s">
        <v>1026</v>
      </c>
      <c r="I4137" s="10">
        <v>100</v>
      </c>
      <c r="J4137" s="10" t="s">
        <v>5951</v>
      </c>
      <c r="K4137" s="10" t="s">
        <v>7506</v>
      </c>
      <c r="L4137" s="10"/>
      <c r="M4137" s="10" t="s">
        <v>5232</v>
      </c>
      <c r="N4137" s="10" t="s">
        <v>5955</v>
      </c>
      <c r="O4137" s="10"/>
      <c r="P4137" s="10"/>
      <c r="Q4137" s="63"/>
      <c r="R4137" s="59"/>
      <c r="S4137" s="59"/>
      <c r="T4137" s="154"/>
      <c r="U4137" s="27">
        <v>89617200</v>
      </c>
      <c r="V4137" s="27">
        <v>89617200</v>
      </c>
      <c r="W4137" s="27">
        <v>89617200</v>
      </c>
      <c r="X4137" s="59"/>
      <c r="Y4137" s="27"/>
      <c r="Z4137" s="27"/>
      <c r="AA4137" s="109"/>
      <c r="AB4137" s="9"/>
      <c r="AC4137" s="65"/>
      <c r="AD4137" s="10"/>
      <c r="AE4137" s="39"/>
      <c r="AF4137" s="39"/>
      <c r="AG4137" s="39"/>
      <c r="AH4137" s="39"/>
      <c r="AI4137" s="39"/>
      <c r="AJ4137" s="39"/>
      <c r="AK4137" s="39"/>
      <c r="AL4137" s="39"/>
      <c r="AM4137" s="39"/>
      <c r="AN4137" s="39"/>
      <c r="AO4137" s="39"/>
      <c r="AP4137" s="39"/>
      <c r="AQ4137" s="27">
        <f t="shared" ref="AQ4137" si="143">U4137+V4137+W4137</f>
        <v>268851600</v>
      </c>
      <c r="AR4137" s="27">
        <f t="shared" si="116"/>
        <v>301113792</v>
      </c>
      <c r="AS4137" s="91"/>
      <c r="AT4137" s="9">
        <v>2017</v>
      </c>
      <c r="AU4137" s="10"/>
    </row>
    <row r="4138" spans="2:47" x14ac:dyDescent="0.2">
      <c r="B4138" s="44" t="s">
        <v>7365</v>
      </c>
      <c r="C4138" s="16" t="s">
        <v>100</v>
      </c>
      <c r="D4138" s="10" t="s">
        <v>7366</v>
      </c>
      <c r="E4138" s="31" t="s">
        <v>7367</v>
      </c>
      <c r="F4138" s="31" t="s">
        <v>7368</v>
      </c>
      <c r="G4138" s="10" t="s">
        <v>7369</v>
      </c>
      <c r="H4138" s="140" t="s">
        <v>1026</v>
      </c>
      <c r="I4138" s="10">
        <v>100</v>
      </c>
      <c r="J4138" s="10" t="s">
        <v>5951</v>
      </c>
      <c r="K4138" s="10" t="s">
        <v>5952</v>
      </c>
      <c r="L4138" s="10"/>
      <c r="M4138" s="10" t="s">
        <v>5232</v>
      </c>
      <c r="N4138" s="10" t="s">
        <v>5955</v>
      </c>
      <c r="O4138" s="10"/>
      <c r="P4138" s="10"/>
      <c r="Q4138" s="63"/>
      <c r="R4138" s="59"/>
      <c r="S4138" s="59"/>
      <c r="T4138" s="154"/>
      <c r="U4138" s="27">
        <v>4142976</v>
      </c>
      <c r="V4138" s="27">
        <v>4142976</v>
      </c>
      <c r="W4138" s="27">
        <v>4142976</v>
      </c>
      <c r="X4138" s="59"/>
      <c r="Y4138" s="59"/>
      <c r="Z4138" s="59"/>
      <c r="AA4138" s="59"/>
      <c r="AB4138" s="59"/>
      <c r="AC4138" s="59"/>
      <c r="AD4138" s="59"/>
      <c r="AE4138" s="59"/>
      <c r="AF4138" s="59"/>
      <c r="AG4138" s="59"/>
      <c r="AH4138" s="59"/>
      <c r="AI4138" s="59"/>
      <c r="AJ4138" s="59"/>
      <c r="AK4138" s="59"/>
      <c r="AL4138" s="59"/>
      <c r="AM4138" s="59"/>
      <c r="AN4138" s="59"/>
      <c r="AO4138" s="59"/>
      <c r="AP4138" s="59"/>
      <c r="AQ4138" s="27">
        <f t="shared" si="115"/>
        <v>12428928</v>
      </c>
      <c r="AR4138" s="27">
        <f t="shared" si="116"/>
        <v>13920399.360000001</v>
      </c>
      <c r="AS4138" s="109"/>
      <c r="AT4138" s="9">
        <v>2017</v>
      </c>
      <c r="AU4138" s="65"/>
    </row>
    <row r="4139" spans="2:47" x14ac:dyDescent="0.2">
      <c r="B4139" s="44" t="s">
        <v>7370</v>
      </c>
      <c r="C4139" s="16" t="s">
        <v>100</v>
      </c>
      <c r="D4139" s="10" t="s">
        <v>7314</v>
      </c>
      <c r="E4139" s="31" t="s">
        <v>7315</v>
      </c>
      <c r="F4139" s="31" t="s">
        <v>7315</v>
      </c>
      <c r="G4139" s="10" t="s">
        <v>7371</v>
      </c>
      <c r="H4139" s="140" t="s">
        <v>1026</v>
      </c>
      <c r="I4139" s="10">
        <v>100</v>
      </c>
      <c r="J4139" s="10" t="s">
        <v>5951</v>
      </c>
      <c r="K4139" s="10" t="s">
        <v>5952</v>
      </c>
      <c r="L4139" s="10"/>
      <c r="M4139" s="10" t="s">
        <v>5232</v>
      </c>
      <c r="N4139" s="10" t="s">
        <v>5955</v>
      </c>
      <c r="O4139" s="10"/>
      <c r="P4139" s="10"/>
      <c r="Q4139" s="63"/>
      <c r="R4139" s="59"/>
      <c r="S4139" s="59"/>
      <c r="T4139" s="154"/>
      <c r="U4139" s="27">
        <v>16676352</v>
      </c>
      <c r="V4139" s="27">
        <v>16676352</v>
      </c>
      <c r="W4139" s="27">
        <v>16676352</v>
      </c>
      <c r="X4139" s="59"/>
      <c r="Y4139" s="59"/>
      <c r="Z4139" s="59"/>
      <c r="AA4139" s="59"/>
      <c r="AB4139" s="59"/>
      <c r="AC4139" s="59"/>
      <c r="AD4139" s="59"/>
      <c r="AE4139" s="59"/>
      <c r="AF4139" s="59"/>
      <c r="AG4139" s="59"/>
      <c r="AH4139" s="59"/>
      <c r="AI4139" s="59"/>
      <c r="AJ4139" s="59"/>
      <c r="AK4139" s="59"/>
      <c r="AL4139" s="59"/>
      <c r="AM4139" s="59"/>
      <c r="AN4139" s="59"/>
      <c r="AO4139" s="59"/>
      <c r="AP4139" s="59"/>
      <c r="AQ4139" s="27">
        <f t="shared" si="115"/>
        <v>50029056</v>
      </c>
      <c r="AR4139" s="27">
        <f t="shared" si="116"/>
        <v>56032542.720000006</v>
      </c>
      <c r="AS4139" s="109"/>
      <c r="AT4139" s="9">
        <v>2017</v>
      </c>
      <c r="AU4139" s="65"/>
    </row>
    <row r="4140" spans="2:47" x14ac:dyDescent="0.2">
      <c r="B4140" s="44" t="s">
        <v>7372</v>
      </c>
      <c r="C4140" s="16" t="s">
        <v>100</v>
      </c>
      <c r="D4140" s="10" t="s">
        <v>7366</v>
      </c>
      <c r="E4140" s="31" t="s">
        <v>7367</v>
      </c>
      <c r="F4140" s="31" t="s">
        <v>7368</v>
      </c>
      <c r="G4140" s="10" t="s">
        <v>7373</v>
      </c>
      <c r="H4140" s="140" t="s">
        <v>1026</v>
      </c>
      <c r="I4140" s="10">
        <v>100</v>
      </c>
      <c r="J4140" s="10" t="s">
        <v>5951</v>
      </c>
      <c r="K4140" s="10" t="s">
        <v>5952</v>
      </c>
      <c r="L4140" s="10"/>
      <c r="M4140" s="10" t="s">
        <v>5232</v>
      </c>
      <c r="N4140" s="10" t="s">
        <v>5955</v>
      </c>
      <c r="O4140" s="10"/>
      <c r="P4140" s="10"/>
      <c r="Q4140" s="63"/>
      <c r="R4140" s="59"/>
      <c r="S4140" s="59"/>
      <c r="T4140" s="154"/>
      <c r="U4140" s="27">
        <v>8866176</v>
      </c>
      <c r="V4140" s="27">
        <v>8866176</v>
      </c>
      <c r="W4140" s="27">
        <v>8866176</v>
      </c>
      <c r="X4140" s="59"/>
      <c r="Y4140" s="59"/>
      <c r="Z4140" s="59"/>
      <c r="AA4140" s="59"/>
      <c r="AB4140" s="59"/>
      <c r="AC4140" s="59"/>
      <c r="AD4140" s="59"/>
      <c r="AE4140" s="59"/>
      <c r="AF4140" s="59"/>
      <c r="AG4140" s="59"/>
      <c r="AH4140" s="59"/>
      <c r="AI4140" s="59"/>
      <c r="AJ4140" s="59"/>
      <c r="AK4140" s="59"/>
      <c r="AL4140" s="59"/>
      <c r="AM4140" s="59"/>
      <c r="AN4140" s="59"/>
      <c r="AO4140" s="59"/>
      <c r="AP4140" s="59"/>
      <c r="AQ4140" s="27">
        <f t="shared" si="115"/>
        <v>26598528</v>
      </c>
      <c r="AR4140" s="27">
        <f t="shared" si="116"/>
        <v>29790351.360000003</v>
      </c>
      <c r="AS4140" s="109"/>
      <c r="AT4140" s="9">
        <v>2017</v>
      </c>
      <c r="AU4140" s="65"/>
    </row>
    <row r="4141" spans="2:47" x14ac:dyDescent="0.2">
      <c r="B4141" s="44" t="s">
        <v>7374</v>
      </c>
      <c r="C4141" s="16" t="s">
        <v>100</v>
      </c>
      <c r="D4141" s="10" t="s">
        <v>7375</v>
      </c>
      <c r="E4141" s="31" t="s">
        <v>6456</v>
      </c>
      <c r="F4141" s="31" t="s">
        <v>6456</v>
      </c>
      <c r="G4141" s="10" t="s">
        <v>6457</v>
      </c>
      <c r="H4141" s="140" t="s">
        <v>1026</v>
      </c>
      <c r="I4141" s="10">
        <v>100</v>
      </c>
      <c r="J4141" s="10" t="s">
        <v>5951</v>
      </c>
      <c r="K4141" s="10" t="s">
        <v>5952</v>
      </c>
      <c r="L4141" s="10"/>
      <c r="M4141" s="10" t="s">
        <v>5232</v>
      </c>
      <c r="N4141" s="10" t="s">
        <v>5955</v>
      </c>
      <c r="O4141" s="10"/>
      <c r="P4141" s="10"/>
      <c r="Q4141" s="63"/>
      <c r="R4141" s="59"/>
      <c r="S4141" s="59"/>
      <c r="T4141" s="154"/>
      <c r="U4141" s="27">
        <v>441324048</v>
      </c>
      <c r="V4141" s="27">
        <v>486066768</v>
      </c>
      <c r="W4141" s="27">
        <v>564012504</v>
      </c>
      <c r="X4141" s="27"/>
      <c r="Y4141" s="27"/>
      <c r="Z4141" s="27"/>
      <c r="AA4141" s="27"/>
      <c r="AB4141" s="27"/>
      <c r="AC4141" s="27"/>
      <c r="AD4141" s="27"/>
      <c r="AE4141" s="27"/>
      <c r="AF4141" s="27"/>
      <c r="AG4141" s="27"/>
      <c r="AH4141" s="27"/>
      <c r="AI4141" s="27"/>
      <c r="AJ4141" s="27"/>
      <c r="AK4141" s="27"/>
      <c r="AL4141" s="27"/>
      <c r="AM4141" s="27"/>
      <c r="AN4141" s="27"/>
      <c r="AO4141" s="27"/>
      <c r="AP4141" s="27"/>
      <c r="AQ4141" s="27">
        <f>SUM(O4141:W4141)</f>
        <v>1491403320</v>
      </c>
      <c r="AR4141" s="27">
        <f t="shared" si="116"/>
        <v>1670371718.4000001</v>
      </c>
      <c r="AS4141" s="109"/>
      <c r="AT4141" s="9">
        <v>2017</v>
      </c>
      <c r="AU4141" s="65"/>
    </row>
    <row r="4142" spans="2:47" x14ac:dyDescent="0.25">
      <c r="B4142" s="44" t="s">
        <v>7376</v>
      </c>
      <c r="C4142" s="16" t="s">
        <v>100</v>
      </c>
      <c r="D4142" s="15" t="s">
        <v>7377</v>
      </c>
      <c r="E4142" s="15" t="s">
        <v>7378</v>
      </c>
      <c r="F4142" s="15" t="s">
        <v>7378</v>
      </c>
      <c r="G4142" s="15" t="s">
        <v>7379</v>
      </c>
      <c r="H4142" s="140" t="s">
        <v>1026</v>
      </c>
      <c r="I4142" s="15">
        <v>100</v>
      </c>
      <c r="J4142" s="142" t="s">
        <v>5951</v>
      </c>
      <c r="K4142" s="15" t="s">
        <v>5916</v>
      </c>
      <c r="L4142" s="10"/>
      <c r="M4142" s="10" t="s">
        <v>7380</v>
      </c>
      <c r="N4142" s="10" t="s">
        <v>5955</v>
      </c>
      <c r="O4142" s="27"/>
      <c r="P4142" s="73"/>
      <c r="Q4142" s="73"/>
      <c r="R4142" s="74"/>
      <c r="S4142" s="27"/>
      <c r="T4142" s="152"/>
      <c r="U4142" s="27">
        <v>75882020.480000004</v>
      </c>
      <c r="V4142" s="73">
        <v>82139557.75</v>
      </c>
      <c r="W4142" s="73">
        <v>90353513.530000001</v>
      </c>
      <c r="X4142" s="39"/>
      <c r="Y4142" s="39"/>
      <c r="Z4142" s="39"/>
      <c r="AA4142" s="39"/>
      <c r="AB4142" s="39"/>
      <c r="AC4142" s="39"/>
      <c r="AD4142" s="39"/>
      <c r="AE4142" s="39"/>
      <c r="AF4142" s="39"/>
      <c r="AG4142" s="39"/>
      <c r="AH4142" s="39"/>
      <c r="AI4142" s="39"/>
      <c r="AJ4142" s="39"/>
      <c r="AK4142" s="39"/>
      <c r="AL4142" s="39"/>
      <c r="AM4142" s="39"/>
      <c r="AN4142" s="39"/>
      <c r="AO4142" s="39"/>
      <c r="AP4142" s="39"/>
      <c r="AQ4142" s="27">
        <v>0</v>
      </c>
      <c r="AR4142" s="27">
        <f t="shared" si="116"/>
        <v>0</v>
      </c>
      <c r="AS4142" s="91"/>
      <c r="AT4142" s="9">
        <v>2017</v>
      </c>
      <c r="AU4142" s="10" t="s">
        <v>212</v>
      </c>
    </row>
    <row r="4143" spans="2:47" x14ac:dyDescent="0.25">
      <c r="B4143" s="44" t="s">
        <v>7381</v>
      </c>
      <c r="C4143" s="16" t="s">
        <v>100</v>
      </c>
      <c r="D4143" s="15" t="s">
        <v>7377</v>
      </c>
      <c r="E4143" s="15" t="s">
        <v>7378</v>
      </c>
      <c r="F4143" s="15" t="s">
        <v>7378</v>
      </c>
      <c r="G4143" s="15" t="s">
        <v>7382</v>
      </c>
      <c r="H4143" s="140" t="s">
        <v>1026</v>
      </c>
      <c r="I4143" s="15">
        <v>100</v>
      </c>
      <c r="J4143" s="142" t="s">
        <v>5951</v>
      </c>
      <c r="K4143" s="15" t="s">
        <v>5913</v>
      </c>
      <c r="L4143" s="10"/>
      <c r="M4143" s="10" t="s">
        <v>7380</v>
      </c>
      <c r="N4143" s="10" t="s">
        <v>5955</v>
      </c>
      <c r="O4143" s="27"/>
      <c r="P4143" s="73"/>
      <c r="Q4143" s="73"/>
      <c r="R4143" s="74"/>
      <c r="S4143" s="27"/>
      <c r="T4143" s="152"/>
      <c r="U4143" s="27">
        <v>54580500.880000003</v>
      </c>
      <c r="V4143" s="73">
        <v>59081428.979999997</v>
      </c>
      <c r="W4143" s="73">
        <v>64989571.880000003</v>
      </c>
      <c r="X4143" s="39"/>
      <c r="Y4143" s="39"/>
      <c r="Z4143" s="39"/>
      <c r="AA4143" s="39"/>
      <c r="AB4143" s="39"/>
      <c r="AC4143" s="39"/>
      <c r="AD4143" s="39"/>
      <c r="AE4143" s="39"/>
      <c r="AF4143" s="39"/>
      <c r="AG4143" s="39"/>
      <c r="AH4143" s="39"/>
      <c r="AI4143" s="39"/>
      <c r="AJ4143" s="39"/>
      <c r="AK4143" s="39"/>
      <c r="AL4143" s="39"/>
      <c r="AM4143" s="39"/>
      <c r="AN4143" s="39"/>
      <c r="AO4143" s="39"/>
      <c r="AP4143" s="39"/>
      <c r="AQ4143" s="27">
        <v>0</v>
      </c>
      <c r="AR4143" s="27">
        <f t="shared" si="116"/>
        <v>0</v>
      </c>
      <c r="AS4143" s="91"/>
      <c r="AT4143" s="9">
        <v>2017</v>
      </c>
      <c r="AU4143" s="10" t="s">
        <v>212</v>
      </c>
    </row>
    <row r="4144" spans="2:47" x14ac:dyDescent="0.25">
      <c r="B4144" s="44" t="s">
        <v>7383</v>
      </c>
      <c r="C4144" s="16" t="s">
        <v>100</v>
      </c>
      <c r="D4144" s="15" t="s">
        <v>7377</v>
      </c>
      <c r="E4144" s="15" t="s">
        <v>7378</v>
      </c>
      <c r="F4144" s="15" t="s">
        <v>7378</v>
      </c>
      <c r="G4144" s="15" t="s">
        <v>7384</v>
      </c>
      <c r="H4144" s="140" t="s">
        <v>1026</v>
      </c>
      <c r="I4144" s="15">
        <v>100</v>
      </c>
      <c r="J4144" s="142" t="s">
        <v>5951</v>
      </c>
      <c r="K4144" s="15" t="s">
        <v>7385</v>
      </c>
      <c r="L4144" s="10"/>
      <c r="M4144" s="10" t="s">
        <v>7380</v>
      </c>
      <c r="N4144" s="10" t="s">
        <v>5955</v>
      </c>
      <c r="O4144" s="27"/>
      <c r="P4144" s="73"/>
      <c r="Q4144" s="73"/>
      <c r="R4144" s="74"/>
      <c r="S4144" s="27"/>
      <c r="T4144" s="152"/>
      <c r="U4144" s="27">
        <v>49641282.270000003</v>
      </c>
      <c r="V4144" s="73">
        <v>53734902.5</v>
      </c>
      <c r="W4144" s="73">
        <v>59108392.75</v>
      </c>
      <c r="X4144" s="39"/>
      <c r="Y4144" s="39"/>
      <c r="Z4144" s="39"/>
      <c r="AA4144" s="39"/>
      <c r="AB4144" s="39"/>
      <c r="AC4144" s="39"/>
      <c r="AD4144" s="39"/>
      <c r="AE4144" s="39"/>
      <c r="AF4144" s="39"/>
      <c r="AG4144" s="39"/>
      <c r="AH4144" s="39"/>
      <c r="AI4144" s="39"/>
      <c r="AJ4144" s="39"/>
      <c r="AK4144" s="39"/>
      <c r="AL4144" s="39"/>
      <c r="AM4144" s="39"/>
      <c r="AN4144" s="39"/>
      <c r="AO4144" s="39"/>
      <c r="AP4144" s="39"/>
      <c r="AQ4144" s="27">
        <v>0</v>
      </c>
      <c r="AR4144" s="27">
        <f t="shared" si="116"/>
        <v>0</v>
      </c>
      <c r="AS4144" s="91"/>
      <c r="AT4144" s="9">
        <v>2017</v>
      </c>
      <c r="AU4144" s="10" t="s">
        <v>212</v>
      </c>
    </row>
    <row r="4145" spans="2:47" x14ac:dyDescent="0.25">
      <c r="B4145" s="44" t="s">
        <v>7386</v>
      </c>
      <c r="C4145" s="16" t="s">
        <v>100</v>
      </c>
      <c r="D4145" s="15" t="s">
        <v>7377</v>
      </c>
      <c r="E4145" s="15" t="s">
        <v>7378</v>
      </c>
      <c r="F4145" s="15" t="s">
        <v>7378</v>
      </c>
      <c r="G4145" s="15" t="s">
        <v>7387</v>
      </c>
      <c r="H4145" s="140" t="s">
        <v>1026</v>
      </c>
      <c r="I4145" s="15">
        <v>100</v>
      </c>
      <c r="J4145" s="142" t="s">
        <v>5951</v>
      </c>
      <c r="K4145" s="15" t="s">
        <v>7388</v>
      </c>
      <c r="L4145" s="10"/>
      <c r="M4145" s="10" t="s">
        <v>7380</v>
      </c>
      <c r="N4145" s="10" t="s">
        <v>5955</v>
      </c>
      <c r="O4145" s="27"/>
      <c r="P4145" s="73"/>
      <c r="Q4145" s="73"/>
      <c r="R4145" s="74"/>
      <c r="S4145" s="27"/>
      <c r="T4145" s="152"/>
      <c r="U4145" s="27">
        <v>75568102.799999997</v>
      </c>
      <c r="V4145" s="73">
        <v>81799753.150000006</v>
      </c>
      <c r="W4145" s="73">
        <v>89979728.459999993</v>
      </c>
      <c r="X4145" s="39"/>
      <c r="Y4145" s="39"/>
      <c r="Z4145" s="39"/>
      <c r="AA4145" s="39"/>
      <c r="AB4145" s="39"/>
      <c r="AC4145" s="39"/>
      <c r="AD4145" s="39"/>
      <c r="AE4145" s="39"/>
      <c r="AF4145" s="39"/>
      <c r="AG4145" s="39"/>
      <c r="AH4145" s="39"/>
      <c r="AI4145" s="39"/>
      <c r="AJ4145" s="39"/>
      <c r="AK4145" s="39"/>
      <c r="AL4145" s="39"/>
      <c r="AM4145" s="39"/>
      <c r="AN4145" s="39"/>
      <c r="AO4145" s="39"/>
      <c r="AP4145" s="39"/>
      <c r="AQ4145" s="27">
        <v>0</v>
      </c>
      <c r="AR4145" s="27">
        <f t="shared" si="116"/>
        <v>0</v>
      </c>
      <c r="AS4145" s="91"/>
      <c r="AT4145" s="9">
        <v>2017</v>
      </c>
      <c r="AU4145" s="10" t="s">
        <v>212</v>
      </c>
    </row>
    <row r="4146" spans="2:47" x14ac:dyDescent="0.25">
      <c r="B4146" s="44" t="s">
        <v>7389</v>
      </c>
      <c r="C4146" s="16" t="s">
        <v>100</v>
      </c>
      <c r="D4146" s="15" t="s">
        <v>7377</v>
      </c>
      <c r="E4146" s="15" t="s">
        <v>7378</v>
      </c>
      <c r="F4146" s="15" t="s">
        <v>7378</v>
      </c>
      <c r="G4146" s="15" t="s">
        <v>7390</v>
      </c>
      <c r="H4146" s="140" t="s">
        <v>1026</v>
      </c>
      <c r="I4146" s="15">
        <v>100</v>
      </c>
      <c r="J4146" s="142" t="s">
        <v>5951</v>
      </c>
      <c r="K4146" s="15" t="s">
        <v>7391</v>
      </c>
      <c r="L4146" s="10"/>
      <c r="M4146" s="10" t="s">
        <v>7380</v>
      </c>
      <c r="N4146" s="10" t="s">
        <v>5955</v>
      </c>
      <c r="O4146" s="27"/>
      <c r="P4146" s="73"/>
      <c r="Q4146" s="73"/>
      <c r="R4146" s="74"/>
      <c r="S4146" s="27"/>
      <c r="T4146" s="152"/>
      <c r="U4146" s="27">
        <v>24875676.02</v>
      </c>
      <c r="V4146" s="73">
        <v>26927024.530000001</v>
      </c>
      <c r="W4146" s="73">
        <v>29619726.98</v>
      </c>
      <c r="X4146" s="39"/>
      <c r="Y4146" s="39"/>
      <c r="Z4146" s="39"/>
      <c r="AA4146" s="39"/>
      <c r="AB4146" s="39"/>
      <c r="AC4146" s="39"/>
      <c r="AD4146" s="39"/>
      <c r="AE4146" s="39"/>
      <c r="AF4146" s="39"/>
      <c r="AG4146" s="39"/>
      <c r="AH4146" s="39"/>
      <c r="AI4146" s="39"/>
      <c r="AJ4146" s="39"/>
      <c r="AK4146" s="39"/>
      <c r="AL4146" s="39"/>
      <c r="AM4146" s="39"/>
      <c r="AN4146" s="39"/>
      <c r="AO4146" s="39"/>
      <c r="AP4146" s="39"/>
      <c r="AQ4146" s="27">
        <v>0</v>
      </c>
      <c r="AR4146" s="27">
        <f t="shared" si="116"/>
        <v>0</v>
      </c>
      <c r="AS4146" s="91"/>
      <c r="AT4146" s="9">
        <v>2017</v>
      </c>
      <c r="AU4146" s="10" t="s">
        <v>212</v>
      </c>
    </row>
    <row r="4147" spans="2:47" x14ac:dyDescent="0.25">
      <c r="B4147" s="44" t="s">
        <v>7392</v>
      </c>
      <c r="C4147" s="15" t="s">
        <v>100</v>
      </c>
      <c r="D4147" s="15" t="s">
        <v>6842</v>
      </c>
      <c r="E4147" s="15" t="s">
        <v>7393</v>
      </c>
      <c r="F4147" s="15" t="s">
        <v>7393</v>
      </c>
      <c r="G4147" s="15" t="s">
        <v>7394</v>
      </c>
      <c r="H4147" s="15" t="s">
        <v>1026</v>
      </c>
      <c r="I4147" s="15">
        <v>95</v>
      </c>
      <c r="J4147" s="15" t="s">
        <v>7395</v>
      </c>
      <c r="K4147" s="15" t="s">
        <v>7396</v>
      </c>
      <c r="L4147" s="15"/>
      <c r="M4147" s="15" t="s">
        <v>6214</v>
      </c>
      <c r="N4147" s="15" t="s">
        <v>5955</v>
      </c>
      <c r="O4147" s="15"/>
      <c r="P4147" s="15"/>
      <c r="Q4147" s="15"/>
      <c r="R4147" s="15"/>
      <c r="S4147" s="15"/>
      <c r="T4147" s="15"/>
      <c r="U4147" s="27">
        <v>39600000</v>
      </c>
      <c r="V4147" s="27">
        <v>39600000</v>
      </c>
      <c r="W4147" s="27">
        <v>39600000</v>
      </c>
      <c r="X4147" s="15"/>
      <c r="Y4147" s="15"/>
      <c r="Z4147" s="15"/>
      <c r="AA4147" s="15"/>
      <c r="AB4147" s="15"/>
      <c r="AC4147" s="15"/>
      <c r="AD4147" s="15"/>
      <c r="AE4147" s="15"/>
      <c r="AF4147" s="15"/>
      <c r="AG4147" s="15"/>
      <c r="AH4147" s="15"/>
      <c r="AI4147" s="15"/>
      <c r="AJ4147" s="15"/>
      <c r="AK4147" s="15"/>
      <c r="AL4147" s="15"/>
      <c r="AM4147" s="15"/>
      <c r="AN4147" s="15"/>
      <c r="AO4147" s="15"/>
      <c r="AP4147" s="15"/>
      <c r="AQ4147" s="27">
        <v>0</v>
      </c>
      <c r="AR4147" s="27">
        <f t="shared" si="116"/>
        <v>0</v>
      </c>
      <c r="AS4147" s="15"/>
      <c r="AT4147" s="15">
        <v>2017</v>
      </c>
      <c r="AU4147" s="15" t="s">
        <v>212</v>
      </c>
    </row>
    <row r="4148" spans="2:47" x14ac:dyDescent="0.25">
      <c r="B4148" s="44" t="s">
        <v>7397</v>
      </c>
      <c r="C4148" s="15" t="s">
        <v>100</v>
      </c>
      <c r="D4148" s="15" t="s">
        <v>6596</v>
      </c>
      <c r="E4148" s="15" t="s">
        <v>6597</v>
      </c>
      <c r="F4148" s="15" t="s">
        <v>6597</v>
      </c>
      <c r="G4148" s="15" t="s">
        <v>7398</v>
      </c>
      <c r="H4148" s="15" t="s">
        <v>1026</v>
      </c>
      <c r="I4148" s="15">
        <v>90</v>
      </c>
      <c r="J4148" s="15" t="s">
        <v>5951</v>
      </c>
      <c r="K4148" s="15" t="s">
        <v>7399</v>
      </c>
      <c r="L4148" s="15"/>
      <c r="M4148" s="15" t="s">
        <v>5232</v>
      </c>
      <c r="N4148" s="15" t="s">
        <v>5955</v>
      </c>
      <c r="O4148" s="15"/>
      <c r="P4148" s="15"/>
      <c r="Q4148" s="15"/>
      <c r="R4148" s="15"/>
      <c r="S4148" s="15"/>
      <c r="T4148" s="15"/>
      <c r="U4148" s="27">
        <v>9719016</v>
      </c>
      <c r="V4148" s="27">
        <v>9719016</v>
      </c>
      <c r="W4148" s="27">
        <v>9719016</v>
      </c>
      <c r="X4148" s="15"/>
      <c r="Y4148" s="15"/>
      <c r="Z4148" s="15"/>
      <c r="AA4148" s="15"/>
      <c r="AB4148" s="15"/>
      <c r="AC4148" s="15"/>
      <c r="AD4148" s="15"/>
      <c r="AE4148" s="15"/>
      <c r="AF4148" s="15"/>
      <c r="AG4148" s="15"/>
      <c r="AH4148" s="15"/>
      <c r="AI4148" s="15"/>
      <c r="AJ4148" s="15"/>
      <c r="AK4148" s="15"/>
      <c r="AL4148" s="15"/>
      <c r="AM4148" s="15"/>
      <c r="AN4148" s="15"/>
      <c r="AO4148" s="15"/>
      <c r="AP4148" s="15"/>
      <c r="AQ4148" s="27">
        <v>0</v>
      </c>
      <c r="AR4148" s="27">
        <f t="shared" si="116"/>
        <v>0</v>
      </c>
      <c r="AS4148" s="15"/>
      <c r="AT4148" s="15">
        <v>2017</v>
      </c>
      <c r="AU4148" s="10" t="s">
        <v>7512</v>
      </c>
    </row>
    <row r="4149" spans="2:47" x14ac:dyDescent="0.25">
      <c r="B4149" s="44" t="s">
        <v>7513</v>
      </c>
      <c r="C4149" s="15" t="s">
        <v>100</v>
      </c>
      <c r="D4149" s="15" t="s">
        <v>7514</v>
      </c>
      <c r="E4149" s="15" t="s">
        <v>6597</v>
      </c>
      <c r="F4149" s="15" t="s">
        <v>6597</v>
      </c>
      <c r="G4149" s="15" t="s">
        <v>7398</v>
      </c>
      <c r="H4149" s="15" t="s">
        <v>1026</v>
      </c>
      <c r="I4149" s="15">
        <v>90</v>
      </c>
      <c r="J4149" s="15" t="s">
        <v>6043</v>
      </c>
      <c r="K4149" s="15" t="s">
        <v>7399</v>
      </c>
      <c r="L4149" s="15"/>
      <c r="M4149" s="15" t="s">
        <v>5232</v>
      </c>
      <c r="N4149" s="15" t="s">
        <v>5955</v>
      </c>
      <c r="O4149" s="15"/>
      <c r="P4149" s="15"/>
      <c r="Q4149" s="15"/>
      <c r="R4149" s="15"/>
      <c r="S4149" s="15"/>
      <c r="T4149" s="15"/>
      <c r="U4149" s="27">
        <v>13155000</v>
      </c>
      <c r="V4149" s="27">
        <v>13155000</v>
      </c>
      <c r="W4149" s="27">
        <v>13155000</v>
      </c>
      <c r="X4149" s="15"/>
      <c r="Y4149" s="27"/>
      <c r="Z4149" s="27"/>
      <c r="AA4149" s="15"/>
      <c r="AB4149" s="15"/>
      <c r="AC4149" s="15"/>
      <c r="AD4149" s="10"/>
      <c r="AE4149" s="39"/>
      <c r="AF4149" s="39"/>
      <c r="AG4149" s="39"/>
      <c r="AH4149" s="39"/>
      <c r="AI4149" s="39"/>
      <c r="AJ4149" s="39"/>
      <c r="AK4149" s="39"/>
      <c r="AL4149" s="39"/>
      <c r="AM4149" s="39"/>
      <c r="AN4149" s="39"/>
      <c r="AO4149" s="39"/>
      <c r="AP4149" s="39"/>
      <c r="AQ4149" s="27">
        <v>0</v>
      </c>
      <c r="AR4149" s="27">
        <f t="shared" si="116"/>
        <v>0</v>
      </c>
      <c r="AS4149" s="91"/>
      <c r="AT4149" s="9">
        <v>2017</v>
      </c>
      <c r="AU4149" s="10" t="s">
        <v>7711</v>
      </c>
    </row>
    <row r="4150" spans="2:47" x14ac:dyDescent="0.25">
      <c r="B4150" s="44" t="s">
        <v>7400</v>
      </c>
      <c r="C4150" s="15" t="s">
        <v>100</v>
      </c>
      <c r="D4150" s="15" t="s">
        <v>6596</v>
      </c>
      <c r="E4150" s="15" t="s">
        <v>6597</v>
      </c>
      <c r="F4150" s="15" t="s">
        <v>6597</v>
      </c>
      <c r="G4150" s="15" t="s">
        <v>7401</v>
      </c>
      <c r="H4150" s="15" t="s">
        <v>1026</v>
      </c>
      <c r="I4150" s="15">
        <v>90</v>
      </c>
      <c r="J4150" s="15" t="s">
        <v>5951</v>
      </c>
      <c r="K4150" s="15" t="s">
        <v>7402</v>
      </c>
      <c r="L4150" s="15"/>
      <c r="M4150" s="15" t="s">
        <v>5232</v>
      </c>
      <c r="N4150" s="15" t="s">
        <v>5955</v>
      </c>
      <c r="O4150" s="15"/>
      <c r="P4150" s="15"/>
      <c r="Q4150" s="15"/>
      <c r="R4150" s="15"/>
      <c r="S4150" s="15"/>
      <c r="T4150" s="15"/>
      <c r="U4150" s="27">
        <v>9719016</v>
      </c>
      <c r="V4150" s="27">
        <v>9719016</v>
      </c>
      <c r="W4150" s="27">
        <v>9719016</v>
      </c>
      <c r="X4150" s="15"/>
      <c r="Y4150" s="15"/>
      <c r="Z4150" s="15"/>
      <c r="AA4150" s="15"/>
      <c r="AB4150" s="15"/>
      <c r="AC4150" s="15"/>
      <c r="AD4150" s="15"/>
      <c r="AE4150" s="15"/>
      <c r="AF4150" s="15"/>
      <c r="AG4150" s="15"/>
      <c r="AH4150" s="15"/>
      <c r="AI4150" s="15"/>
      <c r="AJ4150" s="15"/>
      <c r="AK4150" s="15"/>
      <c r="AL4150" s="15"/>
      <c r="AM4150" s="15"/>
      <c r="AN4150" s="15"/>
      <c r="AO4150" s="15"/>
      <c r="AP4150" s="15"/>
      <c r="AQ4150" s="27">
        <v>0</v>
      </c>
      <c r="AR4150" s="27">
        <f t="shared" si="116"/>
        <v>0</v>
      </c>
      <c r="AS4150" s="15"/>
      <c r="AT4150" s="15">
        <v>2017</v>
      </c>
      <c r="AU4150" s="10" t="s">
        <v>7512</v>
      </c>
    </row>
    <row r="4151" spans="2:47" x14ac:dyDescent="0.25">
      <c r="B4151" s="44" t="s">
        <v>7515</v>
      </c>
      <c r="C4151" s="15" t="s">
        <v>100</v>
      </c>
      <c r="D4151" s="15" t="s">
        <v>7514</v>
      </c>
      <c r="E4151" s="15" t="s">
        <v>6597</v>
      </c>
      <c r="F4151" s="15" t="s">
        <v>6597</v>
      </c>
      <c r="G4151" s="15" t="s">
        <v>7401</v>
      </c>
      <c r="H4151" s="15" t="s">
        <v>1026</v>
      </c>
      <c r="I4151" s="15">
        <v>90</v>
      </c>
      <c r="J4151" s="15" t="s">
        <v>6043</v>
      </c>
      <c r="K4151" s="15" t="s">
        <v>7402</v>
      </c>
      <c r="L4151" s="15"/>
      <c r="M4151" s="15" t="s">
        <v>5232</v>
      </c>
      <c r="N4151" s="15" t="s">
        <v>5955</v>
      </c>
      <c r="O4151" s="15"/>
      <c r="P4151" s="15"/>
      <c r="Q4151" s="15"/>
      <c r="R4151" s="15"/>
      <c r="S4151" s="15"/>
      <c r="T4151" s="15"/>
      <c r="U4151" s="27">
        <v>13155000</v>
      </c>
      <c r="V4151" s="27">
        <v>13155000</v>
      </c>
      <c r="W4151" s="27">
        <v>13155000</v>
      </c>
      <c r="X4151" s="15"/>
      <c r="Y4151" s="27"/>
      <c r="Z4151" s="27"/>
      <c r="AA4151" s="15"/>
      <c r="AB4151" s="15"/>
      <c r="AC4151" s="15"/>
      <c r="AD4151" s="10"/>
      <c r="AE4151" s="39"/>
      <c r="AF4151" s="39"/>
      <c r="AG4151" s="39"/>
      <c r="AH4151" s="39"/>
      <c r="AI4151" s="39"/>
      <c r="AJ4151" s="39"/>
      <c r="AK4151" s="39"/>
      <c r="AL4151" s="39"/>
      <c r="AM4151" s="39"/>
      <c r="AN4151" s="39"/>
      <c r="AO4151" s="39"/>
      <c r="AP4151" s="39"/>
      <c r="AQ4151" s="27">
        <v>0</v>
      </c>
      <c r="AR4151" s="27">
        <f t="shared" si="116"/>
        <v>0</v>
      </c>
      <c r="AS4151" s="91"/>
      <c r="AT4151" s="9">
        <v>2017</v>
      </c>
      <c r="AU4151" s="10" t="s">
        <v>7711</v>
      </c>
    </row>
    <row r="4152" spans="2:47" x14ac:dyDescent="0.25">
      <c r="B4152" s="44" t="s">
        <v>7403</v>
      </c>
      <c r="C4152" s="15" t="s">
        <v>100</v>
      </c>
      <c r="D4152" s="15" t="s">
        <v>6596</v>
      </c>
      <c r="E4152" s="15" t="s">
        <v>6597</v>
      </c>
      <c r="F4152" s="15" t="s">
        <v>6597</v>
      </c>
      <c r="G4152" s="15" t="s">
        <v>7404</v>
      </c>
      <c r="H4152" s="15" t="s">
        <v>1026</v>
      </c>
      <c r="I4152" s="15">
        <v>90</v>
      </c>
      <c r="J4152" s="15" t="s">
        <v>5951</v>
      </c>
      <c r="K4152" s="15" t="s">
        <v>7405</v>
      </c>
      <c r="L4152" s="15"/>
      <c r="M4152" s="15" t="s">
        <v>5232</v>
      </c>
      <c r="N4152" s="15" t="s">
        <v>5955</v>
      </c>
      <c r="O4152" s="15"/>
      <c r="P4152" s="15"/>
      <c r="Q4152" s="15"/>
      <c r="R4152" s="15"/>
      <c r="S4152" s="15"/>
      <c r="T4152" s="15"/>
      <c r="U4152" s="27">
        <v>5896800</v>
      </c>
      <c r="V4152" s="27">
        <v>5896800</v>
      </c>
      <c r="W4152" s="27">
        <v>5896800</v>
      </c>
      <c r="X4152" s="15"/>
      <c r="Y4152" s="15"/>
      <c r="Z4152" s="15"/>
      <c r="AA4152" s="15"/>
      <c r="AB4152" s="15"/>
      <c r="AC4152" s="15"/>
      <c r="AD4152" s="15"/>
      <c r="AE4152" s="15"/>
      <c r="AF4152" s="15"/>
      <c r="AG4152" s="15"/>
      <c r="AH4152" s="15"/>
      <c r="AI4152" s="15"/>
      <c r="AJ4152" s="15"/>
      <c r="AK4152" s="15"/>
      <c r="AL4152" s="15"/>
      <c r="AM4152" s="15"/>
      <c r="AN4152" s="15"/>
      <c r="AO4152" s="15"/>
      <c r="AP4152" s="15"/>
      <c r="AQ4152" s="27">
        <v>0</v>
      </c>
      <c r="AR4152" s="27">
        <f t="shared" si="116"/>
        <v>0</v>
      </c>
      <c r="AS4152" s="15"/>
      <c r="AT4152" s="15">
        <v>2017</v>
      </c>
      <c r="AU4152" s="10" t="s">
        <v>7512</v>
      </c>
    </row>
    <row r="4153" spans="2:47" x14ac:dyDescent="0.25">
      <c r="B4153" s="44" t="s">
        <v>7516</v>
      </c>
      <c r="C4153" s="15" t="s">
        <v>100</v>
      </c>
      <c r="D4153" s="15" t="s">
        <v>7514</v>
      </c>
      <c r="E4153" s="15" t="s">
        <v>6597</v>
      </c>
      <c r="F4153" s="15" t="s">
        <v>6597</v>
      </c>
      <c r="G4153" s="15" t="s">
        <v>7404</v>
      </c>
      <c r="H4153" s="15" t="s">
        <v>1026</v>
      </c>
      <c r="I4153" s="15">
        <v>90</v>
      </c>
      <c r="J4153" s="15" t="s">
        <v>6043</v>
      </c>
      <c r="K4153" s="15" t="s">
        <v>7405</v>
      </c>
      <c r="L4153" s="15"/>
      <c r="M4153" s="15" t="s">
        <v>5232</v>
      </c>
      <c r="N4153" s="15" t="s">
        <v>5955</v>
      </c>
      <c r="O4153" s="15"/>
      <c r="P4153" s="15"/>
      <c r="Q4153" s="15"/>
      <c r="R4153" s="15"/>
      <c r="S4153" s="15"/>
      <c r="T4153" s="15"/>
      <c r="U4153" s="27">
        <v>8845200</v>
      </c>
      <c r="V4153" s="27">
        <v>8845200</v>
      </c>
      <c r="W4153" s="27">
        <v>8845200</v>
      </c>
      <c r="X4153" s="15"/>
      <c r="Y4153" s="27"/>
      <c r="Z4153" s="27"/>
      <c r="AA4153" s="15"/>
      <c r="AB4153" s="15"/>
      <c r="AC4153" s="15"/>
      <c r="AD4153" s="10"/>
      <c r="AE4153" s="39"/>
      <c r="AF4153" s="39"/>
      <c r="AG4153" s="39"/>
      <c r="AH4153" s="39"/>
      <c r="AI4153" s="39"/>
      <c r="AJ4153" s="39"/>
      <c r="AK4153" s="39"/>
      <c r="AL4153" s="39"/>
      <c r="AM4153" s="39"/>
      <c r="AN4153" s="39"/>
      <c r="AO4153" s="39"/>
      <c r="AP4153" s="39"/>
      <c r="AQ4153" s="27">
        <v>0</v>
      </c>
      <c r="AR4153" s="27">
        <f t="shared" si="116"/>
        <v>0</v>
      </c>
      <c r="AS4153" s="91"/>
      <c r="AT4153" s="9">
        <v>2017</v>
      </c>
      <c r="AU4153" s="10" t="s">
        <v>7711</v>
      </c>
    </row>
    <row r="4154" spans="2:47" x14ac:dyDescent="0.25">
      <c r="B4154" s="44" t="s">
        <v>7406</v>
      </c>
      <c r="C4154" s="15" t="s">
        <v>100</v>
      </c>
      <c r="D4154" s="15" t="s">
        <v>6596</v>
      </c>
      <c r="E4154" s="15" t="s">
        <v>6597</v>
      </c>
      <c r="F4154" s="15" t="s">
        <v>6597</v>
      </c>
      <c r="G4154" s="15" t="s">
        <v>7407</v>
      </c>
      <c r="H4154" s="15" t="s">
        <v>1026</v>
      </c>
      <c r="I4154" s="15">
        <v>90</v>
      </c>
      <c r="J4154" s="15" t="s">
        <v>5951</v>
      </c>
      <c r="K4154" s="15" t="s">
        <v>7408</v>
      </c>
      <c r="L4154" s="15"/>
      <c r="M4154" s="15" t="s">
        <v>5232</v>
      </c>
      <c r="N4154" s="15" t="s">
        <v>5955</v>
      </c>
      <c r="O4154" s="15"/>
      <c r="P4154" s="15"/>
      <c r="Q4154" s="15"/>
      <c r="R4154" s="15"/>
      <c r="S4154" s="15"/>
      <c r="T4154" s="15"/>
      <c r="U4154" s="27">
        <v>8517600</v>
      </c>
      <c r="V4154" s="27">
        <v>8517600</v>
      </c>
      <c r="W4154" s="27">
        <v>8517600</v>
      </c>
      <c r="X4154" s="15"/>
      <c r="Y4154" s="15"/>
      <c r="Z4154" s="15"/>
      <c r="AA4154" s="15"/>
      <c r="AB4154" s="15"/>
      <c r="AC4154" s="15"/>
      <c r="AD4154" s="15"/>
      <c r="AE4154" s="15"/>
      <c r="AF4154" s="15"/>
      <c r="AG4154" s="15"/>
      <c r="AH4154" s="15"/>
      <c r="AI4154" s="15"/>
      <c r="AJ4154" s="15"/>
      <c r="AK4154" s="15"/>
      <c r="AL4154" s="15"/>
      <c r="AM4154" s="15"/>
      <c r="AN4154" s="15"/>
      <c r="AO4154" s="15"/>
      <c r="AP4154" s="15"/>
      <c r="AQ4154" s="27">
        <v>0</v>
      </c>
      <c r="AR4154" s="27">
        <f t="shared" si="116"/>
        <v>0</v>
      </c>
      <c r="AS4154" s="15"/>
      <c r="AT4154" s="15">
        <v>2017</v>
      </c>
      <c r="AU4154" s="10" t="s">
        <v>7512</v>
      </c>
    </row>
    <row r="4155" spans="2:47" x14ac:dyDescent="0.25">
      <c r="B4155" s="44" t="s">
        <v>7517</v>
      </c>
      <c r="C4155" s="15" t="s">
        <v>100</v>
      </c>
      <c r="D4155" s="15" t="s">
        <v>7514</v>
      </c>
      <c r="E4155" s="15" t="s">
        <v>6597</v>
      </c>
      <c r="F4155" s="15" t="s">
        <v>6597</v>
      </c>
      <c r="G4155" s="15" t="s">
        <v>7407</v>
      </c>
      <c r="H4155" s="15" t="s">
        <v>1026</v>
      </c>
      <c r="I4155" s="15">
        <v>90</v>
      </c>
      <c r="J4155" s="15" t="s">
        <v>6043</v>
      </c>
      <c r="K4155" s="15" t="s">
        <v>7408</v>
      </c>
      <c r="L4155" s="15"/>
      <c r="M4155" s="15" t="s">
        <v>5232</v>
      </c>
      <c r="N4155" s="15" t="s">
        <v>5955</v>
      </c>
      <c r="O4155" s="15"/>
      <c r="P4155" s="15"/>
      <c r="Q4155" s="15"/>
      <c r="R4155" s="15"/>
      <c r="S4155" s="15"/>
      <c r="T4155" s="15"/>
      <c r="U4155" s="27">
        <v>11957400</v>
      </c>
      <c r="V4155" s="27">
        <v>11957400</v>
      </c>
      <c r="W4155" s="27">
        <v>11957400</v>
      </c>
      <c r="X4155" s="15"/>
      <c r="Y4155" s="27"/>
      <c r="Z4155" s="27"/>
      <c r="AA4155" s="15"/>
      <c r="AB4155" s="15"/>
      <c r="AC4155" s="15"/>
      <c r="AD4155" s="10"/>
      <c r="AE4155" s="39"/>
      <c r="AF4155" s="39"/>
      <c r="AG4155" s="39"/>
      <c r="AH4155" s="39"/>
      <c r="AI4155" s="39"/>
      <c r="AJ4155" s="39"/>
      <c r="AK4155" s="39"/>
      <c r="AL4155" s="39"/>
      <c r="AM4155" s="39"/>
      <c r="AN4155" s="39"/>
      <c r="AO4155" s="39"/>
      <c r="AP4155" s="39"/>
      <c r="AQ4155" s="27">
        <v>0</v>
      </c>
      <c r="AR4155" s="27">
        <f t="shared" si="116"/>
        <v>0</v>
      </c>
      <c r="AS4155" s="91"/>
      <c r="AT4155" s="9">
        <v>2017</v>
      </c>
      <c r="AU4155" s="10" t="s">
        <v>7711</v>
      </c>
    </row>
    <row r="4156" spans="2:47" x14ac:dyDescent="0.25">
      <c r="B4156" s="44" t="s">
        <v>7409</v>
      </c>
      <c r="C4156" s="15" t="s">
        <v>100</v>
      </c>
      <c r="D4156" s="15" t="s">
        <v>6596</v>
      </c>
      <c r="E4156" s="15" t="s">
        <v>6597</v>
      </c>
      <c r="F4156" s="15" t="s">
        <v>6597</v>
      </c>
      <c r="G4156" s="15" t="s">
        <v>7410</v>
      </c>
      <c r="H4156" s="15" t="s">
        <v>1026</v>
      </c>
      <c r="I4156" s="15">
        <v>90</v>
      </c>
      <c r="J4156" s="15" t="s">
        <v>5951</v>
      </c>
      <c r="K4156" s="15" t="s">
        <v>7399</v>
      </c>
      <c r="L4156" s="15"/>
      <c r="M4156" s="15" t="s">
        <v>5232</v>
      </c>
      <c r="N4156" s="15" t="s">
        <v>5955</v>
      </c>
      <c r="O4156" s="15"/>
      <c r="P4156" s="15"/>
      <c r="Q4156" s="15"/>
      <c r="R4156" s="15"/>
      <c r="S4156" s="15"/>
      <c r="T4156" s="15"/>
      <c r="U4156" s="27">
        <v>7862400</v>
      </c>
      <c r="V4156" s="27">
        <v>7862400</v>
      </c>
      <c r="W4156" s="27">
        <v>7862400</v>
      </c>
      <c r="X4156" s="15"/>
      <c r="Y4156" s="15"/>
      <c r="Z4156" s="15"/>
      <c r="AA4156" s="15"/>
      <c r="AB4156" s="15"/>
      <c r="AC4156" s="15"/>
      <c r="AD4156" s="15"/>
      <c r="AE4156" s="15"/>
      <c r="AF4156" s="15"/>
      <c r="AG4156" s="15"/>
      <c r="AH4156" s="15"/>
      <c r="AI4156" s="15"/>
      <c r="AJ4156" s="15"/>
      <c r="AK4156" s="15"/>
      <c r="AL4156" s="15"/>
      <c r="AM4156" s="15"/>
      <c r="AN4156" s="15"/>
      <c r="AO4156" s="15"/>
      <c r="AP4156" s="15"/>
      <c r="AQ4156" s="27">
        <v>0</v>
      </c>
      <c r="AR4156" s="27">
        <f t="shared" si="116"/>
        <v>0</v>
      </c>
      <c r="AS4156" s="15"/>
      <c r="AT4156" s="15">
        <v>2017</v>
      </c>
      <c r="AU4156" s="10" t="s">
        <v>7512</v>
      </c>
    </row>
    <row r="4157" spans="2:47" x14ac:dyDescent="0.25">
      <c r="B4157" s="44" t="s">
        <v>7518</v>
      </c>
      <c r="C4157" s="15" t="s">
        <v>100</v>
      </c>
      <c r="D4157" s="15" t="s">
        <v>7514</v>
      </c>
      <c r="E4157" s="15" t="s">
        <v>6597</v>
      </c>
      <c r="F4157" s="15" t="s">
        <v>6597</v>
      </c>
      <c r="G4157" s="15" t="s">
        <v>7410</v>
      </c>
      <c r="H4157" s="15" t="s">
        <v>1026</v>
      </c>
      <c r="I4157" s="15">
        <v>90</v>
      </c>
      <c r="J4157" s="15" t="s">
        <v>6043</v>
      </c>
      <c r="K4157" s="15" t="s">
        <v>7399</v>
      </c>
      <c r="L4157" s="15"/>
      <c r="M4157" s="15" t="s">
        <v>5232</v>
      </c>
      <c r="N4157" s="15" t="s">
        <v>5955</v>
      </c>
      <c r="O4157" s="15"/>
      <c r="P4157" s="15"/>
      <c r="Q4157" s="15"/>
      <c r="R4157" s="15"/>
      <c r="S4157" s="15"/>
      <c r="T4157" s="15"/>
      <c r="U4157" s="27">
        <v>11302200</v>
      </c>
      <c r="V4157" s="27">
        <v>11302200</v>
      </c>
      <c r="W4157" s="27">
        <v>11302200</v>
      </c>
      <c r="X4157" s="15"/>
      <c r="Y4157" s="27"/>
      <c r="Z4157" s="27"/>
      <c r="AA4157" s="15"/>
      <c r="AB4157" s="15"/>
      <c r="AC4157" s="15"/>
      <c r="AD4157" s="10"/>
      <c r="AE4157" s="39"/>
      <c r="AF4157" s="39"/>
      <c r="AG4157" s="39"/>
      <c r="AH4157" s="39"/>
      <c r="AI4157" s="39"/>
      <c r="AJ4157" s="39"/>
      <c r="AK4157" s="39"/>
      <c r="AL4157" s="39"/>
      <c r="AM4157" s="39"/>
      <c r="AN4157" s="39"/>
      <c r="AO4157" s="39"/>
      <c r="AP4157" s="39"/>
      <c r="AQ4157" s="27">
        <v>0</v>
      </c>
      <c r="AR4157" s="27">
        <f t="shared" si="116"/>
        <v>0</v>
      </c>
      <c r="AS4157" s="91"/>
      <c r="AT4157" s="9">
        <v>2017</v>
      </c>
      <c r="AU4157" s="10" t="s">
        <v>7711</v>
      </c>
    </row>
    <row r="4158" spans="2:47" x14ac:dyDescent="0.25">
      <c r="B4158" s="44" t="s">
        <v>7411</v>
      </c>
      <c r="C4158" s="15" t="s">
        <v>100</v>
      </c>
      <c r="D4158" s="15" t="s">
        <v>6596</v>
      </c>
      <c r="E4158" s="15" t="s">
        <v>6597</v>
      </c>
      <c r="F4158" s="15" t="s">
        <v>6597</v>
      </c>
      <c r="G4158" s="15" t="s">
        <v>7412</v>
      </c>
      <c r="H4158" s="15" t="s">
        <v>1026</v>
      </c>
      <c r="I4158" s="15">
        <v>90</v>
      </c>
      <c r="J4158" s="15" t="s">
        <v>5951</v>
      </c>
      <c r="K4158" s="15" t="s">
        <v>7402</v>
      </c>
      <c r="L4158" s="15"/>
      <c r="M4158" s="15" t="s">
        <v>5232</v>
      </c>
      <c r="N4158" s="15" t="s">
        <v>5955</v>
      </c>
      <c r="O4158" s="15"/>
      <c r="P4158" s="15"/>
      <c r="Q4158" s="15"/>
      <c r="R4158" s="15"/>
      <c r="S4158" s="15"/>
      <c r="T4158" s="15"/>
      <c r="U4158" s="27">
        <v>8681400</v>
      </c>
      <c r="V4158" s="27">
        <v>8681400</v>
      </c>
      <c r="W4158" s="27">
        <v>8681400</v>
      </c>
      <c r="X4158" s="15"/>
      <c r="Y4158" s="15"/>
      <c r="Z4158" s="15"/>
      <c r="AA4158" s="15"/>
      <c r="AB4158" s="15"/>
      <c r="AC4158" s="15"/>
      <c r="AD4158" s="15"/>
      <c r="AE4158" s="15"/>
      <c r="AF4158" s="15"/>
      <c r="AG4158" s="15"/>
      <c r="AH4158" s="15"/>
      <c r="AI4158" s="15"/>
      <c r="AJ4158" s="15"/>
      <c r="AK4158" s="15"/>
      <c r="AL4158" s="15"/>
      <c r="AM4158" s="15"/>
      <c r="AN4158" s="15"/>
      <c r="AO4158" s="15"/>
      <c r="AP4158" s="15"/>
      <c r="AQ4158" s="27">
        <v>0</v>
      </c>
      <c r="AR4158" s="27">
        <f t="shared" si="116"/>
        <v>0</v>
      </c>
      <c r="AS4158" s="15"/>
      <c r="AT4158" s="15">
        <v>2017</v>
      </c>
      <c r="AU4158" s="10" t="s">
        <v>7512</v>
      </c>
    </row>
    <row r="4159" spans="2:47" x14ac:dyDescent="0.25">
      <c r="B4159" s="44" t="s">
        <v>7519</v>
      </c>
      <c r="C4159" s="15" t="s">
        <v>100</v>
      </c>
      <c r="D4159" s="15" t="s">
        <v>7514</v>
      </c>
      <c r="E4159" s="15" t="s">
        <v>6597</v>
      </c>
      <c r="F4159" s="15" t="s">
        <v>6597</v>
      </c>
      <c r="G4159" s="15" t="s">
        <v>7412</v>
      </c>
      <c r="H4159" s="15" t="s">
        <v>1026</v>
      </c>
      <c r="I4159" s="15">
        <v>90</v>
      </c>
      <c r="J4159" s="15" t="s">
        <v>6043</v>
      </c>
      <c r="K4159" s="15" t="s">
        <v>7402</v>
      </c>
      <c r="L4159" s="15"/>
      <c r="M4159" s="15" t="s">
        <v>5232</v>
      </c>
      <c r="N4159" s="15" t="s">
        <v>5955</v>
      </c>
      <c r="O4159" s="15"/>
      <c r="P4159" s="15"/>
      <c r="Q4159" s="15"/>
      <c r="R4159" s="15"/>
      <c r="S4159" s="15"/>
      <c r="T4159" s="15"/>
      <c r="U4159" s="27">
        <v>9336600</v>
      </c>
      <c r="V4159" s="27">
        <v>9336600</v>
      </c>
      <c r="W4159" s="27">
        <v>9336600</v>
      </c>
      <c r="X4159" s="15"/>
      <c r="Y4159" s="27"/>
      <c r="Z4159" s="27"/>
      <c r="AA4159" s="15"/>
      <c r="AB4159" s="15"/>
      <c r="AC4159" s="15"/>
      <c r="AD4159" s="10"/>
      <c r="AE4159" s="39"/>
      <c r="AF4159" s="39"/>
      <c r="AG4159" s="39"/>
      <c r="AH4159" s="39"/>
      <c r="AI4159" s="39"/>
      <c r="AJ4159" s="39"/>
      <c r="AK4159" s="39"/>
      <c r="AL4159" s="39"/>
      <c r="AM4159" s="39"/>
      <c r="AN4159" s="39"/>
      <c r="AO4159" s="39"/>
      <c r="AP4159" s="39"/>
      <c r="AQ4159" s="27">
        <v>0</v>
      </c>
      <c r="AR4159" s="27">
        <f t="shared" si="116"/>
        <v>0</v>
      </c>
      <c r="AS4159" s="91"/>
      <c r="AT4159" s="9">
        <v>2017</v>
      </c>
      <c r="AU4159" s="10" t="s">
        <v>7711</v>
      </c>
    </row>
    <row r="4160" spans="2:47" x14ac:dyDescent="0.25">
      <c r="B4160" s="44" t="s">
        <v>7413</v>
      </c>
      <c r="C4160" s="15" t="s">
        <v>100</v>
      </c>
      <c r="D4160" s="15" t="s">
        <v>7414</v>
      </c>
      <c r="E4160" s="15" t="s">
        <v>7415</v>
      </c>
      <c r="F4160" s="15" t="s">
        <v>7415</v>
      </c>
      <c r="G4160" s="15" t="s">
        <v>7416</v>
      </c>
      <c r="H4160" s="15" t="s">
        <v>1026</v>
      </c>
      <c r="I4160" s="15">
        <v>80</v>
      </c>
      <c r="J4160" s="15" t="s">
        <v>5951</v>
      </c>
      <c r="K4160" s="15" t="s">
        <v>7405</v>
      </c>
      <c r="L4160" s="15"/>
      <c r="M4160" s="15" t="s">
        <v>5232</v>
      </c>
      <c r="N4160" s="15" t="s">
        <v>5955</v>
      </c>
      <c r="O4160" s="15"/>
      <c r="P4160" s="15"/>
      <c r="Q4160" s="15"/>
      <c r="R4160" s="15"/>
      <c r="S4160" s="15"/>
      <c r="T4160" s="15"/>
      <c r="U4160" s="27">
        <v>8989205.6600000001</v>
      </c>
      <c r="V4160" s="27">
        <v>8989205.6600000001</v>
      </c>
      <c r="W4160" s="27">
        <v>8989205.6600000001</v>
      </c>
      <c r="X4160" s="15"/>
      <c r="Y4160" s="15"/>
      <c r="Z4160" s="15"/>
      <c r="AA4160" s="15"/>
      <c r="AB4160" s="15"/>
      <c r="AC4160" s="15"/>
      <c r="AD4160" s="15"/>
      <c r="AE4160" s="15"/>
      <c r="AF4160" s="15"/>
      <c r="AG4160" s="15"/>
      <c r="AH4160" s="15"/>
      <c r="AI4160" s="15"/>
      <c r="AJ4160" s="15"/>
      <c r="AK4160" s="15"/>
      <c r="AL4160" s="15"/>
      <c r="AM4160" s="15"/>
      <c r="AN4160" s="15"/>
      <c r="AO4160" s="15"/>
      <c r="AP4160" s="15"/>
      <c r="AQ4160" s="27">
        <v>0</v>
      </c>
      <c r="AR4160" s="27">
        <f t="shared" si="116"/>
        <v>0</v>
      </c>
      <c r="AS4160" s="15"/>
      <c r="AT4160" s="15">
        <v>2017</v>
      </c>
      <c r="AU4160" s="10" t="s">
        <v>7512</v>
      </c>
    </row>
    <row r="4161" spans="2:47" x14ac:dyDescent="0.25">
      <c r="B4161" s="44" t="s">
        <v>7520</v>
      </c>
      <c r="C4161" s="15" t="s">
        <v>100</v>
      </c>
      <c r="D4161" s="15" t="s">
        <v>7521</v>
      </c>
      <c r="E4161" s="15" t="s">
        <v>7415</v>
      </c>
      <c r="F4161" s="15" t="s">
        <v>7415</v>
      </c>
      <c r="G4161" s="15" t="s">
        <v>7416</v>
      </c>
      <c r="H4161" s="15" t="s">
        <v>1026</v>
      </c>
      <c r="I4161" s="15">
        <v>80</v>
      </c>
      <c r="J4161" s="15" t="s">
        <v>6043</v>
      </c>
      <c r="K4161" s="15" t="s">
        <v>7405</v>
      </c>
      <c r="L4161" s="15"/>
      <c r="M4161" s="15" t="s">
        <v>5232</v>
      </c>
      <c r="N4161" s="15" t="s">
        <v>5955</v>
      </c>
      <c r="O4161" s="15"/>
      <c r="P4161" s="15"/>
      <c r="Q4161" s="15"/>
      <c r="R4161" s="15"/>
      <c r="S4161" s="15"/>
      <c r="T4161" s="15"/>
      <c r="U4161" s="27">
        <v>11054081.5</v>
      </c>
      <c r="V4161" s="27">
        <v>11054081.5</v>
      </c>
      <c r="W4161" s="27">
        <v>11054081.5</v>
      </c>
      <c r="X4161" s="15"/>
      <c r="Y4161" s="27"/>
      <c r="Z4161" s="27"/>
      <c r="AA4161" s="15"/>
      <c r="AB4161" s="15"/>
      <c r="AC4161" s="15"/>
      <c r="AD4161" s="10"/>
      <c r="AE4161" s="39"/>
      <c r="AF4161" s="39"/>
      <c r="AG4161" s="39"/>
      <c r="AH4161" s="39"/>
      <c r="AI4161" s="39"/>
      <c r="AJ4161" s="39"/>
      <c r="AK4161" s="39"/>
      <c r="AL4161" s="39"/>
      <c r="AM4161" s="39"/>
      <c r="AN4161" s="39"/>
      <c r="AO4161" s="39"/>
      <c r="AP4161" s="39"/>
      <c r="AQ4161" s="27">
        <f t="shared" ref="AQ4161" si="144">U4161+V4161+W4161</f>
        <v>33162244.5</v>
      </c>
      <c r="AR4161" s="27">
        <f t="shared" si="116"/>
        <v>37141713.840000004</v>
      </c>
      <c r="AS4161" s="91"/>
      <c r="AT4161" s="9">
        <v>2017</v>
      </c>
      <c r="AU4161" s="10"/>
    </row>
    <row r="4162" spans="2:47" x14ac:dyDescent="0.25">
      <c r="B4162" s="44" t="s">
        <v>7417</v>
      </c>
      <c r="C4162" s="15" t="s">
        <v>100</v>
      </c>
      <c r="D4162" s="15" t="s">
        <v>7414</v>
      </c>
      <c r="E4162" s="15" t="s">
        <v>7415</v>
      </c>
      <c r="F4162" s="15" t="s">
        <v>7415</v>
      </c>
      <c r="G4162" s="15" t="s">
        <v>7418</v>
      </c>
      <c r="H4162" s="15" t="s">
        <v>1026</v>
      </c>
      <c r="I4162" s="15">
        <v>80</v>
      </c>
      <c r="J4162" s="15" t="s">
        <v>5951</v>
      </c>
      <c r="K4162" s="15" t="s">
        <v>7408</v>
      </c>
      <c r="L4162" s="15"/>
      <c r="M4162" s="15" t="s">
        <v>5232</v>
      </c>
      <c r="N4162" s="15" t="s">
        <v>5955</v>
      </c>
      <c r="O4162" s="15"/>
      <c r="P4162" s="15"/>
      <c r="Q4162" s="15"/>
      <c r="R4162" s="15"/>
      <c r="S4162" s="15"/>
      <c r="T4162" s="15"/>
      <c r="U4162" s="27">
        <v>11585698</v>
      </c>
      <c r="V4162" s="27">
        <v>11585698</v>
      </c>
      <c r="W4162" s="27">
        <v>11585698</v>
      </c>
      <c r="X4162" s="15"/>
      <c r="Y4162" s="15"/>
      <c r="Z4162" s="15"/>
      <c r="AA4162" s="15"/>
      <c r="AB4162" s="15"/>
      <c r="AC4162" s="15"/>
      <c r="AD4162" s="15"/>
      <c r="AE4162" s="15"/>
      <c r="AF4162" s="15"/>
      <c r="AG4162" s="15"/>
      <c r="AH4162" s="15"/>
      <c r="AI4162" s="15"/>
      <c r="AJ4162" s="15"/>
      <c r="AK4162" s="15"/>
      <c r="AL4162" s="15"/>
      <c r="AM4162" s="15"/>
      <c r="AN4162" s="15"/>
      <c r="AO4162" s="15"/>
      <c r="AP4162" s="15"/>
      <c r="AQ4162" s="27">
        <v>0</v>
      </c>
      <c r="AR4162" s="27">
        <f t="shared" si="116"/>
        <v>0</v>
      </c>
      <c r="AS4162" s="15"/>
      <c r="AT4162" s="15">
        <v>2017</v>
      </c>
      <c r="AU4162" s="10" t="s">
        <v>7512</v>
      </c>
    </row>
    <row r="4163" spans="2:47" x14ac:dyDescent="0.25">
      <c r="B4163" s="44" t="s">
        <v>7522</v>
      </c>
      <c r="C4163" s="15" t="s">
        <v>100</v>
      </c>
      <c r="D4163" s="15" t="s">
        <v>7521</v>
      </c>
      <c r="E4163" s="15" t="s">
        <v>7415</v>
      </c>
      <c r="F4163" s="15" t="s">
        <v>7415</v>
      </c>
      <c r="G4163" s="15" t="s">
        <v>7418</v>
      </c>
      <c r="H4163" s="15" t="s">
        <v>1026</v>
      </c>
      <c r="I4163" s="15">
        <v>80</v>
      </c>
      <c r="J4163" s="15" t="s">
        <v>6043</v>
      </c>
      <c r="K4163" s="15" t="s">
        <v>7408</v>
      </c>
      <c r="L4163" s="15"/>
      <c r="M4163" s="15" t="s">
        <v>5232</v>
      </c>
      <c r="N4163" s="15" t="s">
        <v>5955</v>
      </c>
      <c r="O4163" s="15"/>
      <c r="P4163" s="15"/>
      <c r="Q4163" s="15"/>
      <c r="R4163" s="15"/>
      <c r="S4163" s="15"/>
      <c r="T4163" s="15"/>
      <c r="U4163" s="27">
        <v>14999677</v>
      </c>
      <c r="V4163" s="27">
        <v>14999677</v>
      </c>
      <c r="W4163" s="27">
        <v>14999677</v>
      </c>
      <c r="X4163" s="15"/>
      <c r="Y4163" s="27"/>
      <c r="Z4163" s="27"/>
      <c r="AA4163" s="15"/>
      <c r="AB4163" s="15"/>
      <c r="AC4163" s="15"/>
      <c r="AD4163" s="10"/>
      <c r="AE4163" s="39"/>
      <c r="AF4163" s="39"/>
      <c r="AG4163" s="39"/>
      <c r="AH4163" s="39"/>
      <c r="AI4163" s="39"/>
      <c r="AJ4163" s="39"/>
      <c r="AK4163" s="39"/>
      <c r="AL4163" s="39"/>
      <c r="AM4163" s="39"/>
      <c r="AN4163" s="39"/>
      <c r="AO4163" s="39"/>
      <c r="AP4163" s="39"/>
      <c r="AQ4163" s="27">
        <f t="shared" ref="AQ4163" si="145">U4163+V4163+W4163</f>
        <v>44999031</v>
      </c>
      <c r="AR4163" s="27">
        <f t="shared" si="116"/>
        <v>50398914.720000006</v>
      </c>
      <c r="AS4163" s="91"/>
      <c r="AT4163" s="9">
        <v>2017</v>
      </c>
      <c r="AU4163" s="10"/>
    </row>
    <row r="4164" spans="2:47" x14ac:dyDescent="0.25">
      <c r="B4164" s="44" t="s">
        <v>7419</v>
      </c>
      <c r="C4164" s="15" t="s">
        <v>100</v>
      </c>
      <c r="D4164" s="15" t="s">
        <v>7414</v>
      </c>
      <c r="E4164" s="15" t="s">
        <v>7415</v>
      </c>
      <c r="F4164" s="15" t="s">
        <v>7415</v>
      </c>
      <c r="G4164" s="15" t="s">
        <v>7420</v>
      </c>
      <c r="H4164" s="15" t="s">
        <v>1026</v>
      </c>
      <c r="I4164" s="15">
        <v>80</v>
      </c>
      <c r="J4164" s="15" t="s">
        <v>5951</v>
      </c>
      <c r="K4164" s="15" t="s">
        <v>7399</v>
      </c>
      <c r="L4164" s="15"/>
      <c r="M4164" s="15" t="s">
        <v>5232</v>
      </c>
      <c r="N4164" s="15" t="s">
        <v>5955</v>
      </c>
      <c r="O4164" s="15"/>
      <c r="P4164" s="15"/>
      <c r="Q4164" s="15"/>
      <c r="R4164" s="15"/>
      <c r="S4164" s="15"/>
      <c r="T4164" s="15"/>
      <c r="U4164" s="27">
        <v>7704875.3700000001</v>
      </c>
      <c r="V4164" s="27">
        <v>7704875.3700000001</v>
      </c>
      <c r="W4164" s="27">
        <v>7704875.3700000001</v>
      </c>
      <c r="X4164" s="15"/>
      <c r="Y4164" s="15"/>
      <c r="Z4164" s="15"/>
      <c r="AA4164" s="15"/>
      <c r="AB4164" s="15"/>
      <c r="AC4164" s="15"/>
      <c r="AD4164" s="15"/>
      <c r="AE4164" s="15"/>
      <c r="AF4164" s="15"/>
      <c r="AG4164" s="15"/>
      <c r="AH4164" s="15"/>
      <c r="AI4164" s="15"/>
      <c r="AJ4164" s="15"/>
      <c r="AK4164" s="15"/>
      <c r="AL4164" s="15"/>
      <c r="AM4164" s="15"/>
      <c r="AN4164" s="15"/>
      <c r="AO4164" s="15"/>
      <c r="AP4164" s="15"/>
      <c r="AQ4164" s="27">
        <v>0</v>
      </c>
      <c r="AR4164" s="27">
        <f t="shared" si="116"/>
        <v>0</v>
      </c>
      <c r="AS4164" s="15"/>
      <c r="AT4164" s="15">
        <v>2017</v>
      </c>
      <c r="AU4164" s="10" t="s">
        <v>7512</v>
      </c>
    </row>
    <row r="4165" spans="2:47" x14ac:dyDescent="0.25">
      <c r="B4165" s="44" t="s">
        <v>7523</v>
      </c>
      <c r="C4165" s="15" t="s">
        <v>100</v>
      </c>
      <c r="D4165" s="15" t="s">
        <v>7521</v>
      </c>
      <c r="E4165" s="15" t="s">
        <v>7415</v>
      </c>
      <c r="F4165" s="15" t="s">
        <v>7415</v>
      </c>
      <c r="G4165" s="15" t="s">
        <v>7420</v>
      </c>
      <c r="H4165" s="15" t="s">
        <v>1026</v>
      </c>
      <c r="I4165" s="15">
        <v>80</v>
      </c>
      <c r="J4165" s="15" t="s">
        <v>6043</v>
      </c>
      <c r="K4165" s="15" t="s">
        <v>7399</v>
      </c>
      <c r="L4165" s="15"/>
      <c r="M4165" s="15" t="s">
        <v>5232</v>
      </c>
      <c r="N4165" s="15" t="s">
        <v>5955</v>
      </c>
      <c r="O4165" s="15"/>
      <c r="P4165" s="15"/>
      <c r="Q4165" s="15"/>
      <c r="R4165" s="15"/>
      <c r="S4165" s="15"/>
      <c r="T4165" s="15"/>
      <c r="U4165" s="27">
        <v>12092185.6</v>
      </c>
      <c r="V4165" s="27">
        <v>12092185.6</v>
      </c>
      <c r="W4165" s="27">
        <v>12092185.6</v>
      </c>
      <c r="X4165" s="15"/>
      <c r="Y4165" s="27"/>
      <c r="Z4165" s="27"/>
      <c r="AA4165" s="15"/>
      <c r="AB4165" s="15"/>
      <c r="AC4165" s="15"/>
      <c r="AD4165" s="10"/>
      <c r="AE4165" s="39"/>
      <c r="AF4165" s="39"/>
      <c r="AG4165" s="39"/>
      <c r="AH4165" s="39"/>
      <c r="AI4165" s="39"/>
      <c r="AJ4165" s="39"/>
      <c r="AK4165" s="39"/>
      <c r="AL4165" s="39"/>
      <c r="AM4165" s="39"/>
      <c r="AN4165" s="39"/>
      <c r="AO4165" s="39"/>
      <c r="AP4165" s="39"/>
      <c r="AQ4165" s="27">
        <f t="shared" ref="AQ4165" si="146">U4165+V4165+W4165</f>
        <v>36276556.799999997</v>
      </c>
      <c r="AR4165" s="27">
        <f t="shared" si="116"/>
        <v>40629743.616000004</v>
      </c>
      <c r="AS4165" s="91"/>
      <c r="AT4165" s="9">
        <v>2017</v>
      </c>
      <c r="AU4165" s="10"/>
    </row>
    <row r="4166" spans="2:47" x14ac:dyDescent="0.25">
      <c r="B4166" s="44" t="s">
        <v>7421</v>
      </c>
      <c r="C4166" s="15" t="s">
        <v>100</v>
      </c>
      <c r="D4166" s="15" t="s">
        <v>7414</v>
      </c>
      <c r="E4166" s="15" t="s">
        <v>7415</v>
      </c>
      <c r="F4166" s="15" t="s">
        <v>7415</v>
      </c>
      <c r="G4166" s="15" t="s">
        <v>7422</v>
      </c>
      <c r="H4166" s="15" t="s">
        <v>1026</v>
      </c>
      <c r="I4166" s="15">
        <v>80</v>
      </c>
      <c r="J4166" s="15" t="s">
        <v>5951</v>
      </c>
      <c r="K4166" s="15" t="s">
        <v>7402</v>
      </c>
      <c r="L4166" s="15"/>
      <c r="M4166" s="15" t="s">
        <v>5232</v>
      </c>
      <c r="N4166" s="15" t="s">
        <v>5955</v>
      </c>
      <c r="O4166" s="15"/>
      <c r="P4166" s="15"/>
      <c r="Q4166" s="15"/>
      <c r="R4166" s="15"/>
      <c r="S4166" s="15"/>
      <c r="T4166" s="15"/>
      <c r="U4166" s="27">
        <v>7704142.9000000004</v>
      </c>
      <c r="V4166" s="27">
        <v>7704142.9000000004</v>
      </c>
      <c r="W4166" s="27">
        <v>7704142.9000000004</v>
      </c>
      <c r="X4166" s="15"/>
      <c r="Y4166" s="15"/>
      <c r="Z4166" s="15"/>
      <c r="AA4166" s="15"/>
      <c r="AB4166" s="15"/>
      <c r="AC4166" s="15"/>
      <c r="AD4166" s="15"/>
      <c r="AE4166" s="15"/>
      <c r="AF4166" s="15"/>
      <c r="AG4166" s="15"/>
      <c r="AH4166" s="15"/>
      <c r="AI4166" s="15"/>
      <c r="AJ4166" s="15"/>
      <c r="AK4166" s="15"/>
      <c r="AL4166" s="15"/>
      <c r="AM4166" s="15"/>
      <c r="AN4166" s="15"/>
      <c r="AO4166" s="15"/>
      <c r="AP4166" s="15"/>
      <c r="AQ4166" s="27">
        <v>0</v>
      </c>
      <c r="AR4166" s="27">
        <f t="shared" si="116"/>
        <v>0</v>
      </c>
      <c r="AS4166" s="15"/>
      <c r="AT4166" s="15">
        <v>2017</v>
      </c>
      <c r="AU4166" s="10" t="s">
        <v>7512</v>
      </c>
    </row>
    <row r="4167" spans="2:47" x14ac:dyDescent="0.25">
      <c r="B4167" s="44" t="s">
        <v>7524</v>
      </c>
      <c r="C4167" s="15" t="s">
        <v>100</v>
      </c>
      <c r="D4167" s="15" t="s">
        <v>7521</v>
      </c>
      <c r="E4167" s="15" t="s">
        <v>7415</v>
      </c>
      <c r="F4167" s="15" t="s">
        <v>7415</v>
      </c>
      <c r="G4167" s="15" t="s">
        <v>7422</v>
      </c>
      <c r="H4167" s="15" t="s">
        <v>1026</v>
      </c>
      <c r="I4167" s="15">
        <v>80</v>
      </c>
      <c r="J4167" s="15" t="s">
        <v>6043</v>
      </c>
      <c r="K4167" s="15" t="s">
        <v>7402</v>
      </c>
      <c r="L4167" s="15"/>
      <c r="M4167" s="15" t="s">
        <v>5232</v>
      </c>
      <c r="N4167" s="15" t="s">
        <v>5955</v>
      </c>
      <c r="O4167" s="15"/>
      <c r="P4167" s="15"/>
      <c r="Q4167" s="15"/>
      <c r="R4167" s="15"/>
      <c r="S4167" s="15"/>
      <c r="T4167" s="15"/>
      <c r="U4167" s="27">
        <v>12138947.1</v>
      </c>
      <c r="V4167" s="27">
        <v>12138947.1</v>
      </c>
      <c r="W4167" s="27">
        <v>12138947.1</v>
      </c>
      <c r="X4167" s="15"/>
      <c r="Y4167" s="27"/>
      <c r="Z4167" s="27"/>
      <c r="AA4167" s="15"/>
      <c r="AB4167" s="15"/>
      <c r="AC4167" s="15"/>
      <c r="AD4167" s="10"/>
      <c r="AE4167" s="39"/>
      <c r="AF4167" s="39"/>
      <c r="AG4167" s="39"/>
      <c r="AH4167" s="39"/>
      <c r="AI4167" s="39"/>
      <c r="AJ4167" s="39"/>
      <c r="AK4167" s="39"/>
      <c r="AL4167" s="39"/>
      <c r="AM4167" s="39"/>
      <c r="AN4167" s="39"/>
      <c r="AO4167" s="39"/>
      <c r="AP4167" s="39"/>
      <c r="AQ4167" s="27">
        <f t="shared" ref="AQ4167" si="147">U4167+V4167+W4167</f>
        <v>36416841.299999997</v>
      </c>
      <c r="AR4167" s="27">
        <f t="shared" si="116"/>
        <v>40786862.255999997</v>
      </c>
      <c r="AS4167" s="91"/>
      <c r="AT4167" s="9">
        <v>2017</v>
      </c>
      <c r="AU4167" s="10"/>
    </row>
    <row r="4168" spans="2:47" x14ac:dyDescent="0.25">
      <c r="B4168" s="44" t="s">
        <v>7423</v>
      </c>
      <c r="C4168" s="15" t="s">
        <v>100</v>
      </c>
      <c r="D4168" s="15" t="s">
        <v>7414</v>
      </c>
      <c r="E4168" s="15" t="s">
        <v>7415</v>
      </c>
      <c r="F4168" s="15" t="s">
        <v>7415</v>
      </c>
      <c r="G4168" s="15" t="s">
        <v>7424</v>
      </c>
      <c r="H4168" s="15" t="s">
        <v>1026</v>
      </c>
      <c r="I4168" s="15">
        <v>80</v>
      </c>
      <c r="J4168" s="15" t="s">
        <v>5951</v>
      </c>
      <c r="K4168" s="15" t="s">
        <v>5830</v>
      </c>
      <c r="L4168" s="15"/>
      <c r="M4168" s="15" t="s">
        <v>5232</v>
      </c>
      <c r="N4168" s="15" t="s">
        <v>5955</v>
      </c>
      <c r="O4168" s="15"/>
      <c r="P4168" s="15"/>
      <c r="Q4168" s="15"/>
      <c r="R4168" s="15"/>
      <c r="S4168" s="15"/>
      <c r="T4168" s="15"/>
      <c r="U4168" s="27">
        <v>975237</v>
      </c>
      <c r="V4168" s="27">
        <v>975237</v>
      </c>
      <c r="W4168" s="27">
        <v>975237</v>
      </c>
      <c r="X4168" s="15"/>
      <c r="Y4168" s="15"/>
      <c r="Z4168" s="15"/>
      <c r="AA4168" s="15"/>
      <c r="AB4168" s="15"/>
      <c r="AC4168" s="15"/>
      <c r="AD4168" s="15"/>
      <c r="AE4168" s="15"/>
      <c r="AF4168" s="15"/>
      <c r="AG4168" s="15"/>
      <c r="AH4168" s="15"/>
      <c r="AI4168" s="15"/>
      <c r="AJ4168" s="15"/>
      <c r="AK4168" s="15"/>
      <c r="AL4168" s="15"/>
      <c r="AM4168" s="15"/>
      <c r="AN4168" s="15"/>
      <c r="AO4168" s="15"/>
      <c r="AP4168" s="15"/>
      <c r="AQ4168" s="27">
        <v>0</v>
      </c>
      <c r="AR4168" s="27">
        <f t="shared" si="116"/>
        <v>0</v>
      </c>
      <c r="AS4168" s="15"/>
      <c r="AT4168" s="15">
        <v>2017</v>
      </c>
      <c r="AU4168" s="10" t="s">
        <v>7525</v>
      </c>
    </row>
    <row r="4169" spans="2:47" x14ac:dyDescent="0.25">
      <c r="B4169" s="44" t="s">
        <v>7526</v>
      </c>
      <c r="C4169" s="15" t="s">
        <v>100</v>
      </c>
      <c r="D4169" s="15" t="s">
        <v>7521</v>
      </c>
      <c r="E4169" s="15" t="s">
        <v>7415</v>
      </c>
      <c r="F4169" s="15" t="s">
        <v>7415</v>
      </c>
      <c r="G4169" s="15" t="s">
        <v>7424</v>
      </c>
      <c r="H4169" s="15" t="s">
        <v>1026</v>
      </c>
      <c r="I4169" s="15">
        <v>80</v>
      </c>
      <c r="J4169" s="15" t="s">
        <v>6043</v>
      </c>
      <c r="K4169" s="15" t="s">
        <v>5952</v>
      </c>
      <c r="L4169" s="15"/>
      <c r="M4169" s="15" t="s">
        <v>5232</v>
      </c>
      <c r="N4169" s="15" t="s">
        <v>5955</v>
      </c>
      <c r="O4169" s="15"/>
      <c r="P4169" s="15"/>
      <c r="Q4169" s="15"/>
      <c r="R4169" s="15"/>
      <c r="S4169" s="15"/>
      <c r="T4169" s="15"/>
      <c r="U4169" s="27">
        <v>975237</v>
      </c>
      <c r="V4169" s="27">
        <v>975237</v>
      </c>
      <c r="W4169" s="27">
        <v>975237</v>
      </c>
      <c r="X4169" s="15"/>
      <c r="Y4169" s="27"/>
      <c r="Z4169" s="27"/>
      <c r="AA4169" s="15"/>
      <c r="AB4169" s="15"/>
      <c r="AC4169" s="15"/>
      <c r="AD4169" s="10"/>
      <c r="AE4169" s="39"/>
      <c r="AF4169" s="39"/>
      <c r="AG4169" s="39"/>
      <c r="AH4169" s="39"/>
      <c r="AI4169" s="39"/>
      <c r="AJ4169" s="39"/>
      <c r="AK4169" s="39"/>
      <c r="AL4169" s="39"/>
      <c r="AM4169" s="39"/>
      <c r="AN4169" s="39"/>
      <c r="AO4169" s="39"/>
      <c r="AP4169" s="39"/>
      <c r="AQ4169" s="27">
        <f t="shared" ref="AQ4169" si="148">U4169+V4169+W4169</f>
        <v>2925711</v>
      </c>
      <c r="AR4169" s="27">
        <f t="shared" si="116"/>
        <v>3276796.3200000003</v>
      </c>
      <c r="AS4169" s="91"/>
      <c r="AT4169" s="9">
        <v>2017</v>
      </c>
      <c r="AU4169" s="10"/>
    </row>
    <row r="4170" spans="2:47" x14ac:dyDescent="0.25">
      <c r="B4170" s="44" t="s">
        <v>7425</v>
      </c>
      <c r="C4170" s="15" t="s">
        <v>100</v>
      </c>
      <c r="D4170" s="15" t="s">
        <v>7414</v>
      </c>
      <c r="E4170" s="15" t="s">
        <v>7415</v>
      </c>
      <c r="F4170" s="15" t="s">
        <v>7415</v>
      </c>
      <c r="G4170" s="15" t="s">
        <v>7426</v>
      </c>
      <c r="H4170" s="15" t="s">
        <v>1026</v>
      </c>
      <c r="I4170" s="15">
        <v>80</v>
      </c>
      <c r="J4170" s="15" t="s">
        <v>5951</v>
      </c>
      <c r="K4170" s="15" t="s">
        <v>5830</v>
      </c>
      <c r="L4170" s="15"/>
      <c r="M4170" s="15" t="s">
        <v>5232</v>
      </c>
      <c r="N4170" s="15" t="s">
        <v>5955</v>
      </c>
      <c r="O4170" s="15"/>
      <c r="P4170" s="15"/>
      <c r="Q4170" s="15"/>
      <c r="R4170" s="15"/>
      <c r="S4170" s="15"/>
      <c r="T4170" s="15"/>
      <c r="U4170" s="27">
        <v>2162622</v>
      </c>
      <c r="V4170" s="27">
        <v>2162622</v>
      </c>
      <c r="W4170" s="27">
        <v>2162622</v>
      </c>
      <c r="X4170" s="15"/>
      <c r="Y4170" s="15"/>
      <c r="Z4170" s="15"/>
      <c r="AA4170" s="15"/>
      <c r="AB4170" s="15"/>
      <c r="AC4170" s="15"/>
      <c r="AD4170" s="15"/>
      <c r="AE4170" s="15"/>
      <c r="AF4170" s="15"/>
      <c r="AG4170" s="15"/>
      <c r="AH4170" s="15"/>
      <c r="AI4170" s="15"/>
      <c r="AJ4170" s="15"/>
      <c r="AK4170" s="15"/>
      <c r="AL4170" s="15"/>
      <c r="AM4170" s="15"/>
      <c r="AN4170" s="15"/>
      <c r="AO4170" s="15"/>
      <c r="AP4170" s="15"/>
      <c r="AQ4170" s="27">
        <v>0</v>
      </c>
      <c r="AR4170" s="27">
        <f t="shared" si="116"/>
        <v>0</v>
      </c>
      <c r="AS4170" s="15"/>
      <c r="AT4170" s="15">
        <v>2017</v>
      </c>
      <c r="AU4170" s="10" t="s">
        <v>7525</v>
      </c>
    </row>
    <row r="4171" spans="2:47" x14ac:dyDescent="0.25">
      <c r="B4171" s="44" t="s">
        <v>7527</v>
      </c>
      <c r="C4171" s="15" t="s">
        <v>100</v>
      </c>
      <c r="D4171" s="15" t="s">
        <v>7521</v>
      </c>
      <c r="E4171" s="15" t="s">
        <v>7415</v>
      </c>
      <c r="F4171" s="15" t="s">
        <v>7415</v>
      </c>
      <c r="G4171" s="15" t="s">
        <v>7426</v>
      </c>
      <c r="H4171" s="15" t="s">
        <v>1026</v>
      </c>
      <c r="I4171" s="15">
        <v>80</v>
      </c>
      <c r="J4171" s="15" t="s">
        <v>6043</v>
      </c>
      <c r="K4171" s="15" t="s">
        <v>5952</v>
      </c>
      <c r="L4171" s="15"/>
      <c r="M4171" s="15" t="s">
        <v>5232</v>
      </c>
      <c r="N4171" s="15" t="s">
        <v>5955</v>
      </c>
      <c r="O4171" s="15"/>
      <c r="P4171" s="15"/>
      <c r="Q4171" s="15"/>
      <c r="R4171" s="15"/>
      <c r="S4171" s="15"/>
      <c r="T4171" s="15"/>
      <c r="U4171" s="27">
        <v>2162622</v>
      </c>
      <c r="V4171" s="27">
        <v>2162622</v>
      </c>
      <c r="W4171" s="27">
        <v>2162622</v>
      </c>
      <c r="X4171" s="15"/>
      <c r="Y4171" s="27"/>
      <c r="Z4171" s="27"/>
      <c r="AA4171" s="15"/>
      <c r="AB4171" s="15"/>
      <c r="AC4171" s="15"/>
      <c r="AD4171" s="10"/>
      <c r="AE4171" s="39"/>
      <c r="AF4171" s="39"/>
      <c r="AG4171" s="39"/>
      <c r="AH4171" s="39"/>
      <c r="AI4171" s="39"/>
      <c r="AJ4171" s="39"/>
      <c r="AK4171" s="39"/>
      <c r="AL4171" s="39"/>
      <c r="AM4171" s="39"/>
      <c r="AN4171" s="39"/>
      <c r="AO4171" s="39"/>
      <c r="AP4171" s="39"/>
      <c r="AQ4171" s="27">
        <f t="shared" ref="AQ4171" si="149">U4171+V4171+W4171</f>
        <v>6487866</v>
      </c>
      <c r="AR4171" s="27">
        <f t="shared" si="116"/>
        <v>7266409.9200000009</v>
      </c>
      <c r="AS4171" s="91"/>
      <c r="AT4171" s="9">
        <v>2017</v>
      </c>
      <c r="AU4171" s="10"/>
    </row>
    <row r="4172" spans="2:47" x14ac:dyDescent="0.25">
      <c r="B4172" s="44" t="s">
        <v>7427</v>
      </c>
      <c r="C4172" s="15" t="s">
        <v>100</v>
      </c>
      <c r="D4172" s="15" t="s">
        <v>6842</v>
      </c>
      <c r="E4172" s="15" t="s">
        <v>7393</v>
      </c>
      <c r="F4172" s="15" t="s">
        <v>7393</v>
      </c>
      <c r="G4172" s="15" t="s">
        <v>6502</v>
      </c>
      <c r="H4172" s="15" t="s">
        <v>1026</v>
      </c>
      <c r="I4172" s="15">
        <v>100</v>
      </c>
      <c r="J4172" s="15" t="s">
        <v>5951</v>
      </c>
      <c r="K4172" s="15" t="s">
        <v>6530</v>
      </c>
      <c r="L4172" s="15"/>
      <c r="M4172" s="15" t="s">
        <v>5232</v>
      </c>
      <c r="N4172" s="15" t="s">
        <v>5955</v>
      </c>
      <c r="O4172" s="15"/>
      <c r="P4172" s="15"/>
      <c r="Q4172" s="15"/>
      <c r="R4172" s="15"/>
      <c r="S4172" s="15"/>
      <c r="T4172" s="15"/>
      <c r="U4172" s="27">
        <v>11979801.6</v>
      </c>
      <c r="V4172" s="27">
        <v>12458993.664000001</v>
      </c>
      <c r="W4172" s="27">
        <v>12957353.410560001</v>
      </c>
      <c r="X4172" s="15"/>
      <c r="Y4172" s="15"/>
      <c r="Z4172" s="15"/>
      <c r="AA4172" s="15"/>
      <c r="AB4172" s="15"/>
      <c r="AC4172" s="15"/>
      <c r="AD4172" s="15"/>
      <c r="AE4172" s="15"/>
      <c r="AF4172" s="15"/>
      <c r="AG4172" s="15"/>
      <c r="AH4172" s="15"/>
      <c r="AI4172" s="15"/>
      <c r="AJ4172" s="15"/>
      <c r="AK4172" s="15"/>
      <c r="AL4172" s="15"/>
      <c r="AM4172" s="15"/>
      <c r="AN4172" s="15"/>
      <c r="AO4172" s="15"/>
      <c r="AP4172" s="15"/>
      <c r="AQ4172" s="27">
        <v>0</v>
      </c>
      <c r="AR4172" s="27">
        <f t="shared" si="116"/>
        <v>0</v>
      </c>
      <c r="AS4172" s="15"/>
      <c r="AT4172" s="15">
        <v>2017</v>
      </c>
      <c r="AU4172" s="10" t="s">
        <v>7512</v>
      </c>
    </row>
    <row r="4173" spans="2:47" x14ac:dyDescent="0.25">
      <c r="B4173" s="44" t="s">
        <v>7528</v>
      </c>
      <c r="C4173" s="15" t="s">
        <v>100</v>
      </c>
      <c r="D4173" s="15" t="s">
        <v>7529</v>
      </c>
      <c r="E4173" s="15" t="s">
        <v>7393</v>
      </c>
      <c r="F4173" s="15" t="s">
        <v>7393</v>
      </c>
      <c r="G4173" s="15" t="s">
        <v>6502</v>
      </c>
      <c r="H4173" s="15" t="s">
        <v>1026</v>
      </c>
      <c r="I4173" s="15">
        <v>100</v>
      </c>
      <c r="J4173" s="15" t="s">
        <v>6043</v>
      </c>
      <c r="K4173" s="15" t="s">
        <v>5952</v>
      </c>
      <c r="L4173" s="15"/>
      <c r="M4173" s="15" t="s">
        <v>5232</v>
      </c>
      <c r="N4173" s="15" t="s">
        <v>5955</v>
      </c>
      <c r="O4173" s="15"/>
      <c r="P4173" s="15"/>
      <c r="Q4173" s="15"/>
      <c r="R4173" s="15"/>
      <c r="S4173" s="15"/>
      <c r="T4173" s="15"/>
      <c r="U4173" s="27">
        <v>11980800</v>
      </c>
      <c r="V4173" s="27">
        <v>12460032</v>
      </c>
      <c r="W4173" s="27">
        <v>12958433.280000001</v>
      </c>
      <c r="X4173" s="15"/>
      <c r="Y4173" s="27"/>
      <c r="Z4173" s="27"/>
      <c r="AA4173" s="15"/>
      <c r="AB4173" s="15"/>
      <c r="AC4173" s="15"/>
      <c r="AD4173" s="10"/>
      <c r="AE4173" s="39"/>
      <c r="AF4173" s="39"/>
      <c r="AG4173" s="39"/>
      <c r="AH4173" s="39"/>
      <c r="AI4173" s="39"/>
      <c r="AJ4173" s="39"/>
      <c r="AK4173" s="39"/>
      <c r="AL4173" s="39"/>
      <c r="AM4173" s="39"/>
      <c r="AN4173" s="39"/>
      <c r="AO4173" s="39"/>
      <c r="AP4173" s="39"/>
      <c r="AQ4173" s="27">
        <v>0</v>
      </c>
      <c r="AR4173" s="27">
        <f t="shared" si="116"/>
        <v>0</v>
      </c>
      <c r="AS4173" s="91"/>
      <c r="AT4173" s="9">
        <v>2017</v>
      </c>
      <c r="AU4173" s="10" t="s">
        <v>7711</v>
      </c>
    </row>
    <row r="4174" spans="2:47" x14ac:dyDescent="0.25">
      <c r="B4174" s="44" t="s">
        <v>7428</v>
      </c>
      <c r="C4174" s="15" t="s">
        <v>100</v>
      </c>
      <c r="D4174" s="15" t="s">
        <v>7429</v>
      </c>
      <c r="E4174" s="15" t="s">
        <v>6516</v>
      </c>
      <c r="F4174" s="15" t="s">
        <v>6517</v>
      </c>
      <c r="G4174" s="15" t="s">
        <v>7430</v>
      </c>
      <c r="H4174" s="15" t="s">
        <v>1026</v>
      </c>
      <c r="I4174" s="15">
        <v>20</v>
      </c>
      <c r="J4174" s="15" t="s">
        <v>5951</v>
      </c>
      <c r="K4174" s="15" t="s">
        <v>6530</v>
      </c>
      <c r="L4174" s="15"/>
      <c r="M4174" s="15" t="s">
        <v>5232</v>
      </c>
      <c r="N4174" s="15" t="s">
        <v>5955</v>
      </c>
      <c r="O4174" s="15"/>
      <c r="P4174" s="15"/>
      <c r="Q4174" s="15"/>
      <c r="R4174" s="15"/>
      <c r="S4174" s="15"/>
      <c r="T4174" s="15"/>
      <c r="U4174" s="27">
        <v>7919942.4095999999</v>
      </c>
      <c r="V4174" s="27">
        <v>8236740.1059840005</v>
      </c>
      <c r="W4174" s="27">
        <v>8566209.71022336</v>
      </c>
      <c r="X4174" s="15"/>
      <c r="Y4174" s="15"/>
      <c r="Z4174" s="15"/>
      <c r="AA4174" s="15"/>
      <c r="AB4174" s="15"/>
      <c r="AC4174" s="15"/>
      <c r="AD4174" s="15"/>
      <c r="AE4174" s="15"/>
      <c r="AF4174" s="15"/>
      <c r="AG4174" s="15"/>
      <c r="AH4174" s="15"/>
      <c r="AI4174" s="15"/>
      <c r="AJ4174" s="15"/>
      <c r="AK4174" s="15"/>
      <c r="AL4174" s="15"/>
      <c r="AM4174" s="15"/>
      <c r="AN4174" s="15"/>
      <c r="AO4174" s="15"/>
      <c r="AP4174" s="15"/>
      <c r="AQ4174" s="27">
        <v>0</v>
      </c>
      <c r="AR4174" s="27">
        <f t="shared" si="116"/>
        <v>0</v>
      </c>
      <c r="AS4174" s="15"/>
      <c r="AT4174" s="15">
        <v>2017</v>
      </c>
      <c r="AU4174" s="10" t="s">
        <v>7525</v>
      </c>
    </row>
    <row r="4175" spans="2:47" x14ac:dyDescent="0.25">
      <c r="B4175" s="44" t="s">
        <v>7530</v>
      </c>
      <c r="C4175" s="15" t="s">
        <v>100</v>
      </c>
      <c r="D4175" s="15" t="s">
        <v>7531</v>
      </c>
      <c r="E4175" s="15" t="s">
        <v>6516</v>
      </c>
      <c r="F4175" s="15" t="s">
        <v>6517</v>
      </c>
      <c r="G4175" s="15" t="s">
        <v>7430</v>
      </c>
      <c r="H4175" s="15" t="s">
        <v>1026</v>
      </c>
      <c r="I4175" s="15">
        <v>20</v>
      </c>
      <c r="J4175" s="15" t="s">
        <v>6043</v>
      </c>
      <c r="K4175" s="15" t="s">
        <v>7532</v>
      </c>
      <c r="L4175" s="15"/>
      <c r="M4175" s="15" t="s">
        <v>5232</v>
      </c>
      <c r="N4175" s="15" t="s">
        <v>5955</v>
      </c>
      <c r="O4175" s="15"/>
      <c r="P4175" s="15"/>
      <c r="Q4175" s="15"/>
      <c r="R4175" s="15"/>
      <c r="S4175" s="15"/>
      <c r="T4175" s="15"/>
      <c r="U4175" s="27">
        <v>9503930</v>
      </c>
      <c r="V4175" s="27">
        <v>9884087.2000000011</v>
      </c>
      <c r="W4175" s="27">
        <v>10279450.689999999</v>
      </c>
      <c r="X4175" s="15"/>
      <c r="Y4175" s="27"/>
      <c r="Z4175" s="27"/>
      <c r="AA4175" s="15"/>
      <c r="AB4175" s="15"/>
      <c r="AC4175" s="15"/>
      <c r="AD4175" s="10"/>
      <c r="AE4175" s="39"/>
      <c r="AF4175" s="39"/>
      <c r="AG4175" s="39"/>
      <c r="AH4175" s="39"/>
      <c r="AI4175" s="39"/>
      <c r="AJ4175" s="39"/>
      <c r="AK4175" s="39"/>
      <c r="AL4175" s="39"/>
      <c r="AM4175" s="39"/>
      <c r="AN4175" s="39"/>
      <c r="AO4175" s="39"/>
      <c r="AP4175" s="39"/>
      <c r="AQ4175" s="27">
        <v>0</v>
      </c>
      <c r="AR4175" s="27">
        <f t="shared" si="116"/>
        <v>0</v>
      </c>
      <c r="AS4175" s="91"/>
      <c r="AT4175" s="9">
        <v>2017</v>
      </c>
      <c r="AU4175" s="10" t="s">
        <v>7711</v>
      </c>
    </row>
    <row r="4176" spans="2:47" x14ac:dyDescent="0.25">
      <c r="B4176" s="44" t="s">
        <v>7431</v>
      </c>
      <c r="C4176" s="15" t="s">
        <v>100</v>
      </c>
      <c r="D4176" s="15" t="s">
        <v>7429</v>
      </c>
      <c r="E4176" s="15" t="s">
        <v>6516</v>
      </c>
      <c r="F4176" s="15" t="s">
        <v>6517</v>
      </c>
      <c r="G4176" s="15" t="s">
        <v>7432</v>
      </c>
      <c r="H4176" s="15" t="s">
        <v>1026</v>
      </c>
      <c r="I4176" s="15">
        <v>20</v>
      </c>
      <c r="J4176" s="15" t="s">
        <v>5951</v>
      </c>
      <c r="K4176" s="15" t="s">
        <v>6530</v>
      </c>
      <c r="L4176" s="15"/>
      <c r="M4176" s="15" t="s">
        <v>5232</v>
      </c>
      <c r="N4176" s="15" t="s">
        <v>5955</v>
      </c>
      <c r="O4176" s="15"/>
      <c r="P4176" s="15"/>
      <c r="Q4176" s="15"/>
      <c r="R4176" s="15"/>
      <c r="S4176" s="15"/>
      <c r="T4176" s="15"/>
      <c r="U4176" s="27">
        <v>7874047.9584000008</v>
      </c>
      <c r="V4176" s="27">
        <v>8189009.8767360011</v>
      </c>
      <c r="W4176" s="27">
        <v>8516570.271805441</v>
      </c>
      <c r="X4176" s="15"/>
      <c r="Y4176" s="15"/>
      <c r="Z4176" s="15"/>
      <c r="AA4176" s="15"/>
      <c r="AB4176" s="15"/>
      <c r="AC4176" s="15"/>
      <c r="AD4176" s="15"/>
      <c r="AE4176" s="15"/>
      <c r="AF4176" s="15"/>
      <c r="AG4176" s="15"/>
      <c r="AH4176" s="15"/>
      <c r="AI4176" s="15"/>
      <c r="AJ4176" s="15"/>
      <c r="AK4176" s="15"/>
      <c r="AL4176" s="15"/>
      <c r="AM4176" s="15"/>
      <c r="AN4176" s="15"/>
      <c r="AO4176" s="15"/>
      <c r="AP4176" s="15"/>
      <c r="AQ4176" s="27">
        <v>0</v>
      </c>
      <c r="AR4176" s="27">
        <f t="shared" si="116"/>
        <v>0</v>
      </c>
      <c r="AS4176" s="15"/>
      <c r="AT4176" s="15">
        <v>2017</v>
      </c>
      <c r="AU4176" s="10" t="s">
        <v>7525</v>
      </c>
    </row>
    <row r="4177" spans="2:47" x14ac:dyDescent="0.25">
      <c r="B4177" s="44" t="s">
        <v>7533</v>
      </c>
      <c r="C4177" s="15" t="s">
        <v>100</v>
      </c>
      <c r="D4177" s="15" t="s">
        <v>7531</v>
      </c>
      <c r="E4177" s="15" t="s">
        <v>6516</v>
      </c>
      <c r="F4177" s="15" t="s">
        <v>6517</v>
      </c>
      <c r="G4177" s="15" t="s">
        <v>7432</v>
      </c>
      <c r="H4177" s="15" t="s">
        <v>1026</v>
      </c>
      <c r="I4177" s="15">
        <v>20</v>
      </c>
      <c r="J4177" s="15" t="s">
        <v>6043</v>
      </c>
      <c r="K4177" s="15" t="s">
        <v>5964</v>
      </c>
      <c r="L4177" s="15"/>
      <c r="M4177" s="15" t="s">
        <v>5232</v>
      </c>
      <c r="N4177" s="15" t="s">
        <v>5955</v>
      </c>
      <c r="O4177" s="15"/>
      <c r="P4177" s="15"/>
      <c r="Q4177" s="15"/>
      <c r="R4177" s="15"/>
      <c r="S4177" s="15"/>
      <c r="T4177" s="15"/>
      <c r="U4177" s="27">
        <v>9448860</v>
      </c>
      <c r="V4177" s="27">
        <v>9826814.4000000004</v>
      </c>
      <c r="W4177" s="27">
        <v>10219886.98</v>
      </c>
      <c r="X4177" s="15"/>
      <c r="Y4177" s="27"/>
      <c r="Z4177" s="27"/>
      <c r="AA4177" s="15"/>
      <c r="AB4177" s="15"/>
      <c r="AC4177" s="15"/>
      <c r="AD4177" s="10"/>
      <c r="AE4177" s="39"/>
      <c r="AF4177" s="39"/>
      <c r="AG4177" s="39"/>
      <c r="AH4177" s="39"/>
      <c r="AI4177" s="39"/>
      <c r="AJ4177" s="39"/>
      <c r="AK4177" s="39"/>
      <c r="AL4177" s="39"/>
      <c r="AM4177" s="39"/>
      <c r="AN4177" s="39"/>
      <c r="AO4177" s="39"/>
      <c r="AP4177" s="39"/>
      <c r="AQ4177" s="27">
        <v>0</v>
      </c>
      <c r="AR4177" s="27">
        <f t="shared" si="116"/>
        <v>0</v>
      </c>
      <c r="AS4177" s="91"/>
      <c r="AT4177" s="9">
        <v>2017</v>
      </c>
      <c r="AU4177" s="10" t="s">
        <v>7711</v>
      </c>
    </row>
    <row r="4178" spans="2:47" x14ac:dyDescent="0.25">
      <c r="B4178" s="44" t="s">
        <v>7433</v>
      </c>
      <c r="C4178" s="15" t="s">
        <v>100</v>
      </c>
      <c r="D4178" s="15" t="s">
        <v>7429</v>
      </c>
      <c r="E4178" s="15" t="s">
        <v>6516</v>
      </c>
      <c r="F4178" s="15" t="s">
        <v>6517</v>
      </c>
      <c r="G4178" s="15" t="s">
        <v>7434</v>
      </c>
      <c r="H4178" s="15" t="s">
        <v>1026</v>
      </c>
      <c r="I4178" s="15">
        <v>20</v>
      </c>
      <c r="J4178" s="15" t="s">
        <v>5951</v>
      </c>
      <c r="K4178" s="15" t="s">
        <v>6530</v>
      </c>
      <c r="L4178" s="15"/>
      <c r="M4178" s="15" t="s">
        <v>5232</v>
      </c>
      <c r="N4178" s="15" t="s">
        <v>5955</v>
      </c>
      <c r="O4178" s="15"/>
      <c r="P4178" s="15"/>
      <c r="Q4178" s="15"/>
      <c r="R4178" s="15"/>
      <c r="S4178" s="15"/>
      <c r="T4178" s="15"/>
      <c r="U4178" s="27">
        <v>5624320.0416000001</v>
      </c>
      <c r="V4178" s="27">
        <v>5849292.8432640005</v>
      </c>
      <c r="W4178" s="27">
        <v>6083264.5569945611</v>
      </c>
      <c r="X4178" s="15"/>
      <c r="Y4178" s="15"/>
      <c r="Z4178" s="15"/>
      <c r="AA4178" s="15"/>
      <c r="AB4178" s="15"/>
      <c r="AC4178" s="15"/>
      <c r="AD4178" s="15"/>
      <c r="AE4178" s="15"/>
      <c r="AF4178" s="15"/>
      <c r="AG4178" s="15"/>
      <c r="AH4178" s="15"/>
      <c r="AI4178" s="15"/>
      <c r="AJ4178" s="15"/>
      <c r="AK4178" s="15"/>
      <c r="AL4178" s="15"/>
      <c r="AM4178" s="15"/>
      <c r="AN4178" s="15"/>
      <c r="AO4178" s="15"/>
      <c r="AP4178" s="15"/>
      <c r="AQ4178" s="27">
        <v>0</v>
      </c>
      <c r="AR4178" s="27">
        <f t="shared" si="116"/>
        <v>0</v>
      </c>
      <c r="AS4178" s="15"/>
      <c r="AT4178" s="15">
        <v>2017</v>
      </c>
      <c r="AU4178" s="10" t="s">
        <v>7525</v>
      </c>
    </row>
    <row r="4179" spans="2:47" x14ac:dyDescent="0.25">
      <c r="B4179" s="44" t="s">
        <v>7534</v>
      </c>
      <c r="C4179" s="15" t="s">
        <v>100</v>
      </c>
      <c r="D4179" s="15" t="s">
        <v>7531</v>
      </c>
      <c r="E4179" s="15" t="s">
        <v>6516</v>
      </c>
      <c r="F4179" s="15" t="s">
        <v>6517</v>
      </c>
      <c r="G4179" s="15" t="s">
        <v>7434</v>
      </c>
      <c r="H4179" s="15" t="s">
        <v>1026</v>
      </c>
      <c r="I4179" s="15">
        <v>20</v>
      </c>
      <c r="J4179" s="15" t="s">
        <v>6043</v>
      </c>
      <c r="K4179" s="15" t="s">
        <v>7535</v>
      </c>
      <c r="L4179" s="15"/>
      <c r="M4179" s="15" t="s">
        <v>5232</v>
      </c>
      <c r="N4179" s="15" t="s">
        <v>5955</v>
      </c>
      <c r="O4179" s="15"/>
      <c r="P4179" s="15"/>
      <c r="Q4179" s="15"/>
      <c r="R4179" s="15"/>
      <c r="S4179" s="15"/>
      <c r="T4179" s="15"/>
      <c r="U4179" s="27">
        <v>6749180</v>
      </c>
      <c r="V4179" s="27">
        <v>7019147.2000000002</v>
      </c>
      <c r="W4179" s="27">
        <v>7299913.0899999999</v>
      </c>
      <c r="X4179" s="15"/>
      <c r="Y4179" s="27"/>
      <c r="Z4179" s="27"/>
      <c r="AA4179" s="15"/>
      <c r="AB4179" s="15"/>
      <c r="AC4179" s="15"/>
      <c r="AD4179" s="10"/>
      <c r="AE4179" s="39"/>
      <c r="AF4179" s="39"/>
      <c r="AG4179" s="39"/>
      <c r="AH4179" s="39"/>
      <c r="AI4179" s="39"/>
      <c r="AJ4179" s="39"/>
      <c r="AK4179" s="39"/>
      <c r="AL4179" s="39"/>
      <c r="AM4179" s="39"/>
      <c r="AN4179" s="39"/>
      <c r="AO4179" s="39"/>
      <c r="AP4179" s="39"/>
      <c r="AQ4179" s="27">
        <v>0</v>
      </c>
      <c r="AR4179" s="27">
        <f t="shared" si="116"/>
        <v>0</v>
      </c>
      <c r="AS4179" s="91"/>
      <c r="AT4179" s="9">
        <v>2017</v>
      </c>
      <c r="AU4179" s="10" t="s">
        <v>7711</v>
      </c>
    </row>
    <row r="4180" spans="2:47" x14ac:dyDescent="0.25">
      <c r="B4180" s="44" t="s">
        <v>7435</v>
      </c>
      <c r="C4180" s="15" t="s">
        <v>100</v>
      </c>
      <c r="D4180" s="15" t="s">
        <v>7429</v>
      </c>
      <c r="E4180" s="15" t="s">
        <v>6516</v>
      </c>
      <c r="F4180" s="15" t="s">
        <v>6517</v>
      </c>
      <c r="G4180" s="15" t="s">
        <v>7436</v>
      </c>
      <c r="H4180" s="15" t="s">
        <v>1026</v>
      </c>
      <c r="I4180" s="15">
        <v>20</v>
      </c>
      <c r="J4180" s="15" t="s">
        <v>5951</v>
      </c>
      <c r="K4180" s="15" t="s">
        <v>6530</v>
      </c>
      <c r="L4180" s="15"/>
      <c r="M4180" s="15" t="s">
        <v>5232</v>
      </c>
      <c r="N4180" s="15" t="s">
        <v>5955</v>
      </c>
      <c r="O4180" s="15"/>
      <c r="P4180" s="15"/>
      <c r="Q4180" s="15"/>
      <c r="R4180" s="15"/>
      <c r="S4180" s="15"/>
      <c r="T4180" s="15"/>
      <c r="U4180" s="27">
        <v>8220787.2863999996</v>
      </c>
      <c r="V4180" s="27">
        <v>8549618.7778559998</v>
      </c>
      <c r="W4180" s="27">
        <v>8891603.5289702397</v>
      </c>
      <c r="X4180" s="15"/>
      <c r="Y4180" s="15"/>
      <c r="Z4180" s="15"/>
      <c r="AA4180" s="15"/>
      <c r="AB4180" s="15"/>
      <c r="AC4180" s="15"/>
      <c r="AD4180" s="15"/>
      <c r="AE4180" s="15"/>
      <c r="AF4180" s="15"/>
      <c r="AG4180" s="15"/>
      <c r="AH4180" s="15"/>
      <c r="AI4180" s="15"/>
      <c r="AJ4180" s="15"/>
      <c r="AK4180" s="15"/>
      <c r="AL4180" s="15"/>
      <c r="AM4180" s="15"/>
      <c r="AN4180" s="15"/>
      <c r="AO4180" s="15"/>
      <c r="AP4180" s="15"/>
      <c r="AQ4180" s="27">
        <v>0</v>
      </c>
      <c r="AR4180" s="27">
        <f t="shared" si="116"/>
        <v>0</v>
      </c>
      <c r="AS4180" s="15"/>
      <c r="AT4180" s="15">
        <v>2017</v>
      </c>
      <c r="AU4180" s="10" t="s">
        <v>7525</v>
      </c>
    </row>
    <row r="4181" spans="2:47" x14ac:dyDescent="0.25">
      <c r="B4181" s="44" t="s">
        <v>7536</v>
      </c>
      <c r="C4181" s="15" t="s">
        <v>100</v>
      </c>
      <c r="D4181" s="15" t="s">
        <v>7531</v>
      </c>
      <c r="E4181" s="15" t="s">
        <v>6516</v>
      </c>
      <c r="F4181" s="15" t="s">
        <v>6517</v>
      </c>
      <c r="G4181" s="15" t="s">
        <v>7436</v>
      </c>
      <c r="H4181" s="15" t="s">
        <v>1026</v>
      </c>
      <c r="I4181" s="15">
        <v>20</v>
      </c>
      <c r="J4181" s="15" t="s">
        <v>6043</v>
      </c>
      <c r="K4181" s="15" t="s">
        <v>7537</v>
      </c>
      <c r="L4181" s="15"/>
      <c r="M4181" s="15" t="s">
        <v>5232</v>
      </c>
      <c r="N4181" s="15" t="s">
        <v>5955</v>
      </c>
      <c r="O4181" s="15"/>
      <c r="P4181" s="15"/>
      <c r="Q4181" s="15"/>
      <c r="R4181" s="15"/>
      <c r="S4181" s="15"/>
      <c r="T4181" s="15"/>
      <c r="U4181" s="27">
        <v>9864944.7400000002</v>
      </c>
      <c r="V4181" s="27">
        <v>10259542.529999999</v>
      </c>
      <c r="W4181" s="27">
        <v>10669924.23</v>
      </c>
      <c r="X4181" s="15"/>
      <c r="Y4181" s="27"/>
      <c r="Z4181" s="27"/>
      <c r="AA4181" s="15"/>
      <c r="AB4181" s="15"/>
      <c r="AC4181" s="15"/>
      <c r="AD4181" s="10"/>
      <c r="AE4181" s="39"/>
      <c r="AF4181" s="39"/>
      <c r="AG4181" s="39"/>
      <c r="AH4181" s="39"/>
      <c r="AI4181" s="39"/>
      <c r="AJ4181" s="39"/>
      <c r="AK4181" s="39"/>
      <c r="AL4181" s="39"/>
      <c r="AM4181" s="39"/>
      <c r="AN4181" s="39"/>
      <c r="AO4181" s="39"/>
      <c r="AP4181" s="39"/>
      <c r="AQ4181" s="27">
        <v>0</v>
      </c>
      <c r="AR4181" s="27">
        <f t="shared" si="116"/>
        <v>0</v>
      </c>
      <c r="AS4181" s="91"/>
      <c r="AT4181" s="9">
        <v>2017</v>
      </c>
      <c r="AU4181" s="10" t="s">
        <v>7711</v>
      </c>
    </row>
    <row r="4182" spans="2:47" x14ac:dyDescent="0.25">
      <c r="B4182" s="44" t="s">
        <v>7437</v>
      </c>
      <c r="C4182" s="15" t="s">
        <v>100</v>
      </c>
      <c r="D4182" s="15" t="s">
        <v>7429</v>
      </c>
      <c r="E4182" s="15" t="s">
        <v>6516</v>
      </c>
      <c r="F4182" s="15" t="s">
        <v>6517</v>
      </c>
      <c r="G4182" s="15" t="s">
        <v>7438</v>
      </c>
      <c r="H4182" s="15" t="s">
        <v>1026</v>
      </c>
      <c r="I4182" s="15">
        <v>20</v>
      </c>
      <c r="J4182" s="15" t="s">
        <v>5951</v>
      </c>
      <c r="K4182" s="15" t="s">
        <v>6530</v>
      </c>
      <c r="L4182" s="15"/>
      <c r="M4182" s="15" t="s">
        <v>5232</v>
      </c>
      <c r="N4182" s="15" t="s">
        <v>5955</v>
      </c>
      <c r="O4182" s="15"/>
      <c r="P4182" s="15"/>
      <c r="Q4182" s="15"/>
      <c r="R4182" s="15"/>
      <c r="S4182" s="15"/>
      <c r="T4182" s="15"/>
      <c r="U4182" s="27">
        <v>4950526.4640000006</v>
      </c>
      <c r="V4182" s="27">
        <v>5148547.5225600004</v>
      </c>
      <c r="W4182" s="27">
        <v>5354489.4234624002</v>
      </c>
      <c r="X4182" s="15"/>
      <c r="Y4182" s="15"/>
      <c r="Z4182" s="15"/>
      <c r="AA4182" s="15"/>
      <c r="AB4182" s="15"/>
      <c r="AC4182" s="15"/>
      <c r="AD4182" s="15"/>
      <c r="AE4182" s="15"/>
      <c r="AF4182" s="15"/>
      <c r="AG4182" s="15"/>
      <c r="AH4182" s="15"/>
      <c r="AI4182" s="15"/>
      <c r="AJ4182" s="15"/>
      <c r="AK4182" s="15"/>
      <c r="AL4182" s="15"/>
      <c r="AM4182" s="15"/>
      <c r="AN4182" s="15"/>
      <c r="AO4182" s="15"/>
      <c r="AP4182" s="15"/>
      <c r="AQ4182" s="27">
        <v>0</v>
      </c>
      <c r="AR4182" s="27">
        <f t="shared" si="116"/>
        <v>0</v>
      </c>
      <c r="AS4182" s="15"/>
      <c r="AT4182" s="15">
        <v>2017</v>
      </c>
      <c r="AU4182" s="10" t="s">
        <v>7525</v>
      </c>
    </row>
    <row r="4183" spans="2:47" x14ac:dyDescent="0.25">
      <c r="B4183" s="44" t="s">
        <v>7538</v>
      </c>
      <c r="C4183" s="15" t="s">
        <v>100</v>
      </c>
      <c r="D4183" s="15" t="s">
        <v>7531</v>
      </c>
      <c r="E4183" s="15" t="s">
        <v>6516</v>
      </c>
      <c r="F4183" s="15" t="s">
        <v>6517</v>
      </c>
      <c r="G4183" s="15" t="s">
        <v>7438</v>
      </c>
      <c r="H4183" s="15" t="s">
        <v>1026</v>
      </c>
      <c r="I4183" s="15">
        <v>20</v>
      </c>
      <c r="J4183" s="15" t="s">
        <v>6043</v>
      </c>
      <c r="K4183" s="15" t="s">
        <v>5952</v>
      </c>
      <c r="L4183" s="15"/>
      <c r="M4183" s="15" t="s">
        <v>5232</v>
      </c>
      <c r="N4183" s="15" t="s">
        <v>5955</v>
      </c>
      <c r="O4183" s="15"/>
      <c r="P4183" s="15"/>
      <c r="Q4183" s="15"/>
      <c r="R4183" s="15"/>
      <c r="S4183" s="15"/>
      <c r="T4183" s="15"/>
      <c r="U4183" s="27">
        <v>5940631.7599999998</v>
      </c>
      <c r="V4183" s="27">
        <v>6178257.0300000003</v>
      </c>
      <c r="W4183" s="27">
        <v>6425387.3099999996</v>
      </c>
      <c r="X4183" s="15"/>
      <c r="Y4183" s="27"/>
      <c r="Z4183" s="27"/>
      <c r="AA4183" s="15"/>
      <c r="AB4183" s="15"/>
      <c r="AC4183" s="15"/>
      <c r="AD4183" s="10"/>
      <c r="AE4183" s="39"/>
      <c r="AF4183" s="39"/>
      <c r="AG4183" s="39"/>
      <c r="AH4183" s="39"/>
      <c r="AI4183" s="39"/>
      <c r="AJ4183" s="39"/>
      <c r="AK4183" s="39"/>
      <c r="AL4183" s="39"/>
      <c r="AM4183" s="39"/>
      <c r="AN4183" s="39"/>
      <c r="AO4183" s="39"/>
      <c r="AP4183" s="39"/>
      <c r="AQ4183" s="27">
        <v>0</v>
      </c>
      <c r="AR4183" s="27">
        <f t="shared" si="116"/>
        <v>0</v>
      </c>
      <c r="AS4183" s="91"/>
      <c r="AT4183" s="9">
        <v>2017</v>
      </c>
      <c r="AU4183" s="10" t="s">
        <v>7711</v>
      </c>
    </row>
    <row r="4184" spans="2:47" x14ac:dyDescent="0.25">
      <c r="B4184" s="44" t="s">
        <v>7439</v>
      </c>
      <c r="C4184" s="15" t="s">
        <v>100</v>
      </c>
      <c r="D4184" s="15" t="s">
        <v>7429</v>
      </c>
      <c r="E4184" s="15" t="s">
        <v>6516</v>
      </c>
      <c r="F4184" s="15" t="s">
        <v>6517</v>
      </c>
      <c r="G4184" s="15" t="s">
        <v>7440</v>
      </c>
      <c r="H4184" s="15" t="s">
        <v>1026</v>
      </c>
      <c r="I4184" s="15">
        <v>20</v>
      </c>
      <c r="J4184" s="15" t="s">
        <v>5951</v>
      </c>
      <c r="K4184" s="15" t="s">
        <v>6530</v>
      </c>
      <c r="L4184" s="15"/>
      <c r="M4184" s="15" t="s">
        <v>5232</v>
      </c>
      <c r="N4184" s="15" t="s">
        <v>5955</v>
      </c>
      <c r="O4184" s="15"/>
      <c r="P4184" s="15"/>
      <c r="Q4184" s="15"/>
      <c r="R4184" s="15"/>
      <c r="S4184" s="15"/>
      <c r="T4184" s="15"/>
      <c r="U4184" s="27">
        <v>2254227.4560000002</v>
      </c>
      <c r="V4184" s="27">
        <v>2344396.5542400004</v>
      </c>
      <c r="W4184" s="27">
        <v>2438172.4164096005</v>
      </c>
      <c r="X4184" s="15"/>
      <c r="Y4184" s="15"/>
      <c r="Z4184" s="15"/>
      <c r="AA4184" s="15"/>
      <c r="AB4184" s="15"/>
      <c r="AC4184" s="15"/>
      <c r="AD4184" s="15"/>
      <c r="AE4184" s="15"/>
      <c r="AF4184" s="15"/>
      <c r="AG4184" s="15"/>
      <c r="AH4184" s="15"/>
      <c r="AI4184" s="15"/>
      <c r="AJ4184" s="15"/>
      <c r="AK4184" s="15"/>
      <c r="AL4184" s="15"/>
      <c r="AM4184" s="15"/>
      <c r="AN4184" s="15"/>
      <c r="AO4184" s="15"/>
      <c r="AP4184" s="15"/>
      <c r="AQ4184" s="27">
        <v>0</v>
      </c>
      <c r="AR4184" s="27">
        <f t="shared" si="116"/>
        <v>0</v>
      </c>
      <c r="AS4184" s="15"/>
      <c r="AT4184" s="15">
        <v>2017</v>
      </c>
      <c r="AU4184" s="10" t="s">
        <v>7525</v>
      </c>
    </row>
    <row r="4185" spans="2:47" x14ac:dyDescent="0.25">
      <c r="B4185" s="44" t="s">
        <v>7539</v>
      </c>
      <c r="C4185" s="15" t="s">
        <v>100</v>
      </c>
      <c r="D4185" s="15" t="s">
        <v>7531</v>
      </c>
      <c r="E4185" s="15" t="s">
        <v>6516</v>
      </c>
      <c r="F4185" s="15" t="s">
        <v>6517</v>
      </c>
      <c r="G4185" s="15" t="s">
        <v>7440</v>
      </c>
      <c r="H4185" s="15" t="s">
        <v>1026</v>
      </c>
      <c r="I4185" s="15">
        <v>20</v>
      </c>
      <c r="J4185" s="15" t="s">
        <v>6043</v>
      </c>
      <c r="K4185" s="15" t="s">
        <v>5952</v>
      </c>
      <c r="L4185" s="15"/>
      <c r="M4185" s="15" t="s">
        <v>5232</v>
      </c>
      <c r="N4185" s="15" t="s">
        <v>5955</v>
      </c>
      <c r="O4185" s="15"/>
      <c r="P4185" s="15"/>
      <c r="Q4185" s="15"/>
      <c r="R4185" s="15"/>
      <c r="S4185" s="15"/>
      <c r="T4185" s="15"/>
      <c r="U4185" s="27">
        <v>2705070</v>
      </c>
      <c r="V4185" s="27">
        <v>2813272.8000000003</v>
      </c>
      <c r="W4185" s="27">
        <v>2925803.71</v>
      </c>
      <c r="X4185" s="15"/>
      <c r="Y4185" s="27"/>
      <c r="Z4185" s="27"/>
      <c r="AA4185" s="15"/>
      <c r="AB4185" s="15"/>
      <c r="AC4185" s="15"/>
      <c r="AD4185" s="10"/>
      <c r="AE4185" s="39"/>
      <c r="AF4185" s="39"/>
      <c r="AG4185" s="39"/>
      <c r="AH4185" s="39"/>
      <c r="AI4185" s="39"/>
      <c r="AJ4185" s="39"/>
      <c r="AK4185" s="39"/>
      <c r="AL4185" s="39"/>
      <c r="AM4185" s="39"/>
      <c r="AN4185" s="39"/>
      <c r="AO4185" s="39"/>
      <c r="AP4185" s="39"/>
      <c r="AQ4185" s="27">
        <v>0</v>
      </c>
      <c r="AR4185" s="27">
        <f t="shared" si="116"/>
        <v>0</v>
      </c>
      <c r="AS4185" s="91"/>
      <c r="AT4185" s="9">
        <v>2017</v>
      </c>
      <c r="AU4185" s="10" t="s">
        <v>7711</v>
      </c>
    </row>
    <row r="4186" spans="2:47" x14ac:dyDescent="0.25">
      <c r="B4186" s="44" t="s">
        <v>7441</v>
      </c>
      <c r="C4186" s="15" t="s">
        <v>100</v>
      </c>
      <c r="D4186" s="15" t="s">
        <v>7429</v>
      </c>
      <c r="E4186" s="15" t="s">
        <v>6516</v>
      </c>
      <c r="F4186" s="15" t="s">
        <v>6517</v>
      </c>
      <c r="G4186" s="15" t="s">
        <v>7442</v>
      </c>
      <c r="H4186" s="15" t="s">
        <v>1026</v>
      </c>
      <c r="I4186" s="15">
        <v>20</v>
      </c>
      <c r="J4186" s="15" t="s">
        <v>5951</v>
      </c>
      <c r="K4186" s="15" t="s">
        <v>6530</v>
      </c>
      <c r="L4186" s="15"/>
      <c r="M4186" s="15" t="s">
        <v>5232</v>
      </c>
      <c r="N4186" s="15" t="s">
        <v>5955</v>
      </c>
      <c r="O4186" s="15"/>
      <c r="P4186" s="15"/>
      <c r="Q4186" s="15"/>
      <c r="R4186" s="15"/>
      <c r="S4186" s="15"/>
      <c r="T4186" s="15"/>
      <c r="U4186" s="27">
        <v>24417777.690000001</v>
      </c>
      <c r="V4186" s="27">
        <v>25394488.797600001</v>
      </c>
      <c r="W4186" s="27">
        <v>26410268.349504001</v>
      </c>
      <c r="X4186" s="15"/>
      <c r="Y4186" s="15"/>
      <c r="Z4186" s="15"/>
      <c r="AA4186" s="15"/>
      <c r="AB4186" s="15"/>
      <c r="AC4186" s="15"/>
      <c r="AD4186" s="15"/>
      <c r="AE4186" s="15"/>
      <c r="AF4186" s="15"/>
      <c r="AG4186" s="15"/>
      <c r="AH4186" s="15"/>
      <c r="AI4186" s="15"/>
      <c r="AJ4186" s="15"/>
      <c r="AK4186" s="15"/>
      <c r="AL4186" s="15"/>
      <c r="AM4186" s="15"/>
      <c r="AN4186" s="15"/>
      <c r="AO4186" s="15"/>
      <c r="AP4186" s="15"/>
      <c r="AQ4186" s="27">
        <v>0</v>
      </c>
      <c r="AR4186" s="27">
        <f t="shared" si="116"/>
        <v>0</v>
      </c>
      <c r="AS4186" s="15"/>
      <c r="AT4186" s="15">
        <v>2017</v>
      </c>
      <c r="AU4186" s="10" t="s">
        <v>7512</v>
      </c>
    </row>
    <row r="4187" spans="2:47" x14ac:dyDescent="0.25">
      <c r="B4187" s="44" t="s">
        <v>7540</v>
      </c>
      <c r="C4187" s="15" t="s">
        <v>100</v>
      </c>
      <c r="D4187" s="15" t="s">
        <v>7531</v>
      </c>
      <c r="E4187" s="15" t="s">
        <v>6516</v>
      </c>
      <c r="F4187" s="15" t="s">
        <v>6517</v>
      </c>
      <c r="G4187" s="15" t="s">
        <v>7442</v>
      </c>
      <c r="H4187" s="15" t="s">
        <v>1026</v>
      </c>
      <c r="I4187" s="15">
        <v>20</v>
      </c>
      <c r="J4187" s="15" t="s">
        <v>6043</v>
      </c>
      <c r="K4187" s="15" t="s">
        <v>5952</v>
      </c>
      <c r="L4187" s="15"/>
      <c r="M4187" s="15" t="s">
        <v>5232</v>
      </c>
      <c r="N4187" s="15" t="s">
        <v>5955</v>
      </c>
      <c r="O4187" s="15"/>
      <c r="P4187" s="15"/>
      <c r="Q4187" s="15"/>
      <c r="R4187" s="15"/>
      <c r="S4187" s="15"/>
      <c r="T4187" s="15"/>
      <c r="U4187" s="27">
        <v>29301348</v>
      </c>
      <c r="V4187" s="27">
        <v>30473401.920000002</v>
      </c>
      <c r="W4187" s="27">
        <v>31692338</v>
      </c>
      <c r="X4187" s="15"/>
      <c r="Y4187" s="27"/>
      <c r="Z4187" s="27"/>
      <c r="AA4187" s="15"/>
      <c r="AB4187" s="15"/>
      <c r="AC4187" s="15"/>
      <c r="AD4187" s="10"/>
      <c r="AE4187" s="39"/>
      <c r="AF4187" s="39"/>
      <c r="AG4187" s="39"/>
      <c r="AH4187" s="39"/>
      <c r="AI4187" s="39"/>
      <c r="AJ4187" s="39"/>
      <c r="AK4187" s="39"/>
      <c r="AL4187" s="39"/>
      <c r="AM4187" s="39"/>
      <c r="AN4187" s="39"/>
      <c r="AO4187" s="39"/>
      <c r="AP4187" s="39"/>
      <c r="AQ4187" s="27">
        <v>0</v>
      </c>
      <c r="AR4187" s="27">
        <f t="shared" si="116"/>
        <v>0</v>
      </c>
      <c r="AS4187" s="91"/>
      <c r="AT4187" s="9">
        <v>2017</v>
      </c>
      <c r="AU4187" s="10" t="s">
        <v>7711</v>
      </c>
    </row>
    <row r="4188" spans="2:47" x14ac:dyDescent="0.25">
      <c r="B4188" s="44" t="s">
        <v>7443</v>
      </c>
      <c r="C4188" s="15" t="s">
        <v>100</v>
      </c>
      <c r="D4188" s="15" t="s">
        <v>7444</v>
      </c>
      <c r="E4188" s="15" t="s">
        <v>7445</v>
      </c>
      <c r="F4188" s="15" t="s">
        <v>7445</v>
      </c>
      <c r="G4188" s="15" t="s">
        <v>7446</v>
      </c>
      <c r="H4188" s="15" t="s">
        <v>1026</v>
      </c>
      <c r="I4188" s="15">
        <v>75</v>
      </c>
      <c r="J4188" s="15" t="s">
        <v>5951</v>
      </c>
      <c r="K4188" s="15" t="s">
        <v>6530</v>
      </c>
      <c r="L4188" s="15"/>
      <c r="M4188" s="15" t="s">
        <v>5232</v>
      </c>
      <c r="N4188" s="15" t="s">
        <v>5955</v>
      </c>
      <c r="O4188" s="15"/>
      <c r="P4188" s="15"/>
      <c r="Q4188" s="15"/>
      <c r="R4188" s="15"/>
      <c r="S4188" s="15"/>
      <c r="T4188" s="15"/>
      <c r="U4188" s="27">
        <v>18147246.696800001</v>
      </c>
      <c r="V4188" s="27">
        <v>18873136.564672001</v>
      </c>
      <c r="W4188" s="27">
        <v>19628062.02725888</v>
      </c>
      <c r="X4188" s="15"/>
      <c r="Y4188" s="15"/>
      <c r="Z4188" s="15"/>
      <c r="AA4188" s="15"/>
      <c r="AB4188" s="15"/>
      <c r="AC4188" s="15"/>
      <c r="AD4188" s="15"/>
      <c r="AE4188" s="15"/>
      <c r="AF4188" s="15"/>
      <c r="AG4188" s="15"/>
      <c r="AH4188" s="15"/>
      <c r="AI4188" s="15"/>
      <c r="AJ4188" s="15"/>
      <c r="AK4188" s="15"/>
      <c r="AL4188" s="15"/>
      <c r="AM4188" s="15"/>
      <c r="AN4188" s="15"/>
      <c r="AO4188" s="15"/>
      <c r="AP4188" s="15"/>
      <c r="AQ4188" s="27">
        <v>0</v>
      </c>
      <c r="AR4188" s="27">
        <f t="shared" si="116"/>
        <v>0</v>
      </c>
      <c r="AS4188" s="15"/>
      <c r="AT4188" s="15">
        <v>2017</v>
      </c>
      <c r="AU4188" s="10" t="s">
        <v>7525</v>
      </c>
    </row>
    <row r="4189" spans="2:47" x14ac:dyDescent="0.25">
      <c r="B4189" s="44" t="s">
        <v>7541</v>
      </c>
      <c r="C4189" s="15" t="s">
        <v>100</v>
      </c>
      <c r="D4189" s="15" t="s">
        <v>7542</v>
      </c>
      <c r="E4189" s="15" t="s">
        <v>7445</v>
      </c>
      <c r="F4189" s="15" t="s">
        <v>7445</v>
      </c>
      <c r="G4189" s="15" t="s">
        <v>7446</v>
      </c>
      <c r="H4189" s="15" t="s">
        <v>1026</v>
      </c>
      <c r="I4189" s="15">
        <v>75</v>
      </c>
      <c r="J4189" s="15" t="s">
        <v>6043</v>
      </c>
      <c r="K4189" s="15" t="s">
        <v>7532</v>
      </c>
      <c r="L4189" s="15"/>
      <c r="M4189" s="15" t="s">
        <v>5232</v>
      </c>
      <c r="N4189" s="15" t="s">
        <v>5955</v>
      </c>
      <c r="O4189" s="15"/>
      <c r="P4189" s="15"/>
      <c r="Q4189" s="15"/>
      <c r="R4189" s="15"/>
      <c r="S4189" s="15"/>
      <c r="T4189" s="15"/>
      <c r="U4189" s="27">
        <v>17106390.239999998</v>
      </c>
      <c r="V4189" s="27">
        <v>17790645.850000001</v>
      </c>
      <c r="W4189" s="27">
        <v>18502271.68</v>
      </c>
      <c r="X4189" s="15"/>
      <c r="Y4189" s="27"/>
      <c r="Z4189" s="27"/>
      <c r="AA4189" s="15"/>
      <c r="AB4189" s="15"/>
      <c r="AC4189" s="15"/>
      <c r="AD4189" s="10"/>
      <c r="AE4189" s="39"/>
      <c r="AF4189" s="39"/>
      <c r="AG4189" s="39"/>
      <c r="AH4189" s="39"/>
      <c r="AI4189" s="39"/>
      <c r="AJ4189" s="39"/>
      <c r="AK4189" s="39"/>
      <c r="AL4189" s="39"/>
      <c r="AM4189" s="39"/>
      <c r="AN4189" s="39"/>
      <c r="AO4189" s="39"/>
      <c r="AP4189" s="39"/>
      <c r="AQ4189" s="27">
        <v>0</v>
      </c>
      <c r="AR4189" s="27">
        <f t="shared" si="116"/>
        <v>0</v>
      </c>
      <c r="AS4189" s="91"/>
      <c r="AT4189" s="9">
        <v>2017</v>
      </c>
      <c r="AU4189" s="10" t="s">
        <v>7711</v>
      </c>
    </row>
    <row r="4190" spans="2:47" x14ac:dyDescent="0.25">
      <c r="B4190" s="44" t="s">
        <v>7447</v>
      </c>
      <c r="C4190" s="15" t="s">
        <v>100</v>
      </c>
      <c r="D4190" s="15" t="s">
        <v>7444</v>
      </c>
      <c r="E4190" s="15" t="s">
        <v>7445</v>
      </c>
      <c r="F4190" s="15" t="s">
        <v>7445</v>
      </c>
      <c r="G4190" s="15" t="s">
        <v>7448</v>
      </c>
      <c r="H4190" s="15" t="s">
        <v>1026</v>
      </c>
      <c r="I4190" s="15">
        <v>75</v>
      </c>
      <c r="J4190" s="15" t="s">
        <v>5951</v>
      </c>
      <c r="K4190" s="15" t="s">
        <v>6530</v>
      </c>
      <c r="L4190" s="15"/>
      <c r="M4190" s="15" t="s">
        <v>5232</v>
      </c>
      <c r="N4190" s="15" t="s">
        <v>5955</v>
      </c>
      <c r="O4190" s="15"/>
      <c r="P4190" s="15"/>
      <c r="Q4190" s="15"/>
      <c r="R4190" s="15"/>
      <c r="S4190" s="15"/>
      <c r="T4190" s="15"/>
      <c r="U4190" s="27">
        <v>26160408.9344</v>
      </c>
      <c r="V4190" s="27">
        <v>27206825.291776001</v>
      </c>
      <c r="W4190" s="27">
        <v>28295098.303447042</v>
      </c>
      <c r="X4190" s="15"/>
      <c r="Y4190" s="15"/>
      <c r="Z4190" s="15"/>
      <c r="AA4190" s="15"/>
      <c r="AB4190" s="15"/>
      <c r="AC4190" s="15"/>
      <c r="AD4190" s="15"/>
      <c r="AE4190" s="15"/>
      <c r="AF4190" s="15"/>
      <c r="AG4190" s="15"/>
      <c r="AH4190" s="15"/>
      <c r="AI4190" s="15"/>
      <c r="AJ4190" s="15"/>
      <c r="AK4190" s="15"/>
      <c r="AL4190" s="15"/>
      <c r="AM4190" s="15"/>
      <c r="AN4190" s="15"/>
      <c r="AO4190" s="15"/>
      <c r="AP4190" s="15"/>
      <c r="AQ4190" s="27">
        <v>0</v>
      </c>
      <c r="AR4190" s="27">
        <f t="shared" si="116"/>
        <v>0</v>
      </c>
      <c r="AS4190" s="15"/>
      <c r="AT4190" s="15">
        <v>2017</v>
      </c>
      <c r="AU4190" s="10" t="s">
        <v>7525</v>
      </c>
    </row>
    <row r="4191" spans="2:47" x14ac:dyDescent="0.25">
      <c r="B4191" s="44" t="s">
        <v>7543</v>
      </c>
      <c r="C4191" s="15" t="s">
        <v>100</v>
      </c>
      <c r="D4191" s="15" t="s">
        <v>7542</v>
      </c>
      <c r="E4191" s="15" t="s">
        <v>7445</v>
      </c>
      <c r="F4191" s="15" t="s">
        <v>7445</v>
      </c>
      <c r="G4191" s="15" t="s">
        <v>7448</v>
      </c>
      <c r="H4191" s="15" t="s">
        <v>1026</v>
      </c>
      <c r="I4191" s="15">
        <v>75</v>
      </c>
      <c r="J4191" s="15" t="s">
        <v>6043</v>
      </c>
      <c r="K4191" s="15" t="s">
        <v>5964</v>
      </c>
      <c r="L4191" s="15"/>
      <c r="M4191" s="15" t="s">
        <v>5232</v>
      </c>
      <c r="N4191" s="15" t="s">
        <v>5955</v>
      </c>
      <c r="O4191" s="15"/>
      <c r="P4191" s="15"/>
      <c r="Q4191" s="15"/>
      <c r="R4191" s="15"/>
      <c r="S4191" s="15"/>
      <c r="T4191" s="15"/>
      <c r="U4191" s="27">
        <v>31806930.719999999</v>
      </c>
      <c r="V4191" s="27">
        <v>33079207.949999999</v>
      </c>
      <c r="W4191" s="27">
        <v>34402376.270000003</v>
      </c>
      <c r="X4191" s="15"/>
      <c r="Y4191" s="27"/>
      <c r="Z4191" s="27"/>
      <c r="AA4191" s="15"/>
      <c r="AB4191" s="15"/>
      <c r="AC4191" s="15"/>
      <c r="AD4191" s="10"/>
      <c r="AE4191" s="39"/>
      <c r="AF4191" s="39"/>
      <c r="AG4191" s="39"/>
      <c r="AH4191" s="39"/>
      <c r="AI4191" s="39"/>
      <c r="AJ4191" s="39"/>
      <c r="AK4191" s="39"/>
      <c r="AL4191" s="39"/>
      <c r="AM4191" s="39"/>
      <c r="AN4191" s="39"/>
      <c r="AO4191" s="39"/>
      <c r="AP4191" s="39"/>
      <c r="AQ4191" s="27">
        <v>0</v>
      </c>
      <c r="AR4191" s="27">
        <f t="shared" si="116"/>
        <v>0</v>
      </c>
      <c r="AS4191" s="91"/>
      <c r="AT4191" s="9">
        <v>2017</v>
      </c>
      <c r="AU4191" s="10" t="s">
        <v>7711</v>
      </c>
    </row>
    <row r="4192" spans="2:47" x14ac:dyDescent="0.25">
      <c r="B4192" s="44" t="s">
        <v>7449</v>
      </c>
      <c r="C4192" s="15" t="s">
        <v>100</v>
      </c>
      <c r="D4192" s="15" t="s">
        <v>7444</v>
      </c>
      <c r="E4192" s="15" t="s">
        <v>7445</v>
      </c>
      <c r="F4192" s="15" t="s">
        <v>7445</v>
      </c>
      <c r="G4192" s="15" t="s">
        <v>7450</v>
      </c>
      <c r="H4192" s="15" t="s">
        <v>1026</v>
      </c>
      <c r="I4192" s="15">
        <v>75</v>
      </c>
      <c r="J4192" s="15" t="s">
        <v>5951</v>
      </c>
      <c r="K4192" s="15" t="s">
        <v>6530</v>
      </c>
      <c r="L4192" s="15"/>
      <c r="M4192" s="15" t="s">
        <v>5232</v>
      </c>
      <c r="N4192" s="15" t="s">
        <v>5955</v>
      </c>
      <c r="O4192" s="15"/>
      <c r="P4192" s="15"/>
      <c r="Q4192" s="15"/>
      <c r="R4192" s="15"/>
      <c r="S4192" s="15"/>
      <c r="T4192" s="15"/>
      <c r="U4192" s="27">
        <v>13556996.960000001</v>
      </c>
      <c r="V4192" s="27">
        <v>14099276.838400001</v>
      </c>
      <c r="W4192" s="27">
        <v>14663247.911936002</v>
      </c>
      <c r="X4192" s="15"/>
      <c r="Y4192" s="15"/>
      <c r="Z4192" s="15"/>
      <c r="AA4192" s="15"/>
      <c r="AB4192" s="15"/>
      <c r="AC4192" s="15"/>
      <c r="AD4192" s="15"/>
      <c r="AE4192" s="15"/>
      <c r="AF4192" s="15"/>
      <c r="AG4192" s="15"/>
      <c r="AH4192" s="15"/>
      <c r="AI4192" s="15"/>
      <c r="AJ4192" s="15"/>
      <c r="AK4192" s="15"/>
      <c r="AL4192" s="15"/>
      <c r="AM4192" s="15"/>
      <c r="AN4192" s="15"/>
      <c r="AO4192" s="15"/>
      <c r="AP4192" s="15"/>
      <c r="AQ4192" s="27">
        <v>0</v>
      </c>
      <c r="AR4192" s="27">
        <f t="shared" si="116"/>
        <v>0</v>
      </c>
      <c r="AS4192" s="15"/>
      <c r="AT4192" s="15">
        <v>2017</v>
      </c>
      <c r="AU4192" s="10" t="s">
        <v>7525</v>
      </c>
    </row>
    <row r="4193" spans="2:47" x14ac:dyDescent="0.25">
      <c r="B4193" s="44" t="s">
        <v>7544</v>
      </c>
      <c r="C4193" s="15" t="s">
        <v>100</v>
      </c>
      <c r="D4193" s="15" t="s">
        <v>7542</v>
      </c>
      <c r="E4193" s="15" t="s">
        <v>7445</v>
      </c>
      <c r="F4193" s="15" t="s">
        <v>7445</v>
      </c>
      <c r="G4193" s="15" t="s">
        <v>7450</v>
      </c>
      <c r="H4193" s="15" t="s">
        <v>1026</v>
      </c>
      <c r="I4193" s="15">
        <v>75</v>
      </c>
      <c r="J4193" s="15" t="s">
        <v>6043</v>
      </c>
      <c r="K4193" s="15" t="s">
        <v>7535</v>
      </c>
      <c r="L4193" s="15"/>
      <c r="M4193" s="15" t="s">
        <v>5232</v>
      </c>
      <c r="N4193" s="15" t="s">
        <v>5955</v>
      </c>
      <c r="O4193" s="15"/>
      <c r="P4193" s="15"/>
      <c r="Q4193" s="15"/>
      <c r="R4193" s="15"/>
      <c r="S4193" s="15"/>
      <c r="T4193" s="15"/>
      <c r="U4193" s="27">
        <v>14862414.959999999</v>
      </c>
      <c r="V4193" s="27">
        <v>15456911.560000001</v>
      </c>
      <c r="W4193" s="27">
        <v>16075188.02</v>
      </c>
      <c r="X4193" s="15"/>
      <c r="Y4193" s="27"/>
      <c r="Z4193" s="27"/>
      <c r="AA4193" s="15"/>
      <c r="AB4193" s="15"/>
      <c r="AC4193" s="15"/>
      <c r="AD4193" s="10"/>
      <c r="AE4193" s="39"/>
      <c r="AF4193" s="39"/>
      <c r="AG4193" s="39"/>
      <c r="AH4193" s="39"/>
      <c r="AI4193" s="39"/>
      <c r="AJ4193" s="39"/>
      <c r="AK4193" s="39"/>
      <c r="AL4193" s="39"/>
      <c r="AM4193" s="39"/>
      <c r="AN4193" s="39"/>
      <c r="AO4193" s="39"/>
      <c r="AP4193" s="39"/>
      <c r="AQ4193" s="27">
        <v>0</v>
      </c>
      <c r="AR4193" s="27">
        <f t="shared" si="116"/>
        <v>0</v>
      </c>
      <c r="AS4193" s="91"/>
      <c r="AT4193" s="9">
        <v>2017</v>
      </c>
      <c r="AU4193" s="10" t="s">
        <v>7711</v>
      </c>
    </row>
    <row r="4194" spans="2:47" x14ac:dyDescent="0.25">
      <c r="B4194" s="44" t="s">
        <v>7451</v>
      </c>
      <c r="C4194" s="15" t="s">
        <v>100</v>
      </c>
      <c r="D4194" s="15" t="s">
        <v>7444</v>
      </c>
      <c r="E4194" s="15" t="s">
        <v>7445</v>
      </c>
      <c r="F4194" s="15" t="s">
        <v>7445</v>
      </c>
      <c r="G4194" s="15" t="s">
        <v>7452</v>
      </c>
      <c r="H4194" s="15" t="s">
        <v>1026</v>
      </c>
      <c r="I4194" s="15">
        <v>75</v>
      </c>
      <c r="J4194" s="15" t="s">
        <v>5951</v>
      </c>
      <c r="K4194" s="15" t="s">
        <v>6530</v>
      </c>
      <c r="L4194" s="15"/>
      <c r="M4194" s="15" t="s">
        <v>5232</v>
      </c>
      <c r="N4194" s="15" t="s">
        <v>5955</v>
      </c>
      <c r="O4194" s="15"/>
      <c r="P4194" s="15"/>
      <c r="Q4194" s="15"/>
      <c r="R4194" s="15"/>
      <c r="S4194" s="15"/>
      <c r="T4194" s="15"/>
      <c r="U4194" s="27">
        <v>16726683.039999999</v>
      </c>
      <c r="V4194" s="27">
        <v>17395750.3616</v>
      </c>
      <c r="W4194" s="27">
        <v>18091580.376064003</v>
      </c>
      <c r="X4194" s="15"/>
      <c r="Y4194" s="15"/>
      <c r="Z4194" s="15"/>
      <c r="AA4194" s="15"/>
      <c r="AB4194" s="15"/>
      <c r="AC4194" s="15"/>
      <c r="AD4194" s="15"/>
      <c r="AE4194" s="15"/>
      <c r="AF4194" s="15"/>
      <c r="AG4194" s="15"/>
      <c r="AH4194" s="15"/>
      <c r="AI4194" s="15"/>
      <c r="AJ4194" s="15"/>
      <c r="AK4194" s="15"/>
      <c r="AL4194" s="15"/>
      <c r="AM4194" s="15"/>
      <c r="AN4194" s="15"/>
      <c r="AO4194" s="15"/>
      <c r="AP4194" s="15"/>
      <c r="AQ4194" s="27">
        <v>0</v>
      </c>
      <c r="AR4194" s="27">
        <f t="shared" si="116"/>
        <v>0</v>
      </c>
      <c r="AS4194" s="15"/>
      <c r="AT4194" s="15">
        <v>2017</v>
      </c>
      <c r="AU4194" s="10" t="s">
        <v>7525</v>
      </c>
    </row>
    <row r="4195" spans="2:47" x14ac:dyDescent="0.25">
      <c r="B4195" s="44" t="s">
        <v>7545</v>
      </c>
      <c r="C4195" s="15" t="s">
        <v>100</v>
      </c>
      <c r="D4195" s="15" t="s">
        <v>7542</v>
      </c>
      <c r="E4195" s="15" t="s">
        <v>7445</v>
      </c>
      <c r="F4195" s="15" t="s">
        <v>7445</v>
      </c>
      <c r="G4195" s="15" t="s">
        <v>7452</v>
      </c>
      <c r="H4195" s="15" t="s">
        <v>1026</v>
      </c>
      <c r="I4195" s="15">
        <v>75</v>
      </c>
      <c r="J4195" s="15" t="s">
        <v>6043</v>
      </c>
      <c r="K4195" s="15" t="s">
        <v>7537</v>
      </c>
      <c r="L4195" s="15"/>
      <c r="M4195" s="15" t="s">
        <v>5232</v>
      </c>
      <c r="N4195" s="15" t="s">
        <v>5955</v>
      </c>
      <c r="O4195" s="15"/>
      <c r="P4195" s="15"/>
      <c r="Q4195" s="15"/>
      <c r="R4195" s="15"/>
      <c r="S4195" s="15"/>
      <c r="T4195" s="15"/>
      <c r="U4195" s="27">
        <v>17557182.239999998</v>
      </c>
      <c r="V4195" s="27">
        <v>18259469.530000001</v>
      </c>
      <c r="W4195" s="27">
        <v>18989848.309999999</v>
      </c>
      <c r="X4195" s="15"/>
      <c r="Y4195" s="27"/>
      <c r="Z4195" s="27"/>
      <c r="AA4195" s="15"/>
      <c r="AB4195" s="15"/>
      <c r="AC4195" s="15"/>
      <c r="AD4195" s="10"/>
      <c r="AE4195" s="39"/>
      <c r="AF4195" s="39"/>
      <c r="AG4195" s="39"/>
      <c r="AH4195" s="39"/>
      <c r="AI4195" s="39"/>
      <c r="AJ4195" s="39"/>
      <c r="AK4195" s="39"/>
      <c r="AL4195" s="39"/>
      <c r="AM4195" s="39"/>
      <c r="AN4195" s="39"/>
      <c r="AO4195" s="39"/>
      <c r="AP4195" s="39"/>
      <c r="AQ4195" s="27">
        <v>0</v>
      </c>
      <c r="AR4195" s="27">
        <f t="shared" si="116"/>
        <v>0</v>
      </c>
      <c r="AS4195" s="91"/>
      <c r="AT4195" s="9">
        <v>2017</v>
      </c>
      <c r="AU4195" s="10" t="s">
        <v>7711</v>
      </c>
    </row>
    <row r="4196" spans="2:47" x14ac:dyDescent="0.25">
      <c r="B4196" s="44" t="s">
        <v>7453</v>
      </c>
      <c r="C4196" s="15" t="s">
        <v>100</v>
      </c>
      <c r="D4196" s="15" t="s">
        <v>7444</v>
      </c>
      <c r="E4196" s="15" t="s">
        <v>7445</v>
      </c>
      <c r="F4196" s="15" t="s">
        <v>7445</v>
      </c>
      <c r="G4196" s="15" t="s">
        <v>7454</v>
      </c>
      <c r="H4196" s="15" t="s">
        <v>1026</v>
      </c>
      <c r="I4196" s="15">
        <v>75</v>
      </c>
      <c r="J4196" s="15" t="s">
        <v>5951</v>
      </c>
      <c r="K4196" s="15" t="s">
        <v>6530</v>
      </c>
      <c r="L4196" s="15"/>
      <c r="M4196" s="15" t="s">
        <v>5232</v>
      </c>
      <c r="N4196" s="15" t="s">
        <v>5955</v>
      </c>
      <c r="O4196" s="15"/>
      <c r="P4196" s="15"/>
      <c r="Q4196" s="15"/>
      <c r="R4196" s="15"/>
      <c r="S4196" s="15"/>
      <c r="T4196" s="15"/>
      <c r="U4196" s="27">
        <v>8052689.9440000001</v>
      </c>
      <c r="V4196" s="27">
        <v>8374797.5417600004</v>
      </c>
      <c r="W4196" s="27">
        <v>8709789.4434304014</v>
      </c>
      <c r="X4196" s="15"/>
      <c r="Y4196" s="15"/>
      <c r="Z4196" s="15"/>
      <c r="AA4196" s="15"/>
      <c r="AB4196" s="15"/>
      <c r="AC4196" s="15"/>
      <c r="AD4196" s="15"/>
      <c r="AE4196" s="15"/>
      <c r="AF4196" s="15"/>
      <c r="AG4196" s="15"/>
      <c r="AH4196" s="15"/>
      <c r="AI4196" s="15"/>
      <c r="AJ4196" s="15"/>
      <c r="AK4196" s="15"/>
      <c r="AL4196" s="15"/>
      <c r="AM4196" s="15"/>
      <c r="AN4196" s="15"/>
      <c r="AO4196" s="15"/>
      <c r="AP4196" s="15"/>
      <c r="AQ4196" s="27">
        <v>0</v>
      </c>
      <c r="AR4196" s="27">
        <f t="shared" si="116"/>
        <v>0</v>
      </c>
      <c r="AS4196" s="15"/>
      <c r="AT4196" s="15">
        <v>2017</v>
      </c>
      <c r="AU4196" s="10" t="s">
        <v>7525</v>
      </c>
    </row>
    <row r="4197" spans="2:47" x14ac:dyDescent="0.25">
      <c r="B4197" s="44" t="s">
        <v>7546</v>
      </c>
      <c r="C4197" s="15" t="s">
        <v>100</v>
      </c>
      <c r="D4197" s="15" t="s">
        <v>7542</v>
      </c>
      <c r="E4197" s="15" t="s">
        <v>7445</v>
      </c>
      <c r="F4197" s="15" t="s">
        <v>7445</v>
      </c>
      <c r="G4197" s="15" t="s">
        <v>7454</v>
      </c>
      <c r="H4197" s="15" t="s">
        <v>1026</v>
      </c>
      <c r="I4197" s="15">
        <v>75</v>
      </c>
      <c r="J4197" s="15" t="s">
        <v>6043</v>
      </c>
      <c r="K4197" s="15" t="s">
        <v>5952</v>
      </c>
      <c r="L4197" s="15"/>
      <c r="M4197" s="15" t="s">
        <v>5232</v>
      </c>
      <c r="N4197" s="15" t="s">
        <v>5955</v>
      </c>
      <c r="O4197" s="15"/>
      <c r="P4197" s="15"/>
      <c r="Q4197" s="15"/>
      <c r="R4197" s="15"/>
      <c r="S4197" s="15"/>
      <c r="T4197" s="15"/>
      <c r="U4197" s="27">
        <v>6972995.2799999993</v>
      </c>
      <c r="V4197" s="27">
        <v>7251915.0899999999</v>
      </c>
      <c r="W4197" s="27">
        <v>7541991.6900000004</v>
      </c>
      <c r="X4197" s="15"/>
      <c r="Y4197" s="27"/>
      <c r="Z4197" s="27"/>
      <c r="AA4197" s="15"/>
      <c r="AB4197" s="15"/>
      <c r="AC4197" s="15"/>
      <c r="AD4197" s="10"/>
      <c r="AE4197" s="39"/>
      <c r="AF4197" s="39"/>
      <c r="AG4197" s="39"/>
      <c r="AH4197" s="39"/>
      <c r="AI4197" s="39"/>
      <c r="AJ4197" s="39"/>
      <c r="AK4197" s="39"/>
      <c r="AL4197" s="39"/>
      <c r="AM4197" s="39"/>
      <c r="AN4197" s="39"/>
      <c r="AO4197" s="39"/>
      <c r="AP4197" s="39"/>
      <c r="AQ4197" s="27">
        <v>0</v>
      </c>
      <c r="AR4197" s="27">
        <f t="shared" ref="AR4197:AR4201" si="150">AQ4197*1.12</f>
        <v>0</v>
      </c>
      <c r="AS4197" s="91"/>
      <c r="AT4197" s="9">
        <v>2017</v>
      </c>
      <c r="AU4197" s="10" t="s">
        <v>7711</v>
      </c>
    </row>
    <row r="4198" spans="2:47" x14ac:dyDescent="0.25">
      <c r="B4198" s="44" t="s">
        <v>7455</v>
      </c>
      <c r="C4198" s="15" t="s">
        <v>100</v>
      </c>
      <c r="D4198" s="15" t="s">
        <v>7444</v>
      </c>
      <c r="E4198" s="15" t="s">
        <v>7445</v>
      </c>
      <c r="F4198" s="15" t="s">
        <v>7445</v>
      </c>
      <c r="G4198" s="15" t="s">
        <v>7456</v>
      </c>
      <c r="H4198" s="15" t="s">
        <v>1026</v>
      </c>
      <c r="I4198" s="15">
        <v>75</v>
      </c>
      <c r="J4198" s="15" t="s">
        <v>5951</v>
      </c>
      <c r="K4198" s="15" t="s">
        <v>6530</v>
      </c>
      <c r="L4198" s="15"/>
      <c r="M4198" s="15" t="s">
        <v>5232</v>
      </c>
      <c r="N4198" s="15" t="s">
        <v>5955</v>
      </c>
      <c r="O4198" s="15"/>
      <c r="P4198" s="15"/>
      <c r="Q4198" s="15"/>
      <c r="R4198" s="15"/>
      <c r="S4198" s="15"/>
      <c r="T4198" s="15"/>
      <c r="U4198" s="27">
        <v>7632890.8032</v>
      </c>
      <c r="V4198" s="27">
        <v>7938206.4353280002</v>
      </c>
      <c r="W4198" s="27">
        <v>8255734.6927411202</v>
      </c>
      <c r="X4198" s="15"/>
      <c r="Y4198" s="15"/>
      <c r="Z4198" s="15"/>
      <c r="AA4198" s="15"/>
      <c r="AB4198" s="15"/>
      <c r="AC4198" s="15"/>
      <c r="AD4198" s="15"/>
      <c r="AE4198" s="15"/>
      <c r="AF4198" s="15"/>
      <c r="AG4198" s="15"/>
      <c r="AH4198" s="15"/>
      <c r="AI4198" s="15"/>
      <c r="AJ4198" s="15"/>
      <c r="AK4198" s="15"/>
      <c r="AL4198" s="15"/>
      <c r="AM4198" s="15"/>
      <c r="AN4198" s="15"/>
      <c r="AO4198" s="15"/>
      <c r="AP4198" s="15"/>
      <c r="AQ4198" s="27">
        <v>0</v>
      </c>
      <c r="AR4198" s="27">
        <f t="shared" si="150"/>
        <v>0</v>
      </c>
      <c r="AS4198" s="15"/>
      <c r="AT4198" s="15">
        <v>2017</v>
      </c>
      <c r="AU4198" s="10" t="s">
        <v>7525</v>
      </c>
    </row>
    <row r="4199" spans="2:47" x14ac:dyDescent="0.25">
      <c r="B4199" s="44" t="s">
        <v>7547</v>
      </c>
      <c r="C4199" s="15" t="s">
        <v>100</v>
      </c>
      <c r="D4199" s="15" t="s">
        <v>7542</v>
      </c>
      <c r="E4199" s="15" t="s">
        <v>7445</v>
      </c>
      <c r="F4199" s="15" t="s">
        <v>7445</v>
      </c>
      <c r="G4199" s="15" t="s">
        <v>7456</v>
      </c>
      <c r="H4199" s="15" t="s">
        <v>1026</v>
      </c>
      <c r="I4199" s="15">
        <v>75</v>
      </c>
      <c r="J4199" s="15" t="s">
        <v>6043</v>
      </c>
      <c r="K4199" s="15" t="s">
        <v>5952</v>
      </c>
      <c r="L4199" s="15"/>
      <c r="M4199" s="15" t="s">
        <v>5232</v>
      </c>
      <c r="N4199" s="15" t="s">
        <v>5955</v>
      </c>
      <c r="O4199" s="15"/>
      <c r="P4199" s="15"/>
      <c r="Q4199" s="15"/>
      <c r="R4199" s="15"/>
      <c r="S4199" s="15"/>
      <c r="T4199" s="15"/>
      <c r="U4199" s="27">
        <v>6552859.5999999996</v>
      </c>
      <c r="V4199" s="27">
        <v>6814973.9800000004</v>
      </c>
      <c r="W4199" s="27">
        <v>7087572.9400000004</v>
      </c>
      <c r="X4199" s="15"/>
      <c r="Y4199" s="27"/>
      <c r="Z4199" s="27"/>
      <c r="AA4199" s="15"/>
      <c r="AB4199" s="15"/>
      <c r="AC4199" s="15"/>
      <c r="AD4199" s="10"/>
      <c r="AE4199" s="39"/>
      <c r="AF4199" s="39"/>
      <c r="AG4199" s="39"/>
      <c r="AH4199" s="39"/>
      <c r="AI4199" s="39"/>
      <c r="AJ4199" s="39"/>
      <c r="AK4199" s="39"/>
      <c r="AL4199" s="39"/>
      <c r="AM4199" s="39"/>
      <c r="AN4199" s="39"/>
      <c r="AO4199" s="39"/>
      <c r="AP4199" s="39"/>
      <c r="AQ4199" s="27">
        <v>0</v>
      </c>
      <c r="AR4199" s="27">
        <f t="shared" si="150"/>
        <v>0</v>
      </c>
      <c r="AS4199" s="91"/>
      <c r="AT4199" s="9">
        <v>2017</v>
      </c>
      <c r="AU4199" s="10" t="s">
        <v>7711</v>
      </c>
    </row>
    <row r="4200" spans="2:47" x14ac:dyDescent="0.25">
      <c r="B4200" s="44" t="s">
        <v>7457</v>
      </c>
      <c r="C4200" s="15" t="s">
        <v>100</v>
      </c>
      <c r="D4200" s="15" t="s">
        <v>7444</v>
      </c>
      <c r="E4200" s="15" t="s">
        <v>7445</v>
      </c>
      <c r="F4200" s="15" t="s">
        <v>7445</v>
      </c>
      <c r="G4200" s="15" t="s">
        <v>7458</v>
      </c>
      <c r="H4200" s="15" t="s">
        <v>1026</v>
      </c>
      <c r="I4200" s="15">
        <v>75</v>
      </c>
      <c r="J4200" s="15" t="s">
        <v>5951</v>
      </c>
      <c r="K4200" s="15" t="s">
        <v>6530</v>
      </c>
      <c r="L4200" s="15"/>
      <c r="M4200" s="15" t="s">
        <v>5232</v>
      </c>
      <c r="N4200" s="15" t="s">
        <v>5955</v>
      </c>
      <c r="O4200" s="15"/>
      <c r="P4200" s="15"/>
      <c r="Q4200" s="15"/>
      <c r="R4200" s="15"/>
      <c r="S4200" s="15"/>
      <c r="T4200" s="15"/>
      <c r="U4200" s="27">
        <v>13433715.204</v>
      </c>
      <c r="V4200" s="27">
        <v>13971063.81216</v>
      </c>
      <c r="W4200" s="27">
        <v>14529906.364646401</v>
      </c>
      <c r="X4200" s="15"/>
      <c r="Y4200" s="15"/>
      <c r="Z4200" s="15"/>
      <c r="AA4200" s="15"/>
      <c r="AB4200" s="15"/>
      <c r="AC4200" s="15"/>
      <c r="AD4200" s="15"/>
      <c r="AE4200" s="15"/>
      <c r="AF4200" s="15"/>
      <c r="AG4200" s="15"/>
      <c r="AH4200" s="15"/>
      <c r="AI4200" s="15"/>
      <c r="AJ4200" s="15"/>
      <c r="AK4200" s="15"/>
      <c r="AL4200" s="15"/>
      <c r="AM4200" s="15"/>
      <c r="AN4200" s="15"/>
      <c r="AO4200" s="15"/>
      <c r="AP4200" s="15"/>
      <c r="AQ4200" s="27">
        <v>0</v>
      </c>
      <c r="AR4200" s="27">
        <f t="shared" si="150"/>
        <v>0</v>
      </c>
      <c r="AS4200" s="15"/>
      <c r="AT4200" s="15">
        <v>2017</v>
      </c>
      <c r="AU4200" s="10" t="s">
        <v>7512</v>
      </c>
    </row>
    <row r="4201" spans="2:47" x14ac:dyDescent="0.25">
      <c r="B4201" s="44" t="s">
        <v>7548</v>
      </c>
      <c r="C4201" s="15" t="s">
        <v>100</v>
      </c>
      <c r="D4201" s="15" t="s">
        <v>7542</v>
      </c>
      <c r="E4201" s="15" t="s">
        <v>7445</v>
      </c>
      <c r="F4201" s="15" t="s">
        <v>7445</v>
      </c>
      <c r="G4201" s="15" t="s">
        <v>7458</v>
      </c>
      <c r="H4201" s="15" t="s">
        <v>1026</v>
      </c>
      <c r="I4201" s="15">
        <v>75</v>
      </c>
      <c r="J4201" s="15" t="s">
        <v>6043</v>
      </c>
      <c r="K4201" s="15" t="s">
        <v>5952</v>
      </c>
      <c r="L4201" s="15"/>
      <c r="M4201" s="15" t="s">
        <v>5232</v>
      </c>
      <c r="N4201" s="15" t="s">
        <v>5955</v>
      </c>
      <c r="O4201" s="15"/>
      <c r="P4201" s="15"/>
      <c r="Q4201" s="15"/>
      <c r="R4201" s="15"/>
      <c r="S4201" s="15"/>
      <c r="T4201" s="15"/>
      <c r="U4201" s="27">
        <v>15768095</v>
      </c>
      <c r="V4201" s="27">
        <v>16398818.800000001</v>
      </c>
      <c r="W4201" s="27">
        <v>17054771.550000001</v>
      </c>
      <c r="X4201" s="15"/>
      <c r="Y4201" s="27"/>
      <c r="Z4201" s="27"/>
      <c r="AA4201" s="15"/>
      <c r="AB4201" s="15"/>
      <c r="AC4201" s="15"/>
      <c r="AD4201" s="10"/>
      <c r="AE4201" s="39"/>
      <c r="AF4201" s="39"/>
      <c r="AG4201" s="39"/>
      <c r="AH4201" s="39"/>
      <c r="AI4201" s="39"/>
      <c r="AJ4201" s="39"/>
      <c r="AK4201" s="39"/>
      <c r="AL4201" s="39"/>
      <c r="AM4201" s="39"/>
      <c r="AN4201" s="39"/>
      <c r="AO4201" s="39"/>
      <c r="AP4201" s="39"/>
      <c r="AQ4201" s="27">
        <v>0</v>
      </c>
      <c r="AR4201" s="27">
        <f t="shared" si="150"/>
        <v>0</v>
      </c>
      <c r="AS4201" s="91"/>
      <c r="AT4201" s="9">
        <v>2017</v>
      </c>
      <c r="AU4201" s="10" t="s">
        <v>7711</v>
      </c>
    </row>
    <row r="4202" spans="2:47" x14ac:dyDescent="0.25">
      <c r="B4202" s="5" t="s">
        <v>6928</v>
      </c>
      <c r="C4202" s="5"/>
      <c r="D4202" s="5"/>
      <c r="E4202" s="5"/>
      <c r="F4202" s="5"/>
      <c r="G4202" s="5"/>
      <c r="H4202" s="5"/>
      <c r="I4202" s="5"/>
      <c r="J4202" s="5"/>
      <c r="K4202" s="5"/>
      <c r="L4202" s="5"/>
      <c r="M4202" s="5"/>
      <c r="N4202" s="5"/>
      <c r="O4202" s="74"/>
      <c r="P4202" s="74"/>
      <c r="Q4202" s="74"/>
      <c r="R4202" s="74"/>
      <c r="S4202" s="74"/>
      <c r="T4202" s="74"/>
      <c r="U4202" s="74"/>
      <c r="V4202" s="74"/>
      <c r="W4202" s="74"/>
      <c r="X4202" s="74"/>
      <c r="Y4202" s="74"/>
      <c r="Z4202" s="74"/>
      <c r="AA4202" s="74"/>
      <c r="AB4202" s="74"/>
      <c r="AC4202" s="74"/>
      <c r="AD4202" s="74"/>
      <c r="AE4202" s="74"/>
      <c r="AF4202" s="74"/>
      <c r="AG4202" s="74"/>
      <c r="AH4202" s="74"/>
      <c r="AI4202" s="74"/>
      <c r="AJ4202" s="74"/>
      <c r="AK4202" s="74"/>
      <c r="AL4202" s="74"/>
      <c r="AM4202" s="74"/>
      <c r="AN4202" s="74"/>
      <c r="AO4202" s="74"/>
      <c r="AP4202" s="74"/>
      <c r="AQ4202" s="74">
        <f>SUM(AQ3771:AQ4201)</f>
        <v>143073407704.33105</v>
      </c>
      <c r="AR4202" s="74">
        <f>SUM(AR3771:AR4201)</f>
        <v>149585511796.0098</v>
      </c>
      <c r="AS4202" s="5"/>
      <c r="AT4202" s="5"/>
      <c r="AU4202" s="5"/>
    </row>
    <row r="4203" spans="2:47" x14ac:dyDescent="0.25">
      <c r="B4203" s="5" t="s">
        <v>6929</v>
      </c>
      <c r="C4203" s="5"/>
      <c r="D4203" s="5"/>
      <c r="E4203" s="5"/>
      <c r="F4203" s="5"/>
      <c r="G4203" s="5"/>
      <c r="H4203" s="10"/>
      <c r="I4203" s="5"/>
      <c r="J4203" s="5"/>
      <c r="K4203" s="5"/>
      <c r="L4203" s="5"/>
      <c r="M4203" s="5"/>
      <c r="N4203" s="5"/>
      <c r="O4203" s="74"/>
      <c r="P4203" s="74"/>
      <c r="Q4203" s="74"/>
      <c r="R4203" s="74"/>
      <c r="S4203" s="74"/>
      <c r="T4203" s="74"/>
      <c r="U4203" s="74"/>
      <c r="V4203" s="74"/>
      <c r="W4203" s="74"/>
      <c r="X4203" s="74"/>
      <c r="Y4203" s="74"/>
      <c r="Z4203" s="74"/>
      <c r="AA4203" s="74"/>
      <c r="AB4203" s="74"/>
      <c r="AC4203" s="74"/>
      <c r="AD4203" s="74"/>
      <c r="AE4203" s="74"/>
      <c r="AF4203" s="74"/>
      <c r="AG4203" s="74"/>
      <c r="AH4203" s="74"/>
      <c r="AI4203" s="74"/>
      <c r="AJ4203" s="74"/>
      <c r="AK4203" s="74"/>
      <c r="AL4203" s="74"/>
      <c r="AM4203" s="74"/>
      <c r="AN4203" s="74"/>
      <c r="AO4203" s="74"/>
      <c r="AP4203" s="74"/>
      <c r="AQ4203" s="74">
        <f>AQ3661+AQ3769+AQ4202</f>
        <v>240236507209.89777</v>
      </c>
      <c r="AR4203" s="74">
        <f>AR3661+AR3769+AR4202</f>
        <v>258408183242.24451</v>
      </c>
      <c r="AS4203" s="5"/>
      <c r="AT4203" s="10"/>
      <c r="AU4203" s="10"/>
    </row>
    <row r="4206" spans="2:47" x14ac:dyDescent="0.2">
      <c r="C4206" s="157"/>
      <c r="D4206" s="157" t="s">
        <v>6930</v>
      </c>
      <c r="E4206" s="157"/>
      <c r="F4206" s="157"/>
      <c r="G4206" s="157"/>
      <c r="H4206" s="157"/>
      <c r="I4206" s="157"/>
      <c r="J4206" s="157"/>
      <c r="K4206" s="157"/>
      <c r="L4206" s="157"/>
      <c r="M4206" s="157"/>
      <c r="N4206" s="157"/>
      <c r="O4206" s="157"/>
      <c r="P4206" s="157"/>
    </row>
    <row r="4207" spans="2:47" x14ac:dyDescent="0.2">
      <c r="C4207" s="157"/>
      <c r="D4207" s="157" t="s">
        <v>6931</v>
      </c>
      <c r="E4207" s="158"/>
      <c r="F4207" s="157"/>
      <c r="G4207" s="157"/>
      <c r="H4207" s="157"/>
      <c r="I4207" s="157"/>
      <c r="J4207" s="158"/>
      <c r="K4207" s="157"/>
      <c r="L4207" s="157"/>
      <c r="M4207" s="157"/>
      <c r="N4207" s="157"/>
      <c r="O4207" s="157"/>
      <c r="P4207" s="157"/>
    </row>
    <row r="4208" spans="2:47" x14ac:dyDescent="0.2">
      <c r="C4208" s="157"/>
      <c r="D4208" s="157" t="s">
        <v>6932</v>
      </c>
      <c r="E4208" s="157"/>
      <c r="F4208" s="157"/>
      <c r="G4208" s="157"/>
      <c r="H4208" s="157"/>
      <c r="I4208" s="157"/>
      <c r="J4208" s="157"/>
      <c r="K4208" s="157"/>
      <c r="L4208" s="157"/>
      <c r="M4208" s="157"/>
      <c r="N4208" s="157"/>
      <c r="O4208" s="157"/>
      <c r="P4208" s="157"/>
    </row>
    <row r="4209" spans="3:16" x14ac:dyDescent="0.2">
      <c r="C4209" s="157"/>
      <c r="D4209" s="157" t="s">
        <v>6933</v>
      </c>
      <c r="E4209" s="157"/>
      <c r="F4209" s="157"/>
      <c r="G4209" s="157"/>
      <c r="H4209" s="157"/>
      <c r="I4209" s="157"/>
      <c r="J4209" s="157"/>
      <c r="K4209" s="157"/>
      <c r="L4209" s="157"/>
      <c r="M4209" s="157"/>
      <c r="N4209" s="157"/>
      <c r="O4209" s="157"/>
      <c r="P4209" s="157"/>
    </row>
    <row r="4210" spans="3:16" x14ac:dyDescent="0.2">
      <c r="C4210" s="157"/>
      <c r="D4210" s="158" t="s">
        <v>6934</v>
      </c>
      <c r="E4210" s="158"/>
      <c r="F4210" s="158"/>
      <c r="G4210" s="158"/>
      <c r="H4210" s="157"/>
      <c r="I4210" s="157"/>
      <c r="J4210" s="157"/>
      <c r="K4210" s="157"/>
      <c r="L4210" s="157"/>
      <c r="M4210" s="157"/>
      <c r="N4210" s="157"/>
      <c r="O4210" s="157"/>
      <c r="P4210" s="157"/>
    </row>
    <row r="4211" spans="3:16" x14ac:dyDescent="0.2">
      <c r="C4211" s="158">
        <v>1</v>
      </c>
      <c r="D4211" s="143" t="s">
        <v>6935</v>
      </c>
      <c r="E4211" s="143"/>
      <c r="F4211" s="143"/>
      <c r="G4211" s="143"/>
      <c r="H4211" s="143"/>
      <c r="I4211" s="143"/>
      <c r="J4211" s="143"/>
      <c r="K4211" s="143"/>
      <c r="L4211" s="143"/>
      <c r="M4211" s="143"/>
      <c r="N4211" s="143"/>
      <c r="O4211" s="143"/>
      <c r="P4211" s="143"/>
    </row>
    <row r="4212" spans="3:16" x14ac:dyDescent="0.2">
      <c r="C4212" s="158"/>
      <c r="D4212" s="159" t="s">
        <v>6936</v>
      </c>
      <c r="E4212" s="157"/>
      <c r="F4212" s="157"/>
      <c r="G4212" s="157"/>
      <c r="H4212" s="157"/>
      <c r="I4212" s="157"/>
      <c r="J4212" s="157"/>
      <c r="K4212" s="157"/>
      <c r="L4212" s="157"/>
      <c r="M4212" s="157"/>
      <c r="N4212" s="157"/>
      <c r="O4212" s="157"/>
      <c r="P4212" s="157"/>
    </row>
    <row r="4213" spans="3:16" x14ac:dyDescent="0.2">
      <c r="C4213" s="158"/>
      <c r="D4213" s="157" t="s">
        <v>6937</v>
      </c>
      <c r="E4213" s="157"/>
      <c r="F4213" s="157"/>
      <c r="G4213" s="157"/>
      <c r="H4213" s="157"/>
      <c r="I4213" s="157"/>
      <c r="J4213" s="157"/>
      <c r="K4213" s="157"/>
      <c r="L4213" s="157"/>
      <c r="M4213" s="157"/>
      <c r="N4213" s="157"/>
      <c r="O4213" s="157"/>
      <c r="P4213" s="157"/>
    </row>
    <row r="4214" spans="3:16" x14ac:dyDescent="0.2">
      <c r="C4214" s="158"/>
      <c r="D4214" s="157" t="s">
        <v>6938</v>
      </c>
      <c r="E4214" s="157"/>
      <c r="F4214" s="157"/>
      <c r="G4214" s="157"/>
      <c r="H4214" s="157"/>
      <c r="I4214" s="157"/>
      <c r="J4214" s="157"/>
      <c r="K4214" s="157"/>
      <c r="L4214" s="157"/>
      <c r="M4214" s="157"/>
      <c r="N4214" s="157"/>
      <c r="O4214" s="157"/>
      <c r="P4214" s="157"/>
    </row>
    <row r="4215" spans="3:16" x14ac:dyDescent="0.2">
      <c r="C4215" s="158"/>
      <c r="D4215" s="158" t="s">
        <v>6939</v>
      </c>
      <c r="E4215" s="157"/>
      <c r="F4215" s="157"/>
      <c r="G4215" s="157"/>
      <c r="H4215" s="157"/>
      <c r="I4215" s="157"/>
      <c r="J4215" s="157"/>
      <c r="K4215" s="157"/>
      <c r="L4215" s="157"/>
      <c r="M4215" s="157"/>
      <c r="N4215" s="157"/>
      <c r="O4215" s="157"/>
      <c r="P4215" s="157"/>
    </row>
    <row r="4216" spans="3:16" x14ac:dyDescent="0.2">
      <c r="C4216" s="158"/>
      <c r="D4216" s="158" t="s">
        <v>6940</v>
      </c>
      <c r="E4216" s="157"/>
      <c r="F4216" s="157"/>
      <c r="G4216" s="157"/>
      <c r="H4216" s="157"/>
      <c r="I4216" s="157"/>
      <c r="J4216" s="157"/>
      <c r="K4216" s="157"/>
      <c r="L4216" s="157"/>
      <c r="M4216" s="157"/>
      <c r="N4216" s="157"/>
      <c r="O4216" s="157"/>
      <c r="P4216" s="157"/>
    </row>
    <row r="4217" spans="3:16" x14ac:dyDescent="0.2">
      <c r="C4217" s="158"/>
      <c r="D4217" s="157" t="s">
        <v>6941</v>
      </c>
      <c r="E4217" s="157"/>
      <c r="F4217" s="157"/>
      <c r="G4217" s="157"/>
      <c r="H4217" s="157"/>
      <c r="I4217" s="157"/>
      <c r="J4217" s="157"/>
      <c r="K4217" s="157"/>
      <c r="L4217" s="157"/>
      <c r="M4217" s="157"/>
      <c r="N4217" s="157"/>
      <c r="O4217" s="157"/>
      <c r="P4217" s="157"/>
    </row>
    <row r="4218" spans="3:16" x14ac:dyDescent="0.2">
      <c r="C4218" s="158"/>
      <c r="D4218" s="157" t="s">
        <v>6942</v>
      </c>
      <c r="E4218" s="160"/>
      <c r="F4218" s="160"/>
      <c r="G4218" s="160"/>
      <c r="H4218" s="160"/>
      <c r="I4218" s="160"/>
      <c r="J4218" s="160"/>
      <c r="K4218" s="160"/>
      <c r="L4218" s="160"/>
      <c r="M4218" s="160"/>
      <c r="N4218" s="160"/>
      <c r="O4218" s="160"/>
      <c r="P4218" s="160"/>
    </row>
    <row r="4219" spans="3:16" x14ac:dyDescent="0.2">
      <c r="C4219" s="158"/>
      <c r="D4219" s="157" t="s">
        <v>6943</v>
      </c>
      <c r="E4219" s="157"/>
      <c r="F4219" s="157"/>
      <c r="G4219" s="157"/>
      <c r="H4219" s="157"/>
      <c r="I4219" s="157"/>
      <c r="J4219" s="157"/>
      <c r="K4219" s="157"/>
      <c r="L4219" s="157"/>
      <c r="M4219" s="157"/>
      <c r="N4219" s="157"/>
      <c r="O4219" s="157"/>
      <c r="P4219" s="157"/>
    </row>
    <row r="4220" spans="3:16" x14ac:dyDescent="0.2">
      <c r="C4220" s="158"/>
      <c r="D4220" s="143" t="s">
        <v>6944</v>
      </c>
      <c r="E4220" s="143"/>
      <c r="F4220" s="143"/>
      <c r="G4220" s="143"/>
      <c r="H4220" s="143"/>
      <c r="I4220" s="143"/>
      <c r="J4220" s="143"/>
      <c r="K4220" s="143"/>
      <c r="L4220" s="143"/>
      <c r="M4220" s="143"/>
      <c r="N4220" s="143"/>
      <c r="O4220" s="143"/>
      <c r="P4220" s="143"/>
    </row>
    <row r="4221" spans="3:16" x14ac:dyDescent="0.2">
      <c r="C4221" s="158"/>
      <c r="D4221" s="157" t="s">
        <v>6945</v>
      </c>
      <c r="E4221" s="157"/>
      <c r="F4221" s="157"/>
      <c r="G4221" s="157"/>
      <c r="H4221" s="157"/>
      <c r="I4221" s="157"/>
      <c r="J4221" s="157"/>
      <c r="K4221" s="157"/>
      <c r="L4221" s="157"/>
      <c r="M4221" s="157"/>
      <c r="N4221" s="157"/>
      <c r="O4221" s="157"/>
      <c r="P4221" s="157"/>
    </row>
    <row r="4222" spans="3:16" x14ac:dyDescent="0.2">
      <c r="C4222" s="158"/>
      <c r="D4222" s="157" t="s">
        <v>6946</v>
      </c>
      <c r="E4222" s="157"/>
      <c r="F4222" s="157"/>
      <c r="G4222" s="157"/>
      <c r="H4222" s="157"/>
      <c r="I4222" s="157"/>
      <c r="J4222" s="157"/>
      <c r="K4222" s="157"/>
      <c r="L4222" s="157"/>
      <c r="M4222" s="157"/>
      <c r="N4222" s="157"/>
      <c r="O4222" s="157"/>
      <c r="P4222" s="157"/>
    </row>
    <row r="4223" spans="3:16" x14ac:dyDescent="0.2">
      <c r="C4223" s="158"/>
      <c r="D4223" s="143" t="s">
        <v>6947</v>
      </c>
      <c r="E4223" s="143"/>
      <c r="F4223" s="143"/>
      <c r="G4223" s="143"/>
      <c r="H4223" s="143"/>
      <c r="I4223" s="143"/>
      <c r="J4223" s="143"/>
      <c r="K4223" s="143"/>
      <c r="L4223" s="143"/>
      <c r="M4223" s="143"/>
      <c r="N4223" s="143"/>
      <c r="O4223" s="143"/>
      <c r="P4223" s="143"/>
    </row>
    <row r="4224" spans="3:16" x14ac:dyDescent="0.2">
      <c r="C4224" s="158"/>
      <c r="D4224" s="161" t="s">
        <v>6948</v>
      </c>
      <c r="E4224" s="161"/>
      <c r="F4224" s="161"/>
      <c r="G4224" s="161"/>
      <c r="H4224" s="161"/>
      <c r="I4224" s="161"/>
      <c r="J4224" s="161"/>
      <c r="K4224" s="157"/>
      <c r="L4224" s="157"/>
      <c r="M4224" s="157"/>
      <c r="N4224" s="157"/>
      <c r="O4224" s="157"/>
      <c r="P4224" s="157"/>
    </row>
    <row r="4225" spans="3:16" x14ac:dyDescent="0.2">
      <c r="C4225" s="158">
        <v>2</v>
      </c>
      <c r="D4225" s="157" t="s">
        <v>6949</v>
      </c>
      <c r="E4225" s="157"/>
      <c r="F4225" s="157"/>
      <c r="G4225" s="157"/>
      <c r="H4225" s="157"/>
      <c r="I4225" s="157"/>
      <c r="J4225" s="157"/>
      <c r="K4225" s="157"/>
      <c r="L4225" s="157"/>
      <c r="M4225" s="157"/>
      <c r="N4225" s="157"/>
      <c r="O4225" s="157"/>
      <c r="P4225" s="157"/>
    </row>
    <row r="4226" spans="3:16" x14ac:dyDescent="0.2">
      <c r="C4226" s="158">
        <v>3</v>
      </c>
      <c r="D4226" s="157" t="s">
        <v>6950</v>
      </c>
      <c r="E4226" s="157"/>
      <c r="F4226" s="157"/>
      <c r="G4226" s="157"/>
      <c r="H4226" s="157"/>
      <c r="I4226" s="157"/>
      <c r="J4226" s="157"/>
      <c r="K4226" s="157"/>
      <c r="L4226" s="157"/>
      <c r="M4226" s="157"/>
      <c r="N4226" s="157"/>
      <c r="O4226" s="157"/>
      <c r="P4226" s="157"/>
    </row>
    <row r="4227" spans="3:16" x14ac:dyDescent="0.2">
      <c r="C4227" s="158">
        <v>4</v>
      </c>
      <c r="D4227" s="157" t="s">
        <v>6951</v>
      </c>
      <c r="E4227" s="157"/>
      <c r="F4227" s="157"/>
      <c r="G4227" s="157"/>
      <c r="H4227" s="157"/>
      <c r="I4227" s="157"/>
      <c r="J4227" s="157"/>
      <c r="K4227" s="157"/>
      <c r="L4227" s="157"/>
      <c r="M4227" s="157"/>
      <c r="N4227" s="157"/>
      <c r="O4227" s="157"/>
      <c r="P4227" s="157"/>
    </row>
    <row r="4228" spans="3:16" x14ac:dyDescent="0.2">
      <c r="C4228" s="158">
        <v>5</v>
      </c>
      <c r="D4228" s="143" t="s">
        <v>6952</v>
      </c>
      <c r="E4228" s="143"/>
      <c r="F4228" s="143"/>
      <c r="G4228" s="143"/>
      <c r="H4228" s="143"/>
      <c r="I4228" s="143"/>
      <c r="J4228" s="143"/>
      <c r="K4228" s="143"/>
      <c r="L4228" s="143"/>
      <c r="M4228" s="143"/>
      <c r="N4228" s="143"/>
      <c r="O4228" s="143"/>
      <c r="P4228" s="143"/>
    </row>
    <row r="4229" spans="3:16" x14ac:dyDescent="0.2">
      <c r="C4229" s="158">
        <v>6</v>
      </c>
      <c r="D4229" s="144" t="s">
        <v>6953</v>
      </c>
      <c r="E4229" s="144"/>
      <c r="F4229" s="144"/>
      <c r="G4229" s="144"/>
      <c r="H4229" s="144"/>
      <c r="I4229" s="144"/>
      <c r="J4229" s="144"/>
      <c r="K4229" s="144"/>
      <c r="L4229" s="144"/>
      <c r="M4229" s="144"/>
      <c r="N4229" s="144"/>
      <c r="O4229" s="144"/>
      <c r="P4229" s="144"/>
    </row>
    <row r="4230" spans="3:16" x14ac:dyDescent="0.2">
      <c r="C4230" s="158">
        <v>7</v>
      </c>
      <c r="D4230" s="157" t="s">
        <v>6954</v>
      </c>
      <c r="E4230" s="157"/>
      <c r="F4230" s="157"/>
      <c r="G4230" s="157"/>
      <c r="H4230" s="157"/>
      <c r="I4230" s="157"/>
      <c r="J4230" s="157"/>
      <c r="K4230" s="157"/>
      <c r="L4230" s="157"/>
      <c r="M4230" s="157"/>
      <c r="N4230" s="157"/>
      <c r="O4230" s="157"/>
      <c r="P4230" s="157"/>
    </row>
    <row r="4231" spans="3:16" x14ac:dyDescent="0.2">
      <c r="C4231" s="162">
        <v>8</v>
      </c>
      <c r="D4231" s="163" t="s">
        <v>6955</v>
      </c>
      <c r="E4231" s="157"/>
      <c r="F4231" s="157"/>
      <c r="G4231" s="157"/>
      <c r="H4231" s="157"/>
      <c r="I4231" s="157"/>
      <c r="J4231" s="157"/>
      <c r="K4231" s="157"/>
      <c r="L4231" s="157"/>
      <c r="M4231" s="157"/>
      <c r="N4231" s="157"/>
      <c r="O4231" s="157"/>
      <c r="P4231" s="157"/>
    </row>
    <row r="4232" spans="3:16" x14ac:dyDescent="0.2">
      <c r="C4232" s="158">
        <v>9</v>
      </c>
      <c r="D4232" s="144" t="s">
        <v>6956</v>
      </c>
      <c r="E4232" s="144"/>
      <c r="F4232" s="144"/>
      <c r="G4232" s="144"/>
      <c r="H4232" s="144"/>
      <c r="I4232" s="144"/>
      <c r="J4232" s="144"/>
      <c r="K4232" s="144"/>
      <c r="L4232" s="144"/>
      <c r="M4232" s="144"/>
      <c r="N4232" s="144"/>
      <c r="O4232" s="144"/>
      <c r="P4232" s="144"/>
    </row>
    <row r="4233" spans="3:16" x14ac:dyDescent="0.2">
      <c r="C4233" s="158">
        <v>10</v>
      </c>
      <c r="D4233" s="143" t="s">
        <v>6957</v>
      </c>
      <c r="E4233" s="143"/>
      <c r="F4233" s="143"/>
      <c r="G4233" s="143"/>
      <c r="H4233" s="143"/>
      <c r="I4233" s="143"/>
      <c r="J4233" s="143"/>
      <c r="K4233" s="143"/>
      <c r="L4233" s="143"/>
      <c r="M4233" s="143"/>
      <c r="N4233" s="157"/>
      <c r="O4233" s="157"/>
      <c r="P4233" s="157"/>
    </row>
    <row r="4234" spans="3:16" x14ac:dyDescent="0.2">
      <c r="C4234" s="158"/>
      <c r="D4234" s="143"/>
      <c r="E4234" s="143"/>
      <c r="F4234" s="143"/>
      <c r="G4234" s="143"/>
      <c r="H4234" s="143"/>
      <c r="I4234" s="143"/>
      <c r="J4234" s="143"/>
      <c r="K4234" s="143"/>
      <c r="L4234" s="143"/>
      <c r="M4234" s="143"/>
      <c r="N4234" s="157"/>
      <c r="O4234" s="157"/>
      <c r="P4234" s="157"/>
    </row>
    <row r="4235" spans="3:16" x14ac:dyDescent="0.2">
      <c r="C4235" s="158">
        <v>11</v>
      </c>
      <c r="D4235" s="143" t="s">
        <v>6958</v>
      </c>
      <c r="E4235" s="143"/>
      <c r="F4235" s="143"/>
      <c r="G4235" s="143"/>
      <c r="H4235" s="143"/>
      <c r="I4235" s="143"/>
      <c r="J4235" s="143"/>
      <c r="K4235" s="143"/>
      <c r="L4235" s="143"/>
      <c r="M4235" s="143"/>
      <c r="N4235" s="157"/>
      <c r="O4235" s="157"/>
      <c r="P4235" s="157"/>
    </row>
    <row r="4236" spans="3:16" x14ac:dyDescent="0.2">
      <c r="C4236" s="158">
        <v>12</v>
      </c>
      <c r="D4236" s="143" t="s">
        <v>6959</v>
      </c>
      <c r="E4236" s="143"/>
      <c r="F4236" s="143"/>
      <c r="G4236" s="143"/>
      <c r="H4236" s="143"/>
      <c r="I4236" s="143"/>
      <c r="J4236" s="143"/>
      <c r="K4236" s="143"/>
      <c r="L4236" s="143"/>
      <c r="M4236" s="143"/>
      <c r="N4236" s="143"/>
      <c r="O4236" s="143"/>
      <c r="P4236" s="143"/>
    </row>
    <row r="4237" spans="3:16" x14ac:dyDescent="0.2">
      <c r="C4237" s="158">
        <v>13</v>
      </c>
      <c r="D4237" s="157" t="s">
        <v>6960</v>
      </c>
      <c r="E4237" s="157"/>
      <c r="F4237" s="157"/>
      <c r="G4237" s="157"/>
      <c r="H4237" s="157"/>
      <c r="I4237" s="157"/>
      <c r="J4237" s="157"/>
      <c r="K4237" s="157"/>
      <c r="L4237" s="157"/>
      <c r="M4237" s="157"/>
      <c r="N4237" s="157"/>
      <c r="O4237" s="157"/>
      <c r="P4237" s="157"/>
    </row>
    <row r="4238" spans="3:16" x14ac:dyDescent="0.2">
      <c r="C4238" s="158">
        <v>14</v>
      </c>
      <c r="D4238" s="143" t="s">
        <v>6961</v>
      </c>
      <c r="E4238" s="143"/>
      <c r="F4238" s="143"/>
      <c r="G4238" s="143"/>
      <c r="H4238" s="143"/>
      <c r="I4238" s="143"/>
      <c r="J4238" s="143"/>
      <c r="K4238" s="143"/>
      <c r="L4238" s="143"/>
      <c r="M4238" s="143"/>
      <c r="N4238" s="143"/>
      <c r="O4238" s="143"/>
      <c r="P4238" s="143"/>
    </row>
    <row r="4239" spans="3:16" x14ac:dyDescent="0.2">
      <c r="C4239" s="158">
        <v>15</v>
      </c>
      <c r="D4239" s="157" t="s">
        <v>6962</v>
      </c>
      <c r="E4239" s="157"/>
      <c r="F4239" s="157"/>
      <c r="G4239" s="157"/>
      <c r="H4239" s="157"/>
      <c r="I4239" s="157"/>
      <c r="J4239" s="157"/>
      <c r="K4239" s="157"/>
      <c r="L4239" s="157"/>
      <c r="M4239" s="157"/>
      <c r="N4239" s="157"/>
      <c r="O4239" s="157"/>
      <c r="P4239" s="157"/>
    </row>
    <row r="4240" spans="3:16" x14ac:dyDescent="0.2">
      <c r="C4240" s="158" t="s">
        <v>6963</v>
      </c>
      <c r="D4240" s="157" t="s">
        <v>6964</v>
      </c>
      <c r="E4240" s="157"/>
      <c r="F4240" s="157"/>
      <c r="G4240" s="157"/>
      <c r="H4240" s="157"/>
      <c r="I4240" s="157"/>
      <c r="J4240" s="157"/>
      <c r="K4240" s="157"/>
      <c r="L4240" s="157"/>
      <c r="M4240" s="157"/>
      <c r="N4240" s="157"/>
      <c r="O4240" s="157"/>
      <c r="P4240" s="157"/>
    </row>
    <row r="4241" spans="3:16" x14ac:dyDescent="0.2">
      <c r="C4241" s="158">
        <v>18</v>
      </c>
      <c r="D4241" s="143" t="s">
        <v>6965</v>
      </c>
      <c r="E4241" s="143"/>
      <c r="F4241" s="143"/>
      <c r="G4241" s="143"/>
      <c r="H4241" s="143"/>
      <c r="I4241" s="143"/>
      <c r="J4241" s="143"/>
      <c r="K4241" s="143"/>
      <c r="L4241" s="143"/>
      <c r="M4241" s="143"/>
      <c r="N4241" s="143"/>
      <c r="O4241" s="143"/>
      <c r="P4241" s="143"/>
    </row>
    <row r="4242" spans="3:16" x14ac:dyDescent="0.2">
      <c r="C4242" s="158">
        <v>19</v>
      </c>
      <c r="D4242" s="143" t="s">
        <v>6966</v>
      </c>
      <c r="E4242" s="143"/>
      <c r="F4242" s="143"/>
      <c r="G4242" s="143"/>
      <c r="H4242" s="143"/>
      <c r="I4242" s="143"/>
      <c r="J4242" s="143"/>
      <c r="K4242" s="143"/>
      <c r="L4242" s="143"/>
      <c r="M4242" s="143"/>
      <c r="N4242" s="143"/>
      <c r="O4242" s="143"/>
      <c r="P4242" s="143"/>
    </row>
  </sheetData>
  <protectedRanges>
    <protectedRange algorithmName="SHA-512" hashValue="SWVhZW0UP6B1P/omqAynX5frQpvHsTOYKSloXjb3w4XfI8nM7DyACPMhJiAfUlFaSGJBmb+ykLJK1ccRJ4szdQ==" saltValue="uIXlLAkttAuDCjubXj3D6w==" spinCount="100000" sqref="D3425:D3427 D3457" name="Диапазон3_74_1_1_2_2_2" securityDescriptor="O:WDG:WDD:(A;;CC;;;S-1-5-21-1281035640-548247933-376692995-11259)(A;;CC;;;S-1-5-21-1281035640-548247933-376692995-11258)(A;;CC;;;S-1-5-21-1281035640-548247933-376692995-5864)"/>
    <protectedRange algorithmName="SHA-512" hashValue="8j1x2931h5+ypayNXYCMbeNYx7VkDA51i49+479o1WTiGCTD56IuDuq6xXn1MmzKuG4ZOKRA8wJcoA/wvLRWwg==" saltValue="XZLxhOwOXq9Yi9TXadDwAQ==" spinCount="100000" sqref="E3457 E3425:E3427" name="Диапазон3_74_2_1_7_1_2"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457 F3425:F3427" name="Диапазон3_74_3_1_2_1_2" securityDescriptor="O:WDG:WDD:(A;;CC;;;S-1-5-21-1281035640-548247933-376692995-11259)(A;;CC;;;S-1-5-21-1281035640-548247933-376692995-11258)(A;;CC;;;S-1-5-21-1281035640-548247933-376692995-5864)"/>
    <protectedRange algorithmName="SHA-512" hashValue="Pp8cUyzbDAUUSZWVy72sL/DnGM0K0eTI8ftZAdNUPHX9BHs7I88lfvzusUxp2Mo1CL1e2QO8DEnqAsSPByp5ig==" saltValue="rqt5Y/gT39F2QWrbTCQvig==" spinCount="100000" sqref="B3002" name="Диапазон3_98_1_1_1_5_1_1_1_18_1_2" securityDescriptor="O:WDG:WDD:(A;;CC;;;S-1-5-21-1281035640-548247933-376692995-11259)(A;;CC;;;S-1-5-21-1281035640-548247933-376692995-11258)(A;;CC;;;S-1-5-21-1281035640-548247933-376692995-5864)"/>
    <protectedRange algorithmName="SHA-512" hashValue="RFDYkUVaz7GDnQPsMKrOS0w3QdWt12Roh6fLfh21L5WvCKnYql6UCEs4BKY42Bi4Qlo+ieFuiQxTkYKyWJPClA==" saltValue="jSI5ZJTjWIQ1TJwohk8CLw==" spinCount="100000" sqref="AS3002 C3002 N3002 AT3001" name="Диапазон3_74_4_3_4_18_1_2" securityDescriptor="O:WDG:WDD:(A;;CC;;;S-1-5-21-1281035640-548247933-376692995-11259)(A;;CC;;;S-1-5-21-1281035640-548247933-376692995-11258)(A;;CC;;;S-1-5-21-1281035640-548247933-376692995-5864)"/>
    <protectedRange algorithmName="SHA-512" hashValue="qG0fA8iZ6uXuC16Xd919R8sJ0egmY3ki0C2SNbQmR032dwREFh2YnCKjemPzUCUHfFCGI+8FgHZJIL41EZW9pw==" saltValue="EQF8fgya8EyOnUYBNlZ0Bw==" spinCount="100000" sqref="E3002:F3002 H3002 J3002" name="Диапазон3_2_4_1_3_4_18_1_2" securityDescriptor="O:WDG:WDD:(A;;CC;;;S-1-5-21-1281035640-548247933-376692995-11259)(A;;CC;;;S-1-5-21-1281035640-548247933-376692995-11258)(A;;CC;;;S-1-5-21-1281035640-548247933-376692995-5864)"/>
    <protectedRange algorithmName="SHA-512" hashValue="WN6+uWQP1SrIUDurJaNnZM71gyZsLXsaNuNBdjcUoG/XJ6zJhK/vWHVMBMIEa58LlEdZzpxLID8oxwRbd7FHKQ==" saltValue="IsFojIf/Ks8WP5qksgrw7w==" spinCount="100000" sqref="K3002" name="Диапазон3_2_4_1_3_5_18_1_2" securityDescriptor="O:WDG:WDD:(A;;CC;;;S-1-5-21-1281035640-548247933-376692995-11259)(A;;CC;;;S-1-5-21-1281035640-548247933-376692995-11258)(A;;CC;;;S-1-5-21-1281035640-548247933-376692995-5864)"/>
    <protectedRange algorithmName="SHA-512" hashValue="j5Kz3DEuzMTxLXCyhHrCp4ubrXq3cP1IHJ/Ccqw6lUGzjkZWSJo2ElEKLLXSB2dPJa5qMxCAF8khWX+SeB5oAw==" saltValue="x4NLnhidtUmHPiT5tM78xA==" spinCount="100000" sqref="M3002" name="Диапазон3_74_1_3_2_18_1_2" securityDescriptor="O:WDG:WDD:(A;;CC;;;S-1-5-21-1281035640-548247933-376692995-11259)(A;;CC;;;S-1-5-21-1281035640-548247933-376692995-11258)(A;;CC;;;S-1-5-21-1281035640-548247933-376692995-5864)"/>
    <protectedRange algorithmName="SHA-512" hashValue="TNwR6O+DpYgRUIV7bfrCcwujxt1zJfwG/alsdQVgdQLrPNIji9kYUwiXBXAiJjkLCKKwTT1H8TMl+10YTWsdJw==" saltValue="PoBdfj2wtJGOc+MnxLzaMg==" spinCount="100000" sqref="T3002 V3002:AO3002" name="Диапазон3_2_4_1_3_7_18_1_2" securityDescriptor="O:WDG:WDD:(A;;CC;;;S-1-5-21-1281035640-548247933-376692995-11259)(A;;CC;;;S-1-5-21-1281035640-548247933-376692995-11258)(A;;CC;;;S-1-5-21-1281035640-548247933-376692995-5864)"/>
    <protectedRange algorithmName="SHA-512" hashValue="BGIRJ4Py7r7wVBgPSeze8DCBHljQv4lB+o3ORNCz2oam3rUIjBW2yhm0u18W4Sb6ziJ3eInxB6D+farK/6PDvg==" saltValue="K842uDaoLT4ovSfZqiAiTQ==" spinCount="100000" sqref="B3008" name="Диапазон3_98_1_1_1_5_1_1_1_1_2_1_2" securityDescriptor="O:WDG:WDD:(A;;CC;;;S-1-5-21-1281035640-548247933-376692995-11259)(A;;CC;;;S-1-5-21-1281035640-548247933-376692995-11258)(A;;CC;;;S-1-5-21-1281035640-548247933-376692995-5864)"/>
    <protectedRange algorithmName="SHA-512" hashValue="KPhVERaqZv44kiXcotG30QQeIfavVSTJzfs71JqEnFy42RVRiZJKAJHSHELevFheP6GhrP0XJVKF8TlJXqXHSg==" saltValue="SqM5pt+9d6DN1R4kd9HQIQ==" spinCount="100000" sqref="AS3008 C3008 N3008 AT3007" name="Диапазон3_74_4_3_4_1_2_1_2" securityDescriptor="O:WDG:WDD:(A;;CC;;;S-1-5-21-1281035640-548247933-376692995-11259)(A;;CC;;;S-1-5-21-1281035640-548247933-376692995-11258)(A;;CC;;;S-1-5-21-1281035640-548247933-376692995-5864)"/>
    <protectedRange algorithmName="SHA-512" hashValue="a2YreB++bjC4JS41RgpYeyrpufzosADS0tlloYercLeyMYGWRWCHvQASk1j0J1ogY1jH0y5vBhsQoGnYr+tXew==" saltValue="6ciWKpKFEPd2n2YWTr1PYA==" spinCount="100000" sqref="J3008 E3008:H3008" name="Диапазон3_2_4_1_3_4_1_2_1_2" securityDescriptor="O:WDG:WDD:(A;;CC;;;S-1-5-21-1281035640-548247933-376692995-11259)(A;;CC;;;S-1-5-21-1281035640-548247933-376692995-11258)(A;;CC;;;S-1-5-21-1281035640-548247933-376692995-5864)"/>
    <protectedRange algorithmName="SHA-512" hashValue="ogmbptlc1tVEiZvgyv39m7GXSL6LMedAI8fCRfnV9mtka+tVAWQ0dlvY9E1qzyJXXk1mPpL6NZPEnHv+KbHhqw==" saltValue="xXEQMnhpALaGY2FUknMOyQ==" spinCount="100000" sqref="K3008" name="Диапазон3_2_4_1_3_5_1_2_1_2" securityDescriptor="O:WDG:WDD:(A;;CC;;;S-1-5-21-1281035640-548247933-376692995-11259)(A;;CC;;;S-1-5-21-1281035640-548247933-376692995-11258)(A;;CC;;;S-1-5-21-1281035640-548247933-376692995-5864)"/>
    <protectedRange algorithmName="SHA-512" hashValue="b3yJR7TleuzAnpk/U1UWa6ElyaRBw17kDUPq4cz4L2DjH8cq3JUYZfY3NmYJYqFlBKEasClVykVa1DYEobmX4g==" saltValue="y+UPm6uj4avn75bcJU7mVA==" spinCount="100000" sqref="M3008" name="Диапазон3_74_1_3_2_1_2_1_2" securityDescriptor="O:WDG:WDD:(A;;CC;;;S-1-5-21-1281035640-548247933-376692995-11259)(A;;CC;;;S-1-5-21-1281035640-548247933-376692995-11258)(A;;CC;;;S-1-5-21-1281035640-548247933-376692995-5864)"/>
    <protectedRange algorithmName="SHA-512" hashValue="Se3UzoDEaYYsW5ZbnzyTa+NNqND1zQIhEYXv8/0ob0SRbptT1nT/op4rbC5VbKPdECB6jpZ+Ff1JpVAjccuqaQ==" saltValue="8WjwMdlOP8r2hA5q8m3Omg==" spinCount="100000" sqref="T3008 V3008:AO3008" name="Диапазон3_2_4_1_3_7_1_2_1_2" securityDescriptor="O:WDG:WDD:(A;;CC;;;S-1-5-21-1281035640-548247933-376692995-11259)(A;;CC;;;S-1-5-21-1281035640-548247933-376692995-11258)(A;;CC;;;S-1-5-21-1281035640-548247933-376692995-5864)"/>
    <protectedRange algorithmName="SHA-512" hashValue="LFKSZuaYkNtFkY4Q9c+UGL4cTnnq4FVdRokOzJBTedSspIJFv3ljdfV2RJmsf1X0MbOhE09JprsOHuTgHQeueA==" saltValue="EpJ6ZtP1igZ2C/cXO1oHmA==" spinCount="100000" sqref="B3014" name="Диапазон3_98_1_1_1_5_1_1_1_2_2_1_2" securityDescriptor="O:WDG:WDD:(A;;CC;;;S-1-5-21-1281035640-548247933-376692995-11259)(A;;CC;;;S-1-5-21-1281035640-548247933-376692995-11258)(A;;CC;;;S-1-5-21-1281035640-548247933-376692995-5864)"/>
    <protectedRange algorithmName="SHA-512" hashValue="xus5KXU+F5Ep+pN176dZA9sB7z06cwGY55rLT5r+RsM/x4t3Q7tF4MVpaEuAqKS8jyzF6Oonimws61XFWaQlFA==" saltValue="snqJSiUYp6nYEFckePozbQ==" spinCount="100000" sqref="AS3014 C3014 N3014 AT3013" name="Диапазон3_74_4_3_4_2_2_1_2" securityDescriptor="O:WDG:WDD:(A;;CC;;;S-1-5-21-1281035640-548247933-376692995-11259)(A;;CC;;;S-1-5-21-1281035640-548247933-376692995-11258)(A;;CC;;;S-1-5-21-1281035640-548247933-376692995-5864)"/>
    <protectedRange algorithmName="SHA-512" hashValue="TYhyIwwbmIspkncXQbVVFyUoISTdYZU0jXb0QAGAwsaUOvGbrrGFSTYymUPrmQ4TLYjA/jMgAsy+vcY7VWsyFQ==" saltValue="dUk8rIlABW4qVHukKO3MvA==" spinCount="100000" sqref="J3014 E3014:H3014" name="Диапазон3_2_4_1_3_4_2_2_1_2" securityDescriptor="O:WDG:WDD:(A;;CC;;;S-1-5-21-1281035640-548247933-376692995-11259)(A;;CC;;;S-1-5-21-1281035640-548247933-376692995-11258)(A;;CC;;;S-1-5-21-1281035640-548247933-376692995-5864)"/>
    <protectedRange algorithmName="SHA-512" hashValue="OTQNm490Er1bGP3dHtay6DEnvB7IL4+LcvCSunfOCY//XFS9VuOJxBzC+NDdAp7c6ZSr5UGND3PnSd8I4O4wzA==" saltValue="eefMB+KKtF2I4USPLHadjQ==" spinCount="100000" sqref="K3014" name="Диапазон3_2_4_1_3_5_2_2_1_2" securityDescriptor="O:WDG:WDD:(A;;CC;;;S-1-5-21-1281035640-548247933-376692995-11259)(A;;CC;;;S-1-5-21-1281035640-548247933-376692995-11258)(A;;CC;;;S-1-5-21-1281035640-548247933-376692995-5864)"/>
    <protectedRange algorithmName="SHA-512" hashValue="f42AFtyck0tB6KExBk5WOHqaw4AheVz2+olAc6jWqu5z5PWWc9ynNYOdJ2Tp+9T3ZRvTqPqEtdfefS7cJ9/14Q==" saltValue="L97+X9BQw+3i3SjiZbMWTQ==" spinCount="100000" sqref="M3014" name="Диапазон3_74_1_3_2_2_2_1_2" securityDescriptor="O:WDG:WDD:(A;;CC;;;S-1-5-21-1281035640-548247933-376692995-11259)(A;;CC;;;S-1-5-21-1281035640-548247933-376692995-11258)(A;;CC;;;S-1-5-21-1281035640-548247933-376692995-5864)"/>
    <protectedRange algorithmName="SHA-512" hashValue="U57FimQmHQii8z5WGe6J1zGdnFrVhdO9ITqmN1Gr7y6XiAcEm6Nc4lOFqxgemCGq81Nqwu5BgeHcnwsbKnxwnw==" saltValue="f7Cg/IrZXLc6ktk6vaJhfQ==" spinCount="100000" sqref="T3014 V3014:AO3014" name="Диапазон3_2_4_1_3_7_2_2_1_2" securityDescriptor="O:WDG:WDD:(A;;CC;;;S-1-5-21-1281035640-548247933-376692995-11259)(A;;CC;;;S-1-5-21-1281035640-548247933-376692995-11258)(A;;CC;;;S-1-5-21-1281035640-548247933-376692995-5864)"/>
    <protectedRange algorithmName="SHA-512" hashValue="gcgigHvaIvwa+xZiuvWd4XBrmiFM2rjqG/NGpyBKrX4ehICAr9iKb5aItyRFvNONSIUuf1qLXgLNS723TmZ58Q==" saltValue="xuNd0UVDIc/Ez0g3EeBGZQ==" spinCount="100000" sqref="B3020" name="Диапазон3_98_1_1_1_5_1_1_1_3_2_1_2" securityDescriptor="O:WDG:WDD:(A;;CC;;;S-1-5-21-1281035640-548247933-376692995-11259)(A;;CC;;;S-1-5-21-1281035640-548247933-376692995-11258)(A;;CC;;;S-1-5-21-1281035640-548247933-376692995-5864)"/>
    <protectedRange algorithmName="SHA-512" hashValue="ZdbdkXdmt7yygCxq/DRkDUxz/0ULuOrnS/NPBnCHk13le4pUyWpg4226NI6M8lXKAWDk25jP/gNJaiZQwjZgZg==" saltValue="ctUeW3HuVgT5aqCiVpBYtw==" spinCount="100000" sqref="AS3020 C3020 N3020 AT3019" name="Диапазон3_74_4_3_4_3_2_1_2" securityDescriptor="O:WDG:WDD:(A;;CC;;;S-1-5-21-1281035640-548247933-376692995-11259)(A;;CC;;;S-1-5-21-1281035640-548247933-376692995-11258)(A;;CC;;;S-1-5-21-1281035640-548247933-376692995-5864)"/>
    <protectedRange algorithmName="SHA-512" hashValue="kJACZRV/nwrxcW9vEnfBPLmEE2y8l4locwSE7IZoCCdN5UYrAP9CcXErQ5In9zcZmLfqveP7wX26UTJ1bDnqDA==" saltValue="WFRh//2XyYNt2EeXI+iOxA==" spinCount="100000" sqref="J3020 E3020:H3020" name="Диапазон3_2_4_1_3_4_3_2_1_2" securityDescriptor="O:WDG:WDD:(A;;CC;;;S-1-5-21-1281035640-548247933-376692995-11259)(A;;CC;;;S-1-5-21-1281035640-548247933-376692995-11258)(A;;CC;;;S-1-5-21-1281035640-548247933-376692995-5864)"/>
    <protectedRange algorithmName="SHA-512" hashValue="DXDFSr/eGF0Llqt+yvCuhz2oMExAuDmP80ARKYnNjsVv24KJmWsfZ3P/IHKB2n6ygDUxwwqNPzVlszk5QNSHAw==" saltValue="UT64TcHCSuJNEYrQpxa2LQ==" spinCount="100000" sqref="K3020" name="Диапазон3_2_4_1_3_5_3_2_1_2" securityDescriptor="O:WDG:WDD:(A;;CC;;;S-1-5-21-1281035640-548247933-376692995-11259)(A;;CC;;;S-1-5-21-1281035640-548247933-376692995-11258)(A;;CC;;;S-1-5-21-1281035640-548247933-376692995-5864)"/>
    <protectedRange algorithmName="SHA-512" hashValue="FQhABzzAvRARc2OqJCg91VkXkZHf0qgpplKwCh1iSalY5awXrzu9muTksfQTwd9prNw/xkuxWBDOHHGCL5jWPQ==" saltValue="XjCWtRDlULtIDZWY+F69MA==" spinCount="100000" sqref="M3020" name="Диапазон3_74_1_3_2_3_2_1_2" securityDescriptor="O:WDG:WDD:(A;;CC;;;S-1-5-21-1281035640-548247933-376692995-11259)(A;;CC;;;S-1-5-21-1281035640-548247933-376692995-11258)(A;;CC;;;S-1-5-21-1281035640-548247933-376692995-5864)"/>
    <protectedRange algorithmName="SHA-512" hashValue="vCG2BZZLUcNNgimEnolsu9N5jRu8pwM9zlBIXNts3U+gDLqNNyT+KAmn6N6+hRw3UOg7oWEMF7dqgkdUQv89lQ==" saltValue="GKa7haZLjrw0Ac34gzlANQ==" spinCount="100000" sqref="T3020 V3020:AO3020" name="Диапазон3_2_4_1_3_7_3_2_1_2" securityDescriptor="O:WDG:WDD:(A;;CC;;;S-1-5-21-1281035640-548247933-376692995-11259)(A;;CC;;;S-1-5-21-1281035640-548247933-376692995-11258)(A;;CC;;;S-1-5-21-1281035640-548247933-376692995-5864)"/>
    <protectedRange algorithmName="SHA-512" hashValue="7exvKJaIDRBZMPQRT7XWG1Pkm5EJcAMSrw3ewMxvPHuXQ4NGXK651H3muIby7Y+e3Ny3Akb/tMMabtjCBOqbTQ==" saltValue="KTXFNz6ofJ09Y38/waeymw==" spinCount="100000" sqref="B3026" name="Диапазон3_98_1_1_1_5_1_1_1_4_2_1_2" securityDescriptor="O:WDG:WDD:(A;;CC;;;S-1-5-21-1281035640-548247933-376692995-11259)(A;;CC;;;S-1-5-21-1281035640-548247933-376692995-11258)(A;;CC;;;S-1-5-21-1281035640-548247933-376692995-5864)"/>
    <protectedRange algorithmName="SHA-512" hashValue="1qX09zcq1xyjxY1jQXFp5vNelUqWgQ8A0qMTL8OMe/3R4292zNCcUOelCPAmXK7QQq351VyZWqEiSccoVI44wg==" saltValue="GriyO5MEjXItw6Ls0VdfOA==" spinCount="100000" sqref="AS3026 C3026 N3026 AT3025" name="Диапазон3_74_4_3_4_4_2_1_2" securityDescriptor="O:WDG:WDD:(A;;CC;;;S-1-5-21-1281035640-548247933-376692995-11259)(A;;CC;;;S-1-5-21-1281035640-548247933-376692995-11258)(A;;CC;;;S-1-5-21-1281035640-548247933-376692995-5864)"/>
    <protectedRange algorithmName="SHA-512" hashValue="HFx+zkEKsyr8m9T5fI4kNBZT1tIjhgjhIGddZmwYn4Eykj2pFn73Me6oNb+0RnlNzgghq64/rmVA8tZWdFm8sg==" saltValue="8KdSZrcPGTmmeaocFMSSyA==" spinCount="100000" sqref="J3026 E3026:H3026" name="Диапазон3_2_4_1_3_4_4_2_1_2" securityDescriptor="O:WDG:WDD:(A;;CC;;;S-1-5-21-1281035640-548247933-376692995-11259)(A;;CC;;;S-1-5-21-1281035640-548247933-376692995-11258)(A;;CC;;;S-1-5-21-1281035640-548247933-376692995-5864)"/>
    <protectedRange algorithmName="SHA-512" hashValue="LEFeVeIIoxKow611Co08Rn3Murvus00EAvY/Ix8CbPfw098tLqUDvjJqYd9N/xhNMTmpNz64XKgIcq7tiSXcjA==" saltValue="xX3yFdL2afaeFlyFZRJg+g==" spinCount="100000" sqref="K3026" name="Диапазон3_2_4_1_3_5_4_2_1_2" securityDescriptor="O:WDG:WDD:(A;;CC;;;S-1-5-21-1281035640-548247933-376692995-11259)(A;;CC;;;S-1-5-21-1281035640-548247933-376692995-11258)(A;;CC;;;S-1-5-21-1281035640-548247933-376692995-5864)"/>
    <protectedRange algorithmName="SHA-512" hashValue="+v29p8fjZS6sy3uhNLp/oAFxM1xb/N4ppXI8ZmJfVxGADlPzSbsAluryF5g/QjG3pEW/HXrRG8ifWh3eG9xLVQ==" saltValue="J8Ae0Hg/fclXROUzr/2G0A==" spinCount="100000" sqref="M3026" name="Диапазон3_74_1_3_2_4_2_1_2" securityDescriptor="O:WDG:WDD:(A;;CC;;;S-1-5-21-1281035640-548247933-376692995-11259)(A;;CC;;;S-1-5-21-1281035640-548247933-376692995-11258)(A;;CC;;;S-1-5-21-1281035640-548247933-376692995-5864)"/>
    <protectedRange algorithmName="SHA-512" hashValue="g3F9Gs+k5eRI9JYaKwyYNfqYYUS0lAofqwguwsmbVY7sSGK/yIaQ1S16iJDVET9FpfCtNredclD6teiPdpF6Ow==" saltValue="wUGWsOVnGHbfAt+b/0wGww==" spinCount="100000" sqref="T3026 V3026:AO3026" name="Диапазон3_2_4_1_3_7_4_2_1_2" securityDescriptor="O:WDG:WDD:(A;;CC;;;S-1-5-21-1281035640-548247933-376692995-11259)(A;;CC;;;S-1-5-21-1281035640-548247933-376692995-11258)(A;;CC;;;S-1-5-21-1281035640-548247933-376692995-5864)"/>
    <protectedRange algorithmName="SHA-512" hashValue="jg52M3uGqbD546a2m5GW9gODvbFIZhaNCtmV58eAJ6Kg0baxMqBHYJbjRJG3QPwy9e10a1wfeyQm8q0TZHBung==" saltValue="47nJqQW5jjnJ86vLGnRiBQ==" spinCount="100000" sqref="B3032" name="Диапазон3_98_1_1_1_5_1_1_1_5_2_1_2" securityDescriptor="O:WDG:WDD:(A;;CC;;;S-1-5-21-1281035640-548247933-376692995-11259)(A;;CC;;;S-1-5-21-1281035640-548247933-376692995-11258)(A;;CC;;;S-1-5-21-1281035640-548247933-376692995-5864)"/>
    <protectedRange algorithmName="SHA-512" hashValue="3uqUzT9yXmsXbXe70tusjMpHN741Y71nbzCma0/CmWc1bwNuD5+uWwQ3fBwq1XVJC70FAy9yrOtO3XDuz6Rh1Q==" saltValue="UhA6WRdz7HPqT6AUnbzWHQ==" spinCount="100000" sqref="AS3032 C3032 N3032 AT3031" name="Диапазон3_74_4_3_4_5_2_1_2" securityDescriptor="O:WDG:WDD:(A;;CC;;;S-1-5-21-1281035640-548247933-376692995-11259)(A;;CC;;;S-1-5-21-1281035640-548247933-376692995-11258)(A;;CC;;;S-1-5-21-1281035640-548247933-376692995-5864)"/>
    <protectedRange algorithmName="SHA-512" hashValue="vhYI2ObqrkPrLz0Y9e1L13Xtk1ZXR9lZPFATbBGHEk8FIcFME9LAdbme9xOVWyQeAFhoAKmaFRWK5fqNd9lT8A==" saltValue="zx2A+pgSUyFZ5MMS4a4l8Q==" spinCount="100000" sqref="J3032 E3032:H3032" name="Диапазон3_2_4_1_3_4_5_2_1_2" securityDescriptor="O:WDG:WDD:(A;;CC;;;S-1-5-21-1281035640-548247933-376692995-11259)(A;;CC;;;S-1-5-21-1281035640-548247933-376692995-11258)(A;;CC;;;S-1-5-21-1281035640-548247933-376692995-5864)"/>
    <protectedRange algorithmName="SHA-512" hashValue="7yqUQOKJyoM8Y9bQPrimEE28Vn8n2x5cHqFRAiXXIBrqrpgvUw70f9U5RGLPLehGIKStSfuu1v5upz9IFIcRRw==" saltValue="2JOsu4pE+N9sxFK0Rj+fIg==" spinCount="100000" sqref="K3032" name="Диапазон3_2_4_1_3_5_5_2_1_2" securityDescriptor="O:WDG:WDD:(A;;CC;;;S-1-5-21-1281035640-548247933-376692995-11259)(A;;CC;;;S-1-5-21-1281035640-548247933-376692995-11258)(A;;CC;;;S-1-5-21-1281035640-548247933-376692995-5864)"/>
    <protectedRange algorithmName="SHA-512" hashValue="/evat9clVJTTSAhvMCVkPmBrxCDbGA7rJXiIQsJrJDDENjufv/2DKUgbOFRPKq7Et1ti/2x9vK8/Vb9iJmClSQ==" saltValue="o8Wu+2SfDNi0OpzsM5KCYw==" spinCount="100000" sqref="M3032" name="Диапазон3_74_1_3_2_5_2_1_2" securityDescriptor="O:WDG:WDD:(A;;CC;;;S-1-5-21-1281035640-548247933-376692995-11259)(A;;CC;;;S-1-5-21-1281035640-548247933-376692995-11258)(A;;CC;;;S-1-5-21-1281035640-548247933-376692995-5864)"/>
    <protectedRange algorithmName="SHA-512" hashValue="o91cmUjSXg88OUr8lu6vvJFBPP5SgyGFpZ+Z/yTwSSt6bebjp0KoI8IPVEybjFv8mA2Ubf7XtO2HpIIGLkUiMA==" saltValue="JEcKGfxrxxczYvMx0LGxhQ==" spinCount="100000" sqref="T3032 V3032:AO3032" name="Диапазон3_2_4_1_3_7_5_2_1_2" securityDescriptor="O:WDG:WDD:(A;;CC;;;S-1-5-21-1281035640-548247933-376692995-11259)(A;;CC;;;S-1-5-21-1281035640-548247933-376692995-11258)(A;;CC;;;S-1-5-21-1281035640-548247933-376692995-5864)"/>
    <protectedRange algorithmName="SHA-512" hashValue="YSxdY17qJccMvGysvHQ+IpHr1ywhH18JUpZO9QkqsAAC4c5eFcFMxeRpSRLMfs2Jz+V/HY0NJnB1kONYbCL8OQ==" saltValue="EUSjOCLdt+xpZKYTAWO+xA==" spinCount="100000" sqref="B3038" name="Диапазон3_98_1_1_1_5_1_1_1_6_2_1_2" securityDescriptor="O:WDG:WDD:(A;;CC;;;S-1-5-21-1281035640-548247933-376692995-11259)(A;;CC;;;S-1-5-21-1281035640-548247933-376692995-11258)(A;;CC;;;S-1-5-21-1281035640-548247933-376692995-5864)"/>
    <protectedRange algorithmName="SHA-512" hashValue="XKxk7cAK9wUl0so+i3idbBrfey+Vs0CZxCnW9ygjmKidc97SFSVLQRSWgmVgfo19DC0wmnIGLTu0c2sM8j26FA==" saltValue="EOAU263WO90tWqfQ6Inn4Q==" spinCount="100000" sqref="AS3038 C3038 N3038 AT3037" name="Диапазон3_74_4_3_4_6_2_1_2" securityDescriptor="O:WDG:WDD:(A;;CC;;;S-1-5-21-1281035640-548247933-376692995-11259)(A;;CC;;;S-1-5-21-1281035640-548247933-376692995-11258)(A;;CC;;;S-1-5-21-1281035640-548247933-376692995-5864)"/>
    <protectedRange algorithmName="SHA-512" hashValue="nbKjbgSlREQAbVvTKEGqVevB4IxCa7Lt9ql8IipHR5JpQzmqtljOj9IoTdy2y9Q34xu2MksWk00pc6bO5jzIfA==" saltValue="8BttJOJY81HrqcVEfZ+Ziw==" spinCount="100000" sqref="J3038 E3038:H3038" name="Диапазон3_2_4_1_3_4_6_2_1_2" securityDescriptor="O:WDG:WDD:(A;;CC;;;S-1-5-21-1281035640-548247933-376692995-11259)(A;;CC;;;S-1-5-21-1281035640-548247933-376692995-11258)(A;;CC;;;S-1-5-21-1281035640-548247933-376692995-5864)"/>
    <protectedRange algorithmName="SHA-512" hashValue="9IEgMEZKbhIHSSrzC8pjE7JvOdI0b9K5CuFtuCcv/rVT3sJHuI18M4awNo0CUpFh0SNWW29pD6dEIY8jtLiAnA==" saltValue="HDM0ZaUVX1hPnSchf8cQLA==" spinCount="100000" sqref="K3038" name="Диапазон3_2_4_1_3_5_6_2_1_2" securityDescriptor="O:WDG:WDD:(A;;CC;;;S-1-5-21-1281035640-548247933-376692995-11259)(A;;CC;;;S-1-5-21-1281035640-548247933-376692995-11258)(A;;CC;;;S-1-5-21-1281035640-548247933-376692995-5864)"/>
    <protectedRange algorithmName="SHA-512" hashValue="pMG59+SW0JsbRLsoZVnGJoBXuJA/gl+oG9UKCUlG83Q3GEZlj22XDqAyN9N3aFN6t/KnCKznajhWd5hpmpB/Xg==" saltValue="trr6cs0Kg2paXRBPQ6XvhA==" spinCount="100000" sqref="M3038" name="Диапазон3_74_1_3_2_6_2_1_2" securityDescriptor="O:WDG:WDD:(A;;CC;;;S-1-5-21-1281035640-548247933-376692995-11259)(A;;CC;;;S-1-5-21-1281035640-548247933-376692995-11258)(A;;CC;;;S-1-5-21-1281035640-548247933-376692995-5864)"/>
    <protectedRange algorithmName="SHA-512" hashValue="OdGuZnrFmHuSM+rmga5u11+0ys4r+yMGOtTShtEobU8zUJxiAAPD6saTWaWKMJ7jc+jy6O8CEuMghLoLYwp7+Q==" saltValue="JCgN9kTaSgTpPgxwIuYz8Q==" spinCount="100000" sqref="T3038 V3038:AO3038" name="Диапазон3_2_4_1_3_7_6_2_1_2" securityDescriptor="O:WDG:WDD:(A;;CC;;;S-1-5-21-1281035640-548247933-376692995-11259)(A;;CC;;;S-1-5-21-1281035640-548247933-376692995-11258)(A;;CC;;;S-1-5-21-1281035640-548247933-376692995-5864)"/>
    <protectedRange algorithmName="SHA-512" hashValue="j1K3HAKj4QTOrK/P1uXCEftzCgNMHpy95+ctA4DLQ/mUczs91Zuj8GrOWUnLZoiFsHWJNv1jYXxLaKYFFLMK/g==" saltValue="WfPgZACAwc6VpFh58i/PkQ==" spinCount="100000" sqref="B3044" name="Диапазон3_98_1_1_1_5_1_1_1_7_2_1_2" securityDescriptor="O:WDG:WDD:(A;;CC;;;S-1-5-21-1281035640-548247933-376692995-11259)(A;;CC;;;S-1-5-21-1281035640-548247933-376692995-11258)(A;;CC;;;S-1-5-21-1281035640-548247933-376692995-5864)"/>
    <protectedRange algorithmName="SHA-512" hashValue="lAmycTcxaqyJJgQnn28dAm6+AbOgFPhCm26f+D+ZJ+xTc54BojJUjwhbfHKT5Yr5ur+dZ/A65EYFDhpd5DsevA==" saltValue="lO26BI5Tu/VI/yFn4l9dyg==" spinCount="100000" sqref="AS3044 C3044 N3044 AT3043" name="Диапазон3_74_4_3_4_7_2_1_2" securityDescriptor="O:WDG:WDD:(A;;CC;;;S-1-5-21-1281035640-548247933-376692995-11259)(A;;CC;;;S-1-5-21-1281035640-548247933-376692995-11258)(A;;CC;;;S-1-5-21-1281035640-548247933-376692995-5864)"/>
    <protectedRange algorithmName="SHA-512" hashValue="RgXjCTEhAl959DLSGsijOt/hhzEZ2kAVFBxxwpPUg55Rsevtkl9Y6MyicmbRG4bF8r6Fj7wVTxWL+x1Pa8Sjcg==" saltValue="BO9JTEc53LjECbm4mes1mA==" spinCount="100000" sqref="J3044 E3044:H3044" name="Диапазон3_2_4_1_3_4_7_2_1_2" securityDescriptor="O:WDG:WDD:(A;;CC;;;S-1-5-21-1281035640-548247933-376692995-11259)(A;;CC;;;S-1-5-21-1281035640-548247933-376692995-11258)(A;;CC;;;S-1-5-21-1281035640-548247933-376692995-5864)"/>
    <protectedRange algorithmName="SHA-512" hashValue="30BuFjHRIgEOa9PJ3OGCQsKqRqvmbE6cZt69Td4c2nCM4cyvrUPuSopxX9jsOtK0CMYayz5qOBLU+buqjnc+jA==" saltValue="FRqG+Uu+hGi83pdBtAeUGg==" spinCount="100000" sqref="K3044" name="Диапазон3_2_4_1_3_5_7_2_1_2" securityDescriptor="O:WDG:WDD:(A;;CC;;;S-1-5-21-1281035640-548247933-376692995-11259)(A;;CC;;;S-1-5-21-1281035640-548247933-376692995-11258)(A;;CC;;;S-1-5-21-1281035640-548247933-376692995-5864)"/>
    <protectedRange algorithmName="SHA-512" hashValue="PuwQJKEifoTMSFbFNmp8iKpnkrcYrDQLdOYbdp/gf3CdQo9V/7lbL89cQASOxwD/srOHtHP8pK3cGxWqtJSX3Q==" saltValue="XEnHk+cEH0MXFWCavyk80g==" spinCount="100000" sqref="M3044" name="Диапазон3_74_1_3_2_7_2_1_2" securityDescriptor="O:WDG:WDD:(A;;CC;;;S-1-5-21-1281035640-548247933-376692995-11259)(A;;CC;;;S-1-5-21-1281035640-548247933-376692995-11258)(A;;CC;;;S-1-5-21-1281035640-548247933-376692995-5864)"/>
    <protectedRange algorithmName="SHA-512" hashValue="+TPVo9lEMW9aVhEYRzmH5sCPZIUHl+YJnNGOu14lIB4b5rTQ+fCQSYk78pcMSNMoH9ybmLhaOfrqOw4YC0mueg==" saltValue="gLz314Sf5JZvMBpgpXvCsQ==" spinCount="100000" sqref="T3044 V3044:AO3044" name="Диапазон3_2_4_1_3_7_7_2_1_2" securityDescriptor="O:WDG:WDD:(A;;CC;;;S-1-5-21-1281035640-548247933-376692995-11259)(A;;CC;;;S-1-5-21-1281035640-548247933-376692995-11258)(A;;CC;;;S-1-5-21-1281035640-548247933-376692995-5864)"/>
    <protectedRange algorithmName="SHA-512" hashValue="o+icE4u+hajygk6CIJ+TObfoumY+Wje+0b+Crf1dro7gbeUgxs8CDjr+Hs7nFVYVbidnOS4+N7AElbKWuYI6Yg==" saltValue="LEq/DfLBeuabSjpxvUz8og==" spinCount="100000" sqref="B3050" name="Диапазон3_98_1_1_1_5_1_1_1_8_2_1_2" securityDescriptor="O:WDG:WDD:(A;;CC;;;S-1-5-21-1281035640-548247933-376692995-11259)(A;;CC;;;S-1-5-21-1281035640-548247933-376692995-11258)(A;;CC;;;S-1-5-21-1281035640-548247933-376692995-5864)"/>
    <protectedRange algorithmName="SHA-512" hashValue="fy0p8+lhxUAmYeF1KwHPw8FIE1XxUBupLYPCuE6noTzEJPE6sq1jH8aoNwANHdRv994d7TQHYbJ5gfJv4phzPA==" saltValue="q4ABL8M00owd+n1xUpxgGA==" spinCount="100000" sqref="AS3050 C3050 N3050 AT3049" name="Диапазон3_74_4_3_4_8_2_1_2" securityDescriptor="O:WDG:WDD:(A;;CC;;;S-1-5-21-1281035640-548247933-376692995-11259)(A;;CC;;;S-1-5-21-1281035640-548247933-376692995-11258)(A;;CC;;;S-1-5-21-1281035640-548247933-376692995-5864)"/>
    <protectedRange algorithmName="SHA-512" hashValue="yg2pkajpY3grvV7et3G18SY7amOSXywDgLNvMdGYsLNsanrCY3dsteVbux2ZrQSiW30xaUt4LgW2XwuldRP1fg==" saltValue="jr58fNSwaBoxTvw0mEli9A==" spinCount="100000" sqref="J3050 E3050:H3050" name="Диапазон3_2_4_1_3_4_8_2_1_2" securityDescriptor="O:WDG:WDD:(A;;CC;;;S-1-5-21-1281035640-548247933-376692995-11259)(A;;CC;;;S-1-5-21-1281035640-548247933-376692995-11258)(A;;CC;;;S-1-5-21-1281035640-548247933-376692995-5864)"/>
    <protectedRange algorithmName="SHA-512" hashValue="7E1eOfpTe4IRv4nKDeF/f5IV76q2QMC9KPWZArSLtRuF2M1gg3BNp0vYzzMMka+f7R0cm1hXwDXZv/lZKUOoVg==" saltValue="7mYo+2NiFaeqDPX6u1bIfA==" spinCount="100000" sqref="K3050" name="Диапазон3_2_4_1_3_5_8_2_1_2" securityDescriptor="O:WDG:WDD:(A;;CC;;;S-1-5-21-1281035640-548247933-376692995-11259)(A;;CC;;;S-1-5-21-1281035640-548247933-376692995-11258)(A;;CC;;;S-1-5-21-1281035640-548247933-376692995-5864)"/>
    <protectedRange algorithmName="SHA-512" hashValue="A5ahiWBubZYevIciVwrKYqLl05FUjP0kkoaAkCZA7Nl0lpM33mwQ80sAiveJlzfDcvkdfmHHfkBEqpR4MK4waA==" saltValue="YotGaHtcA6xL9Cf4qaLOnQ==" spinCount="100000" sqref="M3050" name="Диапазон3_74_1_3_2_8_2_1_2" securityDescriptor="O:WDG:WDD:(A;;CC;;;S-1-5-21-1281035640-548247933-376692995-11259)(A;;CC;;;S-1-5-21-1281035640-548247933-376692995-11258)(A;;CC;;;S-1-5-21-1281035640-548247933-376692995-5864)"/>
    <protectedRange algorithmName="SHA-512" hashValue="NtO9cJOZFz8/QwpsQ1NTwpeXrEwgXkqe1kqMVWIqSf3JV8TV/4h+wKbNHrKPvdWZuZlKlm5dfV5dySiYnHAr4A==" saltValue="J8ZaiPCWpj9wYjG1moCFbA==" spinCount="100000" sqref="T3050 V3050:AO3050" name="Диапазон3_2_4_1_3_7_8_2_1_2" securityDescriptor="O:WDG:WDD:(A;;CC;;;S-1-5-21-1281035640-548247933-376692995-11259)(A;;CC;;;S-1-5-21-1281035640-548247933-376692995-11258)(A;;CC;;;S-1-5-21-1281035640-548247933-376692995-5864)"/>
    <protectedRange algorithmName="SHA-512" hashValue="gcGOL1+sL9ZUPPQz8n+xTAJ1PfTIr+dFN64ja3m5eKVwLIqP0dJX9oqCivVoaYYMQGbCILGGIr7zshS+eQ2pFw==" saltValue="gD1k31ZDgkdnmOjJo+DZqg==" spinCount="100000" sqref="B3056" name="Диапазон3_98_1_1_1_5_1_1_1_9_2_1_2" securityDescriptor="O:WDG:WDD:(A;;CC;;;S-1-5-21-1281035640-548247933-376692995-11259)(A;;CC;;;S-1-5-21-1281035640-548247933-376692995-11258)(A;;CC;;;S-1-5-21-1281035640-548247933-376692995-5864)"/>
    <protectedRange algorithmName="SHA-512" hashValue="PcDp6X411TKeTkYwMQDr06PjDuBvKIbkgVEGWUhYEvNGrtS1hO8jBJe13cojQph19qaAL7RzxNqOXvnD0ONb8w==" saltValue="/++OLDTFcB+WSw+HXmwluQ==" spinCount="100000" sqref="AS3056 C3056 N3056 AT3055" name="Диапазон3_74_4_3_4_9_2_1_2" securityDescriptor="O:WDG:WDD:(A;;CC;;;S-1-5-21-1281035640-548247933-376692995-11259)(A;;CC;;;S-1-5-21-1281035640-548247933-376692995-11258)(A;;CC;;;S-1-5-21-1281035640-548247933-376692995-5864)"/>
    <protectedRange algorithmName="SHA-512" hashValue="L6oGTlLGZffDqUerKnexHca620vpFaPfDvFlAKk3vO04Y5qsZkvmVA9XBKrN0OeAg5q2WQ0M5RwAjLNGTy1nXQ==" saltValue="LkuXsaA8txD/rct5srVvrA==" spinCount="100000" sqref="J3056 E3056:H3056" name="Диапазон3_2_4_1_3_4_9_2_1_2" securityDescriptor="O:WDG:WDD:(A;;CC;;;S-1-5-21-1281035640-548247933-376692995-11259)(A;;CC;;;S-1-5-21-1281035640-548247933-376692995-11258)(A;;CC;;;S-1-5-21-1281035640-548247933-376692995-5864)"/>
    <protectedRange algorithmName="SHA-512" hashValue="r7LQp2bGTmHAJKKE6pHRWZpNE21quPJYShuXYS1Z+ljYlqQfSpA/ro0ka+bcQS7O5l3ipLB0MA7E9LCqT1jg9Q==" saltValue="eygN9PCG6KF0Di0dp8K9Pw==" spinCount="100000" sqref="K3056" name="Диапазон3_2_4_1_3_5_9_2_1_2" securityDescriptor="O:WDG:WDD:(A;;CC;;;S-1-5-21-1281035640-548247933-376692995-11259)(A;;CC;;;S-1-5-21-1281035640-548247933-376692995-11258)(A;;CC;;;S-1-5-21-1281035640-548247933-376692995-5864)"/>
    <protectedRange algorithmName="SHA-512" hashValue="GE4gIgDaBi2kMbvLXhPOLi5GaGX1kjc7XvMG439e5z6ifjz90blq+s2K6YVBC86Z4t4+ksxwP9I7sjhjsaC8gA==" saltValue="K0Empn4YFLbB4dkCLpvZig==" spinCount="100000" sqref="M3056" name="Диапазон3_74_1_3_2_9_2_1_2" securityDescriptor="O:WDG:WDD:(A;;CC;;;S-1-5-21-1281035640-548247933-376692995-11259)(A;;CC;;;S-1-5-21-1281035640-548247933-376692995-11258)(A;;CC;;;S-1-5-21-1281035640-548247933-376692995-5864)"/>
    <protectedRange algorithmName="SHA-512" hashValue="50Vltl01twZ7LDlffbBu3av1crDMKTd8ivEm0yf78rzix2xPuwvKqdZiZ3hQHljR4ed9LUMOgZgd2bzJiqnVbQ==" saltValue="sMddcwRjY3MYEkOq+UeSuA==" spinCount="100000" sqref="T3056 V3056:AO3056" name="Диапазон3_2_4_1_3_7_9_2_1_2" securityDescriptor="O:WDG:WDD:(A;;CC;;;S-1-5-21-1281035640-548247933-376692995-11259)(A;;CC;;;S-1-5-21-1281035640-548247933-376692995-11258)(A;;CC;;;S-1-5-21-1281035640-548247933-376692995-5864)"/>
    <protectedRange algorithmName="SHA-512" hashValue="Espr2vDre/Uc9FJfVk5KiCuYrNoBtpIU1r4LBYL7x+sD1D7B6oqdb7+bjkxI0sxD9ifP0MOle9COGqY5lpBFPw==" saltValue="w76c33FFdC1MIsKurB62og==" spinCount="100000" sqref="B3062" name="Диапазон3_98_1_1_1_5_1_1_1_10_2_1_2" securityDescriptor="O:WDG:WDD:(A;;CC;;;S-1-5-21-1281035640-548247933-376692995-11259)(A;;CC;;;S-1-5-21-1281035640-548247933-376692995-11258)(A;;CC;;;S-1-5-21-1281035640-548247933-376692995-5864)"/>
    <protectedRange algorithmName="SHA-512" hashValue="MbJBoz8oS/9Gy5vDII+6fGff3N89XeZwLnIyq774ktGP5POuLTfQcEGFJQOCoQv/nkDsf/vX7yLwGiRVolLfjA==" saltValue="GvrNOcn2UdbbDVyAnmFIkQ==" spinCount="100000" sqref="AS3062 C3062 N3062 AT3061" name="Диапазон3_74_4_3_4_10_2_1_2" securityDescriptor="O:WDG:WDD:(A;;CC;;;S-1-5-21-1281035640-548247933-376692995-11259)(A;;CC;;;S-1-5-21-1281035640-548247933-376692995-11258)(A;;CC;;;S-1-5-21-1281035640-548247933-376692995-5864)"/>
    <protectedRange algorithmName="SHA-512" hashValue="6YFO8LvtGCoFcX2Z6gSis0VxV435VxjNebuJvYU5Ix3wn0csn4onsp6/esm8JAKOl1JoZOC3OhjmdN6TGc2g/Q==" saltValue="HhMjV/OYbxT/SMCwc6g9aQ==" spinCount="100000" sqref="J3062 E3062:H3062" name="Диапазон3_2_4_1_3_4_10_2_1_2" securityDescriptor="O:WDG:WDD:(A;;CC;;;S-1-5-21-1281035640-548247933-376692995-11259)(A;;CC;;;S-1-5-21-1281035640-548247933-376692995-11258)(A;;CC;;;S-1-5-21-1281035640-548247933-376692995-5864)"/>
    <protectedRange algorithmName="SHA-512" hashValue="pGENgfPGyg6TvUntfBc57hhvfjZLE+NeE8bBSR4zTGrb2cjA3uiEZ8JulJ5OdOUiQjX7ybBtfiVGR9mlkIr9Cg==" saltValue="aSb1x8fEKDnTJ+gevqqIFA==" spinCount="100000" sqref="K3062" name="Диапазон3_2_4_1_3_5_10_2_1_2" securityDescriptor="O:WDG:WDD:(A;;CC;;;S-1-5-21-1281035640-548247933-376692995-11259)(A;;CC;;;S-1-5-21-1281035640-548247933-376692995-11258)(A;;CC;;;S-1-5-21-1281035640-548247933-376692995-5864)"/>
    <protectedRange algorithmName="SHA-512" hashValue="DI/+JM/lC6GW/69FMDmOAbJTXb54I7X4bl5jEd8G83dijyjbL2KvZMEXJLKuBMYkGDl8pL+smyEAJTgTd5VceA==" saltValue="VsFY9DJiqDnotb7o5P29AQ==" spinCount="100000" sqref="M3062" name="Диапазон3_74_1_3_2_10_2_1_2" securityDescriptor="O:WDG:WDD:(A;;CC;;;S-1-5-21-1281035640-548247933-376692995-11259)(A;;CC;;;S-1-5-21-1281035640-548247933-376692995-11258)(A;;CC;;;S-1-5-21-1281035640-548247933-376692995-5864)"/>
    <protectedRange algorithmName="SHA-512" hashValue="p1s3B2AFx1cdfAGh/q6hQkmD1J4EZcxVnmETd2honB+zVHZ25ZFVCxnotHVG8zTCtGZrRpqoPK/JAU91m99GIQ==" saltValue="mwmYHK1lLQG8GwXpPNnAig==" spinCount="100000" sqref="T3062 V3062:AO3062" name="Диапазон3_2_4_1_3_7_10_2_1_2" securityDescriptor="O:WDG:WDD:(A;;CC;;;S-1-5-21-1281035640-548247933-376692995-11259)(A;;CC;;;S-1-5-21-1281035640-548247933-376692995-11258)(A;;CC;;;S-1-5-21-1281035640-548247933-376692995-5864)"/>
    <protectedRange algorithmName="SHA-512" hashValue="7YTTTYsFRnEy42dByeZBFFDRpJt2u4PtZzSTHSh7jU2KTMryWIUlP3PKVw7Ijk2g5xmQpB0FDAehOIV+MLt5tQ==" saltValue="9INx0MpCoPBX5hrXahadmA==" spinCount="100000" sqref="B3068" name="Диапазон3_98_1_1_1_5_1_1_1_11_2_1_2" securityDescriptor="O:WDG:WDD:(A;;CC;;;S-1-5-21-1281035640-548247933-376692995-11259)(A;;CC;;;S-1-5-21-1281035640-548247933-376692995-11258)(A;;CC;;;S-1-5-21-1281035640-548247933-376692995-5864)"/>
    <protectedRange algorithmName="SHA-512" hashValue="LE7ZC1y7F8L4ANyCujUshy9sfHeiOC/dI0xqyMED9CprXie33YESE0vvIAlc+RICohY1wh3VqayY0sbeARIlCw==" saltValue="NhR/YecsV40bawSPf3ReTw==" spinCount="100000" sqref="AS3068 C3068 N3068 AT3067" name="Диапазон3_74_4_3_4_11_2_1_2" securityDescriptor="O:WDG:WDD:(A;;CC;;;S-1-5-21-1281035640-548247933-376692995-11259)(A;;CC;;;S-1-5-21-1281035640-548247933-376692995-11258)(A;;CC;;;S-1-5-21-1281035640-548247933-376692995-5864)"/>
    <protectedRange algorithmName="SHA-512" hashValue="NmahjXlZb4G5Ba6MGrnLXK3H1v49kCgOdE15qeCUDX0tBZhMeGCG9iP4th+RChyRBHl1UxrDp1Xn0d+N8rW++A==" saltValue="o30zPEPjiOAMhMhxU4eqZA==" spinCount="100000" sqref="J3068 E3068:H3068" name="Диапазон3_2_4_1_3_4_11_2_1_2" securityDescriptor="O:WDG:WDD:(A;;CC;;;S-1-5-21-1281035640-548247933-376692995-11259)(A;;CC;;;S-1-5-21-1281035640-548247933-376692995-11258)(A;;CC;;;S-1-5-21-1281035640-548247933-376692995-5864)"/>
    <protectedRange algorithmName="SHA-512" hashValue="JjCA9MfQlnpC3mb+H1e10GQ6j95f7aa87n6/4mpFQo+2GigZPNlYgvMp11KPOlPggV1wTl01HZmeCDbrgyfLjg==" saltValue="28WhTG6L+17YsMjZZFglVA==" spinCount="100000" sqref="K3068" name="Диапазон3_2_4_1_3_5_11_2_1_2" securityDescriptor="O:WDG:WDD:(A;;CC;;;S-1-5-21-1281035640-548247933-376692995-11259)(A;;CC;;;S-1-5-21-1281035640-548247933-376692995-11258)(A;;CC;;;S-1-5-21-1281035640-548247933-376692995-5864)"/>
    <protectedRange algorithmName="SHA-512" hashValue="8gDlsbt/dXQmY8OTTjaB1ljf2SQU4CEwjWdh4l4DjLRbem4Btc6Dzwxmsszh1La7uHJLzIKaLrHYpHWaK0KkcA==" saltValue="yly5KzlN2D2RhRmqzUodCw==" spinCount="100000" sqref="M3068" name="Диапазон3_74_1_3_2_11_2_1_2" securityDescriptor="O:WDG:WDD:(A;;CC;;;S-1-5-21-1281035640-548247933-376692995-11259)(A;;CC;;;S-1-5-21-1281035640-548247933-376692995-11258)(A;;CC;;;S-1-5-21-1281035640-548247933-376692995-5864)"/>
    <protectedRange algorithmName="SHA-512" hashValue="/lXQWM7jP3JNFwmbYBiDStb7y9o+rNhzwsmZ8ybjXVPCw1m9i8lM0SdWaxnkiisjtSREp438hEEhRd4W+izC4g==" saltValue="t/pV/cOHG7P7Z2PgQhK7sg==" spinCount="100000" sqref="T3068 V3068:AO3068" name="Диапазон3_2_4_1_3_7_11_2_1_2" securityDescriptor="O:WDG:WDD:(A;;CC;;;S-1-5-21-1281035640-548247933-376692995-11259)(A;;CC;;;S-1-5-21-1281035640-548247933-376692995-11258)(A;;CC;;;S-1-5-21-1281035640-548247933-376692995-5864)"/>
    <protectedRange algorithmName="SHA-512" hashValue="BjuTfVfLpfchMidmYuu/zo7ZX1FQQL5XNj6UQB/ERd/J8a34Ib2/xf7Z8rZRvTqAyjD9RggoN8Al9DIpDDFlyw==" saltValue="nGov2fXh+aqL25TFB0TD0w==" spinCount="100000" sqref="B3074" name="Диапазон3_98_1_1_1_5_1_1_1_12_2_1_2" securityDescriptor="O:WDG:WDD:(A;;CC;;;S-1-5-21-1281035640-548247933-376692995-11259)(A;;CC;;;S-1-5-21-1281035640-548247933-376692995-11258)(A;;CC;;;S-1-5-21-1281035640-548247933-376692995-5864)"/>
    <protectedRange algorithmName="SHA-512" hashValue="o009fM2uFEV2aKPqIuP6gm0enw5kIb1Gz2L3NMVUcCZBJLDz1YY5CnzGTCc+og824ZY/AuuBUUToNqt+yeIt/A==" saltValue="Fz4PWLcN7yYQqR6KIY8R2g==" spinCount="100000" sqref="AS3074 C3074 N3074 AT3073" name="Диапазон3_74_4_3_4_12_2_1_2" securityDescriptor="O:WDG:WDD:(A;;CC;;;S-1-5-21-1281035640-548247933-376692995-11259)(A;;CC;;;S-1-5-21-1281035640-548247933-376692995-11258)(A;;CC;;;S-1-5-21-1281035640-548247933-376692995-5864)"/>
    <protectedRange algorithmName="SHA-512" hashValue="03IPQX5RcS5HL9CmBfv3LmwuSvTxETwayV1YiY3xOEr+ss6gPdyokilu/FV0pW4lotmQw/RKqHilMb4y8vdKpA==" saltValue="5PR1XlyohbQXjTH/VOgG4g==" spinCount="100000" sqref="J3074 E3074:H3074" name="Диапазон3_2_4_1_3_4_12_2_1_2" securityDescriptor="O:WDG:WDD:(A;;CC;;;S-1-5-21-1281035640-548247933-376692995-11259)(A;;CC;;;S-1-5-21-1281035640-548247933-376692995-11258)(A;;CC;;;S-1-5-21-1281035640-548247933-376692995-5864)"/>
    <protectedRange algorithmName="SHA-512" hashValue="UBdtfgJlufkSNtflq5RojNjFECm83j5rI1WwsV0CpqtQzm4poSnUS1uRukdaPvaHryR2p2dcbcZj1MBMmc1oCA==" saltValue="QzmOmsGjp6sno9pA0zeIjA==" spinCount="100000" sqref="K3074" name="Диапазон3_2_4_1_3_5_12_2_1_2" securityDescriptor="O:WDG:WDD:(A;;CC;;;S-1-5-21-1281035640-548247933-376692995-11259)(A;;CC;;;S-1-5-21-1281035640-548247933-376692995-11258)(A;;CC;;;S-1-5-21-1281035640-548247933-376692995-5864)"/>
    <protectedRange algorithmName="SHA-512" hashValue="ISBAnp8BkgyDMr7rpjGAm9NydHGF4hGQOuQp8rVzv7NN7HDxMOkNFfUNIgO/OUpgU5PGXK87vwbLvjb3W/RC7Q==" saltValue="zN9d5dIOu4jg9bLEYMwTfg==" spinCount="100000" sqref="M3074" name="Диапазон3_74_1_3_2_12_2_1_2" securityDescriptor="O:WDG:WDD:(A;;CC;;;S-1-5-21-1281035640-548247933-376692995-11259)(A;;CC;;;S-1-5-21-1281035640-548247933-376692995-11258)(A;;CC;;;S-1-5-21-1281035640-548247933-376692995-5864)"/>
    <protectedRange algorithmName="SHA-512" hashValue="UQKEMUTPes9fB9rEoyyQJSb8yeuX6NEzJ8sDU+LlJ3SNLu9hRTXofA+YgMtU9kXXmEp4/ViJj5b7aL1rSdojcA==" saltValue="2mZp/LRgZ0fUKyrrFDVZ9A==" spinCount="100000" sqref="T3074 V3074:AO3074" name="Диапазон3_2_4_1_3_7_12_2_1_2" securityDescriptor="O:WDG:WDD:(A;;CC;;;S-1-5-21-1281035640-548247933-376692995-11259)(A;;CC;;;S-1-5-21-1281035640-548247933-376692995-11258)(A;;CC;;;S-1-5-21-1281035640-548247933-376692995-5864)"/>
    <protectedRange algorithmName="SHA-512" hashValue="3tcI6khAi+5v2mzIM/ih+HircXrum7cghNguPGlrMqA5vmyk1wvlKmwMOD07a70vEEtVVFjC3+kcKKZ39u2Rzw==" saltValue="SQjSknebbuYhyVCyWX5XVw==" spinCount="100000" sqref="B3080" name="Диапазон3_98_1_1_1_5_1_1_1_13_2_1_2" securityDescriptor="O:WDG:WDD:(A;;CC;;;S-1-5-21-1281035640-548247933-376692995-11259)(A;;CC;;;S-1-5-21-1281035640-548247933-376692995-11258)(A;;CC;;;S-1-5-21-1281035640-548247933-376692995-5864)"/>
    <protectedRange algorithmName="SHA-512" hashValue="RCD2rjSwaeta7EEhUbnCAxYL5sFwhGzX730AO6lBaoKGFS2zTOA9O7hTx9HTLslu2FgCwJBLB8OJpgCQSUYyhw==" saltValue="OHwqHXAuQTNFGnz6W4sk5A==" spinCount="100000" sqref="AS3080 C3080 N3080 AT3079" name="Диапазон3_74_4_3_4_13_2_1_2" securityDescriptor="O:WDG:WDD:(A;;CC;;;S-1-5-21-1281035640-548247933-376692995-11259)(A;;CC;;;S-1-5-21-1281035640-548247933-376692995-11258)(A;;CC;;;S-1-5-21-1281035640-548247933-376692995-5864)"/>
    <protectedRange algorithmName="SHA-512" hashValue="nDNzUH+joyOTwiFkh4jhOj8EpIuBUCLJg7a7DFClcEQJcUePLWCZEMa26xiorOhpp2bwtRXph0qg4MKJWh/BNw==" saltValue="NpaTsaMYJcZ8ht40s1P8wg==" spinCount="100000" sqref="J3080 E3080:H3080" name="Диапазон3_2_4_1_3_4_13_2_1_2" securityDescriptor="O:WDG:WDD:(A;;CC;;;S-1-5-21-1281035640-548247933-376692995-11259)(A;;CC;;;S-1-5-21-1281035640-548247933-376692995-11258)(A;;CC;;;S-1-5-21-1281035640-548247933-376692995-5864)"/>
    <protectedRange algorithmName="SHA-512" hashValue="AVJMQMTLia4xppA+WBuoZthDAwxXtuF798UPLG91hmR83OQ8a/gC6m0qWRqOM32CLO3Bx/iSKe/mOEhES1Tu0A==" saltValue="dTZwBDi4xmgpohDTBmdhIA==" spinCount="100000" sqref="K3080" name="Диапазон3_2_4_1_3_5_13_2_1_2" securityDescriptor="O:WDG:WDD:(A;;CC;;;S-1-5-21-1281035640-548247933-376692995-11259)(A;;CC;;;S-1-5-21-1281035640-548247933-376692995-11258)(A;;CC;;;S-1-5-21-1281035640-548247933-376692995-5864)"/>
    <protectedRange algorithmName="SHA-512" hashValue="1IpeIqhxoEh6zzZVwJZ/RZnqkhVGK9enDHMXPWlB+trHn4OR0c1PvPaei3GClNURbEMvOx6Cwanu+UE9KHTu2w==" saltValue="+VkrAGVu7VtImfT52b3+fg==" spinCount="100000" sqref="M3080" name="Диапазон3_74_1_3_2_13_2_1_2" securityDescriptor="O:WDG:WDD:(A;;CC;;;S-1-5-21-1281035640-548247933-376692995-11259)(A;;CC;;;S-1-5-21-1281035640-548247933-376692995-11258)(A;;CC;;;S-1-5-21-1281035640-548247933-376692995-5864)"/>
    <protectedRange algorithmName="SHA-512" hashValue="ZVyg0zk/a3QRvKEFiyZmQdGip2BhK7jmzeSRBxFUYK61iWlZ6YpBhqOcXlqBQ2PSYDdEZ/5oah/Sa6cMg4WYww==" saltValue="0kQVEpsThKoLSXR/h+VFzw==" spinCount="100000" sqref="T3080 V3080:AO3080" name="Диапазон3_2_4_1_3_7_13_2_1_2" securityDescriptor="O:WDG:WDD:(A;;CC;;;S-1-5-21-1281035640-548247933-376692995-11259)(A;;CC;;;S-1-5-21-1281035640-548247933-376692995-11258)(A;;CC;;;S-1-5-21-1281035640-548247933-376692995-5864)"/>
    <protectedRange algorithmName="SHA-512" hashValue="CdGQ/94WnT8VF5rSGtYyinj09t9DaOKLp1Gr9QmcPDaNy7wKTLQEJDI51mVYnnEKqaGhvK9u24N8H0MT/MWfvg==" saltValue="PZjkK/ZOtdcw9OI32T8p1Q==" spinCount="100000" sqref="B3086" name="Диапазон3_98_1_1_1_5_1_1_1_14_2_1_2" securityDescriptor="O:WDG:WDD:(A;;CC;;;S-1-5-21-1281035640-548247933-376692995-11259)(A;;CC;;;S-1-5-21-1281035640-548247933-376692995-11258)(A;;CC;;;S-1-5-21-1281035640-548247933-376692995-5864)"/>
    <protectedRange algorithmName="SHA-512" hashValue="Ozgw/cnxOk5ixw43P/ePNNp/vtJ7m3Z9u4Yx7AahpyxzDxrnbXAHRu0Ab4dw672avi/cyVcFtVHo/er9xOEalA==" saltValue="LZxb7WSqQMKE7lM2VFZaoA==" spinCount="100000" sqref="AS3086 C3086 N3086 AT3085" name="Диапазон3_74_4_3_4_14_2_1_2" securityDescriptor="O:WDG:WDD:(A;;CC;;;S-1-5-21-1281035640-548247933-376692995-11259)(A;;CC;;;S-1-5-21-1281035640-548247933-376692995-11258)(A;;CC;;;S-1-5-21-1281035640-548247933-376692995-5864)"/>
    <protectedRange algorithmName="SHA-512" hashValue="mt9A4Obb/zV8QO1Ns+tcwHKCqFZVkkJbaE0M1ebAsbL5leefXzh63xYw+yFgfOZ/4wJyFOQypSRCGHucwqpufQ==" saltValue="8lSQWaJpaN1bN+GbCZvu9g==" spinCount="100000" sqref="J3086 E3086:H3086" name="Диапазон3_2_4_1_3_4_14_2_1_2" securityDescriptor="O:WDG:WDD:(A;;CC;;;S-1-5-21-1281035640-548247933-376692995-11259)(A;;CC;;;S-1-5-21-1281035640-548247933-376692995-11258)(A;;CC;;;S-1-5-21-1281035640-548247933-376692995-5864)"/>
    <protectedRange algorithmName="SHA-512" hashValue="vX6u8W2Hy+s6i8GBhXLogIB5wEUrP3ixFu+YcUwnJrr4xLI0aupK29Pr4vT8mA7t/4ODp6UpUmQilQrRWkaT1w==" saltValue="vtkEFP/ffffrjTq6aeqgDg==" spinCount="100000" sqref="K3086" name="Диапазон3_2_4_1_3_5_14_2_1_2" securityDescriptor="O:WDG:WDD:(A;;CC;;;S-1-5-21-1281035640-548247933-376692995-11259)(A;;CC;;;S-1-5-21-1281035640-548247933-376692995-11258)(A;;CC;;;S-1-5-21-1281035640-548247933-376692995-5864)"/>
    <protectedRange algorithmName="SHA-512" hashValue="P1a+F0z6Zwh1Mqvh2G/PZX9lD1nozXw/MHdGFn3xv6E3vCyK1It6mKQAtNQsek5w2ci1qz0flSNmoT8zJLJv7Q==" saltValue="F14aVTEVHUjSDBJKXR8nWA==" spinCount="100000" sqref="M3086" name="Диапазон3_74_1_3_2_14_2_1_2" securityDescriptor="O:WDG:WDD:(A;;CC;;;S-1-5-21-1281035640-548247933-376692995-11259)(A;;CC;;;S-1-5-21-1281035640-548247933-376692995-11258)(A;;CC;;;S-1-5-21-1281035640-548247933-376692995-5864)"/>
    <protectedRange algorithmName="SHA-512" hashValue="WUmqdXU0U8idTiAo5kbv1G4zCPQfR7EECxw8RrJo0o8VdNZksxCmRp89OJfUwcd0vVNuox5mnAsfrga6pLDNag==" saltValue="oZrmpYkITvknV/6czfhzSQ==" spinCount="100000" sqref="T3086 V3086:AO3086" name="Диапазон3_2_4_1_3_7_14_2_1_2" securityDescriptor="O:WDG:WDD:(A;;CC;;;S-1-5-21-1281035640-548247933-376692995-11259)(A;;CC;;;S-1-5-21-1281035640-548247933-376692995-11258)(A;;CC;;;S-1-5-21-1281035640-548247933-376692995-5864)"/>
    <protectedRange algorithmName="SHA-512" hashValue="h/AMITYxUevO7o9LzuOj236D7UENzKu8gcVEMKp9moERmH43Xxqd1Mzt5fVwDV5YJ09sa4h6BkU8i6SZPc7Uxw==" saltValue="FtCkb6gcAqRInFqr+zC/ow==" spinCount="100000" sqref="B3092" name="Диапазон3_98_1_1_1_5_1_1_1_15_2_1_2" securityDescriptor="O:WDG:WDD:(A;;CC;;;S-1-5-21-1281035640-548247933-376692995-11259)(A;;CC;;;S-1-5-21-1281035640-548247933-376692995-11258)(A;;CC;;;S-1-5-21-1281035640-548247933-376692995-5864)"/>
    <protectedRange algorithmName="SHA-512" hashValue="QbxSjAnV2XdCpKYzOyF2FxQm5rjprPJ6RI7K1o6IHT5sL0Sw+CgsMungNrHCgcIvQZOuOacoiA/QFqLvhmb+hw==" saltValue="t1fcWtZbfZtnQeaiUKthsg==" spinCount="100000" sqref="AS3092 C3092 N3092 AT3091" name="Диапазон3_74_4_3_4_15_2_1_2" securityDescriptor="O:WDG:WDD:(A;;CC;;;S-1-5-21-1281035640-548247933-376692995-11259)(A;;CC;;;S-1-5-21-1281035640-548247933-376692995-11258)(A;;CC;;;S-1-5-21-1281035640-548247933-376692995-5864)"/>
    <protectedRange algorithmName="SHA-512" hashValue="gZxppty9KZ0o+p4FHPeqPPtcgd2qIawUUByXbzMi5H6i3oEWC0IWZ0cTfEUDxlKstiQbHyfmZ7LLDkMalOQn8w==" saltValue="DLCv1nwLZUw4aNDF/rRWsA==" spinCount="100000" sqref="J3092 E3092:H3092" name="Диапазон3_2_4_1_3_4_15_2_1_2" securityDescriptor="O:WDG:WDD:(A;;CC;;;S-1-5-21-1281035640-548247933-376692995-11259)(A;;CC;;;S-1-5-21-1281035640-548247933-376692995-11258)(A;;CC;;;S-1-5-21-1281035640-548247933-376692995-5864)"/>
    <protectedRange algorithmName="SHA-512" hashValue="qbDJXoM25rztHhiIc7esrPC01B7awpcQgfQuOnpzsUgEcWO9taZrKWtOz4HUrLd6e28nTRjkpF9K6jr3IYC36Q==" saltValue="3E5pXbHu0K7ZAN/X28sTIg==" spinCount="100000" sqref="K3092" name="Диапазон3_2_4_1_3_5_15_2_1_2" securityDescriptor="O:WDG:WDD:(A;;CC;;;S-1-5-21-1281035640-548247933-376692995-11259)(A;;CC;;;S-1-5-21-1281035640-548247933-376692995-11258)(A;;CC;;;S-1-5-21-1281035640-548247933-376692995-5864)"/>
    <protectedRange algorithmName="SHA-512" hashValue="0sx9pYMQha7MygRTJNb6J429MUj4m9XXYP1VPdFHgbpqs0pUSM//ablUsDWgIRcDUI2s++nZXu3h33q0cuYkJA==" saltValue="95geOtSL/iuVh+OmTdKo5w==" spinCount="100000" sqref="M3092" name="Диапазон3_74_1_3_2_15_2_1_2" securityDescriptor="O:WDG:WDD:(A;;CC;;;S-1-5-21-1281035640-548247933-376692995-11259)(A;;CC;;;S-1-5-21-1281035640-548247933-376692995-11258)(A;;CC;;;S-1-5-21-1281035640-548247933-376692995-5864)"/>
    <protectedRange algorithmName="SHA-512" hashValue="ixhbzpmyuClz1f9IE1CsRRrxrt9CaRIvzELMOdiVMPFKT+xgkI9PvpUlhzj8bwrCVk4Jmadg+CB37FTBYsVQkQ==" saltValue="ZkyUeUaXCVPXXY8p4MZsXA==" spinCount="100000" sqref="T3092 V3092:AO3092" name="Диапазон3_2_4_1_3_7_15_2_1_2" securityDescriptor="O:WDG:WDD:(A;;CC;;;S-1-5-21-1281035640-548247933-376692995-11259)(A;;CC;;;S-1-5-21-1281035640-548247933-376692995-11258)(A;;CC;;;S-1-5-21-1281035640-548247933-376692995-5864)"/>
    <protectedRange algorithmName="SHA-512" hashValue="KBeLH86YnNkG6tIbZYRbjwOZX8ewmGwd+u+ez0iace0X4qvp1IiH4wPyPvO13Vf/upZyaP7vVuCLxIOKRCmjyg==" saltValue="kM3N2r+aDvRr5qc43OAfig==" spinCount="100000" sqref="B3098" name="Диапазон3_98_1_1_1_5_1_1_1_16_2_1_2" securityDescriptor="O:WDG:WDD:(A;;CC;;;S-1-5-21-1281035640-548247933-376692995-11259)(A;;CC;;;S-1-5-21-1281035640-548247933-376692995-11258)(A;;CC;;;S-1-5-21-1281035640-548247933-376692995-5864)"/>
    <protectedRange algorithmName="SHA-512" hashValue="bpOW8706jkPBc2xCx6/uRjlAcxD4GCucayIYlDHdHC7dTYM1lNZm2krNZC310NeH1viD2eHBqBx7/MAFgCyhiA==" saltValue="nGVyEAfmqchk1geooN90Fw==" spinCount="100000" sqref="AS3098 C3098 N3098 AT3096" name="Диапазон3_74_4_3_4_16_2_1_2" securityDescriptor="O:WDG:WDD:(A;;CC;;;S-1-5-21-1281035640-548247933-376692995-11259)(A;;CC;;;S-1-5-21-1281035640-548247933-376692995-11258)(A;;CC;;;S-1-5-21-1281035640-548247933-376692995-5864)"/>
    <protectedRange algorithmName="SHA-512" hashValue="1xSKn71JDgtz4YLxSmc9xSWT1S+DpjZI9ZlhZ1q1kpBMfql19TDHnl9PmgBg8yFFXMoTfBiv9CPAWhqmEVwsXQ==" saltValue="dzbJpd7Hg0m/DMJKcnkOAQ==" spinCount="100000" sqref="J3098 E3098:H3098" name="Диапазон3_2_4_1_3_4_16_2_1_2" securityDescriptor="O:WDG:WDD:(A;;CC;;;S-1-5-21-1281035640-548247933-376692995-11259)(A;;CC;;;S-1-5-21-1281035640-548247933-376692995-11258)(A;;CC;;;S-1-5-21-1281035640-548247933-376692995-5864)"/>
    <protectedRange algorithmName="SHA-512" hashValue="sNP97FinJkh6UIs06URzZJ4lXItbqNxXXjBnNIOcAFd4x+pkeFgGsgO4JrpFnbkw7pfdRMEHro8B2vCmi0+xhA==" saltValue="IB8nzDt/zXxBRx2Fv453qw==" spinCount="100000" sqref="K3098" name="Диапазон3_2_4_1_3_5_16_2_1_2" securityDescriptor="O:WDG:WDD:(A;;CC;;;S-1-5-21-1281035640-548247933-376692995-11259)(A;;CC;;;S-1-5-21-1281035640-548247933-376692995-11258)(A;;CC;;;S-1-5-21-1281035640-548247933-376692995-5864)"/>
    <protectedRange algorithmName="SHA-512" hashValue="Ahp7hIaCbj9yCxNqvDzcwv9xDk+kwQYYsQvJB6Rejl8kW7vREDwL8gf7Fua+0E9LQ4z4NCqju+oo8f7JR/Y5wA==" saltValue="FG8b25psO8QWPsU2xFX32g==" spinCount="100000" sqref="M3098" name="Диапазон3_74_1_3_2_16_2_1_2" securityDescriptor="O:WDG:WDD:(A;;CC;;;S-1-5-21-1281035640-548247933-376692995-11259)(A;;CC;;;S-1-5-21-1281035640-548247933-376692995-11258)(A;;CC;;;S-1-5-21-1281035640-548247933-376692995-5864)"/>
    <protectedRange algorithmName="SHA-512" hashValue="qX++9l5kuVcxnw/WzvGKXdCO4oK043maTR2PzfB7WkTqYheKinKpYYOICr0+3wsiuZSma4FyC4uykqkjB6WUQA==" saltValue="eRuFpmIkgsr3HUVtv0Ab6A==" spinCount="100000" sqref="T3098 V3098:AO3098" name="Диапазон3_2_4_1_3_7_16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3953" name="Диапазон3_74_2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3953" name="Диапазон3_74_2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3953" name="Диапазон3_74_2_6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3953:AO3953" name="Диапазон3_74_2_7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3953" name="Диапазон3_74_2_1_1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953" name="Диапазон3_74_2_2_1_1_1_2"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E3957:E3963" name="Диапазон3_50_4_1_1_1_2" securityDescriptor="O:WDG:WDD:(A;;CC;;;S-1-5-21-1281035640-548247933-376692995-11259)(A;;CC;;;S-1-5-21-1281035640-548247933-376692995-11258)(A;;CC;;;S-1-5-21-1281035640-548247933-376692995-5864)"/>
    <protectedRange algorithmName="SHA-512" hashValue="sHigqhPVUFFr+383w0HgfvrN7wUS5nKW/knnTraS7K2aoVGF5gYcy2L1uopl1hF/9uvMYtKyifxjaSl9Nvo77w==" saltValue="vNIQS+IFdtnXYJGyPzP4mQ==" spinCount="100000" sqref="C3805:G3805" name="Диапазон3_16_1_5_1_2" securityDescriptor="O:WDG:WDD:(A;;CC;;;S-1-5-21-1281035640-548247933-376692995-11259)(A;;CC;;;S-1-5-21-1281035640-548247933-376692995-11258)(A;;CC;;;S-1-5-21-1281035640-548247933-376692995-5864)"/>
    <protectedRange algorithmName="SHA-512" hashValue="xOHvksn4ZFy2zTwT3mDWB0vmxedJTq6nLlZU6AiP3MZccMmM1E6vJ7zspKnJ4tWGW5H7VBrQdkdjsBC33zP62A==" saltValue="An7tporpjqbLo4lo+qHEUg==" spinCount="100000" sqref="H3805:L3805" name="Диапазон3_16_1_1_4_1_2" securityDescriptor="O:WDG:WDD:(A;;CC;;;S-1-5-21-1281035640-548247933-376692995-11259)(A;;CC;;;S-1-5-21-1281035640-548247933-376692995-11258)(A;;CC;;;S-1-5-21-1281035640-548247933-376692995-5864)"/>
    <protectedRange algorithmName="SHA-512" hashValue="ALTzgWrOlU69aMI44msEYV/ncXJUD5D+SH1Yk5xIBgh63wE3K0B9A16gdse1t41AsDDpuvZqSBBDtsYN1DKF/g==" saltValue="29DGYgA7H0plz1mjAuEVTw==" spinCount="100000" sqref="C3830 E3830:G3830" name="Диапазон3_16_1_2_3_2_2" securityDescriptor="O:WDG:WDD:(A;;CC;;;S-1-5-21-1281035640-548247933-376692995-11259)(A;;CC;;;S-1-5-21-1281035640-548247933-376692995-11258)(A;;CC;;;S-1-5-21-1281035640-548247933-376692995-5864)"/>
    <protectedRange algorithmName="SHA-512" hashValue="spS395D4/0Oey73OLhI8yeFDDQ/CGAfbOxl9/nCFCw+W+MPaL0coq3alokESipcolMXoup27D+Q/PAZS+8nxYQ==" saltValue="PpoZDoc7CBVfyE08wVgqaw==" spinCount="100000" sqref="I3830:L3830" name="Диапазон3_16_1_1_1_1_1_2" securityDescriptor="O:WDG:WDD:(A;;CC;;;S-1-5-21-1281035640-548247933-376692995-11259)(A;;CC;;;S-1-5-21-1281035640-548247933-376692995-11258)(A;;CC;;;S-1-5-21-1281035640-548247933-376692995-5864)"/>
    <protectedRange algorithmName="SHA-512" hashValue="5Kcda6NaRTIXCKKqgCbilp84Rw7yhLpGeWZpiIoZdDhBxgVAVHT2/FdBN6a2f7EadOgrDgNkm1259Y4plMjZeQ==" saltValue="nPe/RTeXzWNeTP3cN5e/fg==" spinCount="100000" sqref="G3970 C3970" name="Диапазон3_16_1_3_2_1_2" securityDescriptor="O:WDG:WDD:(A;;CC;;;S-1-5-21-1281035640-548247933-376692995-11259)(A;;CC;;;S-1-5-21-1281035640-548247933-376692995-11258)(A;;CC;;;S-1-5-21-1281035640-548247933-376692995-5864)"/>
    <protectedRange algorithmName="SHA-512" hashValue="ojqB66o02hsuI9O6ZiQIDCWEDwkFOQzKmxXSEynU+4Dvd42uwrx09VqJCY7ybo4TemFyWgsh2BHWkzBq50JOnQ==" saltValue="05Khv3B3heOYXO4fgRriBg==" spinCount="100000" sqref="I3970:L3970" name="Диапазон3_16_1_1_2_1_1_2" securityDescriptor="O:WDG:WDD:(A;;CC;;;S-1-5-21-1281035640-548247933-376692995-11259)(A;;CC;;;S-1-5-21-1281035640-548247933-376692995-11258)(A;;CC;;;S-1-5-21-1281035640-548247933-376692995-5864)"/>
    <protectedRange algorithmName="SHA-512" hashValue="AMCzhJBF5GPt623OwDZ71jCEEiPzLHNpwwjN8BXGfHRAEmyFaH8UwiK6WmAtDVqupkcC4lhJUdBAo7FM7IApVA==" saltValue="d3/TyiPvt1dUEO+UCzHhew==" spinCount="100000" sqref="E3964:F3970" name="Диапазон3_16_1_2_1_5_1_2"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458" name="Диапазон3_74_3_1_1_2_1_2" securityDescriptor="O:WDG:WDD:(A;;CC;;;S-1-5-21-1281035640-548247933-376692995-11259)(A;;CC;;;S-1-5-21-1281035640-548247933-376692995-11258)(A;;CC;;;S-1-5-21-1281035640-548247933-376692995-5864)"/>
    <protectedRange algorithmName="SHA-512" hashValue="SWVhZW0UP6B1P/omqAynX5frQpvHsTOYKSloXjb3w4XfI8nM7DyACPMhJiAfUlFaSGJBmb+ykLJK1ccRJ4szdQ==" saltValue="uIXlLAkttAuDCjubXj3D6w==" spinCount="100000" sqref="D3458" name="Диапазон3_74_1_1_2_1_1_1_2" securityDescriptor="O:WDG:WDD:(A;;CC;;;S-1-5-21-1281035640-548247933-376692995-11259)(A;;CC;;;S-1-5-21-1281035640-548247933-376692995-11258)(A;;CC;;;S-1-5-21-1281035640-548247933-376692995-5864)"/>
    <protectedRange algorithmName="SHA-512" hashValue="Pp8cUyzbDAUUSZWVy72sL/DnGM0K0eTI8ftZAdNUPHX9BHs7I88lfvzusUxp2Mo1CL1e2QO8DEnqAsSPByp5ig==" saltValue="rqt5Y/gT39F2QWrbTCQvig==" spinCount="100000" sqref="B3003" name="Диапазон3_98_1_1_1_5_1_1_1_17_1_1_2" securityDescriptor="O:WDG:WDD:(A;;CC;;;S-1-5-21-1281035640-548247933-376692995-11259)(A;;CC;;;S-1-5-21-1281035640-548247933-376692995-11258)(A;;CC;;;S-1-5-21-1281035640-548247933-376692995-5864)"/>
    <protectedRange algorithmName="SHA-512" hashValue="xTZ0+2PIto0YSsW+7ETxrCX836HL9ALvSdNlN3T0UZj50Lp7+kxMIyVF50HWUA4U5TmNekLvIBu3cyJiHnphaA==" saltValue="vlvkiVh7lqRENuL1GDbafA==" spinCount="100000" sqref="N3003 AS3003 C3003" name="Диапазон3_74_4_3_4_17_1_1_2" securityDescriptor="O:WDG:WDD:(A;;CC;;;S-1-5-21-1281035640-548247933-376692995-11259)(A;;CC;;;S-1-5-21-1281035640-548247933-376692995-11258)(A;;CC;;;S-1-5-21-1281035640-548247933-376692995-5864)"/>
    <protectedRange algorithmName="SHA-512" hashValue="QC/wAWMabietdnEwNZXujVmlgC9uvAdFPi8cQrk7/pOBUcMB5cze3p3o217QfaqWjbi6F/02pqYlSc6R5RJLRw==" saltValue="lepHofcOUaVbfAGrRVOVLQ==" spinCount="100000" sqref="J3003" name="Диапазон3_2_4_1_3_4_17_1_1_2" securityDescriptor="O:WDG:WDD:(A;;CC;;;S-1-5-21-1281035640-548247933-376692995-11259)(A;;CC;;;S-1-5-21-1281035640-548247933-376692995-11258)(A;;CC;;;S-1-5-21-1281035640-548247933-376692995-5864)"/>
    <protectedRange algorithmName="SHA-512" hashValue="P8V5E9ZmvViCHlK7DSu7KNWgL4vHy3y293Jpv2r2HRMdh3Lv8POJ8CFIzURyQWGn4nKNzOhMd5CCfPNBdFQE+w==" saltValue="p/e8UB3eipuFAieUND4+ig==" spinCount="100000" sqref="K3003" name="Диапазон3_2_4_1_3_5_17_1_1_2" securityDescriptor="O:WDG:WDD:(A;;CC;;;S-1-5-21-1281035640-548247933-376692995-11259)(A;;CC;;;S-1-5-21-1281035640-548247933-376692995-11258)(A;;CC;;;S-1-5-21-1281035640-548247933-376692995-5864)"/>
    <protectedRange algorithmName="SHA-512" hashValue="AR2mwOn9cuL7AsN3yzLnIbDBUqke+QxwkJT1WTgbKnHJkdWEyxINPnZCpdbjQ8f5EQDFaSXjIJLGFuo8B3fo/Q==" saltValue="qjSnBl9AV1UusLISF4Tp5A==" spinCount="100000" sqref="M3003" name="Диапазон3_74_1_3_2_17_1_1_2" securityDescriptor="O:WDG:WDD:(A;;CC;;;S-1-5-21-1281035640-548247933-376692995-11259)(A;;CC;;;S-1-5-21-1281035640-548247933-376692995-11258)(A;;CC;;;S-1-5-21-1281035640-548247933-376692995-5864)"/>
    <protectedRange algorithmName="SHA-512" hashValue="y7WIgEHL0y/ovWMyrQGALfaIcTStrAYhG4nDxLGogP5ihQJd/WFRLDEoOIP9YQ/maumyHSf/xAMlvJ5G9oSnzA==" saltValue="lPX25QTCMu3dFDkOMy8HYw==" spinCount="100000" sqref="T3003 V3003:AO3003" name="Диапазон3_2_4_1_3_7_17_1_1_2" securityDescriptor="O:WDG:WDD:(A;;CC;;;S-1-5-21-1281035640-548247933-376692995-11259)(A;;CC;;;S-1-5-21-1281035640-548247933-376692995-11258)(A;;CC;;;S-1-5-21-1281035640-548247933-376692995-5864)"/>
    <protectedRange algorithmName="SHA-512" hashValue="+BQQP5I7e9ul7mlggQjCBYT/ITgNl9JkWHFIkt/6vETBv93FkEQaszr7Ah/Tvbma5PfOcffwsWmeFVKeC6Fhjw==" saltValue="Y/zMnID/xlopfxijASNdfw==" spinCount="100000" sqref="E3003:F3003" name="Диапазон3_2_4_1_3_4_17_2_1_1_2" securityDescriptor="O:WDG:WDD:(A;;CC;;;S-1-5-21-1281035640-548247933-376692995-11259)(A;;CC;;;S-1-5-21-1281035640-548247933-376692995-11258)(A;;CC;;;S-1-5-21-1281035640-548247933-376692995-5864)"/>
    <protectedRange algorithmName="SHA-512" hashValue="BGIRJ4Py7r7wVBgPSeze8DCBHljQv4lB+o3ORNCz2oam3rUIjBW2yhm0u18W4Sb6ziJ3eInxB6D+farK/6PDvg==" saltValue="K842uDaoLT4ovSfZqiAiTQ==" spinCount="100000" sqref="B3009" name="Диапазон3_98_1_1_1_5_1_1_1_1_1_1_1_2" securityDescriptor="O:WDG:WDD:(A;;CC;;;S-1-5-21-1281035640-548247933-376692995-11259)(A;;CC;;;S-1-5-21-1281035640-548247933-376692995-11258)(A;;CC;;;S-1-5-21-1281035640-548247933-376692995-5864)"/>
    <protectedRange algorithmName="SHA-512" hashValue="J6Vs04dstCt8U3ceaGiutyKCd3sriuAvCnQb9H/ZVMT8SmaZ0vVVX0GG5Crg0Ou8f20IhSFZW/NxfWsNo/UGfQ==" saltValue="VdyB7jr9qs8NHTnLMLhRKA==" spinCount="100000" sqref="N3009 AS3009 C3009" name="Диапазон3_74_4_3_4_1_1_1_1_2" securityDescriptor="O:WDG:WDD:(A;;CC;;;S-1-5-21-1281035640-548247933-376692995-11259)(A;;CC;;;S-1-5-21-1281035640-548247933-376692995-11258)(A;;CC;;;S-1-5-21-1281035640-548247933-376692995-5864)"/>
    <protectedRange algorithmName="SHA-512" hashValue="wXiuf7vJOYeGw0WVc5M0F4PvYBL0ELcxgFyqk49Ianv2TEeQ+qeuyMs7/LJQRwyUtWqOBY1x49wxKpU13RtYNA==" saltValue="ZprbdfA+31pPegdTSunjDw==" spinCount="100000" sqref="J3009 G3009" name="Диапазон3_2_4_1_3_4_1_1_1_1_2" securityDescriptor="O:WDG:WDD:(A;;CC;;;S-1-5-21-1281035640-548247933-376692995-11259)(A;;CC;;;S-1-5-21-1281035640-548247933-376692995-11258)(A;;CC;;;S-1-5-21-1281035640-548247933-376692995-5864)"/>
    <protectedRange algorithmName="SHA-512" hashValue="XHyRL5G4wgnutAQYZuE2Wsnb55Gleshi28V7NTIPr6mLqoX1A7uKZyJHBdkv7VcTzF/08KT8ijkOeFHi7uRvIw==" saltValue="vLLfIlTpxlWokK7/B/3IEA==" spinCount="100000" sqref="K3009" name="Диапазон3_2_4_1_3_5_1_1_1_1_2" securityDescriptor="O:WDG:WDD:(A;;CC;;;S-1-5-21-1281035640-548247933-376692995-11259)(A;;CC;;;S-1-5-21-1281035640-548247933-376692995-11258)(A;;CC;;;S-1-5-21-1281035640-548247933-376692995-5864)"/>
    <protectedRange algorithmName="SHA-512" hashValue="5UmEBLrMLKN5UNNQYowv/Vz9DHNq2S2OR2PVzypS6ung3p4oDRYsj6bybPXyrA/l3r3Yj0gZuLB81znLdI23zQ==" saltValue="FqnsSOyXz8K8Z9M2T+0kMA==" spinCount="100000" sqref="M3009" name="Диапазон3_74_1_3_2_1_1_1_1_2" securityDescriptor="O:WDG:WDD:(A;;CC;;;S-1-5-21-1281035640-548247933-376692995-11259)(A;;CC;;;S-1-5-21-1281035640-548247933-376692995-11258)(A;;CC;;;S-1-5-21-1281035640-548247933-376692995-5864)"/>
    <protectedRange algorithmName="SHA-512" hashValue="zdi7Z1MxDPWFFSjLkuGX0yTsDt/kc0g4bWPZmqyuDHF5uv4+bfj43mlBxpwC4GW4CU25azkxhJx5oLFVDQ/dzQ==" saltValue="TtnOH9hVdE8WaDauMvwsSw==" spinCount="100000" sqref="T3009 V3009:AO3009" name="Диапазон3_2_4_1_3_7_1_1_1_1_2" securityDescriptor="O:WDG:WDD:(A;;CC;;;S-1-5-21-1281035640-548247933-376692995-11259)(A;;CC;;;S-1-5-21-1281035640-548247933-376692995-11258)(A;;CC;;;S-1-5-21-1281035640-548247933-376692995-5864)"/>
    <protectedRange algorithmName="SHA-512" hashValue="b37ACWvFWZIQEKt5bVzwjS2KTwv8GTU5m6qGGJyrhEr/RsJ4ok5CuUKJyj7rIEyrGRFRiq8YJtZyCXr1aPvDMg==" saltValue="ZPb+dvsnuO2m3qV1ye8OTQ==" spinCount="100000" sqref="E3009:F3009" name="Диапазон3_2_4_1_3_4_1_1_2_1_1_2" securityDescriptor="O:WDG:WDD:(A;;CC;;;S-1-5-21-1281035640-548247933-376692995-11259)(A;;CC;;;S-1-5-21-1281035640-548247933-376692995-11258)(A;;CC;;;S-1-5-21-1281035640-548247933-376692995-5864)"/>
    <protectedRange algorithmName="SHA-512" hashValue="LFKSZuaYkNtFkY4Q9c+UGL4cTnnq4FVdRokOzJBTedSspIJFv3ljdfV2RJmsf1X0MbOhE09JprsOHuTgHQeueA==" saltValue="EpJ6ZtP1igZ2C/cXO1oHmA==" spinCount="100000" sqref="B3015" name="Диапазон3_98_1_1_1_5_1_1_1_2_1_1_1_2" securityDescriptor="O:WDG:WDD:(A;;CC;;;S-1-5-21-1281035640-548247933-376692995-11259)(A;;CC;;;S-1-5-21-1281035640-548247933-376692995-11258)(A;;CC;;;S-1-5-21-1281035640-548247933-376692995-5864)"/>
    <protectedRange algorithmName="SHA-512" hashValue="UbopOLFZwcVG5RVKFiz2YPZLyv8TKJv+eX6iuhv1URQ07B51UTpRIRJiztm1xloQFnHmFhEVFQKP5PsIwyYmPA==" saltValue="Ncn4eMeHiSWsFD+EhavJnw==" spinCount="100000" sqref="N3015 AS3015 C3015" name="Диапазон3_74_4_3_4_2_1_1_1_2" securityDescriptor="O:WDG:WDD:(A;;CC;;;S-1-5-21-1281035640-548247933-376692995-11259)(A;;CC;;;S-1-5-21-1281035640-548247933-376692995-11258)(A;;CC;;;S-1-5-21-1281035640-548247933-376692995-5864)"/>
    <protectedRange algorithmName="SHA-512" hashValue="Ucq+E8RKhCnNtr1cUDuJwi3riEYOSVa4hAej7Ka0h9iRgd9XnienVAQ1Ap/YU/x+IFWp0/uzA3WX05VqM1INnA==" saltValue="+Kg48EUlMyADbcMU++e/Ow==" spinCount="100000" sqref="J3015 G3015" name="Диапазон3_2_4_1_3_4_2_1_1_1_2" securityDescriptor="O:WDG:WDD:(A;;CC;;;S-1-5-21-1281035640-548247933-376692995-11259)(A;;CC;;;S-1-5-21-1281035640-548247933-376692995-11258)(A;;CC;;;S-1-5-21-1281035640-548247933-376692995-5864)"/>
    <protectedRange algorithmName="SHA-512" hashValue="H6hbnhpHUaqcr8Jm6YJqo5q35yhkFRLSp1GW5F1fXrSs5ANlgwcPWqmYLtxBWtndDUIo1SQJU8M0K2KEHcspOw==" saltValue="cXJxAraCuN2IXWtS4FK5SA==" spinCount="100000" sqref="K3015" name="Диапазон3_2_4_1_3_5_2_1_1_1_2" securityDescriptor="O:WDG:WDD:(A;;CC;;;S-1-5-21-1281035640-548247933-376692995-11259)(A;;CC;;;S-1-5-21-1281035640-548247933-376692995-11258)(A;;CC;;;S-1-5-21-1281035640-548247933-376692995-5864)"/>
    <protectedRange algorithmName="SHA-512" hashValue="bvNs0uTV9GGdVrFqn4hYGmzBs5uKnv0YP7kspoTM0lqU698h46w/1Q0v2g8eRRxw5sCSleeYMfs+tw4u9rRjIw==" saltValue="ToM1KGn2B1DPDMeelmZ3Bw==" spinCount="100000" sqref="M3015" name="Диапазон3_74_1_3_2_2_1_1_1_2" securityDescriptor="O:WDG:WDD:(A;;CC;;;S-1-5-21-1281035640-548247933-376692995-11259)(A;;CC;;;S-1-5-21-1281035640-548247933-376692995-11258)(A;;CC;;;S-1-5-21-1281035640-548247933-376692995-5864)"/>
    <protectedRange algorithmName="SHA-512" hashValue="NHXDjPCxvEmGOSRD9ayM44S37NTOr61PUvD/rHTARUOj2NALsT3lwjfgai7GKbW5QMU3y39Z9mk8vr/gEJAVgQ==" saltValue="q+oE+yRtQTQDwWYKLhXKBg==" spinCount="100000" sqref="T3015 V3015:AO3015" name="Диапазон3_2_4_1_3_7_2_1_1_1_2" securityDescriptor="O:WDG:WDD:(A;;CC;;;S-1-5-21-1281035640-548247933-376692995-11259)(A;;CC;;;S-1-5-21-1281035640-548247933-376692995-11258)(A;;CC;;;S-1-5-21-1281035640-548247933-376692995-5864)"/>
    <protectedRange algorithmName="SHA-512" hashValue="Z4JhCMCEf9BpRmWPZw5cidVPQQYXXsk27jzK9pAE1jlXb+kAL1pxT9gvrZFPd9qRaN0gm1nHtoa0oefrWKJbOg==" saltValue="AY+XcbridFx6cSsE9/n1dQ==" spinCount="100000" sqref="E3015:F3015" name="Диапазон3_2_4_1_3_4_2_1_2_1_1_2" securityDescriptor="O:WDG:WDD:(A;;CC;;;S-1-5-21-1281035640-548247933-376692995-11259)(A;;CC;;;S-1-5-21-1281035640-548247933-376692995-11258)(A;;CC;;;S-1-5-21-1281035640-548247933-376692995-5864)"/>
    <protectedRange algorithmName="SHA-512" hashValue="gcgigHvaIvwa+xZiuvWd4XBrmiFM2rjqG/NGpyBKrX4ehICAr9iKb5aItyRFvNONSIUuf1qLXgLNS723TmZ58Q==" saltValue="xuNd0UVDIc/Ez0g3EeBGZQ==" spinCount="100000" sqref="B3021" name="Диапазон3_98_1_1_1_5_1_1_1_3_1_1_1_2" securityDescriptor="O:WDG:WDD:(A;;CC;;;S-1-5-21-1281035640-548247933-376692995-11259)(A;;CC;;;S-1-5-21-1281035640-548247933-376692995-11258)(A;;CC;;;S-1-5-21-1281035640-548247933-376692995-5864)"/>
    <protectedRange algorithmName="SHA-512" hashValue="b28w2dTF38SUsmdsC6g85ZKd8Yampf/9G5/sB2XDDNqofvJ8a7a8P4n61Fsp6ob9TwBO/ZMta4ACoTM4AbRnxw==" saltValue="p1DundwFQFRc24qMIU9nYg==" spinCount="100000" sqref="N3021 AS3021 C3021" name="Диапазон3_74_4_3_4_3_1_1_1_2" securityDescriptor="O:WDG:WDD:(A;;CC;;;S-1-5-21-1281035640-548247933-376692995-11259)(A;;CC;;;S-1-5-21-1281035640-548247933-376692995-11258)(A;;CC;;;S-1-5-21-1281035640-548247933-376692995-5864)"/>
    <protectedRange algorithmName="SHA-512" hashValue="EQainbi/McHz1xp5mv83s0esuhoWXEepUNmNaeS7xxCOokrxJtVWPfWJKfp9s2+ri8d0zF0TsGB3tqsxaQw/ew==" saltValue="a4demYwuzuQbVO5MkhGy9w==" spinCount="100000" sqref="J3021 G3021" name="Диапазон3_2_4_1_3_4_3_1_1_1_2" securityDescriptor="O:WDG:WDD:(A;;CC;;;S-1-5-21-1281035640-548247933-376692995-11259)(A;;CC;;;S-1-5-21-1281035640-548247933-376692995-11258)(A;;CC;;;S-1-5-21-1281035640-548247933-376692995-5864)"/>
    <protectedRange algorithmName="SHA-512" hashValue="nBjH/Y7roJLXmGMi70fDsZyz9Vgju+GRl1g1ksqH00qk2fSiCcGpqqXuMal64Z7Lc7+WUqTYPdSIYBtGjmHUjg==" saltValue="2eJgITyCxwuZhMKnpWiUjw==" spinCount="100000" sqref="K3021" name="Диапазон3_2_4_1_3_5_3_1_1_1_2" securityDescriptor="O:WDG:WDD:(A;;CC;;;S-1-5-21-1281035640-548247933-376692995-11259)(A;;CC;;;S-1-5-21-1281035640-548247933-376692995-11258)(A;;CC;;;S-1-5-21-1281035640-548247933-376692995-5864)"/>
    <protectedRange algorithmName="SHA-512" hashValue="3yfpBzJbKWtvfMDzTCKiKP8VX3KP3uPAtTa6FQWdm/cN4XZjZX/gmGpuEKOd/mfXCjKOE1EB7bVUXOXHnx8kXA==" saltValue="oTd/d/neGiwSE8LGEnp2Dg==" spinCount="100000" sqref="M3021" name="Диапазон3_74_1_3_2_3_1_1_1_2" securityDescriptor="O:WDG:WDD:(A;;CC;;;S-1-5-21-1281035640-548247933-376692995-11259)(A;;CC;;;S-1-5-21-1281035640-548247933-376692995-11258)(A;;CC;;;S-1-5-21-1281035640-548247933-376692995-5864)"/>
    <protectedRange algorithmName="SHA-512" hashValue="/Vh8326ArLJkTVV/lzcDfG7f0HN9zteN0VLlAug1aKH/juPJM1LUqQsj6icWz5xoOenkTmtNkJDwDT9Jww7LQQ==" saltValue="p+s3eRe/XNzQlitWulr1yA==" spinCount="100000" sqref="T3021 V3021:AO3021" name="Диапазон3_2_4_1_3_7_3_1_1_1_2" securityDescriptor="O:WDG:WDD:(A;;CC;;;S-1-5-21-1281035640-548247933-376692995-11259)(A;;CC;;;S-1-5-21-1281035640-548247933-376692995-11258)(A;;CC;;;S-1-5-21-1281035640-548247933-376692995-5864)"/>
    <protectedRange algorithmName="SHA-512" hashValue="jwcTtvX/Wo49UsXpHOSbyPktLRN/SdAxaVQwUwRpyhoubRmr7T4cOkcfSbrWAOfyYMuh4kbYxNlQO0GFTqhUZA==" saltValue="y7u1QZO08Bsh1smBr8V8Tw==" spinCount="100000" sqref="E3021:F3021" name="Диапазон3_2_4_1_3_4_3_1_2_1_1_2" securityDescriptor="O:WDG:WDD:(A;;CC;;;S-1-5-21-1281035640-548247933-376692995-11259)(A;;CC;;;S-1-5-21-1281035640-548247933-376692995-11258)(A;;CC;;;S-1-5-21-1281035640-548247933-376692995-5864)"/>
    <protectedRange algorithmName="SHA-512" hashValue="7exvKJaIDRBZMPQRT7XWG1Pkm5EJcAMSrw3ewMxvPHuXQ4NGXK651H3muIby7Y+e3Ny3Akb/tMMabtjCBOqbTQ==" saltValue="KTXFNz6ofJ09Y38/waeymw==" spinCount="100000" sqref="B3027" name="Диапазон3_98_1_1_1_5_1_1_1_4_1_1_1_2" securityDescriptor="O:WDG:WDD:(A;;CC;;;S-1-5-21-1281035640-548247933-376692995-11259)(A;;CC;;;S-1-5-21-1281035640-548247933-376692995-11258)(A;;CC;;;S-1-5-21-1281035640-548247933-376692995-5864)"/>
    <protectedRange algorithmName="SHA-512" hashValue="oIyYtNvpz6YIpMOg2wWOgqq5iNofJPPr5tZ3APqmElR9VZeDRzRZUIizyk+WyOllsz4NAtudJWijPbaIVh3kpA==" saltValue="uP9MeuAobGPs6WgQDwCwZQ==" spinCount="100000" sqref="N3027 AS3027 C3027" name="Диапазон3_74_4_3_4_4_1_1_1_2" securityDescriptor="O:WDG:WDD:(A;;CC;;;S-1-5-21-1281035640-548247933-376692995-11259)(A;;CC;;;S-1-5-21-1281035640-548247933-376692995-11258)(A;;CC;;;S-1-5-21-1281035640-548247933-376692995-5864)"/>
    <protectedRange algorithmName="SHA-512" hashValue="pdHG/hnihohfNO5jmoSGGZ1HlK+Pxy3Vkg5zv4lGNjG3d7bcZ5PzrUr27/6JL9nl7a4Ag022i4nFDF5pCQJc+A==" saltValue="HE2+AEQADyDhdIDdDC6INQ==" spinCount="100000" sqref="J3027 G3027" name="Диапазон3_2_4_1_3_4_4_1_1_1_2" securityDescriptor="O:WDG:WDD:(A;;CC;;;S-1-5-21-1281035640-548247933-376692995-11259)(A;;CC;;;S-1-5-21-1281035640-548247933-376692995-11258)(A;;CC;;;S-1-5-21-1281035640-548247933-376692995-5864)"/>
    <protectedRange algorithmName="SHA-512" hashValue="pHLihQd2cxIMVKhDmgma5f6PpwzDn5KS0lZZyqunNnImb/K4G1WI53is/vKasAwGPuJRRzlbU0U1oZSPk+CjpA==" saltValue="vTdSdeV1qgG6BmUmQ1U6NQ==" spinCount="100000" sqref="K3027" name="Диапазон3_2_4_1_3_5_4_1_1_1_2" securityDescriptor="O:WDG:WDD:(A;;CC;;;S-1-5-21-1281035640-548247933-376692995-11259)(A;;CC;;;S-1-5-21-1281035640-548247933-376692995-11258)(A;;CC;;;S-1-5-21-1281035640-548247933-376692995-5864)"/>
    <protectedRange algorithmName="SHA-512" hashValue="lr9iTayJQ8AGXM6gWpGSCMjtzRFNFO1u4nIjQVmnX32wK4S5bHiCL4GTavqPM7sBbUliS3rPI0K+J76+UkT62Q==" saltValue="3xZ7cP8lH8Ht0lfyUfGxUw==" spinCount="100000" sqref="M3027" name="Диапазон3_74_1_3_2_4_1_1_1_2" securityDescriptor="O:WDG:WDD:(A;;CC;;;S-1-5-21-1281035640-548247933-376692995-11259)(A;;CC;;;S-1-5-21-1281035640-548247933-376692995-11258)(A;;CC;;;S-1-5-21-1281035640-548247933-376692995-5864)"/>
    <protectedRange algorithmName="SHA-512" hashValue="lTkzR+1oA6bIYN8skF0z+b354nVExNxi6TpxtIUiVtEVp1e5vVhaGVjYRObXZ6m2VOUigDvalV+K/6g4NKE1pg==" saltValue="ooFR9eCZyIlq1z7pu5YtcA==" spinCount="100000" sqref="T3027 V3027:AO3027" name="Диапазон3_2_4_1_3_7_4_1_1_1_2" securityDescriptor="O:WDG:WDD:(A;;CC;;;S-1-5-21-1281035640-548247933-376692995-11259)(A;;CC;;;S-1-5-21-1281035640-548247933-376692995-11258)(A;;CC;;;S-1-5-21-1281035640-548247933-376692995-5864)"/>
    <protectedRange algorithmName="SHA-512" hashValue="6xJDVXYP0qZT+D5RRxc+5HUnp2+1C5nxdhTqz1wlvtFoDp/ZQkZYsW5npt9coCD3m9cSwgdl+iPgFnU1bNCJoA==" saltValue="Na7AeXJfA5rXba/fUX6vUg==" spinCount="100000" sqref="E3027:F3027" name="Диапазон3_2_4_1_3_4_4_1_2_1_1_2" securityDescriptor="O:WDG:WDD:(A;;CC;;;S-1-5-21-1281035640-548247933-376692995-11259)(A;;CC;;;S-1-5-21-1281035640-548247933-376692995-11258)(A;;CC;;;S-1-5-21-1281035640-548247933-376692995-5864)"/>
    <protectedRange algorithmName="SHA-512" hashValue="jg52M3uGqbD546a2m5GW9gODvbFIZhaNCtmV58eAJ6Kg0baxMqBHYJbjRJG3QPwy9e10a1wfeyQm8q0TZHBung==" saltValue="47nJqQW5jjnJ86vLGnRiBQ==" spinCount="100000" sqref="B3033" name="Диапазон3_98_1_1_1_5_1_1_1_5_1_1_1_2" securityDescriptor="O:WDG:WDD:(A;;CC;;;S-1-5-21-1281035640-548247933-376692995-11259)(A;;CC;;;S-1-5-21-1281035640-548247933-376692995-11258)(A;;CC;;;S-1-5-21-1281035640-548247933-376692995-5864)"/>
    <protectedRange algorithmName="SHA-512" hashValue="0+2ihXDPtkwAgbB2M/iEOWS+wiJ3M+KyGhNLkjPhOcV3A0nRY6Kid36C4lRGWqjCEpEMnfYQP5MDpdZmI/Zq6Q==" saltValue="oXYrwxkIIpp7RhlL9nMrEw==" spinCount="100000" sqref="N3033 AS3033 C3033" name="Диапазон3_74_4_3_4_5_1_1_1_2" securityDescriptor="O:WDG:WDD:(A;;CC;;;S-1-5-21-1281035640-548247933-376692995-11259)(A;;CC;;;S-1-5-21-1281035640-548247933-376692995-11258)(A;;CC;;;S-1-5-21-1281035640-548247933-376692995-5864)"/>
    <protectedRange algorithmName="SHA-512" hashValue="PMwbhmgk+8MURiZfy6yfcWnZf1huhKIAaFsOEnbdeS4L7UvJaneASy+rpVql2dSD0yRnLQPrXBkkILjch8IBEw==" saltValue="Pb7j9bLnvoT4Vwikvl2Njg==" spinCount="100000" sqref="J3033 G3033" name="Диапазон3_2_4_1_3_4_5_1_1_1_2" securityDescriptor="O:WDG:WDD:(A;;CC;;;S-1-5-21-1281035640-548247933-376692995-11259)(A;;CC;;;S-1-5-21-1281035640-548247933-376692995-11258)(A;;CC;;;S-1-5-21-1281035640-548247933-376692995-5864)"/>
    <protectedRange algorithmName="SHA-512" hashValue="jToRPL9+zw40KcKjl+D4OaOBTvTQ83SnG4M4KRrEO6m4OMg7z6efDAX1xGZueDxU5NttBmSoA1VD/NlK85Z2HA==" saltValue="PxHoOUzdcap3W5/o64LnJw==" spinCount="100000" sqref="K3033" name="Диапазон3_2_4_1_3_5_5_1_1_1_2" securityDescriptor="O:WDG:WDD:(A;;CC;;;S-1-5-21-1281035640-548247933-376692995-11259)(A;;CC;;;S-1-5-21-1281035640-548247933-376692995-11258)(A;;CC;;;S-1-5-21-1281035640-548247933-376692995-5864)"/>
    <protectedRange algorithmName="SHA-512" hashValue="VuBljaGJLeSWhv8LA9T6SXvaCrUq4OGQmq5qGKEtf5WIdl2WJTEqegxuPU2yXLPHgAP3uGlGKEqwoodNN70P3Q==" saltValue="pE2udlVza8bfzSsK1uAaiQ==" spinCount="100000" sqref="M3033" name="Диапазон3_74_1_3_2_5_1_1_1_2" securityDescriptor="O:WDG:WDD:(A;;CC;;;S-1-5-21-1281035640-548247933-376692995-11259)(A;;CC;;;S-1-5-21-1281035640-548247933-376692995-11258)(A;;CC;;;S-1-5-21-1281035640-548247933-376692995-5864)"/>
    <protectedRange algorithmName="SHA-512" hashValue="jdJ60p8e2w9xE+WMvcVGZrAGuQ4FChQQgUbt9XB482yLV5NsqbZwX47oY7XZC2TLrsbnl3UO/yXruxRzuzOZJQ==" saltValue="sIMS+50aWMXksaBkLklj+w==" spinCount="100000" sqref="T3033 V3033:AO3033" name="Диапазон3_2_4_1_3_7_5_1_1_1_2" securityDescriptor="O:WDG:WDD:(A;;CC;;;S-1-5-21-1281035640-548247933-376692995-11259)(A;;CC;;;S-1-5-21-1281035640-548247933-376692995-11258)(A;;CC;;;S-1-5-21-1281035640-548247933-376692995-5864)"/>
    <protectedRange algorithmName="SHA-512" hashValue="ybVnrawYMaB99yiL33IR6tBUsghhKWliZjLD9fEgg3gv7ELfr94u7RiHmoUdR55fS4KS2kOsea3eJBk9jHe69w==" saltValue="8qGzEVeCvMZNUobvq6Q9Ng==" spinCount="100000" sqref="E3033:F3033" name="Диапазон3_2_4_1_3_4_5_1_2_1_1_2" securityDescriptor="O:WDG:WDD:(A;;CC;;;S-1-5-21-1281035640-548247933-376692995-11259)(A;;CC;;;S-1-5-21-1281035640-548247933-376692995-11258)(A;;CC;;;S-1-5-21-1281035640-548247933-376692995-5864)"/>
    <protectedRange algorithmName="SHA-512" hashValue="YSxdY17qJccMvGysvHQ+IpHr1ywhH18JUpZO9QkqsAAC4c5eFcFMxeRpSRLMfs2Jz+V/HY0NJnB1kONYbCL8OQ==" saltValue="EUSjOCLdt+xpZKYTAWO+xA==" spinCount="100000" sqref="B3039" name="Диапазон3_98_1_1_1_5_1_1_1_6_1_1_1_2" securityDescriptor="O:WDG:WDD:(A;;CC;;;S-1-5-21-1281035640-548247933-376692995-11259)(A;;CC;;;S-1-5-21-1281035640-548247933-376692995-11258)(A;;CC;;;S-1-5-21-1281035640-548247933-376692995-5864)"/>
    <protectedRange algorithmName="SHA-512" hashValue="QNxkFH7bP7nFLCYCJ3DimoJ4joUuT4aDifz6Iuj5wPPjOa3qnqqrp8OzGAsfCzkrale0nBWNh9MEn47eOuATcw==" saltValue="uWUQGJAHzcfZ2aEfoatbDQ==" spinCount="100000" sqref="N3039 AS3039 C3039" name="Диапазон3_74_4_3_4_6_1_1_1_2" securityDescriptor="O:WDG:WDD:(A;;CC;;;S-1-5-21-1281035640-548247933-376692995-11259)(A;;CC;;;S-1-5-21-1281035640-548247933-376692995-11258)(A;;CC;;;S-1-5-21-1281035640-548247933-376692995-5864)"/>
    <protectedRange algorithmName="SHA-512" hashValue="y7zGYgnJ5JYe0wP9X4rrBpjc0w5ty+DDqsW1zrG89mhcrNL+kIdP6A0KBLLBalbAdklRz40Zxi/bFbOplFN/BQ==" saltValue="eAXRyFMdXNEyXzcQ609Omw==" spinCount="100000" sqref="J3039 G3039" name="Диапазон3_2_4_1_3_4_6_1_1_1_2" securityDescriptor="O:WDG:WDD:(A;;CC;;;S-1-5-21-1281035640-548247933-376692995-11259)(A;;CC;;;S-1-5-21-1281035640-548247933-376692995-11258)(A;;CC;;;S-1-5-21-1281035640-548247933-376692995-5864)"/>
    <protectedRange algorithmName="SHA-512" hashValue="MxrKCidjxN0LWSFOn4H35P2CBikmeTc8MSwOV9B06XI6WVvqKOkkDPo6sEHXBgJ/9Mpjj4UclxEQi1r6loKobA==" saltValue="EFaatYwV5SCAGDQJMlfDDg==" spinCount="100000" sqref="K3039" name="Диапазон3_2_4_1_3_5_6_1_1_1_2" securityDescriptor="O:WDG:WDD:(A;;CC;;;S-1-5-21-1281035640-548247933-376692995-11259)(A;;CC;;;S-1-5-21-1281035640-548247933-376692995-11258)(A;;CC;;;S-1-5-21-1281035640-548247933-376692995-5864)"/>
    <protectedRange algorithmName="SHA-512" hashValue="eLp+NHzSzh0J5F5m1AZtS4q2kI5a9SpKKp1+YLcrBOHk/e+Jcdq079CXmssULSh6IshS6zThRQ0dQ2xCbHy2HQ==" saltValue="O97yMEQhlGf18Rn/dRw85A==" spinCount="100000" sqref="M3039" name="Диапазон3_74_1_3_2_6_1_1_1_2" securityDescriptor="O:WDG:WDD:(A;;CC;;;S-1-5-21-1281035640-548247933-376692995-11259)(A;;CC;;;S-1-5-21-1281035640-548247933-376692995-11258)(A;;CC;;;S-1-5-21-1281035640-548247933-376692995-5864)"/>
    <protectedRange algorithmName="SHA-512" hashValue="1k2XCf1tlRLLBvAx5txRwXz6RfVxnk384J7Wl5OVMqSmjCURJMjt54XZ/pJu29xV8wylM5Cf9HxeCTE0EctxfA==" saltValue="NC8NrB6PmHp5rpd0eoQeGg==" spinCount="100000" sqref="T3039 V3039:AO3039" name="Диапазон3_2_4_1_3_7_6_1_1_1_2" securityDescriptor="O:WDG:WDD:(A;;CC;;;S-1-5-21-1281035640-548247933-376692995-11259)(A;;CC;;;S-1-5-21-1281035640-548247933-376692995-11258)(A;;CC;;;S-1-5-21-1281035640-548247933-376692995-5864)"/>
    <protectedRange algorithmName="SHA-512" hashValue="YgOqUTa+cQ8HzDzwc1+dI7k6vcldRxIAiaKFUqFNrV+1xFZF2Po7rt55bjltHX+y+ec77AZ0Jzh1svKTorlkQw==" saltValue="HvIp35nkbHkImISxVGzf0g==" spinCount="100000" sqref="E3039:F3039" name="Диапазон3_2_4_1_3_4_6_1_2_1_1_2" securityDescriptor="O:WDG:WDD:(A;;CC;;;S-1-5-21-1281035640-548247933-376692995-11259)(A;;CC;;;S-1-5-21-1281035640-548247933-376692995-11258)(A;;CC;;;S-1-5-21-1281035640-548247933-376692995-5864)"/>
    <protectedRange algorithmName="SHA-512" hashValue="j1K3HAKj4QTOrK/P1uXCEftzCgNMHpy95+ctA4DLQ/mUczs91Zuj8GrOWUnLZoiFsHWJNv1jYXxLaKYFFLMK/g==" saltValue="WfPgZACAwc6VpFh58i/PkQ==" spinCount="100000" sqref="B3045" name="Диапазон3_98_1_1_1_5_1_1_1_7_1_1_1_2" securityDescriptor="O:WDG:WDD:(A;;CC;;;S-1-5-21-1281035640-548247933-376692995-11259)(A;;CC;;;S-1-5-21-1281035640-548247933-376692995-11258)(A;;CC;;;S-1-5-21-1281035640-548247933-376692995-5864)"/>
    <protectedRange algorithmName="SHA-512" hashValue="3rV2X1P0bXiXix4xTe9AbDmJSOVwFGieYSaeCg0Dz9fKtv9uA+R0VSx/xtQWt9DiJfbVzOhd9V3Xl41VgnEeXA==" saltValue="dXk2h0USfxgbvwhnhFaqog==" spinCount="100000" sqref="N3045 AS3045 C3045" name="Диапазон3_74_4_3_4_7_1_1_1_2" securityDescriptor="O:WDG:WDD:(A;;CC;;;S-1-5-21-1281035640-548247933-376692995-11259)(A;;CC;;;S-1-5-21-1281035640-548247933-376692995-11258)(A;;CC;;;S-1-5-21-1281035640-548247933-376692995-5864)"/>
    <protectedRange algorithmName="SHA-512" hashValue="paC53ynQDL/k/PbScx/cUFMh2W6x3q7Kburie1NBL3eURZb6x4BJm1rpFuEZeTtBbpzHqk/u2zoJwo8SaiFR5w==" saltValue="nrk1pT+TnYXfMUeeEwefrw==" spinCount="100000" sqref="J3045 G3045" name="Диапазон3_2_4_1_3_4_7_1_1_1_2" securityDescriptor="O:WDG:WDD:(A;;CC;;;S-1-5-21-1281035640-548247933-376692995-11259)(A;;CC;;;S-1-5-21-1281035640-548247933-376692995-11258)(A;;CC;;;S-1-5-21-1281035640-548247933-376692995-5864)"/>
    <protectedRange algorithmName="SHA-512" hashValue="XX39OEaHNISo356Q2mwokD0ZSKHo/sS0zDrGLVhhbMI5FkwdJyL/qWnIY9C1nl/XoI4S7nJgWc94e8dJAk5oPg==" saltValue="YhFSf2YO62jjHLwBUOg26w==" spinCount="100000" sqref="K3045" name="Диапазон3_2_4_1_3_5_7_1_1_1_2" securityDescriptor="O:WDG:WDD:(A;;CC;;;S-1-5-21-1281035640-548247933-376692995-11259)(A;;CC;;;S-1-5-21-1281035640-548247933-376692995-11258)(A;;CC;;;S-1-5-21-1281035640-548247933-376692995-5864)"/>
    <protectedRange algorithmName="SHA-512" hashValue="sXCRN1B2m7Q1/n42YV9Hslb53q00rxs6UoBkUqn3Vc29jBkPLaeZDINpsgu7TGSQiGzDuLWLYNcg+EcEFZ4Qyg==" saltValue="KDMnC8Hde9yW3A6IZGXiag==" spinCount="100000" sqref="M3045" name="Диапазон3_74_1_3_2_7_1_1_1_2" securityDescriptor="O:WDG:WDD:(A;;CC;;;S-1-5-21-1281035640-548247933-376692995-11259)(A;;CC;;;S-1-5-21-1281035640-548247933-376692995-11258)(A;;CC;;;S-1-5-21-1281035640-548247933-376692995-5864)"/>
    <protectedRange algorithmName="SHA-512" hashValue="XC9geQAioRaAVBh5PF+s1p0nLn4spdAkg5whg8D8m5Sqh1fjx4xNXvnyLaCHaqJZzCzDB3fhVlnwVY36j4sPAQ==" saltValue="IhsHGOxIIuuEy0pcbmYEpQ==" spinCount="100000" sqref="T3045 V3045:AO3045" name="Диапазон3_2_4_1_3_7_7_1_1_1_2" securityDescriptor="O:WDG:WDD:(A;;CC;;;S-1-5-21-1281035640-548247933-376692995-11259)(A;;CC;;;S-1-5-21-1281035640-548247933-376692995-11258)(A;;CC;;;S-1-5-21-1281035640-548247933-376692995-5864)"/>
    <protectedRange algorithmName="SHA-512" hashValue="eZ6sk5Plo7SdAoH76v0EmvzE3QA5u45CPMjlKZUSwgO4KMseFl7zTREHazqZIAUlrqY+FPBybmK9VwNtLEep0A==" saltValue="lEOGjGIHfg/VYUOxqhHmCg==" spinCount="100000" sqref="E3045:F3045" name="Диапазон3_2_4_1_3_4_7_1_2_1_1_2" securityDescriptor="O:WDG:WDD:(A;;CC;;;S-1-5-21-1281035640-548247933-376692995-11259)(A;;CC;;;S-1-5-21-1281035640-548247933-376692995-11258)(A;;CC;;;S-1-5-21-1281035640-548247933-376692995-5864)"/>
    <protectedRange algorithmName="SHA-512" hashValue="o+icE4u+hajygk6CIJ+TObfoumY+Wje+0b+Crf1dro7gbeUgxs8CDjr+Hs7nFVYVbidnOS4+N7AElbKWuYI6Yg==" saltValue="LEq/DfLBeuabSjpxvUz8og==" spinCount="100000" sqref="B3051" name="Диапазон3_98_1_1_1_5_1_1_1_8_1_1_1_2" securityDescriptor="O:WDG:WDD:(A;;CC;;;S-1-5-21-1281035640-548247933-376692995-11259)(A;;CC;;;S-1-5-21-1281035640-548247933-376692995-11258)(A;;CC;;;S-1-5-21-1281035640-548247933-376692995-5864)"/>
    <protectedRange algorithmName="SHA-512" hashValue="Au7YeXFj45ok+wULnTvvxYI0vZjiqASckM3A4wnoSruxBXvsqctUmBUxZbaZ8O/vCQ83nttd6DsvJpi5Qrokxw==" saltValue="Ha460JsDnaDLdr9VDPoGdA==" spinCount="100000" sqref="N3051 AS3051 C3051" name="Диапазон3_74_4_3_4_8_1_1_1_2" securityDescriptor="O:WDG:WDD:(A;;CC;;;S-1-5-21-1281035640-548247933-376692995-11259)(A;;CC;;;S-1-5-21-1281035640-548247933-376692995-11258)(A;;CC;;;S-1-5-21-1281035640-548247933-376692995-5864)"/>
    <protectedRange algorithmName="SHA-512" hashValue="12SR0SMA5HqIWV+p7LNWPPrbUKThU5YjtqcVMjMamBELB2dSuAUgVQb6k0B8FkzqHRjYiwX0wqh3ngxwdRrXIw==" saltValue="LMPv3GWAWfPgj8jgFDO6KQ==" spinCount="100000" sqref="J3051 G3051" name="Диапазон3_2_4_1_3_4_8_1_1_1_2" securityDescriptor="O:WDG:WDD:(A;;CC;;;S-1-5-21-1281035640-548247933-376692995-11259)(A;;CC;;;S-1-5-21-1281035640-548247933-376692995-11258)(A;;CC;;;S-1-5-21-1281035640-548247933-376692995-5864)"/>
    <protectedRange algorithmName="SHA-512" hashValue="rgPJn2eePzr5ptHCriVjGq3uO78jVIdxc0WpcQ06/lQWOBMWkdZYzplhfIVrncv/2ApwU487ifCoPSgddIqVNA==" saltValue="gigPX9KCYmG7JcqA5LzQ5Q==" spinCount="100000" sqref="K3051" name="Диапазон3_2_4_1_3_5_8_1_1_1_2" securityDescriptor="O:WDG:WDD:(A;;CC;;;S-1-5-21-1281035640-548247933-376692995-11259)(A;;CC;;;S-1-5-21-1281035640-548247933-376692995-11258)(A;;CC;;;S-1-5-21-1281035640-548247933-376692995-5864)"/>
    <protectedRange algorithmName="SHA-512" hashValue="KZlaH5Snp5QUuADQElYU87GcmrvQwLi9Gq3KnoYCMgoGXKRMi1nb1rAJjVy5cflnq0VnGTC+AfM44fzb2Q78OQ==" saltValue="Ry5cjC1UVysx23VLZ4Rh8w==" spinCount="100000" sqref="M3051" name="Диапазон3_74_1_3_2_8_1_1_1_2" securityDescriptor="O:WDG:WDD:(A;;CC;;;S-1-5-21-1281035640-548247933-376692995-11259)(A;;CC;;;S-1-5-21-1281035640-548247933-376692995-11258)(A;;CC;;;S-1-5-21-1281035640-548247933-376692995-5864)"/>
    <protectedRange algorithmName="SHA-512" hashValue="a+kcDEv+e/uAAd/Lxn4nYLQFJmoAyJkLAGsoq5mMIJ/XRAoozaPkhc4Iq8mv4O0w43NuN6e2S+z3fVVd+cV0gQ==" saltValue="ZY7QQ2iVDFTA7DsX0bf8lQ==" spinCount="100000" sqref="T3051 V3051:AO3051" name="Диапазон3_2_4_1_3_7_8_1_1_1_2" securityDescriptor="O:WDG:WDD:(A;;CC;;;S-1-5-21-1281035640-548247933-376692995-11259)(A;;CC;;;S-1-5-21-1281035640-548247933-376692995-11258)(A;;CC;;;S-1-5-21-1281035640-548247933-376692995-5864)"/>
    <protectedRange algorithmName="SHA-512" hashValue="BDflzEqS5LIn6za7xC/uli0T9TaZZyKao7vpsMxtPoQzjD2+5TnT/l0m52kEXNlMmX5KqSAumIosKOAR6qm9ig==" saltValue="g5IQBo/e4ScUXbH/SMW1mw==" spinCount="100000" sqref="E3051:F3051" name="Диапазон3_2_4_1_3_4_8_1_2_1_1_2" securityDescriptor="O:WDG:WDD:(A;;CC;;;S-1-5-21-1281035640-548247933-376692995-11259)(A;;CC;;;S-1-5-21-1281035640-548247933-376692995-11258)(A;;CC;;;S-1-5-21-1281035640-548247933-376692995-5864)"/>
    <protectedRange algorithmName="SHA-512" hashValue="gcGOL1+sL9ZUPPQz8n+xTAJ1PfTIr+dFN64ja3m5eKVwLIqP0dJX9oqCivVoaYYMQGbCILGGIr7zshS+eQ2pFw==" saltValue="gD1k31ZDgkdnmOjJo+DZqg==" spinCount="100000" sqref="B3057" name="Диапазон3_98_1_1_1_5_1_1_1_9_1_1_1_2" securityDescriptor="O:WDG:WDD:(A;;CC;;;S-1-5-21-1281035640-548247933-376692995-11259)(A;;CC;;;S-1-5-21-1281035640-548247933-376692995-11258)(A;;CC;;;S-1-5-21-1281035640-548247933-376692995-5864)"/>
    <protectedRange algorithmName="SHA-512" hashValue="ir9VoIZEjTfAa4YUffbW++4+D8vTbIyKWr6A5iLxnwVapMDRuHqgouVufokevh6cUxKpMBk/fLFFNUiBFVJ0vA==" saltValue="MGL0WfvRc4JFiiWn3vsyhg==" spinCount="100000" sqref="N3057 AS3057 C3057" name="Диапазон3_74_4_3_4_9_1_1_1_2" securityDescriptor="O:WDG:WDD:(A;;CC;;;S-1-5-21-1281035640-548247933-376692995-11259)(A;;CC;;;S-1-5-21-1281035640-548247933-376692995-11258)(A;;CC;;;S-1-5-21-1281035640-548247933-376692995-5864)"/>
    <protectedRange algorithmName="SHA-512" hashValue="aYZr/c0E/a3ax23cUi/X6wI0TsY4hohOZyuSOw0EQOB1zTWq25FF344oPi7MznjjBN6lnvjmGdabfXHwS7N31g==" saltValue="q1B7CxirbY3S4Z3TrNhlTg==" spinCount="100000" sqref="J3057 G3057" name="Диапазон3_2_4_1_3_4_9_1_1_1_2" securityDescriptor="O:WDG:WDD:(A;;CC;;;S-1-5-21-1281035640-548247933-376692995-11259)(A;;CC;;;S-1-5-21-1281035640-548247933-376692995-11258)(A;;CC;;;S-1-5-21-1281035640-548247933-376692995-5864)"/>
    <protectedRange algorithmName="SHA-512" hashValue="CdGnO5N6Jvt8hJI4ICSb0iuRNBsQsG9Vgqf8XVs6BLNvNdO41H4DbYt5bumosQZwuTzj0bWkaGaYoxj+lTR+QA==" saltValue="dVyJZhdCsCsBAh04GYLnRg==" spinCount="100000" sqref="K3057" name="Диапазон3_2_4_1_3_5_9_1_1_1_2" securityDescriptor="O:WDG:WDD:(A;;CC;;;S-1-5-21-1281035640-548247933-376692995-11259)(A;;CC;;;S-1-5-21-1281035640-548247933-376692995-11258)(A;;CC;;;S-1-5-21-1281035640-548247933-376692995-5864)"/>
    <protectedRange algorithmName="SHA-512" hashValue="BMWJotvZuFqOqOqJiiVqDscw4tlRX1nO7GLgDOw613b9S/g61kVnbKt3iRQWqZ4rg8KYIyofVTtmKnGmjjjtFQ==" saltValue="64VsgZrVAA6OSAXDoW05Pg==" spinCount="100000" sqref="M3057" name="Диапазон3_74_1_3_2_9_1_1_1_2" securityDescriptor="O:WDG:WDD:(A;;CC;;;S-1-5-21-1281035640-548247933-376692995-11259)(A;;CC;;;S-1-5-21-1281035640-548247933-376692995-11258)(A;;CC;;;S-1-5-21-1281035640-548247933-376692995-5864)"/>
    <protectedRange algorithmName="SHA-512" hashValue="amVUbmy+xT9CvAnuKhXuGBJ/cOjl67vPBXb0XEFFSG55EUP6SEZ8yuj+/iE+XtP0XXHQPEqO67pwrh0kgvwySQ==" saltValue="JTPJoTUDIq4wcV5x1aaDCQ==" spinCount="100000" sqref="T3057 V3057:AO3057" name="Диапазон3_2_4_1_3_7_9_1_1_1_2" securityDescriptor="O:WDG:WDD:(A;;CC;;;S-1-5-21-1281035640-548247933-376692995-11259)(A;;CC;;;S-1-5-21-1281035640-548247933-376692995-11258)(A;;CC;;;S-1-5-21-1281035640-548247933-376692995-5864)"/>
    <protectedRange algorithmName="SHA-512" hashValue="GFcogPq2J1oDhIP8TED4IfDc+K9RfVLbw9tA6Ld0Ii8IKERVDg0RHMbmUwb9tIPIn/9MPJhhP7DLDsmlSglvJw==" saltValue="2MKmmFGSWNULyhHDvzCOYw==" spinCount="100000" sqref="E3057:F3057" name="Диапазон3_2_4_1_3_4_9_1_2_1_1_2" securityDescriptor="O:WDG:WDD:(A;;CC;;;S-1-5-21-1281035640-548247933-376692995-11259)(A;;CC;;;S-1-5-21-1281035640-548247933-376692995-11258)(A;;CC;;;S-1-5-21-1281035640-548247933-376692995-5864)"/>
    <protectedRange algorithmName="SHA-512" hashValue="Espr2vDre/Uc9FJfVk5KiCuYrNoBtpIU1r4LBYL7x+sD1D7B6oqdb7+bjkxI0sxD9ifP0MOle9COGqY5lpBFPw==" saltValue="w76c33FFdC1MIsKurB62og==" spinCount="100000" sqref="B3063" name="Диапазон3_98_1_1_1_5_1_1_1_10_1_1_1_2" securityDescriptor="O:WDG:WDD:(A;;CC;;;S-1-5-21-1281035640-548247933-376692995-11259)(A;;CC;;;S-1-5-21-1281035640-548247933-376692995-11258)(A;;CC;;;S-1-5-21-1281035640-548247933-376692995-5864)"/>
    <protectedRange algorithmName="SHA-512" hashValue="KXx1N75tXTCYei3FcDR0iyH+hD+ZSTc5Qt5/ucHtZOUrx8VeoVAJEUptdmzltxfljPAAECoGCxOLZl8jS2enrQ==" saltValue="XbJQ2aYMVt3LBK36RljAjA==" spinCount="100000" sqref="N3063 AS3063 C3063" name="Диапазон3_74_4_3_4_10_1_1_1_2" securityDescriptor="O:WDG:WDD:(A;;CC;;;S-1-5-21-1281035640-548247933-376692995-11259)(A;;CC;;;S-1-5-21-1281035640-548247933-376692995-11258)(A;;CC;;;S-1-5-21-1281035640-548247933-376692995-5864)"/>
    <protectedRange algorithmName="SHA-512" hashValue="SVdxDcYAuSeQTKXI7ZWGqlIHNwrTcOUIToOc54EQfMh/DOJcxhX1RobMv0a9tUOAQKCyrnKWK3p5Bj8XFs/BtA==" saltValue="v6nL+1gPz2tlnt70WGQp+w==" spinCount="100000" sqref="J3063 G3063" name="Диапазон3_2_4_1_3_4_10_1_1_1_2" securityDescriptor="O:WDG:WDD:(A;;CC;;;S-1-5-21-1281035640-548247933-376692995-11259)(A;;CC;;;S-1-5-21-1281035640-548247933-376692995-11258)(A;;CC;;;S-1-5-21-1281035640-548247933-376692995-5864)"/>
    <protectedRange algorithmName="SHA-512" hashValue="hE5Gp3YMI5ied3k4y1t1dOxzEsGyeiF24bbAtRlX90PZJqVZLPAZ/AD2k3wZU8YPGPzdWnCKkbLUeH7uncxBLw==" saltValue="KbPIwc4ehTE9RZLw7d1x0Q==" spinCount="100000" sqref="K3063" name="Диапазон3_2_4_1_3_5_10_1_1_1_2" securityDescriptor="O:WDG:WDD:(A;;CC;;;S-1-5-21-1281035640-548247933-376692995-11259)(A;;CC;;;S-1-5-21-1281035640-548247933-376692995-11258)(A;;CC;;;S-1-5-21-1281035640-548247933-376692995-5864)"/>
    <protectedRange algorithmName="SHA-512" hashValue="WdvV2XEbZuh5j9uwe01T/771YxUr1Cw+q8JW/DIt+Dc9ovfsmeX8NCnrm2Je+No2uiX2raDGF2fzRqxwfUpZgg==" saltValue="9YdRLXpeyyebLDFiJ5TnWA==" spinCount="100000" sqref="M3063" name="Диапазон3_74_1_3_2_10_1_1_1_2" securityDescriptor="O:WDG:WDD:(A;;CC;;;S-1-5-21-1281035640-548247933-376692995-11259)(A;;CC;;;S-1-5-21-1281035640-548247933-376692995-11258)(A;;CC;;;S-1-5-21-1281035640-548247933-376692995-5864)"/>
    <protectedRange algorithmName="SHA-512" hashValue="ELc0HUmt9rgCiIcxeLZkxr04qawU5cWpi/4FhfzJW2M4zbgK5A3jByhsh/e02DUgnrA5YTaLVamFrFn6oOLyPQ==" saltValue="+t+G25/5BwHKXI2/PTd3IA==" spinCount="100000" sqref="T3063 V3063:AO3063" name="Диапазон3_2_4_1_3_7_10_1_1_1_2" securityDescriptor="O:WDG:WDD:(A;;CC;;;S-1-5-21-1281035640-548247933-376692995-11259)(A;;CC;;;S-1-5-21-1281035640-548247933-376692995-11258)(A;;CC;;;S-1-5-21-1281035640-548247933-376692995-5864)"/>
    <protectedRange algorithmName="SHA-512" hashValue="aP+72dEbPdGaV33KYo3R4vcAzE173EsimwPYY9wWe5MGLHo/QHaUCelhcXLl+95OrGac5zT9GrMOTlxUG8kzvw==" saltValue="B4zIVgnE9hha9XqRUUNFLg==" spinCount="100000" sqref="E3063:F3063" name="Диапазон3_2_4_1_3_4_10_1_2_1_1_2" securityDescriptor="O:WDG:WDD:(A;;CC;;;S-1-5-21-1281035640-548247933-376692995-11259)(A;;CC;;;S-1-5-21-1281035640-548247933-376692995-11258)(A;;CC;;;S-1-5-21-1281035640-548247933-376692995-5864)"/>
    <protectedRange algorithmName="SHA-512" hashValue="7YTTTYsFRnEy42dByeZBFFDRpJt2u4PtZzSTHSh7jU2KTMryWIUlP3PKVw7Ijk2g5xmQpB0FDAehOIV+MLt5tQ==" saltValue="9INx0MpCoPBX5hrXahadmA==" spinCount="100000" sqref="B3069" name="Диапазон3_98_1_1_1_5_1_1_1_11_1_1_1_2" securityDescriptor="O:WDG:WDD:(A;;CC;;;S-1-5-21-1281035640-548247933-376692995-11259)(A;;CC;;;S-1-5-21-1281035640-548247933-376692995-11258)(A;;CC;;;S-1-5-21-1281035640-548247933-376692995-5864)"/>
    <protectedRange algorithmName="SHA-512" hashValue="gFmp51/FQ/LE/5cVmdz7FEexCNOMjw3dT9TDFy0Mdu4SJIdbA1TMKLkssmQ5azyLTKtbG1C9K1wZJJff4jXeUw==" saltValue="KgXffj+vlgJW8DHVbDPIzQ==" spinCount="100000" sqref="N3069 AS3069 C3069" name="Диапазон3_74_4_3_4_11_1_1_1_2" securityDescriptor="O:WDG:WDD:(A;;CC;;;S-1-5-21-1281035640-548247933-376692995-11259)(A;;CC;;;S-1-5-21-1281035640-548247933-376692995-11258)(A;;CC;;;S-1-5-21-1281035640-548247933-376692995-5864)"/>
    <protectedRange algorithmName="SHA-512" hashValue="SX5CyAQrx6QMHBvJTZo523jNFXsTA6UQUZLUBKlvz65zPYCHRQ0RUZ69uj6sQCGWASiLm0glkwplD1FS36WupQ==" saltValue="1Nav63KXiLS9slUMn5EaUQ==" spinCount="100000" sqref="J3069 G3069" name="Диапазон3_2_4_1_3_4_11_1_1_1_2" securityDescriptor="O:WDG:WDD:(A;;CC;;;S-1-5-21-1281035640-548247933-376692995-11259)(A;;CC;;;S-1-5-21-1281035640-548247933-376692995-11258)(A;;CC;;;S-1-5-21-1281035640-548247933-376692995-5864)"/>
    <protectedRange algorithmName="SHA-512" hashValue="VaNzN8myRlkFxKBRGnDPk+mIgeOQ0rWx5Ccy7CdaJT3GEaT7VTXDzcID0YhsPQZeviubtCkcF9c8h6hlswKjHg==" saltValue="wcz8pMhoVCSwzTNT+rlamg==" spinCount="100000" sqref="K3069" name="Диапазон3_2_4_1_3_5_11_1_1_1_2" securityDescriptor="O:WDG:WDD:(A;;CC;;;S-1-5-21-1281035640-548247933-376692995-11259)(A;;CC;;;S-1-5-21-1281035640-548247933-376692995-11258)(A;;CC;;;S-1-5-21-1281035640-548247933-376692995-5864)"/>
    <protectedRange algorithmName="SHA-512" hashValue="lQKCaIfl6cM2uDiojUOEOAkF/yXbpORrrdPUIjaLf633vYkhIJ2+V/yKWXGBqoBP4uTwEVugFF8t5gGpPaVlbw==" saltValue="+80TGWF5JJiXu79sIPQZnQ==" spinCount="100000" sqref="M3069" name="Диапазон3_74_1_3_2_11_1_1_1_2" securityDescriptor="O:WDG:WDD:(A;;CC;;;S-1-5-21-1281035640-548247933-376692995-11259)(A;;CC;;;S-1-5-21-1281035640-548247933-376692995-11258)(A;;CC;;;S-1-5-21-1281035640-548247933-376692995-5864)"/>
    <protectedRange algorithmName="SHA-512" hashValue="C7R42bpYWS7nMAHZVsoNWvpRiOGBXzr+ynUK1k5qTkA01OqDvf46pK4tG3iKyV8+N79N5CaOIMPAw8hZdRj14A==" saltValue="dpJgjQrrJpF++c1RWXBg4w==" spinCount="100000" sqref="T3069 V3069:AO3069" name="Диапазон3_2_4_1_3_7_11_1_1_1_2" securityDescriptor="O:WDG:WDD:(A;;CC;;;S-1-5-21-1281035640-548247933-376692995-11259)(A;;CC;;;S-1-5-21-1281035640-548247933-376692995-11258)(A;;CC;;;S-1-5-21-1281035640-548247933-376692995-5864)"/>
    <protectedRange algorithmName="SHA-512" hashValue="BhCeFxDCOucM9KNjChiU0QAMUu5MHl6US5N9zBeom8an4uxUSCLjNMkCdfsFsui6yYzE6Cm+Vcr8blfzcZsXEw==" saltValue="DCjoajTwHpPjTn+qL2DOUA==" spinCount="100000" sqref="E3069:F3069" name="Диапазон3_2_4_1_3_4_11_1_2_1_1_2" securityDescriptor="O:WDG:WDD:(A;;CC;;;S-1-5-21-1281035640-548247933-376692995-11259)(A;;CC;;;S-1-5-21-1281035640-548247933-376692995-11258)(A;;CC;;;S-1-5-21-1281035640-548247933-376692995-5864)"/>
    <protectedRange algorithmName="SHA-512" hashValue="BjuTfVfLpfchMidmYuu/zo7ZX1FQQL5XNj6UQB/ERd/J8a34Ib2/xf7Z8rZRvTqAyjD9RggoN8Al9DIpDDFlyw==" saltValue="nGov2fXh+aqL25TFB0TD0w==" spinCount="100000" sqref="B3075" name="Диапазон3_98_1_1_1_5_1_1_1_12_1_1_1_2" securityDescriptor="O:WDG:WDD:(A;;CC;;;S-1-5-21-1281035640-548247933-376692995-11259)(A;;CC;;;S-1-5-21-1281035640-548247933-376692995-11258)(A;;CC;;;S-1-5-21-1281035640-548247933-376692995-5864)"/>
    <protectedRange algorithmName="SHA-512" hashValue="32iVaEzFPFvi/bLz7xlkRcOLkss4LfIWzayxFRdRExS74RsVfJwGgrRcyhBxwX4BLcR/8bqS0jr59ODV8Bn29Q==" saltValue="vgUDw5XuAlVghg3Qw3FA8Q==" spinCount="100000" sqref="N3075 AS3075 C3075" name="Диапазон3_74_4_3_4_12_1_1_1_2" securityDescriptor="O:WDG:WDD:(A;;CC;;;S-1-5-21-1281035640-548247933-376692995-11259)(A;;CC;;;S-1-5-21-1281035640-548247933-376692995-11258)(A;;CC;;;S-1-5-21-1281035640-548247933-376692995-5864)"/>
    <protectedRange algorithmName="SHA-512" hashValue="dAEe7wlcSU1PXnRjbnYoeA3PPbvXW5x8+ddhBJ8CsdfeyMGT6SMSVJ3imsdZr6vx96FzRdJqrh/pMQp3AOHKDA==" saltValue="pcd1/1k5i8CGudAGMSJmgA==" spinCount="100000" sqref="J3075 G3075" name="Диапазон3_2_4_1_3_4_12_1_1_1_2" securityDescriptor="O:WDG:WDD:(A;;CC;;;S-1-5-21-1281035640-548247933-376692995-11259)(A;;CC;;;S-1-5-21-1281035640-548247933-376692995-11258)(A;;CC;;;S-1-5-21-1281035640-548247933-376692995-5864)"/>
    <protectedRange algorithmName="SHA-512" hashValue="4+TvTgKKoYWn8cnhcYTBLi+3H+b7ICw3TwZBsX96rTwEeH20agBO9lbF9Yfs8OO53jNOm567/UiEEMLdHoa/Bw==" saltValue="XCaL/axvRMJvOdPOdSZrwQ==" spinCount="100000" sqref="K3075" name="Диапазон3_2_4_1_3_5_12_1_1_1_2" securityDescriptor="O:WDG:WDD:(A;;CC;;;S-1-5-21-1281035640-548247933-376692995-11259)(A;;CC;;;S-1-5-21-1281035640-548247933-376692995-11258)(A;;CC;;;S-1-5-21-1281035640-548247933-376692995-5864)"/>
    <protectedRange algorithmName="SHA-512" hashValue="0oaW/eif9mu7upVopQAAvpzBEAaHsfH8n87sVCa/lg8aB+Tj89mF0/1tWFMCWsXSBFp+aLJjCCTsbtXGWMr5CA==" saltValue="fXXPyraey+GqMITdCX0WeA==" spinCount="100000" sqref="M3075" name="Диапазон3_74_1_3_2_12_1_1_1_2" securityDescriptor="O:WDG:WDD:(A;;CC;;;S-1-5-21-1281035640-548247933-376692995-11259)(A;;CC;;;S-1-5-21-1281035640-548247933-376692995-11258)(A;;CC;;;S-1-5-21-1281035640-548247933-376692995-5864)"/>
    <protectedRange algorithmName="SHA-512" hashValue="2dPSWZ8yfuXg0mb0pwEr+PbjSxP+qrsIivxoburBRC4WQBaJVcvOIgkkPhm41qRR2v/rW4m10UHVpavYwAiWNA==" saltValue="08EcBLGlijtKL4HvRpvMig==" spinCount="100000" sqref="T3075 V3075:AO3075" name="Диапазон3_2_4_1_3_7_12_1_1_1_2" securityDescriptor="O:WDG:WDD:(A;;CC;;;S-1-5-21-1281035640-548247933-376692995-11259)(A;;CC;;;S-1-5-21-1281035640-548247933-376692995-11258)(A;;CC;;;S-1-5-21-1281035640-548247933-376692995-5864)"/>
    <protectedRange algorithmName="SHA-512" hashValue="CnWoCb7cqyVuBZlNncE22hePEneOGiJxRubNdOAuV05tNMbsU8beTPcKrKUhEkOEoYtS43tYsoyDqFXZyfVumg==" saltValue="F0OmKlTXiDFSmYv5YNJudw==" spinCount="100000" sqref="E3075:F3075" name="Диапазон3_2_4_1_3_4_12_1_2_1_1_2" securityDescriptor="O:WDG:WDD:(A;;CC;;;S-1-5-21-1281035640-548247933-376692995-11259)(A;;CC;;;S-1-5-21-1281035640-548247933-376692995-11258)(A;;CC;;;S-1-5-21-1281035640-548247933-376692995-5864)"/>
    <protectedRange algorithmName="SHA-512" hashValue="3tcI6khAi+5v2mzIM/ih+HircXrum7cghNguPGlrMqA5vmyk1wvlKmwMOD07a70vEEtVVFjC3+kcKKZ39u2Rzw==" saltValue="SQjSknebbuYhyVCyWX5XVw==" spinCount="100000" sqref="B3081" name="Диапазон3_98_1_1_1_5_1_1_1_13_1_1_1_2" securityDescriptor="O:WDG:WDD:(A;;CC;;;S-1-5-21-1281035640-548247933-376692995-11259)(A;;CC;;;S-1-5-21-1281035640-548247933-376692995-11258)(A;;CC;;;S-1-5-21-1281035640-548247933-376692995-5864)"/>
    <protectedRange algorithmName="SHA-512" hashValue="4jBqX7mAvO9HGf2JoDxK0HZf/FMfk1mMVl3zj0O537RlPLyVXoS4npwnZPb3vi9iLcdxBlywSEQlqA1VRT8DVA==" saltValue="mHhTGfFHCHlInB9GncMOKg==" spinCount="100000" sqref="N3081 AS3081 C3081" name="Диапазон3_74_4_3_4_13_1_1_1_2" securityDescriptor="O:WDG:WDD:(A;;CC;;;S-1-5-21-1281035640-548247933-376692995-11259)(A;;CC;;;S-1-5-21-1281035640-548247933-376692995-11258)(A;;CC;;;S-1-5-21-1281035640-548247933-376692995-5864)"/>
    <protectedRange algorithmName="SHA-512" hashValue="F0fLarnAxT5pJBGupJkMJBNdy5z0ywtR+cMCHBkaVeSxbSpubB4w7Ei0SDhWTI42NVl96OVp0wTkKErCezN/qg==" saltValue="zEKHR69TMCwA1fVn6TUAsg==" spinCount="100000" sqref="J3081 G3081" name="Диапазон3_2_4_1_3_4_13_1_1_1_2" securityDescriptor="O:WDG:WDD:(A;;CC;;;S-1-5-21-1281035640-548247933-376692995-11259)(A;;CC;;;S-1-5-21-1281035640-548247933-376692995-11258)(A;;CC;;;S-1-5-21-1281035640-548247933-376692995-5864)"/>
    <protectedRange algorithmName="SHA-512" hashValue="Ldm0Lt8qE1newjPQq8BrfQQf70RM/RQFdvVLe9i71i4Y7m4kyJB/uAiMuTQVhut2gxsL+sAuO9PDcB1x++8Edg==" saltValue="3Aw3/lqV8xKFylCWhfLc/g==" spinCount="100000" sqref="K3081" name="Диапазон3_2_4_1_3_5_13_1_1_1_2" securityDescriptor="O:WDG:WDD:(A;;CC;;;S-1-5-21-1281035640-548247933-376692995-11259)(A;;CC;;;S-1-5-21-1281035640-548247933-376692995-11258)(A;;CC;;;S-1-5-21-1281035640-548247933-376692995-5864)"/>
    <protectedRange algorithmName="SHA-512" hashValue="dj0X/IA26ojgEhONtHlz1J5q2Q1svcQEIykIcKE/sfI6DVnvG7BwxhXL/J8W/wnD8i99+Z4xfaYyyO5KgWcrQg==" saltValue="dotPEsHuD1zFmy8080x9Eg==" spinCount="100000" sqref="M3081" name="Диапазон3_74_1_3_2_13_1_1_1_2" securityDescriptor="O:WDG:WDD:(A;;CC;;;S-1-5-21-1281035640-548247933-376692995-11259)(A;;CC;;;S-1-5-21-1281035640-548247933-376692995-11258)(A;;CC;;;S-1-5-21-1281035640-548247933-376692995-5864)"/>
    <protectedRange algorithmName="SHA-512" hashValue="v1f6GVQFccL43KT3CEoz8Fh7Ws7q42vQwmD5BvymFjFxk0NOVfTwfLkxU32aDAmX8KIcOG1Lt/9XMQTF8ODlfA==" saltValue="SBnVp86cNfPWMN7SvrWkBw==" spinCount="100000" sqref="T3081 V3081:AO3081" name="Диапазон3_2_4_1_3_7_13_1_1_1_2" securityDescriptor="O:WDG:WDD:(A;;CC;;;S-1-5-21-1281035640-548247933-376692995-11259)(A;;CC;;;S-1-5-21-1281035640-548247933-376692995-11258)(A;;CC;;;S-1-5-21-1281035640-548247933-376692995-5864)"/>
    <protectedRange algorithmName="SHA-512" hashValue="k79g2gbAqA2lyKSgvwit9BhIGq3whS75g0V0Jzdqmrp+JVPDRbCLxnQe8JWrlAFqEHzG5OIy2wm8ZNryPw96CA==" saltValue="PVs1cp/I7Mphnk0y1njPqw==" spinCount="100000" sqref="E3081:F3081" name="Диапазон3_2_4_1_3_4_13_1_2_1_1_2" securityDescriptor="O:WDG:WDD:(A;;CC;;;S-1-5-21-1281035640-548247933-376692995-11259)(A;;CC;;;S-1-5-21-1281035640-548247933-376692995-11258)(A;;CC;;;S-1-5-21-1281035640-548247933-376692995-5864)"/>
    <protectedRange algorithmName="SHA-512" hashValue="CdGQ/94WnT8VF5rSGtYyinj09t9DaOKLp1Gr9QmcPDaNy7wKTLQEJDI51mVYnnEKqaGhvK9u24N8H0MT/MWfvg==" saltValue="PZjkK/ZOtdcw9OI32T8p1Q==" spinCount="100000" sqref="B3087" name="Диапазон3_98_1_1_1_5_1_1_1_14_1_1_1_2" securityDescriptor="O:WDG:WDD:(A;;CC;;;S-1-5-21-1281035640-548247933-376692995-11259)(A;;CC;;;S-1-5-21-1281035640-548247933-376692995-11258)(A;;CC;;;S-1-5-21-1281035640-548247933-376692995-5864)"/>
    <protectedRange algorithmName="SHA-512" hashValue="zV3wew8kfpv1wkBkxfpCm6bDnV6iPVDtPxTic3334UJ6MQwhsKRMTsnCwHUqmOkTFu14hMDiPcKwvGV7LCMJAQ==" saltValue="sZLA2J/wka1YJqkYfD70kQ==" spinCount="100000" sqref="N3087 AS3087 C3087" name="Диапазон3_74_4_3_4_14_1_1_1_2" securityDescriptor="O:WDG:WDD:(A;;CC;;;S-1-5-21-1281035640-548247933-376692995-11259)(A;;CC;;;S-1-5-21-1281035640-548247933-376692995-11258)(A;;CC;;;S-1-5-21-1281035640-548247933-376692995-5864)"/>
    <protectedRange algorithmName="SHA-512" hashValue="rFtqsy96+Y+p1rlETQuzKQJC8dooM84EgBpHMvk+ZPL9GNJOKZMWb0v22Zxe3cEeKKE45OoEOgSoVXBUJFfFTA==" saltValue="GOFUzyIp/9BRaT/rmhCCUQ==" spinCount="100000" sqref="J3087 G3087" name="Диапазон3_2_4_1_3_4_14_1_1_1_2" securityDescriptor="O:WDG:WDD:(A;;CC;;;S-1-5-21-1281035640-548247933-376692995-11259)(A;;CC;;;S-1-5-21-1281035640-548247933-376692995-11258)(A;;CC;;;S-1-5-21-1281035640-548247933-376692995-5864)"/>
    <protectedRange algorithmName="SHA-512" hashValue="aNuEIg4V90wLXAJBXCuAClHW4GGymzNiA6pdfgdVQJvrkeRXTF4//mBb93PzEkAbZEHO6tuEDCVUroWM+3iZmA==" saltValue="NmNhmNVWnVk1Ki2sgBfHMw==" spinCount="100000" sqref="K3087" name="Диапазон3_2_4_1_3_5_14_1_1_1_2" securityDescriptor="O:WDG:WDD:(A;;CC;;;S-1-5-21-1281035640-548247933-376692995-11259)(A;;CC;;;S-1-5-21-1281035640-548247933-376692995-11258)(A;;CC;;;S-1-5-21-1281035640-548247933-376692995-5864)"/>
    <protectedRange algorithmName="SHA-512" hashValue="G9b7T8RiAG5rUwC1nonxTh1qRdHDH3PbTRzAYa7UcD6JueGBmLpHw9v2bTOjjrHbyBD4eRbWRE3TbAAgduxEfQ==" saltValue="oAE/BIZ6g6aRDVpDVCdjrg==" spinCount="100000" sqref="M3087" name="Диапазон3_74_1_3_2_14_1_1_1_2" securityDescriptor="O:WDG:WDD:(A;;CC;;;S-1-5-21-1281035640-548247933-376692995-11259)(A;;CC;;;S-1-5-21-1281035640-548247933-376692995-11258)(A;;CC;;;S-1-5-21-1281035640-548247933-376692995-5864)"/>
    <protectedRange algorithmName="SHA-512" hashValue="+jX/J6dzWOV/1W539tFBnnuV+n7AEHkjogb0rv84+rtBGmOEOOzrZvxfm0avv08+fVNwK/RRZC0i+qXOeX2wDQ==" saltValue="fMMOVinD66tR1kgHFz7+5g==" spinCount="100000" sqref="T3087 V3087:AO3087" name="Диапазон3_2_4_1_3_7_14_1_1_1_2" securityDescriptor="O:WDG:WDD:(A;;CC;;;S-1-5-21-1281035640-548247933-376692995-11259)(A;;CC;;;S-1-5-21-1281035640-548247933-376692995-11258)(A;;CC;;;S-1-5-21-1281035640-548247933-376692995-5864)"/>
    <protectedRange algorithmName="SHA-512" hashValue="pkSkiDE/ynTlc1KCUJOV1VvW3RUzKWB55HIM0cvnYUVGKIlsFCZEUY0b7VmXw8S5CO5wQafy8homphix3OndAw==" saltValue="2eZYH6PQMFtevPGUmxlnMA==" spinCount="100000" sqref="E3087:F3087" name="Диапазон3_2_4_1_3_4_14_1_2_1_1_2" securityDescriptor="O:WDG:WDD:(A;;CC;;;S-1-5-21-1281035640-548247933-376692995-11259)(A;;CC;;;S-1-5-21-1281035640-548247933-376692995-11258)(A;;CC;;;S-1-5-21-1281035640-548247933-376692995-5864)"/>
    <protectedRange algorithmName="SHA-512" hashValue="h/AMITYxUevO7o9LzuOj236D7UENzKu8gcVEMKp9moERmH43Xxqd1Mzt5fVwDV5YJ09sa4h6BkU8i6SZPc7Uxw==" saltValue="FtCkb6gcAqRInFqr+zC/ow==" spinCount="100000" sqref="B3093" name="Диапазон3_98_1_1_1_5_1_1_1_15_1_1_1_2" securityDescriptor="O:WDG:WDD:(A;;CC;;;S-1-5-21-1281035640-548247933-376692995-11259)(A;;CC;;;S-1-5-21-1281035640-548247933-376692995-11258)(A;;CC;;;S-1-5-21-1281035640-548247933-376692995-5864)"/>
    <protectedRange algorithmName="SHA-512" hashValue="poQVYIbmTKffK+gtPf2D87koIwDtVIXrncqHmd2ruATcqYlOw3e0tgverkg3CFX8FQQgQL2rV4u2zol169iBew==" saltValue="2+vjXR9v+RtjUPZM4sXmNQ==" spinCount="100000" sqref="N3093 AS3093 C3093" name="Диапазон3_74_4_3_4_15_1_1_1_2" securityDescriptor="O:WDG:WDD:(A;;CC;;;S-1-5-21-1281035640-548247933-376692995-11259)(A;;CC;;;S-1-5-21-1281035640-548247933-376692995-11258)(A;;CC;;;S-1-5-21-1281035640-548247933-376692995-5864)"/>
    <protectedRange algorithmName="SHA-512" hashValue="hkezh0suCFtnJhhCJCMiU4bBNDpXrPZD0zrLY9+T6XDm5WLZCQviawGhvQ+nrZK15Q98PEDDunVcJ0iBxdYgtA==" saltValue="JmMCggf+reXRro0Ugb5J7A==" spinCount="100000" sqref="J3093 G3093" name="Диапазон3_2_4_1_3_4_15_1_1_1_2" securityDescriptor="O:WDG:WDD:(A;;CC;;;S-1-5-21-1281035640-548247933-376692995-11259)(A;;CC;;;S-1-5-21-1281035640-548247933-376692995-11258)(A;;CC;;;S-1-5-21-1281035640-548247933-376692995-5864)"/>
    <protectedRange algorithmName="SHA-512" hashValue="0E/62ZWWMVrXBU3kmLIvvZF5vOvJv18iQYkGABnoi1YQMj0QRMWR3NN4NSJ2+a4jXW75CuuXFHrxb7c7yLpNBA==" saltValue="jHrkjF+5qSDTjMdBx2cNuA==" spinCount="100000" sqref="K3093" name="Диапазон3_2_4_1_3_5_15_1_1_1_2" securityDescriptor="O:WDG:WDD:(A;;CC;;;S-1-5-21-1281035640-548247933-376692995-11259)(A;;CC;;;S-1-5-21-1281035640-548247933-376692995-11258)(A;;CC;;;S-1-5-21-1281035640-548247933-376692995-5864)"/>
    <protectedRange algorithmName="SHA-512" hashValue="wwAhAwNFDD3EMQ+Y6LMxidt3dElJq4wF9leFcClYiR8+OdDi6RF1kdCsZq18OtKjFqP7Dr0Our6yaLwJ9sYM6A==" saltValue="/MhzHbSBGrd09YMLnj4tug==" spinCount="100000" sqref="M3093" name="Диапазон3_74_1_3_2_15_1_1_1_2" securityDescriptor="O:WDG:WDD:(A;;CC;;;S-1-5-21-1281035640-548247933-376692995-11259)(A;;CC;;;S-1-5-21-1281035640-548247933-376692995-11258)(A;;CC;;;S-1-5-21-1281035640-548247933-376692995-5864)"/>
    <protectedRange algorithmName="SHA-512" hashValue="GXoG02U6vOw9KjSw+2irQ6KNaLddJZ9/UphDLmSyPfF6PKkgwW253Q0AbbmEP3BGjJFsVmusiIVxnogcjBxmPQ==" saltValue="Qj+9pLyMFziFEqZ38y+VrQ==" spinCount="100000" sqref="T3093 V3093:AO3093" name="Диапазон3_2_4_1_3_7_15_1_1_1_2" securityDescriptor="O:WDG:WDD:(A;;CC;;;S-1-5-21-1281035640-548247933-376692995-11259)(A;;CC;;;S-1-5-21-1281035640-548247933-376692995-11258)(A;;CC;;;S-1-5-21-1281035640-548247933-376692995-5864)"/>
    <protectedRange algorithmName="SHA-512" hashValue="syHJHMyceWOW7AUpR9bqr9UvtFQvM72Zg/fv3Caw4Y5no91oXOBxW0LwARcv0MnOWxPZUla99c/aHeSTATekSw==" saltValue="duIYfznyVfLvJL9w8E+SPA==" spinCount="100000" sqref="E3093:F3093" name="Диапазон3_2_4_1_3_4_15_1_2_1_1_2" securityDescriptor="O:WDG:WDD:(A;;CC;;;S-1-5-21-1281035640-548247933-376692995-11259)(A;;CC;;;S-1-5-21-1281035640-548247933-376692995-11258)(A;;CC;;;S-1-5-21-1281035640-548247933-376692995-5864)"/>
    <protectedRange algorithmName="SHA-512" hashValue="KBeLH86YnNkG6tIbZYRbjwOZX8ewmGwd+u+ez0iace0X4qvp1IiH4wPyPvO13Vf/upZyaP7vVuCLxIOKRCmjyg==" saltValue="kM3N2r+aDvRr5qc43OAfig==" spinCount="100000" sqref="B3099" name="Диапазон3_98_1_1_1_5_1_1_1_16_1_1_1_2" securityDescriptor="O:WDG:WDD:(A;;CC;;;S-1-5-21-1281035640-548247933-376692995-11259)(A;;CC;;;S-1-5-21-1281035640-548247933-376692995-11258)(A;;CC;;;S-1-5-21-1281035640-548247933-376692995-5864)"/>
    <protectedRange algorithmName="SHA-512" hashValue="TgPp5lK5mflVRTPpQpxlCZWw00aKe7Pj9qUFgyBuvI8H33Q6y7AbG5fUv873Z/SxZ2EI+sKt0n7rmv5YJs9ZlQ==" saltValue="Cc/j/fMqb1AYsqZIwyEvIQ==" spinCount="100000" sqref="N3099 AS3099 C3099" name="Диапазон3_74_4_3_4_16_1_1_1_2" securityDescriptor="O:WDG:WDD:(A;;CC;;;S-1-5-21-1281035640-548247933-376692995-11259)(A;;CC;;;S-1-5-21-1281035640-548247933-376692995-11258)(A;;CC;;;S-1-5-21-1281035640-548247933-376692995-5864)"/>
    <protectedRange algorithmName="SHA-512" hashValue="wSYp5LWNfoRWG1qUfdZyZc4KlYH0Ai5UY79Un9UsYB+ExUIf7AhByCxxqFnesN3nD1eNFRu0pWi2Bvz+KFlQuA==" saltValue="7sFRVxUfnLlYScgdGWdzAQ==" spinCount="100000" sqref="J3099 G3099" name="Диапазон3_2_4_1_3_4_16_1_1_1_2" securityDescriptor="O:WDG:WDD:(A;;CC;;;S-1-5-21-1281035640-548247933-376692995-11259)(A;;CC;;;S-1-5-21-1281035640-548247933-376692995-11258)(A;;CC;;;S-1-5-21-1281035640-548247933-376692995-5864)"/>
    <protectedRange algorithmName="SHA-512" hashValue="1eABKBQiAO13af63sAtPqCdR9GJtMtlBLpsmueFofG/f+8Am0DKEExlUzHHxIJjAhPrFhDLpdIrHwUlNGIgG/w==" saltValue="XHvYRPBdMFo3yd48mt7YIQ==" spinCount="100000" sqref="K3099" name="Диапазон3_2_4_1_3_5_16_1_1_1_2" securityDescriptor="O:WDG:WDD:(A;;CC;;;S-1-5-21-1281035640-548247933-376692995-11259)(A;;CC;;;S-1-5-21-1281035640-548247933-376692995-11258)(A;;CC;;;S-1-5-21-1281035640-548247933-376692995-5864)"/>
    <protectedRange algorithmName="SHA-512" hashValue="Wn4HcBKNd6CrvPWkf2KU0SsfF5ULaftjBIGkMbbyDIVqL/KBv5CdHl9J/KmPPpj7l5L21tKctCU6Xp/vyhJs/Q==" saltValue="3iF3nZC1hZhOSUOXyOwPNA==" spinCount="100000" sqref="M3099" name="Диапазон3_74_1_3_2_16_1_1_1_2" securityDescriptor="O:WDG:WDD:(A;;CC;;;S-1-5-21-1281035640-548247933-376692995-11259)(A;;CC;;;S-1-5-21-1281035640-548247933-376692995-11258)(A;;CC;;;S-1-5-21-1281035640-548247933-376692995-5864)"/>
    <protectedRange algorithmName="SHA-512" hashValue="On6wiS2shbff/b989VZ3MpFqIhPgjUazVJGuKTaiIswIP//wH2NPEBPBPTw1zqBcI5/Vvdx8jusBXxtiQQk+PQ==" saltValue="nmUxMoP1Xcsfp2cHr804PQ==" spinCount="100000" sqref="T3099 V3099:AO3099" name="Диапазон3_2_4_1_3_7_16_1_1_1_2" securityDescriptor="O:WDG:WDD:(A;;CC;;;S-1-5-21-1281035640-548247933-376692995-11259)(A;;CC;;;S-1-5-21-1281035640-548247933-376692995-11258)(A;;CC;;;S-1-5-21-1281035640-548247933-376692995-5864)"/>
    <protectedRange algorithmName="SHA-512" hashValue="V07p5CTH3p1iJeRF6iVpy1NivewCrXSXgx4xUOyjCoGvw11/Dz1TCueGWVv79iqPRF0KzYCxrlKiZ053Rb4QZg==" saltValue="mzACtsv1CmCMSPS486hvaQ==" spinCount="100000" sqref="E3099:F3099" name="Диапазон3_2_4_1_3_4_16_1_2_1_1_2" securityDescriptor="O:WDG:WDD:(A;;CC;;;S-1-5-21-1281035640-548247933-376692995-11259)(A;;CC;;;S-1-5-21-1281035640-548247933-376692995-11258)(A;;CC;;;S-1-5-21-1281035640-548247933-376692995-5864)"/>
    <protectedRange algorithmName="SHA-512" hashValue="awuUkew1gxBWTH9Kny2HLoQ6agcJfpJyes765fQhUTb28blxPHTdNGh9XL93w4M27mhZFa84AMW1B1l2HUBr6Q==" saltValue="EZlt5YclsKFZoxk7wmUbQg==" spinCount="100000" sqref="D3941" name="Диапазон3_17_3_1_1_2" securityDescriptor="O:WDG:WDD:(A;;CC;;;S-1-5-21-1281035640-548247933-376692995-11259)(A;;CC;;;S-1-5-21-1281035640-548247933-376692995-11258)(A;;CC;;;S-1-5-21-1281035640-548247933-376692995-5864)"/>
    <protectedRange algorithmName="SHA-512" hashValue="KSnAbUZzPmCea9iNmTF6SSzKvMxHblaEROT6SHvEXQ/3B5L2PmPygS9Oh8tC1q6CGHCYhJB+DSTf/zO1l6GtMA==" saltValue="O6V49t8zxb4c0ymaVJyVkw==" spinCount="100000" sqref="H3973:I3973 C3973:D3973" name="Диапазон3_2_3_1_2_3_1_2" securityDescriptor="O:WDG:WDD:(A;;CC;;;S-1-5-21-1281035640-548247933-376692995-11259)(A;;CC;;;S-1-5-21-1281035640-548247933-376692995-11258)(A;;CC;;;S-1-5-21-1281035640-548247933-376692995-5864)"/>
    <protectedRange algorithmName="SHA-512" hashValue="ECzeWryr0HI2w01t6HalvWzbaQPe6v8b1D6gnB3bj76LPDJz5L9kDyP3BuF+F2Ud8EaIQIQFHdpMMrdb5N2QHQ==" saltValue="kzA33sWqkecB8240gDYEPA==" spinCount="100000" sqref="E3973:G3973" name="Диапазон3_2_3_1_2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3975:P3977 AP4015 H3975:J3977 O4015:P4015 H4015:J4015 AP3975:AP3977 AP4018 O4018:P4018 H4018:J4018 C4018:F4018 C4015:F4015 C3975:F3977" name="Диапазон3_74_2_1_2_5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18 S3975:S3977 S4015 T3977:AO3977" name="Диапазон3_74_2_1_2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3975:T3976 T4015 T4018" name="Диапазон3_74_2_1_3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3975:U3976 U4015 U4018" name="Диапазон3_74_2_1_4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5:AO4015 V4018:AO4018 V3975:AO3976" name="Диапазон3_74_2_1_5_2_1_2"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G3977" name="Диапазон3_49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3975:L3977 K4015:L4015 K4018:L4018" name="Диапазон3_74_2_1_6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3975:M3976 M4015 M4018" name="Диапазон3_74_2_1_1_1_2_1_2"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M3977" name="Диапазон3_1_2_3_1_1_1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5:G4006 C4000:G4002 C4010:G4011 C3992:G3993 C3985:G3986 C3978:G3979" name="Диапазон3_16_1_4_4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3978:L3979 H3992:L3993 H3985:L3986 H4010:K4011 H4000:K4002 H4005:K4006" name="Диапазон3_16_1_1_3_4_1_2" securityDescriptor="O:WDG:WDD:(A;;CC;;;S-1-5-21-1281035640-548247933-376692995-11259)(A;;CC;;;S-1-5-21-1281035640-548247933-376692995-11258)(A;;CC;;;S-1-5-21-1281035640-548247933-376692995-5864)"/>
    <protectedRange algorithmName="SHA-512" hashValue="SWVhZW0UP6B1P/omqAynX5frQpvHsTOYKSloXjb3w4XfI8nM7DyACPMhJiAfUlFaSGJBmb+ykLJK1ccRJ4szdQ==" saltValue="uIXlLAkttAuDCjubXj3D6w==" spinCount="100000" sqref="D3428" name="Диапазон3_74_1_1_1_1_1_2" securityDescriptor="O:WDG:WDD:(A;;CC;;;S-1-5-21-1281035640-548247933-376692995-11259)(A;;CC;;;S-1-5-21-1281035640-548247933-376692995-11258)(A;;CC;;;S-1-5-21-1281035640-548247933-376692995-5864)"/>
    <protectedRange algorithmName="SHA-512" hashValue="8j1x2931h5+ypayNXYCMbeNYx7VkDA51i49+479o1WTiGCTD56IuDuq6xXn1MmzKuG4ZOKRA8wJcoA/wvLRWwg==" saltValue="XZLxhOwOXq9Yi9TXadDwAQ==" spinCount="100000" sqref="E3428" name="Диапазон3_74_2_1_1_2_1_1_2"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428" name="Диапазон3_74_3_1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19 O4019:P4019 I4019:J4019 C4019:F4019" name="Диапазон3_74_2_1_2_2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19" name="Диапазон3_74_2_1_2_1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19" name="Диапазон3_74_2_1_3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19" name="Диапазон3_74_2_1_4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9:AO4019" name="Диапазон3_74_2_1_5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19:L4019" name="Диапазон3_74_2_1_6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19" name="Диапазон3_74_2_1_1_1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16" name="Диапазон3_74_2_1_2_2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16 O4016:P4016 H4016:I4016 C4016:F4016" name="Диапазон3_74_2_1_2_4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16" name="Диапазон3_74_2_1_2_1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16" name="Диапазон3_74_2_1_3_3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16" name="Диапазон3_74_2_1_4_3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6:AO4016" name="Диапазон3_74_2_1_5_3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16:L4016" name="Диапазон3_74_2_1_6_3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16" name="Диапазон3_74_2_1_1_1_3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0:AP4021 O4020:P4021 I4020:J4021 AP4023:AP4024 O4023:P4024 I4023:J4024 AP4026:AP4027 O4026:P4027 I4026:J4027 AP4029:AP4030 O4029:P4030 I4029:J4030 C4029:F4030 C4026:F4027 C4023:F4024 C4020:F4021" name="Диапазон3_74_2_1_2_2_2_5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0:S4021 S4023:S4024 S4026:S4027 S4029:S4030" name="Диапазон3_74_2_1_2_1_1_1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0:T4021 T4023:T4024 T4026:T4027 T4029:T4030" name="Диапазон3_74_2_1_3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0:U4021 U4023:U4024 U4026:U4027 U4029:U4030" name="Диапазон3_74_2_1_4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3:AO4024 V4026:AO4027 V4029:AO4030 V4020:AO4021" name="Диапазон3_74_2_1_5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0:L4021 K4023:L4024 K4026:L4027 K4029:L4030" name="Диапазон3_74_2_1_6_1_1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0:M4021 M4023:M4024 M4026:M4027 M4029:M4030" name="Диапазон3_74_2_1_1_1_1_1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17 O4017:P4017 H4017:I4017 C4017:F4017" name="Диапазон3_74_2_1_2_4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17" name="Диапазон3_74_2_1_3_3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17" name="Диапазон3_74_2_1_4_3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7:AO4017" name="Диапазон3_74_2_1_5_3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17:L4017" name="Диапазон3_74_2_1_6_3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17" name="Диапазон3_74_2_1_1_1_3_1_1_1_2" securityDescriptor="O:WDG:WDD:(A;;CC;;;S-1-5-21-1281035640-548247933-376692995-11259)(A;;CC;;;S-1-5-21-1281035640-548247933-376692995-11258)(A;;CC;;;S-1-5-21-1281035640-548247933-376692995-5864)"/>
    <protectedRange sqref="S4017" name="Диапазон3_74_2_1_2_1_1_1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32 O4032:P4032 H4032:I4032 C4032:F4032" name="Диапазон3_74_2_1_2_4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032:AO4032" name="Диапазон3_74_2_1_5_3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32:L4032" name="Диапазон3_74_2_1_6_3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32" name="Диапазон3_74_2_1_1_1_3_2_1_1_2"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3980:G3980" name="Диапазон3_16_1_4_1_5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0:L3980" name="Диапазон3_16_1_1_3_1_5_1_2"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87:G3987" name="Диапазон3_16_1_4_1_1_2_1_2"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87:L3987" name="Диапазон3_16_1_1_3_1_1_2_1_2"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4:G3995" name="Диапазон3_16_1_4_2_2_1_2"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4:L3995" name="Диапазон3_16_1_1_3_2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2 O4022:P4022 I4022 C4022:F4022" name="Диапазон3_74_2_1_2_2_2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2" name="Диапазон3_74_2_1_2_1_1_1_2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2:L4022" name="Диапазон3_74_2_1_6_1_1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2" name="Диапазон3_74_2_1_1_1_1_1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22" name="Диапазон3_74_2_1_2_2_2_4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2" name="Диапазон3_74_2_1_3_1_1_4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2" name="Диапазон3_74_2_1_4_1_1_4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2:AO4022" name="Диапазон3_74_2_1_5_1_1_4_5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5 O4025:P4025 I4025 C4025:F4025" name="Диапазон3_74_2_1_2_2_2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5" name="Диапазон3_74_2_1_2_1_1_1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5:L4025" name="Диапазон3_74_2_1_6_1_1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5" name="Диапазон3_74_2_1_1_1_1_1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25" name="Диапазон3_74_2_1_2_2_2_4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5" name="Диапазон3_74_2_1_3_1_1_4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5" name="Диапазон3_74_2_1_4_1_1_4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5:AO4025" name="Диапазон3_74_2_1_5_1_1_4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8 O4028:P4028 I4028 C4028:F4028" name="Диапазон3_74_2_1_2_2_2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8" name="Диапазон3_74_2_1_2_1_1_1_2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8:L4028" name="Диапазон3_74_2_1_6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8" name="Диапазон3_74_2_1_1_1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28" name="Диапазон3_74_2_1_2_2_2_4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8" name="Диапазон3_74_2_1_3_1_1_4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8" name="Диапазон3_74_2_1_4_1_1_4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8:AO4028" name="Диапазон3_74_2_1_5_1_1_4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31 O4031:P4031 I4031 C4031:F4031" name="Диапазон3_74_2_1_2_2_2_3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31" name="Диапазон3_74_2_1_2_1_1_1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31:L4031" name="Диапазон3_74_2_1_6_1_1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31" name="Диапазон3_74_2_1_1_1_1_1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31" name="Диапазон3_74_2_1_2_2_2_4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31" name="Диапазон3_74_2_1_3_1_1_4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31" name="Диапазон3_74_2_1_4_1_1_4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31:AO4031" name="Диапазон3_74_2_1_5_1_1_4_3_1_1_2"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3981:G3982" name="Диапазон3_16_1_4_1_2_2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1:L3982" name="Диапазон3_16_1_1_3_1_2_2_1_2"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88:G3989" name="Диапазон3_16_1_4_1_1_1_2_1_2"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88:L3989" name="Диапазон3_16_1_1_3_1_1_1_2_1_2"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6:G3997" name="Диапазон3_16_1_4_2_1_2_1_2"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6:L3997" name="Диапазон3_16_1_1_3_2_1_2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7:G4007" name="Диапазон3_16_1_4_3_3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7:K4007" name="Диапазон3_16_1_1_3_3_3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12:G4013" name="Диапазон3_16_1_4_3_1_2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12:K4013" name="Диапазон3_16_1_1_3_3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42:AP4043 O4042:P4043 E4042:F4043 AP4045:AP4052 O4045:P4052 E4045:F4052" name="Диапазон3_74_2_1_2_2_2_3_1_2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045:AO4052 W4042:AO4043" name="Диапазон3_74_2_1_5_1_1_4_4_2_1_3" securityDescriptor="O:WDG:WDD:(A;;CC;;;S-1-5-21-1281035640-548247933-376692995-11259)(A;;CC;;;S-1-5-21-1281035640-548247933-376692995-11258)(A;;CC;;;S-1-5-21-1281035640-548247933-376692995-5864)"/>
    <protectedRange sqref="G4042:G4043 G4045:G4052" name="ОПЗМСЛ_2_2_2_2"/>
    <protectedRange algorithmName="SHA-512" hashValue="KSnAbUZzPmCea9iNmTF6SSzKvMxHblaEROT6SHvEXQ/3B5L2PmPygS9Oh8tC1q6CGHCYhJB+DSTf/zO1l6GtMA==" saltValue="O6V49t8zxb4c0ymaVJyVkw==" spinCount="100000" sqref="H3974:I3974 C3974:D3974" name="Диапазон3_2_3_1_2_2_1_1_2" securityDescriptor="O:WDG:WDD:(A;;CC;;;S-1-5-21-1281035640-548247933-376692995-11259)(A;;CC;;;S-1-5-21-1281035640-548247933-376692995-11258)(A;;CC;;;S-1-5-21-1281035640-548247933-376692995-5864)"/>
    <protectedRange algorithmName="SHA-512" hashValue="ECzeWryr0HI2w01t6HalvWzbaQPe6v8b1D6gnB3bj76LPDJz5L9kDyP3BuF+F2Ud8EaIQIQFHdpMMrdb5N2QHQ==" saltValue="kzA33sWqkecB8240gDYEPA==" spinCount="100000" sqref="E3974:G3974" name="Диапазон3_2_3_1_2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44 O4044:P4044 E4044:F4044" name="Диапазон3_74_2_1_2_2_2_3_1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044:AO4044" name="Диапазон3_74_2_1_5_1_1_4_4_1_1_1_2" securityDescriptor="O:WDG:WDD:(A;;CC;;;S-1-5-21-1281035640-548247933-376692995-11259)(A;;CC;;;S-1-5-21-1281035640-548247933-376692995-11258)(A;;CC;;;S-1-5-21-1281035640-548247933-376692995-5864)"/>
    <protectedRange sqref="G4044" name="ОПЗМСЛ_2_1_1_1_2"/>
    <protectedRange algorithmName="SHA-512" hashValue="0u3ObdI19Ty4nwOr/y65d9UuMZ3OudxbpyV+TSAf9ywzI6O/K2WR3IRMCi9ZZS0x0rSM1lsnjORm1tPcxcVLBQ==" saltValue="gIyPh9/qJCZTgQn7Vin6/A==" spinCount="100000" sqref="C3983:F3983" name="Диапазон3_16_1_4_1_2_1_1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3:L3983 J3990 J3998 J4003 J4008 J4014" name="Диапазон3_16_1_1_3_1_2_1_1_1_2" securityDescriptor="O:WDG:WDD:(A;;CC;;;S-1-5-21-1281035640-548247933-376692995-11259)(A;;CC;;;S-1-5-21-1281035640-548247933-376692995-11258)(A;;CC;;;S-1-5-21-1281035640-548247933-376692995-5864)"/>
    <protectedRange algorithmName="SHA-512" hashValue="K9PxvyyWwOkAztZ3FI5qrHx1UzQFASiF7N7soQoJjnqKsgohSSnzhjDgWksm5PnWaXxCUPE3W/KnyDiUSJQpVw==" saltValue="IceMEBNQ9uh0gG5yFnaUKQ==" spinCount="100000" sqref="G3983" name="Диапазон3_16_1_2_1_1_2_1_2"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90:F3990" name="Диапазон3_16_1_4_1_1_1_1_1_1_2"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90:I3990 K3990:L3990" name="Диапазон3_16_1_1_3_1_1_1_1_1_1_2" securityDescriptor="O:WDG:WDD:(A;;CC;;;S-1-5-21-1281035640-548247933-376692995-11259)(A;;CC;;;S-1-5-21-1281035640-548247933-376692995-11258)(A;;CC;;;S-1-5-21-1281035640-548247933-376692995-5864)"/>
    <protectedRange algorithmName="SHA-512" hashValue="2vOlQBGI6yPehOnbcNNFuR+ZOoWaiDh0KVCm9wJt4/foCsSkRthAjbYiPuNzeQydx3LkHSMVPT1prMWk3ZtUAg==" saltValue="Ueviu39ebKjU3NqItpElTw==" spinCount="100000" sqref="G3990" name="Диапазон3_16_1_2_1_1_1_1_1_2"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8:F3998" name="Диапазон3_16_1_4_2_1_1_1_1_2"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8:I3998 K3998:L3998" name="Диапазон3_16_1_1_3_2_1_1_1_1_2" securityDescriptor="O:WDG:WDD:(A;;CC;;;S-1-5-21-1281035640-548247933-376692995-11259)(A;;CC;;;S-1-5-21-1281035640-548247933-376692995-11258)(A;;CC;;;S-1-5-21-1281035640-548247933-376692995-5864)"/>
    <protectedRange algorithmName="SHA-512" hashValue="pYKW/M3F+evSjVMH1YF+yKam1UiNxHsi/0qRlqEJmD5S28J99jXFBt0HCX+qPchr24vIXS9rflW8TfFmvrM7Gw==" saltValue="uSiPMTIzE/gUEOnoexD/Lg==" spinCount="100000" sqref="G3998" name="Диапазон3_16_1_2_1_2_1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3:F4003" name="Диапазон3_16_1_4_1_3_2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3:I4003 K4003" name="Диапазон3_16_1_1_3_1_3_2_1_2" securityDescriptor="O:WDG:WDD:(A;;CC;;;S-1-5-21-1281035640-548247933-376692995-11259)(A;;CC;;;S-1-5-21-1281035640-548247933-376692995-11258)(A;;CC;;;S-1-5-21-1281035640-548247933-376692995-5864)"/>
    <protectedRange algorithmName="SHA-512" hashValue="pfPb4GaVg/6jB/HtyqFR+3saZfy/SLJNBNdzIpkVEgX7WsMFLDJW9gfEepP9UMptsvZGDWwHTpV+Qzn/kxA9BA==" saltValue="nbJOI7K0BP4d1gVnSAv+LA==" spinCount="100000" sqref="G4003" name="Диапазон3_16_1_3_1_1_2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8:F4008" name="Диапазон3_16_1_4_3_2_1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8:I4008 K4008" name="Диапазон3_16_1_1_3_3_2_1_1_2" securityDescriptor="O:WDG:WDD:(A;;CC;;;S-1-5-21-1281035640-548247933-376692995-11259)(A;;CC;;;S-1-5-21-1281035640-548247933-376692995-11258)(A;;CC;;;S-1-5-21-1281035640-548247933-376692995-5864)"/>
    <protectedRange algorithmName="SHA-512" hashValue="vbnvPuGAN/VERco7z3Muwxv4mDUlF6WCKnoLZDlnqP0+cihW0XW0G+pas3ENFlWFu4WYYJvV4pnT+UuEe0hAjA==" saltValue="KP3d1KEzKdKpiBvUtCS+8g==" spinCount="100000" sqref="G4008" name="Диапазон3_16_1_2_1_3_1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14:F4014" name="Диапазон3_16_1_4_3_1_1_1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14:I4014 K4014" name="Диапазон3_16_1_1_3_3_1_1_1_1_2" securityDescriptor="O:WDG:WDD:(A;;CC;;;S-1-5-21-1281035640-548247933-376692995-11259)(A;;CC;;;S-1-5-21-1281035640-548247933-376692995-11258)(A;;CC;;;S-1-5-21-1281035640-548247933-376692995-5864)"/>
    <protectedRange algorithmName="SHA-512" hashValue="Og53uTfAEyrpuhsuRTj1QRN6T69qf3hKVOORYZN3DfxbgHvolESIkEDcZxBUlMvYXfxXADBChEmExdFVvFmNiA==" saltValue="SbkoKKvhv36IDpheX8ay+Q==" spinCount="100000" sqref="G4014" name="Диапазон3_16_1_2_1_4_1_1_2"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3984:F3984" name="Диапазон3_16_1_4_1_2_1_2_1_2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4:L3984" name="Диапазон3_16_1_1_3_1_2_1_2_1_2_2" securityDescriptor="O:WDG:WDD:(A;;CC;;;S-1-5-21-1281035640-548247933-376692995-11259)(A;;CC;;;S-1-5-21-1281035640-548247933-376692995-11258)(A;;CC;;;S-1-5-21-1281035640-548247933-376692995-5864)"/>
    <protectedRange algorithmName="SHA-512" hashValue="Vuw4FFj9tZq6+EBXTwj9fhk3iHQIi9S1UTuq8lkQX1VMVl8HGyVJ2x/07DDiM84tG1bw5JhJZIVScjtSEXTPuA==" saltValue="ie4q5+nsvFXVVk1ENmBMIA==" spinCount="100000" sqref="G3984" name="Диапазон3_16_1_2_2_1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3991" name="Диапазон3_16_1_1_3_1_2_1_2_4_1_1_2"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91:F3991" name="Диапазон3_16_1_4_1_1_1_1_2_2_1_1_2"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91:I3991 K3991:L3991" name="Диапазон3_16_1_1_3_1_1_1_1_2_2_1_1_2" securityDescriptor="O:WDG:WDD:(A;;CC;;;S-1-5-21-1281035640-548247933-376692995-11259)(A;;CC;;;S-1-5-21-1281035640-548247933-376692995-11258)(A;;CC;;;S-1-5-21-1281035640-548247933-376692995-5864)"/>
    <protectedRange algorithmName="SHA-512" hashValue="3tfncQNrrVz4CiFxcoF2y6qcTldMpNqn4woA3aDKW2Ez4ifnDd34Yh6q1wqcpEVo532e6iW8fZ86OwRKfxFPfg==" saltValue="2WUBAUQgyUMyKTasPM0Atw==" spinCount="100000" sqref="G3991" name="Диапазон3_16_1_2_6_1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3999" name="Диапазон3_16_1_1_3_1_2_1_2_5_1_1_2"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9:F3999" name="Диапазон3_16_1_4_2_1_1_2_1_1_2"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9:I3999 K3999:L3999" name="Диапазон3_16_1_1_3_2_1_1_2_1_1_2" securityDescriptor="O:WDG:WDD:(A;;CC;;;S-1-5-21-1281035640-548247933-376692995-11259)(A;;CC;;;S-1-5-21-1281035640-548247933-376692995-11258)(A;;CC;;;S-1-5-21-1281035640-548247933-376692995-5864)"/>
    <protectedRange algorithmName="SHA-512" hashValue="dF66vvf6AksJJjAGhn6p9uDgtRtj53VBXZ8/X50MbyDBb35JtXeiQc6PGiqoSYD2XI9FdphlwG7+g8THbhoKWg==" saltValue="XL7BfHE3R959Pn3y1spYrg==" spinCount="100000" sqref="G3999" name="Диапазон3_16_1_2_7_1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004" name="Диапазон3_16_1_1_3_1_2_1_2_6_1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4:F4004" name="Диапазон3_16_1_4_1_3_1_1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4:I4004 K4004" name="Диапазон3_16_1_1_3_1_3_1_1_1_2" securityDescriptor="O:WDG:WDD:(A;;CC;;;S-1-5-21-1281035640-548247933-376692995-11259)(A;;CC;;;S-1-5-21-1281035640-548247933-376692995-11258)(A;;CC;;;S-1-5-21-1281035640-548247933-376692995-5864)"/>
    <protectedRange algorithmName="SHA-512" hashValue="7srMT8gik4LxLE9NyEl/wgd6UeDMdjHTMqKvJ0J3E4qEHqcSjMzPyGVZcbBOKXRC/7Y/RDsx+sPyDiqAp7MINA==" saltValue="UlDv8UXssxzoBmTzQazBKw==" spinCount="100000" sqref="G4004" name="Диапазон3_16_1_3_1_2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009" name="Диапазон3_16_1_1_3_1_2_1_2_7_1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9:F4009" name="Диапазон3_16_1_4_3_2_2_2_1_3"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9:I4009 K4009" name="Диапазон3_16_1_1_3_3_2_2_1_1_2" securityDescriptor="O:WDG:WDD:(A;;CC;;;S-1-5-21-1281035640-548247933-376692995-11259)(A;;CC;;;S-1-5-21-1281035640-548247933-376692995-11258)(A;;CC;;;S-1-5-21-1281035640-548247933-376692995-5864)"/>
    <protectedRange algorithmName="SHA-512" hashValue="lJm2fLSKRKuKZSYqpi/sH97IChI8YiR5oj8ecjpfu1jkHQHY+NheFY+svZOisSo3JVMKRwZcpLMOV+nwmHlPdA==" saltValue="JKeuhzwbnYgMCgLKH79rEQ==" spinCount="100000" sqref="G4009" name="Диапазон3_16_1_2_8_1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D4061:F4061" name="Диапазон3_16_1_4_1_4_1_1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61:K4061" name="Диапазон3_16_1_1_3_1_4_1_1_2" securityDescriptor="O:WDG:WDD:(A;;CC;;;S-1-5-21-1281035640-548247933-376692995-11259)(A;;CC;;;S-1-5-21-1281035640-548247933-376692995-11258)(A;;CC;;;S-1-5-21-1281035640-548247933-376692995-5864)"/>
    <protectedRange algorithmName="SHA-512" hashValue="SHuxIiYfqhcuGnCfy3Sc3OHUQU/tI1KZkj+YClklUAniT+HvtYftUlKZdg8ibqf0cQtObqEnjLwADCrq/lqA/Q==" saltValue="4YJVaXi30k+GBRy0bdlrkA==" spinCount="100000" sqref="G4061" name="Диапазон3_16_1_3_1_1_1_1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61" name="Диапазон3_16_1_4_3_2_2_1_1_1_2"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E3841:I3841 E3846:I3846 E3852:I3852" name="Диапазон3_16_1_4_1_2_1_2_1_1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K3841:R3841 K3846:R3846 K3852:R3852" name="Диапазон3_16_1_1_3_1_2_1_2_1_1_1_2" securityDescriptor="O:WDG:WDD:(A;;CC;;;S-1-5-21-1281035640-548247933-376692995-11259)(A;;CC;;;S-1-5-21-1281035640-548247933-376692995-11258)(A;;CC;;;S-1-5-21-1281035640-548247933-376692995-5864)"/>
    <protectedRange algorithmName="SHA-512" hashValue="1HMpv3McKgnBD6ZYueSJrMmTbXbWWqiQJFcFVvZdE8Sjwv0fg6kSm9qWau21eupnI6cuvE3WZdX8idLRIxxCkg==" saltValue="r0dudpqEUyL5Bu1yQ8ehsg==" spinCount="100000" sqref="J3841 J3846 J3852" name="Диапазон3_16_1_2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3951:P3951 E3951:F3951 E3948:F3948 O3948:P3948" name="Диапазон3_74_2_1_2_2_2_3_1_2_1_1_4" securityDescriptor="O:WDG:WDD:(A;;CC;;;S-1-5-21-1281035640-548247933-376692995-11259)(A;;CC;;;S-1-5-21-1281035640-548247933-376692995-11258)(A;;CC;;;S-1-5-21-1281035640-548247933-376692995-5864)"/>
    <protectedRange sqref="G3951 G3948" name="ОПЗМСЛ_2_2_1_1_4"/>
    <protectedRange algorithmName="SHA-512" hashValue="b4jNsXhDwS2c1yWfZAwuxC61ASGz8etnaIvi4JvF+E+1QYkWqkJ/Zpj5SSug7ELWWhsnYfzBejywtfU4B5gY1Q==" saltValue="ZvjzfQ4RIqeGHS1eSpw3fA==" spinCount="100000" sqref="G3954 G3947 G3950" name="Диапазон3_74_2_3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3954 M3947 M3950" name="Диапазон3_74_2_4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3954 W3954:AO3954" name="Диапазон3_74_2_7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3947 D3950 D3954" name="Диапазон3_74_2_1_1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954 E3947 E3950" name="Диапазон3_74_2_2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3947 S3950" name="Диапазон3_74_2_5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3954" name="Диапазон3_74_2_6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3954:V3954" name="Диапазон3_74_2_7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949:F3949 O3949:P3949" name="Диапазон3_74_2_1_2_2_2_3_1_2_1_1_2_2" securityDescriptor="O:WDG:WDD:(A;;CC;;;S-1-5-21-1281035640-548247933-376692995-11259)(A;;CC;;;S-1-5-21-1281035640-548247933-376692995-11258)(A;;CC;;;S-1-5-21-1281035640-548247933-376692995-5864)"/>
    <protectedRange sqref="G3949" name="ОПЗМСЛ_2_2_1_1_2_2"/>
    <protectedRange algorithmName="SHA-512" hashValue="b4jNsXhDwS2c1yWfZAwuxC61ASGz8etnaIvi4JvF+E+1QYkWqkJ/Zpj5SSug7ELWWhsnYfzBejywtfU4B5gY1Q==" saltValue="ZvjzfQ4RIqeGHS1eSpw3fA==" spinCount="100000" sqref="O3952:P3952 E3952:F3952" name="Диапазон3_74_2_1_2_2_2_3_1_2_1_1_3_2" securityDescriptor="O:WDG:WDD:(A;;CC;;;S-1-5-21-1281035640-548247933-376692995-11259)(A;;CC;;;S-1-5-21-1281035640-548247933-376692995-11258)(A;;CC;;;S-1-5-21-1281035640-548247933-376692995-5864)"/>
    <protectedRange sqref="G3952" name="ОПЗМСЛ_2_2_1_1_3_2"/>
    <protectedRange algorithmName="SHA-512" hashValue="KNfAG+ixo5QUbT7DXv/HL8Isj1mHoWa4/NhJ986O/KSVR5QhWmH567wjJ7NLayg4SZ5SwCe6yeaq5/Wxgvj91A==" saltValue="DlcAN+2Xk9i34GLe6PAzLg==" spinCount="100000" sqref="D4068:F4068" name="Диапазон3_16_1_4_2_1_1_2"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I4068:L4068" name="Диапазон3_16_1_1_3_2_1_1_3" securityDescriptor="O:WDG:WDD:(A;;CC;;;S-1-5-21-1281035640-548247933-376692995-11259)(A;;CC;;;S-1-5-21-1281035640-548247933-376692995-11258)(A;;CC;;;S-1-5-21-1281035640-548247933-376692995-5864)"/>
    <protectedRange algorithmName="SHA-512" hashValue="DPqv3wQJYA2CYnqHWoVH4CxmOEufOsPEf36ZXG6yJmQjEMWtiCWmcq2Yg33Z21WX0wMrdI94vRqSEUUWP0ipCw==" saltValue="ps4RRhwoRv0YP/+G8Dp4Ow==" spinCount="100000" sqref="G4068" name="Диапазон3_16_1_2_1_2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68" name="Диапазон3_16_1_4_3_2_2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68" name="Диапазон3_16_1_1_3_3_2_2_3"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J3758" name="Диапазон3_16_1_1_3_2_1_1_1_3"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3758" name="Диапазон3_16_1_1_3_3_2_2_1_3"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K3758" name="Диапазон3_16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69" name="Диапазон3_16_1_4_3_2_2_2_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K4070:K4074 I4075:I4076" name="Диапазон3_1_1_1_6_6_4"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3759" name="Диапазон3_1_1_1_6_6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4077:I4078" name="Диапазон3_1_1_1_6_6_2_2" securityDescriptor="O:WDG:WDD:(A;;CC;;;S-1-5-21-1281035640-548247933-376692995-11259)(A;;CC;;;S-1-5-21-1281035640-548247933-376692995-11258)(A;;CC;;;S-1-5-21-1281035640-548247933-376692995-5864)"/>
    <protectedRange sqref="H3761:H3764" name="Диапазон3_8_1_1_2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79" name="Диапазон3_74_2_1_2_2_2_3_1_2_2_4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E4079:AO4079" name="Диапазон3_74_2_1_5_1_1_4_4_2_1_2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4079" name="Диапазон3_1_1_1_6_6_2_1_3" securityDescriptor="O:WDG:WDD:(A;;CC;;;S-1-5-21-1281035640-548247933-376692995-11259)(A;;CC;;;S-1-5-21-1281035640-548247933-376692995-11258)(A;;CC;;;S-1-5-21-1281035640-548247933-376692995-5864)"/>
  </protectedRanges>
  <autoFilter ref="B65:AU65"/>
  <mergeCells count="39">
    <mergeCell ref="L9:V9"/>
    <mergeCell ref="L63:L65"/>
    <mergeCell ref="M63:M65"/>
    <mergeCell ref="N63:N65"/>
    <mergeCell ref="O63:W63"/>
    <mergeCell ref="B63:B65"/>
    <mergeCell ref="C63:C65"/>
    <mergeCell ref="D63:D65"/>
    <mergeCell ref="E63:E65"/>
    <mergeCell ref="F63:F65"/>
    <mergeCell ref="G63:G65"/>
    <mergeCell ref="H63:H65"/>
    <mergeCell ref="I63:I65"/>
    <mergeCell ref="J63:J65"/>
    <mergeCell ref="K63:K65"/>
    <mergeCell ref="X63:X65"/>
    <mergeCell ref="Y63:Y65"/>
    <mergeCell ref="Z63:Z65"/>
    <mergeCell ref="AA63:AA65"/>
    <mergeCell ref="AB63:AB65"/>
    <mergeCell ref="AC63:AC65"/>
    <mergeCell ref="AD63:AD65"/>
    <mergeCell ref="AE63:AE65"/>
    <mergeCell ref="AF63:AF65"/>
    <mergeCell ref="AG63:AG65"/>
    <mergeCell ref="AH63:AH65"/>
    <mergeCell ref="AI63:AI65"/>
    <mergeCell ref="AJ63:AJ65"/>
    <mergeCell ref="AK63:AK65"/>
    <mergeCell ref="AL63:AL65"/>
    <mergeCell ref="AM63:AM65"/>
    <mergeCell ref="AN63:AN65"/>
    <mergeCell ref="AO63:AO65"/>
    <mergeCell ref="AP63:AP65"/>
    <mergeCell ref="AQ63:AQ65"/>
    <mergeCell ref="AR63:AR65"/>
    <mergeCell ref="AS63:AS65"/>
    <mergeCell ref="AT63:AT65"/>
    <mergeCell ref="AU63:AU65"/>
  </mergeCells>
  <conditionalFormatting sqref="G757">
    <cfRule type="duplicateValues" dxfId="1206" priority="1163" stopIfTrue="1"/>
  </conditionalFormatting>
  <conditionalFormatting sqref="B757">
    <cfRule type="duplicateValues" dxfId="1205" priority="1162"/>
  </conditionalFormatting>
  <conditionalFormatting sqref="G757">
    <cfRule type="duplicateValues" dxfId="1204" priority="1161"/>
  </conditionalFormatting>
  <conditionalFormatting sqref="G761">
    <cfRule type="duplicateValues" dxfId="1203" priority="1160" stopIfTrue="1"/>
  </conditionalFormatting>
  <conditionalFormatting sqref="B761">
    <cfRule type="duplicateValues" dxfId="1202" priority="1159"/>
  </conditionalFormatting>
  <conditionalFormatting sqref="G761">
    <cfRule type="duplicateValues" dxfId="1201" priority="1158"/>
  </conditionalFormatting>
  <conditionalFormatting sqref="B765">
    <cfRule type="duplicateValues" dxfId="1200" priority="1157"/>
  </conditionalFormatting>
  <conditionalFormatting sqref="G769">
    <cfRule type="duplicateValues" dxfId="1199" priority="1156" stopIfTrue="1"/>
  </conditionalFormatting>
  <conditionalFormatting sqref="B769">
    <cfRule type="duplicateValues" dxfId="1198" priority="1155"/>
  </conditionalFormatting>
  <conditionalFormatting sqref="G769">
    <cfRule type="duplicateValues" dxfId="1197" priority="1154"/>
  </conditionalFormatting>
  <conditionalFormatting sqref="G773">
    <cfRule type="duplicateValues" dxfId="1196" priority="1153" stopIfTrue="1"/>
  </conditionalFormatting>
  <conditionalFormatting sqref="B773">
    <cfRule type="duplicateValues" dxfId="1195" priority="1152"/>
  </conditionalFormatting>
  <conditionalFormatting sqref="G773">
    <cfRule type="duplicateValues" dxfId="1194" priority="1151"/>
  </conditionalFormatting>
  <conditionalFormatting sqref="G777">
    <cfRule type="duplicateValues" dxfId="1193" priority="1150" stopIfTrue="1"/>
  </conditionalFormatting>
  <conditionalFormatting sqref="B777">
    <cfRule type="duplicateValues" dxfId="1192" priority="1149"/>
  </conditionalFormatting>
  <conditionalFormatting sqref="G777">
    <cfRule type="duplicateValues" dxfId="1191" priority="1148"/>
  </conditionalFormatting>
  <conditionalFormatting sqref="G781">
    <cfRule type="duplicateValues" dxfId="1190" priority="1147" stopIfTrue="1"/>
  </conditionalFormatting>
  <conditionalFormatting sqref="B781">
    <cfRule type="duplicateValues" dxfId="1189" priority="1146"/>
  </conditionalFormatting>
  <conditionalFormatting sqref="G781">
    <cfRule type="duplicateValues" dxfId="1188" priority="1145"/>
  </conditionalFormatting>
  <conditionalFormatting sqref="G785">
    <cfRule type="duplicateValues" dxfId="1187" priority="1144" stopIfTrue="1"/>
  </conditionalFormatting>
  <conditionalFormatting sqref="B785">
    <cfRule type="duplicateValues" dxfId="1186" priority="1143"/>
  </conditionalFormatting>
  <conditionalFormatting sqref="G785">
    <cfRule type="duplicateValues" dxfId="1185" priority="1142"/>
  </conditionalFormatting>
  <conditionalFormatting sqref="G789">
    <cfRule type="duplicateValues" dxfId="1184" priority="1141" stopIfTrue="1"/>
  </conditionalFormatting>
  <conditionalFormatting sqref="B789">
    <cfRule type="duplicateValues" dxfId="1183" priority="1140"/>
  </conditionalFormatting>
  <conditionalFormatting sqref="G789">
    <cfRule type="duplicateValues" dxfId="1182" priority="1139"/>
  </conditionalFormatting>
  <conditionalFormatting sqref="G792 G794">
    <cfRule type="duplicateValues" dxfId="1181" priority="1138" stopIfTrue="1"/>
  </conditionalFormatting>
  <conditionalFormatting sqref="B792 B794">
    <cfRule type="duplicateValues" dxfId="1180" priority="1137"/>
  </conditionalFormatting>
  <conditionalFormatting sqref="G792 G794">
    <cfRule type="duplicateValues" dxfId="1179" priority="1136"/>
  </conditionalFormatting>
  <conditionalFormatting sqref="G801">
    <cfRule type="duplicateValues" dxfId="1178" priority="1135" stopIfTrue="1"/>
  </conditionalFormatting>
  <conditionalFormatting sqref="B801">
    <cfRule type="duplicateValues" dxfId="1177" priority="1134"/>
  </conditionalFormatting>
  <conditionalFormatting sqref="G801">
    <cfRule type="duplicateValues" dxfId="1176" priority="1133"/>
  </conditionalFormatting>
  <conditionalFormatting sqref="G805">
    <cfRule type="duplicateValues" dxfId="1175" priority="1132" stopIfTrue="1"/>
  </conditionalFormatting>
  <conditionalFormatting sqref="B805">
    <cfRule type="duplicateValues" dxfId="1174" priority="1131"/>
  </conditionalFormatting>
  <conditionalFormatting sqref="G805">
    <cfRule type="duplicateValues" dxfId="1173" priority="1130"/>
  </conditionalFormatting>
  <conditionalFormatting sqref="G809">
    <cfRule type="duplicateValues" dxfId="1172" priority="1129" stopIfTrue="1"/>
  </conditionalFormatting>
  <conditionalFormatting sqref="B809">
    <cfRule type="duplicateValues" dxfId="1171" priority="1128"/>
  </conditionalFormatting>
  <conditionalFormatting sqref="G809">
    <cfRule type="duplicateValues" dxfId="1170" priority="1127"/>
  </conditionalFormatting>
  <conditionalFormatting sqref="G813">
    <cfRule type="duplicateValues" dxfId="1169" priority="1126" stopIfTrue="1"/>
  </conditionalFormatting>
  <conditionalFormatting sqref="B813">
    <cfRule type="duplicateValues" dxfId="1168" priority="1125"/>
  </conditionalFormatting>
  <conditionalFormatting sqref="G813">
    <cfRule type="duplicateValues" dxfId="1167" priority="1124"/>
  </conditionalFormatting>
  <conditionalFormatting sqref="G817">
    <cfRule type="duplicateValues" dxfId="1166" priority="1123" stopIfTrue="1"/>
  </conditionalFormatting>
  <conditionalFormatting sqref="B817">
    <cfRule type="duplicateValues" dxfId="1165" priority="1122"/>
  </conditionalFormatting>
  <conditionalFormatting sqref="G817">
    <cfRule type="duplicateValues" dxfId="1164" priority="1121"/>
  </conditionalFormatting>
  <conditionalFormatting sqref="G821 G823">
    <cfRule type="duplicateValues" dxfId="1163" priority="1120" stopIfTrue="1"/>
  </conditionalFormatting>
  <conditionalFormatting sqref="B821 B823">
    <cfRule type="duplicateValues" dxfId="1162" priority="1119"/>
  </conditionalFormatting>
  <conditionalFormatting sqref="G821 G823">
    <cfRule type="duplicateValues" dxfId="1161" priority="1118"/>
  </conditionalFormatting>
  <conditionalFormatting sqref="G828">
    <cfRule type="duplicateValues" dxfId="1160" priority="1117" stopIfTrue="1"/>
  </conditionalFormatting>
  <conditionalFormatting sqref="B828">
    <cfRule type="duplicateValues" dxfId="1159" priority="1116"/>
  </conditionalFormatting>
  <conditionalFormatting sqref="G828">
    <cfRule type="duplicateValues" dxfId="1158" priority="1115"/>
  </conditionalFormatting>
  <conditionalFormatting sqref="G831">
    <cfRule type="duplicateValues" dxfId="1157" priority="1114" stopIfTrue="1"/>
  </conditionalFormatting>
  <conditionalFormatting sqref="B831">
    <cfRule type="duplicateValues" dxfId="1156" priority="1113"/>
  </conditionalFormatting>
  <conditionalFormatting sqref="G831">
    <cfRule type="duplicateValues" dxfId="1155" priority="1112"/>
  </conditionalFormatting>
  <conditionalFormatting sqref="G835">
    <cfRule type="duplicateValues" dxfId="1154" priority="1111" stopIfTrue="1"/>
  </conditionalFormatting>
  <conditionalFormatting sqref="B835">
    <cfRule type="duplicateValues" dxfId="1153" priority="1110"/>
  </conditionalFormatting>
  <conditionalFormatting sqref="G835">
    <cfRule type="duplicateValues" dxfId="1152" priority="1109"/>
  </conditionalFormatting>
  <conditionalFormatting sqref="G839">
    <cfRule type="duplicateValues" dxfId="1151" priority="1108" stopIfTrue="1"/>
  </conditionalFormatting>
  <conditionalFormatting sqref="B839">
    <cfRule type="duplicateValues" dxfId="1150" priority="1107"/>
  </conditionalFormatting>
  <conditionalFormatting sqref="G839">
    <cfRule type="duplicateValues" dxfId="1149" priority="1106"/>
  </conditionalFormatting>
  <conditionalFormatting sqref="G150">
    <cfRule type="duplicateValues" dxfId="1148" priority="1105" stopIfTrue="1"/>
  </conditionalFormatting>
  <conditionalFormatting sqref="B150">
    <cfRule type="duplicateValues" dxfId="1147" priority="1104"/>
  </conditionalFormatting>
  <conditionalFormatting sqref="G150">
    <cfRule type="duplicateValues" dxfId="1146" priority="1103"/>
  </conditionalFormatting>
  <conditionalFormatting sqref="G843 G845">
    <cfRule type="duplicateValues" dxfId="1145" priority="1102" stopIfTrue="1"/>
  </conditionalFormatting>
  <conditionalFormatting sqref="B843 B845">
    <cfRule type="duplicateValues" dxfId="1144" priority="1101"/>
  </conditionalFormatting>
  <conditionalFormatting sqref="G843 G845">
    <cfRule type="duplicateValues" dxfId="1143" priority="1100"/>
  </conditionalFormatting>
  <conditionalFormatting sqref="G850 G852">
    <cfRule type="duplicateValues" dxfId="1142" priority="1099" stopIfTrue="1"/>
  </conditionalFormatting>
  <conditionalFormatting sqref="B850 B852">
    <cfRule type="duplicateValues" dxfId="1141" priority="1098"/>
  </conditionalFormatting>
  <conditionalFormatting sqref="G850 G852">
    <cfRule type="duplicateValues" dxfId="1140" priority="1097"/>
  </conditionalFormatting>
  <conditionalFormatting sqref="G857:G858">
    <cfRule type="duplicateValues" dxfId="1139" priority="1096" stopIfTrue="1"/>
  </conditionalFormatting>
  <conditionalFormatting sqref="B857:B858">
    <cfRule type="duplicateValues" dxfId="1138" priority="1095"/>
  </conditionalFormatting>
  <conditionalFormatting sqref="G857:G858">
    <cfRule type="duplicateValues" dxfId="1137" priority="1094"/>
  </conditionalFormatting>
  <conditionalFormatting sqref="G864 G866">
    <cfRule type="duplicateValues" dxfId="1136" priority="1093" stopIfTrue="1"/>
  </conditionalFormatting>
  <conditionalFormatting sqref="B864 B866">
    <cfRule type="duplicateValues" dxfId="1135" priority="1092"/>
  </conditionalFormatting>
  <conditionalFormatting sqref="G864 G866">
    <cfRule type="duplicateValues" dxfId="1134" priority="1091"/>
  </conditionalFormatting>
  <conditionalFormatting sqref="G872 G874">
    <cfRule type="duplicateValues" dxfId="1133" priority="1090" stopIfTrue="1"/>
  </conditionalFormatting>
  <conditionalFormatting sqref="B872 B874">
    <cfRule type="duplicateValues" dxfId="1132" priority="1089"/>
  </conditionalFormatting>
  <conditionalFormatting sqref="G872 G874">
    <cfRule type="duplicateValues" dxfId="1131" priority="1088"/>
  </conditionalFormatting>
  <conditionalFormatting sqref="G877 G879">
    <cfRule type="duplicateValues" dxfId="1130" priority="1087" stopIfTrue="1"/>
  </conditionalFormatting>
  <conditionalFormatting sqref="B877 B879">
    <cfRule type="duplicateValues" dxfId="1129" priority="1086"/>
  </conditionalFormatting>
  <conditionalFormatting sqref="G877 G879">
    <cfRule type="duplicateValues" dxfId="1128" priority="1085"/>
  </conditionalFormatting>
  <conditionalFormatting sqref="G883 G885">
    <cfRule type="duplicateValues" dxfId="1127" priority="1084" stopIfTrue="1"/>
  </conditionalFormatting>
  <conditionalFormatting sqref="B883 B885">
    <cfRule type="duplicateValues" dxfId="1126" priority="1083"/>
  </conditionalFormatting>
  <conditionalFormatting sqref="G883 G885">
    <cfRule type="duplicateValues" dxfId="1125" priority="1082"/>
  </conditionalFormatting>
  <conditionalFormatting sqref="G889">
    <cfRule type="duplicateValues" dxfId="1124" priority="1081" stopIfTrue="1"/>
  </conditionalFormatting>
  <conditionalFormatting sqref="B889">
    <cfRule type="duplicateValues" dxfId="1123" priority="1080"/>
  </conditionalFormatting>
  <conditionalFormatting sqref="G889">
    <cfRule type="duplicateValues" dxfId="1122" priority="1079"/>
  </conditionalFormatting>
  <conditionalFormatting sqref="G892">
    <cfRule type="duplicateValues" dxfId="1121" priority="1078" stopIfTrue="1"/>
  </conditionalFormatting>
  <conditionalFormatting sqref="B892">
    <cfRule type="duplicateValues" dxfId="1120" priority="1077"/>
  </conditionalFormatting>
  <conditionalFormatting sqref="G892">
    <cfRule type="duplicateValues" dxfId="1119" priority="1076"/>
  </conditionalFormatting>
  <conditionalFormatting sqref="G895">
    <cfRule type="duplicateValues" dxfId="1118" priority="1075" stopIfTrue="1"/>
  </conditionalFormatting>
  <conditionalFormatting sqref="B895">
    <cfRule type="duplicateValues" dxfId="1117" priority="1074"/>
  </conditionalFormatting>
  <conditionalFormatting sqref="G895">
    <cfRule type="duplicateValues" dxfId="1116" priority="1073"/>
  </conditionalFormatting>
  <conditionalFormatting sqref="G898">
    <cfRule type="duplicateValues" dxfId="1115" priority="1072" stopIfTrue="1"/>
  </conditionalFormatting>
  <conditionalFormatting sqref="B898">
    <cfRule type="duplicateValues" dxfId="1114" priority="1071"/>
  </conditionalFormatting>
  <conditionalFormatting sqref="G898">
    <cfRule type="duplicateValues" dxfId="1113" priority="1070"/>
  </conditionalFormatting>
  <conditionalFormatting sqref="G916">
    <cfRule type="duplicateValues" dxfId="1112" priority="1069" stopIfTrue="1"/>
  </conditionalFormatting>
  <conditionalFormatting sqref="B916">
    <cfRule type="duplicateValues" dxfId="1111" priority="1068"/>
  </conditionalFormatting>
  <conditionalFormatting sqref="G916">
    <cfRule type="duplicateValues" dxfId="1110" priority="1067"/>
  </conditionalFormatting>
  <conditionalFormatting sqref="G936:G937">
    <cfRule type="duplicateValues" dxfId="1109" priority="1066" stopIfTrue="1"/>
  </conditionalFormatting>
  <conditionalFormatting sqref="B936:B937">
    <cfRule type="duplicateValues" dxfId="1108" priority="1065"/>
  </conditionalFormatting>
  <conditionalFormatting sqref="G936:G937">
    <cfRule type="duplicateValues" dxfId="1107" priority="1064"/>
  </conditionalFormatting>
  <conditionalFormatting sqref="G944:G945">
    <cfRule type="duplicateValues" dxfId="1106" priority="1063" stopIfTrue="1"/>
  </conditionalFormatting>
  <conditionalFormatting sqref="B944:B945">
    <cfRule type="duplicateValues" dxfId="1105" priority="1062"/>
  </conditionalFormatting>
  <conditionalFormatting sqref="G944:G945">
    <cfRule type="duplicateValues" dxfId="1104" priority="1061"/>
  </conditionalFormatting>
  <conditionalFormatting sqref="G952">
    <cfRule type="duplicateValues" dxfId="1103" priority="1060" stopIfTrue="1"/>
  </conditionalFormatting>
  <conditionalFormatting sqref="B952">
    <cfRule type="duplicateValues" dxfId="1102" priority="1059"/>
  </conditionalFormatting>
  <conditionalFormatting sqref="G952">
    <cfRule type="duplicateValues" dxfId="1101" priority="1058"/>
  </conditionalFormatting>
  <conditionalFormatting sqref="G956">
    <cfRule type="duplicateValues" dxfId="1100" priority="1057" stopIfTrue="1"/>
  </conditionalFormatting>
  <conditionalFormatting sqref="B956">
    <cfRule type="duplicateValues" dxfId="1099" priority="1056"/>
  </conditionalFormatting>
  <conditionalFormatting sqref="G956">
    <cfRule type="duplicateValues" dxfId="1098" priority="1055"/>
  </conditionalFormatting>
  <conditionalFormatting sqref="G965:G966">
    <cfRule type="duplicateValues" dxfId="1097" priority="1054" stopIfTrue="1"/>
  </conditionalFormatting>
  <conditionalFormatting sqref="B965:B966">
    <cfRule type="duplicateValues" dxfId="1096" priority="1053"/>
  </conditionalFormatting>
  <conditionalFormatting sqref="G965:G966">
    <cfRule type="duplicateValues" dxfId="1095" priority="1052"/>
  </conditionalFormatting>
  <conditionalFormatting sqref="G975:G976">
    <cfRule type="duplicateValues" dxfId="1094" priority="1051" stopIfTrue="1"/>
  </conditionalFormatting>
  <conditionalFormatting sqref="B975:B976">
    <cfRule type="duplicateValues" dxfId="1093" priority="1050"/>
  </conditionalFormatting>
  <conditionalFormatting sqref="G975:G976">
    <cfRule type="duplicateValues" dxfId="1092" priority="1049"/>
  </conditionalFormatting>
  <conditionalFormatting sqref="G980:G981">
    <cfRule type="duplicateValues" dxfId="1091" priority="1048" stopIfTrue="1"/>
  </conditionalFormatting>
  <conditionalFormatting sqref="B980:B981">
    <cfRule type="duplicateValues" dxfId="1090" priority="1047"/>
  </conditionalFormatting>
  <conditionalFormatting sqref="G980:G981">
    <cfRule type="duplicateValues" dxfId="1089" priority="1046"/>
  </conditionalFormatting>
  <conditionalFormatting sqref="G985:G986">
    <cfRule type="duplicateValues" dxfId="1088" priority="1043" stopIfTrue="1"/>
  </conditionalFormatting>
  <conditionalFormatting sqref="B985:B986">
    <cfRule type="duplicateValues" dxfId="1087" priority="1044"/>
  </conditionalFormatting>
  <conditionalFormatting sqref="G985:G986">
    <cfRule type="duplicateValues" dxfId="1086" priority="1045"/>
  </conditionalFormatting>
  <conditionalFormatting sqref="G991:G992">
    <cfRule type="duplicateValues" dxfId="1085" priority="1040" stopIfTrue="1"/>
  </conditionalFormatting>
  <conditionalFormatting sqref="B991:B992">
    <cfRule type="duplicateValues" dxfId="1084" priority="1041"/>
  </conditionalFormatting>
  <conditionalFormatting sqref="G991:G992">
    <cfRule type="duplicateValues" dxfId="1083" priority="1042"/>
  </conditionalFormatting>
  <conditionalFormatting sqref="G208">
    <cfRule type="duplicateValues" dxfId="1082" priority="1037" stopIfTrue="1"/>
  </conditionalFormatting>
  <conditionalFormatting sqref="B208">
    <cfRule type="duplicateValues" dxfId="1081" priority="1038"/>
  </conditionalFormatting>
  <conditionalFormatting sqref="G208">
    <cfRule type="duplicateValues" dxfId="1080" priority="1039"/>
  </conditionalFormatting>
  <conditionalFormatting sqref="G683">
    <cfRule type="duplicateValues" dxfId="1079" priority="1034" stopIfTrue="1"/>
  </conditionalFormatting>
  <conditionalFormatting sqref="B683">
    <cfRule type="duplicateValues" dxfId="1078" priority="1035"/>
  </conditionalFormatting>
  <conditionalFormatting sqref="G683">
    <cfRule type="duplicateValues" dxfId="1077" priority="1036"/>
  </conditionalFormatting>
  <conditionalFormatting sqref="G687">
    <cfRule type="duplicateValues" dxfId="1076" priority="1031" stopIfTrue="1"/>
  </conditionalFormatting>
  <conditionalFormatting sqref="B687">
    <cfRule type="duplicateValues" dxfId="1075" priority="1032"/>
  </conditionalFormatting>
  <conditionalFormatting sqref="G687">
    <cfRule type="duplicateValues" dxfId="1074" priority="1033"/>
  </conditionalFormatting>
  <conditionalFormatting sqref="G998:G999">
    <cfRule type="duplicateValues" dxfId="1073" priority="1028" stopIfTrue="1"/>
  </conditionalFormatting>
  <conditionalFormatting sqref="B998:B999">
    <cfRule type="duplicateValues" dxfId="1072" priority="1029"/>
  </conditionalFormatting>
  <conditionalFormatting sqref="G998:G999">
    <cfRule type="duplicateValues" dxfId="1071" priority="1030"/>
  </conditionalFormatting>
  <conditionalFormatting sqref="G1003:G1004">
    <cfRule type="duplicateValues" dxfId="1070" priority="1025" stopIfTrue="1"/>
  </conditionalFormatting>
  <conditionalFormatting sqref="B1003:B1004">
    <cfRule type="duplicateValues" dxfId="1069" priority="1026"/>
  </conditionalFormatting>
  <conditionalFormatting sqref="G1003:G1004">
    <cfRule type="duplicateValues" dxfId="1068" priority="1027"/>
  </conditionalFormatting>
  <conditionalFormatting sqref="G1009:G1010">
    <cfRule type="duplicateValues" dxfId="1067" priority="1022" stopIfTrue="1"/>
  </conditionalFormatting>
  <conditionalFormatting sqref="B1009:B1010">
    <cfRule type="duplicateValues" dxfId="1066" priority="1023"/>
  </conditionalFormatting>
  <conditionalFormatting sqref="G1009:G1010">
    <cfRule type="duplicateValues" dxfId="1065" priority="1024"/>
  </conditionalFormatting>
  <conditionalFormatting sqref="G1015 G1017">
    <cfRule type="duplicateValues" dxfId="1064" priority="1019" stopIfTrue="1"/>
  </conditionalFormatting>
  <conditionalFormatting sqref="B1015 B1017">
    <cfRule type="duplicateValues" dxfId="1063" priority="1020"/>
  </conditionalFormatting>
  <conditionalFormatting sqref="G1015 G1017">
    <cfRule type="duplicateValues" dxfId="1062" priority="1021"/>
  </conditionalFormatting>
  <conditionalFormatting sqref="G1290:G1291">
    <cfRule type="duplicateValues" dxfId="1061" priority="1016" stopIfTrue="1"/>
  </conditionalFormatting>
  <conditionalFormatting sqref="B1290:B1291">
    <cfRule type="duplicateValues" dxfId="1060" priority="1017"/>
  </conditionalFormatting>
  <conditionalFormatting sqref="G1290:G1291">
    <cfRule type="duplicateValues" dxfId="1059" priority="1018"/>
  </conditionalFormatting>
  <conditionalFormatting sqref="G1363">
    <cfRule type="duplicateValues" dxfId="1058" priority="1013" stopIfTrue="1"/>
  </conditionalFormatting>
  <conditionalFormatting sqref="B1363">
    <cfRule type="duplicateValues" dxfId="1057" priority="1014"/>
  </conditionalFormatting>
  <conditionalFormatting sqref="G1363">
    <cfRule type="duplicateValues" dxfId="1056" priority="1015"/>
  </conditionalFormatting>
  <conditionalFormatting sqref="G1369">
    <cfRule type="duplicateValues" dxfId="1055" priority="1010" stopIfTrue="1"/>
  </conditionalFormatting>
  <conditionalFormatting sqref="B1369">
    <cfRule type="duplicateValues" dxfId="1054" priority="1011"/>
  </conditionalFormatting>
  <conditionalFormatting sqref="G1369">
    <cfRule type="duplicateValues" dxfId="1053" priority="1012"/>
  </conditionalFormatting>
  <conditionalFormatting sqref="G1375">
    <cfRule type="duplicateValues" dxfId="1052" priority="1007" stopIfTrue="1"/>
  </conditionalFormatting>
  <conditionalFormatting sqref="B1375">
    <cfRule type="duplicateValues" dxfId="1051" priority="1008"/>
  </conditionalFormatting>
  <conditionalFormatting sqref="G1375">
    <cfRule type="duplicateValues" dxfId="1050" priority="1009"/>
  </conditionalFormatting>
  <conditionalFormatting sqref="G1381">
    <cfRule type="duplicateValues" dxfId="1049" priority="1004" stopIfTrue="1"/>
  </conditionalFormatting>
  <conditionalFormatting sqref="B1381">
    <cfRule type="duplicateValues" dxfId="1048" priority="1005"/>
  </conditionalFormatting>
  <conditionalFormatting sqref="G1381">
    <cfRule type="duplicateValues" dxfId="1047" priority="1006"/>
  </conditionalFormatting>
  <conditionalFormatting sqref="G1387">
    <cfRule type="duplicateValues" dxfId="1046" priority="1001" stopIfTrue="1"/>
  </conditionalFormatting>
  <conditionalFormatting sqref="B1387">
    <cfRule type="duplicateValues" dxfId="1045" priority="1002"/>
  </conditionalFormatting>
  <conditionalFormatting sqref="G1387">
    <cfRule type="duplicateValues" dxfId="1044" priority="1003"/>
  </conditionalFormatting>
  <conditionalFormatting sqref="G1392">
    <cfRule type="duplicateValues" dxfId="1043" priority="998" stopIfTrue="1"/>
  </conditionalFormatting>
  <conditionalFormatting sqref="B1392">
    <cfRule type="duplicateValues" dxfId="1042" priority="999"/>
  </conditionalFormatting>
  <conditionalFormatting sqref="G1392">
    <cfRule type="duplicateValues" dxfId="1041" priority="1000"/>
  </conditionalFormatting>
  <conditionalFormatting sqref="G1398">
    <cfRule type="duplicateValues" dxfId="1040" priority="995" stopIfTrue="1"/>
  </conditionalFormatting>
  <conditionalFormatting sqref="B1398">
    <cfRule type="duplicateValues" dxfId="1039" priority="996"/>
  </conditionalFormatting>
  <conditionalFormatting sqref="G1398">
    <cfRule type="duplicateValues" dxfId="1038" priority="997"/>
  </conditionalFormatting>
  <conditionalFormatting sqref="G1404">
    <cfRule type="duplicateValues" dxfId="1037" priority="992" stopIfTrue="1"/>
  </conditionalFormatting>
  <conditionalFormatting sqref="B1404">
    <cfRule type="duplicateValues" dxfId="1036" priority="993"/>
  </conditionalFormatting>
  <conditionalFormatting sqref="G1404">
    <cfRule type="duplicateValues" dxfId="1035" priority="994"/>
  </conditionalFormatting>
  <conditionalFormatting sqref="G1413">
    <cfRule type="duplicateValues" dxfId="1034" priority="989" stopIfTrue="1"/>
  </conditionalFormatting>
  <conditionalFormatting sqref="B1413">
    <cfRule type="duplicateValues" dxfId="1033" priority="990"/>
  </conditionalFormatting>
  <conditionalFormatting sqref="G1413">
    <cfRule type="duplicateValues" dxfId="1032" priority="991"/>
  </conditionalFormatting>
  <conditionalFormatting sqref="G1419">
    <cfRule type="duplicateValues" dxfId="1031" priority="986" stopIfTrue="1"/>
  </conditionalFormatting>
  <conditionalFormatting sqref="B1419">
    <cfRule type="duplicateValues" dxfId="1030" priority="987"/>
  </conditionalFormatting>
  <conditionalFormatting sqref="G1419">
    <cfRule type="duplicateValues" dxfId="1029" priority="988"/>
  </conditionalFormatting>
  <conditionalFormatting sqref="G1425">
    <cfRule type="duplicateValues" dxfId="1028" priority="983" stopIfTrue="1"/>
  </conditionalFormatting>
  <conditionalFormatting sqref="B1425">
    <cfRule type="duplicateValues" dxfId="1027" priority="984"/>
  </conditionalFormatting>
  <conditionalFormatting sqref="G1425">
    <cfRule type="duplicateValues" dxfId="1026" priority="985"/>
  </conditionalFormatting>
  <conditionalFormatting sqref="G1429">
    <cfRule type="duplicateValues" dxfId="1025" priority="980" stopIfTrue="1"/>
  </conditionalFormatting>
  <conditionalFormatting sqref="B1429">
    <cfRule type="duplicateValues" dxfId="1024" priority="981"/>
  </conditionalFormatting>
  <conditionalFormatting sqref="G1429">
    <cfRule type="duplicateValues" dxfId="1023" priority="982"/>
  </conditionalFormatting>
  <conditionalFormatting sqref="G1435">
    <cfRule type="duplicateValues" dxfId="1022" priority="977" stopIfTrue="1"/>
  </conditionalFormatting>
  <conditionalFormatting sqref="B1435">
    <cfRule type="duplicateValues" dxfId="1021" priority="978"/>
  </conditionalFormatting>
  <conditionalFormatting sqref="G1435">
    <cfRule type="duplicateValues" dxfId="1020" priority="979"/>
  </conditionalFormatting>
  <conditionalFormatting sqref="G1446">
    <cfRule type="duplicateValues" dxfId="1019" priority="974" stopIfTrue="1"/>
  </conditionalFormatting>
  <conditionalFormatting sqref="B1446">
    <cfRule type="duplicateValues" dxfId="1018" priority="975"/>
  </conditionalFormatting>
  <conditionalFormatting sqref="G1446">
    <cfRule type="duplicateValues" dxfId="1017" priority="976"/>
  </conditionalFormatting>
  <conditionalFormatting sqref="G1452:G1453">
    <cfRule type="duplicateValues" dxfId="1016" priority="971" stopIfTrue="1"/>
  </conditionalFormatting>
  <conditionalFormatting sqref="B1452">
    <cfRule type="duplicateValues" dxfId="1015" priority="972"/>
  </conditionalFormatting>
  <conditionalFormatting sqref="G1452:G1453">
    <cfRule type="duplicateValues" dxfId="1014" priority="973"/>
  </conditionalFormatting>
  <conditionalFormatting sqref="G1457">
    <cfRule type="duplicateValues" dxfId="1013" priority="968" stopIfTrue="1"/>
  </conditionalFormatting>
  <conditionalFormatting sqref="B1457">
    <cfRule type="duplicateValues" dxfId="1012" priority="969"/>
  </conditionalFormatting>
  <conditionalFormatting sqref="G1457">
    <cfRule type="duplicateValues" dxfId="1011" priority="970"/>
  </conditionalFormatting>
  <conditionalFormatting sqref="G1463">
    <cfRule type="duplicateValues" dxfId="1010" priority="965" stopIfTrue="1"/>
  </conditionalFormatting>
  <conditionalFormatting sqref="B1463">
    <cfRule type="duplicateValues" dxfId="1009" priority="966"/>
  </conditionalFormatting>
  <conditionalFormatting sqref="G1463">
    <cfRule type="duplicateValues" dxfId="1008" priority="967"/>
  </conditionalFormatting>
  <conditionalFormatting sqref="G1470">
    <cfRule type="duplicateValues" dxfId="1007" priority="962" stopIfTrue="1"/>
  </conditionalFormatting>
  <conditionalFormatting sqref="B1470">
    <cfRule type="duplicateValues" dxfId="1006" priority="963"/>
  </conditionalFormatting>
  <conditionalFormatting sqref="G1470">
    <cfRule type="duplicateValues" dxfId="1005" priority="964"/>
  </conditionalFormatting>
  <conditionalFormatting sqref="G1475">
    <cfRule type="duplicateValues" dxfId="1004" priority="959" stopIfTrue="1"/>
  </conditionalFormatting>
  <conditionalFormatting sqref="B1475">
    <cfRule type="duplicateValues" dxfId="1003" priority="960"/>
  </conditionalFormatting>
  <conditionalFormatting sqref="G1475">
    <cfRule type="duplicateValues" dxfId="1002" priority="961"/>
  </conditionalFormatting>
  <conditionalFormatting sqref="G1488">
    <cfRule type="duplicateValues" dxfId="1001" priority="956" stopIfTrue="1"/>
  </conditionalFormatting>
  <conditionalFormatting sqref="B1488">
    <cfRule type="duplicateValues" dxfId="1000" priority="957"/>
  </conditionalFormatting>
  <conditionalFormatting sqref="G1488">
    <cfRule type="duplicateValues" dxfId="999" priority="958"/>
  </conditionalFormatting>
  <conditionalFormatting sqref="G1493">
    <cfRule type="duplicateValues" dxfId="998" priority="953" stopIfTrue="1"/>
  </conditionalFormatting>
  <conditionalFormatting sqref="B1493">
    <cfRule type="duplicateValues" dxfId="997" priority="954"/>
  </conditionalFormatting>
  <conditionalFormatting sqref="G1493">
    <cfRule type="duplicateValues" dxfId="996" priority="955"/>
  </conditionalFormatting>
  <conditionalFormatting sqref="G1498">
    <cfRule type="duplicateValues" dxfId="995" priority="950" stopIfTrue="1"/>
  </conditionalFormatting>
  <conditionalFormatting sqref="B1498">
    <cfRule type="duplicateValues" dxfId="994" priority="951"/>
  </conditionalFormatting>
  <conditionalFormatting sqref="G1498">
    <cfRule type="duplicateValues" dxfId="993" priority="952"/>
  </conditionalFormatting>
  <conditionalFormatting sqref="G3459:G3460 G3402 G3140:G3141 G3182:G3196 G3160 G3165 G3170 G3234:G3237 G3239 G3253:G3254 G3334 G3404 G3408:G3409 G3411:G3417 G3419 G3427 G3450 G3464 G3150:G3151 G3153 G3256:G3262 G3264 G3269 G3274 G3279:G3280 G3282 G3287:G3288 G3290 G3296 G3304:G3315 G3317 G3342:G3344 G3346:G3379 G3381 G3386:G3388 G3421:G3425 G3468:G3472 G3324:G3326 G3338:G3340 G3406 G3429:G3430 G3432:G3433 G3446:G3448 G3462 G3466 G3144:G3145 G3148 G3157:G3158 G3163 G3168 G3173:G3180 G3199:G3204 G3207:G3208 G3211:G3213 G3216:G3217 G3220:G3227 G3230:G3232 G3242:G3251 G3267 G3272 G3277 G3285 G3294 G3300:G3302 G3330:G3332 G3384 G3391:G3392 G3395:G3397 G3437:G3438 G3441:G3442 G3454:G3457">
    <cfRule type="duplicateValues" dxfId="992" priority="948" stopIfTrue="1"/>
  </conditionalFormatting>
  <conditionalFormatting sqref="G3459:G3460 G3402 G3140:G3141 G3182:G3196 G3160 G3165 G3170 G3234:G3237 G3239 G3253:G3254 G3334 G3404 G3408:G3409 G3411:G3417 G3419 G3427 G3450 G3464 G3150:G3151 G3153 G3256:G3262 G3264 G3269 G3274 G3279:G3280 G3282 G3287:G3288 G3290 G3296 G3304:G3315 G3317 G3342:G3344 G3346:G3379 G3381 G3386:G3388 G3421:G3425 G3468:G3472 G3324:G3326 G3338:G3340 G3406 G3429:G3430 G3432:G3433 G3446:G3448 G3462 G3466 G3144:G3145 G3148 G3157:G3158 G3163 G3168 G3173:G3180 G3199:G3204 G3207:G3208 G3211:G3213 G3216:G3217 G3220:G3227 G3230:G3232 G3242:G3251 G3267 G3272 G3277 G3285 G3294 G3300:G3302 G3330:G3332 G3384 G3391:G3392 G3395:G3397 G3437:G3438 G3441:G3442 G3454:G3457">
    <cfRule type="duplicateValues" dxfId="991" priority="949"/>
  </conditionalFormatting>
  <conditionalFormatting sqref="G3476 G3479 G3481 G3483 G3485 G3473:G3474">
    <cfRule type="duplicateValues" dxfId="990" priority="945" stopIfTrue="1"/>
  </conditionalFormatting>
  <conditionalFormatting sqref="B3476 B3479 B3481 B3483 B3485 B3473:B3474">
    <cfRule type="duplicateValues" dxfId="989" priority="946"/>
  </conditionalFormatting>
  <conditionalFormatting sqref="G3476 G3479 G3481 G3483 G3485 G3473:G3474">
    <cfRule type="duplicateValues" dxfId="988" priority="947"/>
  </conditionalFormatting>
  <conditionalFormatting sqref="G347:G348">
    <cfRule type="duplicateValues" dxfId="987" priority="944" stopIfTrue="1"/>
  </conditionalFormatting>
  <conditionalFormatting sqref="G2233:G2234">
    <cfRule type="duplicateValues" dxfId="986" priority="943" stopIfTrue="1"/>
  </conditionalFormatting>
  <conditionalFormatting sqref="G2240:G2241">
    <cfRule type="duplicateValues" dxfId="985" priority="942" stopIfTrue="1"/>
  </conditionalFormatting>
  <conditionalFormatting sqref="G2247:G2248">
    <cfRule type="duplicateValues" dxfId="984" priority="941" stopIfTrue="1"/>
  </conditionalFormatting>
  <conditionalFormatting sqref="G2253:G2254">
    <cfRule type="duplicateValues" dxfId="983" priority="940" stopIfTrue="1"/>
  </conditionalFormatting>
  <conditionalFormatting sqref="G2259:G2260">
    <cfRule type="duplicateValues" dxfId="982" priority="939" stopIfTrue="1"/>
  </conditionalFormatting>
  <conditionalFormatting sqref="G2265:G2266">
    <cfRule type="duplicateValues" dxfId="981" priority="938" stopIfTrue="1"/>
  </conditionalFormatting>
  <conditionalFormatting sqref="G2272:G2273">
    <cfRule type="duplicateValues" dxfId="980" priority="937" stopIfTrue="1"/>
  </conditionalFormatting>
  <conditionalFormatting sqref="G2276:G2277">
    <cfRule type="duplicateValues" dxfId="979" priority="936" stopIfTrue="1"/>
  </conditionalFormatting>
  <conditionalFormatting sqref="G2282:G2283">
    <cfRule type="duplicateValues" dxfId="978" priority="935" stopIfTrue="1"/>
  </conditionalFormatting>
  <conditionalFormatting sqref="G2312:G2313">
    <cfRule type="duplicateValues" dxfId="977" priority="934" stopIfTrue="1"/>
  </conditionalFormatting>
  <conditionalFormatting sqref="G2319:G2320">
    <cfRule type="duplicateValues" dxfId="976" priority="933" stopIfTrue="1"/>
  </conditionalFormatting>
  <conditionalFormatting sqref="G3002">
    <cfRule type="duplicateValues" dxfId="975" priority="932" stopIfTrue="1"/>
  </conditionalFormatting>
  <conditionalFormatting sqref="G3008">
    <cfRule type="duplicateValues" dxfId="974" priority="931" stopIfTrue="1"/>
  </conditionalFormatting>
  <conditionalFormatting sqref="G3014">
    <cfRule type="duplicateValues" dxfId="973" priority="930" stopIfTrue="1"/>
  </conditionalFormatting>
  <conditionalFormatting sqref="G3020">
    <cfRule type="duplicateValues" dxfId="972" priority="929" stopIfTrue="1"/>
  </conditionalFormatting>
  <conditionalFormatting sqref="G3026">
    <cfRule type="duplicateValues" dxfId="971" priority="928" stopIfTrue="1"/>
  </conditionalFormatting>
  <conditionalFormatting sqref="G3032">
    <cfRule type="duplicateValues" dxfId="970" priority="927" stopIfTrue="1"/>
  </conditionalFormatting>
  <conditionalFormatting sqref="G3038">
    <cfRule type="duplicateValues" dxfId="969" priority="926" stopIfTrue="1"/>
  </conditionalFormatting>
  <conditionalFormatting sqref="G3044">
    <cfRule type="duplicateValues" dxfId="968" priority="925" stopIfTrue="1"/>
  </conditionalFormatting>
  <conditionalFormatting sqref="G3050">
    <cfRule type="duplicateValues" dxfId="967" priority="924" stopIfTrue="1"/>
  </conditionalFormatting>
  <conditionalFormatting sqref="G3056">
    <cfRule type="duplicateValues" dxfId="966" priority="923" stopIfTrue="1"/>
  </conditionalFormatting>
  <conditionalFormatting sqref="G3062">
    <cfRule type="duplicateValues" dxfId="965" priority="922" stopIfTrue="1"/>
  </conditionalFormatting>
  <conditionalFormatting sqref="G3068">
    <cfRule type="duplicateValues" dxfId="964" priority="921" stopIfTrue="1"/>
  </conditionalFormatting>
  <conditionalFormatting sqref="G3074">
    <cfRule type="duplicateValues" dxfId="963" priority="920" stopIfTrue="1"/>
  </conditionalFormatting>
  <conditionalFormatting sqref="G3080">
    <cfRule type="duplicateValues" dxfId="962" priority="919" stopIfTrue="1"/>
  </conditionalFormatting>
  <conditionalFormatting sqref="G3086">
    <cfRule type="duplicateValues" dxfId="961" priority="918" stopIfTrue="1"/>
  </conditionalFormatting>
  <conditionalFormatting sqref="G3092">
    <cfRule type="duplicateValues" dxfId="960" priority="917" stopIfTrue="1"/>
  </conditionalFormatting>
  <conditionalFormatting sqref="G3098">
    <cfRule type="duplicateValues" dxfId="959" priority="916" stopIfTrue="1"/>
  </conditionalFormatting>
  <conditionalFormatting sqref="G3119">
    <cfRule type="duplicateValues" dxfId="958" priority="914" stopIfTrue="1"/>
  </conditionalFormatting>
  <conditionalFormatting sqref="R3119">
    <cfRule type="duplicateValues" dxfId="957" priority="915" stopIfTrue="1"/>
  </conditionalFormatting>
  <conditionalFormatting sqref="G1364:G1365">
    <cfRule type="duplicateValues" dxfId="956" priority="913" stopIfTrue="1"/>
  </conditionalFormatting>
  <conditionalFormatting sqref="R1364:S1365">
    <cfRule type="duplicateValues" dxfId="955" priority="912" stopIfTrue="1"/>
  </conditionalFormatting>
  <conditionalFormatting sqref="T1364:T1365">
    <cfRule type="duplicateValues" dxfId="954" priority="911" stopIfTrue="1"/>
  </conditionalFormatting>
  <conditionalFormatting sqref="U1364:U1365">
    <cfRule type="duplicateValues" dxfId="953" priority="910" stopIfTrue="1"/>
  </conditionalFormatting>
  <conditionalFormatting sqref="G1370 G1372">
    <cfRule type="duplicateValues" dxfId="952" priority="909" stopIfTrue="1"/>
  </conditionalFormatting>
  <conditionalFormatting sqref="U1370 U1372">
    <cfRule type="duplicateValues" dxfId="951" priority="908" stopIfTrue="1"/>
  </conditionalFormatting>
  <conditionalFormatting sqref="R1370 R1372">
    <cfRule type="duplicateValues" dxfId="950" priority="907" stopIfTrue="1"/>
  </conditionalFormatting>
  <conditionalFormatting sqref="S1370 S1372">
    <cfRule type="duplicateValues" dxfId="949" priority="906" stopIfTrue="1"/>
  </conditionalFormatting>
  <conditionalFormatting sqref="T1370 T1372">
    <cfRule type="duplicateValues" dxfId="948" priority="905" stopIfTrue="1"/>
  </conditionalFormatting>
  <conditionalFormatting sqref="G1376 G1378">
    <cfRule type="duplicateValues" dxfId="947" priority="904" stopIfTrue="1"/>
  </conditionalFormatting>
  <conditionalFormatting sqref="R1376 R1378">
    <cfRule type="duplicateValues" dxfId="946" priority="903" stopIfTrue="1"/>
  </conditionalFormatting>
  <conditionalFormatting sqref="S1376 S1378">
    <cfRule type="duplicateValues" dxfId="945" priority="902" stopIfTrue="1"/>
  </conditionalFormatting>
  <conditionalFormatting sqref="T1376 T1378">
    <cfRule type="duplicateValues" dxfId="944" priority="901" stopIfTrue="1"/>
  </conditionalFormatting>
  <conditionalFormatting sqref="U1376 U1378">
    <cfRule type="duplicateValues" dxfId="943" priority="900" stopIfTrue="1"/>
  </conditionalFormatting>
  <conditionalFormatting sqref="G1382:G1383">
    <cfRule type="duplicateValues" dxfId="942" priority="899" stopIfTrue="1"/>
  </conditionalFormatting>
  <conditionalFormatting sqref="R1382:S1383">
    <cfRule type="duplicateValues" dxfId="941" priority="898" stopIfTrue="1"/>
  </conditionalFormatting>
  <conditionalFormatting sqref="U1382:U1383">
    <cfRule type="duplicateValues" dxfId="940" priority="897" stopIfTrue="1"/>
  </conditionalFormatting>
  <conditionalFormatting sqref="T1382:T1383">
    <cfRule type="duplicateValues" dxfId="939" priority="896" stopIfTrue="1"/>
  </conditionalFormatting>
  <conditionalFormatting sqref="G1388:G1389">
    <cfRule type="duplicateValues" dxfId="938" priority="895" stopIfTrue="1"/>
  </conditionalFormatting>
  <conditionalFormatting sqref="R1388:S1389">
    <cfRule type="duplicateValues" dxfId="937" priority="894" stopIfTrue="1"/>
  </conditionalFormatting>
  <conditionalFormatting sqref="T1388:T1389">
    <cfRule type="duplicateValues" dxfId="936" priority="893" stopIfTrue="1"/>
  </conditionalFormatting>
  <conditionalFormatting sqref="U1388:U1389">
    <cfRule type="duplicateValues" dxfId="935" priority="892" stopIfTrue="1"/>
  </conditionalFormatting>
  <conditionalFormatting sqref="E1393 E1395">
    <cfRule type="duplicateValues" dxfId="934" priority="891" stopIfTrue="1"/>
  </conditionalFormatting>
  <conditionalFormatting sqref="G1393 G1395">
    <cfRule type="duplicateValues" dxfId="933" priority="890" stopIfTrue="1"/>
  </conditionalFormatting>
  <conditionalFormatting sqref="R1393 R1395">
    <cfRule type="duplicateValues" dxfId="932" priority="888" stopIfTrue="1"/>
  </conditionalFormatting>
  <conditionalFormatting sqref="U1393 U1395">
    <cfRule type="duplicateValues" dxfId="931" priority="889" stopIfTrue="1"/>
  </conditionalFormatting>
  <conditionalFormatting sqref="T1393 T1395">
    <cfRule type="duplicateValues" dxfId="930" priority="887" stopIfTrue="1"/>
  </conditionalFormatting>
  <conditionalFormatting sqref="S1393 S1395">
    <cfRule type="duplicateValues" dxfId="929" priority="886" stopIfTrue="1"/>
  </conditionalFormatting>
  <conditionalFormatting sqref="G1399:G1400">
    <cfRule type="duplicateValues" dxfId="928" priority="885" stopIfTrue="1"/>
  </conditionalFormatting>
  <conditionalFormatting sqref="R1399:R1400">
    <cfRule type="duplicateValues" dxfId="927" priority="884" stopIfTrue="1"/>
  </conditionalFormatting>
  <conditionalFormatting sqref="S1399:S1400">
    <cfRule type="duplicateValues" dxfId="926" priority="883" stopIfTrue="1"/>
  </conditionalFormatting>
  <conditionalFormatting sqref="T1399:T1400">
    <cfRule type="duplicateValues" dxfId="925" priority="882" stopIfTrue="1"/>
  </conditionalFormatting>
  <conditionalFormatting sqref="U1399:U1400">
    <cfRule type="duplicateValues" dxfId="924" priority="881" stopIfTrue="1"/>
  </conditionalFormatting>
  <conditionalFormatting sqref="G1405 G1407">
    <cfRule type="duplicateValues" dxfId="923" priority="880" stopIfTrue="1"/>
  </conditionalFormatting>
  <conditionalFormatting sqref="R1405 R1407">
    <cfRule type="duplicateValues" dxfId="922" priority="879" stopIfTrue="1"/>
  </conditionalFormatting>
  <conditionalFormatting sqref="S1405 S1407">
    <cfRule type="duplicateValues" dxfId="921" priority="878" stopIfTrue="1"/>
  </conditionalFormatting>
  <conditionalFormatting sqref="T1405 T1407">
    <cfRule type="duplicateValues" dxfId="920" priority="877" stopIfTrue="1"/>
  </conditionalFormatting>
  <conditionalFormatting sqref="U1405 U1407">
    <cfRule type="duplicateValues" dxfId="919" priority="876" stopIfTrue="1"/>
  </conditionalFormatting>
  <conditionalFormatting sqref="G1414 G1416">
    <cfRule type="duplicateValues" dxfId="918" priority="875" stopIfTrue="1"/>
  </conditionalFormatting>
  <conditionalFormatting sqref="R1414 R1416">
    <cfRule type="duplicateValues" dxfId="917" priority="874" stopIfTrue="1"/>
  </conditionalFormatting>
  <conditionalFormatting sqref="S1414 S1416">
    <cfRule type="duplicateValues" dxfId="916" priority="873" stopIfTrue="1"/>
  </conditionalFormatting>
  <conditionalFormatting sqref="T1414 T1416">
    <cfRule type="duplicateValues" dxfId="915" priority="872" stopIfTrue="1"/>
  </conditionalFormatting>
  <conditionalFormatting sqref="U1414 U1416">
    <cfRule type="duplicateValues" dxfId="914" priority="871" stopIfTrue="1"/>
  </conditionalFormatting>
  <conditionalFormatting sqref="G1420 G1422">
    <cfRule type="duplicateValues" dxfId="913" priority="870" stopIfTrue="1"/>
  </conditionalFormatting>
  <conditionalFormatting sqref="R1420:S1420 R1422:S1422">
    <cfRule type="duplicateValues" dxfId="912" priority="869" stopIfTrue="1"/>
  </conditionalFormatting>
  <conditionalFormatting sqref="T1420 T1422">
    <cfRule type="duplicateValues" dxfId="911" priority="868" stopIfTrue="1"/>
  </conditionalFormatting>
  <conditionalFormatting sqref="U1420 U1422">
    <cfRule type="duplicateValues" dxfId="910" priority="867" stopIfTrue="1"/>
  </conditionalFormatting>
  <conditionalFormatting sqref="G1426">
    <cfRule type="duplicateValues" dxfId="909" priority="866" stopIfTrue="1"/>
  </conditionalFormatting>
  <conditionalFormatting sqref="R1426:S1426">
    <cfRule type="duplicateValues" dxfId="908" priority="864" stopIfTrue="1"/>
  </conditionalFormatting>
  <conditionalFormatting sqref="U1426">
    <cfRule type="duplicateValues" dxfId="907" priority="865" stopIfTrue="1"/>
  </conditionalFormatting>
  <conditionalFormatting sqref="T1426">
    <cfRule type="duplicateValues" dxfId="906" priority="863" stopIfTrue="1"/>
  </conditionalFormatting>
  <conditionalFormatting sqref="G1430:G1431">
    <cfRule type="duplicateValues" dxfId="905" priority="862" stopIfTrue="1"/>
  </conditionalFormatting>
  <conditionalFormatting sqref="R1430:S1431">
    <cfRule type="duplicateValues" dxfId="904" priority="860" stopIfTrue="1"/>
  </conditionalFormatting>
  <conditionalFormatting sqref="U1430:U1431">
    <cfRule type="duplicateValues" dxfId="903" priority="861" stopIfTrue="1"/>
  </conditionalFormatting>
  <conditionalFormatting sqref="T1430:T1431">
    <cfRule type="duplicateValues" dxfId="902" priority="859" stopIfTrue="1"/>
  </conditionalFormatting>
  <conditionalFormatting sqref="G1436 G1438">
    <cfRule type="duplicateValues" dxfId="901" priority="858" stopIfTrue="1"/>
  </conditionalFormatting>
  <conditionalFormatting sqref="R1436:S1436 R1438:S1438">
    <cfRule type="duplicateValues" dxfId="900" priority="856" stopIfTrue="1"/>
  </conditionalFormatting>
  <conditionalFormatting sqref="U1436 U1438">
    <cfRule type="duplicateValues" dxfId="899" priority="857" stopIfTrue="1"/>
  </conditionalFormatting>
  <conditionalFormatting sqref="T1436 T1438">
    <cfRule type="duplicateValues" dxfId="898" priority="855" stopIfTrue="1"/>
  </conditionalFormatting>
  <conditionalFormatting sqref="G1447 G1449">
    <cfRule type="duplicateValues" dxfId="897" priority="854" stopIfTrue="1"/>
  </conditionalFormatting>
  <conditionalFormatting sqref="R1447:S1447 R1449:S1449">
    <cfRule type="duplicateValues" dxfId="896" priority="852" stopIfTrue="1"/>
  </conditionalFormatting>
  <conditionalFormatting sqref="T1447:U1447 U1449">
    <cfRule type="duplicateValues" dxfId="895" priority="853" stopIfTrue="1"/>
  </conditionalFormatting>
  <conditionalFormatting sqref="G1458:G1459">
    <cfRule type="duplicateValues" dxfId="894" priority="851" stopIfTrue="1"/>
  </conditionalFormatting>
  <conditionalFormatting sqref="R1458:S1459">
    <cfRule type="duplicateValues" dxfId="893" priority="849" stopIfTrue="1"/>
  </conditionalFormatting>
  <conditionalFormatting sqref="T1458:U1458 U1459">
    <cfRule type="duplicateValues" dxfId="892" priority="850" stopIfTrue="1"/>
  </conditionalFormatting>
  <conditionalFormatting sqref="G1464 G1466">
    <cfRule type="duplicateValues" dxfId="891" priority="848" stopIfTrue="1"/>
  </conditionalFormatting>
  <conditionalFormatting sqref="R1464:S1464 R1466:S1466">
    <cfRule type="duplicateValues" dxfId="890" priority="846" stopIfTrue="1"/>
  </conditionalFormatting>
  <conditionalFormatting sqref="U1464 U1466">
    <cfRule type="duplicateValues" dxfId="889" priority="847" stopIfTrue="1"/>
  </conditionalFormatting>
  <conditionalFormatting sqref="T1464 T1466">
    <cfRule type="duplicateValues" dxfId="888" priority="845" stopIfTrue="1"/>
  </conditionalFormatting>
  <conditionalFormatting sqref="E1471">
    <cfRule type="duplicateValues" dxfId="887" priority="844" stopIfTrue="1"/>
  </conditionalFormatting>
  <conditionalFormatting sqref="G1471">
    <cfRule type="duplicateValues" dxfId="886" priority="843" stopIfTrue="1"/>
  </conditionalFormatting>
  <conditionalFormatting sqref="R1471:S1471">
    <cfRule type="duplicateValues" dxfId="885" priority="841" stopIfTrue="1"/>
  </conditionalFormatting>
  <conditionalFormatting sqref="T1471:U1471">
    <cfRule type="duplicateValues" dxfId="884" priority="842" stopIfTrue="1"/>
  </conditionalFormatting>
  <conditionalFormatting sqref="G1476 G1478">
    <cfRule type="duplicateValues" dxfId="883" priority="840" stopIfTrue="1"/>
  </conditionalFormatting>
  <conditionalFormatting sqref="R1476:S1476 R1478:S1478">
    <cfRule type="duplicateValues" dxfId="882" priority="838" stopIfTrue="1"/>
  </conditionalFormatting>
  <conditionalFormatting sqref="T1476:U1476">
    <cfRule type="duplicateValues" dxfId="881" priority="839" stopIfTrue="1"/>
  </conditionalFormatting>
  <conditionalFormatting sqref="G1489">
    <cfRule type="duplicateValues" dxfId="880" priority="837" stopIfTrue="1"/>
  </conditionalFormatting>
  <conditionalFormatting sqref="R1489">
    <cfRule type="duplicateValues" dxfId="879" priority="836" stopIfTrue="1"/>
  </conditionalFormatting>
  <conditionalFormatting sqref="T1489">
    <cfRule type="duplicateValues" dxfId="878" priority="835" stopIfTrue="1"/>
  </conditionalFormatting>
  <conditionalFormatting sqref="S1489">
    <cfRule type="duplicateValues" dxfId="877" priority="834" stopIfTrue="1"/>
  </conditionalFormatting>
  <conditionalFormatting sqref="U1489">
    <cfRule type="duplicateValues" dxfId="876" priority="833" stopIfTrue="1"/>
  </conditionalFormatting>
  <conditionalFormatting sqref="G1494">
    <cfRule type="duplicateValues" dxfId="875" priority="832" stopIfTrue="1"/>
  </conditionalFormatting>
  <conditionalFormatting sqref="R1494">
    <cfRule type="duplicateValues" dxfId="874" priority="831" stopIfTrue="1"/>
  </conditionalFormatting>
  <conditionalFormatting sqref="S1494">
    <cfRule type="duplicateValues" dxfId="873" priority="830" stopIfTrue="1"/>
  </conditionalFormatting>
  <conditionalFormatting sqref="T1494">
    <cfRule type="duplicateValues" dxfId="872" priority="829" stopIfTrue="1"/>
  </conditionalFormatting>
  <conditionalFormatting sqref="U1494">
    <cfRule type="duplicateValues" dxfId="871" priority="828" stopIfTrue="1"/>
  </conditionalFormatting>
  <conditionalFormatting sqref="G1499">
    <cfRule type="duplicateValues" dxfId="870" priority="827" stopIfTrue="1"/>
  </conditionalFormatting>
  <conditionalFormatting sqref="R1499">
    <cfRule type="duplicateValues" dxfId="869" priority="826" stopIfTrue="1"/>
  </conditionalFormatting>
  <conditionalFormatting sqref="T1499">
    <cfRule type="duplicateValues" dxfId="868" priority="825" stopIfTrue="1"/>
  </conditionalFormatting>
  <conditionalFormatting sqref="S1499">
    <cfRule type="duplicateValues" dxfId="867" priority="824" stopIfTrue="1"/>
  </conditionalFormatting>
  <conditionalFormatting sqref="U1499">
    <cfRule type="duplicateValues" dxfId="866" priority="823" stopIfTrue="1"/>
  </conditionalFormatting>
  <conditionalFormatting sqref="G1484">
    <cfRule type="duplicateValues" dxfId="865" priority="820" stopIfTrue="1"/>
  </conditionalFormatting>
  <conditionalFormatting sqref="B1484">
    <cfRule type="duplicateValues" dxfId="864" priority="821"/>
  </conditionalFormatting>
  <conditionalFormatting sqref="G1484">
    <cfRule type="duplicateValues" dxfId="863" priority="822"/>
  </conditionalFormatting>
  <conditionalFormatting sqref="G3487 G3490 G3494 G3496">
    <cfRule type="duplicateValues" dxfId="862" priority="1164" stopIfTrue="1"/>
  </conditionalFormatting>
  <conditionalFormatting sqref="G3487 G3490 G3494 G3496">
    <cfRule type="duplicateValues" dxfId="861" priority="1165"/>
  </conditionalFormatting>
  <conditionalFormatting sqref="G1508:G1509">
    <cfRule type="duplicateValues" dxfId="860" priority="817" stopIfTrue="1"/>
  </conditionalFormatting>
  <conditionalFormatting sqref="B1508:B1509">
    <cfRule type="duplicateValues" dxfId="859" priority="818"/>
  </conditionalFormatting>
  <conditionalFormatting sqref="G1508:G1509">
    <cfRule type="duplicateValues" dxfId="858" priority="819"/>
  </conditionalFormatting>
  <conditionalFormatting sqref="G1561">
    <cfRule type="duplicateValues" dxfId="857" priority="814" stopIfTrue="1"/>
  </conditionalFormatting>
  <conditionalFormatting sqref="B1561">
    <cfRule type="duplicateValues" dxfId="856" priority="815"/>
  </conditionalFormatting>
  <conditionalFormatting sqref="G1561">
    <cfRule type="duplicateValues" dxfId="855" priority="816"/>
  </conditionalFormatting>
  <conditionalFormatting sqref="G1564">
    <cfRule type="duplicateValues" dxfId="854" priority="811" stopIfTrue="1"/>
  </conditionalFormatting>
  <conditionalFormatting sqref="B1564">
    <cfRule type="duplicateValues" dxfId="853" priority="812"/>
  </conditionalFormatting>
  <conditionalFormatting sqref="G1564">
    <cfRule type="duplicateValues" dxfId="852" priority="813"/>
  </conditionalFormatting>
  <conditionalFormatting sqref="G1567">
    <cfRule type="duplicateValues" dxfId="851" priority="808" stopIfTrue="1"/>
  </conditionalFormatting>
  <conditionalFormatting sqref="B1567">
    <cfRule type="duplicateValues" dxfId="850" priority="809"/>
  </conditionalFormatting>
  <conditionalFormatting sqref="G1567">
    <cfRule type="duplicateValues" dxfId="849" priority="810"/>
  </conditionalFormatting>
  <conditionalFormatting sqref="G1570">
    <cfRule type="duplicateValues" dxfId="848" priority="805" stopIfTrue="1"/>
  </conditionalFormatting>
  <conditionalFormatting sqref="B1570">
    <cfRule type="duplicateValues" dxfId="847" priority="806"/>
  </conditionalFormatting>
  <conditionalFormatting sqref="G1570">
    <cfRule type="duplicateValues" dxfId="846" priority="807"/>
  </conditionalFormatting>
  <conditionalFormatting sqref="G1573">
    <cfRule type="duplicateValues" dxfId="845" priority="802" stopIfTrue="1"/>
  </conditionalFormatting>
  <conditionalFormatting sqref="B1573">
    <cfRule type="duplicateValues" dxfId="844" priority="803"/>
  </conditionalFormatting>
  <conditionalFormatting sqref="G1573">
    <cfRule type="duplicateValues" dxfId="843" priority="804"/>
  </conditionalFormatting>
  <conditionalFormatting sqref="G1576">
    <cfRule type="duplicateValues" dxfId="842" priority="799" stopIfTrue="1"/>
  </conditionalFormatting>
  <conditionalFormatting sqref="B1576">
    <cfRule type="duplicateValues" dxfId="841" priority="800"/>
  </conditionalFormatting>
  <conditionalFormatting sqref="G1576">
    <cfRule type="duplicateValues" dxfId="840" priority="801"/>
  </conditionalFormatting>
  <conditionalFormatting sqref="G1582">
    <cfRule type="duplicateValues" dxfId="839" priority="796" stopIfTrue="1"/>
  </conditionalFormatting>
  <conditionalFormatting sqref="B1582">
    <cfRule type="duplicateValues" dxfId="838" priority="797"/>
  </conditionalFormatting>
  <conditionalFormatting sqref="G1582">
    <cfRule type="duplicateValues" dxfId="837" priority="798"/>
  </conditionalFormatting>
  <conditionalFormatting sqref="G1591">
    <cfRule type="duplicateValues" dxfId="836" priority="793" stopIfTrue="1"/>
  </conditionalFormatting>
  <conditionalFormatting sqref="B1591">
    <cfRule type="duplicateValues" dxfId="835" priority="794"/>
  </conditionalFormatting>
  <conditionalFormatting sqref="G1591">
    <cfRule type="duplicateValues" dxfId="834" priority="795"/>
  </conditionalFormatting>
  <conditionalFormatting sqref="G1601">
    <cfRule type="duplicateValues" dxfId="833" priority="790" stopIfTrue="1"/>
  </conditionalFormatting>
  <conditionalFormatting sqref="B1601">
    <cfRule type="duplicateValues" dxfId="832" priority="791"/>
  </conditionalFormatting>
  <conditionalFormatting sqref="G1601">
    <cfRule type="duplicateValues" dxfId="831" priority="792"/>
  </conditionalFormatting>
  <conditionalFormatting sqref="G1609">
    <cfRule type="duplicateValues" dxfId="830" priority="787" stopIfTrue="1"/>
  </conditionalFormatting>
  <conditionalFormatting sqref="B1609">
    <cfRule type="duplicateValues" dxfId="829" priority="788"/>
  </conditionalFormatting>
  <conditionalFormatting sqref="G1609">
    <cfRule type="duplicateValues" dxfId="828" priority="789"/>
  </conditionalFormatting>
  <conditionalFormatting sqref="G1616">
    <cfRule type="duplicateValues" dxfId="827" priority="784" stopIfTrue="1"/>
  </conditionalFormatting>
  <conditionalFormatting sqref="B1616">
    <cfRule type="duplicateValues" dxfId="826" priority="785"/>
  </conditionalFormatting>
  <conditionalFormatting sqref="G1616">
    <cfRule type="duplicateValues" dxfId="825" priority="786"/>
  </conditionalFormatting>
  <conditionalFormatting sqref="G1623">
    <cfRule type="duplicateValues" dxfId="824" priority="781" stopIfTrue="1"/>
  </conditionalFormatting>
  <conditionalFormatting sqref="B1623">
    <cfRule type="duplicateValues" dxfId="823" priority="782"/>
  </conditionalFormatting>
  <conditionalFormatting sqref="G1623">
    <cfRule type="duplicateValues" dxfId="822" priority="783"/>
  </conditionalFormatting>
  <conditionalFormatting sqref="G1630">
    <cfRule type="duplicateValues" dxfId="821" priority="778" stopIfTrue="1"/>
  </conditionalFormatting>
  <conditionalFormatting sqref="B1630">
    <cfRule type="duplicateValues" dxfId="820" priority="779"/>
  </conditionalFormatting>
  <conditionalFormatting sqref="G1630">
    <cfRule type="duplicateValues" dxfId="819" priority="780"/>
  </conditionalFormatting>
  <conditionalFormatting sqref="G1639:G1640">
    <cfRule type="duplicateValues" dxfId="818" priority="775" stopIfTrue="1"/>
  </conditionalFormatting>
  <conditionalFormatting sqref="B1639:B1640">
    <cfRule type="duplicateValues" dxfId="817" priority="776"/>
  </conditionalFormatting>
  <conditionalFormatting sqref="G1639:G1640">
    <cfRule type="duplicateValues" dxfId="816" priority="777"/>
  </conditionalFormatting>
  <conditionalFormatting sqref="G1647">
    <cfRule type="duplicateValues" dxfId="815" priority="772" stopIfTrue="1"/>
  </conditionalFormatting>
  <conditionalFormatting sqref="B1647">
    <cfRule type="duplicateValues" dxfId="814" priority="773"/>
  </conditionalFormatting>
  <conditionalFormatting sqref="G1647">
    <cfRule type="duplicateValues" dxfId="813" priority="774"/>
  </conditionalFormatting>
  <conditionalFormatting sqref="G1651 G1653">
    <cfRule type="duplicateValues" dxfId="812" priority="769" stopIfTrue="1"/>
  </conditionalFormatting>
  <conditionalFormatting sqref="B1651 B1653">
    <cfRule type="duplicateValues" dxfId="811" priority="770"/>
  </conditionalFormatting>
  <conditionalFormatting sqref="G1651 G1653">
    <cfRule type="duplicateValues" dxfId="810" priority="771"/>
  </conditionalFormatting>
  <conditionalFormatting sqref="G1659 G1661">
    <cfRule type="duplicateValues" dxfId="809" priority="766" stopIfTrue="1"/>
  </conditionalFormatting>
  <conditionalFormatting sqref="B1659 B1661">
    <cfRule type="duplicateValues" dxfId="808" priority="767"/>
  </conditionalFormatting>
  <conditionalFormatting sqref="G1659 G1661">
    <cfRule type="duplicateValues" dxfId="807" priority="768"/>
  </conditionalFormatting>
  <conditionalFormatting sqref="G1667:G1668">
    <cfRule type="duplicateValues" dxfId="806" priority="763" stopIfTrue="1"/>
  </conditionalFormatting>
  <conditionalFormatting sqref="B1667:B1668">
    <cfRule type="duplicateValues" dxfId="805" priority="764"/>
  </conditionalFormatting>
  <conditionalFormatting sqref="G1667:G1668">
    <cfRule type="duplicateValues" dxfId="804" priority="765"/>
  </conditionalFormatting>
  <conditionalFormatting sqref="G1673 G1675">
    <cfRule type="duplicateValues" dxfId="803" priority="760" stopIfTrue="1"/>
  </conditionalFormatting>
  <conditionalFormatting sqref="B1673 B1675">
    <cfRule type="duplicateValues" dxfId="802" priority="761"/>
  </conditionalFormatting>
  <conditionalFormatting sqref="G1673 G1675">
    <cfRule type="duplicateValues" dxfId="801" priority="762"/>
  </conditionalFormatting>
  <conditionalFormatting sqref="G1679">
    <cfRule type="duplicateValues" dxfId="800" priority="757" stopIfTrue="1"/>
  </conditionalFormatting>
  <conditionalFormatting sqref="B1679">
    <cfRule type="duplicateValues" dxfId="799" priority="758"/>
  </conditionalFormatting>
  <conditionalFormatting sqref="G1679">
    <cfRule type="duplicateValues" dxfId="798" priority="759"/>
  </conditionalFormatting>
  <conditionalFormatting sqref="G1683 G1685">
    <cfRule type="duplicateValues" dxfId="797" priority="754" stopIfTrue="1"/>
  </conditionalFormatting>
  <conditionalFormatting sqref="B1683 B1685">
    <cfRule type="duplicateValues" dxfId="796" priority="755"/>
  </conditionalFormatting>
  <conditionalFormatting sqref="G1683 G1685">
    <cfRule type="duplicateValues" dxfId="795" priority="756"/>
  </conditionalFormatting>
  <conditionalFormatting sqref="G1689:G1690">
    <cfRule type="duplicateValues" dxfId="794" priority="751" stopIfTrue="1"/>
  </conditionalFormatting>
  <conditionalFormatting sqref="B1689:B1690">
    <cfRule type="duplicateValues" dxfId="793" priority="752"/>
  </conditionalFormatting>
  <conditionalFormatting sqref="G1689:G1690">
    <cfRule type="duplicateValues" dxfId="792" priority="753"/>
  </conditionalFormatting>
  <conditionalFormatting sqref="G1694:G1695">
    <cfRule type="duplicateValues" dxfId="791" priority="748" stopIfTrue="1"/>
  </conditionalFormatting>
  <conditionalFormatting sqref="B1694:B1695">
    <cfRule type="duplicateValues" dxfId="790" priority="749"/>
  </conditionalFormatting>
  <conditionalFormatting sqref="G1694:G1695">
    <cfRule type="duplicateValues" dxfId="789" priority="750"/>
  </conditionalFormatting>
  <conditionalFormatting sqref="G1699:G1700">
    <cfRule type="duplicateValues" dxfId="788" priority="745" stopIfTrue="1"/>
  </conditionalFormatting>
  <conditionalFormatting sqref="B1699:B1700">
    <cfRule type="duplicateValues" dxfId="787" priority="746"/>
  </conditionalFormatting>
  <conditionalFormatting sqref="G1699:G1700">
    <cfRule type="duplicateValues" dxfId="786" priority="747"/>
  </conditionalFormatting>
  <conditionalFormatting sqref="G1704:G1705">
    <cfRule type="duplicateValues" dxfId="785" priority="742" stopIfTrue="1"/>
  </conditionalFormatting>
  <conditionalFormatting sqref="B1704:B1705">
    <cfRule type="duplicateValues" dxfId="784" priority="743"/>
  </conditionalFormatting>
  <conditionalFormatting sqref="G1704:G1705">
    <cfRule type="duplicateValues" dxfId="783" priority="744"/>
  </conditionalFormatting>
  <conditionalFormatting sqref="G1709:G1710">
    <cfRule type="duplicateValues" dxfId="782" priority="739" stopIfTrue="1"/>
  </conditionalFormatting>
  <conditionalFormatting sqref="B1709:B1710">
    <cfRule type="duplicateValues" dxfId="781" priority="740"/>
  </conditionalFormatting>
  <conditionalFormatting sqref="G1709:G1710">
    <cfRule type="duplicateValues" dxfId="780" priority="741"/>
  </conditionalFormatting>
  <conditionalFormatting sqref="G1715:G1716">
    <cfRule type="duplicateValues" dxfId="779" priority="736" stopIfTrue="1"/>
  </conditionalFormatting>
  <conditionalFormatting sqref="B1715:B1716">
    <cfRule type="duplicateValues" dxfId="778" priority="737"/>
  </conditionalFormatting>
  <conditionalFormatting sqref="G1715:G1716">
    <cfRule type="duplicateValues" dxfId="777" priority="738"/>
  </conditionalFormatting>
  <conditionalFormatting sqref="G1721:G1722">
    <cfRule type="duplicateValues" dxfId="776" priority="733" stopIfTrue="1"/>
  </conditionalFormatting>
  <conditionalFormatting sqref="B1721:B1722">
    <cfRule type="duplicateValues" dxfId="775" priority="734"/>
  </conditionalFormatting>
  <conditionalFormatting sqref="G1721:G1722">
    <cfRule type="duplicateValues" dxfId="774" priority="735"/>
  </conditionalFormatting>
  <conditionalFormatting sqref="G1726:G1727">
    <cfRule type="duplicateValues" dxfId="773" priority="730" stopIfTrue="1"/>
  </conditionalFormatting>
  <conditionalFormatting sqref="B1726:B1727">
    <cfRule type="duplicateValues" dxfId="772" priority="731"/>
  </conditionalFormatting>
  <conditionalFormatting sqref="G1726:G1727">
    <cfRule type="duplicateValues" dxfId="771" priority="732"/>
  </conditionalFormatting>
  <conditionalFormatting sqref="G1731:G1732">
    <cfRule type="duplicateValues" dxfId="770" priority="727" stopIfTrue="1"/>
  </conditionalFormatting>
  <conditionalFormatting sqref="B1731:B1732">
    <cfRule type="duplicateValues" dxfId="769" priority="728"/>
  </conditionalFormatting>
  <conditionalFormatting sqref="G1731:G1732">
    <cfRule type="duplicateValues" dxfId="768" priority="729"/>
  </conditionalFormatting>
  <conditionalFormatting sqref="G1737:G1738">
    <cfRule type="duplicateValues" dxfId="767" priority="724" stopIfTrue="1"/>
  </conditionalFormatting>
  <conditionalFormatting sqref="B1737:B1738">
    <cfRule type="duplicateValues" dxfId="766" priority="725"/>
  </conditionalFormatting>
  <conditionalFormatting sqref="G1737:G1738">
    <cfRule type="duplicateValues" dxfId="765" priority="726"/>
  </conditionalFormatting>
  <conditionalFormatting sqref="G1742:G1743">
    <cfRule type="duplicateValues" dxfId="764" priority="721" stopIfTrue="1"/>
  </conditionalFormatting>
  <conditionalFormatting sqref="B1742:B1743">
    <cfRule type="duplicateValues" dxfId="763" priority="722"/>
  </conditionalFormatting>
  <conditionalFormatting sqref="G1742:G1743">
    <cfRule type="duplicateValues" dxfId="762" priority="723"/>
  </conditionalFormatting>
  <conditionalFormatting sqref="G1583:G1584">
    <cfRule type="duplicateValues" dxfId="761" priority="719" stopIfTrue="1"/>
  </conditionalFormatting>
  <conditionalFormatting sqref="G1583:G1584">
    <cfRule type="duplicateValues" dxfId="760" priority="720"/>
  </conditionalFormatting>
  <conditionalFormatting sqref="B1583:B1584">
    <cfRule type="duplicateValues" dxfId="759" priority="718"/>
  </conditionalFormatting>
  <conditionalFormatting sqref="G1592:G1593">
    <cfRule type="duplicateValues" dxfId="758" priority="716" stopIfTrue="1"/>
  </conditionalFormatting>
  <conditionalFormatting sqref="G1592:G1593">
    <cfRule type="duplicateValues" dxfId="757" priority="717"/>
  </conditionalFormatting>
  <conditionalFormatting sqref="B1592:B1593">
    <cfRule type="duplicateValues" dxfId="756" priority="715"/>
  </conditionalFormatting>
  <conditionalFormatting sqref="G1602:G1603">
    <cfRule type="duplicateValues" dxfId="755" priority="713" stopIfTrue="1"/>
  </conditionalFormatting>
  <conditionalFormatting sqref="G1602:G1603">
    <cfRule type="duplicateValues" dxfId="754" priority="714"/>
  </conditionalFormatting>
  <conditionalFormatting sqref="B1602:B1603">
    <cfRule type="duplicateValues" dxfId="753" priority="712"/>
  </conditionalFormatting>
  <conditionalFormatting sqref="G1610:G1611">
    <cfRule type="duplicateValues" dxfId="752" priority="710" stopIfTrue="1"/>
  </conditionalFormatting>
  <conditionalFormatting sqref="G1610:G1611">
    <cfRule type="duplicateValues" dxfId="751" priority="711"/>
  </conditionalFormatting>
  <conditionalFormatting sqref="B1610:B1611">
    <cfRule type="duplicateValues" dxfId="750" priority="709"/>
  </conditionalFormatting>
  <conditionalFormatting sqref="G1617:G1618">
    <cfRule type="duplicateValues" dxfId="749" priority="707" stopIfTrue="1"/>
  </conditionalFormatting>
  <conditionalFormatting sqref="G1617:G1618">
    <cfRule type="duplicateValues" dxfId="748" priority="708"/>
  </conditionalFormatting>
  <conditionalFormatting sqref="B1617:B1618">
    <cfRule type="duplicateValues" dxfId="747" priority="706"/>
  </conditionalFormatting>
  <conditionalFormatting sqref="G1624">
    <cfRule type="duplicateValues" dxfId="746" priority="704" stopIfTrue="1"/>
  </conditionalFormatting>
  <conditionalFormatting sqref="G1624">
    <cfRule type="duplicateValues" dxfId="745" priority="705"/>
  </conditionalFormatting>
  <conditionalFormatting sqref="B1624">
    <cfRule type="duplicateValues" dxfId="744" priority="703"/>
  </conditionalFormatting>
  <conditionalFormatting sqref="G1631:G1632">
    <cfRule type="duplicateValues" dxfId="743" priority="701" stopIfTrue="1"/>
  </conditionalFormatting>
  <conditionalFormatting sqref="G1631:G1632">
    <cfRule type="duplicateValues" dxfId="742" priority="702"/>
  </conditionalFormatting>
  <conditionalFormatting sqref="B1631:B1632">
    <cfRule type="duplicateValues" dxfId="741" priority="700"/>
  </conditionalFormatting>
  <conditionalFormatting sqref="G3488">
    <cfRule type="duplicateValues" dxfId="740" priority="698" stopIfTrue="1"/>
  </conditionalFormatting>
  <conditionalFormatting sqref="G3488">
    <cfRule type="duplicateValues" dxfId="739" priority="699"/>
  </conditionalFormatting>
  <conditionalFormatting sqref="G3491:G3492">
    <cfRule type="duplicateValues" dxfId="738" priority="696" stopIfTrue="1"/>
  </conditionalFormatting>
  <conditionalFormatting sqref="G3491:G3492">
    <cfRule type="duplicateValues" dxfId="737" priority="697"/>
  </conditionalFormatting>
  <conditionalFormatting sqref="G3495">
    <cfRule type="duplicateValues" dxfId="736" priority="694" stopIfTrue="1"/>
  </conditionalFormatting>
  <conditionalFormatting sqref="G3495">
    <cfRule type="duplicateValues" dxfId="735" priority="695"/>
  </conditionalFormatting>
  <conditionalFormatting sqref="G3497:G3498">
    <cfRule type="duplicateValues" dxfId="734" priority="692" stopIfTrue="1"/>
  </conditionalFormatting>
  <conditionalFormatting sqref="G3497:G3498">
    <cfRule type="duplicateValues" dxfId="733" priority="693"/>
  </conditionalFormatting>
  <conditionalFormatting sqref="G3181">
    <cfRule type="duplicateValues" dxfId="732" priority="690" stopIfTrue="1"/>
  </conditionalFormatting>
  <conditionalFormatting sqref="G3181">
    <cfRule type="duplicateValues" dxfId="731" priority="691"/>
  </conditionalFormatting>
  <conditionalFormatting sqref="G3398 G3400">
    <cfRule type="duplicateValues" dxfId="730" priority="688" stopIfTrue="1"/>
  </conditionalFormatting>
  <conditionalFormatting sqref="G3398 G3400">
    <cfRule type="duplicateValues" dxfId="729" priority="689"/>
  </conditionalFormatting>
  <conditionalFormatting sqref="G3458">
    <cfRule type="duplicateValues" dxfId="728" priority="686" stopIfTrue="1"/>
  </conditionalFormatting>
  <conditionalFormatting sqref="G3458">
    <cfRule type="duplicateValues" dxfId="727" priority="687"/>
  </conditionalFormatting>
  <conditionalFormatting sqref="G3003">
    <cfRule type="duplicateValues" dxfId="726" priority="685" stopIfTrue="1"/>
  </conditionalFormatting>
  <conditionalFormatting sqref="G3009">
    <cfRule type="duplicateValues" dxfId="725" priority="684" stopIfTrue="1"/>
  </conditionalFormatting>
  <conditionalFormatting sqref="G3015">
    <cfRule type="duplicateValues" dxfId="724" priority="683" stopIfTrue="1"/>
  </conditionalFormatting>
  <conditionalFormatting sqref="G3021">
    <cfRule type="duplicateValues" dxfId="723" priority="682" stopIfTrue="1"/>
  </conditionalFormatting>
  <conditionalFormatting sqref="G3027">
    <cfRule type="duplicateValues" dxfId="722" priority="681" stopIfTrue="1"/>
  </conditionalFormatting>
  <conditionalFormatting sqref="G3033">
    <cfRule type="duplicateValues" dxfId="721" priority="680" stopIfTrue="1"/>
  </conditionalFormatting>
  <conditionalFormatting sqref="G3039">
    <cfRule type="duplicateValues" dxfId="720" priority="679" stopIfTrue="1"/>
  </conditionalFormatting>
  <conditionalFormatting sqref="G3045">
    <cfRule type="duplicateValues" dxfId="719" priority="678" stopIfTrue="1"/>
  </conditionalFormatting>
  <conditionalFormatting sqref="G3051">
    <cfRule type="duplicateValues" dxfId="718" priority="677" stopIfTrue="1"/>
  </conditionalFormatting>
  <conditionalFormatting sqref="G3057">
    <cfRule type="duplicateValues" dxfId="717" priority="676" stopIfTrue="1"/>
  </conditionalFormatting>
  <conditionalFormatting sqref="G3063">
    <cfRule type="duplicateValues" dxfId="716" priority="675" stopIfTrue="1"/>
  </conditionalFormatting>
  <conditionalFormatting sqref="G3069">
    <cfRule type="duplicateValues" dxfId="715" priority="674" stopIfTrue="1"/>
  </conditionalFormatting>
  <conditionalFormatting sqref="G3075">
    <cfRule type="duplicateValues" dxfId="714" priority="673" stopIfTrue="1"/>
  </conditionalFormatting>
  <conditionalFormatting sqref="G3081">
    <cfRule type="duplicateValues" dxfId="713" priority="672" stopIfTrue="1"/>
  </conditionalFormatting>
  <conditionalFormatting sqref="G3087">
    <cfRule type="duplicateValues" dxfId="712" priority="671" stopIfTrue="1"/>
  </conditionalFormatting>
  <conditionalFormatting sqref="G3093">
    <cfRule type="duplicateValues" dxfId="711" priority="670" stopIfTrue="1"/>
  </conditionalFormatting>
  <conditionalFormatting sqref="G3099">
    <cfRule type="duplicateValues" dxfId="710" priority="669" stopIfTrue="1"/>
  </conditionalFormatting>
  <conditionalFormatting sqref="G3120">
    <cfRule type="duplicateValues" dxfId="709" priority="667" stopIfTrue="1"/>
  </conditionalFormatting>
  <conditionalFormatting sqref="R3120">
    <cfRule type="duplicateValues" dxfId="708" priority="668" stopIfTrue="1"/>
  </conditionalFormatting>
  <conditionalFormatting sqref="G3475">
    <cfRule type="duplicateValues" dxfId="707" priority="665" stopIfTrue="1"/>
  </conditionalFormatting>
  <conditionalFormatting sqref="G3475">
    <cfRule type="duplicateValues" dxfId="706" priority="666"/>
  </conditionalFormatting>
  <conditionalFormatting sqref="B3475">
    <cfRule type="duplicateValues" dxfId="705" priority="664"/>
  </conditionalFormatting>
  <conditionalFormatting sqref="G3477:G3478">
    <cfRule type="duplicateValues" dxfId="704" priority="662" stopIfTrue="1"/>
  </conditionalFormatting>
  <conditionalFormatting sqref="G3477:G3478">
    <cfRule type="duplicateValues" dxfId="703" priority="663"/>
  </conditionalFormatting>
  <conditionalFormatting sqref="B3477:B3478">
    <cfRule type="duplicateValues" dxfId="702" priority="661"/>
  </conditionalFormatting>
  <conditionalFormatting sqref="G3480">
    <cfRule type="duplicateValues" dxfId="701" priority="659" stopIfTrue="1"/>
  </conditionalFormatting>
  <conditionalFormatting sqref="G3480">
    <cfRule type="duplicateValues" dxfId="700" priority="660"/>
  </conditionalFormatting>
  <conditionalFormatting sqref="B3480">
    <cfRule type="duplicateValues" dxfId="699" priority="658"/>
  </conditionalFormatting>
  <conditionalFormatting sqref="G3482">
    <cfRule type="duplicateValues" dxfId="698" priority="656" stopIfTrue="1"/>
  </conditionalFormatting>
  <conditionalFormatting sqref="G3482">
    <cfRule type="duplicateValues" dxfId="697" priority="657"/>
  </conditionalFormatting>
  <conditionalFormatting sqref="B3482">
    <cfRule type="duplicateValues" dxfId="696" priority="655"/>
  </conditionalFormatting>
  <conditionalFormatting sqref="G3484">
    <cfRule type="duplicateValues" dxfId="695" priority="653" stopIfTrue="1"/>
  </conditionalFormatting>
  <conditionalFormatting sqref="G3484">
    <cfRule type="duplicateValues" dxfId="694" priority="654"/>
  </conditionalFormatting>
  <conditionalFormatting sqref="B3484">
    <cfRule type="duplicateValues" dxfId="693" priority="652"/>
  </conditionalFormatting>
  <conditionalFormatting sqref="G3486">
    <cfRule type="duplicateValues" dxfId="692" priority="650" stopIfTrue="1"/>
  </conditionalFormatting>
  <conditionalFormatting sqref="G3486">
    <cfRule type="duplicateValues" dxfId="691" priority="651"/>
  </conditionalFormatting>
  <conditionalFormatting sqref="B3486">
    <cfRule type="duplicateValues" dxfId="690" priority="649"/>
  </conditionalFormatting>
  <conditionalFormatting sqref="T1449">
    <cfRule type="duplicateValues" dxfId="689" priority="648" stopIfTrue="1"/>
  </conditionalFormatting>
  <conditionalFormatting sqref="V1449">
    <cfRule type="duplicateValues" dxfId="688" priority="647" stopIfTrue="1"/>
  </conditionalFormatting>
  <conditionalFormatting sqref="V1438">
    <cfRule type="duplicateValues" dxfId="687" priority="646" stopIfTrue="1"/>
  </conditionalFormatting>
  <conditionalFormatting sqref="V1431">
    <cfRule type="duplicateValues" dxfId="686" priority="645" stopIfTrue="1"/>
  </conditionalFormatting>
  <conditionalFormatting sqref="V1422">
    <cfRule type="duplicateValues" dxfId="685" priority="644" stopIfTrue="1"/>
  </conditionalFormatting>
  <conditionalFormatting sqref="V1365">
    <cfRule type="duplicateValues" dxfId="684" priority="643" stopIfTrue="1"/>
  </conditionalFormatting>
  <conditionalFormatting sqref="V1372">
    <cfRule type="duplicateValues" dxfId="683" priority="642" stopIfTrue="1"/>
  </conditionalFormatting>
  <conditionalFormatting sqref="V1378">
    <cfRule type="duplicateValues" dxfId="682" priority="641" stopIfTrue="1"/>
  </conditionalFormatting>
  <conditionalFormatting sqref="V1383">
    <cfRule type="duplicateValues" dxfId="681" priority="640" stopIfTrue="1"/>
  </conditionalFormatting>
  <conditionalFormatting sqref="V1389">
    <cfRule type="duplicateValues" dxfId="680" priority="639" stopIfTrue="1"/>
  </conditionalFormatting>
  <conditionalFormatting sqref="V1395">
    <cfRule type="duplicateValues" dxfId="679" priority="638" stopIfTrue="1"/>
  </conditionalFormatting>
  <conditionalFormatting sqref="V1400">
    <cfRule type="duplicateValues" dxfId="678" priority="637" stopIfTrue="1"/>
  </conditionalFormatting>
  <conditionalFormatting sqref="V1407">
    <cfRule type="duplicateValues" dxfId="677" priority="636" stopIfTrue="1"/>
  </conditionalFormatting>
  <conditionalFormatting sqref="V1416">
    <cfRule type="duplicateValues" dxfId="676" priority="635" stopIfTrue="1"/>
  </conditionalFormatting>
  <conditionalFormatting sqref="T1459">
    <cfRule type="duplicateValues" dxfId="675" priority="634" stopIfTrue="1"/>
  </conditionalFormatting>
  <conditionalFormatting sqref="V1459">
    <cfRule type="duplicateValues" dxfId="674" priority="633" stopIfTrue="1"/>
  </conditionalFormatting>
  <conditionalFormatting sqref="G793">
    <cfRule type="duplicateValues" dxfId="673" priority="632" stopIfTrue="1"/>
  </conditionalFormatting>
  <conditionalFormatting sqref="B793">
    <cfRule type="duplicateValues" dxfId="672" priority="631"/>
  </conditionalFormatting>
  <conditionalFormatting sqref="G793">
    <cfRule type="duplicateValues" dxfId="671" priority="630"/>
  </conditionalFormatting>
  <conditionalFormatting sqref="G844">
    <cfRule type="duplicateValues" dxfId="670" priority="629" stopIfTrue="1"/>
  </conditionalFormatting>
  <conditionalFormatting sqref="B844">
    <cfRule type="duplicateValues" dxfId="669" priority="628"/>
  </conditionalFormatting>
  <conditionalFormatting sqref="G844">
    <cfRule type="duplicateValues" dxfId="668" priority="627"/>
  </conditionalFormatting>
  <conditionalFormatting sqref="G851">
    <cfRule type="duplicateValues" dxfId="667" priority="626" stopIfTrue="1"/>
  </conditionalFormatting>
  <conditionalFormatting sqref="B851">
    <cfRule type="duplicateValues" dxfId="666" priority="625"/>
  </conditionalFormatting>
  <conditionalFormatting sqref="G851">
    <cfRule type="duplicateValues" dxfId="665" priority="624"/>
  </conditionalFormatting>
  <conditionalFormatting sqref="G873">
    <cfRule type="duplicateValues" dxfId="664" priority="623" stopIfTrue="1"/>
  </conditionalFormatting>
  <conditionalFormatting sqref="B873">
    <cfRule type="duplicateValues" dxfId="663" priority="622"/>
  </conditionalFormatting>
  <conditionalFormatting sqref="G873">
    <cfRule type="duplicateValues" dxfId="662" priority="621"/>
  </conditionalFormatting>
  <conditionalFormatting sqref="G1465">
    <cfRule type="duplicateValues" dxfId="661" priority="620" stopIfTrue="1"/>
  </conditionalFormatting>
  <conditionalFormatting sqref="R1465:S1465">
    <cfRule type="duplicateValues" dxfId="660" priority="618" stopIfTrue="1"/>
  </conditionalFormatting>
  <conditionalFormatting sqref="U1465">
    <cfRule type="duplicateValues" dxfId="659" priority="619" stopIfTrue="1"/>
  </conditionalFormatting>
  <conditionalFormatting sqref="T1465">
    <cfRule type="duplicateValues" dxfId="658" priority="617" stopIfTrue="1"/>
  </conditionalFormatting>
  <conditionalFormatting sqref="G1652">
    <cfRule type="duplicateValues" dxfId="657" priority="614" stopIfTrue="1"/>
  </conditionalFormatting>
  <conditionalFormatting sqref="B1652">
    <cfRule type="duplicateValues" dxfId="656" priority="615"/>
  </conditionalFormatting>
  <conditionalFormatting sqref="G1652">
    <cfRule type="duplicateValues" dxfId="655" priority="616"/>
  </conditionalFormatting>
  <conditionalFormatting sqref="G3159">
    <cfRule type="duplicateValues" dxfId="654" priority="612" stopIfTrue="1"/>
  </conditionalFormatting>
  <conditionalFormatting sqref="G3159">
    <cfRule type="duplicateValues" dxfId="653" priority="613"/>
  </conditionalFormatting>
  <conditionalFormatting sqref="G3164">
    <cfRule type="duplicateValues" dxfId="652" priority="610" stopIfTrue="1"/>
  </conditionalFormatting>
  <conditionalFormatting sqref="G3164">
    <cfRule type="duplicateValues" dxfId="651" priority="611"/>
  </conditionalFormatting>
  <conditionalFormatting sqref="G3169">
    <cfRule type="duplicateValues" dxfId="650" priority="608" stopIfTrue="1"/>
  </conditionalFormatting>
  <conditionalFormatting sqref="G3169">
    <cfRule type="duplicateValues" dxfId="649" priority="609"/>
  </conditionalFormatting>
  <conditionalFormatting sqref="G3233">
    <cfRule type="duplicateValues" dxfId="648" priority="606" stopIfTrue="1"/>
  </conditionalFormatting>
  <conditionalFormatting sqref="G3233">
    <cfRule type="duplicateValues" dxfId="647" priority="607"/>
  </conditionalFormatting>
  <conditionalFormatting sqref="G3238">
    <cfRule type="duplicateValues" dxfId="646" priority="604" stopIfTrue="1"/>
  </conditionalFormatting>
  <conditionalFormatting sqref="G3238">
    <cfRule type="duplicateValues" dxfId="645" priority="605"/>
  </conditionalFormatting>
  <conditionalFormatting sqref="G3252">
    <cfRule type="duplicateValues" dxfId="644" priority="602" stopIfTrue="1"/>
  </conditionalFormatting>
  <conditionalFormatting sqref="G3252">
    <cfRule type="duplicateValues" dxfId="643" priority="603"/>
  </conditionalFormatting>
  <conditionalFormatting sqref="G3333">
    <cfRule type="duplicateValues" dxfId="642" priority="600" stopIfTrue="1"/>
  </conditionalFormatting>
  <conditionalFormatting sqref="G3333">
    <cfRule type="duplicateValues" dxfId="641" priority="601"/>
  </conditionalFormatting>
  <conditionalFormatting sqref="G3399">
    <cfRule type="duplicateValues" dxfId="640" priority="598" stopIfTrue="1"/>
  </conditionalFormatting>
  <conditionalFormatting sqref="G3399">
    <cfRule type="duplicateValues" dxfId="639" priority="599"/>
  </conditionalFormatting>
  <conditionalFormatting sqref="G3403">
    <cfRule type="duplicateValues" dxfId="638" priority="596" stopIfTrue="1"/>
  </conditionalFormatting>
  <conditionalFormatting sqref="G3403">
    <cfRule type="duplicateValues" dxfId="637" priority="597"/>
  </conditionalFormatting>
  <conditionalFormatting sqref="G3407">
    <cfRule type="duplicateValues" dxfId="636" priority="594" stopIfTrue="1"/>
  </conditionalFormatting>
  <conditionalFormatting sqref="G3407">
    <cfRule type="duplicateValues" dxfId="635" priority="595"/>
  </conditionalFormatting>
  <conditionalFormatting sqref="G3410">
    <cfRule type="duplicateValues" dxfId="634" priority="592" stopIfTrue="1"/>
  </conditionalFormatting>
  <conditionalFormatting sqref="G3410">
    <cfRule type="duplicateValues" dxfId="633" priority="593"/>
  </conditionalFormatting>
  <conditionalFormatting sqref="G3418">
    <cfRule type="duplicateValues" dxfId="632" priority="590" stopIfTrue="1"/>
  </conditionalFormatting>
  <conditionalFormatting sqref="G3418">
    <cfRule type="duplicateValues" dxfId="631" priority="591"/>
  </conditionalFormatting>
  <conditionalFormatting sqref="G3426">
    <cfRule type="duplicateValues" dxfId="630" priority="588" stopIfTrue="1"/>
  </conditionalFormatting>
  <conditionalFormatting sqref="G3426">
    <cfRule type="duplicateValues" dxfId="629" priority="589"/>
  </conditionalFormatting>
  <conditionalFormatting sqref="G3449">
    <cfRule type="duplicateValues" dxfId="628" priority="586" stopIfTrue="1"/>
  </conditionalFormatting>
  <conditionalFormatting sqref="G3449">
    <cfRule type="duplicateValues" dxfId="627" priority="587"/>
  </conditionalFormatting>
  <conditionalFormatting sqref="G3463">
    <cfRule type="duplicateValues" dxfId="626" priority="584" stopIfTrue="1"/>
  </conditionalFormatting>
  <conditionalFormatting sqref="G3463">
    <cfRule type="duplicateValues" dxfId="625" priority="585"/>
  </conditionalFormatting>
  <conditionalFormatting sqref="G822">
    <cfRule type="duplicateValues" dxfId="624" priority="583" stopIfTrue="1"/>
  </conditionalFormatting>
  <conditionalFormatting sqref="B822">
    <cfRule type="duplicateValues" dxfId="623" priority="582"/>
  </conditionalFormatting>
  <conditionalFormatting sqref="G822">
    <cfRule type="duplicateValues" dxfId="622" priority="581"/>
  </conditionalFormatting>
  <conditionalFormatting sqref="G865">
    <cfRule type="duplicateValues" dxfId="621" priority="580" stopIfTrue="1"/>
  </conditionalFormatting>
  <conditionalFormatting sqref="B865">
    <cfRule type="duplicateValues" dxfId="620" priority="579"/>
  </conditionalFormatting>
  <conditionalFormatting sqref="G865">
    <cfRule type="duplicateValues" dxfId="619" priority="578"/>
  </conditionalFormatting>
  <conditionalFormatting sqref="G878">
    <cfRule type="duplicateValues" dxfId="618" priority="577" stopIfTrue="1"/>
  </conditionalFormatting>
  <conditionalFormatting sqref="B878">
    <cfRule type="duplicateValues" dxfId="617" priority="576"/>
  </conditionalFormatting>
  <conditionalFormatting sqref="G878">
    <cfRule type="duplicateValues" dxfId="616" priority="575"/>
  </conditionalFormatting>
  <conditionalFormatting sqref="G884">
    <cfRule type="duplicateValues" dxfId="615" priority="574" stopIfTrue="1"/>
  </conditionalFormatting>
  <conditionalFormatting sqref="B884">
    <cfRule type="duplicateValues" dxfId="614" priority="573"/>
  </conditionalFormatting>
  <conditionalFormatting sqref="G884">
    <cfRule type="duplicateValues" dxfId="613" priority="572"/>
  </conditionalFormatting>
  <conditionalFormatting sqref="G1016">
    <cfRule type="duplicateValues" dxfId="612" priority="569" stopIfTrue="1"/>
  </conditionalFormatting>
  <conditionalFormatting sqref="B1016">
    <cfRule type="duplicateValues" dxfId="611" priority="570"/>
  </conditionalFormatting>
  <conditionalFormatting sqref="G1016">
    <cfRule type="duplicateValues" dxfId="610" priority="571"/>
  </conditionalFormatting>
  <conditionalFormatting sqref="G1371">
    <cfRule type="duplicateValues" dxfId="609" priority="568" stopIfTrue="1"/>
  </conditionalFormatting>
  <conditionalFormatting sqref="U1371">
    <cfRule type="duplicateValues" dxfId="608" priority="567" stopIfTrue="1"/>
  </conditionalFormatting>
  <conditionalFormatting sqref="R1371">
    <cfRule type="duplicateValues" dxfId="607" priority="566" stopIfTrue="1"/>
  </conditionalFormatting>
  <conditionalFormatting sqref="S1371">
    <cfRule type="duplicateValues" dxfId="606" priority="565" stopIfTrue="1"/>
  </conditionalFormatting>
  <conditionalFormatting sqref="T1371">
    <cfRule type="duplicateValues" dxfId="605" priority="564" stopIfTrue="1"/>
  </conditionalFormatting>
  <conditionalFormatting sqref="V1371">
    <cfRule type="duplicateValues" dxfId="604" priority="563" stopIfTrue="1"/>
  </conditionalFormatting>
  <conditionalFormatting sqref="G1377">
    <cfRule type="duplicateValues" dxfId="603" priority="562" stopIfTrue="1"/>
  </conditionalFormatting>
  <conditionalFormatting sqref="R1377">
    <cfRule type="duplicateValues" dxfId="602" priority="561" stopIfTrue="1"/>
  </conditionalFormatting>
  <conditionalFormatting sqref="S1377">
    <cfRule type="duplicateValues" dxfId="601" priority="560" stopIfTrue="1"/>
  </conditionalFormatting>
  <conditionalFormatting sqref="T1377">
    <cfRule type="duplicateValues" dxfId="600" priority="559" stopIfTrue="1"/>
  </conditionalFormatting>
  <conditionalFormatting sqref="U1377">
    <cfRule type="duplicateValues" dxfId="599" priority="558" stopIfTrue="1"/>
  </conditionalFormatting>
  <conditionalFormatting sqref="V1377">
    <cfRule type="duplicateValues" dxfId="598" priority="557" stopIfTrue="1"/>
  </conditionalFormatting>
  <conditionalFormatting sqref="E1394">
    <cfRule type="duplicateValues" dxfId="597" priority="556" stopIfTrue="1"/>
  </conditionalFormatting>
  <conditionalFormatting sqref="G1394">
    <cfRule type="duplicateValues" dxfId="596" priority="555" stopIfTrue="1"/>
  </conditionalFormatting>
  <conditionalFormatting sqref="R1394">
    <cfRule type="duplicateValues" dxfId="595" priority="553" stopIfTrue="1"/>
  </conditionalFormatting>
  <conditionalFormatting sqref="U1394">
    <cfRule type="duplicateValues" dxfId="594" priority="554" stopIfTrue="1"/>
  </conditionalFormatting>
  <conditionalFormatting sqref="T1394">
    <cfRule type="duplicateValues" dxfId="593" priority="552" stopIfTrue="1"/>
  </conditionalFormatting>
  <conditionalFormatting sqref="S1394">
    <cfRule type="duplicateValues" dxfId="592" priority="551" stopIfTrue="1"/>
  </conditionalFormatting>
  <conditionalFormatting sqref="V1394">
    <cfRule type="duplicateValues" dxfId="591" priority="550" stopIfTrue="1"/>
  </conditionalFormatting>
  <conditionalFormatting sqref="G1406">
    <cfRule type="duplicateValues" dxfId="590" priority="549" stopIfTrue="1"/>
  </conditionalFormatting>
  <conditionalFormatting sqref="R1406">
    <cfRule type="duplicateValues" dxfId="589" priority="548" stopIfTrue="1"/>
  </conditionalFormatting>
  <conditionalFormatting sqref="S1406">
    <cfRule type="duplicateValues" dxfId="588" priority="547" stopIfTrue="1"/>
  </conditionalFormatting>
  <conditionalFormatting sqref="T1406">
    <cfRule type="duplicateValues" dxfId="587" priority="546" stopIfTrue="1"/>
  </conditionalFormatting>
  <conditionalFormatting sqref="U1406">
    <cfRule type="duplicateValues" dxfId="586" priority="545" stopIfTrue="1"/>
  </conditionalFormatting>
  <conditionalFormatting sqref="V1406">
    <cfRule type="duplicateValues" dxfId="585" priority="544" stopIfTrue="1"/>
  </conditionalFormatting>
  <conditionalFormatting sqref="G1415">
    <cfRule type="duplicateValues" dxfId="584" priority="543" stopIfTrue="1"/>
  </conditionalFormatting>
  <conditionalFormatting sqref="R1415">
    <cfRule type="duplicateValues" dxfId="583" priority="542" stopIfTrue="1"/>
  </conditionalFormatting>
  <conditionalFormatting sqref="S1415">
    <cfRule type="duplicateValues" dxfId="582" priority="541" stopIfTrue="1"/>
  </conditionalFormatting>
  <conditionalFormatting sqref="T1415">
    <cfRule type="duplicateValues" dxfId="581" priority="540" stopIfTrue="1"/>
  </conditionalFormatting>
  <conditionalFormatting sqref="U1415">
    <cfRule type="duplicateValues" dxfId="580" priority="539" stopIfTrue="1"/>
  </conditionalFormatting>
  <conditionalFormatting sqref="V1415">
    <cfRule type="duplicateValues" dxfId="579" priority="538" stopIfTrue="1"/>
  </conditionalFormatting>
  <conditionalFormatting sqref="G1421">
    <cfRule type="duplicateValues" dxfId="578" priority="537" stopIfTrue="1"/>
  </conditionalFormatting>
  <conditionalFormatting sqref="R1421:S1421">
    <cfRule type="duplicateValues" dxfId="577" priority="536" stopIfTrue="1"/>
  </conditionalFormatting>
  <conditionalFormatting sqref="T1421">
    <cfRule type="duplicateValues" dxfId="576" priority="535" stopIfTrue="1"/>
  </conditionalFormatting>
  <conditionalFormatting sqref="U1421">
    <cfRule type="duplicateValues" dxfId="575" priority="534" stopIfTrue="1"/>
  </conditionalFormatting>
  <conditionalFormatting sqref="V1421">
    <cfRule type="duplicateValues" dxfId="574" priority="533" stopIfTrue="1"/>
  </conditionalFormatting>
  <conditionalFormatting sqref="G1437">
    <cfRule type="duplicateValues" dxfId="573" priority="532" stopIfTrue="1"/>
  </conditionalFormatting>
  <conditionalFormatting sqref="R1437:S1437">
    <cfRule type="duplicateValues" dxfId="572" priority="530" stopIfTrue="1"/>
  </conditionalFormatting>
  <conditionalFormatting sqref="U1437">
    <cfRule type="duplicateValues" dxfId="571" priority="531" stopIfTrue="1"/>
  </conditionalFormatting>
  <conditionalFormatting sqref="T1437">
    <cfRule type="duplicateValues" dxfId="570" priority="529" stopIfTrue="1"/>
  </conditionalFormatting>
  <conditionalFormatting sqref="V1437">
    <cfRule type="duplicateValues" dxfId="569" priority="528" stopIfTrue="1"/>
  </conditionalFormatting>
  <conditionalFormatting sqref="G1448">
    <cfRule type="duplicateValues" dxfId="568" priority="527" stopIfTrue="1"/>
  </conditionalFormatting>
  <conditionalFormatting sqref="R1448:S1448">
    <cfRule type="duplicateValues" dxfId="567" priority="525" stopIfTrue="1"/>
  </conditionalFormatting>
  <conditionalFormatting sqref="U1448">
    <cfRule type="duplicateValues" dxfId="566" priority="526" stopIfTrue="1"/>
  </conditionalFormatting>
  <conditionalFormatting sqref="T1448">
    <cfRule type="duplicateValues" dxfId="565" priority="524" stopIfTrue="1"/>
  </conditionalFormatting>
  <conditionalFormatting sqref="V1448">
    <cfRule type="duplicateValues" dxfId="564" priority="523" stopIfTrue="1"/>
  </conditionalFormatting>
  <conditionalFormatting sqref="G1477">
    <cfRule type="duplicateValues" dxfId="563" priority="522" stopIfTrue="1"/>
  </conditionalFormatting>
  <conditionalFormatting sqref="R1477:S1477">
    <cfRule type="duplicateValues" dxfId="562" priority="521" stopIfTrue="1"/>
  </conditionalFormatting>
  <conditionalFormatting sqref="G1660">
    <cfRule type="duplicateValues" dxfId="561" priority="518" stopIfTrue="1"/>
  </conditionalFormatting>
  <conditionalFormatting sqref="B1660">
    <cfRule type="duplicateValues" dxfId="560" priority="519"/>
  </conditionalFormatting>
  <conditionalFormatting sqref="G1660">
    <cfRule type="duplicateValues" dxfId="559" priority="520"/>
  </conditionalFormatting>
  <conditionalFormatting sqref="G1674">
    <cfRule type="duplicateValues" dxfId="558" priority="515" stopIfTrue="1"/>
  </conditionalFormatting>
  <conditionalFormatting sqref="B1674">
    <cfRule type="duplicateValues" dxfId="557" priority="516"/>
  </conditionalFormatting>
  <conditionalFormatting sqref="G1674">
    <cfRule type="duplicateValues" dxfId="556" priority="517"/>
  </conditionalFormatting>
  <conditionalFormatting sqref="G1684">
    <cfRule type="duplicateValues" dxfId="555" priority="512" stopIfTrue="1"/>
  </conditionalFormatting>
  <conditionalFormatting sqref="B1684">
    <cfRule type="duplicateValues" dxfId="554" priority="513"/>
  </conditionalFormatting>
  <conditionalFormatting sqref="G1684">
    <cfRule type="duplicateValues" dxfId="553" priority="514"/>
  </conditionalFormatting>
  <conditionalFormatting sqref="G3149">
    <cfRule type="duplicateValues" dxfId="552" priority="510" stopIfTrue="1"/>
  </conditionalFormatting>
  <conditionalFormatting sqref="G3149">
    <cfRule type="duplicateValues" dxfId="551" priority="511"/>
  </conditionalFormatting>
  <conditionalFormatting sqref="G3152">
    <cfRule type="duplicateValues" dxfId="550" priority="508" stopIfTrue="1"/>
  </conditionalFormatting>
  <conditionalFormatting sqref="G3152">
    <cfRule type="duplicateValues" dxfId="549" priority="509"/>
  </conditionalFormatting>
  <conditionalFormatting sqref="G3255">
    <cfRule type="duplicateValues" dxfId="548" priority="506" stopIfTrue="1"/>
  </conditionalFormatting>
  <conditionalFormatting sqref="G3255">
    <cfRule type="duplicateValues" dxfId="547" priority="507"/>
  </conditionalFormatting>
  <conditionalFormatting sqref="G3263">
    <cfRule type="duplicateValues" dxfId="546" priority="504" stopIfTrue="1"/>
  </conditionalFormatting>
  <conditionalFormatting sqref="G3263">
    <cfRule type="duplicateValues" dxfId="545" priority="505"/>
  </conditionalFormatting>
  <conditionalFormatting sqref="G3268">
    <cfRule type="duplicateValues" dxfId="544" priority="502" stopIfTrue="1"/>
  </conditionalFormatting>
  <conditionalFormatting sqref="G3268">
    <cfRule type="duplicateValues" dxfId="543" priority="503"/>
  </conditionalFormatting>
  <conditionalFormatting sqref="G3273">
    <cfRule type="duplicateValues" dxfId="542" priority="500" stopIfTrue="1"/>
  </conditionalFormatting>
  <conditionalFormatting sqref="G3273">
    <cfRule type="duplicateValues" dxfId="541" priority="501"/>
  </conditionalFormatting>
  <conditionalFormatting sqref="G3278">
    <cfRule type="duplicateValues" dxfId="540" priority="498" stopIfTrue="1"/>
  </conditionalFormatting>
  <conditionalFormatting sqref="G3278">
    <cfRule type="duplicateValues" dxfId="539" priority="499"/>
  </conditionalFormatting>
  <conditionalFormatting sqref="G3281">
    <cfRule type="duplicateValues" dxfId="538" priority="496" stopIfTrue="1"/>
  </conditionalFormatting>
  <conditionalFormatting sqref="G3281">
    <cfRule type="duplicateValues" dxfId="537" priority="497"/>
  </conditionalFormatting>
  <conditionalFormatting sqref="G3286">
    <cfRule type="duplicateValues" dxfId="536" priority="494" stopIfTrue="1"/>
  </conditionalFormatting>
  <conditionalFormatting sqref="G3286">
    <cfRule type="duplicateValues" dxfId="535" priority="495"/>
  </conditionalFormatting>
  <conditionalFormatting sqref="G3289">
    <cfRule type="duplicateValues" dxfId="534" priority="492" stopIfTrue="1"/>
  </conditionalFormatting>
  <conditionalFormatting sqref="G3289">
    <cfRule type="duplicateValues" dxfId="533" priority="493"/>
  </conditionalFormatting>
  <conditionalFormatting sqref="G3295">
    <cfRule type="duplicateValues" dxfId="532" priority="490" stopIfTrue="1"/>
  </conditionalFormatting>
  <conditionalFormatting sqref="G3295">
    <cfRule type="duplicateValues" dxfId="531" priority="491"/>
  </conditionalFormatting>
  <conditionalFormatting sqref="G3303">
    <cfRule type="duplicateValues" dxfId="530" priority="488" stopIfTrue="1"/>
  </conditionalFormatting>
  <conditionalFormatting sqref="G3303">
    <cfRule type="duplicateValues" dxfId="529" priority="489"/>
  </conditionalFormatting>
  <conditionalFormatting sqref="G3316">
    <cfRule type="duplicateValues" dxfId="528" priority="486" stopIfTrue="1"/>
  </conditionalFormatting>
  <conditionalFormatting sqref="G3316">
    <cfRule type="duplicateValues" dxfId="527" priority="487"/>
  </conditionalFormatting>
  <conditionalFormatting sqref="G3341">
    <cfRule type="duplicateValues" dxfId="526" priority="484" stopIfTrue="1"/>
  </conditionalFormatting>
  <conditionalFormatting sqref="G3341">
    <cfRule type="duplicateValues" dxfId="525" priority="485"/>
  </conditionalFormatting>
  <conditionalFormatting sqref="G3345">
    <cfRule type="duplicateValues" dxfId="524" priority="482" stopIfTrue="1"/>
  </conditionalFormatting>
  <conditionalFormatting sqref="G3345">
    <cfRule type="duplicateValues" dxfId="523" priority="483"/>
  </conditionalFormatting>
  <conditionalFormatting sqref="G3380">
    <cfRule type="duplicateValues" dxfId="522" priority="480" stopIfTrue="1"/>
  </conditionalFormatting>
  <conditionalFormatting sqref="G3380">
    <cfRule type="duplicateValues" dxfId="521" priority="481"/>
  </conditionalFormatting>
  <conditionalFormatting sqref="G3385">
    <cfRule type="duplicateValues" dxfId="520" priority="478" stopIfTrue="1"/>
  </conditionalFormatting>
  <conditionalFormatting sqref="G3385">
    <cfRule type="duplicateValues" dxfId="519" priority="479"/>
  </conditionalFormatting>
  <conditionalFormatting sqref="G3420">
    <cfRule type="duplicateValues" dxfId="518" priority="476" stopIfTrue="1"/>
  </conditionalFormatting>
  <conditionalFormatting sqref="G3420">
    <cfRule type="duplicateValues" dxfId="517" priority="477"/>
  </conditionalFormatting>
  <conditionalFormatting sqref="G3467">
    <cfRule type="duplicateValues" dxfId="516" priority="474" stopIfTrue="1"/>
  </conditionalFormatting>
  <conditionalFormatting sqref="G3467">
    <cfRule type="duplicateValues" dxfId="515" priority="475"/>
  </conditionalFormatting>
  <conditionalFormatting sqref="G795">
    <cfRule type="duplicateValues" dxfId="514" priority="473" stopIfTrue="1"/>
  </conditionalFormatting>
  <conditionalFormatting sqref="G795">
    <cfRule type="duplicateValues" dxfId="513" priority="472"/>
  </conditionalFormatting>
  <conditionalFormatting sqref="B795">
    <cfRule type="duplicateValues" dxfId="512" priority="471"/>
  </conditionalFormatting>
  <conditionalFormatting sqref="G938">
    <cfRule type="duplicateValues" dxfId="511" priority="470" stopIfTrue="1"/>
  </conditionalFormatting>
  <conditionalFormatting sqref="G938">
    <cfRule type="duplicateValues" dxfId="510" priority="469"/>
  </conditionalFormatting>
  <conditionalFormatting sqref="B938">
    <cfRule type="duplicateValues" dxfId="509" priority="468"/>
  </conditionalFormatting>
  <conditionalFormatting sqref="G946">
    <cfRule type="duplicateValues" dxfId="508" priority="467" stopIfTrue="1"/>
  </conditionalFormatting>
  <conditionalFormatting sqref="G946">
    <cfRule type="duplicateValues" dxfId="507" priority="466"/>
  </conditionalFormatting>
  <conditionalFormatting sqref="B946">
    <cfRule type="duplicateValues" dxfId="506" priority="465"/>
  </conditionalFormatting>
  <conditionalFormatting sqref="G967">
    <cfRule type="duplicateValues" dxfId="505" priority="464" stopIfTrue="1"/>
  </conditionalFormatting>
  <conditionalFormatting sqref="G967">
    <cfRule type="duplicateValues" dxfId="504" priority="463"/>
  </conditionalFormatting>
  <conditionalFormatting sqref="B967">
    <cfRule type="duplicateValues" dxfId="503" priority="462"/>
  </conditionalFormatting>
  <conditionalFormatting sqref="G987">
    <cfRule type="duplicateValues" dxfId="502" priority="460" stopIfTrue="1"/>
  </conditionalFormatting>
  <conditionalFormatting sqref="G987">
    <cfRule type="duplicateValues" dxfId="501" priority="461"/>
  </conditionalFormatting>
  <conditionalFormatting sqref="B987">
    <cfRule type="duplicateValues" dxfId="500" priority="459"/>
  </conditionalFormatting>
  <conditionalFormatting sqref="G993">
    <cfRule type="duplicateValues" dxfId="499" priority="457" stopIfTrue="1"/>
  </conditionalFormatting>
  <conditionalFormatting sqref="G993">
    <cfRule type="duplicateValues" dxfId="498" priority="458"/>
  </conditionalFormatting>
  <conditionalFormatting sqref="B993">
    <cfRule type="duplicateValues" dxfId="497" priority="456"/>
  </conditionalFormatting>
  <conditionalFormatting sqref="G1711">
    <cfRule type="duplicateValues" dxfId="496" priority="454" stopIfTrue="1"/>
  </conditionalFormatting>
  <conditionalFormatting sqref="G1711">
    <cfRule type="duplicateValues" dxfId="495" priority="455"/>
  </conditionalFormatting>
  <conditionalFormatting sqref="B1711">
    <cfRule type="duplicateValues" dxfId="494" priority="453"/>
  </conditionalFormatting>
  <conditionalFormatting sqref="G1717">
    <cfRule type="duplicateValues" dxfId="493" priority="451" stopIfTrue="1"/>
  </conditionalFormatting>
  <conditionalFormatting sqref="G1717">
    <cfRule type="duplicateValues" dxfId="492" priority="452"/>
  </conditionalFormatting>
  <conditionalFormatting sqref="B1717">
    <cfRule type="duplicateValues" dxfId="491" priority="450"/>
  </conditionalFormatting>
  <conditionalFormatting sqref="G1733">
    <cfRule type="duplicateValues" dxfId="490" priority="448" stopIfTrue="1"/>
  </conditionalFormatting>
  <conditionalFormatting sqref="G1733">
    <cfRule type="duplicateValues" dxfId="489" priority="449"/>
  </conditionalFormatting>
  <conditionalFormatting sqref="B1733">
    <cfRule type="duplicateValues" dxfId="488" priority="447"/>
  </conditionalFormatting>
  <conditionalFormatting sqref="G3318">
    <cfRule type="duplicateValues" dxfId="487" priority="445" stopIfTrue="1"/>
  </conditionalFormatting>
  <conditionalFormatting sqref="G3318">
    <cfRule type="duplicateValues" dxfId="486" priority="446"/>
  </conditionalFormatting>
  <conditionalFormatting sqref="E3318:F3318">
    <cfRule type="duplicateValues" dxfId="485" priority="443" stopIfTrue="1"/>
  </conditionalFormatting>
  <conditionalFormatting sqref="E3318:F3318">
    <cfRule type="duplicateValues" dxfId="484" priority="444"/>
  </conditionalFormatting>
  <conditionalFormatting sqref="G3335">
    <cfRule type="duplicateValues" dxfId="483" priority="441" stopIfTrue="1"/>
  </conditionalFormatting>
  <conditionalFormatting sqref="G3335">
    <cfRule type="duplicateValues" dxfId="482" priority="442"/>
  </conditionalFormatting>
  <conditionalFormatting sqref="G3428">
    <cfRule type="duplicateValues" dxfId="481" priority="439" stopIfTrue="1"/>
  </conditionalFormatting>
  <conditionalFormatting sqref="G3428">
    <cfRule type="duplicateValues" dxfId="480" priority="440"/>
  </conditionalFormatting>
  <conditionalFormatting sqref="G3431">
    <cfRule type="duplicateValues" dxfId="479" priority="437" stopIfTrue="1"/>
  </conditionalFormatting>
  <conditionalFormatting sqref="G3431">
    <cfRule type="duplicateValues" dxfId="478" priority="438"/>
  </conditionalFormatting>
  <conditionalFormatting sqref="G3443">
    <cfRule type="duplicateValues" dxfId="477" priority="435" stopIfTrue="1"/>
  </conditionalFormatting>
  <conditionalFormatting sqref="G3443">
    <cfRule type="duplicateValues" dxfId="476" priority="436"/>
  </conditionalFormatting>
  <conditionalFormatting sqref="G3461">
    <cfRule type="duplicateValues" dxfId="475" priority="433" stopIfTrue="1"/>
  </conditionalFormatting>
  <conditionalFormatting sqref="G3461">
    <cfRule type="duplicateValues" dxfId="474" priority="434"/>
  </conditionalFormatting>
  <conditionalFormatting sqref="G3465">
    <cfRule type="duplicateValues" dxfId="473" priority="431" stopIfTrue="1"/>
  </conditionalFormatting>
  <conditionalFormatting sqref="G3465">
    <cfRule type="duplicateValues" dxfId="472" priority="432"/>
  </conditionalFormatting>
  <conditionalFormatting sqref="G3574 G3577 G3580 G3583 G3586 G3589 G3592 G3595 G3598 G3601 G3604 G3607 G3609 G3611 G3613">
    <cfRule type="duplicateValues" dxfId="471" priority="429" stopIfTrue="1"/>
  </conditionalFormatting>
  <conditionalFormatting sqref="G3574 G3577 G3580 G3583 G3586 G3589 G3592 G3595 G3598 G3601 G3604 G3607 G3609 G3611 G3613">
    <cfRule type="duplicateValues" dxfId="470" priority="430"/>
  </conditionalFormatting>
  <conditionalFormatting sqref="G796">
    <cfRule type="duplicateValues" dxfId="469" priority="428" stopIfTrue="1"/>
  </conditionalFormatting>
  <conditionalFormatting sqref="G796">
    <cfRule type="duplicateValues" dxfId="468" priority="427"/>
  </conditionalFormatting>
  <conditionalFormatting sqref="B796">
    <cfRule type="duplicateValues" dxfId="467" priority="426"/>
  </conditionalFormatting>
  <conditionalFormatting sqref="G824">
    <cfRule type="duplicateValues" dxfId="466" priority="425" stopIfTrue="1"/>
  </conditionalFormatting>
  <conditionalFormatting sqref="B824">
    <cfRule type="duplicateValues" dxfId="465" priority="424"/>
  </conditionalFormatting>
  <conditionalFormatting sqref="G824">
    <cfRule type="duplicateValues" dxfId="464" priority="423"/>
  </conditionalFormatting>
  <conditionalFormatting sqref="G846">
    <cfRule type="duplicateValues" dxfId="463" priority="422" stopIfTrue="1"/>
  </conditionalFormatting>
  <conditionalFormatting sqref="B846">
    <cfRule type="duplicateValues" dxfId="462" priority="421"/>
  </conditionalFormatting>
  <conditionalFormatting sqref="G846">
    <cfRule type="duplicateValues" dxfId="461" priority="420"/>
  </conditionalFormatting>
  <conditionalFormatting sqref="G853">
    <cfRule type="duplicateValues" dxfId="460" priority="419" stopIfTrue="1"/>
  </conditionalFormatting>
  <conditionalFormatting sqref="B853">
    <cfRule type="duplicateValues" dxfId="459" priority="418"/>
  </conditionalFormatting>
  <conditionalFormatting sqref="G853">
    <cfRule type="duplicateValues" dxfId="458" priority="417"/>
  </conditionalFormatting>
  <conditionalFormatting sqref="G859">
    <cfRule type="duplicateValues" dxfId="457" priority="414" stopIfTrue="1"/>
  </conditionalFormatting>
  <conditionalFormatting sqref="B859">
    <cfRule type="duplicateValues" dxfId="456" priority="415"/>
  </conditionalFormatting>
  <conditionalFormatting sqref="G859">
    <cfRule type="duplicateValues" dxfId="455" priority="416"/>
  </conditionalFormatting>
  <conditionalFormatting sqref="G867">
    <cfRule type="duplicateValues" dxfId="454" priority="413" stopIfTrue="1"/>
  </conditionalFormatting>
  <conditionalFormatting sqref="B867">
    <cfRule type="duplicateValues" dxfId="453" priority="412"/>
  </conditionalFormatting>
  <conditionalFormatting sqref="G867">
    <cfRule type="duplicateValues" dxfId="452" priority="411"/>
  </conditionalFormatting>
  <conditionalFormatting sqref="G939">
    <cfRule type="duplicateValues" dxfId="451" priority="410" stopIfTrue="1"/>
  </conditionalFormatting>
  <conditionalFormatting sqref="G939">
    <cfRule type="duplicateValues" dxfId="450" priority="409"/>
  </conditionalFormatting>
  <conditionalFormatting sqref="B939">
    <cfRule type="duplicateValues" dxfId="449" priority="408"/>
  </conditionalFormatting>
  <conditionalFormatting sqref="G947">
    <cfRule type="duplicateValues" dxfId="448" priority="407" stopIfTrue="1"/>
  </conditionalFormatting>
  <conditionalFormatting sqref="G947">
    <cfRule type="duplicateValues" dxfId="447" priority="406"/>
  </conditionalFormatting>
  <conditionalFormatting sqref="B947">
    <cfRule type="duplicateValues" dxfId="446" priority="405"/>
  </conditionalFormatting>
  <conditionalFormatting sqref="G968">
    <cfRule type="duplicateValues" dxfId="445" priority="404" stopIfTrue="1"/>
  </conditionalFormatting>
  <conditionalFormatting sqref="G968">
    <cfRule type="duplicateValues" dxfId="444" priority="403"/>
  </conditionalFormatting>
  <conditionalFormatting sqref="B968">
    <cfRule type="duplicateValues" dxfId="443" priority="402"/>
  </conditionalFormatting>
  <conditionalFormatting sqref="G1408">
    <cfRule type="duplicateValues" dxfId="442" priority="401" stopIfTrue="1"/>
  </conditionalFormatting>
  <conditionalFormatting sqref="R1408">
    <cfRule type="duplicateValues" dxfId="441" priority="400" stopIfTrue="1"/>
  </conditionalFormatting>
  <conditionalFormatting sqref="S1408">
    <cfRule type="duplicateValues" dxfId="440" priority="399" stopIfTrue="1"/>
  </conditionalFormatting>
  <conditionalFormatting sqref="T1408">
    <cfRule type="duplicateValues" dxfId="439" priority="398" stopIfTrue="1"/>
  </conditionalFormatting>
  <conditionalFormatting sqref="U1408">
    <cfRule type="duplicateValues" dxfId="438" priority="397" stopIfTrue="1"/>
  </conditionalFormatting>
  <conditionalFormatting sqref="V1408">
    <cfRule type="duplicateValues" dxfId="437" priority="396" stopIfTrue="1"/>
  </conditionalFormatting>
  <conditionalFormatting sqref="G1467">
    <cfRule type="duplicateValues" dxfId="436" priority="395" stopIfTrue="1"/>
  </conditionalFormatting>
  <conditionalFormatting sqref="R1467:S1467">
    <cfRule type="duplicateValues" dxfId="435" priority="393" stopIfTrue="1"/>
  </conditionalFormatting>
  <conditionalFormatting sqref="U1467">
    <cfRule type="duplicateValues" dxfId="434" priority="394" stopIfTrue="1"/>
  </conditionalFormatting>
  <conditionalFormatting sqref="T1467">
    <cfRule type="duplicateValues" dxfId="433" priority="392" stopIfTrue="1"/>
  </conditionalFormatting>
  <conditionalFormatting sqref="G1479">
    <cfRule type="duplicateValues" dxfId="432" priority="391" stopIfTrue="1"/>
  </conditionalFormatting>
  <conditionalFormatting sqref="R1479:S1479">
    <cfRule type="duplicateValues" dxfId="431" priority="390" stopIfTrue="1"/>
  </conditionalFormatting>
  <conditionalFormatting sqref="G1510">
    <cfRule type="duplicateValues" dxfId="430" priority="387" stopIfTrue="1"/>
  </conditionalFormatting>
  <conditionalFormatting sqref="B1510">
    <cfRule type="duplicateValues" dxfId="429" priority="388"/>
  </conditionalFormatting>
  <conditionalFormatting sqref="G1510">
    <cfRule type="duplicateValues" dxfId="428" priority="389"/>
  </conditionalFormatting>
  <conditionalFormatting sqref="G1654">
    <cfRule type="duplicateValues" dxfId="427" priority="384" stopIfTrue="1"/>
  </conditionalFormatting>
  <conditionalFormatting sqref="B1654">
    <cfRule type="duplicateValues" dxfId="426" priority="385"/>
  </conditionalFormatting>
  <conditionalFormatting sqref="G1654">
    <cfRule type="duplicateValues" dxfId="425" priority="386"/>
  </conditionalFormatting>
  <conditionalFormatting sqref="G3142">
    <cfRule type="duplicateValues" dxfId="424" priority="382" stopIfTrue="1"/>
  </conditionalFormatting>
  <conditionalFormatting sqref="G3142">
    <cfRule type="duplicateValues" dxfId="423" priority="383"/>
  </conditionalFormatting>
  <conditionalFormatting sqref="G3146">
    <cfRule type="duplicateValues" dxfId="422" priority="380" stopIfTrue="1"/>
  </conditionalFormatting>
  <conditionalFormatting sqref="G3146">
    <cfRule type="duplicateValues" dxfId="421" priority="381"/>
  </conditionalFormatting>
  <conditionalFormatting sqref="G3154">
    <cfRule type="duplicateValues" dxfId="420" priority="378" stopIfTrue="1"/>
  </conditionalFormatting>
  <conditionalFormatting sqref="G3154">
    <cfRule type="duplicateValues" dxfId="419" priority="379"/>
  </conditionalFormatting>
  <conditionalFormatting sqref="G3161">
    <cfRule type="duplicateValues" dxfId="418" priority="376" stopIfTrue="1"/>
  </conditionalFormatting>
  <conditionalFormatting sqref="G3161">
    <cfRule type="duplicateValues" dxfId="417" priority="377"/>
  </conditionalFormatting>
  <conditionalFormatting sqref="G3166">
    <cfRule type="duplicateValues" dxfId="416" priority="374" stopIfTrue="1"/>
  </conditionalFormatting>
  <conditionalFormatting sqref="G3166">
    <cfRule type="duplicateValues" dxfId="415" priority="375"/>
  </conditionalFormatting>
  <conditionalFormatting sqref="G3171">
    <cfRule type="duplicateValues" dxfId="414" priority="372" stopIfTrue="1"/>
  </conditionalFormatting>
  <conditionalFormatting sqref="G3171">
    <cfRule type="duplicateValues" dxfId="413" priority="373"/>
  </conditionalFormatting>
  <conditionalFormatting sqref="G3197">
    <cfRule type="duplicateValues" dxfId="412" priority="370" stopIfTrue="1"/>
  </conditionalFormatting>
  <conditionalFormatting sqref="G3197">
    <cfRule type="duplicateValues" dxfId="411" priority="371"/>
  </conditionalFormatting>
  <conditionalFormatting sqref="G3205">
    <cfRule type="duplicateValues" dxfId="410" priority="368" stopIfTrue="1"/>
  </conditionalFormatting>
  <conditionalFormatting sqref="G3205">
    <cfRule type="duplicateValues" dxfId="409" priority="369"/>
  </conditionalFormatting>
  <conditionalFormatting sqref="G3209">
    <cfRule type="duplicateValues" dxfId="408" priority="366" stopIfTrue="1"/>
  </conditionalFormatting>
  <conditionalFormatting sqref="G3209">
    <cfRule type="duplicateValues" dxfId="407" priority="367"/>
  </conditionalFormatting>
  <conditionalFormatting sqref="G3214">
    <cfRule type="duplicateValues" dxfId="406" priority="364" stopIfTrue="1"/>
  </conditionalFormatting>
  <conditionalFormatting sqref="G3214">
    <cfRule type="duplicateValues" dxfId="405" priority="365"/>
  </conditionalFormatting>
  <conditionalFormatting sqref="G3218">
    <cfRule type="duplicateValues" dxfId="404" priority="362" stopIfTrue="1"/>
  </conditionalFormatting>
  <conditionalFormatting sqref="G3218">
    <cfRule type="duplicateValues" dxfId="403" priority="363"/>
  </conditionalFormatting>
  <conditionalFormatting sqref="G3228">
    <cfRule type="duplicateValues" dxfId="402" priority="360" stopIfTrue="1"/>
  </conditionalFormatting>
  <conditionalFormatting sqref="G3228">
    <cfRule type="duplicateValues" dxfId="401" priority="361"/>
  </conditionalFormatting>
  <conditionalFormatting sqref="G3240">
    <cfRule type="duplicateValues" dxfId="400" priority="358" stopIfTrue="1"/>
  </conditionalFormatting>
  <conditionalFormatting sqref="G3240">
    <cfRule type="duplicateValues" dxfId="399" priority="359"/>
  </conditionalFormatting>
  <conditionalFormatting sqref="G3265">
    <cfRule type="duplicateValues" dxfId="398" priority="356" stopIfTrue="1"/>
  </conditionalFormatting>
  <conditionalFormatting sqref="G3265">
    <cfRule type="duplicateValues" dxfId="397" priority="357"/>
  </conditionalFormatting>
  <conditionalFormatting sqref="G3270">
    <cfRule type="duplicateValues" dxfId="396" priority="354" stopIfTrue="1"/>
  </conditionalFormatting>
  <conditionalFormatting sqref="G3270">
    <cfRule type="duplicateValues" dxfId="395" priority="355"/>
  </conditionalFormatting>
  <conditionalFormatting sqref="G3275">
    <cfRule type="duplicateValues" dxfId="394" priority="352" stopIfTrue="1"/>
  </conditionalFormatting>
  <conditionalFormatting sqref="G3275">
    <cfRule type="duplicateValues" dxfId="393" priority="353"/>
  </conditionalFormatting>
  <conditionalFormatting sqref="G3283">
    <cfRule type="duplicateValues" dxfId="392" priority="350" stopIfTrue="1"/>
  </conditionalFormatting>
  <conditionalFormatting sqref="G3283">
    <cfRule type="duplicateValues" dxfId="391" priority="351"/>
  </conditionalFormatting>
  <conditionalFormatting sqref="G3291">
    <cfRule type="duplicateValues" dxfId="390" priority="348" stopIfTrue="1"/>
  </conditionalFormatting>
  <conditionalFormatting sqref="G3291">
    <cfRule type="duplicateValues" dxfId="389" priority="349"/>
  </conditionalFormatting>
  <conditionalFormatting sqref="G3297">
    <cfRule type="duplicateValues" dxfId="388" priority="346" stopIfTrue="1"/>
  </conditionalFormatting>
  <conditionalFormatting sqref="G3297">
    <cfRule type="duplicateValues" dxfId="387" priority="347"/>
  </conditionalFormatting>
  <conditionalFormatting sqref="G3319">
    <cfRule type="duplicateValues" dxfId="386" priority="344" stopIfTrue="1"/>
  </conditionalFormatting>
  <conditionalFormatting sqref="G3319">
    <cfRule type="duplicateValues" dxfId="385" priority="345"/>
  </conditionalFormatting>
  <conditionalFormatting sqref="E3319:F3319">
    <cfRule type="duplicateValues" dxfId="384" priority="342" stopIfTrue="1"/>
  </conditionalFormatting>
  <conditionalFormatting sqref="E3319:F3319">
    <cfRule type="duplicateValues" dxfId="383" priority="343"/>
  </conditionalFormatting>
  <conditionalFormatting sqref="G3327">
    <cfRule type="duplicateValues" dxfId="382" priority="340" stopIfTrue="1"/>
  </conditionalFormatting>
  <conditionalFormatting sqref="G3327">
    <cfRule type="duplicateValues" dxfId="381" priority="341"/>
  </conditionalFormatting>
  <conditionalFormatting sqref="G3336">
    <cfRule type="duplicateValues" dxfId="380" priority="338" stopIfTrue="1"/>
  </conditionalFormatting>
  <conditionalFormatting sqref="G3336">
    <cfRule type="duplicateValues" dxfId="379" priority="339"/>
  </conditionalFormatting>
  <conditionalFormatting sqref="G3382">
    <cfRule type="duplicateValues" dxfId="378" priority="336" stopIfTrue="1"/>
  </conditionalFormatting>
  <conditionalFormatting sqref="G3382">
    <cfRule type="duplicateValues" dxfId="377" priority="337"/>
  </conditionalFormatting>
  <conditionalFormatting sqref="G3389">
    <cfRule type="duplicateValues" dxfId="376" priority="334" stopIfTrue="1"/>
  </conditionalFormatting>
  <conditionalFormatting sqref="G3389">
    <cfRule type="duplicateValues" dxfId="375" priority="335"/>
  </conditionalFormatting>
  <conditionalFormatting sqref="G3393">
    <cfRule type="duplicateValues" dxfId="374" priority="332" stopIfTrue="1"/>
  </conditionalFormatting>
  <conditionalFormatting sqref="G3393">
    <cfRule type="duplicateValues" dxfId="373" priority="333"/>
  </conditionalFormatting>
  <conditionalFormatting sqref="G3434">
    <cfRule type="duplicateValues" dxfId="372" priority="330" stopIfTrue="1"/>
  </conditionalFormatting>
  <conditionalFormatting sqref="G3434">
    <cfRule type="duplicateValues" dxfId="371" priority="331"/>
  </conditionalFormatting>
  <conditionalFormatting sqref="G3401">
    <cfRule type="duplicateValues" dxfId="370" priority="1166" stopIfTrue="1"/>
  </conditionalFormatting>
  <conditionalFormatting sqref="G3401">
    <cfRule type="duplicateValues" dxfId="369" priority="1167"/>
  </conditionalFormatting>
  <conditionalFormatting sqref="G3405">
    <cfRule type="duplicateValues" dxfId="368" priority="1168" stopIfTrue="1"/>
  </conditionalFormatting>
  <conditionalFormatting sqref="G3405">
    <cfRule type="duplicateValues" dxfId="367" priority="1169"/>
  </conditionalFormatting>
  <conditionalFormatting sqref="G3439">
    <cfRule type="duplicateValues" dxfId="366" priority="328" stopIfTrue="1"/>
  </conditionalFormatting>
  <conditionalFormatting sqref="G3439">
    <cfRule type="duplicateValues" dxfId="365" priority="329"/>
  </conditionalFormatting>
  <conditionalFormatting sqref="G3444">
    <cfRule type="duplicateValues" dxfId="364" priority="326" stopIfTrue="1"/>
  </conditionalFormatting>
  <conditionalFormatting sqref="G3444">
    <cfRule type="duplicateValues" dxfId="363" priority="327"/>
  </conditionalFormatting>
  <conditionalFormatting sqref="G3451">
    <cfRule type="duplicateValues" dxfId="362" priority="324" stopIfTrue="1"/>
  </conditionalFormatting>
  <conditionalFormatting sqref="G3451">
    <cfRule type="duplicateValues" dxfId="361" priority="325"/>
  </conditionalFormatting>
  <conditionalFormatting sqref="G1511">
    <cfRule type="duplicateValues" dxfId="360" priority="321" stopIfTrue="1"/>
  </conditionalFormatting>
  <conditionalFormatting sqref="B1511">
    <cfRule type="duplicateValues" dxfId="359" priority="322"/>
  </conditionalFormatting>
  <conditionalFormatting sqref="G1511">
    <cfRule type="duplicateValues" dxfId="358" priority="323"/>
  </conditionalFormatting>
  <conditionalFormatting sqref="G1655">
    <cfRule type="duplicateValues" dxfId="357" priority="318" stopIfTrue="1"/>
  </conditionalFormatting>
  <conditionalFormatting sqref="B1655">
    <cfRule type="duplicateValues" dxfId="356" priority="319"/>
  </conditionalFormatting>
  <conditionalFormatting sqref="G1655">
    <cfRule type="duplicateValues" dxfId="355" priority="320"/>
  </conditionalFormatting>
  <conditionalFormatting sqref="G3241">
    <cfRule type="duplicateValues" dxfId="354" priority="316" stopIfTrue="1"/>
  </conditionalFormatting>
  <conditionalFormatting sqref="G3241">
    <cfRule type="duplicateValues" dxfId="353" priority="317"/>
  </conditionalFormatting>
  <conditionalFormatting sqref="G3266">
    <cfRule type="duplicateValues" dxfId="352" priority="314" stopIfTrue="1"/>
  </conditionalFormatting>
  <conditionalFormatting sqref="G3266">
    <cfRule type="duplicateValues" dxfId="351" priority="315"/>
  </conditionalFormatting>
  <conditionalFormatting sqref="G3271">
    <cfRule type="duplicateValues" dxfId="350" priority="312" stopIfTrue="1"/>
  </conditionalFormatting>
  <conditionalFormatting sqref="G3271">
    <cfRule type="duplicateValues" dxfId="349" priority="313"/>
  </conditionalFormatting>
  <conditionalFormatting sqref="G3276">
    <cfRule type="duplicateValues" dxfId="348" priority="310" stopIfTrue="1"/>
  </conditionalFormatting>
  <conditionalFormatting sqref="G3276">
    <cfRule type="duplicateValues" dxfId="347" priority="311"/>
  </conditionalFormatting>
  <conditionalFormatting sqref="G3284">
    <cfRule type="duplicateValues" dxfId="346" priority="308" stopIfTrue="1"/>
  </conditionalFormatting>
  <conditionalFormatting sqref="G3284">
    <cfRule type="duplicateValues" dxfId="345" priority="309"/>
  </conditionalFormatting>
  <conditionalFormatting sqref="G3292">
    <cfRule type="duplicateValues" dxfId="344" priority="306" stopIfTrue="1"/>
  </conditionalFormatting>
  <conditionalFormatting sqref="G3292">
    <cfRule type="duplicateValues" dxfId="343" priority="307"/>
  </conditionalFormatting>
  <conditionalFormatting sqref="G3298">
    <cfRule type="duplicateValues" dxfId="342" priority="304" stopIfTrue="1"/>
  </conditionalFormatting>
  <conditionalFormatting sqref="G3298">
    <cfRule type="duplicateValues" dxfId="341" priority="305"/>
  </conditionalFormatting>
  <conditionalFormatting sqref="G3320">
    <cfRule type="duplicateValues" dxfId="340" priority="302" stopIfTrue="1"/>
  </conditionalFormatting>
  <conditionalFormatting sqref="G3320">
    <cfRule type="duplicateValues" dxfId="339" priority="303"/>
  </conditionalFormatting>
  <conditionalFormatting sqref="E3320:F3320">
    <cfRule type="duplicateValues" dxfId="338" priority="300" stopIfTrue="1"/>
  </conditionalFormatting>
  <conditionalFormatting sqref="E3320:F3320">
    <cfRule type="duplicateValues" dxfId="337" priority="301"/>
  </conditionalFormatting>
  <conditionalFormatting sqref="G3328">
    <cfRule type="duplicateValues" dxfId="336" priority="298" stopIfTrue="1"/>
  </conditionalFormatting>
  <conditionalFormatting sqref="G3328">
    <cfRule type="duplicateValues" dxfId="335" priority="299"/>
  </conditionalFormatting>
  <conditionalFormatting sqref="G3337">
    <cfRule type="duplicateValues" dxfId="334" priority="296" stopIfTrue="1"/>
  </conditionalFormatting>
  <conditionalFormatting sqref="G3337">
    <cfRule type="duplicateValues" dxfId="333" priority="297"/>
  </conditionalFormatting>
  <conditionalFormatting sqref="G3383">
    <cfRule type="duplicateValues" dxfId="332" priority="294" stopIfTrue="1"/>
  </conditionalFormatting>
  <conditionalFormatting sqref="G3383">
    <cfRule type="duplicateValues" dxfId="331" priority="295"/>
  </conditionalFormatting>
  <conditionalFormatting sqref="G3390">
    <cfRule type="duplicateValues" dxfId="330" priority="292" stopIfTrue="1"/>
  </conditionalFormatting>
  <conditionalFormatting sqref="G3390">
    <cfRule type="duplicateValues" dxfId="329" priority="293"/>
  </conditionalFormatting>
  <conditionalFormatting sqref="G3394">
    <cfRule type="duplicateValues" dxfId="328" priority="290" stopIfTrue="1"/>
  </conditionalFormatting>
  <conditionalFormatting sqref="G3394">
    <cfRule type="duplicateValues" dxfId="327" priority="291"/>
  </conditionalFormatting>
  <conditionalFormatting sqref="G3435">
    <cfRule type="duplicateValues" dxfId="326" priority="288" stopIfTrue="1"/>
  </conditionalFormatting>
  <conditionalFormatting sqref="G3435">
    <cfRule type="duplicateValues" dxfId="325" priority="289"/>
  </conditionalFormatting>
  <conditionalFormatting sqref="G3440">
    <cfRule type="duplicateValues" dxfId="324" priority="286" stopIfTrue="1"/>
  </conditionalFormatting>
  <conditionalFormatting sqref="G3440">
    <cfRule type="duplicateValues" dxfId="323" priority="287"/>
  </conditionalFormatting>
  <conditionalFormatting sqref="G3445">
    <cfRule type="duplicateValues" dxfId="322" priority="284" stopIfTrue="1"/>
  </conditionalFormatting>
  <conditionalFormatting sqref="G3445">
    <cfRule type="duplicateValues" dxfId="321" priority="285"/>
  </conditionalFormatting>
  <conditionalFormatting sqref="G3452">
    <cfRule type="duplicateValues" dxfId="320" priority="282" stopIfTrue="1"/>
  </conditionalFormatting>
  <conditionalFormatting sqref="G3452">
    <cfRule type="duplicateValues" dxfId="319" priority="283"/>
  </conditionalFormatting>
  <conditionalFormatting sqref="G349">
    <cfRule type="duplicateValues" dxfId="318" priority="281" stopIfTrue="1"/>
  </conditionalFormatting>
  <conditionalFormatting sqref="G797">
    <cfRule type="duplicateValues" dxfId="317" priority="280" stopIfTrue="1"/>
  </conditionalFormatting>
  <conditionalFormatting sqref="G797">
    <cfRule type="duplicateValues" dxfId="316" priority="279"/>
  </conditionalFormatting>
  <conditionalFormatting sqref="B797">
    <cfRule type="duplicateValues" dxfId="315" priority="278"/>
  </conditionalFormatting>
  <conditionalFormatting sqref="G825">
    <cfRule type="duplicateValues" dxfId="314" priority="277" stopIfTrue="1"/>
  </conditionalFormatting>
  <conditionalFormatting sqref="B825">
    <cfRule type="duplicateValues" dxfId="313" priority="276"/>
  </conditionalFormatting>
  <conditionalFormatting sqref="G825">
    <cfRule type="duplicateValues" dxfId="312" priority="275"/>
  </conditionalFormatting>
  <conditionalFormatting sqref="G860">
    <cfRule type="duplicateValues" dxfId="311" priority="272" stopIfTrue="1"/>
  </conditionalFormatting>
  <conditionalFormatting sqref="B860">
    <cfRule type="duplicateValues" dxfId="310" priority="273"/>
  </conditionalFormatting>
  <conditionalFormatting sqref="G860">
    <cfRule type="duplicateValues" dxfId="309" priority="274"/>
  </conditionalFormatting>
  <conditionalFormatting sqref="G868">
    <cfRule type="duplicateValues" dxfId="308" priority="271" stopIfTrue="1"/>
  </conditionalFormatting>
  <conditionalFormatting sqref="B868">
    <cfRule type="duplicateValues" dxfId="307" priority="270"/>
  </conditionalFormatting>
  <conditionalFormatting sqref="G868">
    <cfRule type="duplicateValues" dxfId="306" priority="269"/>
  </conditionalFormatting>
  <conditionalFormatting sqref="G940">
    <cfRule type="duplicateValues" dxfId="305" priority="268" stopIfTrue="1"/>
  </conditionalFormatting>
  <conditionalFormatting sqref="G940">
    <cfRule type="duplicateValues" dxfId="304" priority="267"/>
  </conditionalFormatting>
  <conditionalFormatting sqref="B940">
    <cfRule type="duplicateValues" dxfId="303" priority="266"/>
  </conditionalFormatting>
  <conditionalFormatting sqref="G948">
    <cfRule type="duplicateValues" dxfId="302" priority="265" stopIfTrue="1"/>
  </conditionalFormatting>
  <conditionalFormatting sqref="G948">
    <cfRule type="duplicateValues" dxfId="301" priority="264"/>
  </conditionalFormatting>
  <conditionalFormatting sqref="B948">
    <cfRule type="duplicateValues" dxfId="300" priority="263"/>
  </conditionalFormatting>
  <conditionalFormatting sqref="G969">
    <cfRule type="duplicateValues" dxfId="299" priority="262" stopIfTrue="1"/>
  </conditionalFormatting>
  <conditionalFormatting sqref="G969">
    <cfRule type="duplicateValues" dxfId="298" priority="261"/>
  </conditionalFormatting>
  <conditionalFormatting sqref="B969">
    <cfRule type="duplicateValues" dxfId="297" priority="260"/>
  </conditionalFormatting>
  <conditionalFormatting sqref="G1585">
    <cfRule type="duplicateValues" dxfId="296" priority="257" stopIfTrue="1"/>
  </conditionalFormatting>
  <conditionalFormatting sqref="G1585">
    <cfRule type="duplicateValues" dxfId="295" priority="258"/>
  </conditionalFormatting>
  <conditionalFormatting sqref="B1585">
    <cfRule type="duplicateValues" dxfId="294" priority="259"/>
  </conditionalFormatting>
  <conditionalFormatting sqref="G1662">
    <cfRule type="duplicateValues" dxfId="293" priority="254" stopIfTrue="1"/>
  </conditionalFormatting>
  <conditionalFormatting sqref="B1662">
    <cfRule type="duplicateValues" dxfId="292" priority="255"/>
  </conditionalFormatting>
  <conditionalFormatting sqref="G1662">
    <cfRule type="duplicateValues" dxfId="291" priority="256"/>
  </conditionalFormatting>
  <conditionalFormatting sqref="G3143">
    <cfRule type="duplicateValues" dxfId="290" priority="252" stopIfTrue="1"/>
  </conditionalFormatting>
  <conditionalFormatting sqref="G3143">
    <cfRule type="duplicateValues" dxfId="289" priority="253"/>
  </conditionalFormatting>
  <conditionalFormatting sqref="G3147">
    <cfRule type="duplicateValues" dxfId="288" priority="250" stopIfTrue="1"/>
  </conditionalFormatting>
  <conditionalFormatting sqref="G3147">
    <cfRule type="duplicateValues" dxfId="287" priority="251"/>
  </conditionalFormatting>
  <conditionalFormatting sqref="G3155">
    <cfRule type="duplicateValues" dxfId="286" priority="248" stopIfTrue="1"/>
  </conditionalFormatting>
  <conditionalFormatting sqref="G3155">
    <cfRule type="duplicateValues" dxfId="285" priority="249"/>
  </conditionalFormatting>
  <conditionalFormatting sqref="G3162">
    <cfRule type="duplicateValues" dxfId="284" priority="246" stopIfTrue="1"/>
  </conditionalFormatting>
  <conditionalFormatting sqref="G3162">
    <cfRule type="duplicateValues" dxfId="283" priority="247"/>
  </conditionalFormatting>
  <conditionalFormatting sqref="G3167">
    <cfRule type="duplicateValues" dxfId="282" priority="244" stopIfTrue="1"/>
  </conditionalFormatting>
  <conditionalFormatting sqref="G3167">
    <cfRule type="duplicateValues" dxfId="281" priority="245"/>
  </conditionalFormatting>
  <conditionalFormatting sqref="G3172">
    <cfRule type="duplicateValues" dxfId="280" priority="242" stopIfTrue="1"/>
  </conditionalFormatting>
  <conditionalFormatting sqref="G3172">
    <cfRule type="duplicateValues" dxfId="279" priority="243"/>
  </conditionalFormatting>
  <conditionalFormatting sqref="G3198">
    <cfRule type="duplicateValues" dxfId="278" priority="240" stopIfTrue="1"/>
  </conditionalFormatting>
  <conditionalFormatting sqref="G3198">
    <cfRule type="duplicateValues" dxfId="277" priority="241"/>
  </conditionalFormatting>
  <conditionalFormatting sqref="G3215">
    <cfRule type="duplicateValues" dxfId="276" priority="238" stopIfTrue="1"/>
  </conditionalFormatting>
  <conditionalFormatting sqref="G3215">
    <cfRule type="duplicateValues" dxfId="275" priority="239"/>
  </conditionalFormatting>
  <conditionalFormatting sqref="G3219">
    <cfRule type="duplicateValues" dxfId="274" priority="236" stopIfTrue="1"/>
  </conditionalFormatting>
  <conditionalFormatting sqref="G3219">
    <cfRule type="duplicateValues" dxfId="273" priority="237"/>
  </conditionalFormatting>
  <conditionalFormatting sqref="G3321">
    <cfRule type="duplicateValues" dxfId="272" priority="234" stopIfTrue="1"/>
  </conditionalFormatting>
  <conditionalFormatting sqref="G3321">
    <cfRule type="duplicateValues" dxfId="271" priority="235"/>
  </conditionalFormatting>
  <conditionalFormatting sqref="E3321:F3321">
    <cfRule type="duplicateValues" dxfId="270" priority="232" stopIfTrue="1"/>
  </conditionalFormatting>
  <conditionalFormatting sqref="E3321:F3321">
    <cfRule type="duplicateValues" dxfId="269" priority="233"/>
  </conditionalFormatting>
  <conditionalFormatting sqref="G3453">
    <cfRule type="duplicateValues" dxfId="268" priority="230" stopIfTrue="1"/>
  </conditionalFormatting>
  <conditionalFormatting sqref="G3453">
    <cfRule type="duplicateValues" dxfId="267" priority="231"/>
  </conditionalFormatting>
  <conditionalFormatting sqref="G3614">
    <cfRule type="duplicateValues" dxfId="266" priority="228" stopIfTrue="1"/>
  </conditionalFormatting>
  <conditionalFormatting sqref="G3614">
    <cfRule type="duplicateValues" dxfId="265" priority="229"/>
  </conditionalFormatting>
  <conditionalFormatting sqref="G350">
    <cfRule type="duplicateValues" dxfId="264" priority="227" stopIfTrue="1"/>
  </conditionalFormatting>
  <conditionalFormatting sqref="G869">
    <cfRule type="duplicateValues" dxfId="263" priority="226" stopIfTrue="1"/>
  </conditionalFormatting>
  <conditionalFormatting sqref="B869">
    <cfRule type="duplicateValues" dxfId="262" priority="225"/>
  </conditionalFormatting>
  <conditionalFormatting sqref="G869">
    <cfRule type="duplicateValues" dxfId="261" priority="224"/>
  </conditionalFormatting>
  <conditionalFormatting sqref="G880">
    <cfRule type="duplicateValues" dxfId="260" priority="223" stopIfTrue="1"/>
  </conditionalFormatting>
  <conditionalFormatting sqref="B880">
    <cfRule type="duplicateValues" dxfId="259" priority="222"/>
  </conditionalFormatting>
  <conditionalFormatting sqref="G880">
    <cfRule type="duplicateValues" dxfId="258" priority="221"/>
  </conditionalFormatting>
  <conditionalFormatting sqref="G886">
    <cfRule type="duplicateValues" dxfId="257" priority="220" stopIfTrue="1"/>
  </conditionalFormatting>
  <conditionalFormatting sqref="B886">
    <cfRule type="duplicateValues" dxfId="256" priority="219"/>
  </conditionalFormatting>
  <conditionalFormatting sqref="G886">
    <cfRule type="duplicateValues" dxfId="255" priority="218"/>
  </conditionalFormatting>
  <conditionalFormatting sqref="G1000">
    <cfRule type="duplicateValues" dxfId="254" priority="215" stopIfTrue="1"/>
  </conditionalFormatting>
  <conditionalFormatting sqref="B1000">
    <cfRule type="duplicateValues" dxfId="253" priority="216"/>
  </conditionalFormatting>
  <conditionalFormatting sqref="G1000">
    <cfRule type="duplicateValues" dxfId="252" priority="217"/>
  </conditionalFormatting>
  <conditionalFormatting sqref="G1005">
    <cfRule type="duplicateValues" dxfId="251" priority="212" stopIfTrue="1"/>
  </conditionalFormatting>
  <conditionalFormatting sqref="B1005">
    <cfRule type="duplicateValues" dxfId="250" priority="213"/>
  </conditionalFormatting>
  <conditionalFormatting sqref="G1005">
    <cfRule type="duplicateValues" dxfId="249" priority="214"/>
  </conditionalFormatting>
  <conditionalFormatting sqref="G1011">
    <cfRule type="duplicateValues" dxfId="248" priority="209" stopIfTrue="1"/>
  </conditionalFormatting>
  <conditionalFormatting sqref="B1011">
    <cfRule type="duplicateValues" dxfId="247" priority="210"/>
  </conditionalFormatting>
  <conditionalFormatting sqref="G1011">
    <cfRule type="duplicateValues" dxfId="246" priority="211"/>
  </conditionalFormatting>
  <conditionalFormatting sqref="G1018">
    <cfRule type="duplicateValues" dxfId="245" priority="206" stopIfTrue="1"/>
  </conditionalFormatting>
  <conditionalFormatting sqref="B1018">
    <cfRule type="duplicateValues" dxfId="244" priority="207"/>
  </conditionalFormatting>
  <conditionalFormatting sqref="G1018">
    <cfRule type="duplicateValues" dxfId="243" priority="208"/>
  </conditionalFormatting>
  <conditionalFormatting sqref="G1409">
    <cfRule type="duplicateValues" dxfId="242" priority="205" stopIfTrue="1"/>
  </conditionalFormatting>
  <conditionalFormatting sqref="R1409">
    <cfRule type="duplicateValues" dxfId="241" priority="204" stopIfTrue="1"/>
  </conditionalFormatting>
  <conditionalFormatting sqref="S1409">
    <cfRule type="duplicateValues" dxfId="240" priority="203" stopIfTrue="1"/>
  </conditionalFormatting>
  <conditionalFormatting sqref="T1409">
    <cfRule type="duplicateValues" dxfId="239" priority="202" stopIfTrue="1"/>
  </conditionalFormatting>
  <conditionalFormatting sqref="U1409">
    <cfRule type="duplicateValues" dxfId="238" priority="201" stopIfTrue="1"/>
  </conditionalFormatting>
  <conditionalFormatting sqref="V1409">
    <cfRule type="duplicateValues" dxfId="237" priority="200" stopIfTrue="1"/>
  </conditionalFormatting>
  <conditionalFormatting sqref="G1480">
    <cfRule type="duplicateValues" dxfId="236" priority="199" stopIfTrue="1"/>
  </conditionalFormatting>
  <conditionalFormatting sqref="R1480:S1480">
    <cfRule type="duplicateValues" dxfId="235" priority="198" stopIfTrue="1"/>
  </conditionalFormatting>
  <conditionalFormatting sqref="G1586">
    <cfRule type="duplicateValues" dxfId="234" priority="195" stopIfTrue="1"/>
  </conditionalFormatting>
  <conditionalFormatting sqref="G1586">
    <cfRule type="duplicateValues" dxfId="233" priority="196"/>
  </conditionalFormatting>
  <conditionalFormatting sqref="B1586">
    <cfRule type="duplicateValues" dxfId="232" priority="197"/>
  </conditionalFormatting>
  <conditionalFormatting sqref="G1594">
    <cfRule type="duplicateValues" dxfId="231" priority="192" stopIfTrue="1"/>
  </conditionalFormatting>
  <conditionalFormatting sqref="G1594">
    <cfRule type="duplicateValues" dxfId="230" priority="193"/>
  </conditionalFormatting>
  <conditionalFormatting sqref="B1594">
    <cfRule type="duplicateValues" dxfId="229" priority="194"/>
  </conditionalFormatting>
  <conditionalFormatting sqref="G1604">
    <cfRule type="duplicateValues" dxfId="228" priority="189" stopIfTrue="1"/>
  </conditionalFormatting>
  <conditionalFormatting sqref="G1604">
    <cfRule type="duplicateValues" dxfId="227" priority="190"/>
  </conditionalFormatting>
  <conditionalFormatting sqref="B1604">
    <cfRule type="duplicateValues" dxfId="226" priority="191"/>
  </conditionalFormatting>
  <conditionalFormatting sqref="G1612">
    <cfRule type="duplicateValues" dxfId="225" priority="186" stopIfTrue="1"/>
  </conditionalFormatting>
  <conditionalFormatting sqref="G1612">
    <cfRule type="duplicateValues" dxfId="224" priority="187"/>
  </conditionalFormatting>
  <conditionalFormatting sqref="B1612">
    <cfRule type="duplicateValues" dxfId="223" priority="188"/>
  </conditionalFormatting>
  <conditionalFormatting sqref="G1619">
    <cfRule type="duplicateValues" dxfId="222" priority="183" stopIfTrue="1"/>
  </conditionalFormatting>
  <conditionalFormatting sqref="G1619">
    <cfRule type="duplicateValues" dxfId="221" priority="184"/>
  </conditionalFormatting>
  <conditionalFormatting sqref="B1619">
    <cfRule type="duplicateValues" dxfId="220" priority="185"/>
  </conditionalFormatting>
  <conditionalFormatting sqref="G1633">
    <cfRule type="duplicateValues" dxfId="219" priority="181" stopIfTrue="1"/>
  </conditionalFormatting>
  <conditionalFormatting sqref="G1633">
    <cfRule type="duplicateValues" dxfId="218" priority="182"/>
  </conditionalFormatting>
  <conditionalFormatting sqref="B1633">
    <cfRule type="duplicateValues" dxfId="217" priority="180"/>
  </conditionalFormatting>
  <conditionalFormatting sqref="G1641">
    <cfRule type="duplicateValues" dxfId="216" priority="177" stopIfTrue="1"/>
  </conditionalFormatting>
  <conditionalFormatting sqref="B1641">
    <cfRule type="duplicateValues" dxfId="215" priority="178"/>
  </conditionalFormatting>
  <conditionalFormatting sqref="G1641">
    <cfRule type="duplicateValues" dxfId="214" priority="179"/>
  </conditionalFormatting>
  <conditionalFormatting sqref="G1663">
    <cfRule type="duplicateValues" dxfId="213" priority="174" stopIfTrue="1"/>
  </conditionalFormatting>
  <conditionalFormatting sqref="B1663">
    <cfRule type="duplicateValues" dxfId="212" priority="175"/>
  </conditionalFormatting>
  <conditionalFormatting sqref="G1663">
    <cfRule type="duplicateValues" dxfId="211" priority="176"/>
  </conditionalFormatting>
  <conditionalFormatting sqref="G1669">
    <cfRule type="duplicateValues" dxfId="210" priority="171" stopIfTrue="1"/>
  </conditionalFormatting>
  <conditionalFormatting sqref="B1669">
    <cfRule type="duplicateValues" dxfId="209" priority="172"/>
  </conditionalFormatting>
  <conditionalFormatting sqref="G1669">
    <cfRule type="duplicateValues" dxfId="208" priority="173"/>
  </conditionalFormatting>
  <conditionalFormatting sqref="G1676">
    <cfRule type="duplicateValues" dxfId="207" priority="168" stopIfTrue="1"/>
  </conditionalFormatting>
  <conditionalFormatting sqref="B1676">
    <cfRule type="duplicateValues" dxfId="206" priority="169"/>
  </conditionalFormatting>
  <conditionalFormatting sqref="G1676">
    <cfRule type="duplicateValues" dxfId="205" priority="170"/>
  </conditionalFormatting>
  <conditionalFormatting sqref="G2235">
    <cfRule type="duplicateValues" dxfId="204" priority="167" stopIfTrue="1"/>
  </conditionalFormatting>
  <conditionalFormatting sqref="G2242">
    <cfRule type="duplicateValues" dxfId="203" priority="166" stopIfTrue="1"/>
  </conditionalFormatting>
  <conditionalFormatting sqref="G2267">
    <cfRule type="duplicateValues" dxfId="202" priority="165" stopIfTrue="1"/>
  </conditionalFormatting>
  <conditionalFormatting sqref="G2314">
    <cfRule type="duplicateValues" dxfId="201" priority="164" stopIfTrue="1"/>
  </conditionalFormatting>
  <conditionalFormatting sqref="G3156">
    <cfRule type="duplicateValues" dxfId="200" priority="162" stopIfTrue="1"/>
  </conditionalFormatting>
  <conditionalFormatting sqref="G3156">
    <cfRule type="duplicateValues" dxfId="199" priority="163"/>
  </conditionalFormatting>
  <conditionalFormatting sqref="G3206">
    <cfRule type="duplicateValues" dxfId="198" priority="160" stopIfTrue="1"/>
  </conditionalFormatting>
  <conditionalFormatting sqref="G3206">
    <cfRule type="duplicateValues" dxfId="197" priority="161"/>
  </conditionalFormatting>
  <conditionalFormatting sqref="G3210">
    <cfRule type="duplicateValues" dxfId="196" priority="158" stopIfTrue="1"/>
  </conditionalFormatting>
  <conditionalFormatting sqref="G3210">
    <cfRule type="duplicateValues" dxfId="195" priority="159"/>
  </conditionalFormatting>
  <conditionalFormatting sqref="G3229">
    <cfRule type="duplicateValues" dxfId="194" priority="156" stopIfTrue="1"/>
  </conditionalFormatting>
  <conditionalFormatting sqref="G3229">
    <cfRule type="duplicateValues" dxfId="193" priority="157"/>
  </conditionalFormatting>
  <conditionalFormatting sqref="G3293">
    <cfRule type="duplicateValues" dxfId="192" priority="154" stopIfTrue="1"/>
  </conditionalFormatting>
  <conditionalFormatting sqref="G3293">
    <cfRule type="duplicateValues" dxfId="191" priority="155"/>
  </conditionalFormatting>
  <conditionalFormatting sqref="G3299">
    <cfRule type="duplicateValues" dxfId="190" priority="152" stopIfTrue="1"/>
  </conditionalFormatting>
  <conditionalFormatting sqref="G3299">
    <cfRule type="duplicateValues" dxfId="189" priority="153"/>
  </conditionalFormatting>
  <conditionalFormatting sqref="G3322">
    <cfRule type="duplicateValues" dxfId="188" priority="150" stopIfTrue="1"/>
  </conditionalFormatting>
  <conditionalFormatting sqref="G3322">
    <cfRule type="duplicateValues" dxfId="187" priority="151"/>
  </conditionalFormatting>
  <conditionalFormatting sqref="E3322:F3322">
    <cfRule type="duplicateValues" dxfId="186" priority="148" stopIfTrue="1"/>
  </conditionalFormatting>
  <conditionalFormatting sqref="E3322:F3322">
    <cfRule type="duplicateValues" dxfId="185" priority="149"/>
  </conditionalFormatting>
  <conditionalFormatting sqref="G3329">
    <cfRule type="duplicateValues" dxfId="184" priority="146" stopIfTrue="1"/>
  </conditionalFormatting>
  <conditionalFormatting sqref="G3329">
    <cfRule type="duplicateValues" dxfId="183" priority="147"/>
  </conditionalFormatting>
  <conditionalFormatting sqref="G3436">
    <cfRule type="duplicateValues" dxfId="182" priority="144" stopIfTrue="1"/>
  </conditionalFormatting>
  <conditionalFormatting sqref="G3436">
    <cfRule type="duplicateValues" dxfId="181" priority="145"/>
  </conditionalFormatting>
  <conditionalFormatting sqref="G3493">
    <cfRule type="duplicateValues" dxfId="180" priority="142" stopIfTrue="1"/>
  </conditionalFormatting>
  <conditionalFormatting sqref="G3493">
    <cfRule type="duplicateValues" dxfId="179" priority="143"/>
  </conditionalFormatting>
  <conditionalFormatting sqref="G3499">
    <cfRule type="duplicateValues" dxfId="178" priority="140" stopIfTrue="1"/>
  </conditionalFormatting>
  <conditionalFormatting sqref="G3499">
    <cfRule type="duplicateValues" dxfId="177" priority="141"/>
  </conditionalFormatting>
  <conditionalFormatting sqref="G3645">
    <cfRule type="duplicateValues" dxfId="176" priority="137" stopIfTrue="1"/>
  </conditionalFormatting>
  <conditionalFormatting sqref="B3645 B3648">
    <cfRule type="duplicateValues" dxfId="175" priority="138"/>
  </conditionalFormatting>
  <conditionalFormatting sqref="G3645">
    <cfRule type="duplicateValues" dxfId="174" priority="139"/>
  </conditionalFormatting>
  <conditionalFormatting sqref="G3648">
    <cfRule type="duplicateValues" dxfId="173" priority="135" stopIfTrue="1"/>
  </conditionalFormatting>
  <conditionalFormatting sqref="G3648">
    <cfRule type="duplicateValues" dxfId="172" priority="136"/>
  </conditionalFormatting>
  <conditionalFormatting sqref="G1006">
    <cfRule type="duplicateValues" dxfId="171" priority="132" stopIfTrue="1"/>
  </conditionalFormatting>
  <conditionalFormatting sqref="B1006">
    <cfRule type="duplicateValues" dxfId="170" priority="133"/>
  </conditionalFormatting>
  <conditionalFormatting sqref="G1006">
    <cfRule type="duplicateValues" dxfId="169" priority="134"/>
  </conditionalFormatting>
  <conditionalFormatting sqref="G1019">
    <cfRule type="duplicateValues" dxfId="168" priority="129" stopIfTrue="1"/>
  </conditionalFormatting>
  <conditionalFormatting sqref="B1019">
    <cfRule type="duplicateValues" dxfId="167" priority="130"/>
  </conditionalFormatting>
  <conditionalFormatting sqref="G1019">
    <cfRule type="duplicateValues" dxfId="166" priority="131"/>
  </conditionalFormatting>
  <conditionalFormatting sqref="G3575">
    <cfRule type="duplicateValues" dxfId="165" priority="127" stopIfTrue="1"/>
  </conditionalFormatting>
  <conditionalFormatting sqref="G3575">
    <cfRule type="duplicateValues" dxfId="164" priority="128"/>
  </conditionalFormatting>
  <conditionalFormatting sqref="G3578">
    <cfRule type="duplicateValues" dxfId="163" priority="125" stopIfTrue="1"/>
  </conditionalFormatting>
  <conditionalFormatting sqref="G3578">
    <cfRule type="duplicateValues" dxfId="162" priority="126"/>
  </conditionalFormatting>
  <conditionalFormatting sqref="G3581">
    <cfRule type="duplicateValues" dxfId="161" priority="123" stopIfTrue="1"/>
  </conditionalFormatting>
  <conditionalFormatting sqref="G3581">
    <cfRule type="duplicateValues" dxfId="160" priority="124"/>
  </conditionalFormatting>
  <conditionalFormatting sqref="G3584">
    <cfRule type="duplicateValues" dxfId="159" priority="121" stopIfTrue="1"/>
  </conditionalFormatting>
  <conditionalFormatting sqref="G3584">
    <cfRule type="duplicateValues" dxfId="158" priority="122"/>
  </conditionalFormatting>
  <conditionalFormatting sqref="G3587">
    <cfRule type="duplicateValues" dxfId="157" priority="119" stopIfTrue="1"/>
  </conditionalFormatting>
  <conditionalFormatting sqref="G3587">
    <cfRule type="duplicateValues" dxfId="156" priority="120"/>
  </conditionalFormatting>
  <conditionalFormatting sqref="G3590">
    <cfRule type="duplicateValues" dxfId="155" priority="117" stopIfTrue="1"/>
  </conditionalFormatting>
  <conditionalFormatting sqref="G3590">
    <cfRule type="duplicateValues" dxfId="154" priority="118"/>
  </conditionalFormatting>
  <conditionalFormatting sqref="G3593">
    <cfRule type="duplicateValues" dxfId="153" priority="115" stopIfTrue="1"/>
  </conditionalFormatting>
  <conditionalFormatting sqref="G3593">
    <cfRule type="duplicateValues" dxfId="152" priority="116"/>
  </conditionalFormatting>
  <conditionalFormatting sqref="G3596">
    <cfRule type="duplicateValues" dxfId="151" priority="113" stopIfTrue="1"/>
  </conditionalFormatting>
  <conditionalFormatting sqref="G3596">
    <cfRule type="duplicateValues" dxfId="150" priority="114"/>
  </conditionalFormatting>
  <conditionalFormatting sqref="G3652">
    <cfRule type="duplicateValues" dxfId="149" priority="111" stopIfTrue="1"/>
  </conditionalFormatting>
  <conditionalFormatting sqref="G3652">
    <cfRule type="duplicateValues" dxfId="148" priority="112"/>
  </conditionalFormatting>
  <conditionalFormatting sqref="G351">
    <cfRule type="duplicateValues" dxfId="147" priority="110" stopIfTrue="1"/>
  </conditionalFormatting>
  <conditionalFormatting sqref="G3576">
    <cfRule type="duplicateValues" dxfId="146" priority="108" stopIfTrue="1"/>
  </conditionalFormatting>
  <conditionalFormatting sqref="G3576">
    <cfRule type="duplicateValues" dxfId="145" priority="109"/>
  </conditionalFormatting>
  <conditionalFormatting sqref="G3579">
    <cfRule type="duplicateValues" dxfId="144" priority="106" stopIfTrue="1"/>
  </conditionalFormatting>
  <conditionalFormatting sqref="G3579">
    <cfRule type="duplicateValues" dxfId="143" priority="107"/>
  </conditionalFormatting>
  <conditionalFormatting sqref="G3582">
    <cfRule type="duplicateValues" dxfId="142" priority="104" stopIfTrue="1"/>
  </conditionalFormatting>
  <conditionalFormatting sqref="G3582">
    <cfRule type="duplicateValues" dxfId="141" priority="105"/>
  </conditionalFormatting>
  <conditionalFormatting sqref="G3585">
    <cfRule type="duplicateValues" dxfId="140" priority="102" stopIfTrue="1"/>
  </conditionalFormatting>
  <conditionalFormatting sqref="G3585">
    <cfRule type="duplicateValues" dxfId="139" priority="103"/>
  </conditionalFormatting>
  <conditionalFormatting sqref="G3588">
    <cfRule type="duplicateValues" dxfId="138" priority="100" stopIfTrue="1"/>
  </conditionalFormatting>
  <conditionalFormatting sqref="G3588">
    <cfRule type="duplicateValues" dxfId="137" priority="101"/>
  </conditionalFormatting>
  <conditionalFormatting sqref="G3591">
    <cfRule type="duplicateValues" dxfId="136" priority="98" stopIfTrue="1"/>
  </conditionalFormatting>
  <conditionalFormatting sqref="G3591">
    <cfRule type="duplicateValues" dxfId="135" priority="99"/>
  </conditionalFormatting>
  <conditionalFormatting sqref="G3594">
    <cfRule type="duplicateValues" dxfId="134" priority="96" stopIfTrue="1"/>
  </conditionalFormatting>
  <conditionalFormatting sqref="G3594">
    <cfRule type="duplicateValues" dxfId="133" priority="97"/>
  </conditionalFormatting>
  <conditionalFormatting sqref="G3597">
    <cfRule type="duplicateValues" dxfId="132" priority="94" stopIfTrue="1"/>
  </conditionalFormatting>
  <conditionalFormatting sqref="G3597">
    <cfRule type="duplicateValues" dxfId="131" priority="95"/>
  </conditionalFormatting>
  <conditionalFormatting sqref="G3599">
    <cfRule type="duplicateValues" dxfId="130" priority="92" stopIfTrue="1"/>
  </conditionalFormatting>
  <conditionalFormatting sqref="G3599">
    <cfRule type="duplicateValues" dxfId="129" priority="93"/>
  </conditionalFormatting>
  <conditionalFormatting sqref="G3602">
    <cfRule type="duplicateValues" dxfId="128" priority="90" stopIfTrue="1"/>
  </conditionalFormatting>
  <conditionalFormatting sqref="G3602">
    <cfRule type="duplicateValues" dxfId="127" priority="91"/>
  </conditionalFormatting>
  <conditionalFormatting sqref="G3605">
    <cfRule type="duplicateValues" dxfId="126" priority="88" stopIfTrue="1"/>
  </conditionalFormatting>
  <conditionalFormatting sqref="G3605">
    <cfRule type="duplicateValues" dxfId="125" priority="89"/>
  </conditionalFormatting>
  <conditionalFormatting sqref="G3608">
    <cfRule type="duplicateValues" dxfId="124" priority="86" stopIfTrue="1"/>
  </conditionalFormatting>
  <conditionalFormatting sqref="G3608">
    <cfRule type="duplicateValues" dxfId="123" priority="87"/>
  </conditionalFormatting>
  <conditionalFormatting sqref="G3610">
    <cfRule type="duplicateValues" dxfId="122" priority="84" stopIfTrue="1"/>
  </conditionalFormatting>
  <conditionalFormatting sqref="G3610">
    <cfRule type="duplicateValues" dxfId="121" priority="85"/>
  </conditionalFormatting>
  <conditionalFormatting sqref="G3646">
    <cfRule type="duplicateValues" dxfId="120" priority="81" stopIfTrue="1"/>
  </conditionalFormatting>
  <conditionalFormatting sqref="B3646">
    <cfRule type="duplicateValues" dxfId="119" priority="82"/>
  </conditionalFormatting>
  <conditionalFormatting sqref="G3646">
    <cfRule type="duplicateValues" dxfId="118" priority="83"/>
  </conditionalFormatting>
  <conditionalFormatting sqref="G3612">
    <cfRule type="duplicateValues" dxfId="117" priority="79" stopIfTrue="1"/>
  </conditionalFormatting>
  <conditionalFormatting sqref="G3612">
    <cfRule type="duplicateValues" dxfId="116" priority="80"/>
  </conditionalFormatting>
  <conditionalFormatting sqref="G352">
    <cfRule type="duplicateValues" dxfId="115" priority="78" stopIfTrue="1"/>
  </conditionalFormatting>
  <conditionalFormatting sqref="G2321">
    <cfRule type="duplicateValues" dxfId="114" priority="77" stopIfTrue="1"/>
  </conditionalFormatting>
  <conditionalFormatting sqref="G3323">
    <cfRule type="duplicateValues" dxfId="113" priority="75" stopIfTrue="1"/>
  </conditionalFormatting>
  <conditionalFormatting sqref="G3323">
    <cfRule type="duplicateValues" dxfId="112" priority="76"/>
  </conditionalFormatting>
  <conditionalFormatting sqref="E3323:F3323">
    <cfRule type="duplicateValues" dxfId="111" priority="73" stopIfTrue="1"/>
  </conditionalFormatting>
  <conditionalFormatting sqref="E3323:F3323">
    <cfRule type="duplicateValues" dxfId="110" priority="74"/>
  </conditionalFormatting>
  <conditionalFormatting sqref="G3600">
    <cfRule type="duplicateValues" dxfId="109" priority="71" stopIfTrue="1"/>
  </conditionalFormatting>
  <conditionalFormatting sqref="G3600">
    <cfRule type="duplicateValues" dxfId="108" priority="72"/>
  </conditionalFormatting>
  <conditionalFormatting sqref="G3603">
    <cfRule type="duplicateValues" dxfId="107" priority="69" stopIfTrue="1"/>
  </conditionalFormatting>
  <conditionalFormatting sqref="G3603">
    <cfRule type="duplicateValues" dxfId="106" priority="70"/>
  </conditionalFormatting>
  <conditionalFormatting sqref="G3606">
    <cfRule type="duplicateValues" dxfId="105" priority="67" stopIfTrue="1"/>
  </conditionalFormatting>
  <conditionalFormatting sqref="G3606">
    <cfRule type="duplicateValues" dxfId="104" priority="68"/>
  </conditionalFormatting>
  <conditionalFormatting sqref="G3615">
    <cfRule type="duplicateValues" dxfId="103" priority="65" stopIfTrue="1"/>
  </conditionalFormatting>
  <conditionalFormatting sqref="G3615">
    <cfRule type="duplicateValues" dxfId="102" priority="66"/>
  </conditionalFormatting>
  <conditionalFormatting sqref="F4062">
    <cfRule type="duplicateValues" dxfId="101" priority="64"/>
  </conditionalFormatting>
  <conditionalFormatting sqref="F4064">
    <cfRule type="duplicateValues" dxfId="100" priority="63"/>
  </conditionalFormatting>
  <conditionalFormatting sqref="F4066">
    <cfRule type="duplicateValues" dxfId="99" priority="62"/>
  </conditionalFormatting>
  <conditionalFormatting sqref="G3852 G3846 G3841">
    <cfRule type="duplicateValues" dxfId="98" priority="1170"/>
  </conditionalFormatting>
  <conditionalFormatting sqref="V3119:AO3119">
    <cfRule type="duplicateValues" dxfId="97" priority="1171" stopIfTrue="1"/>
  </conditionalFormatting>
  <conditionalFormatting sqref="V1364:AO1364">
    <cfRule type="duplicateValues" dxfId="96" priority="1172" stopIfTrue="1"/>
  </conditionalFormatting>
  <conditionalFormatting sqref="V1370:AO1370 W1372:AO1372">
    <cfRule type="duplicateValues" dxfId="95" priority="1173" stopIfTrue="1"/>
  </conditionalFormatting>
  <conditionalFormatting sqref="V1376:AO1376 W1378:AO1378">
    <cfRule type="duplicateValues" dxfId="94" priority="1174" stopIfTrue="1"/>
  </conditionalFormatting>
  <conditionalFormatting sqref="V1382:AO1382 W1383:AO1383">
    <cfRule type="duplicateValues" dxfId="93" priority="1175" stopIfTrue="1"/>
  </conditionalFormatting>
  <conditionalFormatting sqref="V1388:AO1388 W1389:AO1389">
    <cfRule type="duplicateValues" dxfId="92" priority="1176" stopIfTrue="1"/>
  </conditionalFormatting>
  <conditionalFormatting sqref="V1393:AO1393 W1395:AO1395">
    <cfRule type="duplicateValues" dxfId="91" priority="1177" stopIfTrue="1"/>
  </conditionalFormatting>
  <conditionalFormatting sqref="V1399:AO1399 W1400:AO1400">
    <cfRule type="duplicateValues" dxfId="90" priority="1178" stopIfTrue="1"/>
  </conditionalFormatting>
  <conditionalFormatting sqref="V1405:AO1405 W1407:AO1407">
    <cfRule type="duplicateValues" dxfId="89" priority="1179" stopIfTrue="1"/>
  </conditionalFormatting>
  <conditionalFormatting sqref="V1414:AO1414 W1416:AO1416">
    <cfRule type="duplicateValues" dxfId="88" priority="1180" stopIfTrue="1"/>
  </conditionalFormatting>
  <conditionalFormatting sqref="V1420:AO1420 W1422:AO1422">
    <cfRule type="duplicateValues" dxfId="87" priority="1181" stopIfTrue="1"/>
  </conditionalFormatting>
  <conditionalFormatting sqref="V1426:AO1426">
    <cfRule type="duplicateValues" dxfId="86" priority="1182" stopIfTrue="1"/>
  </conditionalFormatting>
  <conditionalFormatting sqref="V1430:AO1430 W1431:AO1431">
    <cfRule type="duplicateValues" dxfId="85" priority="1183" stopIfTrue="1"/>
  </conditionalFormatting>
  <conditionalFormatting sqref="V1436:AO1436 W1438:AO1438">
    <cfRule type="duplicateValues" dxfId="84" priority="1184" stopIfTrue="1"/>
  </conditionalFormatting>
  <conditionalFormatting sqref="V1447:AO1447 W1449:AO1449">
    <cfRule type="duplicateValues" dxfId="83" priority="1185" stopIfTrue="1"/>
  </conditionalFormatting>
  <conditionalFormatting sqref="V1458:AO1458 W1459:AO1459">
    <cfRule type="duplicateValues" dxfId="82" priority="1186" stopIfTrue="1"/>
  </conditionalFormatting>
  <conditionalFormatting sqref="V1464:AO1464">
    <cfRule type="duplicateValues" dxfId="81" priority="1187" stopIfTrue="1"/>
  </conditionalFormatting>
  <conditionalFormatting sqref="V1471:AO1471">
    <cfRule type="duplicateValues" dxfId="80" priority="1188" stopIfTrue="1"/>
  </conditionalFormatting>
  <conditionalFormatting sqref="V1476:AO1476">
    <cfRule type="duplicateValues" dxfId="79" priority="1189" stopIfTrue="1"/>
  </conditionalFormatting>
  <conditionalFormatting sqref="V1489:AO1489">
    <cfRule type="duplicateValues" dxfId="78" priority="1190" stopIfTrue="1"/>
  </conditionalFormatting>
  <conditionalFormatting sqref="V1494:AO1494">
    <cfRule type="duplicateValues" dxfId="77" priority="1191" stopIfTrue="1"/>
  </conditionalFormatting>
  <conditionalFormatting sqref="V1499:AO1499">
    <cfRule type="duplicateValues" dxfId="76" priority="1192" stopIfTrue="1"/>
  </conditionalFormatting>
  <conditionalFormatting sqref="V3120:AO3120">
    <cfRule type="duplicateValues" dxfId="75" priority="1193" stopIfTrue="1"/>
  </conditionalFormatting>
  <conditionalFormatting sqref="W1365:AO1365">
    <cfRule type="duplicateValues" dxfId="74" priority="1194" stopIfTrue="1"/>
  </conditionalFormatting>
  <conditionalFormatting sqref="W1371:AO1371">
    <cfRule type="duplicateValues" dxfId="73" priority="1195" stopIfTrue="1"/>
  </conditionalFormatting>
  <conditionalFormatting sqref="W1377:AO1377">
    <cfRule type="duplicateValues" dxfId="72" priority="1196" stopIfTrue="1"/>
  </conditionalFormatting>
  <conditionalFormatting sqref="W1394:AO1394">
    <cfRule type="duplicateValues" dxfId="71" priority="1197" stopIfTrue="1"/>
  </conditionalFormatting>
  <conditionalFormatting sqref="W1406:AO1406">
    <cfRule type="duplicateValues" dxfId="70" priority="1198" stopIfTrue="1"/>
  </conditionalFormatting>
  <conditionalFormatting sqref="W1415:AO1415">
    <cfRule type="duplicateValues" dxfId="69" priority="1199" stopIfTrue="1"/>
  </conditionalFormatting>
  <conditionalFormatting sqref="W1421:AO1421">
    <cfRule type="duplicateValues" dxfId="68" priority="1200" stopIfTrue="1"/>
  </conditionalFormatting>
  <conditionalFormatting sqref="W1437:AO1437">
    <cfRule type="duplicateValues" dxfId="67" priority="1201" stopIfTrue="1"/>
  </conditionalFormatting>
  <conditionalFormatting sqref="W1448:AO1448">
    <cfRule type="duplicateValues" dxfId="66" priority="1202" stopIfTrue="1"/>
  </conditionalFormatting>
  <conditionalFormatting sqref="W1408:AO1408">
    <cfRule type="duplicateValues" dxfId="65" priority="1203" stopIfTrue="1"/>
  </conditionalFormatting>
  <conditionalFormatting sqref="W1409:AO1409">
    <cfRule type="duplicateValues" dxfId="64" priority="1204" stopIfTrue="1"/>
  </conditionalFormatting>
  <conditionalFormatting sqref="F4063">
    <cfRule type="duplicateValues" dxfId="63" priority="61"/>
  </conditionalFormatting>
  <conditionalFormatting sqref="E4063">
    <cfRule type="duplicateValues" dxfId="62" priority="60"/>
  </conditionalFormatting>
  <conditionalFormatting sqref="F4065">
    <cfRule type="duplicateValues" dxfId="61" priority="59"/>
  </conditionalFormatting>
  <conditionalFormatting sqref="E4065">
    <cfRule type="duplicateValues" dxfId="60" priority="58"/>
  </conditionalFormatting>
  <conditionalFormatting sqref="F4067">
    <cfRule type="duplicateValues" dxfId="59" priority="57"/>
  </conditionalFormatting>
  <conditionalFormatting sqref="E4067">
    <cfRule type="duplicateValues" dxfId="58" priority="56"/>
  </conditionalFormatting>
  <conditionalFormatting sqref="F4069">
    <cfRule type="duplicateValues" dxfId="57" priority="54"/>
  </conditionalFormatting>
  <conditionalFormatting sqref="E4069">
    <cfRule type="duplicateValues" dxfId="56" priority="55"/>
  </conditionalFormatting>
  <conditionalFormatting sqref="G4070">
    <cfRule type="duplicateValues" dxfId="55" priority="53"/>
  </conditionalFormatting>
  <conditionalFormatting sqref="G4071">
    <cfRule type="duplicateValues" dxfId="54" priority="52"/>
  </conditionalFormatting>
  <conditionalFormatting sqref="G4072">
    <cfRule type="duplicateValues" dxfId="53" priority="51"/>
  </conditionalFormatting>
  <conditionalFormatting sqref="G4073">
    <cfRule type="duplicateValues" dxfId="52" priority="50"/>
  </conditionalFormatting>
  <conditionalFormatting sqref="G4074">
    <cfRule type="duplicateValues" dxfId="51" priority="49"/>
  </conditionalFormatting>
  <conditionalFormatting sqref="G1012">
    <cfRule type="duplicateValues" dxfId="50" priority="46" stopIfTrue="1"/>
  </conditionalFormatting>
  <conditionalFormatting sqref="B1012">
    <cfRule type="duplicateValues" dxfId="49" priority="47"/>
  </conditionalFormatting>
  <conditionalFormatting sqref="G1012">
    <cfRule type="duplicateValues" dxfId="48" priority="48"/>
  </conditionalFormatting>
  <conditionalFormatting sqref="G2236">
    <cfRule type="duplicateValues" dxfId="47" priority="45" stopIfTrue="1"/>
  </conditionalFormatting>
  <conditionalFormatting sqref="G2243">
    <cfRule type="duplicateValues" dxfId="46" priority="44" stopIfTrue="1"/>
  </conditionalFormatting>
  <conditionalFormatting sqref="G2249">
    <cfRule type="duplicateValues" dxfId="45" priority="43" stopIfTrue="1"/>
  </conditionalFormatting>
  <conditionalFormatting sqref="G2255">
    <cfRule type="duplicateValues" dxfId="44" priority="42" stopIfTrue="1"/>
  </conditionalFormatting>
  <conditionalFormatting sqref="G2261">
    <cfRule type="duplicateValues" dxfId="43" priority="41" stopIfTrue="1"/>
  </conditionalFormatting>
  <conditionalFormatting sqref="G2268">
    <cfRule type="duplicateValues" dxfId="42" priority="40" stopIfTrue="1"/>
  </conditionalFormatting>
  <conditionalFormatting sqref="G2278">
    <cfRule type="duplicateValues" dxfId="41" priority="39" stopIfTrue="1"/>
  </conditionalFormatting>
  <conditionalFormatting sqref="G2284">
    <cfRule type="duplicateValues" dxfId="40" priority="38" stopIfTrue="1"/>
  </conditionalFormatting>
  <conditionalFormatting sqref="G2315">
    <cfRule type="duplicateValues" dxfId="39" priority="37" stopIfTrue="1"/>
  </conditionalFormatting>
  <conditionalFormatting sqref="G1410">
    <cfRule type="duplicateValues" dxfId="38" priority="36" stopIfTrue="1"/>
  </conditionalFormatting>
  <conditionalFormatting sqref="R1410">
    <cfRule type="duplicateValues" dxfId="37" priority="35" stopIfTrue="1"/>
  </conditionalFormatting>
  <conditionalFormatting sqref="S1410">
    <cfRule type="duplicateValues" dxfId="36" priority="34" stopIfTrue="1"/>
  </conditionalFormatting>
  <conditionalFormatting sqref="T1410">
    <cfRule type="duplicateValues" dxfId="35" priority="33" stopIfTrue="1"/>
  </conditionalFormatting>
  <conditionalFormatting sqref="U1410">
    <cfRule type="duplicateValues" dxfId="34" priority="32" stopIfTrue="1"/>
  </conditionalFormatting>
  <conditionalFormatting sqref="W1410">
    <cfRule type="duplicateValues" dxfId="33" priority="31" stopIfTrue="1"/>
  </conditionalFormatting>
  <conditionalFormatting sqref="V1410">
    <cfRule type="duplicateValues" dxfId="32" priority="30" stopIfTrue="1"/>
  </conditionalFormatting>
  <conditionalFormatting sqref="G1587">
    <cfRule type="duplicateValues" dxfId="31" priority="27" stopIfTrue="1"/>
  </conditionalFormatting>
  <conditionalFormatting sqref="G1587">
    <cfRule type="duplicateValues" dxfId="30" priority="28"/>
  </conditionalFormatting>
  <conditionalFormatting sqref="B1587">
    <cfRule type="duplicateValues" dxfId="29" priority="29"/>
  </conditionalFormatting>
  <conditionalFormatting sqref="G1605">
    <cfRule type="duplicateValues" dxfId="28" priority="24" stopIfTrue="1"/>
  </conditionalFormatting>
  <conditionalFormatting sqref="G1605">
    <cfRule type="duplicateValues" dxfId="27" priority="25"/>
  </conditionalFormatting>
  <conditionalFormatting sqref="B1605">
    <cfRule type="duplicateValues" dxfId="26" priority="26"/>
  </conditionalFormatting>
  <conditionalFormatting sqref="G1625">
    <cfRule type="duplicateValues" dxfId="25" priority="22" stopIfTrue="1"/>
  </conditionalFormatting>
  <conditionalFormatting sqref="G1625">
    <cfRule type="duplicateValues" dxfId="24" priority="23"/>
  </conditionalFormatting>
  <conditionalFormatting sqref="B1625">
    <cfRule type="duplicateValues" dxfId="23" priority="21"/>
  </conditionalFormatting>
  <conditionalFormatting sqref="G1634">
    <cfRule type="duplicateValues" dxfId="22" priority="19" stopIfTrue="1"/>
  </conditionalFormatting>
  <conditionalFormatting sqref="G1634">
    <cfRule type="duplicateValues" dxfId="21" priority="20"/>
  </conditionalFormatting>
  <conditionalFormatting sqref="B1634">
    <cfRule type="duplicateValues" dxfId="20" priority="18"/>
  </conditionalFormatting>
  <conditionalFormatting sqref="G2988">
    <cfRule type="duplicateValues" dxfId="19" priority="17" stopIfTrue="1"/>
  </conditionalFormatting>
  <conditionalFormatting sqref="G2997">
    <cfRule type="duplicateValues" dxfId="18" priority="16" stopIfTrue="1"/>
  </conditionalFormatting>
  <conditionalFormatting sqref="G3107">
    <cfRule type="duplicateValues" dxfId="17" priority="15" stopIfTrue="1"/>
  </conditionalFormatting>
  <conditionalFormatting sqref="G3489">
    <cfRule type="duplicateValues" dxfId="16" priority="13" stopIfTrue="1"/>
  </conditionalFormatting>
  <conditionalFormatting sqref="G3489">
    <cfRule type="duplicateValues" dxfId="15" priority="14"/>
  </conditionalFormatting>
  <conditionalFormatting sqref="B3649">
    <cfRule type="duplicateValues" dxfId="14" priority="12"/>
  </conditionalFormatting>
  <conditionalFormatting sqref="G3649">
    <cfRule type="duplicateValues" dxfId="13" priority="10" stopIfTrue="1"/>
  </conditionalFormatting>
  <conditionalFormatting sqref="G3649">
    <cfRule type="duplicateValues" dxfId="12" priority="11"/>
  </conditionalFormatting>
  <conditionalFormatting sqref="G3660">
    <cfRule type="duplicateValues" dxfId="11" priority="9" stopIfTrue="1"/>
  </conditionalFormatting>
  <conditionalFormatting sqref="G2686">
    <cfRule type="duplicateValues" dxfId="10" priority="8" stopIfTrue="1"/>
  </conditionalFormatting>
  <conditionalFormatting sqref="B2686">
    <cfRule type="duplicateValues" dxfId="9" priority="7"/>
  </conditionalFormatting>
  <conditionalFormatting sqref="G2686">
    <cfRule type="duplicateValues" dxfId="8" priority="6"/>
  </conditionalFormatting>
  <conditionalFormatting sqref="G3108">
    <cfRule type="duplicateValues" dxfId="7" priority="5" stopIfTrue="1"/>
  </conditionalFormatting>
  <conditionalFormatting sqref="G3647">
    <cfRule type="duplicateValues" dxfId="6" priority="3" stopIfTrue="1"/>
  </conditionalFormatting>
  <conditionalFormatting sqref="G3647">
    <cfRule type="duplicateValues" dxfId="5" priority="4"/>
  </conditionalFormatting>
  <conditionalFormatting sqref="B3647">
    <cfRule type="duplicateValues" dxfId="4" priority="2"/>
  </conditionalFormatting>
  <conditionalFormatting sqref="E3760">
    <cfRule type="duplicateValues" dxfId="3" priority="1"/>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D811"/>
  <sheetViews>
    <sheetView tabSelected="1" zoomScale="70" zoomScaleNormal="70" workbookViewId="0">
      <selection activeCell="J29" sqref="J29"/>
    </sheetView>
  </sheetViews>
  <sheetFormatPr defaultRowHeight="12.75" x14ac:dyDescent="0.2"/>
  <cols>
    <col min="1" max="1" width="9.85546875" style="186" customWidth="1"/>
    <col min="2" max="2" width="8.5703125" style="186" customWidth="1"/>
    <col min="3" max="3" width="17.28515625" style="191" customWidth="1"/>
    <col min="4" max="4" width="34" style="192" customWidth="1"/>
    <col min="5" max="5" width="38.42578125" style="192" customWidth="1"/>
    <col min="6" max="6" width="5.28515625" style="186" customWidth="1"/>
    <col min="7" max="7" width="5.5703125" style="186" customWidth="1"/>
    <col min="8" max="8" width="3.140625" style="186" customWidth="1"/>
    <col min="9" max="9" width="5.28515625" style="186" customWidth="1"/>
    <col min="10" max="10" width="11.140625" style="191" customWidth="1"/>
    <col min="11" max="11" width="10.7109375" style="186" customWidth="1"/>
    <col min="12" max="12" width="8.85546875" style="186" customWidth="1"/>
    <col min="13" max="13" width="5.7109375" style="191" customWidth="1"/>
    <col min="14" max="14" width="11.7109375" style="191" customWidth="1"/>
    <col min="15" max="15" width="38.85546875" style="192" customWidth="1"/>
    <col min="16" max="16" width="4.85546875" style="186" customWidth="1"/>
    <col min="17" max="18" width="8.5703125" style="186" customWidth="1"/>
    <col min="19" max="19" width="9.140625" style="186" customWidth="1"/>
    <col min="20" max="22" width="7.85546875" style="186" customWidth="1"/>
    <col min="23" max="23" width="8.42578125" style="186" customWidth="1"/>
    <col min="24" max="24" width="7" style="186" customWidth="1"/>
    <col min="25" max="25" width="7.140625" style="191" customWidth="1"/>
    <col min="26" max="28" width="17.28515625" style="186" customWidth="1"/>
    <col min="29" max="29" width="8.140625" style="191" customWidth="1"/>
    <col min="30" max="32" width="17.28515625" style="186" customWidth="1"/>
    <col min="33" max="33" width="8.28515625" style="191" customWidth="1"/>
    <col min="34" max="36" width="18.28515625" style="186" customWidth="1"/>
    <col min="37" max="37" width="8.5703125" style="186" customWidth="1"/>
    <col min="38" max="48" width="15.85546875" style="186" customWidth="1"/>
    <col min="49" max="49" width="8.5703125" style="186" bestFit="1" customWidth="1"/>
    <col min="50" max="50" width="20.28515625" style="187" customWidth="1"/>
    <col min="51" max="51" width="21.28515625" style="187" customWidth="1"/>
    <col min="52" max="52" width="15" style="191" customWidth="1"/>
    <col min="53" max="53" width="4.85546875" style="186" customWidth="1"/>
    <col min="54" max="54" width="64.28515625" style="186" customWidth="1"/>
    <col min="55" max="63" width="7.140625" style="186" customWidth="1"/>
    <col min="64" max="64" width="16.42578125" style="186" customWidth="1"/>
    <col min="65" max="265" width="9.140625" style="186"/>
    <col min="266" max="266" width="7.42578125" style="186" customWidth="1"/>
    <col min="267" max="267" width="20.7109375" style="186" customWidth="1"/>
    <col min="268" max="268" width="44.28515625" style="186" customWidth="1"/>
    <col min="269" max="269" width="48.85546875" style="186" customWidth="1"/>
    <col min="270" max="270" width="8.5703125" style="186" customWidth="1"/>
    <col min="271" max="272" width="5.28515625" style="186" customWidth="1"/>
    <col min="273" max="273" width="7" style="186" customWidth="1"/>
    <col min="274" max="274" width="12.28515625" style="186" customWidth="1"/>
    <col min="275" max="275" width="10.7109375" style="186" customWidth="1"/>
    <col min="276" max="276" width="11.140625" style="186" customWidth="1"/>
    <col min="277" max="277" width="8.85546875" style="186" customWidth="1"/>
    <col min="278" max="278" width="13.85546875" style="186" customWidth="1"/>
    <col min="279" max="279" width="38.85546875" style="186" customWidth="1"/>
    <col min="280" max="281" width="4.85546875" style="186" customWidth="1"/>
    <col min="282" max="282" width="11.85546875" style="186" customWidth="1"/>
    <col min="283" max="283" width="9.140625" style="186" customWidth="1"/>
    <col min="284" max="284" width="13.42578125" style="186" customWidth="1"/>
    <col min="285" max="285" width="15.28515625" style="186" customWidth="1"/>
    <col min="286" max="286" width="15.42578125" style="186" customWidth="1"/>
    <col min="287" max="288" width="14.42578125" style="186" customWidth="1"/>
    <col min="289" max="289" width="7.140625" style="186" customWidth="1"/>
    <col min="290" max="292" width="15.140625" style="186" customWidth="1"/>
    <col min="293" max="293" width="6.7109375" style="186" customWidth="1"/>
    <col min="294" max="294" width="16" style="186" customWidth="1"/>
    <col min="295" max="295" width="14.85546875" style="186" customWidth="1"/>
    <col min="296" max="296" width="12.85546875" style="186" customWidth="1"/>
    <col min="297" max="297" width="4.85546875" style="186" customWidth="1"/>
    <col min="298" max="298" width="14.140625" style="186" customWidth="1"/>
    <col min="299" max="299" width="13.85546875" style="186" customWidth="1"/>
    <col min="300" max="300" width="14.140625" style="186" customWidth="1"/>
    <col min="301" max="301" width="8.5703125" style="186" bestFit="1" customWidth="1"/>
    <col min="302" max="302" width="12.85546875" style="186" customWidth="1"/>
    <col min="303" max="303" width="14" style="186" customWidth="1"/>
    <col min="304" max="304" width="13.140625" style="186" customWidth="1"/>
    <col min="305" max="305" width="8.5703125" style="186" bestFit="1" customWidth="1"/>
    <col min="306" max="306" width="15" style="186" customWidth="1"/>
    <col min="307" max="307" width="14.7109375" style="186" customWidth="1"/>
    <col min="308" max="308" width="15" style="186" customWidth="1"/>
    <col min="309" max="309" width="59.7109375" style="186" customWidth="1"/>
    <col min="310" max="310" width="81.7109375" style="186" bestFit="1" customWidth="1"/>
    <col min="311" max="311" width="19.42578125" style="186" customWidth="1"/>
    <col min="312" max="312" width="14.5703125" style="186" customWidth="1"/>
    <col min="313" max="313" width="12.28515625" style="186" customWidth="1"/>
    <col min="314" max="314" width="14.5703125" style="186" customWidth="1"/>
    <col min="315" max="315" width="11.7109375" style="186" customWidth="1"/>
    <col min="316" max="316" width="14" style="186" customWidth="1"/>
    <col min="317" max="317" width="20.5703125" style="186" customWidth="1"/>
    <col min="318" max="318" width="11.7109375" style="186" customWidth="1"/>
    <col min="319" max="319" width="10.85546875" style="186" customWidth="1"/>
    <col min="320" max="521" width="9.140625" style="186"/>
    <col min="522" max="522" width="7.42578125" style="186" customWidth="1"/>
    <col min="523" max="523" width="20.7109375" style="186" customWidth="1"/>
    <col min="524" max="524" width="44.28515625" style="186" customWidth="1"/>
    <col min="525" max="525" width="48.85546875" style="186" customWidth="1"/>
    <col min="526" max="526" width="8.5703125" style="186" customWidth="1"/>
    <col min="527" max="528" width="5.28515625" style="186" customWidth="1"/>
    <col min="529" max="529" width="7" style="186" customWidth="1"/>
    <col min="530" max="530" width="12.28515625" style="186" customWidth="1"/>
    <col min="531" max="531" width="10.7109375" style="186" customWidth="1"/>
    <col min="532" max="532" width="11.140625" style="186" customWidth="1"/>
    <col min="533" max="533" width="8.85546875" style="186" customWidth="1"/>
    <col min="534" max="534" width="13.85546875" style="186" customWidth="1"/>
    <col min="535" max="535" width="38.85546875" style="186" customWidth="1"/>
    <col min="536" max="537" width="4.85546875" style="186" customWidth="1"/>
    <col min="538" max="538" width="11.85546875" style="186" customWidth="1"/>
    <col min="539" max="539" width="9.140625" style="186" customWidth="1"/>
    <col min="540" max="540" width="13.42578125" style="186" customWidth="1"/>
    <col min="541" max="541" width="15.28515625" style="186" customWidth="1"/>
    <col min="542" max="542" width="15.42578125" style="186" customWidth="1"/>
    <col min="543" max="544" width="14.42578125" style="186" customWidth="1"/>
    <col min="545" max="545" width="7.140625" style="186" customWidth="1"/>
    <col min="546" max="548" width="15.140625" style="186" customWidth="1"/>
    <col min="549" max="549" width="6.7109375" style="186" customWidth="1"/>
    <col min="550" max="550" width="16" style="186" customWidth="1"/>
    <col min="551" max="551" width="14.85546875" style="186" customWidth="1"/>
    <col min="552" max="552" width="12.85546875" style="186" customWidth="1"/>
    <col min="553" max="553" width="4.85546875" style="186" customWidth="1"/>
    <col min="554" max="554" width="14.140625" style="186" customWidth="1"/>
    <col min="555" max="555" width="13.85546875" style="186" customWidth="1"/>
    <col min="556" max="556" width="14.140625" style="186" customWidth="1"/>
    <col min="557" max="557" width="8.5703125" style="186" bestFit="1" customWidth="1"/>
    <col min="558" max="558" width="12.85546875" style="186" customWidth="1"/>
    <col min="559" max="559" width="14" style="186" customWidth="1"/>
    <col min="560" max="560" width="13.140625" style="186" customWidth="1"/>
    <col min="561" max="561" width="8.5703125" style="186" bestFit="1" customWidth="1"/>
    <col min="562" max="562" width="15" style="186" customWidth="1"/>
    <col min="563" max="563" width="14.7109375" style="186" customWidth="1"/>
    <col min="564" max="564" width="15" style="186" customWidth="1"/>
    <col min="565" max="565" width="59.7109375" style="186" customWidth="1"/>
    <col min="566" max="566" width="81.7109375" style="186" bestFit="1" customWidth="1"/>
    <col min="567" max="567" width="19.42578125" style="186" customWidth="1"/>
    <col min="568" max="568" width="14.5703125" style="186" customWidth="1"/>
    <col min="569" max="569" width="12.28515625" style="186" customWidth="1"/>
    <col min="570" max="570" width="14.5703125" style="186" customWidth="1"/>
    <col min="571" max="571" width="11.7109375" style="186" customWidth="1"/>
    <col min="572" max="572" width="14" style="186" customWidth="1"/>
    <col min="573" max="573" width="20.5703125" style="186" customWidth="1"/>
    <col min="574" max="574" width="11.7109375" style="186" customWidth="1"/>
    <col min="575" max="575" width="10.85546875" style="186" customWidth="1"/>
    <col min="576" max="777" width="9.140625" style="186"/>
    <col min="778" max="778" width="7.42578125" style="186" customWidth="1"/>
    <col min="779" max="779" width="20.7109375" style="186" customWidth="1"/>
    <col min="780" max="780" width="44.28515625" style="186" customWidth="1"/>
    <col min="781" max="781" width="48.85546875" style="186" customWidth="1"/>
    <col min="782" max="782" width="8.5703125" style="186" customWidth="1"/>
    <col min="783" max="784" width="5.28515625" style="186" customWidth="1"/>
    <col min="785" max="785" width="7" style="186" customWidth="1"/>
    <col min="786" max="786" width="12.28515625" style="186" customWidth="1"/>
    <col min="787" max="787" width="10.7109375" style="186" customWidth="1"/>
    <col min="788" max="788" width="11.140625" style="186" customWidth="1"/>
    <col min="789" max="789" width="8.85546875" style="186" customWidth="1"/>
    <col min="790" max="790" width="13.85546875" style="186" customWidth="1"/>
    <col min="791" max="791" width="38.85546875" style="186" customWidth="1"/>
    <col min="792" max="793" width="4.85546875" style="186" customWidth="1"/>
    <col min="794" max="794" width="11.85546875" style="186" customWidth="1"/>
    <col min="795" max="795" width="9.140625" style="186" customWidth="1"/>
    <col min="796" max="796" width="13.42578125" style="186" customWidth="1"/>
    <col min="797" max="797" width="15.28515625" style="186" customWidth="1"/>
    <col min="798" max="798" width="15.42578125" style="186" customWidth="1"/>
    <col min="799" max="800" width="14.42578125" style="186" customWidth="1"/>
    <col min="801" max="801" width="7.140625" style="186" customWidth="1"/>
    <col min="802" max="804" width="15.140625" style="186" customWidth="1"/>
    <col min="805" max="805" width="6.7109375" style="186" customWidth="1"/>
    <col min="806" max="806" width="16" style="186" customWidth="1"/>
    <col min="807" max="807" width="14.85546875" style="186" customWidth="1"/>
    <col min="808" max="808" width="12.85546875" style="186" customWidth="1"/>
    <col min="809" max="809" width="4.85546875" style="186" customWidth="1"/>
    <col min="810" max="810" width="14.140625" style="186" customWidth="1"/>
    <col min="811" max="811" width="13.85546875" style="186" customWidth="1"/>
    <col min="812" max="812" width="14.140625" style="186" customWidth="1"/>
    <col min="813" max="813" width="8.5703125" style="186" bestFit="1" customWidth="1"/>
    <col min="814" max="814" width="12.85546875" style="186" customWidth="1"/>
    <col min="815" max="815" width="14" style="186" customWidth="1"/>
    <col min="816" max="816" width="13.140625" style="186" customWidth="1"/>
    <col min="817" max="817" width="8.5703125" style="186" bestFit="1" customWidth="1"/>
    <col min="818" max="818" width="15" style="186" customWidth="1"/>
    <col min="819" max="819" width="14.7109375" style="186" customWidth="1"/>
    <col min="820" max="820" width="15" style="186" customWidth="1"/>
    <col min="821" max="821" width="59.7109375" style="186" customWidth="1"/>
    <col min="822" max="822" width="81.7109375" style="186" bestFit="1" customWidth="1"/>
    <col min="823" max="823" width="19.42578125" style="186" customWidth="1"/>
    <col min="824" max="824" width="14.5703125" style="186" customWidth="1"/>
    <col min="825" max="825" width="12.28515625" style="186" customWidth="1"/>
    <col min="826" max="826" width="14.5703125" style="186" customWidth="1"/>
    <col min="827" max="827" width="11.7109375" style="186" customWidth="1"/>
    <col min="828" max="828" width="14" style="186" customWidth="1"/>
    <col min="829" max="829" width="20.5703125" style="186" customWidth="1"/>
    <col min="830" max="830" width="11.7109375" style="186" customWidth="1"/>
    <col min="831" max="831" width="10.85546875" style="186" customWidth="1"/>
    <col min="832" max="1033" width="9.140625" style="186"/>
    <col min="1034" max="1034" width="7.42578125" style="186" customWidth="1"/>
    <col min="1035" max="1035" width="20.7109375" style="186" customWidth="1"/>
    <col min="1036" max="1036" width="44.28515625" style="186" customWidth="1"/>
    <col min="1037" max="1037" width="48.85546875" style="186" customWidth="1"/>
    <col min="1038" max="1038" width="8.5703125" style="186" customWidth="1"/>
    <col min="1039" max="1040" width="5.28515625" style="186" customWidth="1"/>
    <col min="1041" max="1041" width="7" style="186" customWidth="1"/>
    <col min="1042" max="1042" width="12.28515625" style="186" customWidth="1"/>
    <col min="1043" max="1043" width="10.7109375" style="186" customWidth="1"/>
    <col min="1044" max="1044" width="11.140625" style="186" customWidth="1"/>
    <col min="1045" max="1045" width="8.85546875" style="186" customWidth="1"/>
    <col min="1046" max="1046" width="13.85546875" style="186" customWidth="1"/>
    <col min="1047" max="1047" width="38.85546875" style="186" customWidth="1"/>
    <col min="1048" max="1049" width="4.85546875" style="186" customWidth="1"/>
    <col min="1050" max="1050" width="11.85546875" style="186" customWidth="1"/>
    <col min="1051" max="1051" width="9.140625" style="186" customWidth="1"/>
    <col min="1052" max="1052" width="13.42578125" style="186" customWidth="1"/>
    <col min="1053" max="1053" width="15.28515625" style="186" customWidth="1"/>
    <col min="1054" max="1054" width="15.42578125" style="186" customWidth="1"/>
    <col min="1055" max="1056" width="14.42578125" style="186" customWidth="1"/>
    <col min="1057" max="1057" width="7.140625" style="186" customWidth="1"/>
    <col min="1058" max="1060" width="15.140625" style="186" customWidth="1"/>
    <col min="1061" max="1061" width="6.7109375" style="186" customWidth="1"/>
    <col min="1062" max="1062" width="16" style="186" customWidth="1"/>
    <col min="1063" max="1063" width="14.85546875" style="186" customWidth="1"/>
    <col min="1064" max="1064" width="12.85546875" style="186" customWidth="1"/>
    <col min="1065" max="1065" width="4.85546875" style="186" customWidth="1"/>
    <col min="1066" max="1066" width="14.140625" style="186" customWidth="1"/>
    <col min="1067" max="1067" width="13.85546875" style="186" customWidth="1"/>
    <col min="1068" max="1068" width="14.140625" style="186" customWidth="1"/>
    <col min="1069" max="1069" width="8.5703125" style="186" bestFit="1" customWidth="1"/>
    <col min="1070" max="1070" width="12.85546875" style="186" customWidth="1"/>
    <col min="1071" max="1071" width="14" style="186" customWidth="1"/>
    <col min="1072" max="1072" width="13.140625" style="186" customWidth="1"/>
    <col min="1073" max="1073" width="8.5703125" style="186" bestFit="1" customWidth="1"/>
    <col min="1074" max="1074" width="15" style="186" customWidth="1"/>
    <col min="1075" max="1075" width="14.7109375" style="186" customWidth="1"/>
    <col min="1076" max="1076" width="15" style="186" customWidth="1"/>
    <col min="1077" max="1077" width="59.7109375" style="186" customWidth="1"/>
    <col min="1078" max="1078" width="81.7109375" style="186" bestFit="1" customWidth="1"/>
    <col min="1079" max="1079" width="19.42578125" style="186" customWidth="1"/>
    <col min="1080" max="1080" width="14.5703125" style="186" customWidth="1"/>
    <col min="1081" max="1081" width="12.28515625" style="186" customWidth="1"/>
    <col min="1082" max="1082" width="14.5703125" style="186" customWidth="1"/>
    <col min="1083" max="1083" width="11.7109375" style="186" customWidth="1"/>
    <col min="1084" max="1084" width="14" style="186" customWidth="1"/>
    <col min="1085" max="1085" width="20.5703125" style="186" customWidth="1"/>
    <col min="1086" max="1086" width="11.7109375" style="186" customWidth="1"/>
    <col min="1087" max="1087" width="10.85546875" style="186" customWidth="1"/>
    <col min="1088" max="1289" width="9.140625" style="186"/>
    <col min="1290" max="1290" width="7.42578125" style="186" customWidth="1"/>
    <col min="1291" max="1291" width="20.7109375" style="186" customWidth="1"/>
    <col min="1292" max="1292" width="44.28515625" style="186" customWidth="1"/>
    <col min="1293" max="1293" width="48.85546875" style="186" customWidth="1"/>
    <col min="1294" max="1294" width="8.5703125" style="186" customWidth="1"/>
    <col min="1295" max="1296" width="5.28515625" style="186" customWidth="1"/>
    <col min="1297" max="1297" width="7" style="186" customWidth="1"/>
    <col min="1298" max="1298" width="12.28515625" style="186" customWidth="1"/>
    <col min="1299" max="1299" width="10.7109375" style="186" customWidth="1"/>
    <col min="1300" max="1300" width="11.140625" style="186" customWidth="1"/>
    <col min="1301" max="1301" width="8.85546875" style="186" customWidth="1"/>
    <col min="1302" max="1302" width="13.85546875" style="186" customWidth="1"/>
    <col min="1303" max="1303" width="38.85546875" style="186" customWidth="1"/>
    <col min="1304" max="1305" width="4.85546875" style="186" customWidth="1"/>
    <col min="1306" max="1306" width="11.85546875" style="186" customWidth="1"/>
    <col min="1307" max="1307" width="9.140625" style="186" customWidth="1"/>
    <col min="1308" max="1308" width="13.42578125" style="186" customWidth="1"/>
    <col min="1309" max="1309" width="15.28515625" style="186" customWidth="1"/>
    <col min="1310" max="1310" width="15.42578125" style="186" customWidth="1"/>
    <col min="1311" max="1312" width="14.42578125" style="186" customWidth="1"/>
    <col min="1313" max="1313" width="7.140625" style="186" customWidth="1"/>
    <col min="1314" max="1316" width="15.140625" style="186" customWidth="1"/>
    <col min="1317" max="1317" width="6.7109375" style="186" customWidth="1"/>
    <col min="1318" max="1318" width="16" style="186" customWidth="1"/>
    <col min="1319" max="1319" width="14.85546875" style="186" customWidth="1"/>
    <col min="1320" max="1320" width="12.85546875" style="186" customWidth="1"/>
    <col min="1321" max="1321" width="4.85546875" style="186" customWidth="1"/>
    <col min="1322" max="1322" width="14.140625" style="186" customWidth="1"/>
    <col min="1323" max="1323" width="13.85546875" style="186" customWidth="1"/>
    <col min="1324" max="1324" width="14.140625" style="186" customWidth="1"/>
    <col min="1325" max="1325" width="8.5703125" style="186" bestFit="1" customWidth="1"/>
    <col min="1326" max="1326" width="12.85546875" style="186" customWidth="1"/>
    <col min="1327" max="1327" width="14" style="186" customWidth="1"/>
    <col min="1328" max="1328" width="13.140625" style="186" customWidth="1"/>
    <col min="1329" max="1329" width="8.5703125" style="186" bestFit="1" customWidth="1"/>
    <col min="1330" max="1330" width="15" style="186" customWidth="1"/>
    <col min="1331" max="1331" width="14.7109375" style="186" customWidth="1"/>
    <col min="1332" max="1332" width="15" style="186" customWidth="1"/>
    <col min="1333" max="1333" width="59.7109375" style="186" customWidth="1"/>
    <col min="1334" max="1334" width="81.7109375" style="186" bestFit="1" customWidth="1"/>
    <col min="1335" max="1335" width="19.42578125" style="186" customWidth="1"/>
    <col min="1336" max="1336" width="14.5703125" style="186" customWidth="1"/>
    <col min="1337" max="1337" width="12.28515625" style="186" customWidth="1"/>
    <col min="1338" max="1338" width="14.5703125" style="186" customWidth="1"/>
    <col min="1339" max="1339" width="11.7109375" style="186" customWidth="1"/>
    <col min="1340" max="1340" width="14" style="186" customWidth="1"/>
    <col min="1341" max="1341" width="20.5703125" style="186" customWidth="1"/>
    <col min="1342" max="1342" width="11.7109375" style="186" customWidth="1"/>
    <col min="1343" max="1343" width="10.85546875" style="186" customWidth="1"/>
    <col min="1344" max="1545" width="9.140625" style="186"/>
    <col min="1546" max="1546" width="7.42578125" style="186" customWidth="1"/>
    <col min="1547" max="1547" width="20.7109375" style="186" customWidth="1"/>
    <col min="1548" max="1548" width="44.28515625" style="186" customWidth="1"/>
    <col min="1549" max="1549" width="48.85546875" style="186" customWidth="1"/>
    <col min="1550" max="1550" width="8.5703125" style="186" customWidth="1"/>
    <col min="1551" max="1552" width="5.28515625" style="186" customWidth="1"/>
    <col min="1553" max="1553" width="7" style="186" customWidth="1"/>
    <col min="1554" max="1554" width="12.28515625" style="186" customWidth="1"/>
    <col min="1555" max="1555" width="10.7109375" style="186" customWidth="1"/>
    <col min="1556" max="1556" width="11.140625" style="186" customWidth="1"/>
    <col min="1557" max="1557" width="8.85546875" style="186" customWidth="1"/>
    <col min="1558" max="1558" width="13.85546875" style="186" customWidth="1"/>
    <col min="1559" max="1559" width="38.85546875" style="186" customWidth="1"/>
    <col min="1560" max="1561" width="4.85546875" style="186" customWidth="1"/>
    <col min="1562" max="1562" width="11.85546875" style="186" customWidth="1"/>
    <col min="1563" max="1563" width="9.140625" style="186" customWidth="1"/>
    <col min="1564" max="1564" width="13.42578125" style="186" customWidth="1"/>
    <col min="1565" max="1565" width="15.28515625" style="186" customWidth="1"/>
    <col min="1566" max="1566" width="15.42578125" style="186" customWidth="1"/>
    <col min="1567" max="1568" width="14.42578125" style="186" customWidth="1"/>
    <col min="1569" max="1569" width="7.140625" style="186" customWidth="1"/>
    <col min="1570" max="1572" width="15.140625" style="186" customWidth="1"/>
    <col min="1573" max="1573" width="6.7109375" style="186" customWidth="1"/>
    <col min="1574" max="1574" width="16" style="186" customWidth="1"/>
    <col min="1575" max="1575" width="14.85546875" style="186" customWidth="1"/>
    <col min="1576" max="1576" width="12.85546875" style="186" customWidth="1"/>
    <col min="1577" max="1577" width="4.85546875" style="186" customWidth="1"/>
    <col min="1578" max="1578" width="14.140625" style="186" customWidth="1"/>
    <col min="1579" max="1579" width="13.85546875" style="186" customWidth="1"/>
    <col min="1580" max="1580" width="14.140625" style="186" customWidth="1"/>
    <col min="1581" max="1581" width="8.5703125" style="186" bestFit="1" customWidth="1"/>
    <col min="1582" max="1582" width="12.85546875" style="186" customWidth="1"/>
    <col min="1583" max="1583" width="14" style="186" customWidth="1"/>
    <col min="1584" max="1584" width="13.140625" style="186" customWidth="1"/>
    <col min="1585" max="1585" width="8.5703125" style="186" bestFit="1" customWidth="1"/>
    <col min="1586" max="1586" width="15" style="186" customWidth="1"/>
    <col min="1587" max="1587" width="14.7109375" style="186" customWidth="1"/>
    <col min="1588" max="1588" width="15" style="186" customWidth="1"/>
    <col min="1589" max="1589" width="59.7109375" style="186" customWidth="1"/>
    <col min="1590" max="1590" width="81.7109375" style="186" bestFit="1" customWidth="1"/>
    <col min="1591" max="1591" width="19.42578125" style="186" customWidth="1"/>
    <col min="1592" max="1592" width="14.5703125" style="186" customWidth="1"/>
    <col min="1593" max="1593" width="12.28515625" style="186" customWidth="1"/>
    <col min="1594" max="1594" width="14.5703125" style="186" customWidth="1"/>
    <col min="1595" max="1595" width="11.7109375" style="186" customWidth="1"/>
    <col min="1596" max="1596" width="14" style="186" customWidth="1"/>
    <col min="1597" max="1597" width="20.5703125" style="186" customWidth="1"/>
    <col min="1598" max="1598" width="11.7109375" style="186" customWidth="1"/>
    <col min="1599" max="1599" width="10.85546875" style="186" customWidth="1"/>
    <col min="1600" max="1801" width="9.140625" style="186"/>
    <col min="1802" max="1802" width="7.42578125" style="186" customWidth="1"/>
    <col min="1803" max="1803" width="20.7109375" style="186" customWidth="1"/>
    <col min="1804" max="1804" width="44.28515625" style="186" customWidth="1"/>
    <col min="1805" max="1805" width="48.85546875" style="186" customWidth="1"/>
    <col min="1806" max="1806" width="8.5703125" style="186" customWidth="1"/>
    <col min="1807" max="1808" width="5.28515625" style="186" customWidth="1"/>
    <col min="1809" max="1809" width="7" style="186" customWidth="1"/>
    <col min="1810" max="1810" width="12.28515625" style="186" customWidth="1"/>
    <col min="1811" max="1811" width="10.7109375" style="186" customWidth="1"/>
    <col min="1812" max="1812" width="11.140625" style="186" customWidth="1"/>
    <col min="1813" max="1813" width="8.85546875" style="186" customWidth="1"/>
    <col min="1814" max="1814" width="13.85546875" style="186" customWidth="1"/>
    <col min="1815" max="1815" width="38.85546875" style="186" customWidth="1"/>
    <col min="1816" max="1817" width="4.85546875" style="186" customWidth="1"/>
    <col min="1818" max="1818" width="11.85546875" style="186" customWidth="1"/>
    <col min="1819" max="1819" width="9.140625" style="186" customWidth="1"/>
    <col min="1820" max="1820" width="13.42578125" style="186" customWidth="1"/>
    <col min="1821" max="1821" width="15.28515625" style="186" customWidth="1"/>
    <col min="1822" max="1822" width="15.42578125" style="186" customWidth="1"/>
    <col min="1823" max="1824" width="14.42578125" style="186" customWidth="1"/>
    <col min="1825" max="1825" width="7.140625" style="186" customWidth="1"/>
    <col min="1826" max="1828" width="15.140625" style="186" customWidth="1"/>
    <col min="1829" max="1829" width="6.7109375" style="186" customWidth="1"/>
    <col min="1830" max="1830" width="16" style="186" customWidth="1"/>
    <col min="1831" max="1831" width="14.85546875" style="186" customWidth="1"/>
    <col min="1832" max="1832" width="12.85546875" style="186" customWidth="1"/>
    <col min="1833" max="1833" width="4.85546875" style="186" customWidth="1"/>
    <col min="1834" max="1834" width="14.140625" style="186" customWidth="1"/>
    <col min="1835" max="1835" width="13.85546875" style="186" customWidth="1"/>
    <col min="1836" max="1836" width="14.140625" style="186" customWidth="1"/>
    <col min="1837" max="1837" width="8.5703125" style="186" bestFit="1" customWidth="1"/>
    <col min="1838" max="1838" width="12.85546875" style="186" customWidth="1"/>
    <col min="1839" max="1839" width="14" style="186" customWidth="1"/>
    <col min="1840" max="1840" width="13.140625" style="186" customWidth="1"/>
    <col min="1841" max="1841" width="8.5703125" style="186" bestFit="1" customWidth="1"/>
    <col min="1842" max="1842" width="15" style="186" customWidth="1"/>
    <col min="1843" max="1843" width="14.7109375" style="186" customWidth="1"/>
    <col min="1844" max="1844" width="15" style="186" customWidth="1"/>
    <col min="1845" max="1845" width="59.7109375" style="186" customWidth="1"/>
    <col min="1846" max="1846" width="81.7109375" style="186" bestFit="1" customWidth="1"/>
    <col min="1847" max="1847" width="19.42578125" style="186" customWidth="1"/>
    <col min="1848" max="1848" width="14.5703125" style="186" customWidth="1"/>
    <col min="1849" max="1849" width="12.28515625" style="186" customWidth="1"/>
    <col min="1850" max="1850" width="14.5703125" style="186" customWidth="1"/>
    <col min="1851" max="1851" width="11.7109375" style="186" customWidth="1"/>
    <col min="1852" max="1852" width="14" style="186" customWidth="1"/>
    <col min="1853" max="1853" width="20.5703125" style="186" customWidth="1"/>
    <col min="1854" max="1854" width="11.7109375" style="186" customWidth="1"/>
    <col min="1855" max="1855" width="10.85546875" style="186" customWidth="1"/>
    <col min="1856" max="2057" width="9.140625" style="186"/>
    <col min="2058" max="2058" width="7.42578125" style="186" customWidth="1"/>
    <col min="2059" max="2059" width="20.7109375" style="186" customWidth="1"/>
    <col min="2060" max="2060" width="44.28515625" style="186" customWidth="1"/>
    <col min="2061" max="2061" width="48.85546875" style="186" customWidth="1"/>
    <col min="2062" max="2062" width="8.5703125" style="186" customWidth="1"/>
    <col min="2063" max="2064" width="5.28515625" style="186" customWidth="1"/>
    <col min="2065" max="2065" width="7" style="186" customWidth="1"/>
    <col min="2066" max="2066" width="12.28515625" style="186" customWidth="1"/>
    <col min="2067" max="2067" width="10.7109375" style="186" customWidth="1"/>
    <col min="2068" max="2068" width="11.140625" style="186" customWidth="1"/>
    <col min="2069" max="2069" width="8.85546875" style="186" customWidth="1"/>
    <col min="2070" max="2070" width="13.85546875" style="186" customWidth="1"/>
    <col min="2071" max="2071" width="38.85546875" style="186" customWidth="1"/>
    <col min="2072" max="2073" width="4.85546875" style="186" customWidth="1"/>
    <col min="2074" max="2074" width="11.85546875" style="186" customWidth="1"/>
    <col min="2075" max="2075" width="9.140625" style="186" customWidth="1"/>
    <col min="2076" max="2076" width="13.42578125" style="186" customWidth="1"/>
    <col min="2077" max="2077" width="15.28515625" style="186" customWidth="1"/>
    <col min="2078" max="2078" width="15.42578125" style="186" customWidth="1"/>
    <col min="2079" max="2080" width="14.42578125" style="186" customWidth="1"/>
    <col min="2081" max="2081" width="7.140625" style="186" customWidth="1"/>
    <col min="2082" max="2084" width="15.140625" style="186" customWidth="1"/>
    <col min="2085" max="2085" width="6.7109375" style="186" customWidth="1"/>
    <col min="2086" max="2086" width="16" style="186" customWidth="1"/>
    <col min="2087" max="2087" width="14.85546875" style="186" customWidth="1"/>
    <col min="2088" max="2088" width="12.85546875" style="186" customWidth="1"/>
    <col min="2089" max="2089" width="4.85546875" style="186" customWidth="1"/>
    <col min="2090" max="2090" width="14.140625" style="186" customWidth="1"/>
    <col min="2091" max="2091" width="13.85546875" style="186" customWidth="1"/>
    <col min="2092" max="2092" width="14.140625" style="186" customWidth="1"/>
    <col min="2093" max="2093" width="8.5703125" style="186" bestFit="1" customWidth="1"/>
    <col min="2094" max="2094" width="12.85546875" style="186" customWidth="1"/>
    <col min="2095" max="2095" width="14" style="186" customWidth="1"/>
    <col min="2096" max="2096" width="13.140625" style="186" customWidth="1"/>
    <col min="2097" max="2097" width="8.5703125" style="186" bestFit="1" customWidth="1"/>
    <col min="2098" max="2098" width="15" style="186" customWidth="1"/>
    <col min="2099" max="2099" width="14.7109375" style="186" customWidth="1"/>
    <col min="2100" max="2100" width="15" style="186" customWidth="1"/>
    <col min="2101" max="2101" width="59.7109375" style="186" customWidth="1"/>
    <col min="2102" max="2102" width="81.7109375" style="186" bestFit="1" customWidth="1"/>
    <col min="2103" max="2103" width="19.42578125" style="186" customWidth="1"/>
    <col min="2104" max="2104" width="14.5703125" style="186" customWidth="1"/>
    <col min="2105" max="2105" width="12.28515625" style="186" customWidth="1"/>
    <col min="2106" max="2106" width="14.5703125" style="186" customWidth="1"/>
    <col min="2107" max="2107" width="11.7109375" style="186" customWidth="1"/>
    <col min="2108" max="2108" width="14" style="186" customWidth="1"/>
    <col min="2109" max="2109" width="20.5703125" style="186" customWidth="1"/>
    <col min="2110" max="2110" width="11.7109375" style="186" customWidth="1"/>
    <col min="2111" max="2111" width="10.85546875" style="186" customWidth="1"/>
    <col min="2112" max="2313" width="9.140625" style="186"/>
    <col min="2314" max="2314" width="7.42578125" style="186" customWidth="1"/>
    <col min="2315" max="2315" width="20.7109375" style="186" customWidth="1"/>
    <col min="2316" max="2316" width="44.28515625" style="186" customWidth="1"/>
    <col min="2317" max="2317" width="48.85546875" style="186" customWidth="1"/>
    <col min="2318" max="2318" width="8.5703125" style="186" customWidth="1"/>
    <col min="2319" max="2320" width="5.28515625" style="186" customWidth="1"/>
    <col min="2321" max="2321" width="7" style="186" customWidth="1"/>
    <col min="2322" max="2322" width="12.28515625" style="186" customWidth="1"/>
    <col min="2323" max="2323" width="10.7109375" style="186" customWidth="1"/>
    <col min="2324" max="2324" width="11.140625" style="186" customWidth="1"/>
    <col min="2325" max="2325" width="8.85546875" style="186" customWidth="1"/>
    <col min="2326" max="2326" width="13.85546875" style="186" customWidth="1"/>
    <col min="2327" max="2327" width="38.85546875" style="186" customWidth="1"/>
    <col min="2328" max="2329" width="4.85546875" style="186" customWidth="1"/>
    <col min="2330" max="2330" width="11.85546875" style="186" customWidth="1"/>
    <col min="2331" max="2331" width="9.140625" style="186" customWidth="1"/>
    <col min="2332" max="2332" width="13.42578125" style="186" customWidth="1"/>
    <col min="2333" max="2333" width="15.28515625" style="186" customWidth="1"/>
    <col min="2334" max="2334" width="15.42578125" style="186" customWidth="1"/>
    <col min="2335" max="2336" width="14.42578125" style="186" customWidth="1"/>
    <col min="2337" max="2337" width="7.140625" style="186" customWidth="1"/>
    <col min="2338" max="2340" width="15.140625" style="186" customWidth="1"/>
    <col min="2341" max="2341" width="6.7109375" style="186" customWidth="1"/>
    <col min="2342" max="2342" width="16" style="186" customWidth="1"/>
    <col min="2343" max="2343" width="14.85546875" style="186" customWidth="1"/>
    <col min="2344" max="2344" width="12.85546875" style="186" customWidth="1"/>
    <col min="2345" max="2345" width="4.85546875" style="186" customWidth="1"/>
    <col min="2346" max="2346" width="14.140625" style="186" customWidth="1"/>
    <col min="2347" max="2347" width="13.85546875" style="186" customWidth="1"/>
    <col min="2348" max="2348" width="14.140625" style="186" customWidth="1"/>
    <col min="2349" max="2349" width="8.5703125" style="186" bestFit="1" customWidth="1"/>
    <col min="2350" max="2350" width="12.85546875" style="186" customWidth="1"/>
    <col min="2351" max="2351" width="14" style="186" customWidth="1"/>
    <col min="2352" max="2352" width="13.140625" style="186" customWidth="1"/>
    <col min="2353" max="2353" width="8.5703125" style="186" bestFit="1" customWidth="1"/>
    <col min="2354" max="2354" width="15" style="186" customWidth="1"/>
    <col min="2355" max="2355" width="14.7109375" style="186" customWidth="1"/>
    <col min="2356" max="2356" width="15" style="186" customWidth="1"/>
    <col min="2357" max="2357" width="59.7109375" style="186" customWidth="1"/>
    <col min="2358" max="2358" width="81.7109375" style="186" bestFit="1" customWidth="1"/>
    <col min="2359" max="2359" width="19.42578125" style="186" customWidth="1"/>
    <col min="2360" max="2360" width="14.5703125" style="186" customWidth="1"/>
    <col min="2361" max="2361" width="12.28515625" style="186" customWidth="1"/>
    <col min="2362" max="2362" width="14.5703125" style="186" customWidth="1"/>
    <col min="2363" max="2363" width="11.7109375" style="186" customWidth="1"/>
    <col min="2364" max="2364" width="14" style="186" customWidth="1"/>
    <col min="2365" max="2365" width="20.5703125" style="186" customWidth="1"/>
    <col min="2366" max="2366" width="11.7109375" style="186" customWidth="1"/>
    <col min="2367" max="2367" width="10.85546875" style="186" customWidth="1"/>
    <col min="2368" max="2569" width="9.140625" style="186"/>
    <col min="2570" max="2570" width="7.42578125" style="186" customWidth="1"/>
    <col min="2571" max="2571" width="20.7109375" style="186" customWidth="1"/>
    <col min="2572" max="2572" width="44.28515625" style="186" customWidth="1"/>
    <col min="2573" max="2573" width="48.85546875" style="186" customWidth="1"/>
    <col min="2574" max="2574" width="8.5703125" style="186" customWidth="1"/>
    <col min="2575" max="2576" width="5.28515625" style="186" customWidth="1"/>
    <col min="2577" max="2577" width="7" style="186" customWidth="1"/>
    <col min="2578" max="2578" width="12.28515625" style="186" customWidth="1"/>
    <col min="2579" max="2579" width="10.7109375" style="186" customWidth="1"/>
    <col min="2580" max="2580" width="11.140625" style="186" customWidth="1"/>
    <col min="2581" max="2581" width="8.85546875" style="186" customWidth="1"/>
    <col min="2582" max="2582" width="13.85546875" style="186" customWidth="1"/>
    <col min="2583" max="2583" width="38.85546875" style="186" customWidth="1"/>
    <col min="2584" max="2585" width="4.85546875" style="186" customWidth="1"/>
    <col min="2586" max="2586" width="11.85546875" style="186" customWidth="1"/>
    <col min="2587" max="2587" width="9.140625" style="186" customWidth="1"/>
    <col min="2588" max="2588" width="13.42578125" style="186" customWidth="1"/>
    <col min="2589" max="2589" width="15.28515625" style="186" customWidth="1"/>
    <col min="2590" max="2590" width="15.42578125" style="186" customWidth="1"/>
    <col min="2591" max="2592" width="14.42578125" style="186" customWidth="1"/>
    <col min="2593" max="2593" width="7.140625" style="186" customWidth="1"/>
    <col min="2594" max="2596" width="15.140625" style="186" customWidth="1"/>
    <col min="2597" max="2597" width="6.7109375" style="186" customWidth="1"/>
    <col min="2598" max="2598" width="16" style="186" customWidth="1"/>
    <col min="2599" max="2599" width="14.85546875" style="186" customWidth="1"/>
    <col min="2600" max="2600" width="12.85546875" style="186" customWidth="1"/>
    <col min="2601" max="2601" width="4.85546875" style="186" customWidth="1"/>
    <col min="2602" max="2602" width="14.140625" style="186" customWidth="1"/>
    <col min="2603" max="2603" width="13.85546875" style="186" customWidth="1"/>
    <col min="2604" max="2604" width="14.140625" style="186" customWidth="1"/>
    <col min="2605" max="2605" width="8.5703125" style="186" bestFit="1" customWidth="1"/>
    <col min="2606" max="2606" width="12.85546875" style="186" customWidth="1"/>
    <col min="2607" max="2607" width="14" style="186" customWidth="1"/>
    <col min="2608" max="2608" width="13.140625" style="186" customWidth="1"/>
    <col min="2609" max="2609" width="8.5703125" style="186" bestFit="1" customWidth="1"/>
    <col min="2610" max="2610" width="15" style="186" customWidth="1"/>
    <col min="2611" max="2611" width="14.7109375" style="186" customWidth="1"/>
    <col min="2612" max="2612" width="15" style="186" customWidth="1"/>
    <col min="2613" max="2613" width="59.7109375" style="186" customWidth="1"/>
    <col min="2614" max="2614" width="81.7109375" style="186" bestFit="1" customWidth="1"/>
    <col min="2615" max="2615" width="19.42578125" style="186" customWidth="1"/>
    <col min="2616" max="2616" width="14.5703125" style="186" customWidth="1"/>
    <col min="2617" max="2617" width="12.28515625" style="186" customWidth="1"/>
    <col min="2618" max="2618" width="14.5703125" style="186" customWidth="1"/>
    <col min="2619" max="2619" width="11.7109375" style="186" customWidth="1"/>
    <col min="2620" max="2620" width="14" style="186" customWidth="1"/>
    <col min="2621" max="2621" width="20.5703125" style="186" customWidth="1"/>
    <col min="2622" max="2622" width="11.7109375" style="186" customWidth="1"/>
    <col min="2623" max="2623" width="10.85546875" style="186" customWidth="1"/>
    <col min="2624" max="2825" width="9.140625" style="186"/>
    <col min="2826" max="2826" width="7.42578125" style="186" customWidth="1"/>
    <col min="2827" max="2827" width="20.7109375" style="186" customWidth="1"/>
    <col min="2828" max="2828" width="44.28515625" style="186" customWidth="1"/>
    <col min="2829" max="2829" width="48.85546875" style="186" customWidth="1"/>
    <col min="2830" max="2830" width="8.5703125" style="186" customWidth="1"/>
    <col min="2831" max="2832" width="5.28515625" style="186" customWidth="1"/>
    <col min="2833" max="2833" width="7" style="186" customWidth="1"/>
    <col min="2834" max="2834" width="12.28515625" style="186" customWidth="1"/>
    <col min="2835" max="2835" width="10.7109375" style="186" customWidth="1"/>
    <col min="2836" max="2836" width="11.140625" style="186" customWidth="1"/>
    <col min="2837" max="2837" width="8.85546875" style="186" customWidth="1"/>
    <col min="2838" max="2838" width="13.85546875" style="186" customWidth="1"/>
    <col min="2839" max="2839" width="38.85546875" style="186" customWidth="1"/>
    <col min="2840" max="2841" width="4.85546875" style="186" customWidth="1"/>
    <col min="2842" max="2842" width="11.85546875" style="186" customWidth="1"/>
    <col min="2843" max="2843" width="9.140625" style="186" customWidth="1"/>
    <col min="2844" max="2844" width="13.42578125" style="186" customWidth="1"/>
    <col min="2845" max="2845" width="15.28515625" style="186" customWidth="1"/>
    <col min="2846" max="2846" width="15.42578125" style="186" customWidth="1"/>
    <col min="2847" max="2848" width="14.42578125" style="186" customWidth="1"/>
    <col min="2849" max="2849" width="7.140625" style="186" customWidth="1"/>
    <col min="2850" max="2852" width="15.140625" style="186" customWidth="1"/>
    <col min="2853" max="2853" width="6.7109375" style="186" customWidth="1"/>
    <col min="2854" max="2854" width="16" style="186" customWidth="1"/>
    <col min="2855" max="2855" width="14.85546875" style="186" customWidth="1"/>
    <col min="2856" max="2856" width="12.85546875" style="186" customWidth="1"/>
    <col min="2857" max="2857" width="4.85546875" style="186" customWidth="1"/>
    <col min="2858" max="2858" width="14.140625" style="186" customWidth="1"/>
    <col min="2859" max="2859" width="13.85546875" style="186" customWidth="1"/>
    <col min="2860" max="2860" width="14.140625" style="186" customWidth="1"/>
    <col min="2861" max="2861" width="8.5703125" style="186" bestFit="1" customWidth="1"/>
    <col min="2862" max="2862" width="12.85546875" style="186" customWidth="1"/>
    <col min="2863" max="2863" width="14" style="186" customWidth="1"/>
    <col min="2864" max="2864" width="13.140625" style="186" customWidth="1"/>
    <col min="2865" max="2865" width="8.5703125" style="186" bestFit="1" customWidth="1"/>
    <col min="2866" max="2866" width="15" style="186" customWidth="1"/>
    <col min="2867" max="2867" width="14.7109375" style="186" customWidth="1"/>
    <col min="2868" max="2868" width="15" style="186" customWidth="1"/>
    <col min="2869" max="2869" width="59.7109375" style="186" customWidth="1"/>
    <col min="2870" max="2870" width="81.7109375" style="186" bestFit="1" customWidth="1"/>
    <col min="2871" max="2871" width="19.42578125" style="186" customWidth="1"/>
    <col min="2872" max="2872" width="14.5703125" style="186" customWidth="1"/>
    <col min="2873" max="2873" width="12.28515625" style="186" customWidth="1"/>
    <col min="2874" max="2874" width="14.5703125" style="186" customWidth="1"/>
    <col min="2875" max="2875" width="11.7109375" style="186" customWidth="1"/>
    <col min="2876" max="2876" width="14" style="186" customWidth="1"/>
    <col min="2877" max="2877" width="20.5703125" style="186" customWidth="1"/>
    <col min="2878" max="2878" width="11.7109375" style="186" customWidth="1"/>
    <col min="2879" max="2879" width="10.85546875" style="186" customWidth="1"/>
    <col min="2880" max="3081" width="9.140625" style="186"/>
    <col min="3082" max="3082" width="7.42578125" style="186" customWidth="1"/>
    <col min="3083" max="3083" width="20.7109375" style="186" customWidth="1"/>
    <col min="3084" max="3084" width="44.28515625" style="186" customWidth="1"/>
    <col min="3085" max="3085" width="48.85546875" style="186" customWidth="1"/>
    <col min="3086" max="3086" width="8.5703125" style="186" customWidth="1"/>
    <col min="3087" max="3088" width="5.28515625" style="186" customWidth="1"/>
    <col min="3089" max="3089" width="7" style="186" customWidth="1"/>
    <col min="3090" max="3090" width="12.28515625" style="186" customWidth="1"/>
    <col min="3091" max="3091" width="10.7109375" style="186" customWidth="1"/>
    <col min="3092" max="3092" width="11.140625" style="186" customWidth="1"/>
    <col min="3093" max="3093" width="8.85546875" style="186" customWidth="1"/>
    <col min="3094" max="3094" width="13.85546875" style="186" customWidth="1"/>
    <col min="3095" max="3095" width="38.85546875" style="186" customWidth="1"/>
    <col min="3096" max="3097" width="4.85546875" style="186" customWidth="1"/>
    <col min="3098" max="3098" width="11.85546875" style="186" customWidth="1"/>
    <col min="3099" max="3099" width="9.140625" style="186" customWidth="1"/>
    <col min="3100" max="3100" width="13.42578125" style="186" customWidth="1"/>
    <col min="3101" max="3101" width="15.28515625" style="186" customWidth="1"/>
    <col min="3102" max="3102" width="15.42578125" style="186" customWidth="1"/>
    <col min="3103" max="3104" width="14.42578125" style="186" customWidth="1"/>
    <col min="3105" max="3105" width="7.140625" style="186" customWidth="1"/>
    <col min="3106" max="3108" width="15.140625" style="186" customWidth="1"/>
    <col min="3109" max="3109" width="6.7109375" style="186" customWidth="1"/>
    <col min="3110" max="3110" width="16" style="186" customWidth="1"/>
    <col min="3111" max="3111" width="14.85546875" style="186" customWidth="1"/>
    <col min="3112" max="3112" width="12.85546875" style="186" customWidth="1"/>
    <col min="3113" max="3113" width="4.85546875" style="186" customWidth="1"/>
    <col min="3114" max="3114" width="14.140625" style="186" customWidth="1"/>
    <col min="3115" max="3115" width="13.85546875" style="186" customWidth="1"/>
    <col min="3116" max="3116" width="14.140625" style="186" customWidth="1"/>
    <col min="3117" max="3117" width="8.5703125" style="186" bestFit="1" customWidth="1"/>
    <col min="3118" max="3118" width="12.85546875" style="186" customWidth="1"/>
    <col min="3119" max="3119" width="14" style="186" customWidth="1"/>
    <col min="3120" max="3120" width="13.140625" style="186" customWidth="1"/>
    <col min="3121" max="3121" width="8.5703125" style="186" bestFit="1" customWidth="1"/>
    <col min="3122" max="3122" width="15" style="186" customWidth="1"/>
    <col min="3123" max="3123" width="14.7109375" style="186" customWidth="1"/>
    <col min="3124" max="3124" width="15" style="186" customWidth="1"/>
    <col min="3125" max="3125" width="59.7109375" style="186" customWidth="1"/>
    <col min="3126" max="3126" width="81.7109375" style="186" bestFit="1" customWidth="1"/>
    <col min="3127" max="3127" width="19.42578125" style="186" customWidth="1"/>
    <col min="3128" max="3128" width="14.5703125" style="186" customWidth="1"/>
    <col min="3129" max="3129" width="12.28515625" style="186" customWidth="1"/>
    <col min="3130" max="3130" width="14.5703125" style="186" customWidth="1"/>
    <col min="3131" max="3131" width="11.7109375" style="186" customWidth="1"/>
    <col min="3132" max="3132" width="14" style="186" customWidth="1"/>
    <col min="3133" max="3133" width="20.5703125" style="186" customWidth="1"/>
    <col min="3134" max="3134" width="11.7109375" style="186" customWidth="1"/>
    <col min="3135" max="3135" width="10.85546875" style="186" customWidth="1"/>
    <col min="3136" max="3337" width="9.140625" style="186"/>
    <col min="3338" max="3338" width="7.42578125" style="186" customWidth="1"/>
    <col min="3339" max="3339" width="20.7109375" style="186" customWidth="1"/>
    <col min="3340" max="3340" width="44.28515625" style="186" customWidth="1"/>
    <col min="3341" max="3341" width="48.85546875" style="186" customWidth="1"/>
    <col min="3342" max="3342" width="8.5703125" style="186" customWidth="1"/>
    <col min="3343" max="3344" width="5.28515625" style="186" customWidth="1"/>
    <col min="3345" max="3345" width="7" style="186" customWidth="1"/>
    <col min="3346" max="3346" width="12.28515625" style="186" customWidth="1"/>
    <col min="3347" max="3347" width="10.7109375" style="186" customWidth="1"/>
    <col min="3348" max="3348" width="11.140625" style="186" customWidth="1"/>
    <col min="3349" max="3349" width="8.85546875" style="186" customWidth="1"/>
    <col min="3350" max="3350" width="13.85546875" style="186" customWidth="1"/>
    <col min="3351" max="3351" width="38.85546875" style="186" customWidth="1"/>
    <col min="3352" max="3353" width="4.85546875" style="186" customWidth="1"/>
    <col min="3354" max="3354" width="11.85546875" style="186" customWidth="1"/>
    <col min="3355" max="3355" width="9.140625" style="186" customWidth="1"/>
    <col min="3356" max="3356" width="13.42578125" style="186" customWidth="1"/>
    <col min="3357" max="3357" width="15.28515625" style="186" customWidth="1"/>
    <col min="3358" max="3358" width="15.42578125" style="186" customWidth="1"/>
    <col min="3359" max="3360" width="14.42578125" style="186" customWidth="1"/>
    <col min="3361" max="3361" width="7.140625" style="186" customWidth="1"/>
    <col min="3362" max="3364" width="15.140625" style="186" customWidth="1"/>
    <col min="3365" max="3365" width="6.7109375" style="186" customWidth="1"/>
    <col min="3366" max="3366" width="16" style="186" customWidth="1"/>
    <col min="3367" max="3367" width="14.85546875" style="186" customWidth="1"/>
    <col min="3368" max="3368" width="12.85546875" style="186" customWidth="1"/>
    <col min="3369" max="3369" width="4.85546875" style="186" customWidth="1"/>
    <col min="3370" max="3370" width="14.140625" style="186" customWidth="1"/>
    <col min="3371" max="3371" width="13.85546875" style="186" customWidth="1"/>
    <col min="3372" max="3372" width="14.140625" style="186" customWidth="1"/>
    <col min="3373" max="3373" width="8.5703125" style="186" bestFit="1" customWidth="1"/>
    <col min="3374" max="3374" width="12.85546875" style="186" customWidth="1"/>
    <col min="3375" max="3375" width="14" style="186" customWidth="1"/>
    <col min="3376" max="3376" width="13.140625" style="186" customWidth="1"/>
    <col min="3377" max="3377" width="8.5703125" style="186" bestFit="1" customWidth="1"/>
    <col min="3378" max="3378" width="15" style="186" customWidth="1"/>
    <col min="3379" max="3379" width="14.7109375" style="186" customWidth="1"/>
    <col min="3380" max="3380" width="15" style="186" customWidth="1"/>
    <col min="3381" max="3381" width="59.7109375" style="186" customWidth="1"/>
    <col min="3382" max="3382" width="81.7109375" style="186" bestFit="1" customWidth="1"/>
    <col min="3383" max="3383" width="19.42578125" style="186" customWidth="1"/>
    <col min="3384" max="3384" width="14.5703125" style="186" customWidth="1"/>
    <col min="3385" max="3385" width="12.28515625" style="186" customWidth="1"/>
    <col min="3386" max="3386" width="14.5703125" style="186" customWidth="1"/>
    <col min="3387" max="3387" width="11.7109375" style="186" customWidth="1"/>
    <col min="3388" max="3388" width="14" style="186" customWidth="1"/>
    <col min="3389" max="3389" width="20.5703125" style="186" customWidth="1"/>
    <col min="3390" max="3390" width="11.7109375" style="186" customWidth="1"/>
    <col min="3391" max="3391" width="10.85546875" style="186" customWidth="1"/>
    <col min="3392" max="3593" width="9.140625" style="186"/>
    <col min="3594" max="3594" width="7.42578125" style="186" customWidth="1"/>
    <col min="3595" max="3595" width="20.7109375" style="186" customWidth="1"/>
    <col min="3596" max="3596" width="44.28515625" style="186" customWidth="1"/>
    <col min="3597" max="3597" width="48.85546875" style="186" customWidth="1"/>
    <col min="3598" max="3598" width="8.5703125" style="186" customWidth="1"/>
    <col min="3599" max="3600" width="5.28515625" style="186" customWidth="1"/>
    <col min="3601" max="3601" width="7" style="186" customWidth="1"/>
    <col min="3602" max="3602" width="12.28515625" style="186" customWidth="1"/>
    <col min="3603" max="3603" width="10.7109375" style="186" customWidth="1"/>
    <col min="3604" max="3604" width="11.140625" style="186" customWidth="1"/>
    <col min="3605" max="3605" width="8.85546875" style="186" customWidth="1"/>
    <col min="3606" max="3606" width="13.85546875" style="186" customWidth="1"/>
    <col min="3607" max="3607" width="38.85546875" style="186" customWidth="1"/>
    <col min="3608" max="3609" width="4.85546875" style="186" customWidth="1"/>
    <col min="3610" max="3610" width="11.85546875" style="186" customWidth="1"/>
    <col min="3611" max="3611" width="9.140625" style="186" customWidth="1"/>
    <col min="3612" max="3612" width="13.42578125" style="186" customWidth="1"/>
    <col min="3613" max="3613" width="15.28515625" style="186" customWidth="1"/>
    <col min="3614" max="3614" width="15.42578125" style="186" customWidth="1"/>
    <col min="3615" max="3616" width="14.42578125" style="186" customWidth="1"/>
    <col min="3617" max="3617" width="7.140625" style="186" customWidth="1"/>
    <col min="3618" max="3620" width="15.140625" style="186" customWidth="1"/>
    <col min="3621" max="3621" width="6.7109375" style="186" customWidth="1"/>
    <col min="3622" max="3622" width="16" style="186" customWidth="1"/>
    <col min="3623" max="3623" width="14.85546875" style="186" customWidth="1"/>
    <col min="3624" max="3624" width="12.85546875" style="186" customWidth="1"/>
    <col min="3625" max="3625" width="4.85546875" style="186" customWidth="1"/>
    <col min="3626" max="3626" width="14.140625" style="186" customWidth="1"/>
    <col min="3627" max="3627" width="13.85546875" style="186" customWidth="1"/>
    <col min="3628" max="3628" width="14.140625" style="186" customWidth="1"/>
    <col min="3629" max="3629" width="8.5703125" style="186" bestFit="1" customWidth="1"/>
    <col min="3630" max="3630" width="12.85546875" style="186" customWidth="1"/>
    <col min="3631" max="3631" width="14" style="186" customWidth="1"/>
    <col min="3632" max="3632" width="13.140625" style="186" customWidth="1"/>
    <col min="3633" max="3633" width="8.5703125" style="186" bestFit="1" customWidth="1"/>
    <col min="3634" max="3634" width="15" style="186" customWidth="1"/>
    <col min="3635" max="3635" width="14.7109375" style="186" customWidth="1"/>
    <col min="3636" max="3636" width="15" style="186" customWidth="1"/>
    <col min="3637" max="3637" width="59.7109375" style="186" customWidth="1"/>
    <col min="3638" max="3638" width="81.7109375" style="186" bestFit="1" customWidth="1"/>
    <col min="3639" max="3639" width="19.42578125" style="186" customWidth="1"/>
    <col min="3640" max="3640" width="14.5703125" style="186" customWidth="1"/>
    <col min="3641" max="3641" width="12.28515625" style="186" customWidth="1"/>
    <col min="3642" max="3642" width="14.5703125" style="186" customWidth="1"/>
    <col min="3643" max="3643" width="11.7109375" style="186" customWidth="1"/>
    <col min="3644" max="3644" width="14" style="186" customWidth="1"/>
    <col min="3645" max="3645" width="20.5703125" style="186" customWidth="1"/>
    <col min="3646" max="3646" width="11.7109375" style="186" customWidth="1"/>
    <col min="3647" max="3647" width="10.85546875" style="186" customWidth="1"/>
    <col min="3648" max="3849" width="9.140625" style="186"/>
    <col min="3850" max="3850" width="7.42578125" style="186" customWidth="1"/>
    <col min="3851" max="3851" width="20.7109375" style="186" customWidth="1"/>
    <col min="3852" max="3852" width="44.28515625" style="186" customWidth="1"/>
    <col min="3853" max="3853" width="48.85546875" style="186" customWidth="1"/>
    <col min="3854" max="3854" width="8.5703125" style="186" customWidth="1"/>
    <col min="3855" max="3856" width="5.28515625" style="186" customWidth="1"/>
    <col min="3857" max="3857" width="7" style="186" customWidth="1"/>
    <col min="3858" max="3858" width="12.28515625" style="186" customWidth="1"/>
    <col min="3859" max="3859" width="10.7109375" style="186" customWidth="1"/>
    <col min="3860" max="3860" width="11.140625" style="186" customWidth="1"/>
    <col min="3861" max="3861" width="8.85546875" style="186" customWidth="1"/>
    <col min="3862" max="3862" width="13.85546875" style="186" customWidth="1"/>
    <col min="3863" max="3863" width="38.85546875" style="186" customWidth="1"/>
    <col min="3864" max="3865" width="4.85546875" style="186" customWidth="1"/>
    <col min="3866" max="3866" width="11.85546875" style="186" customWidth="1"/>
    <col min="3867" max="3867" width="9.140625" style="186" customWidth="1"/>
    <col min="3868" max="3868" width="13.42578125" style="186" customWidth="1"/>
    <col min="3869" max="3869" width="15.28515625" style="186" customWidth="1"/>
    <col min="3870" max="3870" width="15.42578125" style="186" customWidth="1"/>
    <col min="3871" max="3872" width="14.42578125" style="186" customWidth="1"/>
    <col min="3873" max="3873" width="7.140625" style="186" customWidth="1"/>
    <col min="3874" max="3876" width="15.140625" style="186" customWidth="1"/>
    <col min="3877" max="3877" width="6.7109375" style="186" customWidth="1"/>
    <col min="3878" max="3878" width="16" style="186" customWidth="1"/>
    <col min="3879" max="3879" width="14.85546875" style="186" customWidth="1"/>
    <col min="3880" max="3880" width="12.85546875" style="186" customWidth="1"/>
    <col min="3881" max="3881" width="4.85546875" style="186" customWidth="1"/>
    <col min="3882" max="3882" width="14.140625" style="186" customWidth="1"/>
    <col min="3883" max="3883" width="13.85546875" style="186" customWidth="1"/>
    <col min="3884" max="3884" width="14.140625" style="186" customWidth="1"/>
    <col min="3885" max="3885" width="8.5703125" style="186" bestFit="1" customWidth="1"/>
    <col min="3886" max="3886" width="12.85546875" style="186" customWidth="1"/>
    <col min="3887" max="3887" width="14" style="186" customWidth="1"/>
    <col min="3888" max="3888" width="13.140625" style="186" customWidth="1"/>
    <col min="3889" max="3889" width="8.5703125" style="186" bestFit="1" customWidth="1"/>
    <col min="3890" max="3890" width="15" style="186" customWidth="1"/>
    <col min="3891" max="3891" width="14.7109375" style="186" customWidth="1"/>
    <col min="3892" max="3892" width="15" style="186" customWidth="1"/>
    <col min="3893" max="3893" width="59.7109375" style="186" customWidth="1"/>
    <col min="3894" max="3894" width="81.7109375" style="186" bestFit="1" customWidth="1"/>
    <col min="3895" max="3895" width="19.42578125" style="186" customWidth="1"/>
    <col min="3896" max="3896" width="14.5703125" style="186" customWidth="1"/>
    <col min="3897" max="3897" width="12.28515625" style="186" customWidth="1"/>
    <col min="3898" max="3898" width="14.5703125" style="186" customWidth="1"/>
    <col min="3899" max="3899" width="11.7109375" style="186" customWidth="1"/>
    <col min="3900" max="3900" width="14" style="186" customWidth="1"/>
    <col min="3901" max="3901" width="20.5703125" style="186" customWidth="1"/>
    <col min="3902" max="3902" width="11.7109375" style="186" customWidth="1"/>
    <col min="3903" max="3903" width="10.85546875" style="186" customWidth="1"/>
    <col min="3904" max="4105" width="9.140625" style="186"/>
    <col min="4106" max="4106" width="7.42578125" style="186" customWidth="1"/>
    <col min="4107" max="4107" width="20.7109375" style="186" customWidth="1"/>
    <col min="4108" max="4108" width="44.28515625" style="186" customWidth="1"/>
    <col min="4109" max="4109" width="48.85546875" style="186" customWidth="1"/>
    <col min="4110" max="4110" width="8.5703125" style="186" customWidth="1"/>
    <col min="4111" max="4112" width="5.28515625" style="186" customWidth="1"/>
    <col min="4113" max="4113" width="7" style="186" customWidth="1"/>
    <col min="4114" max="4114" width="12.28515625" style="186" customWidth="1"/>
    <col min="4115" max="4115" width="10.7109375" style="186" customWidth="1"/>
    <col min="4116" max="4116" width="11.140625" style="186" customWidth="1"/>
    <col min="4117" max="4117" width="8.85546875" style="186" customWidth="1"/>
    <col min="4118" max="4118" width="13.85546875" style="186" customWidth="1"/>
    <col min="4119" max="4119" width="38.85546875" style="186" customWidth="1"/>
    <col min="4120" max="4121" width="4.85546875" style="186" customWidth="1"/>
    <col min="4122" max="4122" width="11.85546875" style="186" customWidth="1"/>
    <col min="4123" max="4123" width="9.140625" style="186" customWidth="1"/>
    <col min="4124" max="4124" width="13.42578125" style="186" customWidth="1"/>
    <col min="4125" max="4125" width="15.28515625" style="186" customWidth="1"/>
    <col min="4126" max="4126" width="15.42578125" style="186" customWidth="1"/>
    <col min="4127" max="4128" width="14.42578125" style="186" customWidth="1"/>
    <col min="4129" max="4129" width="7.140625" style="186" customWidth="1"/>
    <col min="4130" max="4132" width="15.140625" style="186" customWidth="1"/>
    <col min="4133" max="4133" width="6.7109375" style="186" customWidth="1"/>
    <col min="4134" max="4134" width="16" style="186" customWidth="1"/>
    <col min="4135" max="4135" width="14.85546875" style="186" customWidth="1"/>
    <col min="4136" max="4136" width="12.85546875" style="186" customWidth="1"/>
    <col min="4137" max="4137" width="4.85546875" style="186" customWidth="1"/>
    <col min="4138" max="4138" width="14.140625" style="186" customWidth="1"/>
    <col min="4139" max="4139" width="13.85546875" style="186" customWidth="1"/>
    <col min="4140" max="4140" width="14.140625" style="186" customWidth="1"/>
    <col min="4141" max="4141" width="8.5703125" style="186" bestFit="1" customWidth="1"/>
    <col min="4142" max="4142" width="12.85546875" style="186" customWidth="1"/>
    <col min="4143" max="4143" width="14" style="186" customWidth="1"/>
    <col min="4144" max="4144" width="13.140625" style="186" customWidth="1"/>
    <col min="4145" max="4145" width="8.5703125" style="186" bestFit="1" customWidth="1"/>
    <col min="4146" max="4146" width="15" style="186" customWidth="1"/>
    <col min="4147" max="4147" width="14.7109375" style="186" customWidth="1"/>
    <col min="4148" max="4148" width="15" style="186" customWidth="1"/>
    <col min="4149" max="4149" width="59.7109375" style="186" customWidth="1"/>
    <col min="4150" max="4150" width="81.7109375" style="186" bestFit="1" customWidth="1"/>
    <col min="4151" max="4151" width="19.42578125" style="186" customWidth="1"/>
    <col min="4152" max="4152" width="14.5703125" style="186" customWidth="1"/>
    <col min="4153" max="4153" width="12.28515625" style="186" customWidth="1"/>
    <col min="4154" max="4154" width="14.5703125" style="186" customWidth="1"/>
    <col min="4155" max="4155" width="11.7109375" style="186" customWidth="1"/>
    <col min="4156" max="4156" width="14" style="186" customWidth="1"/>
    <col min="4157" max="4157" width="20.5703125" style="186" customWidth="1"/>
    <col min="4158" max="4158" width="11.7109375" style="186" customWidth="1"/>
    <col min="4159" max="4159" width="10.85546875" style="186" customWidth="1"/>
    <col min="4160" max="4361" width="9.140625" style="186"/>
    <col min="4362" max="4362" width="7.42578125" style="186" customWidth="1"/>
    <col min="4363" max="4363" width="20.7109375" style="186" customWidth="1"/>
    <col min="4364" max="4364" width="44.28515625" style="186" customWidth="1"/>
    <col min="4365" max="4365" width="48.85546875" style="186" customWidth="1"/>
    <col min="4366" max="4366" width="8.5703125" style="186" customWidth="1"/>
    <col min="4367" max="4368" width="5.28515625" style="186" customWidth="1"/>
    <col min="4369" max="4369" width="7" style="186" customWidth="1"/>
    <col min="4370" max="4370" width="12.28515625" style="186" customWidth="1"/>
    <col min="4371" max="4371" width="10.7109375" style="186" customWidth="1"/>
    <col min="4372" max="4372" width="11.140625" style="186" customWidth="1"/>
    <col min="4373" max="4373" width="8.85546875" style="186" customWidth="1"/>
    <col min="4374" max="4374" width="13.85546875" style="186" customWidth="1"/>
    <col min="4375" max="4375" width="38.85546875" style="186" customWidth="1"/>
    <col min="4376" max="4377" width="4.85546875" style="186" customWidth="1"/>
    <col min="4378" max="4378" width="11.85546875" style="186" customWidth="1"/>
    <col min="4379" max="4379" width="9.140625" style="186" customWidth="1"/>
    <col min="4380" max="4380" width="13.42578125" style="186" customWidth="1"/>
    <col min="4381" max="4381" width="15.28515625" style="186" customWidth="1"/>
    <col min="4382" max="4382" width="15.42578125" style="186" customWidth="1"/>
    <col min="4383" max="4384" width="14.42578125" style="186" customWidth="1"/>
    <col min="4385" max="4385" width="7.140625" style="186" customWidth="1"/>
    <col min="4386" max="4388" width="15.140625" style="186" customWidth="1"/>
    <col min="4389" max="4389" width="6.7109375" style="186" customWidth="1"/>
    <col min="4390" max="4390" width="16" style="186" customWidth="1"/>
    <col min="4391" max="4391" width="14.85546875" style="186" customWidth="1"/>
    <col min="4392" max="4392" width="12.85546875" style="186" customWidth="1"/>
    <col min="4393" max="4393" width="4.85546875" style="186" customWidth="1"/>
    <col min="4394" max="4394" width="14.140625" style="186" customWidth="1"/>
    <col min="4395" max="4395" width="13.85546875" style="186" customWidth="1"/>
    <col min="4396" max="4396" width="14.140625" style="186" customWidth="1"/>
    <col min="4397" max="4397" width="8.5703125" style="186" bestFit="1" customWidth="1"/>
    <col min="4398" max="4398" width="12.85546875" style="186" customWidth="1"/>
    <col min="4399" max="4399" width="14" style="186" customWidth="1"/>
    <col min="4400" max="4400" width="13.140625" style="186" customWidth="1"/>
    <col min="4401" max="4401" width="8.5703125" style="186" bestFit="1" customWidth="1"/>
    <col min="4402" max="4402" width="15" style="186" customWidth="1"/>
    <col min="4403" max="4403" width="14.7109375" style="186" customWidth="1"/>
    <col min="4404" max="4404" width="15" style="186" customWidth="1"/>
    <col min="4405" max="4405" width="59.7109375" style="186" customWidth="1"/>
    <col min="4406" max="4406" width="81.7109375" style="186" bestFit="1" customWidth="1"/>
    <col min="4407" max="4407" width="19.42578125" style="186" customWidth="1"/>
    <col min="4408" max="4408" width="14.5703125" style="186" customWidth="1"/>
    <col min="4409" max="4409" width="12.28515625" style="186" customWidth="1"/>
    <col min="4410" max="4410" width="14.5703125" style="186" customWidth="1"/>
    <col min="4411" max="4411" width="11.7109375" style="186" customWidth="1"/>
    <col min="4412" max="4412" width="14" style="186" customWidth="1"/>
    <col min="4413" max="4413" width="20.5703125" style="186" customWidth="1"/>
    <col min="4414" max="4414" width="11.7109375" style="186" customWidth="1"/>
    <col min="4415" max="4415" width="10.85546875" style="186" customWidth="1"/>
    <col min="4416" max="4617" width="9.140625" style="186"/>
    <col min="4618" max="4618" width="7.42578125" style="186" customWidth="1"/>
    <col min="4619" max="4619" width="20.7109375" style="186" customWidth="1"/>
    <col min="4620" max="4620" width="44.28515625" style="186" customWidth="1"/>
    <col min="4621" max="4621" width="48.85546875" style="186" customWidth="1"/>
    <col min="4622" max="4622" width="8.5703125" style="186" customWidth="1"/>
    <col min="4623" max="4624" width="5.28515625" style="186" customWidth="1"/>
    <col min="4625" max="4625" width="7" style="186" customWidth="1"/>
    <col min="4626" max="4626" width="12.28515625" style="186" customWidth="1"/>
    <col min="4627" max="4627" width="10.7109375" style="186" customWidth="1"/>
    <col min="4628" max="4628" width="11.140625" style="186" customWidth="1"/>
    <col min="4629" max="4629" width="8.85546875" style="186" customWidth="1"/>
    <col min="4630" max="4630" width="13.85546875" style="186" customWidth="1"/>
    <col min="4631" max="4631" width="38.85546875" style="186" customWidth="1"/>
    <col min="4632" max="4633" width="4.85546875" style="186" customWidth="1"/>
    <col min="4634" max="4634" width="11.85546875" style="186" customWidth="1"/>
    <col min="4635" max="4635" width="9.140625" style="186" customWidth="1"/>
    <col min="4636" max="4636" width="13.42578125" style="186" customWidth="1"/>
    <col min="4637" max="4637" width="15.28515625" style="186" customWidth="1"/>
    <col min="4638" max="4638" width="15.42578125" style="186" customWidth="1"/>
    <col min="4639" max="4640" width="14.42578125" style="186" customWidth="1"/>
    <col min="4641" max="4641" width="7.140625" style="186" customWidth="1"/>
    <col min="4642" max="4644" width="15.140625" style="186" customWidth="1"/>
    <col min="4645" max="4645" width="6.7109375" style="186" customWidth="1"/>
    <col min="4646" max="4646" width="16" style="186" customWidth="1"/>
    <col min="4647" max="4647" width="14.85546875" style="186" customWidth="1"/>
    <col min="4648" max="4648" width="12.85546875" style="186" customWidth="1"/>
    <col min="4649" max="4649" width="4.85546875" style="186" customWidth="1"/>
    <col min="4650" max="4650" width="14.140625" style="186" customWidth="1"/>
    <col min="4651" max="4651" width="13.85546875" style="186" customWidth="1"/>
    <col min="4652" max="4652" width="14.140625" style="186" customWidth="1"/>
    <col min="4653" max="4653" width="8.5703125" style="186" bestFit="1" customWidth="1"/>
    <col min="4654" max="4654" width="12.85546875" style="186" customWidth="1"/>
    <col min="4655" max="4655" width="14" style="186" customWidth="1"/>
    <col min="4656" max="4656" width="13.140625" style="186" customWidth="1"/>
    <col min="4657" max="4657" width="8.5703125" style="186" bestFit="1" customWidth="1"/>
    <col min="4658" max="4658" width="15" style="186" customWidth="1"/>
    <col min="4659" max="4659" width="14.7109375" style="186" customWidth="1"/>
    <col min="4660" max="4660" width="15" style="186" customWidth="1"/>
    <col min="4661" max="4661" width="59.7109375" style="186" customWidth="1"/>
    <col min="4662" max="4662" width="81.7109375" style="186" bestFit="1" customWidth="1"/>
    <col min="4663" max="4663" width="19.42578125" style="186" customWidth="1"/>
    <col min="4664" max="4664" width="14.5703125" style="186" customWidth="1"/>
    <col min="4665" max="4665" width="12.28515625" style="186" customWidth="1"/>
    <col min="4666" max="4666" width="14.5703125" style="186" customWidth="1"/>
    <col min="4667" max="4667" width="11.7109375" style="186" customWidth="1"/>
    <col min="4668" max="4668" width="14" style="186" customWidth="1"/>
    <col min="4669" max="4669" width="20.5703125" style="186" customWidth="1"/>
    <col min="4670" max="4670" width="11.7109375" style="186" customWidth="1"/>
    <col min="4671" max="4671" width="10.85546875" style="186" customWidth="1"/>
    <col min="4672" max="4873" width="9.140625" style="186"/>
    <col min="4874" max="4874" width="7.42578125" style="186" customWidth="1"/>
    <col min="4875" max="4875" width="20.7109375" style="186" customWidth="1"/>
    <col min="4876" max="4876" width="44.28515625" style="186" customWidth="1"/>
    <col min="4877" max="4877" width="48.85546875" style="186" customWidth="1"/>
    <col min="4878" max="4878" width="8.5703125" style="186" customWidth="1"/>
    <col min="4879" max="4880" width="5.28515625" style="186" customWidth="1"/>
    <col min="4881" max="4881" width="7" style="186" customWidth="1"/>
    <col min="4882" max="4882" width="12.28515625" style="186" customWidth="1"/>
    <col min="4883" max="4883" width="10.7109375" style="186" customWidth="1"/>
    <col min="4884" max="4884" width="11.140625" style="186" customWidth="1"/>
    <col min="4885" max="4885" width="8.85546875" style="186" customWidth="1"/>
    <col min="4886" max="4886" width="13.85546875" style="186" customWidth="1"/>
    <col min="4887" max="4887" width="38.85546875" style="186" customWidth="1"/>
    <col min="4888" max="4889" width="4.85546875" style="186" customWidth="1"/>
    <col min="4890" max="4890" width="11.85546875" style="186" customWidth="1"/>
    <col min="4891" max="4891" width="9.140625" style="186" customWidth="1"/>
    <col min="4892" max="4892" width="13.42578125" style="186" customWidth="1"/>
    <col min="4893" max="4893" width="15.28515625" style="186" customWidth="1"/>
    <col min="4894" max="4894" width="15.42578125" style="186" customWidth="1"/>
    <col min="4895" max="4896" width="14.42578125" style="186" customWidth="1"/>
    <col min="4897" max="4897" width="7.140625" style="186" customWidth="1"/>
    <col min="4898" max="4900" width="15.140625" style="186" customWidth="1"/>
    <col min="4901" max="4901" width="6.7109375" style="186" customWidth="1"/>
    <col min="4902" max="4902" width="16" style="186" customWidth="1"/>
    <col min="4903" max="4903" width="14.85546875" style="186" customWidth="1"/>
    <col min="4904" max="4904" width="12.85546875" style="186" customWidth="1"/>
    <col min="4905" max="4905" width="4.85546875" style="186" customWidth="1"/>
    <col min="4906" max="4906" width="14.140625" style="186" customWidth="1"/>
    <col min="4907" max="4907" width="13.85546875" style="186" customWidth="1"/>
    <col min="4908" max="4908" width="14.140625" style="186" customWidth="1"/>
    <col min="4909" max="4909" width="8.5703125" style="186" bestFit="1" customWidth="1"/>
    <col min="4910" max="4910" width="12.85546875" style="186" customWidth="1"/>
    <col min="4911" max="4911" width="14" style="186" customWidth="1"/>
    <col min="4912" max="4912" width="13.140625" style="186" customWidth="1"/>
    <col min="4913" max="4913" width="8.5703125" style="186" bestFit="1" customWidth="1"/>
    <col min="4914" max="4914" width="15" style="186" customWidth="1"/>
    <col min="4915" max="4915" width="14.7109375" style="186" customWidth="1"/>
    <col min="4916" max="4916" width="15" style="186" customWidth="1"/>
    <col min="4917" max="4917" width="59.7109375" style="186" customWidth="1"/>
    <col min="4918" max="4918" width="81.7109375" style="186" bestFit="1" customWidth="1"/>
    <col min="4919" max="4919" width="19.42578125" style="186" customWidth="1"/>
    <col min="4920" max="4920" width="14.5703125" style="186" customWidth="1"/>
    <col min="4921" max="4921" width="12.28515625" style="186" customWidth="1"/>
    <col min="4922" max="4922" width="14.5703125" style="186" customWidth="1"/>
    <col min="4923" max="4923" width="11.7109375" style="186" customWidth="1"/>
    <col min="4924" max="4924" width="14" style="186" customWidth="1"/>
    <col min="4925" max="4925" width="20.5703125" style="186" customWidth="1"/>
    <col min="4926" max="4926" width="11.7109375" style="186" customWidth="1"/>
    <col min="4927" max="4927" width="10.85546875" style="186" customWidth="1"/>
    <col min="4928" max="5129" width="9.140625" style="186"/>
    <col min="5130" max="5130" width="7.42578125" style="186" customWidth="1"/>
    <col min="5131" max="5131" width="20.7109375" style="186" customWidth="1"/>
    <col min="5132" max="5132" width="44.28515625" style="186" customWidth="1"/>
    <col min="5133" max="5133" width="48.85546875" style="186" customWidth="1"/>
    <col min="5134" max="5134" width="8.5703125" style="186" customWidth="1"/>
    <col min="5135" max="5136" width="5.28515625" style="186" customWidth="1"/>
    <col min="5137" max="5137" width="7" style="186" customWidth="1"/>
    <col min="5138" max="5138" width="12.28515625" style="186" customWidth="1"/>
    <col min="5139" max="5139" width="10.7109375" style="186" customWidth="1"/>
    <col min="5140" max="5140" width="11.140625" style="186" customWidth="1"/>
    <col min="5141" max="5141" width="8.85546875" style="186" customWidth="1"/>
    <col min="5142" max="5142" width="13.85546875" style="186" customWidth="1"/>
    <col min="5143" max="5143" width="38.85546875" style="186" customWidth="1"/>
    <col min="5144" max="5145" width="4.85546875" style="186" customWidth="1"/>
    <col min="5146" max="5146" width="11.85546875" style="186" customWidth="1"/>
    <col min="5147" max="5147" width="9.140625" style="186" customWidth="1"/>
    <col min="5148" max="5148" width="13.42578125" style="186" customWidth="1"/>
    <col min="5149" max="5149" width="15.28515625" style="186" customWidth="1"/>
    <col min="5150" max="5150" width="15.42578125" style="186" customWidth="1"/>
    <col min="5151" max="5152" width="14.42578125" style="186" customWidth="1"/>
    <col min="5153" max="5153" width="7.140625" style="186" customWidth="1"/>
    <col min="5154" max="5156" width="15.140625" style="186" customWidth="1"/>
    <col min="5157" max="5157" width="6.7109375" style="186" customWidth="1"/>
    <col min="5158" max="5158" width="16" style="186" customWidth="1"/>
    <col min="5159" max="5159" width="14.85546875" style="186" customWidth="1"/>
    <col min="5160" max="5160" width="12.85546875" style="186" customWidth="1"/>
    <col min="5161" max="5161" width="4.85546875" style="186" customWidth="1"/>
    <col min="5162" max="5162" width="14.140625" style="186" customWidth="1"/>
    <col min="5163" max="5163" width="13.85546875" style="186" customWidth="1"/>
    <col min="5164" max="5164" width="14.140625" style="186" customWidth="1"/>
    <col min="5165" max="5165" width="8.5703125" style="186" bestFit="1" customWidth="1"/>
    <col min="5166" max="5166" width="12.85546875" style="186" customWidth="1"/>
    <col min="5167" max="5167" width="14" style="186" customWidth="1"/>
    <col min="5168" max="5168" width="13.140625" style="186" customWidth="1"/>
    <col min="5169" max="5169" width="8.5703125" style="186" bestFit="1" customWidth="1"/>
    <col min="5170" max="5170" width="15" style="186" customWidth="1"/>
    <col min="5171" max="5171" width="14.7109375" style="186" customWidth="1"/>
    <col min="5172" max="5172" width="15" style="186" customWidth="1"/>
    <col min="5173" max="5173" width="59.7109375" style="186" customWidth="1"/>
    <col min="5174" max="5174" width="81.7109375" style="186" bestFit="1" customWidth="1"/>
    <col min="5175" max="5175" width="19.42578125" style="186" customWidth="1"/>
    <col min="5176" max="5176" width="14.5703125" style="186" customWidth="1"/>
    <col min="5177" max="5177" width="12.28515625" style="186" customWidth="1"/>
    <col min="5178" max="5178" width="14.5703125" style="186" customWidth="1"/>
    <col min="5179" max="5179" width="11.7109375" style="186" customWidth="1"/>
    <col min="5180" max="5180" width="14" style="186" customWidth="1"/>
    <col min="5181" max="5181" width="20.5703125" style="186" customWidth="1"/>
    <col min="5182" max="5182" width="11.7109375" style="186" customWidth="1"/>
    <col min="5183" max="5183" width="10.85546875" style="186" customWidth="1"/>
    <col min="5184" max="5385" width="9.140625" style="186"/>
    <col min="5386" max="5386" width="7.42578125" style="186" customWidth="1"/>
    <col min="5387" max="5387" width="20.7109375" style="186" customWidth="1"/>
    <col min="5388" max="5388" width="44.28515625" style="186" customWidth="1"/>
    <col min="5389" max="5389" width="48.85546875" style="186" customWidth="1"/>
    <col min="5390" max="5390" width="8.5703125" style="186" customWidth="1"/>
    <col min="5391" max="5392" width="5.28515625" style="186" customWidth="1"/>
    <col min="5393" max="5393" width="7" style="186" customWidth="1"/>
    <col min="5394" max="5394" width="12.28515625" style="186" customWidth="1"/>
    <col min="5395" max="5395" width="10.7109375" style="186" customWidth="1"/>
    <col min="5396" max="5396" width="11.140625" style="186" customWidth="1"/>
    <col min="5397" max="5397" width="8.85546875" style="186" customWidth="1"/>
    <col min="5398" max="5398" width="13.85546875" style="186" customWidth="1"/>
    <col min="5399" max="5399" width="38.85546875" style="186" customWidth="1"/>
    <col min="5400" max="5401" width="4.85546875" style="186" customWidth="1"/>
    <col min="5402" max="5402" width="11.85546875" style="186" customWidth="1"/>
    <col min="5403" max="5403" width="9.140625" style="186" customWidth="1"/>
    <col min="5404" max="5404" width="13.42578125" style="186" customWidth="1"/>
    <col min="5405" max="5405" width="15.28515625" style="186" customWidth="1"/>
    <col min="5406" max="5406" width="15.42578125" style="186" customWidth="1"/>
    <col min="5407" max="5408" width="14.42578125" style="186" customWidth="1"/>
    <col min="5409" max="5409" width="7.140625" style="186" customWidth="1"/>
    <col min="5410" max="5412" width="15.140625" style="186" customWidth="1"/>
    <col min="5413" max="5413" width="6.7109375" style="186" customWidth="1"/>
    <col min="5414" max="5414" width="16" style="186" customWidth="1"/>
    <col min="5415" max="5415" width="14.85546875" style="186" customWidth="1"/>
    <col min="5416" max="5416" width="12.85546875" style="186" customWidth="1"/>
    <col min="5417" max="5417" width="4.85546875" style="186" customWidth="1"/>
    <col min="5418" max="5418" width="14.140625" style="186" customWidth="1"/>
    <col min="5419" max="5419" width="13.85546875" style="186" customWidth="1"/>
    <col min="5420" max="5420" width="14.140625" style="186" customWidth="1"/>
    <col min="5421" max="5421" width="8.5703125" style="186" bestFit="1" customWidth="1"/>
    <col min="5422" max="5422" width="12.85546875" style="186" customWidth="1"/>
    <col min="5423" max="5423" width="14" style="186" customWidth="1"/>
    <col min="5424" max="5424" width="13.140625" style="186" customWidth="1"/>
    <col min="5425" max="5425" width="8.5703125" style="186" bestFit="1" customWidth="1"/>
    <col min="5426" max="5426" width="15" style="186" customWidth="1"/>
    <col min="5427" max="5427" width="14.7109375" style="186" customWidth="1"/>
    <col min="5428" max="5428" width="15" style="186" customWidth="1"/>
    <col min="5429" max="5429" width="59.7109375" style="186" customWidth="1"/>
    <col min="5430" max="5430" width="81.7109375" style="186" bestFit="1" customWidth="1"/>
    <col min="5431" max="5431" width="19.42578125" style="186" customWidth="1"/>
    <col min="5432" max="5432" width="14.5703125" style="186" customWidth="1"/>
    <col min="5433" max="5433" width="12.28515625" style="186" customWidth="1"/>
    <col min="5434" max="5434" width="14.5703125" style="186" customWidth="1"/>
    <col min="5435" max="5435" width="11.7109375" style="186" customWidth="1"/>
    <col min="5436" max="5436" width="14" style="186" customWidth="1"/>
    <col min="5437" max="5437" width="20.5703125" style="186" customWidth="1"/>
    <col min="5438" max="5438" width="11.7109375" style="186" customWidth="1"/>
    <col min="5439" max="5439" width="10.85546875" style="186" customWidth="1"/>
    <col min="5440" max="5641" width="9.140625" style="186"/>
    <col min="5642" max="5642" width="7.42578125" style="186" customWidth="1"/>
    <col min="5643" max="5643" width="20.7109375" style="186" customWidth="1"/>
    <col min="5644" max="5644" width="44.28515625" style="186" customWidth="1"/>
    <col min="5645" max="5645" width="48.85546875" style="186" customWidth="1"/>
    <col min="5646" max="5646" width="8.5703125" style="186" customWidth="1"/>
    <col min="5647" max="5648" width="5.28515625" style="186" customWidth="1"/>
    <col min="5649" max="5649" width="7" style="186" customWidth="1"/>
    <col min="5650" max="5650" width="12.28515625" style="186" customWidth="1"/>
    <col min="5651" max="5651" width="10.7109375" style="186" customWidth="1"/>
    <col min="5652" max="5652" width="11.140625" style="186" customWidth="1"/>
    <col min="5653" max="5653" width="8.85546875" style="186" customWidth="1"/>
    <col min="5654" max="5654" width="13.85546875" style="186" customWidth="1"/>
    <col min="5655" max="5655" width="38.85546875" style="186" customWidth="1"/>
    <col min="5656" max="5657" width="4.85546875" style="186" customWidth="1"/>
    <col min="5658" max="5658" width="11.85546875" style="186" customWidth="1"/>
    <col min="5659" max="5659" width="9.140625" style="186" customWidth="1"/>
    <col min="5660" max="5660" width="13.42578125" style="186" customWidth="1"/>
    <col min="5661" max="5661" width="15.28515625" style="186" customWidth="1"/>
    <col min="5662" max="5662" width="15.42578125" style="186" customWidth="1"/>
    <col min="5663" max="5664" width="14.42578125" style="186" customWidth="1"/>
    <col min="5665" max="5665" width="7.140625" style="186" customWidth="1"/>
    <col min="5666" max="5668" width="15.140625" style="186" customWidth="1"/>
    <col min="5669" max="5669" width="6.7109375" style="186" customWidth="1"/>
    <col min="5670" max="5670" width="16" style="186" customWidth="1"/>
    <col min="5671" max="5671" width="14.85546875" style="186" customWidth="1"/>
    <col min="5672" max="5672" width="12.85546875" style="186" customWidth="1"/>
    <col min="5673" max="5673" width="4.85546875" style="186" customWidth="1"/>
    <col min="5674" max="5674" width="14.140625" style="186" customWidth="1"/>
    <col min="5675" max="5675" width="13.85546875" style="186" customWidth="1"/>
    <col min="5676" max="5676" width="14.140625" style="186" customWidth="1"/>
    <col min="5677" max="5677" width="8.5703125" style="186" bestFit="1" customWidth="1"/>
    <col min="5678" max="5678" width="12.85546875" style="186" customWidth="1"/>
    <col min="5679" max="5679" width="14" style="186" customWidth="1"/>
    <col min="5680" max="5680" width="13.140625" style="186" customWidth="1"/>
    <col min="5681" max="5681" width="8.5703125" style="186" bestFit="1" customWidth="1"/>
    <col min="5682" max="5682" width="15" style="186" customWidth="1"/>
    <col min="5683" max="5683" width="14.7109375" style="186" customWidth="1"/>
    <col min="5684" max="5684" width="15" style="186" customWidth="1"/>
    <col min="5685" max="5685" width="59.7109375" style="186" customWidth="1"/>
    <col min="5686" max="5686" width="81.7109375" style="186" bestFit="1" customWidth="1"/>
    <col min="5687" max="5687" width="19.42578125" style="186" customWidth="1"/>
    <col min="5688" max="5688" width="14.5703125" style="186" customWidth="1"/>
    <col min="5689" max="5689" width="12.28515625" style="186" customWidth="1"/>
    <col min="5690" max="5690" width="14.5703125" style="186" customWidth="1"/>
    <col min="5691" max="5691" width="11.7109375" style="186" customWidth="1"/>
    <col min="5692" max="5692" width="14" style="186" customWidth="1"/>
    <col min="5693" max="5693" width="20.5703125" style="186" customWidth="1"/>
    <col min="5694" max="5694" width="11.7109375" style="186" customWidth="1"/>
    <col min="5695" max="5695" width="10.85546875" style="186" customWidth="1"/>
    <col min="5696" max="5897" width="9.140625" style="186"/>
    <col min="5898" max="5898" width="7.42578125" style="186" customWidth="1"/>
    <col min="5899" max="5899" width="20.7109375" style="186" customWidth="1"/>
    <col min="5900" max="5900" width="44.28515625" style="186" customWidth="1"/>
    <col min="5901" max="5901" width="48.85546875" style="186" customWidth="1"/>
    <col min="5902" max="5902" width="8.5703125" style="186" customWidth="1"/>
    <col min="5903" max="5904" width="5.28515625" style="186" customWidth="1"/>
    <col min="5905" max="5905" width="7" style="186" customWidth="1"/>
    <col min="5906" max="5906" width="12.28515625" style="186" customWidth="1"/>
    <col min="5907" max="5907" width="10.7109375" style="186" customWidth="1"/>
    <col min="5908" max="5908" width="11.140625" style="186" customWidth="1"/>
    <col min="5909" max="5909" width="8.85546875" style="186" customWidth="1"/>
    <col min="5910" max="5910" width="13.85546875" style="186" customWidth="1"/>
    <col min="5911" max="5911" width="38.85546875" style="186" customWidth="1"/>
    <col min="5912" max="5913" width="4.85546875" style="186" customWidth="1"/>
    <col min="5914" max="5914" width="11.85546875" style="186" customWidth="1"/>
    <col min="5915" max="5915" width="9.140625" style="186" customWidth="1"/>
    <col min="5916" max="5916" width="13.42578125" style="186" customWidth="1"/>
    <col min="5917" max="5917" width="15.28515625" style="186" customWidth="1"/>
    <col min="5918" max="5918" width="15.42578125" style="186" customWidth="1"/>
    <col min="5919" max="5920" width="14.42578125" style="186" customWidth="1"/>
    <col min="5921" max="5921" width="7.140625" style="186" customWidth="1"/>
    <col min="5922" max="5924" width="15.140625" style="186" customWidth="1"/>
    <col min="5925" max="5925" width="6.7109375" style="186" customWidth="1"/>
    <col min="5926" max="5926" width="16" style="186" customWidth="1"/>
    <col min="5927" max="5927" width="14.85546875" style="186" customWidth="1"/>
    <col min="5928" max="5928" width="12.85546875" style="186" customWidth="1"/>
    <col min="5929" max="5929" width="4.85546875" style="186" customWidth="1"/>
    <col min="5930" max="5930" width="14.140625" style="186" customWidth="1"/>
    <col min="5931" max="5931" width="13.85546875" style="186" customWidth="1"/>
    <col min="5932" max="5932" width="14.140625" style="186" customWidth="1"/>
    <col min="5933" max="5933" width="8.5703125" style="186" bestFit="1" customWidth="1"/>
    <col min="5934" max="5934" width="12.85546875" style="186" customWidth="1"/>
    <col min="5935" max="5935" width="14" style="186" customWidth="1"/>
    <col min="5936" max="5936" width="13.140625" style="186" customWidth="1"/>
    <col min="5937" max="5937" width="8.5703125" style="186" bestFit="1" customWidth="1"/>
    <col min="5938" max="5938" width="15" style="186" customWidth="1"/>
    <col min="5939" max="5939" width="14.7109375" style="186" customWidth="1"/>
    <col min="5940" max="5940" width="15" style="186" customWidth="1"/>
    <col min="5941" max="5941" width="59.7109375" style="186" customWidth="1"/>
    <col min="5942" max="5942" width="81.7109375" style="186" bestFit="1" customWidth="1"/>
    <col min="5943" max="5943" width="19.42578125" style="186" customWidth="1"/>
    <col min="5944" max="5944" width="14.5703125" style="186" customWidth="1"/>
    <col min="5945" max="5945" width="12.28515625" style="186" customWidth="1"/>
    <col min="5946" max="5946" width="14.5703125" style="186" customWidth="1"/>
    <col min="5947" max="5947" width="11.7109375" style="186" customWidth="1"/>
    <col min="5948" max="5948" width="14" style="186" customWidth="1"/>
    <col min="5949" max="5949" width="20.5703125" style="186" customWidth="1"/>
    <col min="5950" max="5950" width="11.7109375" style="186" customWidth="1"/>
    <col min="5951" max="5951" width="10.85546875" style="186" customWidth="1"/>
    <col min="5952" max="6153" width="9.140625" style="186"/>
    <col min="6154" max="6154" width="7.42578125" style="186" customWidth="1"/>
    <col min="6155" max="6155" width="20.7109375" style="186" customWidth="1"/>
    <col min="6156" max="6156" width="44.28515625" style="186" customWidth="1"/>
    <col min="6157" max="6157" width="48.85546875" style="186" customWidth="1"/>
    <col min="6158" max="6158" width="8.5703125" style="186" customWidth="1"/>
    <col min="6159" max="6160" width="5.28515625" style="186" customWidth="1"/>
    <col min="6161" max="6161" width="7" style="186" customWidth="1"/>
    <col min="6162" max="6162" width="12.28515625" style="186" customWidth="1"/>
    <col min="6163" max="6163" width="10.7109375" style="186" customWidth="1"/>
    <col min="6164" max="6164" width="11.140625" style="186" customWidth="1"/>
    <col min="6165" max="6165" width="8.85546875" style="186" customWidth="1"/>
    <col min="6166" max="6166" width="13.85546875" style="186" customWidth="1"/>
    <col min="6167" max="6167" width="38.85546875" style="186" customWidth="1"/>
    <col min="6168" max="6169" width="4.85546875" style="186" customWidth="1"/>
    <col min="6170" max="6170" width="11.85546875" style="186" customWidth="1"/>
    <col min="6171" max="6171" width="9.140625" style="186" customWidth="1"/>
    <col min="6172" max="6172" width="13.42578125" style="186" customWidth="1"/>
    <col min="6173" max="6173" width="15.28515625" style="186" customWidth="1"/>
    <col min="6174" max="6174" width="15.42578125" style="186" customWidth="1"/>
    <col min="6175" max="6176" width="14.42578125" style="186" customWidth="1"/>
    <col min="6177" max="6177" width="7.140625" style="186" customWidth="1"/>
    <col min="6178" max="6180" width="15.140625" style="186" customWidth="1"/>
    <col min="6181" max="6181" width="6.7109375" style="186" customWidth="1"/>
    <col min="6182" max="6182" width="16" style="186" customWidth="1"/>
    <col min="6183" max="6183" width="14.85546875" style="186" customWidth="1"/>
    <col min="6184" max="6184" width="12.85546875" style="186" customWidth="1"/>
    <col min="6185" max="6185" width="4.85546875" style="186" customWidth="1"/>
    <col min="6186" max="6186" width="14.140625" style="186" customWidth="1"/>
    <col min="6187" max="6187" width="13.85546875" style="186" customWidth="1"/>
    <col min="6188" max="6188" width="14.140625" style="186" customWidth="1"/>
    <col min="6189" max="6189" width="8.5703125" style="186" bestFit="1" customWidth="1"/>
    <col min="6190" max="6190" width="12.85546875" style="186" customWidth="1"/>
    <col min="6191" max="6191" width="14" style="186" customWidth="1"/>
    <col min="6192" max="6192" width="13.140625" style="186" customWidth="1"/>
    <col min="6193" max="6193" width="8.5703125" style="186" bestFit="1" customWidth="1"/>
    <col min="6194" max="6194" width="15" style="186" customWidth="1"/>
    <col min="6195" max="6195" width="14.7109375" style="186" customWidth="1"/>
    <col min="6196" max="6196" width="15" style="186" customWidth="1"/>
    <col min="6197" max="6197" width="59.7109375" style="186" customWidth="1"/>
    <col min="6198" max="6198" width="81.7109375" style="186" bestFit="1" customWidth="1"/>
    <col min="6199" max="6199" width="19.42578125" style="186" customWidth="1"/>
    <col min="6200" max="6200" width="14.5703125" style="186" customWidth="1"/>
    <col min="6201" max="6201" width="12.28515625" style="186" customWidth="1"/>
    <col min="6202" max="6202" width="14.5703125" style="186" customWidth="1"/>
    <col min="6203" max="6203" width="11.7109375" style="186" customWidth="1"/>
    <col min="6204" max="6204" width="14" style="186" customWidth="1"/>
    <col min="6205" max="6205" width="20.5703125" style="186" customWidth="1"/>
    <col min="6206" max="6206" width="11.7109375" style="186" customWidth="1"/>
    <col min="6207" max="6207" width="10.85546875" style="186" customWidth="1"/>
    <col min="6208" max="6409" width="9.140625" style="186"/>
    <col min="6410" max="6410" width="7.42578125" style="186" customWidth="1"/>
    <col min="6411" max="6411" width="20.7109375" style="186" customWidth="1"/>
    <col min="6412" max="6412" width="44.28515625" style="186" customWidth="1"/>
    <col min="6413" max="6413" width="48.85546875" style="186" customWidth="1"/>
    <col min="6414" max="6414" width="8.5703125" style="186" customWidth="1"/>
    <col min="6415" max="6416" width="5.28515625" style="186" customWidth="1"/>
    <col min="6417" max="6417" width="7" style="186" customWidth="1"/>
    <col min="6418" max="6418" width="12.28515625" style="186" customWidth="1"/>
    <col min="6419" max="6419" width="10.7109375" style="186" customWidth="1"/>
    <col min="6420" max="6420" width="11.140625" style="186" customWidth="1"/>
    <col min="6421" max="6421" width="8.85546875" style="186" customWidth="1"/>
    <col min="6422" max="6422" width="13.85546875" style="186" customWidth="1"/>
    <col min="6423" max="6423" width="38.85546875" style="186" customWidth="1"/>
    <col min="6424" max="6425" width="4.85546875" style="186" customWidth="1"/>
    <col min="6426" max="6426" width="11.85546875" style="186" customWidth="1"/>
    <col min="6427" max="6427" width="9.140625" style="186" customWidth="1"/>
    <col min="6428" max="6428" width="13.42578125" style="186" customWidth="1"/>
    <col min="6429" max="6429" width="15.28515625" style="186" customWidth="1"/>
    <col min="6430" max="6430" width="15.42578125" style="186" customWidth="1"/>
    <col min="6431" max="6432" width="14.42578125" style="186" customWidth="1"/>
    <col min="6433" max="6433" width="7.140625" style="186" customWidth="1"/>
    <col min="6434" max="6436" width="15.140625" style="186" customWidth="1"/>
    <col min="6437" max="6437" width="6.7109375" style="186" customWidth="1"/>
    <col min="6438" max="6438" width="16" style="186" customWidth="1"/>
    <col min="6439" max="6439" width="14.85546875" style="186" customWidth="1"/>
    <col min="6440" max="6440" width="12.85546875" style="186" customWidth="1"/>
    <col min="6441" max="6441" width="4.85546875" style="186" customWidth="1"/>
    <col min="6442" max="6442" width="14.140625" style="186" customWidth="1"/>
    <col min="6443" max="6443" width="13.85546875" style="186" customWidth="1"/>
    <col min="6444" max="6444" width="14.140625" style="186" customWidth="1"/>
    <col min="6445" max="6445" width="8.5703125" style="186" bestFit="1" customWidth="1"/>
    <col min="6446" max="6446" width="12.85546875" style="186" customWidth="1"/>
    <col min="6447" max="6447" width="14" style="186" customWidth="1"/>
    <col min="6448" max="6448" width="13.140625" style="186" customWidth="1"/>
    <col min="6449" max="6449" width="8.5703125" style="186" bestFit="1" customWidth="1"/>
    <col min="6450" max="6450" width="15" style="186" customWidth="1"/>
    <col min="6451" max="6451" width="14.7109375" style="186" customWidth="1"/>
    <col min="6452" max="6452" width="15" style="186" customWidth="1"/>
    <col min="6453" max="6453" width="59.7109375" style="186" customWidth="1"/>
    <col min="6454" max="6454" width="81.7109375" style="186" bestFit="1" customWidth="1"/>
    <col min="6455" max="6455" width="19.42578125" style="186" customWidth="1"/>
    <col min="6456" max="6456" width="14.5703125" style="186" customWidth="1"/>
    <col min="6457" max="6457" width="12.28515625" style="186" customWidth="1"/>
    <col min="6458" max="6458" width="14.5703125" style="186" customWidth="1"/>
    <col min="6459" max="6459" width="11.7109375" style="186" customWidth="1"/>
    <col min="6460" max="6460" width="14" style="186" customWidth="1"/>
    <col min="6461" max="6461" width="20.5703125" style="186" customWidth="1"/>
    <col min="6462" max="6462" width="11.7109375" style="186" customWidth="1"/>
    <col min="6463" max="6463" width="10.85546875" style="186" customWidth="1"/>
    <col min="6464" max="6665" width="9.140625" style="186"/>
    <col min="6666" max="6666" width="7.42578125" style="186" customWidth="1"/>
    <col min="6667" max="6667" width="20.7109375" style="186" customWidth="1"/>
    <col min="6668" max="6668" width="44.28515625" style="186" customWidth="1"/>
    <col min="6669" max="6669" width="48.85546875" style="186" customWidth="1"/>
    <col min="6670" max="6670" width="8.5703125" style="186" customWidth="1"/>
    <col min="6671" max="6672" width="5.28515625" style="186" customWidth="1"/>
    <col min="6673" max="6673" width="7" style="186" customWidth="1"/>
    <col min="6674" max="6674" width="12.28515625" style="186" customWidth="1"/>
    <col min="6675" max="6675" width="10.7109375" style="186" customWidth="1"/>
    <col min="6676" max="6676" width="11.140625" style="186" customWidth="1"/>
    <col min="6677" max="6677" width="8.85546875" style="186" customWidth="1"/>
    <col min="6678" max="6678" width="13.85546875" style="186" customWidth="1"/>
    <col min="6679" max="6679" width="38.85546875" style="186" customWidth="1"/>
    <col min="6680" max="6681" width="4.85546875" style="186" customWidth="1"/>
    <col min="6682" max="6682" width="11.85546875" style="186" customWidth="1"/>
    <col min="6683" max="6683" width="9.140625" style="186" customWidth="1"/>
    <col min="6684" max="6684" width="13.42578125" style="186" customWidth="1"/>
    <col min="6685" max="6685" width="15.28515625" style="186" customWidth="1"/>
    <col min="6686" max="6686" width="15.42578125" style="186" customWidth="1"/>
    <col min="6687" max="6688" width="14.42578125" style="186" customWidth="1"/>
    <col min="6689" max="6689" width="7.140625" style="186" customWidth="1"/>
    <col min="6690" max="6692" width="15.140625" style="186" customWidth="1"/>
    <col min="6693" max="6693" width="6.7109375" style="186" customWidth="1"/>
    <col min="6694" max="6694" width="16" style="186" customWidth="1"/>
    <col min="6695" max="6695" width="14.85546875" style="186" customWidth="1"/>
    <col min="6696" max="6696" width="12.85546875" style="186" customWidth="1"/>
    <col min="6697" max="6697" width="4.85546875" style="186" customWidth="1"/>
    <col min="6698" max="6698" width="14.140625" style="186" customWidth="1"/>
    <col min="6699" max="6699" width="13.85546875" style="186" customWidth="1"/>
    <col min="6700" max="6700" width="14.140625" style="186" customWidth="1"/>
    <col min="6701" max="6701" width="8.5703125" style="186" bestFit="1" customWidth="1"/>
    <col min="6702" max="6702" width="12.85546875" style="186" customWidth="1"/>
    <col min="6703" max="6703" width="14" style="186" customWidth="1"/>
    <col min="6704" max="6704" width="13.140625" style="186" customWidth="1"/>
    <col min="6705" max="6705" width="8.5703125" style="186" bestFit="1" customWidth="1"/>
    <col min="6706" max="6706" width="15" style="186" customWidth="1"/>
    <col min="6707" max="6707" width="14.7109375" style="186" customWidth="1"/>
    <col min="6708" max="6708" width="15" style="186" customWidth="1"/>
    <col min="6709" max="6709" width="59.7109375" style="186" customWidth="1"/>
    <col min="6710" max="6710" width="81.7109375" style="186" bestFit="1" customWidth="1"/>
    <col min="6711" max="6711" width="19.42578125" style="186" customWidth="1"/>
    <col min="6712" max="6712" width="14.5703125" style="186" customWidth="1"/>
    <col min="6713" max="6713" width="12.28515625" style="186" customWidth="1"/>
    <col min="6714" max="6714" width="14.5703125" style="186" customWidth="1"/>
    <col min="6715" max="6715" width="11.7109375" style="186" customWidth="1"/>
    <col min="6716" max="6716" width="14" style="186" customWidth="1"/>
    <col min="6717" max="6717" width="20.5703125" style="186" customWidth="1"/>
    <col min="6718" max="6718" width="11.7109375" style="186" customWidth="1"/>
    <col min="6719" max="6719" width="10.85546875" style="186" customWidth="1"/>
    <col min="6720" max="6921" width="9.140625" style="186"/>
    <col min="6922" max="6922" width="7.42578125" style="186" customWidth="1"/>
    <col min="6923" max="6923" width="20.7109375" style="186" customWidth="1"/>
    <col min="6924" max="6924" width="44.28515625" style="186" customWidth="1"/>
    <col min="6925" max="6925" width="48.85546875" style="186" customWidth="1"/>
    <col min="6926" max="6926" width="8.5703125" style="186" customWidth="1"/>
    <col min="6927" max="6928" width="5.28515625" style="186" customWidth="1"/>
    <col min="6929" max="6929" width="7" style="186" customWidth="1"/>
    <col min="6930" max="6930" width="12.28515625" style="186" customWidth="1"/>
    <col min="6931" max="6931" width="10.7109375" style="186" customWidth="1"/>
    <col min="6932" max="6932" width="11.140625" style="186" customWidth="1"/>
    <col min="6933" max="6933" width="8.85546875" style="186" customWidth="1"/>
    <col min="6934" max="6934" width="13.85546875" style="186" customWidth="1"/>
    <col min="6935" max="6935" width="38.85546875" style="186" customWidth="1"/>
    <col min="6936" max="6937" width="4.85546875" style="186" customWidth="1"/>
    <col min="6938" max="6938" width="11.85546875" style="186" customWidth="1"/>
    <col min="6939" max="6939" width="9.140625" style="186" customWidth="1"/>
    <col min="6940" max="6940" width="13.42578125" style="186" customWidth="1"/>
    <col min="6941" max="6941" width="15.28515625" style="186" customWidth="1"/>
    <col min="6942" max="6942" width="15.42578125" style="186" customWidth="1"/>
    <col min="6943" max="6944" width="14.42578125" style="186" customWidth="1"/>
    <col min="6945" max="6945" width="7.140625" style="186" customWidth="1"/>
    <col min="6946" max="6948" width="15.140625" style="186" customWidth="1"/>
    <col min="6949" max="6949" width="6.7109375" style="186" customWidth="1"/>
    <col min="6950" max="6950" width="16" style="186" customWidth="1"/>
    <col min="6951" max="6951" width="14.85546875" style="186" customWidth="1"/>
    <col min="6952" max="6952" width="12.85546875" style="186" customWidth="1"/>
    <col min="6953" max="6953" width="4.85546875" style="186" customWidth="1"/>
    <col min="6954" max="6954" width="14.140625" style="186" customWidth="1"/>
    <col min="6955" max="6955" width="13.85546875" style="186" customWidth="1"/>
    <col min="6956" max="6956" width="14.140625" style="186" customWidth="1"/>
    <col min="6957" max="6957" width="8.5703125" style="186" bestFit="1" customWidth="1"/>
    <col min="6958" max="6958" width="12.85546875" style="186" customWidth="1"/>
    <col min="6959" max="6959" width="14" style="186" customWidth="1"/>
    <col min="6960" max="6960" width="13.140625" style="186" customWidth="1"/>
    <col min="6961" max="6961" width="8.5703125" style="186" bestFit="1" customWidth="1"/>
    <col min="6962" max="6962" width="15" style="186" customWidth="1"/>
    <col min="6963" max="6963" width="14.7109375" style="186" customWidth="1"/>
    <col min="6964" max="6964" width="15" style="186" customWidth="1"/>
    <col min="6965" max="6965" width="59.7109375" style="186" customWidth="1"/>
    <col min="6966" max="6966" width="81.7109375" style="186" bestFit="1" customWidth="1"/>
    <col min="6967" max="6967" width="19.42578125" style="186" customWidth="1"/>
    <col min="6968" max="6968" width="14.5703125" style="186" customWidth="1"/>
    <col min="6969" max="6969" width="12.28515625" style="186" customWidth="1"/>
    <col min="6970" max="6970" width="14.5703125" style="186" customWidth="1"/>
    <col min="6971" max="6971" width="11.7109375" style="186" customWidth="1"/>
    <col min="6972" max="6972" width="14" style="186" customWidth="1"/>
    <col min="6973" max="6973" width="20.5703125" style="186" customWidth="1"/>
    <col min="6974" max="6974" width="11.7109375" style="186" customWidth="1"/>
    <col min="6975" max="6975" width="10.85546875" style="186" customWidth="1"/>
    <col min="6976" max="7177" width="9.140625" style="186"/>
    <col min="7178" max="7178" width="7.42578125" style="186" customWidth="1"/>
    <col min="7179" max="7179" width="20.7109375" style="186" customWidth="1"/>
    <col min="7180" max="7180" width="44.28515625" style="186" customWidth="1"/>
    <col min="7181" max="7181" width="48.85546875" style="186" customWidth="1"/>
    <col min="7182" max="7182" width="8.5703125" style="186" customWidth="1"/>
    <col min="7183" max="7184" width="5.28515625" style="186" customWidth="1"/>
    <col min="7185" max="7185" width="7" style="186" customWidth="1"/>
    <col min="7186" max="7186" width="12.28515625" style="186" customWidth="1"/>
    <col min="7187" max="7187" width="10.7109375" style="186" customWidth="1"/>
    <col min="7188" max="7188" width="11.140625" style="186" customWidth="1"/>
    <col min="7189" max="7189" width="8.85546875" style="186" customWidth="1"/>
    <col min="7190" max="7190" width="13.85546875" style="186" customWidth="1"/>
    <col min="7191" max="7191" width="38.85546875" style="186" customWidth="1"/>
    <col min="7192" max="7193" width="4.85546875" style="186" customWidth="1"/>
    <col min="7194" max="7194" width="11.85546875" style="186" customWidth="1"/>
    <col min="7195" max="7195" width="9.140625" style="186" customWidth="1"/>
    <col min="7196" max="7196" width="13.42578125" style="186" customWidth="1"/>
    <col min="7197" max="7197" width="15.28515625" style="186" customWidth="1"/>
    <col min="7198" max="7198" width="15.42578125" style="186" customWidth="1"/>
    <col min="7199" max="7200" width="14.42578125" style="186" customWidth="1"/>
    <col min="7201" max="7201" width="7.140625" style="186" customWidth="1"/>
    <col min="7202" max="7204" width="15.140625" style="186" customWidth="1"/>
    <col min="7205" max="7205" width="6.7109375" style="186" customWidth="1"/>
    <col min="7206" max="7206" width="16" style="186" customWidth="1"/>
    <col min="7207" max="7207" width="14.85546875" style="186" customWidth="1"/>
    <col min="7208" max="7208" width="12.85546875" style="186" customWidth="1"/>
    <col min="7209" max="7209" width="4.85546875" style="186" customWidth="1"/>
    <col min="7210" max="7210" width="14.140625" style="186" customWidth="1"/>
    <col min="7211" max="7211" width="13.85546875" style="186" customWidth="1"/>
    <col min="7212" max="7212" width="14.140625" style="186" customWidth="1"/>
    <col min="7213" max="7213" width="8.5703125" style="186" bestFit="1" customWidth="1"/>
    <col min="7214" max="7214" width="12.85546875" style="186" customWidth="1"/>
    <col min="7215" max="7215" width="14" style="186" customWidth="1"/>
    <col min="7216" max="7216" width="13.140625" style="186" customWidth="1"/>
    <col min="7217" max="7217" width="8.5703125" style="186" bestFit="1" customWidth="1"/>
    <col min="7218" max="7218" width="15" style="186" customWidth="1"/>
    <col min="7219" max="7219" width="14.7109375" style="186" customWidth="1"/>
    <col min="7220" max="7220" width="15" style="186" customWidth="1"/>
    <col min="7221" max="7221" width="59.7109375" style="186" customWidth="1"/>
    <col min="7222" max="7222" width="81.7109375" style="186" bestFit="1" customWidth="1"/>
    <col min="7223" max="7223" width="19.42578125" style="186" customWidth="1"/>
    <col min="7224" max="7224" width="14.5703125" style="186" customWidth="1"/>
    <col min="7225" max="7225" width="12.28515625" style="186" customWidth="1"/>
    <col min="7226" max="7226" width="14.5703125" style="186" customWidth="1"/>
    <col min="7227" max="7227" width="11.7109375" style="186" customWidth="1"/>
    <col min="7228" max="7228" width="14" style="186" customWidth="1"/>
    <col min="7229" max="7229" width="20.5703125" style="186" customWidth="1"/>
    <col min="7230" max="7230" width="11.7109375" style="186" customWidth="1"/>
    <col min="7231" max="7231" width="10.85546875" style="186" customWidth="1"/>
    <col min="7232" max="7433" width="9.140625" style="186"/>
    <col min="7434" max="7434" width="7.42578125" style="186" customWidth="1"/>
    <col min="7435" max="7435" width="20.7109375" style="186" customWidth="1"/>
    <col min="7436" max="7436" width="44.28515625" style="186" customWidth="1"/>
    <col min="7437" max="7437" width="48.85546875" style="186" customWidth="1"/>
    <col min="7438" max="7438" width="8.5703125" style="186" customWidth="1"/>
    <col min="7439" max="7440" width="5.28515625" style="186" customWidth="1"/>
    <col min="7441" max="7441" width="7" style="186" customWidth="1"/>
    <col min="7442" max="7442" width="12.28515625" style="186" customWidth="1"/>
    <col min="7443" max="7443" width="10.7109375" style="186" customWidth="1"/>
    <col min="7444" max="7444" width="11.140625" style="186" customWidth="1"/>
    <col min="7445" max="7445" width="8.85546875" style="186" customWidth="1"/>
    <col min="7446" max="7446" width="13.85546875" style="186" customWidth="1"/>
    <col min="7447" max="7447" width="38.85546875" style="186" customWidth="1"/>
    <col min="7448" max="7449" width="4.85546875" style="186" customWidth="1"/>
    <col min="7450" max="7450" width="11.85546875" style="186" customWidth="1"/>
    <col min="7451" max="7451" width="9.140625" style="186" customWidth="1"/>
    <col min="7452" max="7452" width="13.42578125" style="186" customWidth="1"/>
    <col min="7453" max="7453" width="15.28515625" style="186" customWidth="1"/>
    <col min="7454" max="7454" width="15.42578125" style="186" customWidth="1"/>
    <col min="7455" max="7456" width="14.42578125" style="186" customWidth="1"/>
    <col min="7457" max="7457" width="7.140625" style="186" customWidth="1"/>
    <col min="7458" max="7460" width="15.140625" style="186" customWidth="1"/>
    <col min="7461" max="7461" width="6.7109375" style="186" customWidth="1"/>
    <col min="7462" max="7462" width="16" style="186" customWidth="1"/>
    <col min="7463" max="7463" width="14.85546875" style="186" customWidth="1"/>
    <col min="7464" max="7464" width="12.85546875" style="186" customWidth="1"/>
    <col min="7465" max="7465" width="4.85546875" style="186" customWidth="1"/>
    <col min="7466" max="7466" width="14.140625" style="186" customWidth="1"/>
    <col min="7467" max="7467" width="13.85546875" style="186" customWidth="1"/>
    <col min="7468" max="7468" width="14.140625" style="186" customWidth="1"/>
    <col min="7469" max="7469" width="8.5703125" style="186" bestFit="1" customWidth="1"/>
    <col min="7470" max="7470" width="12.85546875" style="186" customWidth="1"/>
    <col min="7471" max="7471" width="14" style="186" customWidth="1"/>
    <col min="7472" max="7472" width="13.140625" style="186" customWidth="1"/>
    <col min="7473" max="7473" width="8.5703125" style="186" bestFit="1" customWidth="1"/>
    <col min="7474" max="7474" width="15" style="186" customWidth="1"/>
    <col min="7475" max="7475" width="14.7109375" style="186" customWidth="1"/>
    <col min="7476" max="7476" width="15" style="186" customWidth="1"/>
    <col min="7477" max="7477" width="59.7109375" style="186" customWidth="1"/>
    <col min="7478" max="7478" width="81.7109375" style="186" bestFit="1" customWidth="1"/>
    <col min="7479" max="7479" width="19.42578125" style="186" customWidth="1"/>
    <col min="7480" max="7480" width="14.5703125" style="186" customWidth="1"/>
    <col min="7481" max="7481" width="12.28515625" style="186" customWidth="1"/>
    <col min="7482" max="7482" width="14.5703125" style="186" customWidth="1"/>
    <col min="7483" max="7483" width="11.7109375" style="186" customWidth="1"/>
    <col min="7484" max="7484" width="14" style="186" customWidth="1"/>
    <col min="7485" max="7485" width="20.5703125" style="186" customWidth="1"/>
    <col min="7486" max="7486" width="11.7109375" style="186" customWidth="1"/>
    <col min="7487" max="7487" width="10.85546875" style="186" customWidth="1"/>
    <col min="7488" max="7689" width="9.140625" style="186"/>
    <col min="7690" max="7690" width="7.42578125" style="186" customWidth="1"/>
    <col min="7691" max="7691" width="20.7109375" style="186" customWidth="1"/>
    <col min="7692" max="7692" width="44.28515625" style="186" customWidth="1"/>
    <col min="7693" max="7693" width="48.85546875" style="186" customWidth="1"/>
    <col min="7694" max="7694" width="8.5703125" style="186" customWidth="1"/>
    <col min="7695" max="7696" width="5.28515625" style="186" customWidth="1"/>
    <col min="7697" max="7697" width="7" style="186" customWidth="1"/>
    <col min="7698" max="7698" width="12.28515625" style="186" customWidth="1"/>
    <col min="7699" max="7699" width="10.7109375" style="186" customWidth="1"/>
    <col min="7700" max="7700" width="11.140625" style="186" customWidth="1"/>
    <col min="7701" max="7701" width="8.85546875" style="186" customWidth="1"/>
    <col min="7702" max="7702" width="13.85546875" style="186" customWidth="1"/>
    <col min="7703" max="7703" width="38.85546875" style="186" customWidth="1"/>
    <col min="7704" max="7705" width="4.85546875" style="186" customWidth="1"/>
    <col min="7706" max="7706" width="11.85546875" style="186" customWidth="1"/>
    <col min="7707" max="7707" width="9.140625" style="186" customWidth="1"/>
    <col min="7708" max="7708" width="13.42578125" style="186" customWidth="1"/>
    <col min="7709" max="7709" width="15.28515625" style="186" customWidth="1"/>
    <col min="7710" max="7710" width="15.42578125" style="186" customWidth="1"/>
    <col min="7711" max="7712" width="14.42578125" style="186" customWidth="1"/>
    <col min="7713" max="7713" width="7.140625" style="186" customWidth="1"/>
    <col min="7714" max="7716" width="15.140625" style="186" customWidth="1"/>
    <col min="7717" max="7717" width="6.7109375" style="186" customWidth="1"/>
    <col min="7718" max="7718" width="16" style="186" customWidth="1"/>
    <col min="7719" max="7719" width="14.85546875" style="186" customWidth="1"/>
    <col min="7720" max="7720" width="12.85546875" style="186" customWidth="1"/>
    <col min="7721" max="7721" width="4.85546875" style="186" customWidth="1"/>
    <col min="7722" max="7722" width="14.140625" style="186" customWidth="1"/>
    <col min="7723" max="7723" width="13.85546875" style="186" customWidth="1"/>
    <col min="7724" max="7724" width="14.140625" style="186" customWidth="1"/>
    <col min="7725" max="7725" width="8.5703125" style="186" bestFit="1" customWidth="1"/>
    <col min="7726" max="7726" width="12.85546875" style="186" customWidth="1"/>
    <col min="7727" max="7727" width="14" style="186" customWidth="1"/>
    <col min="7728" max="7728" width="13.140625" style="186" customWidth="1"/>
    <col min="7729" max="7729" width="8.5703125" style="186" bestFit="1" customWidth="1"/>
    <col min="7730" max="7730" width="15" style="186" customWidth="1"/>
    <col min="7731" max="7731" width="14.7109375" style="186" customWidth="1"/>
    <col min="7732" max="7732" width="15" style="186" customWidth="1"/>
    <col min="7733" max="7733" width="59.7109375" style="186" customWidth="1"/>
    <col min="7734" max="7734" width="81.7109375" style="186" bestFit="1" customWidth="1"/>
    <col min="7735" max="7735" width="19.42578125" style="186" customWidth="1"/>
    <col min="7736" max="7736" width="14.5703125" style="186" customWidth="1"/>
    <col min="7737" max="7737" width="12.28515625" style="186" customWidth="1"/>
    <col min="7738" max="7738" width="14.5703125" style="186" customWidth="1"/>
    <col min="7739" max="7739" width="11.7109375" style="186" customWidth="1"/>
    <col min="7740" max="7740" width="14" style="186" customWidth="1"/>
    <col min="7741" max="7741" width="20.5703125" style="186" customWidth="1"/>
    <col min="7742" max="7742" width="11.7109375" style="186" customWidth="1"/>
    <col min="7743" max="7743" width="10.85546875" style="186" customWidth="1"/>
    <col min="7744" max="7945" width="9.140625" style="186"/>
    <col min="7946" max="7946" width="7.42578125" style="186" customWidth="1"/>
    <col min="7947" max="7947" width="20.7109375" style="186" customWidth="1"/>
    <col min="7948" max="7948" width="44.28515625" style="186" customWidth="1"/>
    <col min="7949" max="7949" width="48.85546875" style="186" customWidth="1"/>
    <col min="7950" max="7950" width="8.5703125" style="186" customWidth="1"/>
    <col min="7951" max="7952" width="5.28515625" style="186" customWidth="1"/>
    <col min="7953" max="7953" width="7" style="186" customWidth="1"/>
    <col min="7954" max="7954" width="12.28515625" style="186" customWidth="1"/>
    <col min="7955" max="7955" width="10.7109375" style="186" customWidth="1"/>
    <col min="7956" max="7956" width="11.140625" style="186" customWidth="1"/>
    <col min="7957" max="7957" width="8.85546875" style="186" customWidth="1"/>
    <col min="7958" max="7958" width="13.85546875" style="186" customWidth="1"/>
    <col min="7959" max="7959" width="38.85546875" style="186" customWidth="1"/>
    <col min="7960" max="7961" width="4.85546875" style="186" customWidth="1"/>
    <col min="7962" max="7962" width="11.85546875" style="186" customWidth="1"/>
    <col min="7963" max="7963" width="9.140625" style="186" customWidth="1"/>
    <col min="7964" max="7964" width="13.42578125" style="186" customWidth="1"/>
    <col min="7965" max="7965" width="15.28515625" style="186" customWidth="1"/>
    <col min="7966" max="7966" width="15.42578125" style="186" customWidth="1"/>
    <col min="7967" max="7968" width="14.42578125" style="186" customWidth="1"/>
    <col min="7969" max="7969" width="7.140625" style="186" customWidth="1"/>
    <col min="7970" max="7972" width="15.140625" style="186" customWidth="1"/>
    <col min="7973" max="7973" width="6.7109375" style="186" customWidth="1"/>
    <col min="7974" max="7974" width="16" style="186" customWidth="1"/>
    <col min="7975" max="7975" width="14.85546875" style="186" customWidth="1"/>
    <col min="7976" max="7976" width="12.85546875" style="186" customWidth="1"/>
    <col min="7977" max="7977" width="4.85546875" style="186" customWidth="1"/>
    <col min="7978" max="7978" width="14.140625" style="186" customWidth="1"/>
    <col min="7979" max="7979" width="13.85546875" style="186" customWidth="1"/>
    <col min="7980" max="7980" width="14.140625" style="186" customWidth="1"/>
    <col min="7981" max="7981" width="8.5703125" style="186" bestFit="1" customWidth="1"/>
    <col min="7982" max="7982" width="12.85546875" style="186" customWidth="1"/>
    <col min="7983" max="7983" width="14" style="186" customWidth="1"/>
    <col min="7984" max="7984" width="13.140625" style="186" customWidth="1"/>
    <col min="7985" max="7985" width="8.5703125" style="186" bestFit="1" customWidth="1"/>
    <col min="7986" max="7986" width="15" style="186" customWidth="1"/>
    <col min="7987" max="7987" width="14.7109375" style="186" customWidth="1"/>
    <col min="7988" max="7988" width="15" style="186" customWidth="1"/>
    <col min="7989" max="7989" width="59.7109375" style="186" customWidth="1"/>
    <col min="7990" max="7990" width="81.7109375" style="186" bestFit="1" customWidth="1"/>
    <col min="7991" max="7991" width="19.42578125" style="186" customWidth="1"/>
    <col min="7992" max="7992" width="14.5703125" style="186" customWidth="1"/>
    <col min="7993" max="7993" width="12.28515625" style="186" customWidth="1"/>
    <col min="7994" max="7994" width="14.5703125" style="186" customWidth="1"/>
    <col min="7995" max="7995" width="11.7109375" style="186" customWidth="1"/>
    <col min="7996" max="7996" width="14" style="186" customWidth="1"/>
    <col min="7997" max="7997" width="20.5703125" style="186" customWidth="1"/>
    <col min="7998" max="7998" width="11.7109375" style="186" customWidth="1"/>
    <col min="7999" max="7999" width="10.85546875" style="186" customWidth="1"/>
    <col min="8000" max="8201" width="9.140625" style="186"/>
    <col min="8202" max="8202" width="7.42578125" style="186" customWidth="1"/>
    <col min="8203" max="8203" width="20.7109375" style="186" customWidth="1"/>
    <col min="8204" max="8204" width="44.28515625" style="186" customWidth="1"/>
    <col min="8205" max="8205" width="48.85546875" style="186" customWidth="1"/>
    <col min="8206" max="8206" width="8.5703125" style="186" customWidth="1"/>
    <col min="8207" max="8208" width="5.28515625" style="186" customWidth="1"/>
    <col min="8209" max="8209" width="7" style="186" customWidth="1"/>
    <col min="8210" max="8210" width="12.28515625" style="186" customWidth="1"/>
    <col min="8211" max="8211" width="10.7109375" style="186" customWidth="1"/>
    <col min="8212" max="8212" width="11.140625" style="186" customWidth="1"/>
    <col min="8213" max="8213" width="8.85546875" style="186" customWidth="1"/>
    <col min="8214" max="8214" width="13.85546875" style="186" customWidth="1"/>
    <col min="8215" max="8215" width="38.85546875" style="186" customWidth="1"/>
    <col min="8216" max="8217" width="4.85546875" style="186" customWidth="1"/>
    <col min="8218" max="8218" width="11.85546875" style="186" customWidth="1"/>
    <col min="8219" max="8219" width="9.140625" style="186" customWidth="1"/>
    <col min="8220" max="8220" width="13.42578125" style="186" customWidth="1"/>
    <col min="8221" max="8221" width="15.28515625" style="186" customWidth="1"/>
    <col min="8222" max="8222" width="15.42578125" style="186" customWidth="1"/>
    <col min="8223" max="8224" width="14.42578125" style="186" customWidth="1"/>
    <col min="8225" max="8225" width="7.140625" style="186" customWidth="1"/>
    <col min="8226" max="8228" width="15.140625" style="186" customWidth="1"/>
    <col min="8229" max="8229" width="6.7109375" style="186" customWidth="1"/>
    <col min="8230" max="8230" width="16" style="186" customWidth="1"/>
    <col min="8231" max="8231" width="14.85546875" style="186" customWidth="1"/>
    <col min="8232" max="8232" width="12.85546875" style="186" customWidth="1"/>
    <col min="8233" max="8233" width="4.85546875" style="186" customWidth="1"/>
    <col min="8234" max="8234" width="14.140625" style="186" customWidth="1"/>
    <col min="8235" max="8235" width="13.85546875" style="186" customWidth="1"/>
    <col min="8236" max="8236" width="14.140625" style="186" customWidth="1"/>
    <col min="8237" max="8237" width="8.5703125" style="186" bestFit="1" customWidth="1"/>
    <col min="8238" max="8238" width="12.85546875" style="186" customWidth="1"/>
    <col min="8239" max="8239" width="14" style="186" customWidth="1"/>
    <col min="8240" max="8240" width="13.140625" style="186" customWidth="1"/>
    <col min="8241" max="8241" width="8.5703125" style="186" bestFit="1" customWidth="1"/>
    <col min="8242" max="8242" width="15" style="186" customWidth="1"/>
    <col min="8243" max="8243" width="14.7109375" style="186" customWidth="1"/>
    <col min="8244" max="8244" width="15" style="186" customWidth="1"/>
    <col min="8245" max="8245" width="59.7109375" style="186" customWidth="1"/>
    <col min="8246" max="8246" width="81.7109375" style="186" bestFit="1" customWidth="1"/>
    <col min="8247" max="8247" width="19.42578125" style="186" customWidth="1"/>
    <col min="8248" max="8248" width="14.5703125" style="186" customWidth="1"/>
    <col min="8249" max="8249" width="12.28515625" style="186" customWidth="1"/>
    <col min="8250" max="8250" width="14.5703125" style="186" customWidth="1"/>
    <col min="8251" max="8251" width="11.7109375" style="186" customWidth="1"/>
    <col min="8252" max="8252" width="14" style="186" customWidth="1"/>
    <col min="8253" max="8253" width="20.5703125" style="186" customWidth="1"/>
    <col min="8254" max="8254" width="11.7109375" style="186" customWidth="1"/>
    <col min="8255" max="8255" width="10.85546875" style="186" customWidth="1"/>
    <col min="8256" max="8457" width="9.140625" style="186"/>
    <col min="8458" max="8458" width="7.42578125" style="186" customWidth="1"/>
    <col min="8459" max="8459" width="20.7109375" style="186" customWidth="1"/>
    <col min="8460" max="8460" width="44.28515625" style="186" customWidth="1"/>
    <col min="8461" max="8461" width="48.85546875" style="186" customWidth="1"/>
    <col min="8462" max="8462" width="8.5703125" style="186" customWidth="1"/>
    <col min="8463" max="8464" width="5.28515625" style="186" customWidth="1"/>
    <col min="8465" max="8465" width="7" style="186" customWidth="1"/>
    <col min="8466" max="8466" width="12.28515625" style="186" customWidth="1"/>
    <col min="8467" max="8467" width="10.7109375" style="186" customWidth="1"/>
    <col min="8468" max="8468" width="11.140625" style="186" customWidth="1"/>
    <col min="8469" max="8469" width="8.85546875" style="186" customWidth="1"/>
    <col min="8470" max="8470" width="13.85546875" style="186" customWidth="1"/>
    <col min="8471" max="8471" width="38.85546875" style="186" customWidth="1"/>
    <col min="8472" max="8473" width="4.85546875" style="186" customWidth="1"/>
    <col min="8474" max="8474" width="11.85546875" style="186" customWidth="1"/>
    <col min="8475" max="8475" width="9.140625" style="186" customWidth="1"/>
    <col min="8476" max="8476" width="13.42578125" style="186" customWidth="1"/>
    <col min="8477" max="8477" width="15.28515625" style="186" customWidth="1"/>
    <col min="8478" max="8478" width="15.42578125" style="186" customWidth="1"/>
    <col min="8479" max="8480" width="14.42578125" style="186" customWidth="1"/>
    <col min="8481" max="8481" width="7.140625" style="186" customWidth="1"/>
    <col min="8482" max="8484" width="15.140625" style="186" customWidth="1"/>
    <col min="8485" max="8485" width="6.7109375" style="186" customWidth="1"/>
    <col min="8486" max="8486" width="16" style="186" customWidth="1"/>
    <col min="8487" max="8487" width="14.85546875" style="186" customWidth="1"/>
    <col min="8488" max="8488" width="12.85546875" style="186" customWidth="1"/>
    <col min="8489" max="8489" width="4.85546875" style="186" customWidth="1"/>
    <col min="8490" max="8490" width="14.140625" style="186" customWidth="1"/>
    <col min="8491" max="8491" width="13.85546875" style="186" customWidth="1"/>
    <col min="8492" max="8492" width="14.140625" style="186" customWidth="1"/>
    <col min="8493" max="8493" width="8.5703125" style="186" bestFit="1" customWidth="1"/>
    <col min="8494" max="8494" width="12.85546875" style="186" customWidth="1"/>
    <col min="8495" max="8495" width="14" style="186" customWidth="1"/>
    <col min="8496" max="8496" width="13.140625" style="186" customWidth="1"/>
    <col min="8497" max="8497" width="8.5703125" style="186" bestFit="1" customWidth="1"/>
    <col min="8498" max="8498" width="15" style="186" customWidth="1"/>
    <col min="8499" max="8499" width="14.7109375" style="186" customWidth="1"/>
    <col min="8500" max="8500" width="15" style="186" customWidth="1"/>
    <col min="8501" max="8501" width="59.7109375" style="186" customWidth="1"/>
    <col min="8502" max="8502" width="81.7109375" style="186" bestFit="1" customWidth="1"/>
    <col min="8503" max="8503" width="19.42578125" style="186" customWidth="1"/>
    <col min="8504" max="8504" width="14.5703125" style="186" customWidth="1"/>
    <col min="8505" max="8505" width="12.28515625" style="186" customWidth="1"/>
    <col min="8506" max="8506" width="14.5703125" style="186" customWidth="1"/>
    <col min="8507" max="8507" width="11.7109375" style="186" customWidth="1"/>
    <col min="8508" max="8508" width="14" style="186" customWidth="1"/>
    <col min="8509" max="8509" width="20.5703125" style="186" customWidth="1"/>
    <col min="8510" max="8510" width="11.7109375" style="186" customWidth="1"/>
    <col min="8511" max="8511" width="10.85546875" style="186" customWidth="1"/>
    <col min="8512" max="8713" width="9.140625" style="186"/>
    <col min="8714" max="8714" width="7.42578125" style="186" customWidth="1"/>
    <col min="8715" max="8715" width="20.7109375" style="186" customWidth="1"/>
    <col min="8716" max="8716" width="44.28515625" style="186" customWidth="1"/>
    <col min="8717" max="8717" width="48.85546875" style="186" customWidth="1"/>
    <col min="8718" max="8718" width="8.5703125" style="186" customWidth="1"/>
    <col min="8719" max="8720" width="5.28515625" style="186" customWidth="1"/>
    <col min="8721" max="8721" width="7" style="186" customWidth="1"/>
    <col min="8722" max="8722" width="12.28515625" style="186" customWidth="1"/>
    <col min="8723" max="8723" width="10.7109375" style="186" customWidth="1"/>
    <col min="8724" max="8724" width="11.140625" style="186" customWidth="1"/>
    <col min="8725" max="8725" width="8.85546875" style="186" customWidth="1"/>
    <col min="8726" max="8726" width="13.85546875" style="186" customWidth="1"/>
    <col min="8727" max="8727" width="38.85546875" style="186" customWidth="1"/>
    <col min="8728" max="8729" width="4.85546875" style="186" customWidth="1"/>
    <col min="8730" max="8730" width="11.85546875" style="186" customWidth="1"/>
    <col min="8731" max="8731" width="9.140625" style="186" customWidth="1"/>
    <col min="8732" max="8732" width="13.42578125" style="186" customWidth="1"/>
    <col min="8733" max="8733" width="15.28515625" style="186" customWidth="1"/>
    <col min="8734" max="8734" width="15.42578125" style="186" customWidth="1"/>
    <col min="8735" max="8736" width="14.42578125" style="186" customWidth="1"/>
    <col min="8737" max="8737" width="7.140625" style="186" customWidth="1"/>
    <col min="8738" max="8740" width="15.140625" style="186" customWidth="1"/>
    <col min="8741" max="8741" width="6.7109375" style="186" customWidth="1"/>
    <col min="8742" max="8742" width="16" style="186" customWidth="1"/>
    <col min="8743" max="8743" width="14.85546875" style="186" customWidth="1"/>
    <col min="8744" max="8744" width="12.85546875" style="186" customWidth="1"/>
    <col min="8745" max="8745" width="4.85546875" style="186" customWidth="1"/>
    <col min="8746" max="8746" width="14.140625" style="186" customWidth="1"/>
    <col min="8747" max="8747" width="13.85546875" style="186" customWidth="1"/>
    <col min="8748" max="8748" width="14.140625" style="186" customWidth="1"/>
    <col min="8749" max="8749" width="8.5703125" style="186" bestFit="1" customWidth="1"/>
    <col min="8750" max="8750" width="12.85546875" style="186" customWidth="1"/>
    <col min="8751" max="8751" width="14" style="186" customWidth="1"/>
    <col min="8752" max="8752" width="13.140625" style="186" customWidth="1"/>
    <col min="8753" max="8753" width="8.5703125" style="186" bestFit="1" customWidth="1"/>
    <col min="8754" max="8754" width="15" style="186" customWidth="1"/>
    <col min="8755" max="8755" width="14.7109375" style="186" customWidth="1"/>
    <col min="8756" max="8756" width="15" style="186" customWidth="1"/>
    <col min="8757" max="8757" width="59.7109375" style="186" customWidth="1"/>
    <col min="8758" max="8758" width="81.7109375" style="186" bestFit="1" customWidth="1"/>
    <col min="8759" max="8759" width="19.42578125" style="186" customWidth="1"/>
    <col min="8760" max="8760" width="14.5703125" style="186" customWidth="1"/>
    <col min="8761" max="8761" width="12.28515625" style="186" customWidth="1"/>
    <col min="8762" max="8762" width="14.5703125" style="186" customWidth="1"/>
    <col min="8763" max="8763" width="11.7109375" style="186" customWidth="1"/>
    <col min="8764" max="8764" width="14" style="186" customWidth="1"/>
    <col min="8765" max="8765" width="20.5703125" style="186" customWidth="1"/>
    <col min="8766" max="8766" width="11.7109375" style="186" customWidth="1"/>
    <col min="8767" max="8767" width="10.85546875" style="186" customWidth="1"/>
    <col min="8768" max="8969" width="9.140625" style="186"/>
    <col min="8970" max="8970" width="7.42578125" style="186" customWidth="1"/>
    <col min="8971" max="8971" width="20.7109375" style="186" customWidth="1"/>
    <col min="8972" max="8972" width="44.28515625" style="186" customWidth="1"/>
    <col min="8973" max="8973" width="48.85546875" style="186" customWidth="1"/>
    <col min="8974" max="8974" width="8.5703125" style="186" customWidth="1"/>
    <col min="8975" max="8976" width="5.28515625" style="186" customWidth="1"/>
    <col min="8977" max="8977" width="7" style="186" customWidth="1"/>
    <col min="8978" max="8978" width="12.28515625" style="186" customWidth="1"/>
    <col min="8979" max="8979" width="10.7109375" style="186" customWidth="1"/>
    <col min="8980" max="8980" width="11.140625" style="186" customWidth="1"/>
    <col min="8981" max="8981" width="8.85546875" style="186" customWidth="1"/>
    <col min="8982" max="8982" width="13.85546875" style="186" customWidth="1"/>
    <col min="8983" max="8983" width="38.85546875" style="186" customWidth="1"/>
    <col min="8984" max="8985" width="4.85546875" style="186" customWidth="1"/>
    <col min="8986" max="8986" width="11.85546875" style="186" customWidth="1"/>
    <col min="8987" max="8987" width="9.140625" style="186" customWidth="1"/>
    <col min="8988" max="8988" width="13.42578125" style="186" customWidth="1"/>
    <col min="8989" max="8989" width="15.28515625" style="186" customWidth="1"/>
    <col min="8990" max="8990" width="15.42578125" style="186" customWidth="1"/>
    <col min="8991" max="8992" width="14.42578125" style="186" customWidth="1"/>
    <col min="8993" max="8993" width="7.140625" style="186" customWidth="1"/>
    <col min="8994" max="8996" width="15.140625" style="186" customWidth="1"/>
    <col min="8997" max="8997" width="6.7109375" style="186" customWidth="1"/>
    <col min="8998" max="8998" width="16" style="186" customWidth="1"/>
    <col min="8999" max="8999" width="14.85546875" style="186" customWidth="1"/>
    <col min="9000" max="9000" width="12.85546875" style="186" customWidth="1"/>
    <col min="9001" max="9001" width="4.85546875" style="186" customWidth="1"/>
    <col min="9002" max="9002" width="14.140625" style="186" customWidth="1"/>
    <col min="9003" max="9003" width="13.85546875" style="186" customWidth="1"/>
    <col min="9004" max="9004" width="14.140625" style="186" customWidth="1"/>
    <col min="9005" max="9005" width="8.5703125" style="186" bestFit="1" customWidth="1"/>
    <col min="9006" max="9006" width="12.85546875" style="186" customWidth="1"/>
    <col min="9007" max="9007" width="14" style="186" customWidth="1"/>
    <col min="9008" max="9008" width="13.140625" style="186" customWidth="1"/>
    <col min="9009" max="9009" width="8.5703125" style="186" bestFit="1" customWidth="1"/>
    <col min="9010" max="9010" width="15" style="186" customWidth="1"/>
    <col min="9011" max="9011" width="14.7109375" style="186" customWidth="1"/>
    <col min="9012" max="9012" width="15" style="186" customWidth="1"/>
    <col min="9013" max="9013" width="59.7109375" style="186" customWidth="1"/>
    <col min="9014" max="9014" width="81.7109375" style="186" bestFit="1" customWidth="1"/>
    <col min="9015" max="9015" width="19.42578125" style="186" customWidth="1"/>
    <col min="9016" max="9016" width="14.5703125" style="186" customWidth="1"/>
    <col min="9017" max="9017" width="12.28515625" style="186" customWidth="1"/>
    <col min="9018" max="9018" width="14.5703125" style="186" customWidth="1"/>
    <col min="9019" max="9019" width="11.7109375" style="186" customWidth="1"/>
    <col min="9020" max="9020" width="14" style="186" customWidth="1"/>
    <col min="9021" max="9021" width="20.5703125" style="186" customWidth="1"/>
    <col min="9022" max="9022" width="11.7109375" style="186" customWidth="1"/>
    <col min="9023" max="9023" width="10.85546875" style="186" customWidth="1"/>
    <col min="9024" max="9225" width="9.140625" style="186"/>
    <col min="9226" max="9226" width="7.42578125" style="186" customWidth="1"/>
    <col min="9227" max="9227" width="20.7109375" style="186" customWidth="1"/>
    <col min="9228" max="9228" width="44.28515625" style="186" customWidth="1"/>
    <col min="9229" max="9229" width="48.85546875" style="186" customWidth="1"/>
    <col min="9230" max="9230" width="8.5703125" style="186" customWidth="1"/>
    <col min="9231" max="9232" width="5.28515625" style="186" customWidth="1"/>
    <col min="9233" max="9233" width="7" style="186" customWidth="1"/>
    <col min="9234" max="9234" width="12.28515625" style="186" customWidth="1"/>
    <col min="9235" max="9235" width="10.7109375" style="186" customWidth="1"/>
    <col min="9236" max="9236" width="11.140625" style="186" customWidth="1"/>
    <col min="9237" max="9237" width="8.85546875" style="186" customWidth="1"/>
    <col min="9238" max="9238" width="13.85546875" style="186" customWidth="1"/>
    <col min="9239" max="9239" width="38.85546875" style="186" customWidth="1"/>
    <col min="9240" max="9241" width="4.85546875" style="186" customWidth="1"/>
    <col min="9242" max="9242" width="11.85546875" style="186" customWidth="1"/>
    <col min="9243" max="9243" width="9.140625" style="186" customWidth="1"/>
    <col min="9244" max="9244" width="13.42578125" style="186" customWidth="1"/>
    <col min="9245" max="9245" width="15.28515625" style="186" customWidth="1"/>
    <col min="9246" max="9246" width="15.42578125" style="186" customWidth="1"/>
    <col min="9247" max="9248" width="14.42578125" style="186" customWidth="1"/>
    <col min="9249" max="9249" width="7.140625" style="186" customWidth="1"/>
    <col min="9250" max="9252" width="15.140625" style="186" customWidth="1"/>
    <col min="9253" max="9253" width="6.7109375" style="186" customWidth="1"/>
    <col min="9254" max="9254" width="16" style="186" customWidth="1"/>
    <col min="9255" max="9255" width="14.85546875" style="186" customWidth="1"/>
    <col min="9256" max="9256" width="12.85546875" style="186" customWidth="1"/>
    <col min="9257" max="9257" width="4.85546875" style="186" customWidth="1"/>
    <col min="9258" max="9258" width="14.140625" style="186" customWidth="1"/>
    <col min="9259" max="9259" width="13.85546875" style="186" customWidth="1"/>
    <col min="9260" max="9260" width="14.140625" style="186" customWidth="1"/>
    <col min="9261" max="9261" width="8.5703125" style="186" bestFit="1" customWidth="1"/>
    <col min="9262" max="9262" width="12.85546875" style="186" customWidth="1"/>
    <col min="9263" max="9263" width="14" style="186" customWidth="1"/>
    <col min="9264" max="9264" width="13.140625" style="186" customWidth="1"/>
    <col min="9265" max="9265" width="8.5703125" style="186" bestFit="1" customWidth="1"/>
    <col min="9266" max="9266" width="15" style="186" customWidth="1"/>
    <col min="9267" max="9267" width="14.7109375" style="186" customWidth="1"/>
    <col min="9268" max="9268" width="15" style="186" customWidth="1"/>
    <col min="9269" max="9269" width="59.7109375" style="186" customWidth="1"/>
    <col min="9270" max="9270" width="81.7109375" style="186" bestFit="1" customWidth="1"/>
    <col min="9271" max="9271" width="19.42578125" style="186" customWidth="1"/>
    <col min="9272" max="9272" width="14.5703125" style="186" customWidth="1"/>
    <col min="9273" max="9273" width="12.28515625" style="186" customWidth="1"/>
    <col min="9274" max="9274" width="14.5703125" style="186" customWidth="1"/>
    <col min="9275" max="9275" width="11.7109375" style="186" customWidth="1"/>
    <col min="9276" max="9276" width="14" style="186" customWidth="1"/>
    <col min="9277" max="9277" width="20.5703125" style="186" customWidth="1"/>
    <col min="9278" max="9278" width="11.7109375" style="186" customWidth="1"/>
    <col min="9279" max="9279" width="10.85546875" style="186" customWidth="1"/>
    <col min="9280" max="9481" width="9.140625" style="186"/>
    <col min="9482" max="9482" width="7.42578125" style="186" customWidth="1"/>
    <col min="9483" max="9483" width="20.7109375" style="186" customWidth="1"/>
    <col min="9484" max="9484" width="44.28515625" style="186" customWidth="1"/>
    <col min="9485" max="9485" width="48.85546875" style="186" customWidth="1"/>
    <col min="9486" max="9486" width="8.5703125" style="186" customWidth="1"/>
    <col min="9487" max="9488" width="5.28515625" style="186" customWidth="1"/>
    <col min="9489" max="9489" width="7" style="186" customWidth="1"/>
    <col min="9490" max="9490" width="12.28515625" style="186" customWidth="1"/>
    <col min="9491" max="9491" width="10.7109375" style="186" customWidth="1"/>
    <col min="9492" max="9492" width="11.140625" style="186" customWidth="1"/>
    <col min="9493" max="9493" width="8.85546875" style="186" customWidth="1"/>
    <col min="9494" max="9494" width="13.85546875" style="186" customWidth="1"/>
    <col min="9495" max="9495" width="38.85546875" style="186" customWidth="1"/>
    <col min="9496" max="9497" width="4.85546875" style="186" customWidth="1"/>
    <col min="9498" max="9498" width="11.85546875" style="186" customWidth="1"/>
    <col min="9499" max="9499" width="9.140625" style="186" customWidth="1"/>
    <col min="9500" max="9500" width="13.42578125" style="186" customWidth="1"/>
    <col min="9501" max="9501" width="15.28515625" style="186" customWidth="1"/>
    <col min="9502" max="9502" width="15.42578125" style="186" customWidth="1"/>
    <col min="9503" max="9504" width="14.42578125" style="186" customWidth="1"/>
    <col min="9505" max="9505" width="7.140625" style="186" customWidth="1"/>
    <col min="9506" max="9508" width="15.140625" style="186" customWidth="1"/>
    <col min="9509" max="9509" width="6.7109375" style="186" customWidth="1"/>
    <col min="9510" max="9510" width="16" style="186" customWidth="1"/>
    <col min="9511" max="9511" width="14.85546875" style="186" customWidth="1"/>
    <col min="9512" max="9512" width="12.85546875" style="186" customWidth="1"/>
    <col min="9513" max="9513" width="4.85546875" style="186" customWidth="1"/>
    <col min="9514" max="9514" width="14.140625" style="186" customWidth="1"/>
    <col min="9515" max="9515" width="13.85546875" style="186" customWidth="1"/>
    <col min="9516" max="9516" width="14.140625" style="186" customWidth="1"/>
    <col min="9517" max="9517" width="8.5703125" style="186" bestFit="1" customWidth="1"/>
    <col min="9518" max="9518" width="12.85546875" style="186" customWidth="1"/>
    <col min="9519" max="9519" width="14" style="186" customWidth="1"/>
    <col min="9520" max="9520" width="13.140625" style="186" customWidth="1"/>
    <col min="9521" max="9521" width="8.5703125" style="186" bestFit="1" customWidth="1"/>
    <col min="9522" max="9522" width="15" style="186" customWidth="1"/>
    <col min="9523" max="9523" width="14.7109375" style="186" customWidth="1"/>
    <col min="9524" max="9524" width="15" style="186" customWidth="1"/>
    <col min="9525" max="9525" width="59.7109375" style="186" customWidth="1"/>
    <col min="9526" max="9526" width="81.7109375" style="186" bestFit="1" customWidth="1"/>
    <col min="9527" max="9527" width="19.42578125" style="186" customWidth="1"/>
    <col min="9528" max="9528" width="14.5703125" style="186" customWidth="1"/>
    <col min="9529" max="9529" width="12.28515625" style="186" customWidth="1"/>
    <col min="9530" max="9530" width="14.5703125" style="186" customWidth="1"/>
    <col min="9531" max="9531" width="11.7109375" style="186" customWidth="1"/>
    <col min="9532" max="9532" width="14" style="186" customWidth="1"/>
    <col min="9533" max="9533" width="20.5703125" style="186" customWidth="1"/>
    <col min="9534" max="9534" width="11.7109375" style="186" customWidth="1"/>
    <col min="9535" max="9535" width="10.85546875" style="186" customWidth="1"/>
    <col min="9536" max="9737" width="9.140625" style="186"/>
    <col min="9738" max="9738" width="7.42578125" style="186" customWidth="1"/>
    <col min="9739" max="9739" width="20.7109375" style="186" customWidth="1"/>
    <col min="9740" max="9740" width="44.28515625" style="186" customWidth="1"/>
    <col min="9741" max="9741" width="48.85546875" style="186" customWidth="1"/>
    <col min="9742" max="9742" width="8.5703125" style="186" customWidth="1"/>
    <col min="9743" max="9744" width="5.28515625" style="186" customWidth="1"/>
    <col min="9745" max="9745" width="7" style="186" customWidth="1"/>
    <col min="9746" max="9746" width="12.28515625" style="186" customWidth="1"/>
    <col min="9747" max="9747" width="10.7109375" style="186" customWidth="1"/>
    <col min="9748" max="9748" width="11.140625" style="186" customWidth="1"/>
    <col min="9749" max="9749" width="8.85546875" style="186" customWidth="1"/>
    <col min="9750" max="9750" width="13.85546875" style="186" customWidth="1"/>
    <col min="9751" max="9751" width="38.85546875" style="186" customWidth="1"/>
    <col min="9752" max="9753" width="4.85546875" style="186" customWidth="1"/>
    <col min="9754" max="9754" width="11.85546875" style="186" customWidth="1"/>
    <col min="9755" max="9755" width="9.140625" style="186" customWidth="1"/>
    <col min="9756" max="9756" width="13.42578125" style="186" customWidth="1"/>
    <col min="9757" max="9757" width="15.28515625" style="186" customWidth="1"/>
    <col min="9758" max="9758" width="15.42578125" style="186" customWidth="1"/>
    <col min="9759" max="9760" width="14.42578125" style="186" customWidth="1"/>
    <col min="9761" max="9761" width="7.140625" style="186" customWidth="1"/>
    <col min="9762" max="9764" width="15.140625" style="186" customWidth="1"/>
    <col min="9765" max="9765" width="6.7109375" style="186" customWidth="1"/>
    <col min="9766" max="9766" width="16" style="186" customWidth="1"/>
    <col min="9767" max="9767" width="14.85546875" style="186" customWidth="1"/>
    <col min="9768" max="9768" width="12.85546875" style="186" customWidth="1"/>
    <col min="9769" max="9769" width="4.85546875" style="186" customWidth="1"/>
    <col min="9770" max="9770" width="14.140625" style="186" customWidth="1"/>
    <col min="9771" max="9771" width="13.85546875" style="186" customWidth="1"/>
    <col min="9772" max="9772" width="14.140625" style="186" customWidth="1"/>
    <col min="9773" max="9773" width="8.5703125" style="186" bestFit="1" customWidth="1"/>
    <col min="9774" max="9774" width="12.85546875" style="186" customWidth="1"/>
    <col min="9775" max="9775" width="14" style="186" customWidth="1"/>
    <col min="9776" max="9776" width="13.140625" style="186" customWidth="1"/>
    <col min="9777" max="9777" width="8.5703125" style="186" bestFit="1" customWidth="1"/>
    <col min="9778" max="9778" width="15" style="186" customWidth="1"/>
    <col min="9779" max="9779" width="14.7109375" style="186" customWidth="1"/>
    <col min="9780" max="9780" width="15" style="186" customWidth="1"/>
    <col min="9781" max="9781" width="59.7109375" style="186" customWidth="1"/>
    <col min="9782" max="9782" width="81.7109375" style="186" bestFit="1" customWidth="1"/>
    <col min="9783" max="9783" width="19.42578125" style="186" customWidth="1"/>
    <col min="9784" max="9784" width="14.5703125" style="186" customWidth="1"/>
    <col min="9785" max="9785" width="12.28515625" style="186" customWidth="1"/>
    <col min="9786" max="9786" width="14.5703125" style="186" customWidth="1"/>
    <col min="9787" max="9787" width="11.7109375" style="186" customWidth="1"/>
    <col min="9788" max="9788" width="14" style="186" customWidth="1"/>
    <col min="9789" max="9789" width="20.5703125" style="186" customWidth="1"/>
    <col min="9790" max="9790" width="11.7109375" style="186" customWidth="1"/>
    <col min="9791" max="9791" width="10.85546875" style="186" customWidth="1"/>
    <col min="9792" max="9993" width="9.140625" style="186"/>
    <col min="9994" max="9994" width="7.42578125" style="186" customWidth="1"/>
    <col min="9995" max="9995" width="20.7109375" style="186" customWidth="1"/>
    <col min="9996" max="9996" width="44.28515625" style="186" customWidth="1"/>
    <col min="9997" max="9997" width="48.85546875" style="186" customWidth="1"/>
    <col min="9998" max="9998" width="8.5703125" style="186" customWidth="1"/>
    <col min="9999" max="10000" width="5.28515625" style="186" customWidth="1"/>
    <col min="10001" max="10001" width="7" style="186" customWidth="1"/>
    <col min="10002" max="10002" width="12.28515625" style="186" customWidth="1"/>
    <col min="10003" max="10003" width="10.7109375" style="186" customWidth="1"/>
    <col min="10004" max="10004" width="11.140625" style="186" customWidth="1"/>
    <col min="10005" max="10005" width="8.85546875" style="186" customWidth="1"/>
    <col min="10006" max="10006" width="13.85546875" style="186" customWidth="1"/>
    <col min="10007" max="10007" width="38.85546875" style="186" customWidth="1"/>
    <col min="10008" max="10009" width="4.85546875" style="186" customWidth="1"/>
    <col min="10010" max="10010" width="11.85546875" style="186" customWidth="1"/>
    <col min="10011" max="10011" width="9.140625" style="186" customWidth="1"/>
    <col min="10012" max="10012" width="13.42578125" style="186" customWidth="1"/>
    <col min="10013" max="10013" width="15.28515625" style="186" customWidth="1"/>
    <col min="10014" max="10014" width="15.42578125" style="186" customWidth="1"/>
    <col min="10015" max="10016" width="14.42578125" style="186" customWidth="1"/>
    <col min="10017" max="10017" width="7.140625" style="186" customWidth="1"/>
    <col min="10018" max="10020" width="15.140625" style="186" customWidth="1"/>
    <col min="10021" max="10021" width="6.7109375" style="186" customWidth="1"/>
    <col min="10022" max="10022" width="16" style="186" customWidth="1"/>
    <col min="10023" max="10023" width="14.85546875" style="186" customWidth="1"/>
    <col min="10024" max="10024" width="12.85546875" style="186" customWidth="1"/>
    <col min="10025" max="10025" width="4.85546875" style="186" customWidth="1"/>
    <col min="10026" max="10026" width="14.140625" style="186" customWidth="1"/>
    <col min="10027" max="10027" width="13.85546875" style="186" customWidth="1"/>
    <col min="10028" max="10028" width="14.140625" style="186" customWidth="1"/>
    <col min="10029" max="10029" width="8.5703125" style="186" bestFit="1" customWidth="1"/>
    <col min="10030" max="10030" width="12.85546875" style="186" customWidth="1"/>
    <col min="10031" max="10031" width="14" style="186" customWidth="1"/>
    <col min="10032" max="10032" width="13.140625" style="186" customWidth="1"/>
    <col min="10033" max="10033" width="8.5703125" style="186" bestFit="1" customWidth="1"/>
    <col min="10034" max="10034" width="15" style="186" customWidth="1"/>
    <col min="10035" max="10035" width="14.7109375" style="186" customWidth="1"/>
    <col min="10036" max="10036" width="15" style="186" customWidth="1"/>
    <col min="10037" max="10037" width="59.7109375" style="186" customWidth="1"/>
    <col min="10038" max="10038" width="81.7109375" style="186" bestFit="1" customWidth="1"/>
    <col min="10039" max="10039" width="19.42578125" style="186" customWidth="1"/>
    <col min="10040" max="10040" width="14.5703125" style="186" customWidth="1"/>
    <col min="10041" max="10041" width="12.28515625" style="186" customWidth="1"/>
    <col min="10042" max="10042" width="14.5703125" style="186" customWidth="1"/>
    <col min="10043" max="10043" width="11.7109375" style="186" customWidth="1"/>
    <col min="10044" max="10044" width="14" style="186" customWidth="1"/>
    <col min="10045" max="10045" width="20.5703125" style="186" customWidth="1"/>
    <col min="10046" max="10046" width="11.7109375" style="186" customWidth="1"/>
    <col min="10047" max="10047" width="10.85546875" style="186" customWidth="1"/>
    <col min="10048" max="10249" width="9.140625" style="186"/>
    <col min="10250" max="10250" width="7.42578125" style="186" customWidth="1"/>
    <col min="10251" max="10251" width="20.7109375" style="186" customWidth="1"/>
    <col min="10252" max="10252" width="44.28515625" style="186" customWidth="1"/>
    <col min="10253" max="10253" width="48.85546875" style="186" customWidth="1"/>
    <col min="10254" max="10254" width="8.5703125" style="186" customWidth="1"/>
    <col min="10255" max="10256" width="5.28515625" style="186" customWidth="1"/>
    <col min="10257" max="10257" width="7" style="186" customWidth="1"/>
    <col min="10258" max="10258" width="12.28515625" style="186" customWidth="1"/>
    <col min="10259" max="10259" width="10.7109375" style="186" customWidth="1"/>
    <col min="10260" max="10260" width="11.140625" style="186" customWidth="1"/>
    <col min="10261" max="10261" width="8.85546875" style="186" customWidth="1"/>
    <col min="10262" max="10262" width="13.85546875" style="186" customWidth="1"/>
    <col min="10263" max="10263" width="38.85546875" style="186" customWidth="1"/>
    <col min="10264" max="10265" width="4.85546875" style="186" customWidth="1"/>
    <col min="10266" max="10266" width="11.85546875" style="186" customWidth="1"/>
    <col min="10267" max="10267" width="9.140625" style="186" customWidth="1"/>
    <col min="10268" max="10268" width="13.42578125" style="186" customWidth="1"/>
    <col min="10269" max="10269" width="15.28515625" style="186" customWidth="1"/>
    <col min="10270" max="10270" width="15.42578125" style="186" customWidth="1"/>
    <col min="10271" max="10272" width="14.42578125" style="186" customWidth="1"/>
    <col min="10273" max="10273" width="7.140625" style="186" customWidth="1"/>
    <col min="10274" max="10276" width="15.140625" style="186" customWidth="1"/>
    <col min="10277" max="10277" width="6.7109375" style="186" customWidth="1"/>
    <col min="10278" max="10278" width="16" style="186" customWidth="1"/>
    <col min="10279" max="10279" width="14.85546875" style="186" customWidth="1"/>
    <col min="10280" max="10280" width="12.85546875" style="186" customWidth="1"/>
    <col min="10281" max="10281" width="4.85546875" style="186" customWidth="1"/>
    <col min="10282" max="10282" width="14.140625" style="186" customWidth="1"/>
    <col min="10283" max="10283" width="13.85546875" style="186" customWidth="1"/>
    <col min="10284" max="10284" width="14.140625" style="186" customWidth="1"/>
    <col min="10285" max="10285" width="8.5703125" style="186" bestFit="1" customWidth="1"/>
    <col min="10286" max="10286" width="12.85546875" style="186" customWidth="1"/>
    <col min="10287" max="10287" width="14" style="186" customWidth="1"/>
    <col min="10288" max="10288" width="13.140625" style="186" customWidth="1"/>
    <col min="10289" max="10289" width="8.5703125" style="186" bestFit="1" customWidth="1"/>
    <col min="10290" max="10290" width="15" style="186" customWidth="1"/>
    <col min="10291" max="10291" width="14.7109375" style="186" customWidth="1"/>
    <col min="10292" max="10292" width="15" style="186" customWidth="1"/>
    <col min="10293" max="10293" width="59.7109375" style="186" customWidth="1"/>
    <col min="10294" max="10294" width="81.7109375" style="186" bestFit="1" customWidth="1"/>
    <col min="10295" max="10295" width="19.42578125" style="186" customWidth="1"/>
    <col min="10296" max="10296" width="14.5703125" style="186" customWidth="1"/>
    <col min="10297" max="10297" width="12.28515625" style="186" customWidth="1"/>
    <col min="10298" max="10298" width="14.5703125" style="186" customWidth="1"/>
    <col min="10299" max="10299" width="11.7109375" style="186" customWidth="1"/>
    <col min="10300" max="10300" width="14" style="186" customWidth="1"/>
    <col min="10301" max="10301" width="20.5703125" style="186" customWidth="1"/>
    <col min="10302" max="10302" width="11.7109375" style="186" customWidth="1"/>
    <col min="10303" max="10303" width="10.85546875" style="186" customWidth="1"/>
    <col min="10304" max="10505" width="9.140625" style="186"/>
    <col min="10506" max="10506" width="7.42578125" style="186" customWidth="1"/>
    <col min="10507" max="10507" width="20.7109375" style="186" customWidth="1"/>
    <col min="10508" max="10508" width="44.28515625" style="186" customWidth="1"/>
    <col min="10509" max="10509" width="48.85546875" style="186" customWidth="1"/>
    <col min="10510" max="10510" width="8.5703125" style="186" customWidth="1"/>
    <col min="10511" max="10512" width="5.28515625" style="186" customWidth="1"/>
    <col min="10513" max="10513" width="7" style="186" customWidth="1"/>
    <col min="10514" max="10514" width="12.28515625" style="186" customWidth="1"/>
    <col min="10515" max="10515" width="10.7109375" style="186" customWidth="1"/>
    <col min="10516" max="10516" width="11.140625" style="186" customWidth="1"/>
    <col min="10517" max="10517" width="8.85546875" style="186" customWidth="1"/>
    <col min="10518" max="10518" width="13.85546875" style="186" customWidth="1"/>
    <col min="10519" max="10519" width="38.85546875" style="186" customWidth="1"/>
    <col min="10520" max="10521" width="4.85546875" style="186" customWidth="1"/>
    <col min="10522" max="10522" width="11.85546875" style="186" customWidth="1"/>
    <col min="10523" max="10523" width="9.140625" style="186" customWidth="1"/>
    <col min="10524" max="10524" width="13.42578125" style="186" customWidth="1"/>
    <col min="10525" max="10525" width="15.28515625" style="186" customWidth="1"/>
    <col min="10526" max="10526" width="15.42578125" style="186" customWidth="1"/>
    <col min="10527" max="10528" width="14.42578125" style="186" customWidth="1"/>
    <col min="10529" max="10529" width="7.140625" style="186" customWidth="1"/>
    <col min="10530" max="10532" width="15.140625" style="186" customWidth="1"/>
    <col min="10533" max="10533" width="6.7109375" style="186" customWidth="1"/>
    <col min="10534" max="10534" width="16" style="186" customWidth="1"/>
    <col min="10535" max="10535" width="14.85546875" style="186" customWidth="1"/>
    <col min="10536" max="10536" width="12.85546875" style="186" customWidth="1"/>
    <col min="10537" max="10537" width="4.85546875" style="186" customWidth="1"/>
    <col min="10538" max="10538" width="14.140625" style="186" customWidth="1"/>
    <col min="10539" max="10539" width="13.85546875" style="186" customWidth="1"/>
    <col min="10540" max="10540" width="14.140625" style="186" customWidth="1"/>
    <col min="10541" max="10541" width="8.5703125" style="186" bestFit="1" customWidth="1"/>
    <col min="10542" max="10542" width="12.85546875" style="186" customWidth="1"/>
    <col min="10543" max="10543" width="14" style="186" customWidth="1"/>
    <col min="10544" max="10544" width="13.140625" style="186" customWidth="1"/>
    <col min="10545" max="10545" width="8.5703125" style="186" bestFit="1" customWidth="1"/>
    <col min="10546" max="10546" width="15" style="186" customWidth="1"/>
    <col min="10547" max="10547" width="14.7109375" style="186" customWidth="1"/>
    <col min="10548" max="10548" width="15" style="186" customWidth="1"/>
    <col min="10549" max="10549" width="59.7109375" style="186" customWidth="1"/>
    <col min="10550" max="10550" width="81.7109375" style="186" bestFit="1" customWidth="1"/>
    <col min="10551" max="10551" width="19.42578125" style="186" customWidth="1"/>
    <col min="10552" max="10552" width="14.5703125" style="186" customWidth="1"/>
    <col min="10553" max="10553" width="12.28515625" style="186" customWidth="1"/>
    <col min="10554" max="10554" width="14.5703125" style="186" customWidth="1"/>
    <col min="10555" max="10555" width="11.7109375" style="186" customWidth="1"/>
    <col min="10556" max="10556" width="14" style="186" customWidth="1"/>
    <col min="10557" max="10557" width="20.5703125" style="186" customWidth="1"/>
    <col min="10558" max="10558" width="11.7109375" style="186" customWidth="1"/>
    <col min="10559" max="10559" width="10.85546875" style="186" customWidth="1"/>
    <col min="10560" max="10761" width="9.140625" style="186"/>
    <col min="10762" max="10762" width="7.42578125" style="186" customWidth="1"/>
    <col min="10763" max="10763" width="20.7109375" style="186" customWidth="1"/>
    <col min="10764" max="10764" width="44.28515625" style="186" customWidth="1"/>
    <col min="10765" max="10765" width="48.85546875" style="186" customWidth="1"/>
    <col min="10766" max="10766" width="8.5703125" style="186" customWidth="1"/>
    <col min="10767" max="10768" width="5.28515625" style="186" customWidth="1"/>
    <col min="10769" max="10769" width="7" style="186" customWidth="1"/>
    <col min="10770" max="10770" width="12.28515625" style="186" customWidth="1"/>
    <col min="10771" max="10771" width="10.7109375" style="186" customWidth="1"/>
    <col min="10772" max="10772" width="11.140625" style="186" customWidth="1"/>
    <col min="10773" max="10773" width="8.85546875" style="186" customWidth="1"/>
    <col min="10774" max="10774" width="13.85546875" style="186" customWidth="1"/>
    <col min="10775" max="10775" width="38.85546875" style="186" customWidth="1"/>
    <col min="10776" max="10777" width="4.85546875" style="186" customWidth="1"/>
    <col min="10778" max="10778" width="11.85546875" style="186" customWidth="1"/>
    <col min="10779" max="10779" width="9.140625" style="186" customWidth="1"/>
    <col min="10780" max="10780" width="13.42578125" style="186" customWidth="1"/>
    <col min="10781" max="10781" width="15.28515625" style="186" customWidth="1"/>
    <col min="10782" max="10782" width="15.42578125" style="186" customWidth="1"/>
    <col min="10783" max="10784" width="14.42578125" style="186" customWidth="1"/>
    <col min="10785" max="10785" width="7.140625" style="186" customWidth="1"/>
    <col min="10786" max="10788" width="15.140625" style="186" customWidth="1"/>
    <col min="10789" max="10789" width="6.7109375" style="186" customWidth="1"/>
    <col min="10790" max="10790" width="16" style="186" customWidth="1"/>
    <col min="10791" max="10791" width="14.85546875" style="186" customWidth="1"/>
    <col min="10792" max="10792" width="12.85546875" style="186" customWidth="1"/>
    <col min="10793" max="10793" width="4.85546875" style="186" customWidth="1"/>
    <col min="10794" max="10794" width="14.140625" style="186" customWidth="1"/>
    <col min="10795" max="10795" width="13.85546875" style="186" customWidth="1"/>
    <col min="10796" max="10796" width="14.140625" style="186" customWidth="1"/>
    <col min="10797" max="10797" width="8.5703125" style="186" bestFit="1" customWidth="1"/>
    <col min="10798" max="10798" width="12.85546875" style="186" customWidth="1"/>
    <col min="10799" max="10799" width="14" style="186" customWidth="1"/>
    <col min="10800" max="10800" width="13.140625" style="186" customWidth="1"/>
    <col min="10801" max="10801" width="8.5703125" style="186" bestFit="1" customWidth="1"/>
    <col min="10802" max="10802" width="15" style="186" customWidth="1"/>
    <col min="10803" max="10803" width="14.7109375" style="186" customWidth="1"/>
    <col min="10804" max="10804" width="15" style="186" customWidth="1"/>
    <col min="10805" max="10805" width="59.7109375" style="186" customWidth="1"/>
    <col min="10806" max="10806" width="81.7109375" style="186" bestFit="1" customWidth="1"/>
    <col min="10807" max="10807" width="19.42578125" style="186" customWidth="1"/>
    <col min="10808" max="10808" width="14.5703125" style="186" customWidth="1"/>
    <col min="10809" max="10809" width="12.28515625" style="186" customWidth="1"/>
    <col min="10810" max="10810" width="14.5703125" style="186" customWidth="1"/>
    <col min="10811" max="10811" width="11.7109375" style="186" customWidth="1"/>
    <col min="10812" max="10812" width="14" style="186" customWidth="1"/>
    <col min="10813" max="10813" width="20.5703125" style="186" customWidth="1"/>
    <col min="10814" max="10814" width="11.7109375" style="186" customWidth="1"/>
    <col min="10815" max="10815" width="10.85546875" style="186" customWidth="1"/>
    <col min="10816" max="11017" width="9.140625" style="186"/>
    <col min="11018" max="11018" width="7.42578125" style="186" customWidth="1"/>
    <col min="11019" max="11019" width="20.7109375" style="186" customWidth="1"/>
    <col min="11020" max="11020" width="44.28515625" style="186" customWidth="1"/>
    <col min="11021" max="11021" width="48.85546875" style="186" customWidth="1"/>
    <col min="11022" max="11022" width="8.5703125" style="186" customWidth="1"/>
    <col min="11023" max="11024" width="5.28515625" style="186" customWidth="1"/>
    <col min="11025" max="11025" width="7" style="186" customWidth="1"/>
    <col min="11026" max="11026" width="12.28515625" style="186" customWidth="1"/>
    <col min="11027" max="11027" width="10.7109375" style="186" customWidth="1"/>
    <col min="11028" max="11028" width="11.140625" style="186" customWidth="1"/>
    <col min="11029" max="11029" width="8.85546875" style="186" customWidth="1"/>
    <col min="11030" max="11030" width="13.85546875" style="186" customWidth="1"/>
    <col min="11031" max="11031" width="38.85546875" style="186" customWidth="1"/>
    <col min="11032" max="11033" width="4.85546875" style="186" customWidth="1"/>
    <col min="11034" max="11034" width="11.85546875" style="186" customWidth="1"/>
    <col min="11035" max="11035" width="9.140625" style="186" customWidth="1"/>
    <col min="11036" max="11036" width="13.42578125" style="186" customWidth="1"/>
    <col min="11037" max="11037" width="15.28515625" style="186" customWidth="1"/>
    <col min="11038" max="11038" width="15.42578125" style="186" customWidth="1"/>
    <col min="11039" max="11040" width="14.42578125" style="186" customWidth="1"/>
    <col min="11041" max="11041" width="7.140625" style="186" customWidth="1"/>
    <col min="11042" max="11044" width="15.140625" style="186" customWidth="1"/>
    <col min="11045" max="11045" width="6.7109375" style="186" customWidth="1"/>
    <col min="11046" max="11046" width="16" style="186" customWidth="1"/>
    <col min="11047" max="11047" width="14.85546875" style="186" customWidth="1"/>
    <col min="11048" max="11048" width="12.85546875" style="186" customWidth="1"/>
    <col min="11049" max="11049" width="4.85546875" style="186" customWidth="1"/>
    <col min="11050" max="11050" width="14.140625" style="186" customWidth="1"/>
    <col min="11051" max="11051" width="13.85546875" style="186" customWidth="1"/>
    <col min="11052" max="11052" width="14.140625" style="186" customWidth="1"/>
    <col min="11053" max="11053" width="8.5703125" style="186" bestFit="1" customWidth="1"/>
    <col min="11054" max="11054" width="12.85546875" style="186" customWidth="1"/>
    <col min="11055" max="11055" width="14" style="186" customWidth="1"/>
    <col min="11056" max="11056" width="13.140625" style="186" customWidth="1"/>
    <col min="11057" max="11057" width="8.5703125" style="186" bestFit="1" customWidth="1"/>
    <col min="11058" max="11058" width="15" style="186" customWidth="1"/>
    <col min="11059" max="11059" width="14.7109375" style="186" customWidth="1"/>
    <col min="11060" max="11060" width="15" style="186" customWidth="1"/>
    <col min="11061" max="11061" width="59.7109375" style="186" customWidth="1"/>
    <col min="11062" max="11062" width="81.7109375" style="186" bestFit="1" customWidth="1"/>
    <col min="11063" max="11063" width="19.42578125" style="186" customWidth="1"/>
    <col min="11064" max="11064" width="14.5703125" style="186" customWidth="1"/>
    <col min="11065" max="11065" width="12.28515625" style="186" customWidth="1"/>
    <col min="11066" max="11066" width="14.5703125" style="186" customWidth="1"/>
    <col min="11067" max="11067" width="11.7109375" style="186" customWidth="1"/>
    <col min="11068" max="11068" width="14" style="186" customWidth="1"/>
    <col min="11069" max="11069" width="20.5703125" style="186" customWidth="1"/>
    <col min="11070" max="11070" width="11.7109375" style="186" customWidth="1"/>
    <col min="11071" max="11071" width="10.85546875" style="186" customWidth="1"/>
    <col min="11072" max="11273" width="9.140625" style="186"/>
    <col min="11274" max="11274" width="7.42578125" style="186" customWidth="1"/>
    <col min="11275" max="11275" width="20.7109375" style="186" customWidth="1"/>
    <col min="11276" max="11276" width="44.28515625" style="186" customWidth="1"/>
    <col min="11277" max="11277" width="48.85546875" style="186" customWidth="1"/>
    <col min="11278" max="11278" width="8.5703125" style="186" customWidth="1"/>
    <col min="11279" max="11280" width="5.28515625" style="186" customWidth="1"/>
    <col min="11281" max="11281" width="7" style="186" customWidth="1"/>
    <col min="11282" max="11282" width="12.28515625" style="186" customWidth="1"/>
    <col min="11283" max="11283" width="10.7109375" style="186" customWidth="1"/>
    <col min="11284" max="11284" width="11.140625" style="186" customWidth="1"/>
    <col min="11285" max="11285" width="8.85546875" style="186" customWidth="1"/>
    <col min="11286" max="11286" width="13.85546875" style="186" customWidth="1"/>
    <col min="11287" max="11287" width="38.85546875" style="186" customWidth="1"/>
    <col min="11288" max="11289" width="4.85546875" style="186" customWidth="1"/>
    <col min="11290" max="11290" width="11.85546875" style="186" customWidth="1"/>
    <col min="11291" max="11291" width="9.140625" style="186" customWidth="1"/>
    <col min="11292" max="11292" width="13.42578125" style="186" customWidth="1"/>
    <col min="11293" max="11293" width="15.28515625" style="186" customWidth="1"/>
    <col min="11294" max="11294" width="15.42578125" style="186" customWidth="1"/>
    <col min="11295" max="11296" width="14.42578125" style="186" customWidth="1"/>
    <col min="11297" max="11297" width="7.140625" style="186" customWidth="1"/>
    <col min="11298" max="11300" width="15.140625" style="186" customWidth="1"/>
    <col min="11301" max="11301" width="6.7109375" style="186" customWidth="1"/>
    <col min="11302" max="11302" width="16" style="186" customWidth="1"/>
    <col min="11303" max="11303" width="14.85546875" style="186" customWidth="1"/>
    <col min="11304" max="11304" width="12.85546875" style="186" customWidth="1"/>
    <col min="11305" max="11305" width="4.85546875" style="186" customWidth="1"/>
    <col min="11306" max="11306" width="14.140625" style="186" customWidth="1"/>
    <col min="11307" max="11307" width="13.85546875" style="186" customWidth="1"/>
    <col min="11308" max="11308" width="14.140625" style="186" customWidth="1"/>
    <col min="11309" max="11309" width="8.5703125" style="186" bestFit="1" customWidth="1"/>
    <col min="11310" max="11310" width="12.85546875" style="186" customWidth="1"/>
    <col min="11311" max="11311" width="14" style="186" customWidth="1"/>
    <col min="11312" max="11312" width="13.140625" style="186" customWidth="1"/>
    <col min="11313" max="11313" width="8.5703125" style="186" bestFit="1" customWidth="1"/>
    <col min="11314" max="11314" width="15" style="186" customWidth="1"/>
    <col min="11315" max="11315" width="14.7109375" style="186" customWidth="1"/>
    <col min="11316" max="11316" width="15" style="186" customWidth="1"/>
    <col min="11317" max="11317" width="59.7109375" style="186" customWidth="1"/>
    <col min="11318" max="11318" width="81.7109375" style="186" bestFit="1" customWidth="1"/>
    <col min="11319" max="11319" width="19.42578125" style="186" customWidth="1"/>
    <col min="11320" max="11320" width="14.5703125" style="186" customWidth="1"/>
    <col min="11321" max="11321" width="12.28515625" style="186" customWidth="1"/>
    <col min="11322" max="11322" width="14.5703125" style="186" customWidth="1"/>
    <col min="11323" max="11323" width="11.7109375" style="186" customWidth="1"/>
    <col min="11324" max="11324" width="14" style="186" customWidth="1"/>
    <col min="11325" max="11325" width="20.5703125" style="186" customWidth="1"/>
    <col min="11326" max="11326" width="11.7109375" style="186" customWidth="1"/>
    <col min="11327" max="11327" width="10.85546875" style="186" customWidth="1"/>
    <col min="11328" max="11529" width="9.140625" style="186"/>
    <col min="11530" max="11530" width="7.42578125" style="186" customWidth="1"/>
    <col min="11531" max="11531" width="20.7109375" style="186" customWidth="1"/>
    <col min="11532" max="11532" width="44.28515625" style="186" customWidth="1"/>
    <col min="11533" max="11533" width="48.85546875" style="186" customWidth="1"/>
    <col min="11534" max="11534" width="8.5703125" style="186" customWidth="1"/>
    <col min="11535" max="11536" width="5.28515625" style="186" customWidth="1"/>
    <col min="11537" max="11537" width="7" style="186" customWidth="1"/>
    <col min="11538" max="11538" width="12.28515625" style="186" customWidth="1"/>
    <col min="11539" max="11539" width="10.7109375" style="186" customWidth="1"/>
    <col min="11540" max="11540" width="11.140625" style="186" customWidth="1"/>
    <col min="11541" max="11541" width="8.85546875" style="186" customWidth="1"/>
    <col min="11542" max="11542" width="13.85546875" style="186" customWidth="1"/>
    <col min="11543" max="11543" width="38.85546875" style="186" customWidth="1"/>
    <col min="11544" max="11545" width="4.85546875" style="186" customWidth="1"/>
    <col min="11546" max="11546" width="11.85546875" style="186" customWidth="1"/>
    <col min="11547" max="11547" width="9.140625" style="186" customWidth="1"/>
    <col min="11548" max="11548" width="13.42578125" style="186" customWidth="1"/>
    <col min="11549" max="11549" width="15.28515625" style="186" customWidth="1"/>
    <col min="11550" max="11550" width="15.42578125" style="186" customWidth="1"/>
    <col min="11551" max="11552" width="14.42578125" style="186" customWidth="1"/>
    <col min="11553" max="11553" width="7.140625" style="186" customWidth="1"/>
    <col min="11554" max="11556" width="15.140625" style="186" customWidth="1"/>
    <col min="11557" max="11557" width="6.7109375" style="186" customWidth="1"/>
    <col min="11558" max="11558" width="16" style="186" customWidth="1"/>
    <col min="11559" max="11559" width="14.85546875" style="186" customWidth="1"/>
    <col min="11560" max="11560" width="12.85546875" style="186" customWidth="1"/>
    <col min="11561" max="11561" width="4.85546875" style="186" customWidth="1"/>
    <col min="11562" max="11562" width="14.140625" style="186" customWidth="1"/>
    <col min="11563" max="11563" width="13.85546875" style="186" customWidth="1"/>
    <col min="11564" max="11564" width="14.140625" style="186" customWidth="1"/>
    <col min="11565" max="11565" width="8.5703125" style="186" bestFit="1" customWidth="1"/>
    <col min="11566" max="11566" width="12.85546875" style="186" customWidth="1"/>
    <col min="11567" max="11567" width="14" style="186" customWidth="1"/>
    <col min="11568" max="11568" width="13.140625" style="186" customWidth="1"/>
    <col min="11569" max="11569" width="8.5703125" style="186" bestFit="1" customWidth="1"/>
    <col min="11570" max="11570" width="15" style="186" customWidth="1"/>
    <col min="11571" max="11571" width="14.7109375" style="186" customWidth="1"/>
    <col min="11572" max="11572" width="15" style="186" customWidth="1"/>
    <col min="11573" max="11573" width="59.7109375" style="186" customWidth="1"/>
    <col min="11574" max="11574" width="81.7109375" style="186" bestFit="1" customWidth="1"/>
    <col min="11575" max="11575" width="19.42578125" style="186" customWidth="1"/>
    <col min="11576" max="11576" width="14.5703125" style="186" customWidth="1"/>
    <col min="11577" max="11577" width="12.28515625" style="186" customWidth="1"/>
    <col min="11578" max="11578" width="14.5703125" style="186" customWidth="1"/>
    <col min="11579" max="11579" width="11.7109375" style="186" customWidth="1"/>
    <col min="11580" max="11580" width="14" style="186" customWidth="1"/>
    <col min="11581" max="11581" width="20.5703125" style="186" customWidth="1"/>
    <col min="11582" max="11582" width="11.7109375" style="186" customWidth="1"/>
    <col min="11583" max="11583" width="10.85546875" style="186" customWidth="1"/>
    <col min="11584" max="11785" width="9.140625" style="186"/>
    <col min="11786" max="11786" width="7.42578125" style="186" customWidth="1"/>
    <col min="11787" max="11787" width="20.7109375" style="186" customWidth="1"/>
    <col min="11788" max="11788" width="44.28515625" style="186" customWidth="1"/>
    <col min="11789" max="11789" width="48.85546875" style="186" customWidth="1"/>
    <col min="11790" max="11790" width="8.5703125" style="186" customWidth="1"/>
    <col min="11791" max="11792" width="5.28515625" style="186" customWidth="1"/>
    <col min="11793" max="11793" width="7" style="186" customWidth="1"/>
    <col min="11794" max="11794" width="12.28515625" style="186" customWidth="1"/>
    <col min="11795" max="11795" width="10.7109375" style="186" customWidth="1"/>
    <col min="11796" max="11796" width="11.140625" style="186" customWidth="1"/>
    <col min="11797" max="11797" width="8.85546875" style="186" customWidth="1"/>
    <col min="11798" max="11798" width="13.85546875" style="186" customWidth="1"/>
    <col min="11799" max="11799" width="38.85546875" style="186" customWidth="1"/>
    <col min="11800" max="11801" width="4.85546875" style="186" customWidth="1"/>
    <col min="11802" max="11802" width="11.85546875" style="186" customWidth="1"/>
    <col min="11803" max="11803" width="9.140625" style="186" customWidth="1"/>
    <col min="11804" max="11804" width="13.42578125" style="186" customWidth="1"/>
    <col min="11805" max="11805" width="15.28515625" style="186" customWidth="1"/>
    <col min="11806" max="11806" width="15.42578125" style="186" customWidth="1"/>
    <col min="11807" max="11808" width="14.42578125" style="186" customWidth="1"/>
    <col min="11809" max="11809" width="7.140625" style="186" customWidth="1"/>
    <col min="11810" max="11812" width="15.140625" style="186" customWidth="1"/>
    <col min="11813" max="11813" width="6.7109375" style="186" customWidth="1"/>
    <col min="11814" max="11814" width="16" style="186" customWidth="1"/>
    <col min="11815" max="11815" width="14.85546875" style="186" customWidth="1"/>
    <col min="11816" max="11816" width="12.85546875" style="186" customWidth="1"/>
    <col min="11817" max="11817" width="4.85546875" style="186" customWidth="1"/>
    <col min="11818" max="11818" width="14.140625" style="186" customWidth="1"/>
    <col min="11819" max="11819" width="13.85546875" style="186" customWidth="1"/>
    <col min="11820" max="11820" width="14.140625" style="186" customWidth="1"/>
    <col min="11821" max="11821" width="8.5703125" style="186" bestFit="1" customWidth="1"/>
    <col min="11822" max="11822" width="12.85546875" style="186" customWidth="1"/>
    <col min="11823" max="11823" width="14" style="186" customWidth="1"/>
    <col min="11824" max="11824" width="13.140625" style="186" customWidth="1"/>
    <col min="11825" max="11825" width="8.5703125" style="186" bestFit="1" customWidth="1"/>
    <col min="11826" max="11826" width="15" style="186" customWidth="1"/>
    <col min="11827" max="11827" width="14.7109375" style="186" customWidth="1"/>
    <col min="11828" max="11828" width="15" style="186" customWidth="1"/>
    <col min="11829" max="11829" width="59.7109375" style="186" customWidth="1"/>
    <col min="11830" max="11830" width="81.7109375" style="186" bestFit="1" customWidth="1"/>
    <col min="11831" max="11831" width="19.42578125" style="186" customWidth="1"/>
    <col min="11832" max="11832" width="14.5703125" style="186" customWidth="1"/>
    <col min="11833" max="11833" width="12.28515625" style="186" customWidth="1"/>
    <col min="11834" max="11834" width="14.5703125" style="186" customWidth="1"/>
    <col min="11835" max="11835" width="11.7109375" style="186" customWidth="1"/>
    <col min="11836" max="11836" width="14" style="186" customWidth="1"/>
    <col min="11837" max="11837" width="20.5703125" style="186" customWidth="1"/>
    <col min="11838" max="11838" width="11.7109375" style="186" customWidth="1"/>
    <col min="11839" max="11839" width="10.85546875" style="186" customWidth="1"/>
    <col min="11840" max="12041" width="9.140625" style="186"/>
    <col min="12042" max="12042" width="7.42578125" style="186" customWidth="1"/>
    <col min="12043" max="12043" width="20.7109375" style="186" customWidth="1"/>
    <col min="12044" max="12044" width="44.28515625" style="186" customWidth="1"/>
    <col min="12045" max="12045" width="48.85546875" style="186" customWidth="1"/>
    <col min="12046" max="12046" width="8.5703125" style="186" customWidth="1"/>
    <col min="12047" max="12048" width="5.28515625" style="186" customWidth="1"/>
    <col min="12049" max="12049" width="7" style="186" customWidth="1"/>
    <col min="12050" max="12050" width="12.28515625" style="186" customWidth="1"/>
    <col min="12051" max="12051" width="10.7109375" style="186" customWidth="1"/>
    <col min="12052" max="12052" width="11.140625" style="186" customWidth="1"/>
    <col min="12053" max="12053" width="8.85546875" style="186" customWidth="1"/>
    <col min="12054" max="12054" width="13.85546875" style="186" customWidth="1"/>
    <col min="12055" max="12055" width="38.85546875" style="186" customWidth="1"/>
    <col min="12056" max="12057" width="4.85546875" style="186" customWidth="1"/>
    <col min="12058" max="12058" width="11.85546875" style="186" customWidth="1"/>
    <col min="12059" max="12059" width="9.140625" style="186" customWidth="1"/>
    <col min="12060" max="12060" width="13.42578125" style="186" customWidth="1"/>
    <col min="12061" max="12061" width="15.28515625" style="186" customWidth="1"/>
    <col min="12062" max="12062" width="15.42578125" style="186" customWidth="1"/>
    <col min="12063" max="12064" width="14.42578125" style="186" customWidth="1"/>
    <col min="12065" max="12065" width="7.140625" style="186" customWidth="1"/>
    <col min="12066" max="12068" width="15.140625" style="186" customWidth="1"/>
    <col min="12069" max="12069" width="6.7109375" style="186" customWidth="1"/>
    <col min="12070" max="12070" width="16" style="186" customWidth="1"/>
    <col min="12071" max="12071" width="14.85546875" style="186" customWidth="1"/>
    <col min="12072" max="12072" width="12.85546875" style="186" customWidth="1"/>
    <col min="12073" max="12073" width="4.85546875" style="186" customWidth="1"/>
    <col min="12074" max="12074" width="14.140625" style="186" customWidth="1"/>
    <col min="12075" max="12075" width="13.85546875" style="186" customWidth="1"/>
    <col min="12076" max="12076" width="14.140625" style="186" customWidth="1"/>
    <col min="12077" max="12077" width="8.5703125" style="186" bestFit="1" customWidth="1"/>
    <col min="12078" max="12078" width="12.85546875" style="186" customWidth="1"/>
    <col min="12079" max="12079" width="14" style="186" customWidth="1"/>
    <col min="12080" max="12080" width="13.140625" style="186" customWidth="1"/>
    <col min="12081" max="12081" width="8.5703125" style="186" bestFit="1" customWidth="1"/>
    <col min="12082" max="12082" width="15" style="186" customWidth="1"/>
    <col min="12083" max="12083" width="14.7109375" style="186" customWidth="1"/>
    <col min="12084" max="12084" width="15" style="186" customWidth="1"/>
    <col min="12085" max="12085" width="59.7109375" style="186" customWidth="1"/>
    <col min="12086" max="12086" width="81.7109375" style="186" bestFit="1" customWidth="1"/>
    <col min="12087" max="12087" width="19.42578125" style="186" customWidth="1"/>
    <col min="12088" max="12088" width="14.5703125" style="186" customWidth="1"/>
    <col min="12089" max="12089" width="12.28515625" style="186" customWidth="1"/>
    <col min="12090" max="12090" width="14.5703125" style="186" customWidth="1"/>
    <col min="12091" max="12091" width="11.7109375" style="186" customWidth="1"/>
    <col min="12092" max="12092" width="14" style="186" customWidth="1"/>
    <col min="12093" max="12093" width="20.5703125" style="186" customWidth="1"/>
    <col min="12094" max="12094" width="11.7109375" style="186" customWidth="1"/>
    <col min="12095" max="12095" width="10.85546875" style="186" customWidth="1"/>
    <col min="12096" max="12297" width="9.140625" style="186"/>
    <col min="12298" max="12298" width="7.42578125" style="186" customWidth="1"/>
    <col min="12299" max="12299" width="20.7109375" style="186" customWidth="1"/>
    <col min="12300" max="12300" width="44.28515625" style="186" customWidth="1"/>
    <col min="12301" max="12301" width="48.85546875" style="186" customWidth="1"/>
    <col min="12302" max="12302" width="8.5703125" style="186" customWidth="1"/>
    <col min="12303" max="12304" width="5.28515625" style="186" customWidth="1"/>
    <col min="12305" max="12305" width="7" style="186" customWidth="1"/>
    <col min="12306" max="12306" width="12.28515625" style="186" customWidth="1"/>
    <col min="12307" max="12307" width="10.7109375" style="186" customWidth="1"/>
    <col min="12308" max="12308" width="11.140625" style="186" customWidth="1"/>
    <col min="12309" max="12309" width="8.85546875" style="186" customWidth="1"/>
    <col min="12310" max="12310" width="13.85546875" style="186" customWidth="1"/>
    <col min="12311" max="12311" width="38.85546875" style="186" customWidth="1"/>
    <col min="12312" max="12313" width="4.85546875" style="186" customWidth="1"/>
    <col min="12314" max="12314" width="11.85546875" style="186" customWidth="1"/>
    <col min="12315" max="12315" width="9.140625" style="186" customWidth="1"/>
    <col min="12316" max="12316" width="13.42578125" style="186" customWidth="1"/>
    <col min="12317" max="12317" width="15.28515625" style="186" customWidth="1"/>
    <col min="12318" max="12318" width="15.42578125" style="186" customWidth="1"/>
    <col min="12319" max="12320" width="14.42578125" style="186" customWidth="1"/>
    <col min="12321" max="12321" width="7.140625" style="186" customWidth="1"/>
    <col min="12322" max="12324" width="15.140625" style="186" customWidth="1"/>
    <col min="12325" max="12325" width="6.7109375" style="186" customWidth="1"/>
    <col min="12326" max="12326" width="16" style="186" customWidth="1"/>
    <col min="12327" max="12327" width="14.85546875" style="186" customWidth="1"/>
    <col min="12328" max="12328" width="12.85546875" style="186" customWidth="1"/>
    <col min="12329" max="12329" width="4.85546875" style="186" customWidth="1"/>
    <col min="12330" max="12330" width="14.140625" style="186" customWidth="1"/>
    <col min="12331" max="12331" width="13.85546875" style="186" customWidth="1"/>
    <col min="12332" max="12332" width="14.140625" style="186" customWidth="1"/>
    <col min="12333" max="12333" width="8.5703125" style="186" bestFit="1" customWidth="1"/>
    <col min="12334" max="12334" width="12.85546875" style="186" customWidth="1"/>
    <col min="12335" max="12335" width="14" style="186" customWidth="1"/>
    <col min="12336" max="12336" width="13.140625" style="186" customWidth="1"/>
    <col min="12337" max="12337" width="8.5703125" style="186" bestFit="1" customWidth="1"/>
    <col min="12338" max="12338" width="15" style="186" customWidth="1"/>
    <col min="12339" max="12339" width="14.7109375" style="186" customWidth="1"/>
    <col min="12340" max="12340" width="15" style="186" customWidth="1"/>
    <col min="12341" max="12341" width="59.7109375" style="186" customWidth="1"/>
    <col min="12342" max="12342" width="81.7109375" style="186" bestFit="1" customWidth="1"/>
    <col min="12343" max="12343" width="19.42578125" style="186" customWidth="1"/>
    <col min="12344" max="12344" width="14.5703125" style="186" customWidth="1"/>
    <col min="12345" max="12345" width="12.28515625" style="186" customWidth="1"/>
    <col min="12346" max="12346" width="14.5703125" style="186" customWidth="1"/>
    <col min="12347" max="12347" width="11.7109375" style="186" customWidth="1"/>
    <col min="12348" max="12348" width="14" style="186" customWidth="1"/>
    <col min="12349" max="12349" width="20.5703125" style="186" customWidth="1"/>
    <col min="12350" max="12350" width="11.7109375" style="186" customWidth="1"/>
    <col min="12351" max="12351" width="10.85546875" style="186" customWidth="1"/>
    <col min="12352" max="12553" width="9.140625" style="186"/>
    <col min="12554" max="12554" width="7.42578125" style="186" customWidth="1"/>
    <col min="12555" max="12555" width="20.7109375" style="186" customWidth="1"/>
    <col min="12556" max="12556" width="44.28515625" style="186" customWidth="1"/>
    <col min="12557" max="12557" width="48.85546875" style="186" customWidth="1"/>
    <col min="12558" max="12558" width="8.5703125" style="186" customWidth="1"/>
    <col min="12559" max="12560" width="5.28515625" style="186" customWidth="1"/>
    <col min="12561" max="12561" width="7" style="186" customWidth="1"/>
    <col min="12562" max="12562" width="12.28515625" style="186" customWidth="1"/>
    <col min="12563" max="12563" width="10.7109375" style="186" customWidth="1"/>
    <col min="12564" max="12564" width="11.140625" style="186" customWidth="1"/>
    <col min="12565" max="12565" width="8.85546875" style="186" customWidth="1"/>
    <col min="12566" max="12566" width="13.85546875" style="186" customWidth="1"/>
    <col min="12567" max="12567" width="38.85546875" style="186" customWidth="1"/>
    <col min="12568" max="12569" width="4.85546875" style="186" customWidth="1"/>
    <col min="12570" max="12570" width="11.85546875" style="186" customWidth="1"/>
    <col min="12571" max="12571" width="9.140625" style="186" customWidth="1"/>
    <col min="12572" max="12572" width="13.42578125" style="186" customWidth="1"/>
    <col min="12573" max="12573" width="15.28515625" style="186" customWidth="1"/>
    <col min="12574" max="12574" width="15.42578125" style="186" customWidth="1"/>
    <col min="12575" max="12576" width="14.42578125" style="186" customWidth="1"/>
    <col min="12577" max="12577" width="7.140625" style="186" customWidth="1"/>
    <col min="12578" max="12580" width="15.140625" style="186" customWidth="1"/>
    <col min="12581" max="12581" width="6.7109375" style="186" customWidth="1"/>
    <col min="12582" max="12582" width="16" style="186" customWidth="1"/>
    <col min="12583" max="12583" width="14.85546875" style="186" customWidth="1"/>
    <col min="12584" max="12584" width="12.85546875" style="186" customWidth="1"/>
    <col min="12585" max="12585" width="4.85546875" style="186" customWidth="1"/>
    <col min="12586" max="12586" width="14.140625" style="186" customWidth="1"/>
    <col min="12587" max="12587" width="13.85546875" style="186" customWidth="1"/>
    <col min="12588" max="12588" width="14.140625" style="186" customWidth="1"/>
    <col min="12589" max="12589" width="8.5703125" style="186" bestFit="1" customWidth="1"/>
    <col min="12590" max="12590" width="12.85546875" style="186" customWidth="1"/>
    <col min="12591" max="12591" width="14" style="186" customWidth="1"/>
    <col min="12592" max="12592" width="13.140625" style="186" customWidth="1"/>
    <col min="12593" max="12593" width="8.5703125" style="186" bestFit="1" customWidth="1"/>
    <col min="12594" max="12594" width="15" style="186" customWidth="1"/>
    <col min="12595" max="12595" width="14.7109375" style="186" customWidth="1"/>
    <col min="12596" max="12596" width="15" style="186" customWidth="1"/>
    <col min="12597" max="12597" width="59.7109375" style="186" customWidth="1"/>
    <col min="12598" max="12598" width="81.7109375" style="186" bestFit="1" customWidth="1"/>
    <col min="12599" max="12599" width="19.42578125" style="186" customWidth="1"/>
    <col min="12600" max="12600" width="14.5703125" style="186" customWidth="1"/>
    <col min="12601" max="12601" width="12.28515625" style="186" customWidth="1"/>
    <col min="12602" max="12602" width="14.5703125" style="186" customWidth="1"/>
    <col min="12603" max="12603" width="11.7109375" style="186" customWidth="1"/>
    <col min="12604" max="12604" width="14" style="186" customWidth="1"/>
    <col min="12605" max="12605" width="20.5703125" style="186" customWidth="1"/>
    <col min="12606" max="12606" width="11.7109375" style="186" customWidth="1"/>
    <col min="12607" max="12607" width="10.85546875" style="186" customWidth="1"/>
    <col min="12608" max="12809" width="9.140625" style="186"/>
    <col min="12810" max="12810" width="7.42578125" style="186" customWidth="1"/>
    <col min="12811" max="12811" width="20.7109375" style="186" customWidth="1"/>
    <col min="12812" max="12812" width="44.28515625" style="186" customWidth="1"/>
    <col min="12813" max="12813" width="48.85546875" style="186" customWidth="1"/>
    <col min="12814" max="12814" width="8.5703125" style="186" customWidth="1"/>
    <col min="12815" max="12816" width="5.28515625" style="186" customWidth="1"/>
    <col min="12817" max="12817" width="7" style="186" customWidth="1"/>
    <col min="12818" max="12818" width="12.28515625" style="186" customWidth="1"/>
    <col min="12819" max="12819" width="10.7109375" style="186" customWidth="1"/>
    <col min="12820" max="12820" width="11.140625" style="186" customWidth="1"/>
    <col min="12821" max="12821" width="8.85546875" style="186" customWidth="1"/>
    <col min="12822" max="12822" width="13.85546875" style="186" customWidth="1"/>
    <col min="12823" max="12823" width="38.85546875" style="186" customWidth="1"/>
    <col min="12824" max="12825" width="4.85546875" style="186" customWidth="1"/>
    <col min="12826" max="12826" width="11.85546875" style="186" customWidth="1"/>
    <col min="12827" max="12827" width="9.140625" style="186" customWidth="1"/>
    <col min="12828" max="12828" width="13.42578125" style="186" customWidth="1"/>
    <col min="12829" max="12829" width="15.28515625" style="186" customWidth="1"/>
    <col min="12830" max="12830" width="15.42578125" style="186" customWidth="1"/>
    <col min="12831" max="12832" width="14.42578125" style="186" customWidth="1"/>
    <col min="12833" max="12833" width="7.140625" style="186" customWidth="1"/>
    <col min="12834" max="12836" width="15.140625" style="186" customWidth="1"/>
    <col min="12837" max="12837" width="6.7109375" style="186" customWidth="1"/>
    <col min="12838" max="12838" width="16" style="186" customWidth="1"/>
    <col min="12839" max="12839" width="14.85546875" style="186" customWidth="1"/>
    <col min="12840" max="12840" width="12.85546875" style="186" customWidth="1"/>
    <col min="12841" max="12841" width="4.85546875" style="186" customWidth="1"/>
    <col min="12842" max="12842" width="14.140625" style="186" customWidth="1"/>
    <col min="12843" max="12843" width="13.85546875" style="186" customWidth="1"/>
    <col min="12844" max="12844" width="14.140625" style="186" customWidth="1"/>
    <col min="12845" max="12845" width="8.5703125" style="186" bestFit="1" customWidth="1"/>
    <col min="12846" max="12846" width="12.85546875" style="186" customWidth="1"/>
    <col min="12847" max="12847" width="14" style="186" customWidth="1"/>
    <col min="12848" max="12848" width="13.140625" style="186" customWidth="1"/>
    <col min="12849" max="12849" width="8.5703125" style="186" bestFit="1" customWidth="1"/>
    <col min="12850" max="12850" width="15" style="186" customWidth="1"/>
    <col min="12851" max="12851" width="14.7109375" style="186" customWidth="1"/>
    <col min="12852" max="12852" width="15" style="186" customWidth="1"/>
    <col min="12853" max="12853" width="59.7109375" style="186" customWidth="1"/>
    <col min="12854" max="12854" width="81.7109375" style="186" bestFit="1" customWidth="1"/>
    <col min="12855" max="12855" width="19.42578125" style="186" customWidth="1"/>
    <col min="12856" max="12856" width="14.5703125" style="186" customWidth="1"/>
    <col min="12857" max="12857" width="12.28515625" style="186" customWidth="1"/>
    <col min="12858" max="12858" width="14.5703125" style="186" customWidth="1"/>
    <col min="12859" max="12859" width="11.7109375" style="186" customWidth="1"/>
    <col min="12860" max="12860" width="14" style="186" customWidth="1"/>
    <col min="12861" max="12861" width="20.5703125" style="186" customWidth="1"/>
    <col min="12862" max="12862" width="11.7109375" style="186" customWidth="1"/>
    <col min="12863" max="12863" width="10.85546875" style="186" customWidth="1"/>
    <col min="12864" max="13065" width="9.140625" style="186"/>
    <col min="13066" max="13066" width="7.42578125" style="186" customWidth="1"/>
    <col min="13067" max="13067" width="20.7109375" style="186" customWidth="1"/>
    <col min="13068" max="13068" width="44.28515625" style="186" customWidth="1"/>
    <col min="13069" max="13069" width="48.85546875" style="186" customWidth="1"/>
    <col min="13070" max="13070" width="8.5703125" style="186" customWidth="1"/>
    <col min="13071" max="13072" width="5.28515625" style="186" customWidth="1"/>
    <col min="13073" max="13073" width="7" style="186" customWidth="1"/>
    <col min="13074" max="13074" width="12.28515625" style="186" customWidth="1"/>
    <col min="13075" max="13075" width="10.7109375" style="186" customWidth="1"/>
    <col min="13076" max="13076" width="11.140625" style="186" customWidth="1"/>
    <col min="13077" max="13077" width="8.85546875" style="186" customWidth="1"/>
    <col min="13078" max="13078" width="13.85546875" style="186" customWidth="1"/>
    <col min="13079" max="13079" width="38.85546875" style="186" customWidth="1"/>
    <col min="13080" max="13081" width="4.85546875" style="186" customWidth="1"/>
    <col min="13082" max="13082" width="11.85546875" style="186" customWidth="1"/>
    <col min="13083" max="13083" width="9.140625" style="186" customWidth="1"/>
    <col min="13084" max="13084" width="13.42578125" style="186" customWidth="1"/>
    <col min="13085" max="13085" width="15.28515625" style="186" customWidth="1"/>
    <col min="13086" max="13086" width="15.42578125" style="186" customWidth="1"/>
    <col min="13087" max="13088" width="14.42578125" style="186" customWidth="1"/>
    <col min="13089" max="13089" width="7.140625" style="186" customWidth="1"/>
    <col min="13090" max="13092" width="15.140625" style="186" customWidth="1"/>
    <col min="13093" max="13093" width="6.7109375" style="186" customWidth="1"/>
    <col min="13094" max="13094" width="16" style="186" customWidth="1"/>
    <col min="13095" max="13095" width="14.85546875" style="186" customWidth="1"/>
    <col min="13096" max="13096" width="12.85546875" style="186" customWidth="1"/>
    <col min="13097" max="13097" width="4.85546875" style="186" customWidth="1"/>
    <col min="13098" max="13098" width="14.140625" style="186" customWidth="1"/>
    <col min="13099" max="13099" width="13.85546875" style="186" customWidth="1"/>
    <col min="13100" max="13100" width="14.140625" style="186" customWidth="1"/>
    <col min="13101" max="13101" width="8.5703125" style="186" bestFit="1" customWidth="1"/>
    <col min="13102" max="13102" width="12.85546875" style="186" customWidth="1"/>
    <col min="13103" max="13103" width="14" style="186" customWidth="1"/>
    <col min="13104" max="13104" width="13.140625" style="186" customWidth="1"/>
    <col min="13105" max="13105" width="8.5703125" style="186" bestFit="1" customWidth="1"/>
    <col min="13106" max="13106" width="15" style="186" customWidth="1"/>
    <col min="13107" max="13107" width="14.7109375" style="186" customWidth="1"/>
    <col min="13108" max="13108" width="15" style="186" customWidth="1"/>
    <col min="13109" max="13109" width="59.7109375" style="186" customWidth="1"/>
    <col min="13110" max="13110" width="81.7109375" style="186" bestFit="1" customWidth="1"/>
    <col min="13111" max="13111" width="19.42578125" style="186" customWidth="1"/>
    <col min="13112" max="13112" width="14.5703125" style="186" customWidth="1"/>
    <col min="13113" max="13113" width="12.28515625" style="186" customWidth="1"/>
    <col min="13114" max="13114" width="14.5703125" style="186" customWidth="1"/>
    <col min="13115" max="13115" width="11.7109375" style="186" customWidth="1"/>
    <col min="13116" max="13116" width="14" style="186" customWidth="1"/>
    <col min="13117" max="13117" width="20.5703125" style="186" customWidth="1"/>
    <col min="13118" max="13118" width="11.7109375" style="186" customWidth="1"/>
    <col min="13119" max="13119" width="10.85546875" style="186" customWidth="1"/>
    <col min="13120" max="13321" width="9.140625" style="186"/>
    <col min="13322" max="13322" width="7.42578125" style="186" customWidth="1"/>
    <col min="13323" max="13323" width="20.7109375" style="186" customWidth="1"/>
    <col min="13324" max="13324" width="44.28515625" style="186" customWidth="1"/>
    <col min="13325" max="13325" width="48.85546875" style="186" customWidth="1"/>
    <col min="13326" max="13326" width="8.5703125" style="186" customWidth="1"/>
    <col min="13327" max="13328" width="5.28515625" style="186" customWidth="1"/>
    <col min="13329" max="13329" width="7" style="186" customWidth="1"/>
    <col min="13330" max="13330" width="12.28515625" style="186" customWidth="1"/>
    <col min="13331" max="13331" width="10.7109375" style="186" customWidth="1"/>
    <col min="13332" max="13332" width="11.140625" style="186" customWidth="1"/>
    <col min="13333" max="13333" width="8.85546875" style="186" customWidth="1"/>
    <col min="13334" max="13334" width="13.85546875" style="186" customWidth="1"/>
    <col min="13335" max="13335" width="38.85546875" style="186" customWidth="1"/>
    <col min="13336" max="13337" width="4.85546875" style="186" customWidth="1"/>
    <col min="13338" max="13338" width="11.85546875" style="186" customWidth="1"/>
    <col min="13339" max="13339" width="9.140625" style="186" customWidth="1"/>
    <col min="13340" max="13340" width="13.42578125" style="186" customWidth="1"/>
    <col min="13341" max="13341" width="15.28515625" style="186" customWidth="1"/>
    <col min="13342" max="13342" width="15.42578125" style="186" customWidth="1"/>
    <col min="13343" max="13344" width="14.42578125" style="186" customWidth="1"/>
    <col min="13345" max="13345" width="7.140625" style="186" customWidth="1"/>
    <col min="13346" max="13348" width="15.140625" style="186" customWidth="1"/>
    <col min="13349" max="13349" width="6.7109375" style="186" customWidth="1"/>
    <col min="13350" max="13350" width="16" style="186" customWidth="1"/>
    <col min="13351" max="13351" width="14.85546875" style="186" customWidth="1"/>
    <col min="13352" max="13352" width="12.85546875" style="186" customWidth="1"/>
    <col min="13353" max="13353" width="4.85546875" style="186" customWidth="1"/>
    <col min="13354" max="13354" width="14.140625" style="186" customWidth="1"/>
    <col min="13355" max="13355" width="13.85546875" style="186" customWidth="1"/>
    <col min="13356" max="13356" width="14.140625" style="186" customWidth="1"/>
    <col min="13357" max="13357" width="8.5703125" style="186" bestFit="1" customWidth="1"/>
    <col min="13358" max="13358" width="12.85546875" style="186" customWidth="1"/>
    <col min="13359" max="13359" width="14" style="186" customWidth="1"/>
    <col min="13360" max="13360" width="13.140625" style="186" customWidth="1"/>
    <col min="13361" max="13361" width="8.5703125" style="186" bestFit="1" customWidth="1"/>
    <col min="13362" max="13362" width="15" style="186" customWidth="1"/>
    <col min="13363" max="13363" width="14.7109375" style="186" customWidth="1"/>
    <col min="13364" max="13364" width="15" style="186" customWidth="1"/>
    <col min="13365" max="13365" width="59.7109375" style="186" customWidth="1"/>
    <col min="13366" max="13366" width="81.7109375" style="186" bestFit="1" customWidth="1"/>
    <col min="13367" max="13367" width="19.42578125" style="186" customWidth="1"/>
    <col min="13368" max="13368" width="14.5703125" style="186" customWidth="1"/>
    <col min="13369" max="13369" width="12.28515625" style="186" customWidth="1"/>
    <col min="13370" max="13370" width="14.5703125" style="186" customWidth="1"/>
    <col min="13371" max="13371" width="11.7109375" style="186" customWidth="1"/>
    <col min="13372" max="13372" width="14" style="186" customWidth="1"/>
    <col min="13373" max="13373" width="20.5703125" style="186" customWidth="1"/>
    <col min="13374" max="13374" width="11.7109375" style="186" customWidth="1"/>
    <col min="13375" max="13375" width="10.85546875" style="186" customWidth="1"/>
    <col min="13376" max="13577" width="9.140625" style="186"/>
    <col min="13578" max="13578" width="7.42578125" style="186" customWidth="1"/>
    <col min="13579" max="13579" width="20.7109375" style="186" customWidth="1"/>
    <col min="13580" max="13580" width="44.28515625" style="186" customWidth="1"/>
    <col min="13581" max="13581" width="48.85546875" style="186" customWidth="1"/>
    <col min="13582" max="13582" width="8.5703125" style="186" customWidth="1"/>
    <col min="13583" max="13584" width="5.28515625" style="186" customWidth="1"/>
    <col min="13585" max="13585" width="7" style="186" customWidth="1"/>
    <col min="13586" max="13586" width="12.28515625" style="186" customWidth="1"/>
    <col min="13587" max="13587" width="10.7109375" style="186" customWidth="1"/>
    <col min="13588" max="13588" width="11.140625" style="186" customWidth="1"/>
    <col min="13589" max="13589" width="8.85546875" style="186" customWidth="1"/>
    <col min="13590" max="13590" width="13.85546875" style="186" customWidth="1"/>
    <col min="13591" max="13591" width="38.85546875" style="186" customWidth="1"/>
    <col min="13592" max="13593" width="4.85546875" style="186" customWidth="1"/>
    <col min="13594" max="13594" width="11.85546875" style="186" customWidth="1"/>
    <col min="13595" max="13595" width="9.140625" style="186" customWidth="1"/>
    <col min="13596" max="13596" width="13.42578125" style="186" customWidth="1"/>
    <col min="13597" max="13597" width="15.28515625" style="186" customWidth="1"/>
    <col min="13598" max="13598" width="15.42578125" style="186" customWidth="1"/>
    <col min="13599" max="13600" width="14.42578125" style="186" customWidth="1"/>
    <col min="13601" max="13601" width="7.140625" style="186" customWidth="1"/>
    <col min="13602" max="13604" width="15.140625" style="186" customWidth="1"/>
    <col min="13605" max="13605" width="6.7109375" style="186" customWidth="1"/>
    <col min="13606" max="13606" width="16" style="186" customWidth="1"/>
    <col min="13607" max="13607" width="14.85546875" style="186" customWidth="1"/>
    <col min="13608" max="13608" width="12.85546875" style="186" customWidth="1"/>
    <col min="13609" max="13609" width="4.85546875" style="186" customWidth="1"/>
    <col min="13610" max="13610" width="14.140625" style="186" customWidth="1"/>
    <col min="13611" max="13611" width="13.85546875" style="186" customWidth="1"/>
    <col min="13612" max="13612" width="14.140625" style="186" customWidth="1"/>
    <col min="13613" max="13613" width="8.5703125" style="186" bestFit="1" customWidth="1"/>
    <col min="13614" max="13614" width="12.85546875" style="186" customWidth="1"/>
    <col min="13615" max="13615" width="14" style="186" customWidth="1"/>
    <col min="13616" max="13616" width="13.140625" style="186" customWidth="1"/>
    <col min="13617" max="13617" width="8.5703125" style="186" bestFit="1" customWidth="1"/>
    <col min="13618" max="13618" width="15" style="186" customWidth="1"/>
    <col min="13619" max="13619" width="14.7109375" style="186" customWidth="1"/>
    <col min="13620" max="13620" width="15" style="186" customWidth="1"/>
    <col min="13621" max="13621" width="59.7109375" style="186" customWidth="1"/>
    <col min="13622" max="13622" width="81.7109375" style="186" bestFit="1" customWidth="1"/>
    <col min="13623" max="13623" width="19.42578125" style="186" customWidth="1"/>
    <col min="13624" max="13624" width="14.5703125" style="186" customWidth="1"/>
    <col min="13625" max="13625" width="12.28515625" style="186" customWidth="1"/>
    <col min="13626" max="13626" width="14.5703125" style="186" customWidth="1"/>
    <col min="13627" max="13627" width="11.7109375" style="186" customWidth="1"/>
    <col min="13628" max="13628" width="14" style="186" customWidth="1"/>
    <col min="13629" max="13629" width="20.5703125" style="186" customWidth="1"/>
    <col min="13630" max="13630" width="11.7109375" style="186" customWidth="1"/>
    <col min="13631" max="13631" width="10.85546875" style="186" customWidth="1"/>
    <col min="13632" max="13833" width="9.140625" style="186"/>
    <col min="13834" max="13834" width="7.42578125" style="186" customWidth="1"/>
    <col min="13835" max="13835" width="20.7109375" style="186" customWidth="1"/>
    <col min="13836" max="13836" width="44.28515625" style="186" customWidth="1"/>
    <col min="13837" max="13837" width="48.85546875" style="186" customWidth="1"/>
    <col min="13838" max="13838" width="8.5703125" style="186" customWidth="1"/>
    <col min="13839" max="13840" width="5.28515625" style="186" customWidth="1"/>
    <col min="13841" max="13841" width="7" style="186" customWidth="1"/>
    <col min="13842" max="13842" width="12.28515625" style="186" customWidth="1"/>
    <col min="13843" max="13843" width="10.7109375" style="186" customWidth="1"/>
    <col min="13844" max="13844" width="11.140625" style="186" customWidth="1"/>
    <col min="13845" max="13845" width="8.85546875" style="186" customWidth="1"/>
    <col min="13846" max="13846" width="13.85546875" style="186" customWidth="1"/>
    <col min="13847" max="13847" width="38.85546875" style="186" customWidth="1"/>
    <col min="13848" max="13849" width="4.85546875" style="186" customWidth="1"/>
    <col min="13850" max="13850" width="11.85546875" style="186" customWidth="1"/>
    <col min="13851" max="13851" width="9.140625" style="186" customWidth="1"/>
    <col min="13852" max="13852" width="13.42578125" style="186" customWidth="1"/>
    <col min="13853" max="13853" width="15.28515625" style="186" customWidth="1"/>
    <col min="13854" max="13854" width="15.42578125" style="186" customWidth="1"/>
    <col min="13855" max="13856" width="14.42578125" style="186" customWidth="1"/>
    <col min="13857" max="13857" width="7.140625" style="186" customWidth="1"/>
    <col min="13858" max="13860" width="15.140625" style="186" customWidth="1"/>
    <col min="13861" max="13861" width="6.7109375" style="186" customWidth="1"/>
    <col min="13862" max="13862" width="16" style="186" customWidth="1"/>
    <col min="13863" max="13863" width="14.85546875" style="186" customWidth="1"/>
    <col min="13864" max="13864" width="12.85546875" style="186" customWidth="1"/>
    <col min="13865" max="13865" width="4.85546875" style="186" customWidth="1"/>
    <col min="13866" max="13866" width="14.140625" style="186" customWidth="1"/>
    <col min="13867" max="13867" width="13.85546875" style="186" customWidth="1"/>
    <col min="13868" max="13868" width="14.140625" style="186" customWidth="1"/>
    <col min="13869" max="13869" width="8.5703125" style="186" bestFit="1" customWidth="1"/>
    <col min="13870" max="13870" width="12.85546875" style="186" customWidth="1"/>
    <col min="13871" max="13871" width="14" style="186" customWidth="1"/>
    <col min="13872" max="13872" width="13.140625" style="186" customWidth="1"/>
    <col min="13873" max="13873" width="8.5703125" style="186" bestFit="1" customWidth="1"/>
    <col min="13874" max="13874" width="15" style="186" customWidth="1"/>
    <col min="13875" max="13875" width="14.7109375" style="186" customWidth="1"/>
    <col min="13876" max="13876" width="15" style="186" customWidth="1"/>
    <col min="13877" max="13877" width="59.7109375" style="186" customWidth="1"/>
    <col min="13878" max="13878" width="81.7109375" style="186" bestFit="1" customWidth="1"/>
    <col min="13879" max="13879" width="19.42578125" style="186" customWidth="1"/>
    <col min="13880" max="13880" width="14.5703125" style="186" customWidth="1"/>
    <col min="13881" max="13881" width="12.28515625" style="186" customWidth="1"/>
    <col min="13882" max="13882" width="14.5703125" style="186" customWidth="1"/>
    <col min="13883" max="13883" width="11.7109375" style="186" customWidth="1"/>
    <col min="13884" max="13884" width="14" style="186" customWidth="1"/>
    <col min="13885" max="13885" width="20.5703125" style="186" customWidth="1"/>
    <col min="13886" max="13886" width="11.7109375" style="186" customWidth="1"/>
    <col min="13887" max="13887" width="10.85546875" style="186" customWidth="1"/>
    <col min="13888" max="14089" width="9.140625" style="186"/>
    <col min="14090" max="14090" width="7.42578125" style="186" customWidth="1"/>
    <col min="14091" max="14091" width="20.7109375" style="186" customWidth="1"/>
    <col min="14092" max="14092" width="44.28515625" style="186" customWidth="1"/>
    <col min="14093" max="14093" width="48.85546875" style="186" customWidth="1"/>
    <col min="14094" max="14094" width="8.5703125" style="186" customWidth="1"/>
    <col min="14095" max="14096" width="5.28515625" style="186" customWidth="1"/>
    <col min="14097" max="14097" width="7" style="186" customWidth="1"/>
    <col min="14098" max="14098" width="12.28515625" style="186" customWidth="1"/>
    <col min="14099" max="14099" width="10.7109375" style="186" customWidth="1"/>
    <col min="14100" max="14100" width="11.140625" style="186" customWidth="1"/>
    <col min="14101" max="14101" width="8.85546875" style="186" customWidth="1"/>
    <col min="14102" max="14102" width="13.85546875" style="186" customWidth="1"/>
    <col min="14103" max="14103" width="38.85546875" style="186" customWidth="1"/>
    <col min="14104" max="14105" width="4.85546875" style="186" customWidth="1"/>
    <col min="14106" max="14106" width="11.85546875" style="186" customWidth="1"/>
    <col min="14107" max="14107" width="9.140625" style="186" customWidth="1"/>
    <col min="14108" max="14108" width="13.42578125" style="186" customWidth="1"/>
    <col min="14109" max="14109" width="15.28515625" style="186" customWidth="1"/>
    <col min="14110" max="14110" width="15.42578125" style="186" customWidth="1"/>
    <col min="14111" max="14112" width="14.42578125" style="186" customWidth="1"/>
    <col min="14113" max="14113" width="7.140625" style="186" customWidth="1"/>
    <col min="14114" max="14116" width="15.140625" style="186" customWidth="1"/>
    <col min="14117" max="14117" width="6.7109375" style="186" customWidth="1"/>
    <col min="14118" max="14118" width="16" style="186" customWidth="1"/>
    <col min="14119" max="14119" width="14.85546875" style="186" customWidth="1"/>
    <col min="14120" max="14120" width="12.85546875" style="186" customWidth="1"/>
    <col min="14121" max="14121" width="4.85546875" style="186" customWidth="1"/>
    <col min="14122" max="14122" width="14.140625" style="186" customWidth="1"/>
    <col min="14123" max="14123" width="13.85546875" style="186" customWidth="1"/>
    <col min="14124" max="14124" width="14.140625" style="186" customWidth="1"/>
    <col min="14125" max="14125" width="8.5703125" style="186" bestFit="1" customWidth="1"/>
    <col min="14126" max="14126" width="12.85546875" style="186" customWidth="1"/>
    <col min="14127" max="14127" width="14" style="186" customWidth="1"/>
    <col min="14128" max="14128" width="13.140625" style="186" customWidth="1"/>
    <col min="14129" max="14129" width="8.5703125" style="186" bestFit="1" customWidth="1"/>
    <col min="14130" max="14130" width="15" style="186" customWidth="1"/>
    <col min="14131" max="14131" width="14.7109375" style="186" customWidth="1"/>
    <col min="14132" max="14132" width="15" style="186" customWidth="1"/>
    <col min="14133" max="14133" width="59.7109375" style="186" customWidth="1"/>
    <col min="14134" max="14134" width="81.7109375" style="186" bestFit="1" customWidth="1"/>
    <col min="14135" max="14135" width="19.42578125" style="186" customWidth="1"/>
    <col min="14136" max="14136" width="14.5703125" style="186" customWidth="1"/>
    <col min="14137" max="14137" width="12.28515625" style="186" customWidth="1"/>
    <col min="14138" max="14138" width="14.5703125" style="186" customWidth="1"/>
    <col min="14139" max="14139" width="11.7109375" style="186" customWidth="1"/>
    <col min="14140" max="14140" width="14" style="186" customWidth="1"/>
    <col min="14141" max="14141" width="20.5703125" style="186" customWidth="1"/>
    <col min="14142" max="14142" width="11.7109375" style="186" customWidth="1"/>
    <col min="14143" max="14143" width="10.85546875" style="186" customWidth="1"/>
    <col min="14144" max="14345" width="9.140625" style="186"/>
    <col min="14346" max="14346" width="7.42578125" style="186" customWidth="1"/>
    <col min="14347" max="14347" width="20.7109375" style="186" customWidth="1"/>
    <col min="14348" max="14348" width="44.28515625" style="186" customWidth="1"/>
    <col min="14349" max="14349" width="48.85546875" style="186" customWidth="1"/>
    <col min="14350" max="14350" width="8.5703125" style="186" customWidth="1"/>
    <col min="14351" max="14352" width="5.28515625" style="186" customWidth="1"/>
    <col min="14353" max="14353" width="7" style="186" customWidth="1"/>
    <col min="14354" max="14354" width="12.28515625" style="186" customWidth="1"/>
    <col min="14355" max="14355" width="10.7109375" style="186" customWidth="1"/>
    <col min="14356" max="14356" width="11.140625" style="186" customWidth="1"/>
    <col min="14357" max="14357" width="8.85546875" style="186" customWidth="1"/>
    <col min="14358" max="14358" width="13.85546875" style="186" customWidth="1"/>
    <col min="14359" max="14359" width="38.85546875" style="186" customWidth="1"/>
    <col min="14360" max="14361" width="4.85546875" style="186" customWidth="1"/>
    <col min="14362" max="14362" width="11.85546875" style="186" customWidth="1"/>
    <col min="14363" max="14363" width="9.140625" style="186" customWidth="1"/>
    <col min="14364" max="14364" width="13.42578125" style="186" customWidth="1"/>
    <col min="14365" max="14365" width="15.28515625" style="186" customWidth="1"/>
    <col min="14366" max="14366" width="15.42578125" style="186" customWidth="1"/>
    <col min="14367" max="14368" width="14.42578125" style="186" customWidth="1"/>
    <col min="14369" max="14369" width="7.140625" style="186" customWidth="1"/>
    <col min="14370" max="14372" width="15.140625" style="186" customWidth="1"/>
    <col min="14373" max="14373" width="6.7109375" style="186" customWidth="1"/>
    <col min="14374" max="14374" width="16" style="186" customWidth="1"/>
    <col min="14375" max="14375" width="14.85546875" style="186" customWidth="1"/>
    <col min="14376" max="14376" width="12.85546875" style="186" customWidth="1"/>
    <col min="14377" max="14377" width="4.85546875" style="186" customWidth="1"/>
    <col min="14378" max="14378" width="14.140625" style="186" customWidth="1"/>
    <col min="14379" max="14379" width="13.85546875" style="186" customWidth="1"/>
    <col min="14380" max="14380" width="14.140625" style="186" customWidth="1"/>
    <col min="14381" max="14381" width="8.5703125" style="186" bestFit="1" customWidth="1"/>
    <col min="14382" max="14382" width="12.85546875" style="186" customWidth="1"/>
    <col min="14383" max="14383" width="14" style="186" customWidth="1"/>
    <col min="14384" max="14384" width="13.140625" style="186" customWidth="1"/>
    <col min="14385" max="14385" width="8.5703125" style="186" bestFit="1" customWidth="1"/>
    <col min="14386" max="14386" width="15" style="186" customWidth="1"/>
    <col min="14387" max="14387" width="14.7109375" style="186" customWidth="1"/>
    <col min="14388" max="14388" width="15" style="186" customWidth="1"/>
    <col min="14389" max="14389" width="59.7109375" style="186" customWidth="1"/>
    <col min="14390" max="14390" width="81.7109375" style="186" bestFit="1" customWidth="1"/>
    <col min="14391" max="14391" width="19.42578125" style="186" customWidth="1"/>
    <col min="14392" max="14392" width="14.5703125" style="186" customWidth="1"/>
    <col min="14393" max="14393" width="12.28515625" style="186" customWidth="1"/>
    <col min="14394" max="14394" width="14.5703125" style="186" customWidth="1"/>
    <col min="14395" max="14395" width="11.7109375" style="186" customWidth="1"/>
    <col min="14396" max="14396" width="14" style="186" customWidth="1"/>
    <col min="14397" max="14397" width="20.5703125" style="186" customWidth="1"/>
    <col min="14398" max="14398" width="11.7109375" style="186" customWidth="1"/>
    <col min="14399" max="14399" width="10.85546875" style="186" customWidth="1"/>
    <col min="14400" max="14601" width="9.140625" style="186"/>
    <col min="14602" max="14602" width="7.42578125" style="186" customWidth="1"/>
    <col min="14603" max="14603" width="20.7109375" style="186" customWidth="1"/>
    <col min="14604" max="14604" width="44.28515625" style="186" customWidth="1"/>
    <col min="14605" max="14605" width="48.85546875" style="186" customWidth="1"/>
    <col min="14606" max="14606" width="8.5703125" style="186" customWidth="1"/>
    <col min="14607" max="14608" width="5.28515625" style="186" customWidth="1"/>
    <col min="14609" max="14609" width="7" style="186" customWidth="1"/>
    <col min="14610" max="14610" width="12.28515625" style="186" customWidth="1"/>
    <col min="14611" max="14611" width="10.7109375" style="186" customWidth="1"/>
    <col min="14612" max="14612" width="11.140625" style="186" customWidth="1"/>
    <col min="14613" max="14613" width="8.85546875" style="186" customWidth="1"/>
    <col min="14614" max="14614" width="13.85546875" style="186" customWidth="1"/>
    <col min="14615" max="14615" width="38.85546875" style="186" customWidth="1"/>
    <col min="14616" max="14617" width="4.85546875" style="186" customWidth="1"/>
    <col min="14618" max="14618" width="11.85546875" style="186" customWidth="1"/>
    <col min="14619" max="14619" width="9.140625" style="186" customWidth="1"/>
    <col min="14620" max="14620" width="13.42578125" style="186" customWidth="1"/>
    <col min="14621" max="14621" width="15.28515625" style="186" customWidth="1"/>
    <col min="14622" max="14622" width="15.42578125" style="186" customWidth="1"/>
    <col min="14623" max="14624" width="14.42578125" style="186" customWidth="1"/>
    <col min="14625" max="14625" width="7.140625" style="186" customWidth="1"/>
    <col min="14626" max="14628" width="15.140625" style="186" customWidth="1"/>
    <col min="14629" max="14629" width="6.7109375" style="186" customWidth="1"/>
    <col min="14630" max="14630" width="16" style="186" customWidth="1"/>
    <col min="14631" max="14631" width="14.85546875" style="186" customWidth="1"/>
    <col min="14632" max="14632" width="12.85546875" style="186" customWidth="1"/>
    <col min="14633" max="14633" width="4.85546875" style="186" customWidth="1"/>
    <col min="14634" max="14634" width="14.140625" style="186" customWidth="1"/>
    <col min="14635" max="14635" width="13.85546875" style="186" customWidth="1"/>
    <col min="14636" max="14636" width="14.140625" style="186" customWidth="1"/>
    <col min="14637" max="14637" width="8.5703125" style="186" bestFit="1" customWidth="1"/>
    <col min="14638" max="14638" width="12.85546875" style="186" customWidth="1"/>
    <col min="14639" max="14639" width="14" style="186" customWidth="1"/>
    <col min="14640" max="14640" width="13.140625" style="186" customWidth="1"/>
    <col min="14641" max="14641" width="8.5703125" style="186" bestFit="1" customWidth="1"/>
    <col min="14642" max="14642" width="15" style="186" customWidth="1"/>
    <col min="14643" max="14643" width="14.7109375" style="186" customWidth="1"/>
    <col min="14644" max="14644" width="15" style="186" customWidth="1"/>
    <col min="14645" max="14645" width="59.7109375" style="186" customWidth="1"/>
    <col min="14646" max="14646" width="81.7109375" style="186" bestFit="1" customWidth="1"/>
    <col min="14647" max="14647" width="19.42578125" style="186" customWidth="1"/>
    <col min="14648" max="14648" width="14.5703125" style="186" customWidth="1"/>
    <col min="14649" max="14649" width="12.28515625" style="186" customWidth="1"/>
    <col min="14650" max="14650" width="14.5703125" style="186" customWidth="1"/>
    <col min="14651" max="14651" width="11.7109375" style="186" customWidth="1"/>
    <col min="14652" max="14652" width="14" style="186" customWidth="1"/>
    <col min="14653" max="14653" width="20.5703125" style="186" customWidth="1"/>
    <col min="14654" max="14654" width="11.7109375" style="186" customWidth="1"/>
    <col min="14655" max="14655" width="10.85546875" style="186" customWidth="1"/>
    <col min="14656" max="14857" width="9.140625" style="186"/>
    <col min="14858" max="14858" width="7.42578125" style="186" customWidth="1"/>
    <col min="14859" max="14859" width="20.7109375" style="186" customWidth="1"/>
    <col min="14860" max="14860" width="44.28515625" style="186" customWidth="1"/>
    <col min="14861" max="14861" width="48.85546875" style="186" customWidth="1"/>
    <col min="14862" max="14862" width="8.5703125" style="186" customWidth="1"/>
    <col min="14863" max="14864" width="5.28515625" style="186" customWidth="1"/>
    <col min="14865" max="14865" width="7" style="186" customWidth="1"/>
    <col min="14866" max="14866" width="12.28515625" style="186" customWidth="1"/>
    <col min="14867" max="14867" width="10.7109375" style="186" customWidth="1"/>
    <col min="14868" max="14868" width="11.140625" style="186" customWidth="1"/>
    <col min="14869" max="14869" width="8.85546875" style="186" customWidth="1"/>
    <col min="14870" max="14870" width="13.85546875" style="186" customWidth="1"/>
    <col min="14871" max="14871" width="38.85546875" style="186" customWidth="1"/>
    <col min="14872" max="14873" width="4.85546875" style="186" customWidth="1"/>
    <col min="14874" max="14874" width="11.85546875" style="186" customWidth="1"/>
    <col min="14875" max="14875" width="9.140625" style="186" customWidth="1"/>
    <col min="14876" max="14876" width="13.42578125" style="186" customWidth="1"/>
    <col min="14877" max="14877" width="15.28515625" style="186" customWidth="1"/>
    <col min="14878" max="14878" width="15.42578125" style="186" customWidth="1"/>
    <col min="14879" max="14880" width="14.42578125" style="186" customWidth="1"/>
    <col min="14881" max="14881" width="7.140625" style="186" customWidth="1"/>
    <col min="14882" max="14884" width="15.140625" style="186" customWidth="1"/>
    <col min="14885" max="14885" width="6.7109375" style="186" customWidth="1"/>
    <col min="14886" max="14886" width="16" style="186" customWidth="1"/>
    <col min="14887" max="14887" width="14.85546875" style="186" customWidth="1"/>
    <col min="14888" max="14888" width="12.85546875" style="186" customWidth="1"/>
    <col min="14889" max="14889" width="4.85546875" style="186" customWidth="1"/>
    <col min="14890" max="14890" width="14.140625" style="186" customWidth="1"/>
    <col min="14891" max="14891" width="13.85546875" style="186" customWidth="1"/>
    <col min="14892" max="14892" width="14.140625" style="186" customWidth="1"/>
    <col min="14893" max="14893" width="8.5703125" style="186" bestFit="1" customWidth="1"/>
    <col min="14894" max="14894" width="12.85546875" style="186" customWidth="1"/>
    <col min="14895" max="14895" width="14" style="186" customWidth="1"/>
    <col min="14896" max="14896" width="13.140625" style="186" customWidth="1"/>
    <col min="14897" max="14897" width="8.5703125" style="186" bestFit="1" customWidth="1"/>
    <col min="14898" max="14898" width="15" style="186" customWidth="1"/>
    <col min="14899" max="14899" width="14.7109375" style="186" customWidth="1"/>
    <col min="14900" max="14900" width="15" style="186" customWidth="1"/>
    <col min="14901" max="14901" width="59.7109375" style="186" customWidth="1"/>
    <col min="14902" max="14902" width="81.7109375" style="186" bestFit="1" customWidth="1"/>
    <col min="14903" max="14903" width="19.42578125" style="186" customWidth="1"/>
    <col min="14904" max="14904" width="14.5703125" style="186" customWidth="1"/>
    <col min="14905" max="14905" width="12.28515625" style="186" customWidth="1"/>
    <col min="14906" max="14906" width="14.5703125" style="186" customWidth="1"/>
    <col min="14907" max="14907" width="11.7109375" style="186" customWidth="1"/>
    <col min="14908" max="14908" width="14" style="186" customWidth="1"/>
    <col min="14909" max="14909" width="20.5703125" style="186" customWidth="1"/>
    <col min="14910" max="14910" width="11.7109375" style="186" customWidth="1"/>
    <col min="14911" max="14911" width="10.85546875" style="186" customWidth="1"/>
    <col min="14912" max="15113" width="9.140625" style="186"/>
    <col min="15114" max="15114" width="7.42578125" style="186" customWidth="1"/>
    <col min="15115" max="15115" width="20.7109375" style="186" customWidth="1"/>
    <col min="15116" max="15116" width="44.28515625" style="186" customWidth="1"/>
    <col min="15117" max="15117" width="48.85546875" style="186" customWidth="1"/>
    <col min="15118" max="15118" width="8.5703125" style="186" customWidth="1"/>
    <col min="15119" max="15120" width="5.28515625" style="186" customWidth="1"/>
    <col min="15121" max="15121" width="7" style="186" customWidth="1"/>
    <col min="15122" max="15122" width="12.28515625" style="186" customWidth="1"/>
    <col min="15123" max="15123" width="10.7109375" style="186" customWidth="1"/>
    <col min="15124" max="15124" width="11.140625" style="186" customWidth="1"/>
    <col min="15125" max="15125" width="8.85546875" style="186" customWidth="1"/>
    <col min="15126" max="15126" width="13.85546875" style="186" customWidth="1"/>
    <col min="15127" max="15127" width="38.85546875" style="186" customWidth="1"/>
    <col min="15128" max="15129" width="4.85546875" style="186" customWidth="1"/>
    <col min="15130" max="15130" width="11.85546875" style="186" customWidth="1"/>
    <col min="15131" max="15131" width="9.140625" style="186" customWidth="1"/>
    <col min="15132" max="15132" width="13.42578125" style="186" customWidth="1"/>
    <col min="15133" max="15133" width="15.28515625" style="186" customWidth="1"/>
    <col min="15134" max="15134" width="15.42578125" style="186" customWidth="1"/>
    <col min="15135" max="15136" width="14.42578125" style="186" customWidth="1"/>
    <col min="15137" max="15137" width="7.140625" style="186" customWidth="1"/>
    <col min="15138" max="15140" width="15.140625" style="186" customWidth="1"/>
    <col min="15141" max="15141" width="6.7109375" style="186" customWidth="1"/>
    <col min="15142" max="15142" width="16" style="186" customWidth="1"/>
    <col min="15143" max="15143" width="14.85546875" style="186" customWidth="1"/>
    <col min="15144" max="15144" width="12.85546875" style="186" customWidth="1"/>
    <col min="15145" max="15145" width="4.85546875" style="186" customWidth="1"/>
    <col min="15146" max="15146" width="14.140625" style="186" customWidth="1"/>
    <col min="15147" max="15147" width="13.85546875" style="186" customWidth="1"/>
    <col min="15148" max="15148" width="14.140625" style="186" customWidth="1"/>
    <col min="15149" max="15149" width="8.5703125" style="186" bestFit="1" customWidth="1"/>
    <col min="15150" max="15150" width="12.85546875" style="186" customWidth="1"/>
    <col min="15151" max="15151" width="14" style="186" customWidth="1"/>
    <col min="15152" max="15152" width="13.140625" style="186" customWidth="1"/>
    <col min="15153" max="15153" width="8.5703125" style="186" bestFit="1" customWidth="1"/>
    <col min="15154" max="15154" width="15" style="186" customWidth="1"/>
    <col min="15155" max="15155" width="14.7109375" style="186" customWidth="1"/>
    <col min="15156" max="15156" width="15" style="186" customWidth="1"/>
    <col min="15157" max="15157" width="59.7109375" style="186" customWidth="1"/>
    <col min="15158" max="15158" width="81.7109375" style="186" bestFit="1" customWidth="1"/>
    <col min="15159" max="15159" width="19.42578125" style="186" customWidth="1"/>
    <col min="15160" max="15160" width="14.5703125" style="186" customWidth="1"/>
    <col min="15161" max="15161" width="12.28515625" style="186" customWidth="1"/>
    <col min="15162" max="15162" width="14.5703125" style="186" customWidth="1"/>
    <col min="15163" max="15163" width="11.7109375" style="186" customWidth="1"/>
    <col min="15164" max="15164" width="14" style="186" customWidth="1"/>
    <col min="15165" max="15165" width="20.5703125" style="186" customWidth="1"/>
    <col min="15166" max="15166" width="11.7109375" style="186" customWidth="1"/>
    <col min="15167" max="15167" width="10.85546875" style="186" customWidth="1"/>
    <col min="15168" max="15369" width="9.140625" style="186"/>
    <col min="15370" max="15370" width="7.42578125" style="186" customWidth="1"/>
    <col min="15371" max="15371" width="20.7109375" style="186" customWidth="1"/>
    <col min="15372" max="15372" width="44.28515625" style="186" customWidth="1"/>
    <col min="15373" max="15373" width="48.85546875" style="186" customWidth="1"/>
    <col min="15374" max="15374" width="8.5703125" style="186" customWidth="1"/>
    <col min="15375" max="15376" width="5.28515625" style="186" customWidth="1"/>
    <col min="15377" max="15377" width="7" style="186" customWidth="1"/>
    <col min="15378" max="15378" width="12.28515625" style="186" customWidth="1"/>
    <col min="15379" max="15379" width="10.7109375" style="186" customWidth="1"/>
    <col min="15380" max="15380" width="11.140625" style="186" customWidth="1"/>
    <col min="15381" max="15381" width="8.85546875" style="186" customWidth="1"/>
    <col min="15382" max="15382" width="13.85546875" style="186" customWidth="1"/>
    <col min="15383" max="15383" width="38.85546875" style="186" customWidth="1"/>
    <col min="15384" max="15385" width="4.85546875" style="186" customWidth="1"/>
    <col min="15386" max="15386" width="11.85546875" style="186" customWidth="1"/>
    <col min="15387" max="15387" width="9.140625" style="186" customWidth="1"/>
    <col min="15388" max="15388" width="13.42578125" style="186" customWidth="1"/>
    <col min="15389" max="15389" width="15.28515625" style="186" customWidth="1"/>
    <col min="15390" max="15390" width="15.42578125" style="186" customWidth="1"/>
    <col min="15391" max="15392" width="14.42578125" style="186" customWidth="1"/>
    <col min="15393" max="15393" width="7.140625" style="186" customWidth="1"/>
    <col min="15394" max="15396" width="15.140625" style="186" customWidth="1"/>
    <col min="15397" max="15397" width="6.7109375" style="186" customWidth="1"/>
    <col min="15398" max="15398" width="16" style="186" customWidth="1"/>
    <col min="15399" max="15399" width="14.85546875" style="186" customWidth="1"/>
    <col min="15400" max="15400" width="12.85546875" style="186" customWidth="1"/>
    <col min="15401" max="15401" width="4.85546875" style="186" customWidth="1"/>
    <col min="15402" max="15402" width="14.140625" style="186" customWidth="1"/>
    <col min="15403" max="15403" width="13.85546875" style="186" customWidth="1"/>
    <col min="15404" max="15404" width="14.140625" style="186" customWidth="1"/>
    <col min="15405" max="15405" width="8.5703125" style="186" bestFit="1" customWidth="1"/>
    <col min="15406" max="15406" width="12.85546875" style="186" customWidth="1"/>
    <col min="15407" max="15407" width="14" style="186" customWidth="1"/>
    <col min="15408" max="15408" width="13.140625" style="186" customWidth="1"/>
    <col min="15409" max="15409" width="8.5703125" style="186" bestFit="1" customWidth="1"/>
    <col min="15410" max="15410" width="15" style="186" customWidth="1"/>
    <col min="15411" max="15411" width="14.7109375" style="186" customWidth="1"/>
    <col min="15412" max="15412" width="15" style="186" customWidth="1"/>
    <col min="15413" max="15413" width="59.7109375" style="186" customWidth="1"/>
    <col min="15414" max="15414" width="81.7109375" style="186" bestFit="1" customWidth="1"/>
    <col min="15415" max="15415" width="19.42578125" style="186" customWidth="1"/>
    <col min="15416" max="15416" width="14.5703125" style="186" customWidth="1"/>
    <col min="15417" max="15417" width="12.28515625" style="186" customWidth="1"/>
    <col min="15418" max="15418" width="14.5703125" style="186" customWidth="1"/>
    <col min="15419" max="15419" width="11.7109375" style="186" customWidth="1"/>
    <col min="15420" max="15420" width="14" style="186" customWidth="1"/>
    <col min="15421" max="15421" width="20.5703125" style="186" customWidth="1"/>
    <col min="15422" max="15422" width="11.7109375" style="186" customWidth="1"/>
    <col min="15423" max="15423" width="10.85546875" style="186" customWidth="1"/>
    <col min="15424" max="15625" width="9.140625" style="186"/>
    <col min="15626" max="15626" width="7.42578125" style="186" customWidth="1"/>
    <col min="15627" max="15627" width="20.7109375" style="186" customWidth="1"/>
    <col min="15628" max="15628" width="44.28515625" style="186" customWidth="1"/>
    <col min="15629" max="15629" width="48.85546875" style="186" customWidth="1"/>
    <col min="15630" max="15630" width="8.5703125" style="186" customWidth="1"/>
    <col min="15631" max="15632" width="5.28515625" style="186" customWidth="1"/>
    <col min="15633" max="15633" width="7" style="186" customWidth="1"/>
    <col min="15634" max="15634" width="12.28515625" style="186" customWidth="1"/>
    <col min="15635" max="15635" width="10.7109375" style="186" customWidth="1"/>
    <col min="15636" max="15636" width="11.140625" style="186" customWidth="1"/>
    <col min="15637" max="15637" width="8.85546875" style="186" customWidth="1"/>
    <col min="15638" max="15638" width="13.85546875" style="186" customWidth="1"/>
    <col min="15639" max="15639" width="38.85546875" style="186" customWidth="1"/>
    <col min="15640" max="15641" width="4.85546875" style="186" customWidth="1"/>
    <col min="15642" max="15642" width="11.85546875" style="186" customWidth="1"/>
    <col min="15643" max="15643" width="9.140625" style="186" customWidth="1"/>
    <col min="15644" max="15644" width="13.42578125" style="186" customWidth="1"/>
    <col min="15645" max="15645" width="15.28515625" style="186" customWidth="1"/>
    <col min="15646" max="15646" width="15.42578125" style="186" customWidth="1"/>
    <col min="15647" max="15648" width="14.42578125" style="186" customWidth="1"/>
    <col min="15649" max="15649" width="7.140625" style="186" customWidth="1"/>
    <col min="15650" max="15652" width="15.140625" style="186" customWidth="1"/>
    <col min="15653" max="15653" width="6.7109375" style="186" customWidth="1"/>
    <col min="15654" max="15654" width="16" style="186" customWidth="1"/>
    <col min="15655" max="15655" width="14.85546875" style="186" customWidth="1"/>
    <col min="15656" max="15656" width="12.85546875" style="186" customWidth="1"/>
    <col min="15657" max="15657" width="4.85546875" style="186" customWidth="1"/>
    <col min="15658" max="15658" width="14.140625" style="186" customWidth="1"/>
    <col min="15659" max="15659" width="13.85546875" style="186" customWidth="1"/>
    <col min="15660" max="15660" width="14.140625" style="186" customWidth="1"/>
    <col min="15661" max="15661" width="8.5703125" style="186" bestFit="1" customWidth="1"/>
    <col min="15662" max="15662" width="12.85546875" style="186" customWidth="1"/>
    <col min="15663" max="15663" width="14" style="186" customWidth="1"/>
    <col min="15664" max="15664" width="13.140625" style="186" customWidth="1"/>
    <col min="15665" max="15665" width="8.5703125" style="186" bestFit="1" customWidth="1"/>
    <col min="15666" max="15666" width="15" style="186" customWidth="1"/>
    <col min="15667" max="15667" width="14.7109375" style="186" customWidth="1"/>
    <col min="15668" max="15668" width="15" style="186" customWidth="1"/>
    <col min="15669" max="15669" width="59.7109375" style="186" customWidth="1"/>
    <col min="15670" max="15670" width="81.7109375" style="186" bestFit="1" customWidth="1"/>
    <col min="15671" max="15671" width="19.42578125" style="186" customWidth="1"/>
    <col min="15672" max="15672" width="14.5703125" style="186" customWidth="1"/>
    <col min="15673" max="15673" width="12.28515625" style="186" customWidth="1"/>
    <col min="15674" max="15674" width="14.5703125" style="186" customWidth="1"/>
    <col min="15675" max="15675" width="11.7109375" style="186" customWidth="1"/>
    <col min="15676" max="15676" width="14" style="186" customWidth="1"/>
    <col min="15677" max="15677" width="20.5703125" style="186" customWidth="1"/>
    <col min="15678" max="15678" width="11.7109375" style="186" customWidth="1"/>
    <col min="15679" max="15679" width="10.85546875" style="186" customWidth="1"/>
    <col min="15680" max="15881" width="9.140625" style="186"/>
    <col min="15882" max="15882" width="7.42578125" style="186" customWidth="1"/>
    <col min="15883" max="15883" width="20.7109375" style="186" customWidth="1"/>
    <col min="15884" max="15884" width="44.28515625" style="186" customWidth="1"/>
    <col min="15885" max="15885" width="48.85546875" style="186" customWidth="1"/>
    <col min="15886" max="15886" width="8.5703125" style="186" customWidth="1"/>
    <col min="15887" max="15888" width="5.28515625" style="186" customWidth="1"/>
    <col min="15889" max="15889" width="7" style="186" customWidth="1"/>
    <col min="15890" max="15890" width="12.28515625" style="186" customWidth="1"/>
    <col min="15891" max="15891" width="10.7109375" style="186" customWidth="1"/>
    <col min="15892" max="15892" width="11.140625" style="186" customWidth="1"/>
    <col min="15893" max="15893" width="8.85546875" style="186" customWidth="1"/>
    <col min="15894" max="15894" width="13.85546875" style="186" customWidth="1"/>
    <col min="15895" max="15895" width="38.85546875" style="186" customWidth="1"/>
    <col min="15896" max="15897" width="4.85546875" style="186" customWidth="1"/>
    <col min="15898" max="15898" width="11.85546875" style="186" customWidth="1"/>
    <col min="15899" max="15899" width="9.140625" style="186" customWidth="1"/>
    <col min="15900" max="15900" width="13.42578125" style="186" customWidth="1"/>
    <col min="15901" max="15901" width="15.28515625" style="186" customWidth="1"/>
    <col min="15902" max="15902" width="15.42578125" style="186" customWidth="1"/>
    <col min="15903" max="15904" width="14.42578125" style="186" customWidth="1"/>
    <col min="15905" max="15905" width="7.140625" style="186" customWidth="1"/>
    <col min="15906" max="15908" width="15.140625" style="186" customWidth="1"/>
    <col min="15909" max="15909" width="6.7109375" style="186" customWidth="1"/>
    <col min="15910" max="15910" width="16" style="186" customWidth="1"/>
    <col min="15911" max="15911" width="14.85546875" style="186" customWidth="1"/>
    <col min="15912" max="15912" width="12.85546875" style="186" customWidth="1"/>
    <col min="15913" max="15913" width="4.85546875" style="186" customWidth="1"/>
    <col min="15914" max="15914" width="14.140625" style="186" customWidth="1"/>
    <col min="15915" max="15915" width="13.85546875" style="186" customWidth="1"/>
    <col min="15916" max="15916" width="14.140625" style="186" customWidth="1"/>
    <col min="15917" max="15917" width="8.5703125" style="186" bestFit="1" customWidth="1"/>
    <col min="15918" max="15918" width="12.85546875" style="186" customWidth="1"/>
    <col min="15919" max="15919" width="14" style="186" customWidth="1"/>
    <col min="15920" max="15920" width="13.140625" style="186" customWidth="1"/>
    <col min="15921" max="15921" width="8.5703125" style="186" bestFit="1" customWidth="1"/>
    <col min="15922" max="15922" width="15" style="186" customWidth="1"/>
    <col min="15923" max="15923" width="14.7109375" style="186" customWidth="1"/>
    <col min="15924" max="15924" width="15" style="186" customWidth="1"/>
    <col min="15925" max="15925" width="59.7109375" style="186" customWidth="1"/>
    <col min="15926" max="15926" width="81.7109375" style="186" bestFit="1" customWidth="1"/>
    <col min="15927" max="15927" width="19.42578125" style="186" customWidth="1"/>
    <col min="15928" max="15928" width="14.5703125" style="186" customWidth="1"/>
    <col min="15929" max="15929" width="12.28515625" style="186" customWidth="1"/>
    <col min="15930" max="15930" width="14.5703125" style="186" customWidth="1"/>
    <col min="15931" max="15931" width="11.7109375" style="186" customWidth="1"/>
    <col min="15932" max="15932" width="14" style="186" customWidth="1"/>
    <col min="15933" max="15933" width="20.5703125" style="186" customWidth="1"/>
    <col min="15934" max="15934" width="11.7109375" style="186" customWidth="1"/>
    <col min="15935" max="15935" width="10.85546875" style="186" customWidth="1"/>
    <col min="15936" max="16137" width="9.140625" style="186"/>
    <col min="16138" max="16138" width="7.42578125" style="186" customWidth="1"/>
    <col min="16139" max="16139" width="20.7109375" style="186" customWidth="1"/>
    <col min="16140" max="16140" width="44.28515625" style="186" customWidth="1"/>
    <col min="16141" max="16141" width="48.85546875" style="186" customWidth="1"/>
    <col min="16142" max="16142" width="8.5703125" style="186" customWidth="1"/>
    <col min="16143" max="16144" width="5.28515625" style="186" customWidth="1"/>
    <col min="16145" max="16145" width="7" style="186" customWidth="1"/>
    <col min="16146" max="16146" width="12.28515625" style="186" customWidth="1"/>
    <col min="16147" max="16147" width="10.7109375" style="186" customWidth="1"/>
    <col min="16148" max="16148" width="11.140625" style="186" customWidth="1"/>
    <col min="16149" max="16149" width="8.85546875" style="186" customWidth="1"/>
    <col min="16150" max="16150" width="13.85546875" style="186" customWidth="1"/>
    <col min="16151" max="16151" width="38.85546875" style="186" customWidth="1"/>
    <col min="16152" max="16153" width="4.85546875" style="186" customWidth="1"/>
    <col min="16154" max="16154" width="11.85546875" style="186" customWidth="1"/>
    <col min="16155" max="16155" width="9.140625" style="186" customWidth="1"/>
    <col min="16156" max="16156" width="13.42578125" style="186" customWidth="1"/>
    <col min="16157" max="16157" width="15.28515625" style="186" customWidth="1"/>
    <col min="16158" max="16158" width="15.42578125" style="186" customWidth="1"/>
    <col min="16159" max="16160" width="14.42578125" style="186" customWidth="1"/>
    <col min="16161" max="16161" width="7.140625" style="186" customWidth="1"/>
    <col min="16162" max="16164" width="15.140625" style="186" customWidth="1"/>
    <col min="16165" max="16165" width="6.7109375" style="186" customWidth="1"/>
    <col min="16166" max="16166" width="16" style="186" customWidth="1"/>
    <col min="16167" max="16167" width="14.85546875" style="186" customWidth="1"/>
    <col min="16168" max="16168" width="12.85546875" style="186" customWidth="1"/>
    <col min="16169" max="16169" width="4.85546875" style="186" customWidth="1"/>
    <col min="16170" max="16170" width="14.140625" style="186" customWidth="1"/>
    <col min="16171" max="16171" width="13.85546875" style="186" customWidth="1"/>
    <col min="16172" max="16172" width="14.140625" style="186" customWidth="1"/>
    <col min="16173" max="16173" width="8.5703125" style="186" bestFit="1" customWidth="1"/>
    <col min="16174" max="16174" width="12.85546875" style="186" customWidth="1"/>
    <col min="16175" max="16175" width="14" style="186" customWidth="1"/>
    <col min="16176" max="16176" width="13.140625" style="186" customWidth="1"/>
    <col min="16177" max="16177" width="8.5703125" style="186" bestFit="1" customWidth="1"/>
    <col min="16178" max="16178" width="15" style="186" customWidth="1"/>
    <col min="16179" max="16179" width="14.7109375" style="186" customWidth="1"/>
    <col min="16180" max="16180" width="15" style="186" customWidth="1"/>
    <col min="16181" max="16181" width="59.7109375" style="186" customWidth="1"/>
    <col min="16182" max="16182" width="81.7109375" style="186" bestFit="1" customWidth="1"/>
    <col min="16183" max="16183" width="19.42578125" style="186" customWidth="1"/>
    <col min="16184" max="16184" width="14.5703125" style="186" customWidth="1"/>
    <col min="16185" max="16185" width="12.28515625" style="186" customWidth="1"/>
    <col min="16186" max="16186" width="14.5703125" style="186" customWidth="1"/>
    <col min="16187" max="16187" width="11.7109375" style="186" customWidth="1"/>
    <col min="16188" max="16188" width="14" style="186" customWidth="1"/>
    <col min="16189" max="16189" width="20.5703125" style="186" customWidth="1"/>
    <col min="16190" max="16190" width="11.7109375" style="186" customWidth="1"/>
    <col min="16191" max="16191" width="10.85546875" style="186" customWidth="1"/>
    <col min="16192" max="16384" width="9.140625" style="186"/>
  </cols>
  <sheetData>
    <row r="1" spans="1:238" x14ac:dyDescent="0.2">
      <c r="AX1" s="186"/>
      <c r="AY1" s="186"/>
      <c r="BB1" s="3" t="s">
        <v>1</v>
      </c>
    </row>
    <row r="2" spans="1:238" x14ac:dyDescent="0.2">
      <c r="AX2" s="186"/>
      <c r="AY2" s="186"/>
      <c r="BB2" s="2" t="s">
        <v>7712</v>
      </c>
    </row>
    <row r="3" spans="1:238" x14ac:dyDescent="0.2">
      <c r="AX3" s="186"/>
      <c r="AY3" s="186"/>
      <c r="BB3" s="2" t="s">
        <v>7709</v>
      </c>
    </row>
    <row r="4" spans="1:238" s="167" customFormat="1" ht="13.15" customHeight="1" x14ac:dyDescent="0.2">
      <c r="C4" s="168"/>
      <c r="D4" s="168"/>
      <c r="E4" s="168"/>
      <c r="F4" s="168"/>
      <c r="G4" s="168"/>
      <c r="H4" s="168"/>
      <c r="I4" s="168"/>
      <c r="J4" s="1"/>
      <c r="K4" s="4" t="s">
        <v>7708</v>
      </c>
      <c r="L4" s="169"/>
      <c r="M4" s="169"/>
      <c r="N4" s="169"/>
      <c r="O4" s="169"/>
      <c r="P4" s="169"/>
      <c r="Q4" s="170"/>
      <c r="R4" s="170"/>
      <c r="S4" s="170"/>
      <c r="T4" s="170"/>
      <c r="U4" s="170"/>
      <c r="V4" s="171"/>
      <c r="W4" s="171"/>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2"/>
      <c r="BB4" s="173"/>
      <c r="BC4" s="173"/>
      <c r="BH4" s="174"/>
      <c r="BI4" s="174"/>
      <c r="BJ4" s="174"/>
      <c r="BK4" s="175"/>
    </row>
    <row r="5" spans="1:238" s="167" customFormat="1" ht="13.15" customHeight="1" thickBot="1" x14ac:dyDescent="0.3">
      <c r="C5" s="176"/>
      <c r="D5" s="177"/>
      <c r="E5" s="2"/>
      <c r="F5" s="177"/>
      <c r="G5" s="177"/>
      <c r="H5" s="177"/>
      <c r="I5" s="177"/>
      <c r="J5" s="177"/>
      <c r="K5" s="177"/>
      <c r="L5" s="177"/>
      <c r="M5" s="177"/>
      <c r="N5" s="177"/>
      <c r="O5" s="177"/>
      <c r="P5" s="177"/>
      <c r="Q5" s="177"/>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9"/>
      <c r="BC5" s="179"/>
      <c r="BD5" s="180"/>
      <c r="BE5" s="180"/>
      <c r="BF5" s="181"/>
      <c r="BG5" s="180"/>
      <c r="BH5" s="182"/>
      <c r="BI5" s="182"/>
      <c r="BJ5" s="182"/>
      <c r="BK5" s="183"/>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c r="CY5" s="180"/>
      <c r="CZ5" s="180"/>
      <c r="DA5" s="180"/>
      <c r="DB5" s="180"/>
      <c r="DC5" s="180"/>
      <c r="DD5" s="180"/>
      <c r="DE5" s="180"/>
      <c r="DF5" s="180"/>
      <c r="DG5" s="180"/>
      <c r="DH5" s="180"/>
      <c r="DI5" s="180"/>
      <c r="DJ5" s="180"/>
      <c r="DK5" s="180"/>
      <c r="DL5" s="180"/>
      <c r="DM5" s="180"/>
      <c r="DN5" s="180"/>
      <c r="DO5" s="180"/>
      <c r="DP5" s="180"/>
      <c r="DQ5" s="180"/>
      <c r="DR5" s="180"/>
      <c r="DS5" s="180"/>
      <c r="DT5" s="180"/>
      <c r="DU5" s="180"/>
      <c r="DV5" s="180"/>
      <c r="DW5" s="180"/>
      <c r="DX5" s="180"/>
      <c r="DY5" s="180"/>
      <c r="DZ5" s="180"/>
      <c r="EA5" s="180"/>
      <c r="EB5" s="180"/>
      <c r="EC5" s="180"/>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c r="FY5" s="180"/>
      <c r="FZ5" s="180"/>
      <c r="GA5" s="180"/>
      <c r="GB5" s="180"/>
      <c r="GC5" s="180"/>
      <c r="GD5" s="180"/>
      <c r="GE5" s="180"/>
      <c r="GF5" s="180"/>
      <c r="GG5" s="180"/>
      <c r="GH5" s="180"/>
      <c r="GI5" s="180"/>
      <c r="GJ5" s="180"/>
      <c r="GK5" s="180"/>
      <c r="GL5" s="180"/>
      <c r="GM5" s="180"/>
      <c r="GN5" s="180"/>
      <c r="GO5" s="180"/>
      <c r="GP5" s="180"/>
      <c r="GQ5" s="180"/>
      <c r="GR5" s="180"/>
      <c r="GS5" s="180"/>
      <c r="GT5" s="180"/>
      <c r="GU5" s="180"/>
      <c r="GV5" s="180"/>
      <c r="GW5" s="180"/>
      <c r="GX5" s="180"/>
      <c r="GY5" s="180"/>
      <c r="GZ5" s="180"/>
      <c r="HA5" s="180"/>
      <c r="HB5" s="180"/>
      <c r="HC5" s="180"/>
      <c r="HD5" s="180"/>
      <c r="HE5" s="180"/>
      <c r="HF5" s="180"/>
      <c r="HG5" s="180"/>
      <c r="HH5" s="180"/>
      <c r="HI5" s="180"/>
      <c r="HJ5" s="180"/>
      <c r="HK5" s="180"/>
      <c r="HL5" s="180"/>
      <c r="HM5" s="180"/>
      <c r="HN5" s="180"/>
      <c r="HO5" s="180"/>
      <c r="HP5" s="180"/>
      <c r="HQ5" s="180"/>
      <c r="HR5" s="180"/>
      <c r="HS5" s="180"/>
      <c r="HT5" s="180"/>
      <c r="HU5" s="180"/>
      <c r="HV5" s="180"/>
      <c r="HW5" s="180"/>
      <c r="HX5" s="180"/>
      <c r="HY5" s="180"/>
      <c r="HZ5" s="180"/>
      <c r="IA5" s="180"/>
      <c r="IB5" s="180"/>
      <c r="IC5" s="180"/>
      <c r="ID5" s="180"/>
    </row>
    <row r="6" spans="1:238" s="184" customFormat="1" x14ac:dyDescent="0.2">
      <c r="A6" s="227" t="s">
        <v>7566</v>
      </c>
      <c r="B6" s="195" t="s">
        <v>51</v>
      </c>
      <c r="C6" s="195" t="s">
        <v>7567</v>
      </c>
      <c r="D6" s="195" t="s">
        <v>7568</v>
      </c>
      <c r="E6" s="195" t="s">
        <v>7569</v>
      </c>
      <c r="F6" s="195" t="s">
        <v>57</v>
      </c>
      <c r="G6" s="195" t="s">
        <v>7570</v>
      </c>
      <c r="H6" s="195" t="s">
        <v>68</v>
      </c>
      <c r="I6" s="195" t="s">
        <v>58</v>
      </c>
      <c r="J6" s="195" t="s">
        <v>7571</v>
      </c>
      <c r="K6" s="195" t="s">
        <v>7572</v>
      </c>
      <c r="L6" s="195" t="s">
        <v>7573</v>
      </c>
      <c r="M6" s="195" t="s">
        <v>7574</v>
      </c>
      <c r="N6" s="195" t="s">
        <v>7575</v>
      </c>
      <c r="O6" s="195" t="s">
        <v>7576</v>
      </c>
      <c r="P6" s="195" t="s">
        <v>61</v>
      </c>
      <c r="Q6" s="195" t="s">
        <v>7577</v>
      </c>
      <c r="R6" s="195"/>
      <c r="S6" s="195"/>
      <c r="T6" s="195" t="s">
        <v>7578</v>
      </c>
      <c r="U6" s="195"/>
      <c r="V6" s="195"/>
      <c r="W6" s="195" t="s">
        <v>7579</v>
      </c>
      <c r="X6" s="195" t="s">
        <v>7580</v>
      </c>
      <c r="Y6" s="228" t="s">
        <v>7581</v>
      </c>
      <c r="Z6" s="229"/>
      <c r="AA6" s="229"/>
      <c r="AB6" s="229"/>
      <c r="AC6" s="195" t="s">
        <v>7582</v>
      </c>
      <c r="AD6" s="195"/>
      <c r="AE6" s="195"/>
      <c r="AF6" s="195"/>
      <c r="AG6" s="195" t="s">
        <v>7583</v>
      </c>
      <c r="AH6" s="195"/>
      <c r="AI6" s="195"/>
      <c r="AJ6" s="195"/>
      <c r="AK6" s="195" t="s">
        <v>7584</v>
      </c>
      <c r="AL6" s="195"/>
      <c r="AM6" s="195"/>
      <c r="AN6" s="195"/>
      <c r="AO6" s="195" t="s">
        <v>7713</v>
      </c>
      <c r="AP6" s="195"/>
      <c r="AQ6" s="195"/>
      <c r="AR6" s="195"/>
      <c r="AS6" s="195" t="s">
        <v>7714</v>
      </c>
      <c r="AT6" s="195"/>
      <c r="AU6" s="195"/>
      <c r="AV6" s="195"/>
      <c r="AW6" s="195" t="s">
        <v>7585</v>
      </c>
      <c r="AX6" s="195"/>
      <c r="AY6" s="195"/>
      <c r="AZ6" s="195" t="s">
        <v>7586</v>
      </c>
      <c r="BA6" s="195" t="s">
        <v>7587</v>
      </c>
      <c r="BB6" s="195"/>
      <c r="BC6" s="195" t="s">
        <v>7588</v>
      </c>
      <c r="BD6" s="195"/>
      <c r="BE6" s="195"/>
      <c r="BF6" s="195"/>
      <c r="BG6" s="195"/>
      <c r="BH6" s="195"/>
      <c r="BI6" s="195"/>
      <c r="BJ6" s="195"/>
      <c r="BK6" s="195"/>
      <c r="BL6" s="230" t="s">
        <v>70</v>
      </c>
    </row>
    <row r="7" spans="1:238" s="184" customFormat="1" x14ac:dyDescent="0.2">
      <c r="A7" s="231"/>
      <c r="B7" s="196"/>
      <c r="C7" s="196"/>
      <c r="D7" s="196"/>
      <c r="E7" s="196"/>
      <c r="F7" s="196"/>
      <c r="G7" s="196"/>
      <c r="H7" s="196"/>
      <c r="I7" s="196"/>
      <c r="J7" s="196"/>
      <c r="K7" s="196"/>
      <c r="L7" s="196"/>
      <c r="M7" s="196"/>
      <c r="N7" s="196"/>
      <c r="O7" s="196"/>
      <c r="P7" s="196"/>
      <c r="Q7" s="232" t="s">
        <v>7589</v>
      </c>
      <c r="R7" s="196" t="s">
        <v>7590</v>
      </c>
      <c r="S7" s="196"/>
      <c r="T7" s="196"/>
      <c r="U7" s="196"/>
      <c r="V7" s="196"/>
      <c r="W7" s="196"/>
      <c r="X7" s="196"/>
      <c r="Y7" s="196" t="s">
        <v>64</v>
      </c>
      <c r="Z7" s="196" t="s">
        <v>65</v>
      </c>
      <c r="AA7" s="196" t="s">
        <v>7591</v>
      </c>
      <c r="AB7" s="196" t="s">
        <v>7592</v>
      </c>
      <c r="AC7" s="196" t="s">
        <v>64</v>
      </c>
      <c r="AD7" s="196" t="s">
        <v>65</v>
      </c>
      <c r="AE7" s="196" t="s">
        <v>7591</v>
      </c>
      <c r="AF7" s="196" t="s">
        <v>7592</v>
      </c>
      <c r="AG7" s="196" t="s">
        <v>64</v>
      </c>
      <c r="AH7" s="196" t="s">
        <v>65</v>
      </c>
      <c r="AI7" s="196" t="s">
        <v>7591</v>
      </c>
      <c r="AJ7" s="196" t="s">
        <v>7592</v>
      </c>
      <c r="AK7" s="196" t="s">
        <v>64</v>
      </c>
      <c r="AL7" s="196" t="s">
        <v>65</v>
      </c>
      <c r="AM7" s="196" t="s">
        <v>7591</v>
      </c>
      <c r="AN7" s="196" t="s">
        <v>7592</v>
      </c>
      <c r="AO7" s="196" t="s">
        <v>64</v>
      </c>
      <c r="AP7" s="196" t="s">
        <v>65</v>
      </c>
      <c r="AQ7" s="196" t="s">
        <v>7591</v>
      </c>
      <c r="AR7" s="196" t="s">
        <v>7592</v>
      </c>
      <c r="AS7" s="196" t="s">
        <v>64</v>
      </c>
      <c r="AT7" s="196" t="s">
        <v>65</v>
      </c>
      <c r="AU7" s="196" t="s">
        <v>7591</v>
      </c>
      <c r="AV7" s="196" t="s">
        <v>7592</v>
      </c>
      <c r="AW7" s="196" t="s">
        <v>64</v>
      </c>
      <c r="AX7" s="196" t="s">
        <v>7591</v>
      </c>
      <c r="AY7" s="196" t="s">
        <v>7592</v>
      </c>
      <c r="AZ7" s="196"/>
      <c r="BA7" s="196" t="s">
        <v>7593</v>
      </c>
      <c r="BB7" s="196" t="s">
        <v>7594</v>
      </c>
      <c r="BC7" s="196" t="s">
        <v>7595</v>
      </c>
      <c r="BD7" s="196"/>
      <c r="BE7" s="196"/>
      <c r="BF7" s="196" t="s">
        <v>7596</v>
      </c>
      <c r="BG7" s="196"/>
      <c r="BH7" s="196"/>
      <c r="BI7" s="196" t="s">
        <v>7597</v>
      </c>
      <c r="BJ7" s="196"/>
      <c r="BK7" s="196"/>
      <c r="BL7" s="233"/>
    </row>
    <row r="8" spans="1:238" s="185" customFormat="1" ht="13.5" thickBot="1" x14ac:dyDescent="0.25">
      <c r="A8" s="234"/>
      <c r="B8" s="197"/>
      <c r="C8" s="197"/>
      <c r="D8" s="197"/>
      <c r="E8" s="197"/>
      <c r="F8" s="197"/>
      <c r="G8" s="197"/>
      <c r="H8" s="197"/>
      <c r="I8" s="197"/>
      <c r="J8" s="197"/>
      <c r="K8" s="197"/>
      <c r="L8" s="197"/>
      <c r="M8" s="197"/>
      <c r="N8" s="197"/>
      <c r="O8" s="197"/>
      <c r="P8" s="197"/>
      <c r="Q8" s="235" t="s">
        <v>7598</v>
      </c>
      <c r="R8" s="235" t="s">
        <v>7599</v>
      </c>
      <c r="S8" s="235" t="s">
        <v>7598</v>
      </c>
      <c r="T8" s="235" t="s">
        <v>7600</v>
      </c>
      <c r="U8" s="235" t="s">
        <v>7601</v>
      </c>
      <c r="V8" s="235" t="s">
        <v>7602</v>
      </c>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235" t="s">
        <v>7603</v>
      </c>
      <c r="BD8" s="235" t="s">
        <v>7604</v>
      </c>
      <c r="BE8" s="235" t="s">
        <v>7605</v>
      </c>
      <c r="BF8" s="235" t="s">
        <v>7603</v>
      </c>
      <c r="BG8" s="235" t="s">
        <v>7604</v>
      </c>
      <c r="BH8" s="235" t="s">
        <v>7605</v>
      </c>
      <c r="BI8" s="235" t="s">
        <v>7603</v>
      </c>
      <c r="BJ8" s="235" t="s">
        <v>7604</v>
      </c>
      <c r="BK8" s="235" t="s">
        <v>7605</v>
      </c>
      <c r="BL8" s="236"/>
    </row>
    <row r="9" spans="1:238" s="185" customFormat="1" ht="13.5" thickBot="1" x14ac:dyDescent="0.25">
      <c r="A9" s="237"/>
      <c r="B9" s="238" t="s">
        <v>7606</v>
      </c>
      <c r="C9" s="239" t="s">
        <v>7607</v>
      </c>
      <c r="D9" s="238" t="s">
        <v>7608</v>
      </c>
      <c r="E9" s="239" t="s">
        <v>7609</v>
      </c>
      <c r="F9" s="238" t="s">
        <v>7610</v>
      </c>
      <c r="G9" s="239" t="s">
        <v>7611</v>
      </c>
      <c r="H9" s="238" t="s">
        <v>7612</v>
      </c>
      <c r="I9" s="239" t="s">
        <v>7613</v>
      </c>
      <c r="J9" s="238" t="s">
        <v>7614</v>
      </c>
      <c r="K9" s="239" t="s">
        <v>7615</v>
      </c>
      <c r="L9" s="238" t="s">
        <v>7616</v>
      </c>
      <c r="M9" s="239" t="s">
        <v>7617</v>
      </c>
      <c r="N9" s="238" t="s">
        <v>7618</v>
      </c>
      <c r="O9" s="239" t="s">
        <v>7619</v>
      </c>
      <c r="P9" s="238" t="s">
        <v>7620</v>
      </c>
      <c r="Q9" s="240" t="s">
        <v>7621</v>
      </c>
      <c r="R9" s="240"/>
      <c r="S9" s="240"/>
      <c r="T9" s="241" t="s">
        <v>7622</v>
      </c>
      <c r="U9" s="241"/>
      <c r="V9" s="241"/>
      <c r="W9" s="239" t="s">
        <v>7623</v>
      </c>
      <c r="X9" s="238" t="s">
        <v>7624</v>
      </c>
      <c r="Y9" s="239" t="s">
        <v>7625</v>
      </c>
      <c r="Z9" s="238" t="s">
        <v>7626</v>
      </c>
      <c r="AA9" s="239" t="s">
        <v>7627</v>
      </c>
      <c r="AB9" s="238" t="s">
        <v>7628</v>
      </c>
      <c r="AC9" s="239" t="s">
        <v>7629</v>
      </c>
      <c r="AD9" s="238" t="s">
        <v>7630</v>
      </c>
      <c r="AE9" s="239" t="s">
        <v>7631</v>
      </c>
      <c r="AF9" s="238" t="s">
        <v>7632</v>
      </c>
      <c r="AG9" s="239" t="s">
        <v>7633</v>
      </c>
      <c r="AH9" s="238" t="s">
        <v>7634</v>
      </c>
      <c r="AI9" s="239" t="s">
        <v>7635</v>
      </c>
      <c r="AJ9" s="238" t="s">
        <v>7636</v>
      </c>
      <c r="AK9" s="239" t="s">
        <v>7637</v>
      </c>
      <c r="AL9" s="238" t="s">
        <v>7638</v>
      </c>
      <c r="AM9" s="239" t="s">
        <v>7639</v>
      </c>
      <c r="AN9" s="238" t="s">
        <v>7640</v>
      </c>
      <c r="AO9" s="238"/>
      <c r="AP9" s="238"/>
      <c r="AQ9" s="238"/>
      <c r="AR9" s="238"/>
      <c r="AS9" s="238"/>
      <c r="AT9" s="238"/>
      <c r="AU9" s="238"/>
      <c r="AV9" s="238"/>
      <c r="AW9" s="239" t="s">
        <v>7641</v>
      </c>
      <c r="AX9" s="238" t="s">
        <v>7642</v>
      </c>
      <c r="AY9" s="239" t="s">
        <v>7643</v>
      </c>
      <c r="AZ9" s="238" t="s">
        <v>7644</v>
      </c>
      <c r="BA9" s="239" t="s">
        <v>7645</v>
      </c>
      <c r="BB9" s="238" t="s">
        <v>7646</v>
      </c>
      <c r="BC9" s="239" t="s">
        <v>7647</v>
      </c>
      <c r="BD9" s="238" t="s">
        <v>7648</v>
      </c>
      <c r="BE9" s="239" t="s">
        <v>7649</v>
      </c>
      <c r="BF9" s="238" t="s">
        <v>7650</v>
      </c>
      <c r="BG9" s="239" t="s">
        <v>7651</v>
      </c>
      <c r="BH9" s="238" t="s">
        <v>7652</v>
      </c>
      <c r="BI9" s="239" t="s">
        <v>7653</v>
      </c>
      <c r="BJ9" s="238" t="s">
        <v>7654</v>
      </c>
      <c r="BK9" s="239" t="s">
        <v>7655</v>
      </c>
      <c r="BL9" s="242"/>
    </row>
    <row r="10" spans="1:238" s="187" customFormat="1" x14ac:dyDescent="0.2">
      <c r="A10" s="188"/>
      <c r="B10" s="232" t="s">
        <v>7715</v>
      </c>
      <c r="C10" s="188"/>
      <c r="D10" s="243"/>
      <c r="E10" s="243"/>
      <c r="F10" s="188"/>
      <c r="G10" s="188"/>
      <c r="H10" s="188"/>
      <c r="I10" s="188"/>
      <c r="J10" s="188"/>
      <c r="K10" s="188"/>
      <c r="L10" s="188"/>
      <c r="M10" s="188"/>
      <c r="N10" s="188"/>
      <c r="O10" s="243"/>
      <c r="P10" s="188"/>
      <c r="Q10" s="188"/>
      <c r="R10" s="188"/>
      <c r="S10" s="188"/>
      <c r="T10" s="244"/>
      <c r="U10" s="244"/>
      <c r="V10" s="244"/>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39"/>
      <c r="AY10" s="39"/>
      <c r="AZ10" s="188"/>
      <c r="BA10" s="188"/>
      <c r="BB10" s="188"/>
      <c r="BC10" s="243"/>
      <c r="BD10" s="188"/>
      <c r="BE10" s="188"/>
      <c r="BF10" s="243"/>
      <c r="BG10" s="188"/>
      <c r="BH10" s="188"/>
      <c r="BI10" s="243"/>
      <c r="BJ10" s="188"/>
      <c r="BK10" s="188"/>
      <c r="BL10" s="188"/>
    </row>
    <row r="11" spans="1:238" s="187" customFormat="1" ht="15" x14ac:dyDescent="0.2">
      <c r="A11" s="12" t="s">
        <v>7716</v>
      </c>
      <c r="B11" s="205" t="s">
        <v>7717</v>
      </c>
      <c r="C11" s="204" t="s">
        <v>7718</v>
      </c>
      <c r="D11" s="204" t="s">
        <v>7719</v>
      </c>
      <c r="E11" s="204" t="s">
        <v>7720</v>
      </c>
      <c r="F11" s="188" t="s">
        <v>197</v>
      </c>
      <c r="G11" s="204"/>
      <c r="H11" s="204" t="s">
        <v>748</v>
      </c>
      <c r="I11" s="204">
        <v>30</v>
      </c>
      <c r="J11" s="204" t="s">
        <v>7721</v>
      </c>
      <c r="K11" s="204" t="s">
        <v>7722</v>
      </c>
      <c r="L11" s="204" t="s">
        <v>7665</v>
      </c>
      <c r="M11" s="204" t="s">
        <v>7664</v>
      </c>
      <c r="N11" s="204">
        <v>230000000</v>
      </c>
      <c r="O11" s="204" t="s">
        <v>107</v>
      </c>
      <c r="P11" s="204" t="s">
        <v>108</v>
      </c>
      <c r="Q11" s="204"/>
      <c r="R11" s="204" t="s">
        <v>7723</v>
      </c>
      <c r="S11" s="206" t="s">
        <v>7724</v>
      </c>
      <c r="T11" s="207">
        <v>30</v>
      </c>
      <c r="U11" s="208" t="s">
        <v>7725</v>
      </c>
      <c r="V11" s="207">
        <v>10</v>
      </c>
      <c r="W11" s="204" t="s">
        <v>7726</v>
      </c>
      <c r="X11" s="204" t="s">
        <v>7667</v>
      </c>
      <c r="Y11" s="188">
        <v>56.628</v>
      </c>
      <c r="Z11" s="39">
        <v>489843</v>
      </c>
      <c r="AA11" s="39">
        <f t="shared" ref="AA11:AA16" si="0">Y11*Z11</f>
        <v>27738829.403999999</v>
      </c>
      <c r="AB11" s="39">
        <f t="shared" ref="AB11:AB16" si="1">IF(X11="С НДС",AA11*1.12,AA11)</f>
        <v>31067488.932480004</v>
      </c>
      <c r="AC11" s="188">
        <v>350</v>
      </c>
      <c r="AD11" s="39">
        <v>489843</v>
      </c>
      <c r="AE11" s="39">
        <f t="shared" ref="AE11:AE16" si="2">AC11*AD11</f>
        <v>171445050</v>
      </c>
      <c r="AF11" s="39">
        <f t="shared" ref="AF11:AF16" si="3">IF(X11="С НДС",AE11*1.12,AE11)</f>
        <v>192018456.00000003</v>
      </c>
      <c r="AG11" s="188">
        <v>350</v>
      </c>
      <c r="AH11" s="39">
        <v>489843</v>
      </c>
      <c r="AI11" s="39">
        <f t="shared" ref="AI11:AI16" si="4">AG11*AH11</f>
        <v>171445050</v>
      </c>
      <c r="AJ11" s="39">
        <f t="shared" ref="AJ11:AJ16" si="5">IF(X11="С НДС",AI11*1.12,AI11)</f>
        <v>192018456.00000003</v>
      </c>
      <c r="AK11" s="204">
        <v>350</v>
      </c>
      <c r="AL11" s="39">
        <v>489843</v>
      </c>
      <c r="AM11" s="39">
        <f t="shared" ref="AM11:AM16" si="6">AK11*AL11</f>
        <v>171445050</v>
      </c>
      <c r="AN11" s="39">
        <f t="shared" ref="AN11:AN16" si="7">IF(X11="С НДС",AM11*1.12,AM11)</f>
        <v>192018456.00000003</v>
      </c>
      <c r="AO11" s="204">
        <v>350</v>
      </c>
      <c r="AP11" s="39">
        <v>489843</v>
      </c>
      <c r="AQ11" s="39">
        <f t="shared" ref="AQ11:AQ16" si="8">AO11*AP11</f>
        <v>171445050</v>
      </c>
      <c r="AR11" s="39">
        <f t="shared" ref="AR11:AR16" si="9">IF(X11="С НДС",AQ11*1.12,AQ11)</f>
        <v>192018456.00000003</v>
      </c>
      <c r="AS11" s="204"/>
      <c r="AT11" s="204"/>
      <c r="AU11" s="204"/>
      <c r="AV11" s="204"/>
      <c r="AW11" s="204"/>
      <c r="AX11" s="39">
        <f>SUM(AU11,AQ11,AM11,AE11,AA11,AI11)</f>
        <v>713519029.40400004</v>
      </c>
      <c r="AY11" s="39">
        <f t="shared" ref="AY11:AY16" si="10">IF(X11="С НДС",AX11*1.12,AX11)</f>
        <v>799141312.9324801</v>
      </c>
      <c r="AZ11" s="209" t="s">
        <v>7727</v>
      </c>
      <c r="BA11" s="204" t="s">
        <v>7728</v>
      </c>
      <c r="BB11" s="204" t="s">
        <v>7728</v>
      </c>
      <c r="BC11" s="204"/>
      <c r="BD11" s="204"/>
      <c r="BE11" s="204"/>
      <c r="BF11" s="204"/>
      <c r="BG11" s="204"/>
      <c r="BH11" s="204"/>
      <c r="BI11" s="204"/>
      <c r="BJ11" s="204"/>
      <c r="BK11" s="204"/>
      <c r="BL11" s="204"/>
    </row>
    <row r="12" spans="1:238" s="187" customFormat="1" ht="15" x14ac:dyDescent="0.2">
      <c r="A12" s="12" t="s">
        <v>7716</v>
      </c>
      <c r="B12" s="205" t="s">
        <v>7729</v>
      </c>
      <c r="C12" s="204" t="s">
        <v>7718</v>
      </c>
      <c r="D12" s="204" t="s">
        <v>7719</v>
      </c>
      <c r="E12" s="204" t="s">
        <v>7720</v>
      </c>
      <c r="F12" s="188" t="s">
        <v>197</v>
      </c>
      <c r="G12" s="204"/>
      <c r="H12" s="204" t="s">
        <v>748</v>
      </c>
      <c r="I12" s="204">
        <v>30</v>
      </c>
      <c r="J12" s="204" t="s">
        <v>7721</v>
      </c>
      <c r="K12" s="204" t="s">
        <v>7722</v>
      </c>
      <c r="L12" s="204" t="s">
        <v>7665</v>
      </c>
      <c r="M12" s="204" t="s">
        <v>7664</v>
      </c>
      <c r="N12" s="204">
        <v>230000000</v>
      </c>
      <c r="O12" s="204" t="s">
        <v>107</v>
      </c>
      <c r="P12" s="204" t="s">
        <v>108</v>
      </c>
      <c r="Q12" s="204"/>
      <c r="R12" s="204" t="s">
        <v>7723</v>
      </c>
      <c r="S12" s="206" t="s">
        <v>7724</v>
      </c>
      <c r="T12" s="207">
        <v>30</v>
      </c>
      <c r="U12" s="208" t="s">
        <v>7725</v>
      </c>
      <c r="V12" s="207">
        <v>10</v>
      </c>
      <c r="W12" s="204" t="s">
        <v>7726</v>
      </c>
      <c r="X12" s="204" t="s">
        <v>7667</v>
      </c>
      <c r="Y12" s="188">
        <v>40</v>
      </c>
      <c r="Z12" s="39">
        <v>559546</v>
      </c>
      <c r="AA12" s="39">
        <f t="shared" si="0"/>
        <v>22381840</v>
      </c>
      <c r="AB12" s="39">
        <f t="shared" si="1"/>
        <v>25067660.800000001</v>
      </c>
      <c r="AC12" s="188">
        <v>160</v>
      </c>
      <c r="AD12" s="39">
        <v>559546</v>
      </c>
      <c r="AE12" s="39">
        <f t="shared" si="2"/>
        <v>89527360</v>
      </c>
      <c r="AF12" s="39">
        <f t="shared" si="3"/>
        <v>100270643.2</v>
      </c>
      <c r="AG12" s="188">
        <v>160</v>
      </c>
      <c r="AH12" s="39">
        <v>559546</v>
      </c>
      <c r="AI12" s="39">
        <f t="shared" si="4"/>
        <v>89527360</v>
      </c>
      <c r="AJ12" s="39">
        <f t="shared" si="5"/>
        <v>100270643.2</v>
      </c>
      <c r="AK12" s="204">
        <v>160</v>
      </c>
      <c r="AL12" s="39">
        <v>559546</v>
      </c>
      <c r="AM12" s="39">
        <f t="shared" si="6"/>
        <v>89527360</v>
      </c>
      <c r="AN12" s="39">
        <f t="shared" si="7"/>
        <v>100270643.2</v>
      </c>
      <c r="AO12" s="204">
        <v>160</v>
      </c>
      <c r="AP12" s="39">
        <v>559546</v>
      </c>
      <c r="AQ12" s="39">
        <f t="shared" si="8"/>
        <v>89527360</v>
      </c>
      <c r="AR12" s="39">
        <f t="shared" si="9"/>
        <v>100270643.2</v>
      </c>
      <c r="AS12" s="204"/>
      <c r="AT12" s="204"/>
      <c r="AU12" s="204"/>
      <c r="AV12" s="204"/>
      <c r="AW12" s="204"/>
      <c r="AX12" s="39">
        <f t="shared" ref="AX12:AX16" si="11">SUM(AU12,AQ12,AM12,AE12,AA12,AI12)</f>
        <v>380491280</v>
      </c>
      <c r="AY12" s="39">
        <f t="shared" si="10"/>
        <v>426150233.60000002</v>
      </c>
      <c r="AZ12" s="209" t="s">
        <v>7727</v>
      </c>
      <c r="BA12" s="204" t="s">
        <v>7730</v>
      </c>
      <c r="BB12" s="204" t="s">
        <v>7730</v>
      </c>
      <c r="BC12" s="204"/>
      <c r="BD12" s="204"/>
      <c r="BE12" s="204"/>
      <c r="BF12" s="204"/>
      <c r="BG12" s="204"/>
      <c r="BH12" s="204"/>
      <c r="BI12" s="204"/>
      <c r="BJ12" s="204"/>
      <c r="BK12" s="204"/>
      <c r="BL12" s="204"/>
    </row>
    <row r="13" spans="1:238" s="187" customFormat="1" ht="15" x14ac:dyDescent="0.2">
      <c r="A13" s="12" t="s">
        <v>7716</v>
      </c>
      <c r="B13" s="205" t="s">
        <v>7731</v>
      </c>
      <c r="C13" s="204" t="s">
        <v>7732</v>
      </c>
      <c r="D13" s="204" t="s">
        <v>7719</v>
      </c>
      <c r="E13" s="204" t="s">
        <v>7733</v>
      </c>
      <c r="F13" s="188" t="s">
        <v>197</v>
      </c>
      <c r="G13" s="204"/>
      <c r="H13" s="204" t="s">
        <v>748</v>
      </c>
      <c r="I13" s="204">
        <v>30</v>
      </c>
      <c r="J13" s="204" t="s">
        <v>7721</v>
      </c>
      <c r="K13" s="204" t="s">
        <v>7722</v>
      </c>
      <c r="L13" s="204" t="s">
        <v>7665</v>
      </c>
      <c r="M13" s="204" t="s">
        <v>7664</v>
      </c>
      <c r="N13" s="204">
        <v>230000000</v>
      </c>
      <c r="O13" s="204" t="s">
        <v>107</v>
      </c>
      <c r="P13" s="204" t="s">
        <v>108</v>
      </c>
      <c r="Q13" s="204"/>
      <c r="R13" s="204" t="s">
        <v>7723</v>
      </c>
      <c r="S13" s="206" t="s">
        <v>7724</v>
      </c>
      <c r="T13" s="207">
        <v>30</v>
      </c>
      <c r="U13" s="208" t="s">
        <v>7725</v>
      </c>
      <c r="V13" s="207">
        <v>10</v>
      </c>
      <c r="W13" s="204" t="s">
        <v>7726</v>
      </c>
      <c r="X13" s="204" t="s">
        <v>7667</v>
      </c>
      <c r="Y13" s="188">
        <f>15+20+100</f>
        <v>135</v>
      </c>
      <c r="Z13" s="39">
        <v>392618</v>
      </c>
      <c r="AA13" s="39">
        <f t="shared" si="0"/>
        <v>53003430</v>
      </c>
      <c r="AB13" s="39">
        <f t="shared" si="1"/>
        <v>59363841.600000009</v>
      </c>
      <c r="AC13" s="188">
        <v>274</v>
      </c>
      <c r="AD13" s="39">
        <v>392618</v>
      </c>
      <c r="AE13" s="39">
        <f t="shared" si="2"/>
        <v>107577332</v>
      </c>
      <c r="AF13" s="39">
        <f t="shared" si="3"/>
        <v>120486611.84000002</v>
      </c>
      <c r="AG13" s="188">
        <v>174</v>
      </c>
      <c r="AH13" s="39">
        <v>392618</v>
      </c>
      <c r="AI13" s="39">
        <f t="shared" si="4"/>
        <v>68315532</v>
      </c>
      <c r="AJ13" s="39">
        <f t="shared" si="5"/>
        <v>76513395.840000004</v>
      </c>
      <c r="AK13" s="204">
        <v>174</v>
      </c>
      <c r="AL13" s="39">
        <v>392618</v>
      </c>
      <c r="AM13" s="39">
        <f t="shared" si="6"/>
        <v>68315532</v>
      </c>
      <c r="AN13" s="39">
        <f t="shared" si="7"/>
        <v>76513395.840000004</v>
      </c>
      <c r="AO13" s="204">
        <v>174</v>
      </c>
      <c r="AP13" s="39">
        <v>392618</v>
      </c>
      <c r="AQ13" s="39">
        <f t="shared" si="8"/>
        <v>68315532</v>
      </c>
      <c r="AR13" s="39">
        <f t="shared" si="9"/>
        <v>76513395.840000004</v>
      </c>
      <c r="AS13" s="204"/>
      <c r="AT13" s="204"/>
      <c r="AU13" s="204"/>
      <c r="AV13" s="204"/>
      <c r="AW13" s="204"/>
      <c r="AX13" s="39">
        <f t="shared" si="11"/>
        <v>365527358</v>
      </c>
      <c r="AY13" s="39">
        <f t="shared" si="10"/>
        <v>409390640.96000004</v>
      </c>
      <c r="AZ13" s="209" t="s">
        <v>7727</v>
      </c>
      <c r="BA13" s="204" t="s">
        <v>7734</v>
      </c>
      <c r="BB13" s="204" t="s">
        <v>7734</v>
      </c>
      <c r="BC13" s="204"/>
      <c r="BD13" s="204"/>
      <c r="BE13" s="204"/>
      <c r="BF13" s="204"/>
      <c r="BG13" s="204"/>
      <c r="BH13" s="204"/>
      <c r="BI13" s="204"/>
      <c r="BJ13" s="204"/>
      <c r="BK13" s="204"/>
      <c r="BL13" s="204"/>
    </row>
    <row r="14" spans="1:238" s="187" customFormat="1" ht="15" x14ac:dyDescent="0.2">
      <c r="A14" s="12" t="s">
        <v>7716</v>
      </c>
      <c r="B14" s="205" t="s">
        <v>7735</v>
      </c>
      <c r="C14" s="204" t="s">
        <v>7718</v>
      </c>
      <c r="D14" s="204" t="s">
        <v>7719</v>
      </c>
      <c r="E14" s="204" t="s">
        <v>7720</v>
      </c>
      <c r="F14" s="188" t="s">
        <v>197</v>
      </c>
      <c r="G14" s="204"/>
      <c r="H14" s="204" t="s">
        <v>748</v>
      </c>
      <c r="I14" s="204">
        <v>30</v>
      </c>
      <c r="J14" s="204" t="s">
        <v>7721</v>
      </c>
      <c r="K14" s="204" t="s">
        <v>7722</v>
      </c>
      <c r="L14" s="204" t="s">
        <v>7665</v>
      </c>
      <c r="M14" s="204" t="s">
        <v>7664</v>
      </c>
      <c r="N14" s="204">
        <v>230000000</v>
      </c>
      <c r="O14" s="204" t="s">
        <v>107</v>
      </c>
      <c r="P14" s="204" t="s">
        <v>108</v>
      </c>
      <c r="Q14" s="204"/>
      <c r="R14" s="204" t="s">
        <v>7723</v>
      </c>
      <c r="S14" s="206" t="s">
        <v>7724</v>
      </c>
      <c r="T14" s="207">
        <v>30</v>
      </c>
      <c r="U14" s="208" t="s">
        <v>7725</v>
      </c>
      <c r="V14" s="207">
        <v>10</v>
      </c>
      <c r="W14" s="204" t="s">
        <v>7726</v>
      </c>
      <c r="X14" s="204" t="s">
        <v>7667</v>
      </c>
      <c r="Y14" s="188">
        <f>144.623+78.151+54.65+39.609+99.651</f>
        <v>416.68399999999997</v>
      </c>
      <c r="Z14" s="39">
        <v>388524</v>
      </c>
      <c r="AA14" s="39">
        <f t="shared" si="0"/>
        <v>161891734.41599998</v>
      </c>
      <c r="AB14" s="39">
        <f t="shared" si="1"/>
        <v>181318742.54591998</v>
      </c>
      <c r="AC14" s="188">
        <v>1300</v>
      </c>
      <c r="AD14" s="39">
        <v>388524</v>
      </c>
      <c r="AE14" s="39">
        <f t="shared" si="2"/>
        <v>505081200</v>
      </c>
      <c r="AF14" s="39">
        <f t="shared" si="3"/>
        <v>565690944</v>
      </c>
      <c r="AG14" s="188">
        <v>800</v>
      </c>
      <c r="AH14" s="39">
        <v>388524</v>
      </c>
      <c r="AI14" s="39">
        <f t="shared" si="4"/>
        <v>310819200</v>
      </c>
      <c r="AJ14" s="39">
        <f t="shared" si="5"/>
        <v>348117504.00000006</v>
      </c>
      <c r="AK14" s="204">
        <v>800</v>
      </c>
      <c r="AL14" s="39">
        <v>388524</v>
      </c>
      <c r="AM14" s="39">
        <f t="shared" si="6"/>
        <v>310819200</v>
      </c>
      <c r="AN14" s="39">
        <f t="shared" si="7"/>
        <v>348117504.00000006</v>
      </c>
      <c r="AO14" s="204">
        <v>800</v>
      </c>
      <c r="AP14" s="39">
        <v>388524</v>
      </c>
      <c r="AQ14" s="39">
        <f t="shared" si="8"/>
        <v>310819200</v>
      </c>
      <c r="AR14" s="39">
        <f t="shared" si="9"/>
        <v>348117504.00000006</v>
      </c>
      <c r="AS14" s="204"/>
      <c r="AT14" s="204"/>
      <c r="AU14" s="204"/>
      <c r="AV14" s="204"/>
      <c r="AW14" s="204"/>
      <c r="AX14" s="39">
        <f>SUM(AU14,AQ14,AM14,AE14,AA14,AI14)</f>
        <v>1599430534.4159999</v>
      </c>
      <c r="AY14" s="39">
        <f>IF(X14="С НДС",AX14*1.12,AX14)</f>
        <v>1791362198.5459201</v>
      </c>
      <c r="AZ14" s="209" t="s">
        <v>7727</v>
      </c>
      <c r="BA14" s="204" t="s">
        <v>7736</v>
      </c>
      <c r="BB14" s="204" t="s">
        <v>7736</v>
      </c>
      <c r="BC14" s="204"/>
      <c r="BD14" s="204"/>
      <c r="BE14" s="204"/>
      <c r="BF14" s="204"/>
      <c r="BG14" s="204"/>
      <c r="BH14" s="204"/>
      <c r="BI14" s="204"/>
      <c r="BJ14" s="204"/>
      <c r="BK14" s="204"/>
      <c r="BL14" s="204"/>
    </row>
    <row r="15" spans="1:238" s="187" customFormat="1" ht="15" x14ac:dyDescent="0.2">
      <c r="A15" s="12" t="s">
        <v>7716</v>
      </c>
      <c r="B15" s="205" t="s">
        <v>7737</v>
      </c>
      <c r="C15" s="204" t="s">
        <v>7732</v>
      </c>
      <c r="D15" s="204" t="s">
        <v>7719</v>
      </c>
      <c r="E15" s="204" t="s">
        <v>7733</v>
      </c>
      <c r="F15" s="188" t="s">
        <v>197</v>
      </c>
      <c r="G15" s="204"/>
      <c r="H15" s="204" t="s">
        <v>748</v>
      </c>
      <c r="I15" s="204">
        <v>30</v>
      </c>
      <c r="J15" s="204" t="s">
        <v>7721</v>
      </c>
      <c r="K15" s="204" t="s">
        <v>7722</v>
      </c>
      <c r="L15" s="204" t="s">
        <v>7665</v>
      </c>
      <c r="M15" s="204" t="s">
        <v>7664</v>
      </c>
      <c r="N15" s="204">
        <v>230000000</v>
      </c>
      <c r="O15" s="204" t="s">
        <v>107</v>
      </c>
      <c r="P15" s="204" t="s">
        <v>108</v>
      </c>
      <c r="Q15" s="204"/>
      <c r="R15" s="204" t="s">
        <v>7723</v>
      </c>
      <c r="S15" s="206" t="s">
        <v>7724</v>
      </c>
      <c r="T15" s="207">
        <v>30</v>
      </c>
      <c r="U15" s="208" t="s">
        <v>7725</v>
      </c>
      <c r="V15" s="207">
        <v>10</v>
      </c>
      <c r="W15" s="204" t="s">
        <v>7726</v>
      </c>
      <c r="X15" s="204" t="s">
        <v>7667</v>
      </c>
      <c r="Y15" s="188"/>
      <c r="Z15" s="39">
        <v>393341</v>
      </c>
      <c r="AA15" s="39">
        <f t="shared" si="0"/>
        <v>0</v>
      </c>
      <c r="AB15" s="39">
        <f t="shared" si="1"/>
        <v>0</v>
      </c>
      <c r="AC15" s="188">
        <v>20</v>
      </c>
      <c r="AD15" s="39">
        <v>393341</v>
      </c>
      <c r="AE15" s="39">
        <f t="shared" si="2"/>
        <v>7866820</v>
      </c>
      <c r="AF15" s="39">
        <f t="shared" si="3"/>
        <v>8810838.4000000004</v>
      </c>
      <c r="AG15" s="188">
        <v>20</v>
      </c>
      <c r="AH15" s="39">
        <v>393341</v>
      </c>
      <c r="AI15" s="39">
        <f t="shared" si="4"/>
        <v>7866820</v>
      </c>
      <c r="AJ15" s="39">
        <f t="shared" si="5"/>
        <v>8810838.4000000004</v>
      </c>
      <c r="AK15" s="204">
        <v>20</v>
      </c>
      <c r="AL15" s="39">
        <v>393341</v>
      </c>
      <c r="AM15" s="39">
        <f t="shared" si="6"/>
        <v>7866820</v>
      </c>
      <c r="AN15" s="39">
        <f t="shared" si="7"/>
        <v>8810838.4000000004</v>
      </c>
      <c r="AO15" s="204">
        <v>20</v>
      </c>
      <c r="AP15" s="39">
        <v>393341</v>
      </c>
      <c r="AQ15" s="39">
        <f t="shared" si="8"/>
        <v>7866820</v>
      </c>
      <c r="AR15" s="39">
        <f t="shared" si="9"/>
        <v>8810838.4000000004</v>
      </c>
      <c r="AS15" s="204"/>
      <c r="AT15" s="204"/>
      <c r="AU15" s="204"/>
      <c r="AV15" s="204"/>
      <c r="AW15" s="204"/>
      <c r="AX15" s="39">
        <f t="shared" si="11"/>
        <v>31467280</v>
      </c>
      <c r="AY15" s="39">
        <f t="shared" si="10"/>
        <v>35243353.600000001</v>
      </c>
      <c r="AZ15" s="209" t="s">
        <v>7727</v>
      </c>
      <c r="BA15" s="204" t="s">
        <v>7738</v>
      </c>
      <c r="BB15" s="204" t="s">
        <v>7738</v>
      </c>
      <c r="BC15" s="204"/>
      <c r="BD15" s="204"/>
      <c r="BE15" s="204"/>
      <c r="BF15" s="204"/>
      <c r="BG15" s="204"/>
      <c r="BH15" s="204"/>
      <c r="BI15" s="204"/>
      <c r="BJ15" s="204"/>
      <c r="BK15" s="204"/>
      <c r="BL15" s="204"/>
    </row>
    <row r="16" spans="1:238" s="187" customFormat="1" ht="15" x14ac:dyDescent="0.2">
      <c r="A16" s="12" t="s">
        <v>7716</v>
      </c>
      <c r="B16" s="205" t="s">
        <v>7739</v>
      </c>
      <c r="C16" s="204" t="s">
        <v>7718</v>
      </c>
      <c r="D16" s="204" t="s">
        <v>7719</v>
      </c>
      <c r="E16" s="204" t="s">
        <v>7720</v>
      </c>
      <c r="F16" s="188" t="s">
        <v>197</v>
      </c>
      <c r="G16" s="204"/>
      <c r="H16" s="204" t="s">
        <v>748</v>
      </c>
      <c r="I16" s="204">
        <v>30</v>
      </c>
      <c r="J16" s="204" t="s">
        <v>7721</v>
      </c>
      <c r="K16" s="204" t="s">
        <v>7722</v>
      </c>
      <c r="L16" s="204" t="s">
        <v>7665</v>
      </c>
      <c r="M16" s="204" t="s">
        <v>7664</v>
      </c>
      <c r="N16" s="204">
        <v>230000000</v>
      </c>
      <c r="O16" s="204" t="s">
        <v>107</v>
      </c>
      <c r="P16" s="204" t="s">
        <v>108</v>
      </c>
      <c r="Q16" s="204"/>
      <c r="R16" s="204" t="s">
        <v>7723</v>
      </c>
      <c r="S16" s="206" t="s">
        <v>7724</v>
      </c>
      <c r="T16" s="207">
        <v>30</v>
      </c>
      <c r="U16" s="208" t="s">
        <v>7725</v>
      </c>
      <c r="V16" s="207">
        <v>10</v>
      </c>
      <c r="W16" s="204" t="s">
        <v>7726</v>
      </c>
      <c r="X16" s="204" t="s">
        <v>7667</v>
      </c>
      <c r="Y16" s="188"/>
      <c r="Z16" s="39">
        <v>555573</v>
      </c>
      <c r="AA16" s="39">
        <f t="shared" si="0"/>
        <v>0</v>
      </c>
      <c r="AB16" s="39">
        <f t="shared" si="1"/>
        <v>0</v>
      </c>
      <c r="AC16" s="188">
        <v>169</v>
      </c>
      <c r="AD16" s="39">
        <v>555573</v>
      </c>
      <c r="AE16" s="39">
        <f t="shared" si="2"/>
        <v>93891837</v>
      </c>
      <c r="AF16" s="39">
        <f t="shared" si="3"/>
        <v>105158857.44000001</v>
      </c>
      <c r="AG16" s="188">
        <v>169</v>
      </c>
      <c r="AH16" s="39">
        <v>555573</v>
      </c>
      <c r="AI16" s="39">
        <f t="shared" si="4"/>
        <v>93891837</v>
      </c>
      <c r="AJ16" s="39">
        <f t="shared" si="5"/>
        <v>105158857.44000001</v>
      </c>
      <c r="AK16" s="204">
        <v>169</v>
      </c>
      <c r="AL16" s="39">
        <v>555573</v>
      </c>
      <c r="AM16" s="39">
        <f t="shared" si="6"/>
        <v>93891837</v>
      </c>
      <c r="AN16" s="39">
        <f t="shared" si="7"/>
        <v>105158857.44000001</v>
      </c>
      <c r="AO16" s="204">
        <v>169</v>
      </c>
      <c r="AP16" s="39">
        <v>555573</v>
      </c>
      <c r="AQ16" s="39">
        <f t="shared" si="8"/>
        <v>93891837</v>
      </c>
      <c r="AR16" s="39">
        <f t="shared" si="9"/>
        <v>105158857.44000001</v>
      </c>
      <c r="AS16" s="204"/>
      <c r="AT16" s="204"/>
      <c r="AU16" s="204"/>
      <c r="AV16" s="204"/>
      <c r="AW16" s="204"/>
      <c r="AX16" s="39">
        <f t="shared" si="11"/>
        <v>375567348</v>
      </c>
      <c r="AY16" s="39">
        <f t="shared" si="10"/>
        <v>420635429.76000005</v>
      </c>
      <c r="AZ16" s="209" t="s">
        <v>7727</v>
      </c>
      <c r="BA16" s="204" t="s">
        <v>7740</v>
      </c>
      <c r="BB16" s="204" t="s">
        <v>7740</v>
      </c>
      <c r="BC16" s="204"/>
      <c r="BD16" s="204"/>
      <c r="BE16" s="204"/>
      <c r="BF16" s="204"/>
      <c r="BG16" s="204"/>
      <c r="BH16" s="204"/>
      <c r="BI16" s="204"/>
      <c r="BJ16" s="204"/>
      <c r="BK16" s="204"/>
      <c r="BL16" s="204"/>
    </row>
    <row r="17" spans="1:64" s="187" customFormat="1" x14ac:dyDescent="0.2">
      <c r="A17" s="188"/>
      <c r="B17" s="232" t="s">
        <v>7741</v>
      </c>
      <c r="C17" s="188"/>
      <c r="D17" s="243"/>
      <c r="E17" s="243"/>
      <c r="F17" s="188"/>
      <c r="G17" s="188"/>
      <c r="H17" s="188"/>
      <c r="I17" s="188"/>
      <c r="J17" s="188"/>
      <c r="K17" s="188"/>
      <c r="L17" s="188"/>
      <c r="M17" s="188"/>
      <c r="N17" s="188"/>
      <c r="O17" s="243"/>
      <c r="P17" s="188"/>
      <c r="Q17" s="188"/>
      <c r="R17" s="188"/>
      <c r="S17" s="188"/>
      <c r="T17" s="244"/>
      <c r="U17" s="244"/>
      <c r="V17" s="244"/>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245">
        <f>SUM(AX11:AX16)</f>
        <v>3466002829.8199997</v>
      </c>
      <c r="AY17" s="245">
        <f>SUM(AY11:AY16)</f>
        <v>3881923169.3984008</v>
      </c>
      <c r="AZ17" s="188"/>
      <c r="BA17" s="188"/>
      <c r="BB17" s="188"/>
      <c r="BC17" s="243"/>
      <c r="BD17" s="188"/>
      <c r="BE17" s="188"/>
      <c r="BF17" s="243"/>
      <c r="BG17" s="188"/>
      <c r="BH17" s="188"/>
      <c r="BI17" s="243"/>
      <c r="BJ17" s="188"/>
      <c r="BK17" s="188"/>
      <c r="BL17" s="188"/>
    </row>
    <row r="18" spans="1:64" x14ac:dyDescent="0.2">
      <c r="A18" s="246"/>
      <c r="B18" s="247" t="s">
        <v>5944</v>
      </c>
      <c r="C18" s="248"/>
      <c r="D18" s="249"/>
      <c r="E18" s="249"/>
      <c r="F18" s="246"/>
      <c r="G18" s="246"/>
      <c r="H18" s="246"/>
      <c r="I18" s="246"/>
      <c r="J18" s="248"/>
      <c r="K18" s="246"/>
      <c r="L18" s="246"/>
      <c r="M18" s="248"/>
      <c r="N18" s="248"/>
      <c r="O18" s="249"/>
      <c r="P18" s="246"/>
      <c r="Q18" s="246"/>
      <c r="R18" s="246"/>
      <c r="S18" s="246"/>
      <c r="T18" s="246"/>
      <c r="U18" s="246"/>
      <c r="V18" s="246"/>
      <c r="W18" s="246"/>
      <c r="X18" s="246"/>
      <c r="Y18" s="248"/>
      <c r="Z18" s="246"/>
      <c r="AA18" s="246"/>
      <c r="AB18" s="246"/>
      <c r="AC18" s="248"/>
      <c r="AD18" s="246"/>
      <c r="AE18" s="246"/>
      <c r="AF18" s="246"/>
      <c r="AG18" s="248"/>
      <c r="AH18" s="246"/>
      <c r="AI18" s="246"/>
      <c r="AJ18" s="246"/>
      <c r="AK18" s="246"/>
      <c r="AL18" s="246"/>
      <c r="AM18" s="246"/>
      <c r="AN18" s="246"/>
      <c r="AO18" s="246"/>
      <c r="AP18" s="246"/>
      <c r="AQ18" s="246"/>
      <c r="AR18" s="246"/>
      <c r="AS18" s="246"/>
      <c r="AT18" s="246"/>
      <c r="AU18" s="246"/>
      <c r="AV18" s="246"/>
      <c r="AW18" s="246"/>
      <c r="AX18" s="248"/>
      <c r="AY18" s="248"/>
      <c r="AZ18" s="248"/>
      <c r="BA18" s="246"/>
      <c r="BB18" s="246"/>
      <c r="BC18" s="246"/>
      <c r="BD18" s="246"/>
      <c r="BE18" s="246"/>
      <c r="BF18" s="246"/>
      <c r="BG18" s="246"/>
      <c r="BH18" s="246"/>
      <c r="BI18" s="246"/>
      <c r="BJ18" s="246"/>
      <c r="BK18" s="246"/>
      <c r="BL18" s="246"/>
    </row>
    <row r="19" spans="1:64" s="187" customFormat="1" x14ac:dyDescent="0.2">
      <c r="A19" s="12" t="s">
        <v>7742</v>
      </c>
      <c r="B19" s="250" t="s">
        <v>7743</v>
      </c>
      <c r="C19" s="12" t="s">
        <v>7744</v>
      </c>
      <c r="D19" s="12" t="s">
        <v>7745</v>
      </c>
      <c r="E19" s="12" t="s">
        <v>7745</v>
      </c>
      <c r="F19" s="188" t="s">
        <v>105</v>
      </c>
      <c r="G19" s="188" t="s">
        <v>7660</v>
      </c>
      <c r="H19" s="43"/>
      <c r="I19" s="12">
        <v>100</v>
      </c>
      <c r="J19" s="103" t="s">
        <v>7661</v>
      </c>
      <c r="K19" s="43" t="s">
        <v>7662</v>
      </c>
      <c r="L19" s="12" t="s">
        <v>7746</v>
      </c>
      <c r="M19" s="12" t="s">
        <v>7664</v>
      </c>
      <c r="N19" s="103" t="s">
        <v>7661</v>
      </c>
      <c r="O19" s="12" t="s">
        <v>7747</v>
      </c>
      <c r="P19" s="188"/>
      <c r="Q19" s="188" t="s">
        <v>7666</v>
      </c>
      <c r="R19" s="188"/>
      <c r="S19" s="188"/>
      <c r="T19" s="188">
        <v>0</v>
      </c>
      <c r="U19" s="188">
        <v>90</v>
      </c>
      <c r="V19" s="188">
        <v>10</v>
      </c>
      <c r="W19" s="188"/>
      <c r="X19" s="188" t="s">
        <v>7667</v>
      </c>
      <c r="Y19" s="251">
        <v>1</v>
      </c>
      <c r="Z19" s="75">
        <v>50000000</v>
      </c>
      <c r="AA19" s="189">
        <v>50000000</v>
      </c>
      <c r="AB19" s="252">
        <f>IF(X19="С НДС",AA19*1.12,AA19)</f>
        <v>56000000.000000007</v>
      </c>
      <c r="AC19" s="189">
        <v>1</v>
      </c>
      <c r="AD19" s="75">
        <v>100000000</v>
      </c>
      <c r="AE19" s="189">
        <v>100000000</v>
      </c>
      <c r="AF19" s="189">
        <f>IF(X19="С НДС",AE19*1.12,AE19)</f>
        <v>112000000.00000001</v>
      </c>
      <c r="AG19" s="189">
        <v>1</v>
      </c>
      <c r="AH19" s="75">
        <v>90000000</v>
      </c>
      <c r="AI19" s="189">
        <v>90000000</v>
      </c>
      <c r="AJ19" s="189">
        <f>IF(X19="С НДС",AI19*1.12,AI19)</f>
        <v>100800000.00000001</v>
      </c>
      <c r="AK19" s="189"/>
      <c r="AL19" s="189"/>
      <c r="AM19" s="189"/>
      <c r="AN19" s="189"/>
      <c r="AO19" s="189"/>
      <c r="AP19" s="189"/>
      <c r="AQ19" s="189"/>
      <c r="AR19" s="189"/>
      <c r="AS19" s="189"/>
      <c r="AT19" s="189"/>
      <c r="AU19" s="189"/>
      <c r="AV19" s="189"/>
      <c r="AW19" s="189"/>
      <c r="AX19" s="189">
        <f t="shared" ref="AX19:AX22" si="12">SUM(AU19,AQ19,AM19,AE19,AA19,AI19)</f>
        <v>240000000</v>
      </c>
      <c r="AY19" s="252">
        <f t="shared" ref="AY19:AY23" si="13">IF(X19="С НДС",AX19*1.12,AX19)</f>
        <v>268800000</v>
      </c>
      <c r="AZ19" s="190">
        <v>120240021112</v>
      </c>
      <c r="BA19" s="12" t="s">
        <v>7748</v>
      </c>
      <c r="BB19" s="12" t="s">
        <v>7749</v>
      </c>
      <c r="BC19" s="188"/>
      <c r="BD19" s="188"/>
      <c r="BE19" s="188"/>
      <c r="BF19" s="188"/>
      <c r="BG19" s="188"/>
      <c r="BH19" s="188"/>
      <c r="BI19" s="188"/>
      <c r="BJ19" s="188"/>
      <c r="BK19" s="188"/>
      <c r="BL19" s="188"/>
    </row>
    <row r="20" spans="1:64" s="187" customFormat="1" x14ac:dyDescent="0.2">
      <c r="A20" s="12" t="s">
        <v>7742</v>
      </c>
      <c r="B20" s="250" t="s">
        <v>7750</v>
      </c>
      <c r="C20" s="12" t="s">
        <v>7751</v>
      </c>
      <c r="D20" s="12" t="s">
        <v>7752</v>
      </c>
      <c r="E20" s="12" t="s">
        <v>7752</v>
      </c>
      <c r="F20" s="188" t="s">
        <v>197</v>
      </c>
      <c r="G20" s="188"/>
      <c r="H20" s="43"/>
      <c r="I20" s="12">
        <v>100</v>
      </c>
      <c r="J20" s="103" t="s">
        <v>7661</v>
      </c>
      <c r="K20" s="43" t="s">
        <v>7662</v>
      </c>
      <c r="L20" s="12" t="s">
        <v>7665</v>
      </c>
      <c r="M20" s="12" t="s">
        <v>7664</v>
      </c>
      <c r="N20" s="103" t="s">
        <v>7661</v>
      </c>
      <c r="O20" s="12" t="s">
        <v>7753</v>
      </c>
      <c r="P20" s="188"/>
      <c r="Q20" s="188" t="s">
        <v>7754</v>
      </c>
      <c r="R20" s="188"/>
      <c r="S20" s="188"/>
      <c r="T20" s="188">
        <v>0</v>
      </c>
      <c r="U20" s="188">
        <v>90</v>
      </c>
      <c r="V20" s="188">
        <v>10</v>
      </c>
      <c r="W20" s="188"/>
      <c r="X20" s="188" t="s">
        <v>7667</v>
      </c>
      <c r="Y20" s="251">
        <v>1</v>
      </c>
      <c r="Z20" s="75">
        <v>17250000</v>
      </c>
      <c r="AA20" s="189">
        <v>17250000</v>
      </c>
      <c r="AB20" s="252">
        <f>IF(X20="С НДС",AA20*1.12,AA20)</f>
        <v>19320000</v>
      </c>
      <c r="AC20" s="189">
        <v>1</v>
      </c>
      <c r="AD20" s="75">
        <v>17250000</v>
      </c>
      <c r="AE20" s="189">
        <v>17250000</v>
      </c>
      <c r="AF20" s="189">
        <f>IF(X20="С НДС",AE20*1.12,AE20)</f>
        <v>19320000</v>
      </c>
      <c r="AG20" s="189"/>
      <c r="AH20" s="75"/>
      <c r="AI20" s="189"/>
      <c r="AJ20" s="189"/>
      <c r="AK20" s="189"/>
      <c r="AL20" s="189"/>
      <c r="AM20" s="189"/>
      <c r="AN20" s="189"/>
      <c r="AO20" s="189"/>
      <c r="AP20" s="189"/>
      <c r="AQ20" s="189"/>
      <c r="AR20" s="189"/>
      <c r="AS20" s="189"/>
      <c r="AT20" s="189"/>
      <c r="AU20" s="189"/>
      <c r="AV20" s="189"/>
      <c r="AW20" s="189"/>
      <c r="AX20" s="189">
        <f t="shared" si="12"/>
        <v>34500000</v>
      </c>
      <c r="AY20" s="252">
        <f t="shared" si="13"/>
        <v>38640000</v>
      </c>
      <c r="AZ20" s="190">
        <v>120240021112</v>
      </c>
      <c r="BA20" s="12" t="s">
        <v>7755</v>
      </c>
      <c r="BB20" s="12" t="s">
        <v>7756</v>
      </c>
      <c r="BC20" s="188"/>
      <c r="BD20" s="188"/>
      <c r="BE20" s="188"/>
      <c r="BF20" s="188"/>
      <c r="BG20" s="188"/>
      <c r="BH20" s="188"/>
      <c r="BI20" s="188"/>
      <c r="BJ20" s="188"/>
      <c r="BK20" s="188"/>
      <c r="BL20" s="188"/>
    </row>
    <row r="21" spans="1:64" s="187" customFormat="1" x14ac:dyDescent="0.2">
      <c r="A21" s="12" t="s">
        <v>7742</v>
      </c>
      <c r="B21" s="250" t="s">
        <v>7757</v>
      </c>
      <c r="C21" s="12" t="s">
        <v>7751</v>
      </c>
      <c r="D21" s="12" t="s">
        <v>7752</v>
      </c>
      <c r="E21" s="12" t="s">
        <v>7752</v>
      </c>
      <c r="F21" s="188" t="s">
        <v>197</v>
      </c>
      <c r="G21" s="188"/>
      <c r="H21" s="43"/>
      <c r="I21" s="12">
        <v>100</v>
      </c>
      <c r="J21" s="103" t="s">
        <v>7661</v>
      </c>
      <c r="K21" s="43" t="s">
        <v>7662</v>
      </c>
      <c r="L21" s="12" t="s">
        <v>7665</v>
      </c>
      <c r="M21" s="12" t="s">
        <v>7664</v>
      </c>
      <c r="N21" s="103" t="s">
        <v>7661</v>
      </c>
      <c r="O21" s="12" t="s">
        <v>7758</v>
      </c>
      <c r="P21" s="188"/>
      <c r="Q21" s="188" t="s">
        <v>7754</v>
      </c>
      <c r="R21" s="188"/>
      <c r="S21" s="188"/>
      <c r="T21" s="188">
        <v>0</v>
      </c>
      <c r="U21" s="188">
        <v>90</v>
      </c>
      <c r="V21" s="188">
        <v>10</v>
      </c>
      <c r="W21" s="188"/>
      <c r="X21" s="188" t="s">
        <v>7667</v>
      </c>
      <c r="Y21" s="251">
        <v>1</v>
      </c>
      <c r="Z21" s="75">
        <v>17250000</v>
      </c>
      <c r="AA21" s="189">
        <v>17250000</v>
      </c>
      <c r="AB21" s="252">
        <f>IF(X21="С НДС",AA21*1.12,AA21)</f>
        <v>19320000</v>
      </c>
      <c r="AC21" s="189">
        <v>1</v>
      </c>
      <c r="AD21" s="75">
        <v>17250000</v>
      </c>
      <c r="AE21" s="189">
        <v>17250000</v>
      </c>
      <c r="AF21" s="189">
        <f>IF(X21="С НДС",AE21*1.12,AE21)</f>
        <v>19320000</v>
      </c>
      <c r="AG21" s="189"/>
      <c r="AH21" s="75"/>
      <c r="AI21" s="189"/>
      <c r="AJ21" s="189"/>
      <c r="AK21" s="189"/>
      <c r="AL21" s="189"/>
      <c r="AM21" s="189"/>
      <c r="AN21" s="189"/>
      <c r="AO21" s="189"/>
      <c r="AP21" s="189"/>
      <c r="AQ21" s="189"/>
      <c r="AR21" s="189"/>
      <c r="AS21" s="189"/>
      <c r="AT21" s="189"/>
      <c r="AU21" s="189"/>
      <c r="AV21" s="189"/>
      <c r="AW21" s="189"/>
      <c r="AX21" s="189">
        <f t="shared" si="12"/>
        <v>34500000</v>
      </c>
      <c r="AY21" s="252">
        <f t="shared" si="13"/>
        <v>38640000</v>
      </c>
      <c r="AZ21" s="190">
        <v>120240021112</v>
      </c>
      <c r="BA21" s="12" t="s">
        <v>7759</v>
      </c>
      <c r="BB21" s="12" t="s">
        <v>7760</v>
      </c>
      <c r="BC21" s="188"/>
      <c r="BD21" s="188"/>
      <c r="BE21" s="188"/>
      <c r="BF21" s="188"/>
      <c r="BG21" s="188"/>
      <c r="BH21" s="188"/>
      <c r="BI21" s="188"/>
      <c r="BJ21" s="188"/>
      <c r="BK21" s="188"/>
      <c r="BL21" s="188"/>
    </row>
    <row r="22" spans="1:64" s="187" customFormat="1" x14ac:dyDescent="0.2">
      <c r="A22" s="12" t="s">
        <v>7742</v>
      </c>
      <c r="B22" s="250" t="s">
        <v>7761</v>
      </c>
      <c r="C22" s="12" t="s">
        <v>7751</v>
      </c>
      <c r="D22" s="12" t="s">
        <v>7752</v>
      </c>
      <c r="E22" s="12" t="s">
        <v>7752</v>
      </c>
      <c r="F22" s="188" t="s">
        <v>197</v>
      </c>
      <c r="G22" s="188"/>
      <c r="H22" s="43"/>
      <c r="I22" s="12">
        <v>100</v>
      </c>
      <c r="J22" s="103" t="s">
        <v>7661</v>
      </c>
      <c r="K22" s="43" t="s">
        <v>7662</v>
      </c>
      <c r="L22" s="12" t="s">
        <v>7665</v>
      </c>
      <c r="M22" s="12" t="s">
        <v>7664</v>
      </c>
      <c r="N22" s="103" t="s">
        <v>7661</v>
      </c>
      <c r="O22" s="12" t="s">
        <v>7758</v>
      </c>
      <c r="P22" s="188"/>
      <c r="Q22" s="188" t="s">
        <v>7754</v>
      </c>
      <c r="R22" s="188"/>
      <c r="S22" s="188"/>
      <c r="T22" s="188">
        <v>0</v>
      </c>
      <c r="U22" s="188">
        <v>90</v>
      </c>
      <c r="V22" s="188">
        <v>10</v>
      </c>
      <c r="W22" s="188"/>
      <c r="X22" s="188" t="s">
        <v>7667</v>
      </c>
      <c r="Y22" s="251">
        <v>1</v>
      </c>
      <c r="Z22" s="75">
        <v>17250000</v>
      </c>
      <c r="AA22" s="189">
        <v>17250000</v>
      </c>
      <c r="AB22" s="252">
        <f>IF(X22="С НДС",AA22*1.12,AA22)</f>
        <v>19320000</v>
      </c>
      <c r="AC22" s="189">
        <v>1</v>
      </c>
      <c r="AD22" s="75">
        <v>17250000</v>
      </c>
      <c r="AE22" s="189">
        <v>17250000</v>
      </c>
      <c r="AF22" s="189">
        <f>IF(X22="С НДС",AE22*1.12,AE22)</f>
        <v>19320000</v>
      </c>
      <c r="AG22" s="189"/>
      <c r="AH22" s="75"/>
      <c r="AI22" s="189"/>
      <c r="AJ22" s="189"/>
      <c r="AK22" s="189"/>
      <c r="AL22" s="189"/>
      <c r="AM22" s="189"/>
      <c r="AN22" s="189"/>
      <c r="AO22" s="189"/>
      <c r="AP22" s="189"/>
      <c r="AQ22" s="189"/>
      <c r="AR22" s="189"/>
      <c r="AS22" s="189"/>
      <c r="AT22" s="189"/>
      <c r="AU22" s="189"/>
      <c r="AV22" s="189"/>
      <c r="AW22" s="189"/>
      <c r="AX22" s="189">
        <f t="shared" si="12"/>
        <v>34500000</v>
      </c>
      <c r="AY22" s="252">
        <f t="shared" si="13"/>
        <v>38640000</v>
      </c>
      <c r="AZ22" s="190">
        <v>120240021112</v>
      </c>
      <c r="BA22" s="12" t="s">
        <v>7762</v>
      </c>
      <c r="BB22" s="12" t="s">
        <v>7763</v>
      </c>
      <c r="BC22" s="188"/>
      <c r="BD22" s="188"/>
      <c r="BE22" s="188"/>
      <c r="BF22" s="188"/>
      <c r="BG22" s="188"/>
      <c r="BH22" s="188"/>
      <c r="BI22" s="188"/>
      <c r="BJ22" s="188"/>
      <c r="BK22" s="188"/>
      <c r="BL22" s="188"/>
    </row>
    <row r="23" spans="1:64" s="187" customFormat="1" x14ac:dyDescent="0.2">
      <c r="A23" s="12" t="s">
        <v>7742</v>
      </c>
      <c r="B23" s="250" t="s">
        <v>7764</v>
      </c>
      <c r="C23" s="12" t="s">
        <v>7751</v>
      </c>
      <c r="D23" s="12" t="s">
        <v>7752</v>
      </c>
      <c r="E23" s="12" t="s">
        <v>7752</v>
      </c>
      <c r="F23" s="188" t="s">
        <v>197</v>
      </c>
      <c r="G23" s="188"/>
      <c r="H23" s="43"/>
      <c r="I23" s="12">
        <v>100</v>
      </c>
      <c r="J23" s="103" t="s">
        <v>7661</v>
      </c>
      <c r="K23" s="43" t="s">
        <v>7662</v>
      </c>
      <c r="L23" s="12" t="s">
        <v>7665</v>
      </c>
      <c r="M23" s="12" t="s">
        <v>7664</v>
      </c>
      <c r="N23" s="103" t="s">
        <v>7661</v>
      </c>
      <c r="O23" s="12" t="s">
        <v>7765</v>
      </c>
      <c r="P23" s="188"/>
      <c r="Q23" s="188" t="s">
        <v>7754</v>
      </c>
      <c r="R23" s="188"/>
      <c r="S23" s="188"/>
      <c r="T23" s="188">
        <v>0</v>
      </c>
      <c r="U23" s="188">
        <v>90</v>
      </c>
      <c r="V23" s="188">
        <v>10</v>
      </c>
      <c r="W23" s="188"/>
      <c r="X23" s="188" t="s">
        <v>7667</v>
      </c>
      <c r="Y23" s="251">
        <v>1</v>
      </c>
      <c r="Z23" s="75">
        <v>17250000</v>
      </c>
      <c r="AA23" s="189">
        <v>17250000</v>
      </c>
      <c r="AB23" s="252">
        <f>IF(X23="С НДС",AA23*1.12,AA23)</f>
        <v>19320000</v>
      </c>
      <c r="AC23" s="189">
        <v>1</v>
      </c>
      <c r="AD23" s="75">
        <v>17250000</v>
      </c>
      <c r="AE23" s="189">
        <v>17250000</v>
      </c>
      <c r="AF23" s="189">
        <f>IF(X23="С НДС",AE23*1.12,AE23)</f>
        <v>19320000</v>
      </c>
      <c r="AG23" s="189"/>
      <c r="AH23" s="75"/>
      <c r="AI23" s="189"/>
      <c r="AJ23" s="189"/>
      <c r="AK23" s="189"/>
      <c r="AL23" s="189"/>
      <c r="AM23" s="189"/>
      <c r="AN23" s="189"/>
      <c r="AO23" s="189"/>
      <c r="AP23" s="189"/>
      <c r="AQ23" s="189"/>
      <c r="AR23" s="189"/>
      <c r="AS23" s="189"/>
      <c r="AT23" s="189"/>
      <c r="AU23" s="189"/>
      <c r="AV23" s="189"/>
      <c r="AW23" s="189"/>
      <c r="AX23" s="189">
        <f>SUM(AU23,AQ23,AM23,AE23,AA23,AI23)</f>
        <v>34500000</v>
      </c>
      <c r="AY23" s="252">
        <f t="shared" si="13"/>
        <v>38640000</v>
      </c>
      <c r="AZ23" s="190">
        <v>120240021112</v>
      </c>
      <c r="BA23" s="12" t="s">
        <v>7766</v>
      </c>
      <c r="BB23" s="12" t="s">
        <v>7767</v>
      </c>
      <c r="BC23" s="188"/>
      <c r="BD23" s="188"/>
      <c r="BE23" s="188"/>
      <c r="BF23" s="188"/>
      <c r="BG23" s="188"/>
      <c r="BH23" s="188"/>
      <c r="BI23" s="188"/>
      <c r="BJ23" s="188"/>
      <c r="BK23" s="188"/>
      <c r="BL23" s="188"/>
    </row>
    <row r="24" spans="1:64" x14ac:dyDescent="0.2">
      <c r="A24" s="253"/>
      <c r="B24" s="232" t="s">
        <v>7768</v>
      </c>
      <c r="C24" s="244"/>
      <c r="D24" s="254"/>
      <c r="E24" s="254"/>
      <c r="F24" s="253"/>
      <c r="G24" s="253"/>
      <c r="H24" s="253"/>
      <c r="I24" s="253"/>
      <c r="J24" s="244"/>
      <c r="K24" s="253"/>
      <c r="L24" s="253"/>
      <c r="M24" s="244"/>
      <c r="N24" s="244"/>
      <c r="O24" s="254"/>
      <c r="P24" s="253"/>
      <c r="Q24" s="253"/>
      <c r="R24" s="253"/>
      <c r="S24" s="253"/>
      <c r="T24" s="253"/>
      <c r="U24" s="253"/>
      <c r="V24" s="253"/>
      <c r="W24" s="253"/>
      <c r="X24" s="253"/>
      <c r="Y24" s="244"/>
      <c r="Z24" s="253"/>
      <c r="AA24" s="253"/>
      <c r="AB24" s="253"/>
      <c r="AC24" s="244"/>
      <c r="AD24" s="253"/>
      <c r="AE24" s="253"/>
      <c r="AF24" s="253"/>
      <c r="AG24" s="244"/>
      <c r="AH24" s="253"/>
      <c r="AI24" s="253"/>
      <c r="AJ24" s="253"/>
      <c r="AK24" s="253"/>
      <c r="AL24" s="253"/>
      <c r="AM24" s="253"/>
      <c r="AN24" s="253"/>
      <c r="AO24" s="253"/>
      <c r="AP24" s="253"/>
      <c r="AQ24" s="253"/>
      <c r="AR24" s="253"/>
      <c r="AS24" s="253"/>
      <c r="AT24" s="253"/>
      <c r="AU24" s="253"/>
      <c r="AV24" s="253"/>
      <c r="AW24" s="253"/>
      <c r="AX24" s="255">
        <f>SUM(AX19:AX23)</f>
        <v>378000000</v>
      </c>
      <c r="AY24" s="255">
        <f>SUM(AY19:AY23)</f>
        <v>423360000</v>
      </c>
      <c r="AZ24" s="244"/>
      <c r="BA24" s="253"/>
      <c r="BB24" s="253"/>
      <c r="BC24" s="253"/>
      <c r="BD24" s="253"/>
      <c r="BE24" s="253"/>
      <c r="BF24" s="253"/>
      <c r="BG24" s="253"/>
      <c r="BH24" s="253"/>
      <c r="BI24" s="253"/>
      <c r="BJ24" s="253"/>
      <c r="BK24" s="253"/>
      <c r="BL24" s="253"/>
    </row>
    <row r="25" spans="1:64" s="185" customFormat="1" x14ac:dyDescent="0.2">
      <c r="A25" s="256"/>
      <c r="B25" s="232" t="s">
        <v>7656</v>
      </c>
      <c r="C25" s="256"/>
      <c r="D25" s="232"/>
      <c r="E25" s="256"/>
      <c r="F25" s="232"/>
      <c r="G25" s="256"/>
      <c r="H25" s="232"/>
      <c r="I25" s="256"/>
      <c r="J25" s="232"/>
      <c r="K25" s="256"/>
      <c r="L25" s="232"/>
      <c r="M25" s="256"/>
      <c r="N25" s="232"/>
      <c r="O25" s="256"/>
      <c r="P25" s="232"/>
      <c r="Q25" s="256"/>
      <c r="R25" s="256"/>
      <c r="S25" s="256"/>
      <c r="T25" s="232"/>
      <c r="U25" s="232"/>
      <c r="V25" s="232"/>
      <c r="W25" s="256"/>
      <c r="X25" s="232"/>
      <c r="Y25" s="256"/>
      <c r="Z25" s="257"/>
      <c r="AA25" s="258"/>
      <c r="AB25" s="257"/>
      <c r="AC25" s="258"/>
      <c r="AD25" s="257"/>
      <c r="AE25" s="258"/>
      <c r="AF25" s="257"/>
      <c r="AG25" s="258"/>
      <c r="AH25" s="257"/>
      <c r="AI25" s="258"/>
      <c r="AJ25" s="257"/>
      <c r="AK25" s="258"/>
      <c r="AL25" s="257"/>
      <c r="AM25" s="258"/>
      <c r="AN25" s="257"/>
      <c r="AO25" s="257"/>
      <c r="AP25" s="257"/>
      <c r="AQ25" s="257"/>
      <c r="AR25" s="257"/>
      <c r="AS25" s="257"/>
      <c r="AT25" s="257"/>
      <c r="AU25" s="257"/>
      <c r="AV25" s="257"/>
      <c r="AW25" s="258"/>
      <c r="AX25" s="255"/>
      <c r="AY25" s="259"/>
      <c r="AZ25" s="232"/>
      <c r="BA25" s="256"/>
      <c r="BB25" s="232"/>
      <c r="BC25" s="256"/>
      <c r="BD25" s="232"/>
      <c r="BE25" s="256"/>
      <c r="BF25" s="232"/>
      <c r="BG25" s="256"/>
      <c r="BH25" s="232"/>
      <c r="BI25" s="256"/>
      <c r="BJ25" s="232"/>
      <c r="BK25" s="256"/>
      <c r="BL25" s="256"/>
    </row>
    <row r="26" spans="1:64" s="221" customFormat="1" ht="15" x14ac:dyDescent="0.25">
      <c r="A26" s="210" t="s">
        <v>7769</v>
      </c>
      <c r="B26" s="260" t="s">
        <v>7513</v>
      </c>
      <c r="C26" s="211" t="s">
        <v>7514</v>
      </c>
      <c r="D26" s="212" t="s">
        <v>6597</v>
      </c>
      <c r="E26" s="212" t="s">
        <v>6597</v>
      </c>
      <c r="F26" s="213" t="s">
        <v>197</v>
      </c>
      <c r="G26" s="213"/>
      <c r="H26" s="213"/>
      <c r="I26" s="214">
        <v>90</v>
      </c>
      <c r="J26" s="213">
        <v>230000000</v>
      </c>
      <c r="K26" s="215" t="s">
        <v>7662</v>
      </c>
      <c r="L26" s="213" t="s">
        <v>7663</v>
      </c>
      <c r="M26" s="210" t="s">
        <v>7664</v>
      </c>
      <c r="N26" s="216">
        <v>230000000</v>
      </c>
      <c r="O26" s="217" t="s">
        <v>7399</v>
      </c>
      <c r="P26" s="213"/>
      <c r="Q26" s="213" t="s">
        <v>7666</v>
      </c>
      <c r="R26" s="213"/>
      <c r="S26" s="213"/>
      <c r="T26" s="218">
        <v>0</v>
      </c>
      <c r="U26" s="218">
        <v>100</v>
      </c>
      <c r="V26" s="218">
        <v>0</v>
      </c>
      <c r="W26" s="213"/>
      <c r="X26" s="213" t="s">
        <v>7667</v>
      </c>
      <c r="Y26" s="219">
        <v>1</v>
      </c>
      <c r="Z26" s="33">
        <v>13155000</v>
      </c>
      <c r="AA26" s="33">
        <v>13155000</v>
      </c>
      <c r="AB26" s="33">
        <f>IF(X26="С НДС",AA26*1.12,AA26)</f>
        <v>14733600.000000002</v>
      </c>
      <c r="AC26" s="219">
        <v>1</v>
      </c>
      <c r="AD26" s="33">
        <v>13155000</v>
      </c>
      <c r="AE26" s="33">
        <v>13155000</v>
      </c>
      <c r="AF26" s="33">
        <f>IF(X26="С НДС",AE26*1.12,AE26)</f>
        <v>14733600.000000002</v>
      </c>
      <c r="AG26" s="219">
        <v>1</v>
      </c>
      <c r="AH26" s="33">
        <v>13155000</v>
      </c>
      <c r="AI26" s="33">
        <v>13155000</v>
      </c>
      <c r="AJ26" s="33">
        <f>IF(X26="С НДС",AI26*1.12,AI26)</f>
        <v>14733600.000000002</v>
      </c>
      <c r="AK26" s="33"/>
      <c r="AL26" s="33"/>
      <c r="AM26" s="33"/>
      <c r="AN26" s="33"/>
      <c r="AO26" s="33"/>
      <c r="AP26" s="33"/>
      <c r="AQ26" s="33"/>
      <c r="AR26" s="33"/>
      <c r="AS26" s="33"/>
      <c r="AT26" s="33"/>
      <c r="AU26" s="33"/>
      <c r="AV26" s="33"/>
      <c r="AW26" s="33"/>
      <c r="AX26" s="220">
        <v>0</v>
      </c>
      <c r="AY26" s="220">
        <f t="shared" ref="AY26:AY66" si="14">IF(X26="С НДС",AX26*1.12,AX26)</f>
        <v>0</v>
      </c>
      <c r="AZ26" s="33" t="s">
        <v>7770</v>
      </c>
      <c r="BA26" s="212" t="s">
        <v>7771</v>
      </c>
      <c r="BB26" s="217" t="s">
        <v>7398</v>
      </c>
      <c r="BC26" s="213"/>
      <c r="BD26" s="213"/>
      <c r="BE26" s="213"/>
      <c r="BF26" s="213"/>
      <c r="BG26" s="213"/>
      <c r="BH26" s="213"/>
      <c r="BI26" s="213"/>
      <c r="BJ26" s="213"/>
      <c r="BK26" s="213"/>
      <c r="BL26" s="209" t="s">
        <v>7772</v>
      </c>
    </row>
    <row r="27" spans="1:64" s="221" customFormat="1" ht="15" x14ac:dyDescent="0.25">
      <c r="A27" s="210" t="s">
        <v>7769</v>
      </c>
      <c r="B27" s="260" t="s">
        <v>7773</v>
      </c>
      <c r="C27" s="211" t="s">
        <v>7514</v>
      </c>
      <c r="D27" s="212" t="s">
        <v>6597</v>
      </c>
      <c r="E27" s="212" t="s">
        <v>6597</v>
      </c>
      <c r="F27" s="213" t="s">
        <v>197</v>
      </c>
      <c r="G27" s="213"/>
      <c r="H27" s="213"/>
      <c r="I27" s="214">
        <v>90</v>
      </c>
      <c r="J27" s="213">
        <v>230000000</v>
      </c>
      <c r="K27" s="215" t="s">
        <v>7662</v>
      </c>
      <c r="L27" s="213" t="s">
        <v>7663</v>
      </c>
      <c r="M27" s="210" t="s">
        <v>7664</v>
      </c>
      <c r="N27" s="216">
        <v>230000000</v>
      </c>
      <c r="O27" s="217" t="s">
        <v>7399</v>
      </c>
      <c r="P27" s="213"/>
      <c r="Q27" s="213" t="s">
        <v>7666</v>
      </c>
      <c r="R27" s="213"/>
      <c r="S27" s="213"/>
      <c r="T27" s="218">
        <v>0</v>
      </c>
      <c r="U27" s="218">
        <v>100</v>
      </c>
      <c r="V27" s="218">
        <v>0</v>
      </c>
      <c r="W27" s="213"/>
      <c r="X27" s="213" t="s">
        <v>7667</v>
      </c>
      <c r="Y27" s="219">
        <v>1</v>
      </c>
      <c r="Z27" s="33">
        <v>10962500</v>
      </c>
      <c r="AA27" s="33">
        <v>10962500</v>
      </c>
      <c r="AB27" s="33">
        <f>IF(X27="С НДС",AA27*1.12,AA27)</f>
        <v>12278000.000000002</v>
      </c>
      <c r="AC27" s="219">
        <v>1</v>
      </c>
      <c r="AD27" s="33">
        <v>13155000</v>
      </c>
      <c r="AE27" s="33">
        <v>13155000</v>
      </c>
      <c r="AF27" s="33">
        <f>IF(X27="С НДС",AE27*1.12,AE27)</f>
        <v>14733600.000000002</v>
      </c>
      <c r="AG27" s="219">
        <v>1</v>
      </c>
      <c r="AH27" s="33">
        <v>13155000</v>
      </c>
      <c r="AI27" s="33">
        <v>13155000</v>
      </c>
      <c r="AJ27" s="33">
        <f>IF(X27="С НДС",AI27*1.12,AI27)</f>
        <v>14733600.000000002</v>
      </c>
      <c r="AK27" s="261"/>
      <c r="AL27" s="262"/>
      <c r="AM27" s="262"/>
      <c r="AN27" s="262"/>
      <c r="AO27" s="261"/>
      <c r="AP27" s="262"/>
      <c r="AQ27" s="262"/>
      <c r="AR27" s="262"/>
      <c r="AS27" s="261"/>
      <c r="AT27" s="262"/>
      <c r="AU27" s="262"/>
      <c r="AV27" s="262"/>
      <c r="AW27" s="262"/>
      <c r="AX27" s="220">
        <f>SUM(AU27,AQ27,AM27,AE27,AA27,AI27)</f>
        <v>37272500</v>
      </c>
      <c r="AY27" s="220">
        <f>IF(X27="С НДС",AX27*1.12,AX27)</f>
        <v>41745200.000000007</v>
      </c>
      <c r="AZ27" s="213" t="s">
        <v>7770</v>
      </c>
      <c r="BA27" s="212" t="s">
        <v>7771</v>
      </c>
      <c r="BB27" s="217" t="s">
        <v>7398</v>
      </c>
      <c r="BC27" s="213"/>
      <c r="BD27" s="213"/>
      <c r="BE27" s="213"/>
      <c r="BF27" s="213"/>
      <c r="BG27" s="213"/>
      <c r="BH27" s="213"/>
      <c r="BI27" s="213"/>
      <c r="BJ27" s="213"/>
      <c r="BK27" s="213"/>
      <c r="BL27" s="213"/>
    </row>
    <row r="28" spans="1:64" s="221" customFormat="1" ht="15" x14ac:dyDescent="0.25">
      <c r="A28" s="210" t="s">
        <v>7769</v>
      </c>
      <c r="B28" s="260" t="s">
        <v>7515</v>
      </c>
      <c r="C28" s="211" t="s">
        <v>7514</v>
      </c>
      <c r="D28" s="212" t="s">
        <v>6597</v>
      </c>
      <c r="E28" s="212" t="s">
        <v>6597</v>
      </c>
      <c r="F28" s="213" t="s">
        <v>197</v>
      </c>
      <c r="G28" s="213"/>
      <c r="H28" s="213"/>
      <c r="I28" s="214">
        <v>90</v>
      </c>
      <c r="J28" s="213">
        <v>230000000</v>
      </c>
      <c r="K28" s="215" t="s">
        <v>7662</v>
      </c>
      <c r="L28" s="213" t="s">
        <v>7663</v>
      </c>
      <c r="M28" s="210" t="s">
        <v>7664</v>
      </c>
      <c r="N28" s="216">
        <v>230000000</v>
      </c>
      <c r="O28" s="217" t="s">
        <v>7402</v>
      </c>
      <c r="P28" s="213"/>
      <c r="Q28" s="213" t="s">
        <v>7666</v>
      </c>
      <c r="R28" s="213"/>
      <c r="S28" s="213"/>
      <c r="T28" s="218">
        <v>0</v>
      </c>
      <c r="U28" s="222">
        <v>100</v>
      </c>
      <c r="V28" s="222">
        <v>0</v>
      </c>
      <c r="W28" s="213"/>
      <c r="X28" s="213" t="s">
        <v>7667</v>
      </c>
      <c r="Y28" s="219">
        <v>1</v>
      </c>
      <c r="Z28" s="33">
        <v>13155000</v>
      </c>
      <c r="AA28" s="33">
        <v>13155000</v>
      </c>
      <c r="AB28" s="33">
        <f t="shared" ref="AB28:AB66" si="15">IF(X28="С НДС",AA28*1.12,AA28)</f>
        <v>14733600.000000002</v>
      </c>
      <c r="AC28" s="219">
        <v>1</v>
      </c>
      <c r="AD28" s="33">
        <v>13155000</v>
      </c>
      <c r="AE28" s="33">
        <v>13155000</v>
      </c>
      <c r="AF28" s="33">
        <f t="shared" ref="AF28:AF66" si="16">IF(X28="С НДС",AE28*1.12,AE28)</f>
        <v>14733600.000000002</v>
      </c>
      <c r="AG28" s="219">
        <v>1</v>
      </c>
      <c r="AH28" s="33">
        <v>13155000</v>
      </c>
      <c r="AI28" s="33">
        <v>13155000</v>
      </c>
      <c r="AJ28" s="33">
        <f t="shared" ref="AJ28:AJ66" si="17">IF(X28="С НДС",AI28*1.12,AI28)</f>
        <v>14733600.000000002</v>
      </c>
      <c r="AK28" s="33"/>
      <c r="AL28" s="33"/>
      <c r="AM28" s="33"/>
      <c r="AN28" s="33"/>
      <c r="AO28" s="33"/>
      <c r="AP28" s="33"/>
      <c r="AQ28" s="33"/>
      <c r="AR28" s="33"/>
      <c r="AS28" s="33"/>
      <c r="AT28" s="33"/>
      <c r="AU28" s="33"/>
      <c r="AV28" s="33"/>
      <c r="AW28" s="33"/>
      <c r="AX28" s="220">
        <v>0</v>
      </c>
      <c r="AY28" s="220">
        <f t="shared" si="14"/>
        <v>0</v>
      </c>
      <c r="AZ28" s="33" t="s">
        <v>7770</v>
      </c>
      <c r="BA28" s="212" t="s">
        <v>7774</v>
      </c>
      <c r="BB28" s="217" t="s">
        <v>7401</v>
      </c>
      <c r="BC28" s="213"/>
      <c r="BD28" s="213"/>
      <c r="BE28" s="213"/>
      <c r="BF28" s="213"/>
      <c r="BG28" s="213"/>
      <c r="BH28" s="213"/>
      <c r="BI28" s="213"/>
      <c r="BJ28" s="213"/>
      <c r="BK28" s="213"/>
      <c r="BL28" s="209" t="s">
        <v>7772</v>
      </c>
    </row>
    <row r="29" spans="1:64" s="221" customFormat="1" ht="15" x14ac:dyDescent="0.25">
      <c r="A29" s="210" t="s">
        <v>7769</v>
      </c>
      <c r="B29" s="260" t="s">
        <v>7775</v>
      </c>
      <c r="C29" s="211" t="s">
        <v>7514</v>
      </c>
      <c r="D29" s="212" t="s">
        <v>6597</v>
      </c>
      <c r="E29" s="212" t="s">
        <v>6597</v>
      </c>
      <c r="F29" s="213" t="s">
        <v>197</v>
      </c>
      <c r="G29" s="213"/>
      <c r="H29" s="213"/>
      <c r="I29" s="214">
        <v>90</v>
      </c>
      <c r="J29" s="213">
        <v>230000000</v>
      </c>
      <c r="K29" s="215" t="s">
        <v>7662</v>
      </c>
      <c r="L29" s="213" t="s">
        <v>7663</v>
      </c>
      <c r="M29" s="210" t="s">
        <v>7664</v>
      </c>
      <c r="N29" s="216">
        <v>230000000</v>
      </c>
      <c r="O29" s="217" t="s">
        <v>7402</v>
      </c>
      <c r="P29" s="213"/>
      <c r="Q29" s="213" t="s">
        <v>7666</v>
      </c>
      <c r="R29" s="213"/>
      <c r="S29" s="213"/>
      <c r="T29" s="218">
        <v>0</v>
      </c>
      <c r="U29" s="222">
        <v>100</v>
      </c>
      <c r="V29" s="222">
        <v>0</v>
      </c>
      <c r="W29" s="213"/>
      <c r="X29" s="213" t="s">
        <v>7667</v>
      </c>
      <c r="Y29" s="219">
        <v>1</v>
      </c>
      <c r="Z29" s="33">
        <v>10962500</v>
      </c>
      <c r="AA29" s="33">
        <v>10962500</v>
      </c>
      <c r="AB29" s="33">
        <f>IF(X29="С НДС",AA29*1.12,AA29)</f>
        <v>12278000.000000002</v>
      </c>
      <c r="AC29" s="219">
        <v>1</v>
      </c>
      <c r="AD29" s="33">
        <v>13155000</v>
      </c>
      <c r="AE29" s="33">
        <v>13155000</v>
      </c>
      <c r="AF29" s="33">
        <f>IF(X29="С НДС",AE29*1.12,AE29)</f>
        <v>14733600.000000002</v>
      </c>
      <c r="AG29" s="219">
        <v>1</v>
      </c>
      <c r="AH29" s="33">
        <v>13155000</v>
      </c>
      <c r="AI29" s="33">
        <v>13155000</v>
      </c>
      <c r="AJ29" s="262">
        <f>IF(X29="С НДС",AI29*1.12,AI29)</f>
        <v>14733600.000000002</v>
      </c>
      <c r="AK29" s="261"/>
      <c r="AL29" s="262"/>
      <c r="AM29" s="262"/>
      <c r="AN29" s="262"/>
      <c r="AO29" s="261"/>
      <c r="AP29" s="262"/>
      <c r="AQ29" s="262"/>
      <c r="AR29" s="262"/>
      <c r="AS29" s="261"/>
      <c r="AT29" s="262"/>
      <c r="AU29" s="262"/>
      <c r="AV29" s="262"/>
      <c r="AW29" s="262"/>
      <c r="AX29" s="220">
        <f>SUM(AU29,AQ29,AM29,AE29,AA29,AI29)</f>
        <v>37272500</v>
      </c>
      <c r="AY29" s="220">
        <f>IF(X29="С НДС",AX29*1.12,AX29)</f>
        <v>41745200.000000007</v>
      </c>
      <c r="AZ29" s="213" t="s">
        <v>7770</v>
      </c>
      <c r="BA29" s="212" t="s">
        <v>7774</v>
      </c>
      <c r="BB29" s="217" t="s">
        <v>7401</v>
      </c>
      <c r="BC29" s="213"/>
      <c r="BD29" s="213"/>
      <c r="BE29" s="213"/>
      <c r="BF29" s="213"/>
      <c r="BG29" s="213"/>
      <c r="BH29" s="213"/>
      <c r="BI29" s="213"/>
      <c r="BJ29" s="213"/>
      <c r="BK29" s="213"/>
      <c r="BL29" s="213"/>
    </row>
    <row r="30" spans="1:64" s="221" customFormat="1" ht="15" x14ac:dyDescent="0.25">
      <c r="A30" s="210" t="s">
        <v>7769</v>
      </c>
      <c r="B30" s="260" t="s">
        <v>7516</v>
      </c>
      <c r="C30" s="211" t="s">
        <v>7514</v>
      </c>
      <c r="D30" s="212" t="s">
        <v>6597</v>
      </c>
      <c r="E30" s="212" t="s">
        <v>6597</v>
      </c>
      <c r="F30" s="213" t="s">
        <v>197</v>
      </c>
      <c r="G30" s="213"/>
      <c r="H30" s="213"/>
      <c r="I30" s="214">
        <v>90</v>
      </c>
      <c r="J30" s="213">
        <v>230000000</v>
      </c>
      <c r="K30" s="215" t="s">
        <v>7662</v>
      </c>
      <c r="L30" s="213" t="s">
        <v>7663</v>
      </c>
      <c r="M30" s="210" t="s">
        <v>7664</v>
      </c>
      <c r="N30" s="216">
        <v>230000000</v>
      </c>
      <c r="O30" s="217" t="s">
        <v>7405</v>
      </c>
      <c r="P30" s="213"/>
      <c r="Q30" s="213" t="s">
        <v>7666</v>
      </c>
      <c r="R30" s="213"/>
      <c r="S30" s="213"/>
      <c r="T30" s="218">
        <v>0</v>
      </c>
      <c r="U30" s="218">
        <v>100</v>
      </c>
      <c r="V30" s="218">
        <v>0</v>
      </c>
      <c r="W30" s="213"/>
      <c r="X30" s="213" t="s">
        <v>7667</v>
      </c>
      <c r="Y30" s="219">
        <v>1</v>
      </c>
      <c r="Z30" s="33">
        <v>8845200</v>
      </c>
      <c r="AA30" s="33">
        <v>8845200</v>
      </c>
      <c r="AB30" s="33">
        <f t="shared" si="15"/>
        <v>9906624.0000000019</v>
      </c>
      <c r="AC30" s="219">
        <v>1</v>
      </c>
      <c r="AD30" s="33">
        <v>8845200</v>
      </c>
      <c r="AE30" s="33">
        <v>8845200</v>
      </c>
      <c r="AF30" s="33">
        <f t="shared" si="16"/>
        <v>9906624.0000000019</v>
      </c>
      <c r="AG30" s="219">
        <v>1</v>
      </c>
      <c r="AH30" s="33">
        <v>8845200</v>
      </c>
      <c r="AI30" s="33">
        <v>8845200</v>
      </c>
      <c r="AJ30" s="33">
        <f t="shared" si="17"/>
        <v>9906624.0000000019</v>
      </c>
      <c r="AK30" s="33"/>
      <c r="AL30" s="33"/>
      <c r="AM30" s="33"/>
      <c r="AN30" s="33"/>
      <c r="AO30" s="33"/>
      <c r="AP30" s="33"/>
      <c r="AQ30" s="33"/>
      <c r="AR30" s="33"/>
      <c r="AS30" s="33"/>
      <c r="AT30" s="33"/>
      <c r="AU30" s="33"/>
      <c r="AV30" s="33"/>
      <c r="AW30" s="33"/>
      <c r="AX30" s="220">
        <v>0</v>
      </c>
      <c r="AY30" s="220">
        <f t="shared" si="14"/>
        <v>0</v>
      </c>
      <c r="AZ30" s="33" t="s">
        <v>7770</v>
      </c>
      <c r="BA30" s="212" t="s">
        <v>7776</v>
      </c>
      <c r="BB30" s="217" t="s">
        <v>7404</v>
      </c>
      <c r="BC30" s="213"/>
      <c r="BD30" s="213"/>
      <c r="BE30" s="213"/>
      <c r="BF30" s="213"/>
      <c r="BG30" s="213"/>
      <c r="BH30" s="213"/>
      <c r="BI30" s="213"/>
      <c r="BJ30" s="213"/>
      <c r="BK30" s="213"/>
      <c r="BL30" s="209" t="s">
        <v>7772</v>
      </c>
    </row>
    <row r="31" spans="1:64" s="221" customFormat="1" ht="15" x14ac:dyDescent="0.25">
      <c r="A31" s="210" t="s">
        <v>7769</v>
      </c>
      <c r="B31" s="260" t="s">
        <v>7777</v>
      </c>
      <c r="C31" s="211" t="s">
        <v>7514</v>
      </c>
      <c r="D31" s="212" t="s">
        <v>6597</v>
      </c>
      <c r="E31" s="212" t="s">
        <v>6597</v>
      </c>
      <c r="F31" s="213" t="s">
        <v>197</v>
      </c>
      <c r="G31" s="213"/>
      <c r="H31" s="213"/>
      <c r="I31" s="214">
        <v>90</v>
      </c>
      <c r="J31" s="213">
        <v>230000000</v>
      </c>
      <c r="K31" s="215" t="s">
        <v>7662</v>
      </c>
      <c r="L31" s="213" t="s">
        <v>7663</v>
      </c>
      <c r="M31" s="210" t="s">
        <v>7664</v>
      </c>
      <c r="N31" s="216">
        <v>230000000</v>
      </c>
      <c r="O31" s="217" t="s">
        <v>7405</v>
      </c>
      <c r="P31" s="213"/>
      <c r="Q31" s="213" t="s">
        <v>7666</v>
      </c>
      <c r="R31" s="213"/>
      <c r="S31" s="213"/>
      <c r="T31" s="218">
        <v>0</v>
      </c>
      <c r="U31" s="218">
        <v>100</v>
      </c>
      <c r="V31" s="218">
        <v>0</v>
      </c>
      <c r="W31" s="213"/>
      <c r="X31" s="213" t="s">
        <v>7667</v>
      </c>
      <c r="Y31" s="219">
        <v>1</v>
      </c>
      <c r="Z31" s="33">
        <v>7371000</v>
      </c>
      <c r="AA31" s="33">
        <v>7371000</v>
      </c>
      <c r="AB31" s="33">
        <f>IF(X31="С НДС",AA31*1.12,AA31)</f>
        <v>8255520.0000000009</v>
      </c>
      <c r="AC31" s="219">
        <v>1</v>
      </c>
      <c r="AD31" s="33">
        <v>8845200</v>
      </c>
      <c r="AE31" s="33">
        <v>8845200</v>
      </c>
      <c r="AF31" s="33">
        <f>IF(X31="С НДС",AE31*1.12,AE31)</f>
        <v>9906624.0000000019</v>
      </c>
      <c r="AG31" s="219">
        <v>1</v>
      </c>
      <c r="AH31" s="33">
        <v>8845200</v>
      </c>
      <c r="AI31" s="33">
        <v>8845200</v>
      </c>
      <c r="AJ31" s="262">
        <f>IF(X31="С НДС",AI31*1.12,AI31)</f>
        <v>9906624.0000000019</v>
      </c>
      <c r="AK31" s="261"/>
      <c r="AL31" s="262"/>
      <c r="AM31" s="262"/>
      <c r="AN31" s="262"/>
      <c r="AO31" s="261"/>
      <c r="AP31" s="262"/>
      <c r="AQ31" s="262"/>
      <c r="AR31" s="262"/>
      <c r="AS31" s="261"/>
      <c r="AT31" s="262"/>
      <c r="AU31" s="262"/>
      <c r="AV31" s="262"/>
      <c r="AW31" s="262"/>
      <c r="AX31" s="220">
        <f>SUM(AU31,AQ31,AM31,AE31,AA31,AI31)</f>
        <v>25061400</v>
      </c>
      <c r="AY31" s="220">
        <f>IF(X31="С НДС",AX31*1.12,AX31)</f>
        <v>28068768.000000004</v>
      </c>
      <c r="AZ31" s="213" t="s">
        <v>7770</v>
      </c>
      <c r="BA31" s="212" t="s">
        <v>7776</v>
      </c>
      <c r="BB31" s="217" t="s">
        <v>7404</v>
      </c>
      <c r="BC31" s="213"/>
      <c r="BD31" s="213"/>
      <c r="BE31" s="213"/>
      <c r="BF31" s="213"/>
      <c r="BG31" s="213"/>
      <c r="BH31" s="213"/>
      <c r="BI31" s="213"/>
      <c r="BJ31" s="213"/>
      <c r="BK31" s="213"/>
      <c r="BL31" s="213"/>
    </row>
    <row r="32" spans="1:64" s="221" customFormat="1" ht="15" x14ac:dyDescent="0.25">
      <c r="A32" s="210" t="s">
        <v>7769</v>
      </c>
      <c r="B32" s="260" t="s">
        <v>7517</v>
      </c>
      <c r="C32" s="211" t="s">
        <v>7514</v>
      </c>
      <c r="D32" s="212" t="s">
        <v>6597</v>
      </c>
      <c r="E32" s="212" t="s">
        <v>6597</v>
      </c>
      <c r="F32" s="213" t="s">
        <v>197</v>
      </c>
      <c r="G32" s="213"/>
      <c r="H32" s="213"/>
      <c r="I32" s="214">
        <v>90</v>
      </c>
      <c r="J32" s="213">
        <v>230000000</v>
      </c>
      <c r="K32" s="215" t="s">
        <v>7662</v>
      </c>
      <c r="L32" s="213" t="s">
        <v>7663</v>
      </c>
      <c r="M32" s="210" t="s">
        <v>7664</v>
      </c>
      <c r="N32" s="216">
        <v>230000000</v>
      </c>
      <c r="O32" s="217" t="s">
        <v>7408</v>
      </c>
      <c r="P32" s="213"/>
      <c r="Q32" s="213" t="s">
        <v>7666</v>
      </c>
      <c r="R32" s="213"/>
      <c r="S32" s="213"/>
      <c r="T32" s="218">
        <v>0</v>
      </c>
      <c r="U32" s="218">
        <v>100</v>
      </c>
      <c r="V32" s="218">
        <v>0</v>
      </c>
      <c r="W32" s="213"/>
      <c r="X32" s="213" t="s">
        <v>7667</v>
      </c>
      <c r="Y32" s="219">
        <v>1</v>
      </c>
      <c r="Z32" s="33">
        <v>11957400</v>
      </c>
      <c r="AA32" s="33">
        <v>11957400</v>
      </c>
      <c r="AB32" s="33">
        <f t="shared" si="15"/>
        <v>13392288.000000002</v>
      </c>
      <c r="AC32" s="219">
        <v>1</v>
      </c>
      <c r="AD32" s="33">
        <v>11957400</v>
      </c>
      <c r="AE32" s="33">
        <v>11957400</v>
      </c>
      <c r="AF32" s="33">
        <f t="shared" si="16"/>
        <v>13392288.000000002</v>
      </c>
      <c r="AG32" s="219">
        <v>1</v>
      </c>
      <c r="AH32" s="33">
        <v>11957400</v>
      </c>
      <c r="AI32" s="33">
        <v>11957400</v>
      </c>
      <c r="AJ32" s="33">
        <f t="shared" si="17"/>
        <v>13392288.000000002</v>
      </c>
      <c r="AK32" s="33"/>
      <c r="AL32" s="33"/>
      <c r="AM32" s="33"/>
      <c r="AN32" s="33"/>
      <c r="AO32" s="33"/>
      <c r="AP32" s="33"/>
      <c r="AQ32" s="33"/>
      <c r="AR32" s="33"/>
      <c r="AS32" s="33"/>
      <c r="AT32" s="33"/>
      <c r="AU32" s="33"/>
      <c r="AV32" s="33"/>
      <c r="AW32" s="33"/>
      <c r="AX32" s="220">
        <v>0</v>
      </c>
      <c r="AY32" s="220">
        <f t="shared" si="14"/>
        <v>0</v>
      </c>
      <c r="AZ32" s="33" t="s">
        <v>7770</v>
      </c>
      <c r="BA32" s="212" t="s">
        <v>7778</v>
      </c>
      <c r="BB32" s="217" t="s">
        <v>7407</v>
      </c>
      <c r="BC32" s="213"/>
      <c r="BD32" s="213"/>
      <c r="BE32" s="213"/>
      <c r="BF32" s="213"/>
      <c r="BG32" s="213"/>
      <c r="BH32" s="213"/>
      <c r="BI32" s="213"/>
      <c r="BJ32" s="213"/>
      <c r="BK32" s="213"/>
      <c r="BL32" s="209" t="s">
        <v>7772</v>
      </c>
    </row>
    <row r="33" spans="1:64" s="221" customFormat="1" ht="15" x14ac:dyDescent="0.25">
      <c r="A33" s="210" t="s">
        <v>7769</v>
      </c>
      <c r="B33" s="260" t="s">
        <v>7779</v>
      </c>
      <c r="C33" s="211" t="s">
        <v>7514</v>
      </c>
      <c r="D33" s="212" t="s">
        <v>6597</v>
      </c>
      <c r="E33" s="212" t="s">
        <v>6597</v>
      </c>
      <c r="F33" s="213" t="s">
        <v>197</v>
      </c>
      <c r="G33" s="213"/>
      <c r="H33" s="213"/>
      <c r="I33" s="214">
        <v>90</v>
      </c>
      <c r="J33" s="213">
        <v>230000000</v>
      </c>
      <c r="K33" s="215" t="s">
        <v>7662</v>
      </c>
      <c r="L33" s="213" t="s">
        <v>7663</v>
      </c>
      <c r="M33" s="210" t="s">
        <v>7664</v>
      </c>
      <c r="N33" s="216">
        <v>230000000</v>
      </c>
      <c r="O33" s="217" t="s">
        <v>7408</v>
      </c>
      <c r="P33" s="213"/>
      <c r="Q33" s="213" t="s">
        <v>7666</v>
      </c>
      <c r="R33" s="213"/>
      <c r="S33" s="213"/>
      <c r="T33" s="218">
        <v>0</v>
      </c>
      <c r="U33" s="218">
        <v>100</v>
      </c>
      <c r="V33" s="218">
        <v>0</v>
      </c>
      <c r="W33" s="213"/>
      <c r="X33" s="213" t="s">
        <v>7667</v>
      </c>
      <c r="Y33" s="219">
        <v>1</v>
      </c>
      <c r="Z33" s="33">
        <v>9964500</v>
      </c>
      <c r="AA33" s="33">
        <v>9964500</v>
      </c>
      <c r="AB33" s="33">
        <f>IF(X33="С НДС",AA33*1.12,AA33)</f>
        <v>11160240.000000002</v>
      </c>
      <c r="AC33" s="219">
        <v>1</v>
      </c>
      <c r="AD33" s="33">
        <v>11957400</v>
      </c>
      <c r="AE33" s="33">
        <v>11957400</v>
      </c>
      <c r="AF33" s="33">
        <f>IF(X33="С НДС",AE33*1.12,AE33)</f>
        <v>13392288.000000002</v>
      </c>
      <c r="AG33" s="219">
        <v>1</v>
      </c>
      <c r="AH33" s="33">
        <v>11957400</v>
      </c>
      <c r="AI33" s="33">
        <v>11957400</v>
      </c>
      <c r="AJ33" s="262">
        <f>IF(X33="С НДС",AI33*1.12,AI33)</f>
        <v>13392288.000000002</v>
      </c>
      <c r="AK33" s="261"/>
      <c r="AL33" s="262"/>
      <c r="AM33" s="262"/>
      <c r="AN33" s="262"/>
      <c r="AO33" s="261"/>
      <c r="AP33" s="262"/>
      <c r="AQ33" s="262"/>
      <c r="AR33" s="262"/>
      <c r="AS33" s="261"/>
      <c r="AT33" s="262"/>
      <c r="AU33" s="262"/>
      <c r="AV33" s="262"/>
      <c r="AW33" s="262"/>
      <c r="AX33" s="220">
        <f>SUM(AU33,AQ33,AM33,AE33,AA33,AI33)</f>
        <v>33879300</v>
      </c>
      <c r="AY33" s="220">
        <f>IF(X33="С НДС",AX33*1.12,AX33)</f>
        <v>37944816</v>
      </c>
      <c r="AZ33" s="213" t="s">
        <v>7770</v>
      </c>
      <c r="BA33" s="212" t="s">
        <v>7778</v>
      </c>
      <c r="BB33" s="217" t="s">
        <v>7407</v>
      </c>
      <c r="BC33" s="213"/>
      <c r="BD33" s="213"/>
      <c r="BE33" s="213"/>
      <c r="BF33" s="213"/>
      <c r="BG33" s="213"/>
      <c r="BH33" s="213"/>
      <c r="BI33" s="213"/>
      <c r="BJ33" s="213"/>
      <c r="BK33" s="213"/>
      <c r="BL33" s="213"/>
    </row>
    <row r="34" spans="1:64" s="221" customFormat="1" ht="15" x14ac:dyDescent="0.25">
      <c r="A34" s="210" t="s">
        <v>7769</v>
      </c>
      <c r="B34" s="260" t="s">
        <v>7518</v>
      </c>
      <c r="C34" s="211" t="s">
        <v>7514</v>
      </c>
      <c r="D34" s="212" t="s">
        <v>6597</v>
      </c>
      <c r="E34" s="212" t="s">
        <v>6597</v>
      </c>
      <c r="F34" s="213" t="s">
        <v>197</v>
      </c>
      <c r="G34" s="213"/>
      <c r="H34" s="211"/>
      <c r="I34" s="214">
        <v>90</v>
      </c>
      <c r="J34" s="211">
        <v>230000000</v>
      </c>
      <c r="K34" s="215" t="s">
        <v>7662</v>
      </c>
      <c r="L34" s="213" t="s">
        <v>7663</v>
      </c>
      <c r="M34" s="210" t="s">
        <v>7664</v>
      </c>
      <c r="N34" s="216">
        <v>230000000</v>
      </c>
      <c r="O34" s="217" t="s">
        <v>7399</v>
      </c>
      <c r="P34" s="213"/>
      <c r="Q34" s="213" t="s">
        <v>7666</v>
      </c>
      <c r="R34" s="213"/>
      <c r="S34" s="213"/>
      <c r="T34" s="218">
        <v>0</v>
      </c>
      <c r="U34" s="218">
        <v>100</v>
      </c>
      <c r="V34" s="218">
        <v>0</v>
      </c>
      <c r="W34" s="211"/>
      <c r="X34" s="213" t="s">
        <v>7667</v>
      </c>
      <c r="Y34" s="219">
        <v>1</v>
      </c>
      <c r="Z34" s="33">
        <v>11302200</v>
      </c>
      <c r="AA34" s="33">
        <v>11302200</v>
      </c>
      <c r="AB34" s="33">
        <f t="shared" si="15"/>
        <v>12658464.000000002</v>
      </c>
      <c r="AC34" s="219">
        <v>1</v>
      </c>
      <c r="AD34" s="33">
        <v>11302200</v>
      </c>
      <c r="AE34" s="33">
        <v>11302200</v>
      </c>
      <c r="AF34" s="33">
        <f t="shared" si="16"/>
        <v>12658464.000000002</v>
      </c>
      <c r="AG34" s="219">
        <v>1</v>
      </c>
      <c r="AH34" s="33">
        <v>11302200</v>
      </c>
      <c r="AI34" s="33">
        <v>11302200</v>
      </c>
      <c r="AJ34" s="33">
        <f t="shared" si="17"/>
        <v>12658464.000000002</v>
      </c>
      <c r="AK34" s="33"/>
      <c r="AL34" s="33"/>
      <c r="AM34" s="33"/>
      <c r="AN34" s="33"/>
      <c r="AO34" s="33"/>
      <c r="AP34" s="33"/>
      <c r="AQ34" s="33"/>
      <c r="AR34" s="33"/>
      <c r="AS34" s="33"/>
      <c r="AT34" s="33"/>
      <c r="AU34" s="33"/>
      <c r="AV34" s="33"/>
      <c r="AW34" s="33"/>
      <c r="AX34" s="220">
        <v>0</v>
      </c>
      <c r="AY34" s="220">
        <f t="shared" si="14"/>
        <v>0</v>
      </c>
      <c r="AZ34" s="33" t="s">
        <v>7770</v>
      </c>
      <c r="BA34" s="212" t="s">
        <v>7780</v>
      </c>
      <c r="BB34" s="217" t="s">
        <v>7410</v>
      </c>
      <c r="BC34" s="213"/>
      <c r="BD34" s="213"/>
      <c r="BE34" s="213"/>
      <c r="BF34" s="213"/>
      <c r="BG34" s="213"/>
      <c r="BH34" s="213"/>
      <c r="BI34" s="213"/>
      <c r="BJ34" s="213"/>
      <c r="BK34" s="213"/>
      <c r="BL34" s="209" t="s">
        <v>7772</v>
      </c>
    </row>
    <row r="35" spans="1:64" s="221" customFormat="1" ht="15" x14ac:dyDescent="0.25">
      <c r="A35" s="210" t="s">
        <v>7769</v>
      </c>
      <c r="B35" s="260" t="s">
        <v>7781</v>
      </c>
      <c r="C35" s="211" t="s">
        <v>7514</v>
      </c>
      <c r="D35" s="212" t="s">
        <v>6597</v>
      </c>
      <c r="E35" s="212" t="s">
        <v>6597</v>
      </c>
      <c r="F35" s="213" t="s">
        <v>197</v>
      </c>
      <c r="G35" s="213"/>
      <c r="H35" s="211"/>
      <c r="I35" s="214">
        <v>90</v>
      </c>
      <c r="J35" s="211">
        <v>230000000</v>
      </c>
      <c r="K35" s="215" t="s">
        <v>7662</v>
      </c>
      <c r="L35" s="213" t="s">
        <v>7663</v>
      </c>
      <c r="M35" s="210" t="s">
        <v>7664</v>
      </c>
      <c r="N35" s="216">
        <v>230000000</v>
      </c>
      <c r="O35" s="217" t="s">
        <v>7399</v>
      </c>
      <c r="P35" s="213"/>
      <c r="Q35" s="213" t="s">
        <v>7666</v>
      </c>
      <c r="R35" s="213"/>
      <c r="S35" s="213"/>
      <c r="T35" s="218">
        <v>0</v>
      </c>
      <c r="U35" s="218">
        <v>100</v>
      </c>
      <c r="V35" s="218">
        <v>0</v>
      </c>
      <c r="W35" s="211"/>
      <c r="X35" s="213" t="s">
        <v>7667</v>
      </c>
      <c r="Y35" s="219">
        <v>1</v>
      </c>
      <c r="Z35" s="33">
        <v>9418500</v>
      </c>
      <c r="AA35" s="33">
        <v>9418500</v>
      </c>
      <c r="AB35" s="33">
        <f>IF(X35="С НДС",AA35*1.12,AA35)</f>
        <v>10548720.000000002</v>
      </c>
      <c r="AC35" s="219">
        <v>1</v>
      </c>
      <c r="AD35" s="33">
        <v>11302200</v>
      </c>
      <c r="AE35" s="33">
        <v>11302200</v>
      </c>
      <c r="AF35" s="33">
        <f>IF(X35="С НДС",AE35*1.12,AE35)</f>
        <v>12658464.000000002</v>
      </c>
      <c r="AG35" s="219">
        <v>1</v>
      </c>
      <c r="AH35" s="33">
        <v>11302200</v>
      </c>
      <c r="AI35" s="33">
        <v>11302200</v>
      </c>
      <c r="AJ35" s="262">
        <f>IF(X35="С НДС",AI35*1.12,AI35)</f>
        <v>12658464.000000002</v>
      </c>
      <c r="AK35" s="261"/>
      <c r="AL35" s="262"/>
      <c r="AM35" s="262"/>
      <c r="AN35" s="262"/>
      <c r="AO35" s="261"/>
      <c r="AP35" s="262"/>
      <c r="AQ35" s="262"/>
      <c r="AR35" s="262"/>
      <c r="AS35" s="261"/>
      <c r="AT35" s="262"/>
      <c r="AU35" s="262"/>
      <c r="AV35" s="262"/>
      <c r="AW35" s="213"/>
      <c r="AX35" s="220">
        <f>SUM(AU35,AQ35,AM35,AE35,AA35,AI35)</f>
        <v>32022900</v>
      </c>
      <c r="AY35" s="220">
        <f>IF(X35="С НДС",AX35*1.12,AX35)</f>
        <v>35865648</v>
      </c>
      <c r="AZ35" s="213" t="s">
        <v>7770</v>
      </c>
      <c r="BA35" s="212" t="s">
        <v>7780</v>
      </c>
      <c r="BB35" s="217" t="s">
        <v>7410</v>
      </c>
      <c r="BC35" s="213"/>
      <c r="BD35" s="213"/>
      <c r="BE35" s="213"/>
      <c r="BF35" s="213"/>
      <c r="BG35" s="213"/>
      <c r="BH35" s="213"/>
      <c r="BI35" s="213"/>
      <c r="BJ35" s="213"/>
      <c r="BK35" s="213"/>
      <c r="BL35" s="213"/>
    </row>
    <row r="36" spans="1:64" s="221" customFormat="1" ht="15" x14ac:dyDescent="0.25">
      <c r="A36" s="210" t="s">
        <v>7769</v>
      </c>
      <c r="B36" s="260" t="s">
        <v>7519</v>
      </c>
      <c r="C36" s="211" t="s">
        <v>7514</v>
      </c>
      <c r="D36" s="212" t="s">
        <v>6597</v>
      </c>
      <c r="E36" s="212" t="s">
        <v>6597</v>
      </c>
      <c r="F36" s="213" t="s">
        <v>197</v>
      </c>
      <c r="G36" s="213"/>
      <c r="H36" s="211"/>
      <c r="I36" s="214">
        <v>90</v>
      </c>
      <c r="J36" s="211">
        <v>230000000</v>
      </c>
      <c r="K36" s="215" t="s">
        <v>7662</v>
      </c>
      <c r="L36" s="213" t="s">
        <v>7663</v>
      </c>
      <c r="M36" s="210" t="s">
        <v>7664</v>
      </c>
      <c r="N36" s="216">
        <v>230000000</v>
      </c>
      <c r="O36" s="217" t="s">
        <v>7402</v>
      </c>
      <c r="P36" s="213"/>
      <c r="Q36" s="213" t="s">
        <v>7666</v>
      </c>
      <c r="R36" s="213"/>
      <c r="S36" s="213"/>
      <c r="T36" s="218">
        <v>0</v>
      </c>
      <c r="U36" s="218">
        <v>100</v>
      </c>
      <c r="V36" s="218">
        <v>0</v>
      </c>
      <c r="W36" s="211"/>
      <c r="X36" s="213" t="s">
        <v>7667</v>
      </c>
      <c r="Y36" s="219">
        <v>1</v>
      </c>
      <c r="Z36" s="33">
        <v>9336600</v>
      </c>
      <c r="AA36" s="33">
        <v>9336600</v>
      </c>
      <c r="AB36" s="33">
        <f t="shared" si="15"/>
        <v>10456992.000000002</v>
      </c>
      <c r="AC36" s="219">
        <v>1</v>
      </c>
      <c r="AD36" s="33">
        <v>9336600</v>
      </c>
      <c r="AE36" s="33">
        <v>9336600</v>
      </c>
      <c r="AF36" s="33">
        <f t="shared" si="16"/>
        <v>10456992.000000002</v>
      </c>
      <c r="AG36" s="219">
        <v>1</v>
      </c>
      <c r="AH36" s="33">
        <v>9336600</v>
      </c>
      <c r="AI36" s="33">
        <v>9336600</v>
      </c>
      <c r="AJ36" s="33">
        <f t="shared" si="17"/>
        <v>10456992.000000002</v>
      </c>
      <c r="AK36" s="33"/>
      <c r="AL36" s="33"/>
      <c r="AM36" s="33"/>
      <c r="AN36" s="33"/>
      <c r="AO36" s="33"/>
      <c r="AP36" s="33"/>
      <c r="AQ36" s="33"/>
      <c r="AR36" s="33"/>
      <c r="AS36" s="33"/>
      <c r="AT36" s="33"/>
      <c r="AU36" s="33"/>
      <c r="AV36" s="33"/>
      <c r="AW36" s="33"/>
      <c r="AX36" s="220">
        <v>0</v>
      </c>
      <c r="AY36" s="220">
        <f t="shared" si="14"/>
        <v>0</v>
      </c>
      <c r="AZ36" s="33" t="s">
        <v>7770</v>
      </c>
      <c r="BA36" s="212" t="s">
        <v>7782</v>
      </c>
      <c r="BB36" s="217" t="s">
        <v>7412</v>
      </c>
      <c r="BC36" s="213"/>
      <c r="BD36" s="213"/>
      <c r="BE36" s="213"/>
      <c r="BF36" s="213"/>
      <c r="BG36" s="213"/>
      <c r="BH36" s="213"/>
      <c r="BI36" s="213"/>
      <c r="BJ36" s="213"/>
      <c r="BK36" s="213"/>
      <c r="BL36" s="209" t="s">
        <v>7772</v>
      </c>
    </row>
    <row r="37" spans="1:64" s="221" customFormat="1" ht="15" x14ac:dyDescent="0.25">
      <c r="A37" s="210" t="s">
        <v>7769</v>
      </c>
      <c r="B37" s="260" t="s">
        <v>7783</v>
      </c>
      <c r="C37" s="211" t="s">
        <v>7514</v>
      </c>
      <c r="D37" s="212" t="s">
        <v>6597</v>
      </c>
      <c r="E37" s="212" t="s">
        <v>6597</v>
      </c>
      <c r="F37" s="213" t="s">
        <v>197</v>
      </c>
      <c r="G37" s="213"/>
      <c r="H37" s="211"/>
      <c r="I37" s="214">
        <v>90</v>
      </c>
      <c r="J37" s="211">
        <v>230000000</v>
      </c>
      <c r="K37" s="215" t="s">
        <v>7662</v>
      </c>
      <c r="L37" s="213" t="s">
        <v>7663</v>
      </c>
      <c r="M37" s="210" t="s">
        <v>7664</v>
      </c>
      <c r="N37" s="216">
        <v>230000000</v>
      </c>
      <c r="O37" s="217" t="s">
        <v>7402</v>
      </c>
      <c r="P37" s="213"/>
      <c r="Q37" s="213" t="s">
        <v>7666</v>
      </c>
      <c r="R37" s="213"/>
      <c r="S37" s="213"/>
      <c r="T37" s="218">
        <v>0</v>
      </c>
      <c r="U37" s="218">
        <v>100</v>
      </c>
      <c r="V37" s="218">
        <v>0</v>
      </c>
      <c r="W37" s="211"/>
      <c r="X37" s="213" t="s">
        <v>7667</v>
      </c>
      <c r="Y37" s="219">
        <v>1</v>
      </c>
      <c r="Z37" s="33">
        <v>7780500</v>
      </c>
      <c r="AA37" s="33">
        <v>7780500</v>
      </c>
      <c r="AB37" s="33">
        <f>IF(X37="С НДС",AA37*1.12,AA37)</f>
        <v>8714160</v>
      </c>
      <c r="AC37" s="219">
        <v>1</v>
      </c>
      <c r="AD37" s="33">
        <v>9336600</v>
      </c>
      <c r="AE37" s="33">
        <v>9336600</v>
      </c>
      <c r="AF37" s="33">
        <f>IF(X37="С НДС",AE37*1.12,AE37)</f>
        <v>10456992.000000002</v>
      </c>
      <c r="AG37" s="219">
        <v>1</v>
      </c>
      <c r="AH37" s="33">
        <v>9336600</v>
      </c>
      <c r="AI37" s="33">
        <v>9336600</v>
      </c>
      <c r="AJ37" s="262">
        <f>IF(X37="С НДС",AI37*1.12,AI37)</f>
        <v>10456992.000000002</v>
      </c>
      <c r="AK37" s="261"/>
      <c r="AL37" s="262"/>
      <c r="AM37" s="262"/>
      <c r="AN37" s="262"/>
      <c r="AO37" s="261"/>
      <c r="AP37" s="262"/>
      <c r="AQ37" s="262"/>
      <c r="AR37" s="262"/>
      <c r="AS37" s="261"/>
      <c r="AT37" s="262"/>
      <c r="AU37" s="262"/>
      <c r="AV37" s="262"/>
      <c r="AW37" s="213"/>
      <c r="AX37" s="220">
        <f>SUM(AU37,AQ37,AM37,AE37,AA37,AI37)</f>
        <v>26453700</v>
      </c>
      <c r="AY37" s="220">
        <f>IF(X37="С НДС",AX37*1.12,AX37)</f>
        <v>29628144.000000004</v>
      </c>
      <c r="AZ37" s="213" t="s">
        <v>7770</v>
      </c>
      <c r="BA37" s="212" t="s">
        <v>7782</v>
      </c>
      <c r="BB37" s="217" t="s">
        <v>7412</v>
      </c>
      <c r="BC37" s="213"/>
      <c r="BD37" s="213"/>
      <c r="BE37" s="213"/>
      <c r="BF37" s="213"/>
      <c r="BG37" s="213"/>
      <c r="BH37" s="213"/>
      <c r="BI37" s="213"/>
      <c r="BJ37" s="213"/>
      <c r="BK37" s="213"/>
      <c r="BL37" s="213"/>
    </row>
    <row r="38" spans="1:64" s="221" customFormat="1" ht="15" x14ac:dyDescent="0.25">
      <c r="A38" s="210" t="s">
        <v>7769</v>
      </c>
      <c r="B38" s="209" t="s">
        <v>7427</v>
      </c>
      <c r="C38" s="209" t="s">
        <v>6842</v>
      </c>
      <c r="D38" s="209" t="s">
        <v>7393</v>
      </c>
      <c r="E38" s="209" t="s">
        <v>7393</v>
      </c>
      <c r="F38" s="209" t="s">
        <v>197</v>
      </c>
      <c r="G38" s="209"/>
      <c r="H38" s="209"/>
      <c r="I38" s="209">
        <v>100</v>
      </c>
      <c r="J38" s="209" t="s">
        <v>7661</v>
      </c>
      <c r="K38" s="209" t="s">
        <v>7662</v>
      </c>
      <c r="L38" s="209" t="s">
        <v>7663</v>
      </c>
      <c r="M38" s="209" t="s">
        <v>7664</v>
      </c>
      <c r="N38" s="209" t="s">
        <v>7661</v>
      </c>
      <c r="O38" s="209" t="s">
        <v>5952</v>
      </c>
      <c r="P38" s="209"/>
      <c r="Q38" s="209" t="s">
        <v>7666</v>
      </c>
      <c r="R38" s="209"/>
      <c r="S38" s="209"/>
      <c r="T38" s="218">
        <v>0</v>
      </c>
      <c r="U38" s="223">
        <v>100</v>
      </c>
      <c r="V38" s="218">
        <v>0</v>
      </c>
      <c r="W38" s="209"/>
      <c r="X38" s="209" t="s">
        <v>7667</v>
      </c>
      <c r="Y38" s="219">
        <v>1</v>
      </c>
      <c r="Z38" s="224">
        <v>11980800</v>
      </c>
      <c r="AA38" s="224">
        <v>11980800</v>
      </c>
      <c r="AB38" s="224">
        <f t="shared" si="15"/>
        <v>13418496.000000002</v>
      </c>
      <c r="AC38" s="219">
        <v>1</v>
      </c>
      <c r="AD38" s="224">
        <v>12460032</v>
      </c>
      <c r="AE38" s="224">
        <v>12460032</v>
      </c>
      <c r="AF38" s="224">
        <f t="shared" si="16"/>
        <v>13955235.840000002</v>
      </c>
      <c r="AG38" s="219">
        <v>1</v>
      </c>
      <c r="AH38" s="224">
        <v>12958433.280000001</v>
      </c>
      <c r="AI38" s="224">
        <v>12958433.280000001</v>
      </c>
      <c r="AJ38" s="224">
        <f t="shared" si="17"/>
        <v>14513445.273600003</v>
      </c>
      <c r="AK38" s="225"/>
      <c r="AL38" s="225"/>
      <c r="AM38" s="225"/>
      <c r="AN38" s="225"/>
      <c r="AO38" s="225"/>
      <c r="AP38" s="225"/>
      <c r="AQ38" s="225"/>
      <c r="AR38" s="225"/>
      <c r="AS38" s="225"/>
      <c r="AT38" s="225"/>
      <c r="AU38" s="225"/>
      <c r="AV38" s="225"/>
      <c r="AW38" s="225"/>
      <c r="AX38" s="220">
        <v>0</v>
      </c>
      <c r="AY38" s="226">
        <f t="shared" si="14"/>
        <v>0</v>
      </c>
      <c r="AZ38" s="225" t="s">
        <v>7770</v>
      </c>
      <c r="BA38" s="209" t="s">
        <v>7784</v>
      </c>
      <c r="BB38" s="209" t="s">
        <v>6502</v>
      </c>
      <c r="BC38" s="209"/>
      <c r="BD38" s="209"/>
      <c r="BE38" s="209"/>
      <c r="BF38" s="209"/>
      <c r="BG38" s="209"/>
      <c r="BH38" s="209"/>
      <c r="BI38" s="209"/>
      <c r="BJ38" s="209"/>
      <c r="BK38" s="209"/>
      <c r="BL38" s="209" t="s">
        <v>7785</v>
      </c>
    </row>
    <row r="39" spans="1:64" s="221" customFormat="1" ht="15" x14ac:dyDescent="0.25">
      <c r="A39" s="210" t="s">
        <v>7769</v>
      </c>
      <c r="B39" s="209" t="s">
        <v>7528</v>
      </c>
      <c r="C39" s="209" t="s">
        <v>7529</v>
      </c>
      <c r="D39" s="209" t="s">
        <v>7393</v>
      </c>
      <c r="E39" s="209" t="s">
        <v>7393</v>
      </c>
      <c r="F39" s="209" t="s">
        <v>197</v>
      </c>
      <c r="G39" s="209"/>
      <c r="H39" s="209"/>
      <c r="I39" s="209">
        <v>100</v>
      </c>
      <c r="J39" s="209" t="s">
        <v>7661</v>
      </c>
      <c r="K39" s="209" t="s">
        <v>7662</v>
      </c>
      <c r="L39" s="209" t="s">
        <v>7663</v>
      </c>
      <c r="M39" s="209" t="s">
        <v>7664</v>
      </c>
      <c r="N39" s="209" t="s">
        <v>7661</v>
      </c>
      <c r="O39" s="209" t="s">
        <v>5952</v>
      </c>
      <c r="P39" s="209"/>
      <c r="Q39" s="209" t="s">
        <v>7666</v>
      </c>
      <c r="R39" s="209"/>
      <c r="S39" s="209"/>
      <c r="T39" s="218">
        <v>0</v>
      </c>
      <c r="U39" s="223">
        <v>100</v>
      </c>
      <c r="V39" s="218">
        <v>0</v>
      </c>
      <c r="W39" s="209"/>
      <c r="X39" s="209" t="s">
        <v>7667</v>
      </c>
      <c r="Y39" s="219">
        <v>1</v>
      </c>
      <c r="Z39" s="224">
        <v>9984000</v>
      </c>
      <c r="AA39" s="224">
        <v>9984000</v>
      </c>
      <c r="AB39" s="224">
        <f>IF(X39="С НДС",AA39*1.12,AA39)</f>
        <v>11182080.000000002</v>
      </c>
      <c r="AC39" s="219">
        <v>1</v>
      </c>
      <c r="AD39" s="224">
        <v>12460032</v>
      </c>
      <c r="AE39" s="224">
        <v>12460032</v>
      </c>
      <c r="AF39" s="224">
        <f>IF(X39="С НДС",AE39*1.12,AE39)</f>
        <v>13955235.840000002</v>
      </c>
      <c r="AG39" s="219">
        <v>1</v>
      </c>
      <c r="AH39" s="224">
        <v>12958433.280000001</v>
      </c>
      <c r="AI39" s="224">
        <v>12958433.280000001</v>
      </c>
      <c r="AJ39" s="224">
        <f>IF(X39="С НДС",AI39*1.12,AI39)</f>
        <v>14513445.273600003</v>
      </c>
      <c r="AK39" s="209"/>
      <c r="AL39" s="209"/>
      <c r="AM39" s="209"/>
      <c r="AN39" s="209"/>
      <c r="AO39" s="209"/>
      <c r="AP39" s="209"/>
      <c r="AQ39" s="209"/>
      <c r="AR39" s="209"/>
      <c r="AS39" s="209"/>
      <c r="AT39" s="209"/>
      <c r="AU39" s="209"/>
      <c r="AV39" s="209"/>
      <c r="AW39" s="209"/>
      <c r="AX39" s="226">
        <f>SUM(AU39,AQ39,AM39,AE39,AA39,AI39)</f>
        <v>35402465.280000001</v>
      </c>
      <c r="AY39" s="226">
        <f>IF(X39="С НДС",AX39*1.12,AX39)</f>
        <v>39650761.113600008</v>
      </c>
      <c r="AZ39" s="209" t="s">
        <v>7770</v>
      </c>
      <c r="BA39" s="209" t="s">
        <v>7784</v>
      </c>
      <c r="BB39" s="209" t="s">
        <v>6502</v>
      </c>
      <c r="BC39" s="209"/>
      <c r="BD39" s="209"/>
      <c r="BE39" s="209"/>
      <c r="BF39" s="209"/>
      <c r="BG39" s="209"/>
      <c r="BH39" s="209"/>
      <c r="BI39" s="209"/>
      <c r="BJ39" s="209"/>
      <c r="BK39" s="209"/>
      <c r="BL39" s="209"/>
    </row>
    <row r="40" spans="1:64" s="221" customFormat="1" ht="15" x14ac:dyDescent="0.25">
      <c r="A40" s="210" t="s">
        <v>7769</v>
      </c>
      <c r="B40" s="209" t="s">
        <v>7428</v>
      </c>
      <c r="C40" s="209" t="s">
        <v>7429</v>
      </c>
      <c r="D40" s="209" t="s">
        <v>6516</v>
      </c>
      <c r="E40" s="209" t="s">
        <v>6517</v>
      </c>
      <c r="F40" s="209" t="s">
        <v>197</v>
      </c>
      <c r="G40" s="209"/>
      <c r="H40" s="209"/>
      <c r="I40" s="209">
        <v>20</v>
      </c>
      <c r="J40" s="209" t="s">
        <v>7661</v>
      </c>
      <c r="K40" s="209" t="s">
        <v>7662</v>
      </c>
      <c r="L40" s="209" t="s">
        <v>7663</v>
      </c>
      <c r="M40" s="209" t="s">
        <v>7664</v>
      </c>
      <c r="N40" s="209" t="s">
        <v>7661</v>
      </c>
      <c r="O40" s="209" t="s">
        <v>7532</v>
      </c>
      <c r="P40" s="209"/>
      <c r="Q40" s="209" t="s">
        <v>7666</v>
      </c>
      <c r="R40" s="209"/>
      <c r="S40" s="209"/>
      <c r="T40" s="218">
        <v>0</v>
      </c>
      <c r="U40" s="223">
        <v>100</v>
      </c>
      <c r="V40" s="218">
        <v>0</v>
      </c>
      <c r="W40" s="209"/>
      <c r="X40" s="209" t="s">
        <v>7667</v>
      </c>
      <c r="Y40" s="219">
        <v>1</v>
      </c>
      <c r="Z40" s="224">
        <v>9503930</v>
      </c>
      <c r="AA40" s="224">
        <v>9503930</v>
      </c>
      <c r="AB40" s="224">
        <f t="shared" si="15"/>
        <v>10644401.600000001</v>
      </c>
      <c r="AC40" s="219">
        <v>1</v>
      </c>
      <c r="AD40" s="224">
        <v>9884087.2000000011</v>
      </c>
      <c r="AE40" s="224">
        <v>9884087.2000000011</v>
      </c>
      <c r="AF40" s="224">
        <f t="shared" si="16"/>
        <v>11070177.664000003</v>
      </c>
      <c r="AG40" s="219">
        <v>1</v>
      </c>
      <c r="AH40" s="224">
        <v>10279450.689999999</v>
      </c>
      <c r="AI40" s="224">
        <v>10279450.689999999</v>
      </c>
      <c r="AJ40" s="224">
        <f t="shared" si="17"/>
        <v>11512984.7728</v>
      </c>
      <c r="AK40" s="225"/>
      <c r="AL40" s="225"/>
      <c r="AM40" s="225"/>
      <c r="AN40" s="225"/>
      <c r="AO40" s="225"/>
      <c r="AP40" s="225"/>
      <c r="AQ40" s="225"/>
      <c r="AR40" s="225"/>
      <c r="AS40" s="225"/>
      <c r="AT40" s="225"/>
      <c r="AU40" s="225"/>
      <c r="AV40" s="225"/>
      <c r="AW40" s="225"/>
      <c r="AX40" s="220">
        <v>0</v>
      </c>
      <c r="AY40" s="226">
        <f t="shared" si="14"/>
        <v>0</v>
      </c>
      <c r="AZ40" s="225" t="s">
        <v>7770</v>
      </c>
      <c r="BA40" s="209" t="s">
        <v>7786</v>
      </c>
      <c r="BB40" s="209" t="s">
        <v>7787</v>
      </c>
      <c r="BC40" s="209"/>
      <c r="BD40" s="209"/>
      <c r="BE40" s="209"/>
      <c r="BF40" s="209"/>
      <c r="BG40" s="209"/>
      <c r="BH40" s="209"/>
      <c r="BI40" s="209"/>
      <c r="BJ40" s="209"/>
      <c r="BK40" s="209"/>
      <c r="BL40" s="209" t="s">
        <v>7785</v>
      </c>
    </row>
    <row r="41" spans="1:64" s="221" customFormat="1" ht="15" x14ac:dyDescent="0.25">
      <c r="A41" s="210" t="s">
        <v>7769</v>
      </c>
      <c r="B41" s="209" t="s">
        <v>7530</v>
      </c>
      <c r="C41" s="209" t="s">
        <v>7531</v>
      </c>
      <c r="D41" s="209" t="s">
        <v>6516</v>
      </c>
      <c r="E41" s="209" t="s">
        <v>6517</v>
      </c>
      <c r="F41" s="209" t="s">
        <v>197</v>
      </c>
      <c r="G41" s="209"/>
      <c r="H41" s="209"/>
      <c r="I41" s="209">
        <v>20</v>
      </c>
      <c r="J41" s="209" t="s">
        <v>7661</v>
      </c>
      <c r="K41" s="209" t="s">
        <v>7662</v>
      </c>
      <c r="L41" s="209" t="s">
        <v>7663</v>
      </c>
      <c r="M41" s="209" t="s">
        <v>7664</v>
      </c>
      <c r="N41" s="209" t="s">
        <v>7661</v>
      </c>
      <c r="O41" s="209" t="s">
        <v>7532</v>
      </c>
      <c r="P41" s="209"/>
      <c r="Q41" s="209" t="s">
        <v>7666</v>
      </c>
      <c r="R41" s="209"/>
      <c r="S41" s="209"/>
      <c r="T41" s="218">
        <v>0</v>
      </c>
      <c r="U41" s="223">
        <v>100</v>
      </c>
      <c r="V41" s="218">
        <v>0</v>
      </c>
      <c r="W41" s="209"/>
      <c r="X41" s="209" t="s">
        <v>7667</v>
      </c>
      <c r="Y41" s="219">
        <v>1</v>
      </c>
      <c r="Z41" s="224">
        <v>7919941.6699999999</v>
      </c>
      <c r="AA41" s="224">
        <v>7919941.6699999999</v>
      </c>
      <c r="AB41" s="224">
        <f>IF(X41="С НДС",AA41*1.12,AA41)</f>
        <v>8870334.6704000011</v>
      </c>
      <c r="AC41" s="219">
        <v>1</v>
      </c>
      <c r="AD41" s="224">
        <v>9884087.2000000011</v>
      </c>
      <c r="AE41" s="224">
        <v>9884087.2000000011</v>
      </c>
      <c r="AF41" s="224">
        <f>IF(X41="С НДС",AE41*1.12,AE41)</f>
        <v>11070177.664000003</v>
      </c>
      <c r="AG41" s="219">
        <v>1</v>
      </c>
      <c r="AH41" s="224">
        <v>10279450.689999999</v>
      </c>
      <c r="AI41" s="224">
        <v>10279450.689999999</v>
      </c>
      <c r="AJ41" s="224">
        <f>IF(X41="С НДС",AI41*1.12,AI41)</f>
        <v>11512984.7728</v>
      </c>
      <c r="AK41" s="209"/>
      <c r="AL41" s="209"/>
      <c r="AM41" s="209"/>
      <c r="AN41" s="209"/>
      <c r="AO41" s="209"/>
      <c r="AP41" s="209"/>
      <c r="AQ41" s="209"/>
      <c r="AR41" s="209"/>
      <c r="AS41" s="209"/>
      <c r="AT41" s="209"/>
      <c r="AU41" s="209"/>
      <c r="AV41" s="209"/>
      <c r="AW41" s="209"/>
      <c r="AX41" s="226">
        <f>SUM(AU41,AQ41,AM41,AE41,AA41,AI41)</f>
        <v>28083479.560000002</v>
      </c>
      <c r="AY41" s="226">
        <f>IF(X41="С НДС",AX41*1.12,AX41)</f>
        <v>31453497.107200004</v>
      </c>
      <c r="AZ41" s="209" t="s">
        <v>7770</v>
      </c>
      <c r="BA41" s="209" t="s">
        <v>7786</v>
      </c>
      <c r="BB41" s="209" t="s">
        <v>7787</v>
      </c>
      <c r="BC41" s="209"/>
      <c r="BD41" s="209"/>
      <c r="BE41" s="209"/>
      <c r="BF41" s="209"/>
      <c r="BG41" s="209"/>
      <c r="BH41" s="209"/>
      <c r="BI41" s="209"/>
      <c r="BJ41" s="209"/>
      <c r="BK41" s="209"/>
      <c r="BL41" s="209"/>
    </row>
    <row r="42" spans="1:64" s="221" customFormat="1" ht="15" x14ac:dyDescent="0.25">
      <c r="A42" s="210" t="s">
        <v>7769</v>
      </c>
      <c r="B42" s="209" t="s">
        <v>7431</v>
      </c>
      <c r="C42" s="209" t="s">
        <v>7429</v>
      </c>
      <c r="D42" s="209" t="s">
        <v>6516</v>
      </c>
      <c r="E42" s="209" t="s">
        <v>6517</v>
      </c>
      <c r="F42" s="209" t="s">
        <v>197</v>
      </c>
      <c r="G42" s="209"/>
      <c r="H42" s="209"/>
      <c r="I42" s="209">
        <v>20</v>
      </c>
      <c r="J42" s="209" t="s">
        <v>7661</v>
      </c>
      <c r="K42" s="209" t="s">
        <v>7662</v>
      </c>
      <c r="L42" s="209" t="s">
        <v>7663</v>
      </c>
      <c r="M42" s="209" t="s">
        <v>7664</v>
      </c>
      <c r="N42" s="209" t="s">
        <v>7661</v>
      </c>
      <c r="O42" s="209" t="s">
        <v>5964</v>
      </c>
      <c r="P42" s="209"/>
      <c r="Q42" s="209" t="s">
        <v>7666</v>
      </c>
      <c r="R42" s="209"/>
      <c r="S42" s="209"/>
      <c r="T42" s="218">
        <v>0</v>
      </c>
      <c r="U42" s="223">
        <v>100</v>
      </c>
      <c r="V42" s="218">
        <v>0</v>
      </c>
      <c r="W42" s="209"/>
      <c r="X42" s="209" t="s">
        <v>7667</v>
      </c>
      <c r="Y42" s="219">
        <v>1</v>
      </c>
      <c r="Z42" s="224">
        <v>9448860</v>
      </c>
      <c r="AA42" s="224">
        <v>9448860</v>
      </c>
      <c r="AB42" s="224">
        <f t="shared" si="15"/>
        <v>10582723.200000001</v>
      </c>
      <c r="AC42" s="219">
        <v>1</v>
      </c>
      <c r="AD42" s="224">
        <v>9826814.4000000004</v>
      </c>
      <c r="AE42" s="224">
        <v>9826814.4000000004</v>
      </c>
      <c r="AF42" s="224">
        <f t="shared" si="16"/>
        <v>11006032.128000002</v>
      </c>
      <c r="AG42" s="219">
        <v>1</v>
      </c>
      <c r="AH42" s="224">
        <v>10219886.98</v>
      </c>
      <c r="AI42" s="224">
        <v>10219886.98</v>
      </c>
      <c r="AJ42" s="224">
        <f t="shared" si="17"/>
        <v>11446273.417600002</v>
      </c>
      <c r="AK42" s="225"/>
      <c r="AL42" s="225"/>
      <c r="AM42" s="225"/>
      <c r="AN42" s="225"/>
      <c r="AO42" s="225"/>
      <c r="AP42" s="225"/>
      <c r="AQ42" s="225"/>
      <c r="AR42" s="225"/>
      <c r="AS42" s="225"/>
      <c r="AT42" s="225"/>
      <c r="AU42" s="225"/>
      <c r="AV42" s="225"/>
      <c r="AW42" s="225"/>
      <c r="AX42" s="220">
        <v>0</v>
      </c>
      <c r="AY42" s="226">
        <f t="shared" si="14"/>
        <v>0</v>
      </c>
      <c r="AZ42" s="225" t="s">
        <v>7770</v>
      </c>
      <c r="BA42" s="209" t="s">
        <v>7788</v>
      </c>
      <c r="BB42" s="209" t="s">
        <v>7789</v>
      </c>
      <c r="BC42" s="209"/>
      <c r="BD42" s="209"/>
      <c r="BE42" s="209"/>
      <c r="BF42" s="209"/>
      <c r="BG42" s="209"/>
      <c r="BH42" s="209"/>
      <c r="BI42" s="209"/>
      <c r="BJ42" s="209"/>
      <c r="BK42" s="209"/>
      <c r="BL42" s="209" t="s">
        <v>7785</v>
      </c>
    </row>
    <row r="43" spans="1:64" s="221" customFormat="1" ht="15" x14ac:dyDescent="0.25">
      <c r="A43" s="210" t="s">
        <v>7769</v>
      </c>
      <c r="B43" s="209" t="s">
        <v>7533</v>
      </c>
      <c r="C43" s="209" t="s">
        <v>7531</v>
      </c>
      <c r="D43" s="209" t="s">
        <v>6516</v>
      </c>
      <c r="E43" s="209" t="s">
        <v>6517</v>
      </c>
      <c r="F43" s="209" t="s">
        <v>197</v>
      </c>
      <c r="G43" s="209"/>
      <c r="H43" s="209"/>
      <c r="I43" s="209">
        <v>20</v>
      </c>
      <c r="J43" s="209" t="s">
        <v>7661</v>
      </c>
      <c r="K43" s="209" t="s">
        <v>7662</v>
      </c>
      <c r="L43" s="209" t="s">
        <v>7663</v>
      </c>
      <c r="M43" s="209" t="s">
        <v>7664</v>
      </c>
      <c r="N43" s="209" t="s">
        <v>7661</v>
      </c>
      <c r="O43" s="209" t="s">
        <v>5964</v>
      </c>
      <c r="P43" s="209"/>
      <c r="Q43" s="209" t="s">
        <v>7666</v>
      </c>
      <c r="R43" s="209"/>
      <c r="S43" s="209"/>
      <c r="T43" s="218">
        <v>0</v>
      </c>
      <c r="U43" s="223">
        <v>100</v>
      </c>
      <c r="V43" s="218">
        <v>0</v>
      </c>
      <c r="W43" s="209"/>
      <c r="X43" s="209" t="s">
        <v>7667</v>
      </c>
      <c r="Y43" s="219">
        <v>1</v>
      </c>
      <c r="Z43" s="224">
        <v>7874050</v>
      </c>
      <c r="AA43" s="224">
        <v>7874050</v>
      </c>
      <c r="AB43" s="224">
        <f>IF(X43="С НДС",AA43*1.12,AA43)</f>
        <v>8818936</v>
      </c>
      <c r="AC43" s="219">
        <v>1</v>
      </c>
      <c r="AD43" s="224">
        <v>9826814.4000000004</v>
      </c>
      <c r="AE43" s="224">
        <v>9826814.4000000004</v>
      </c>
      <c r="AF43" s="224">
        <f>IF(X43="С НДС",AE43*1.12,AE43)</f>
        <v>11006032.128000002</v>
      </c>
      <c r="AG43" s="219">
        <v>1</v>
      </c>
      <c r="AH43" s="224">
        <v>10219886.98</v>
      </c>
      <c r="AI43" s="224">
        <v>10219886.98</v>
      </c>
      <c r="AJ43" s="224">
        <f>IF(X43="С НДС",AI43*1.12,AI43)</f>
        <v>11446273.417600002</v>
      </c>
      <c r="AK43" s="209"/>
      <c r="AL43" s="209"/>
      <c r="AM43" s="209"/>
      <c r="AN43" s="209"/>
      <c r="AO43" s="209"/>
      <c r="AP43" s="209"/>
      <c r="AQ43" s="209"/>
      <c r="AR43" s="209"/>
      <c r="AS43" s="209"/>
      <c r="AT43" s="209"/>
      <c r="AU43" s="209"/>
      <c r="AV43" s="209"/>
      <c r="AW43" s="209"/>
      <c r="AX43" s="226">
        <f>SUM(AU43,AQ43,AM43,AE43,AA43,AI43)</f>
        <v>27920751.379999999</v>
      </c>
      <c r="AY43" s="226">
        <f>IF(X43="С НДС",AX43*1.12,AX43)</f>
        <v>31271241.545600001</v>
      </c>
      <c r="AZ43" s="209" t="s">
        <v>7770</v>
      </c>
      <c r="BA43" s="209" t="s">
        <v>7788</v>
      </c>
      <c r="BB43" s="209" t="s">
        <v>7789</v>
      </c>
      <c r="BC43" s="209"/>
      <c r="BD43" s="209"/>
      <c r="BE43" s="209"/>
      <c r="BF43" s="209"/>
      <c r="BG43" s="209"/>
      <c r="BH43" s="209"/>
      <c r="BI43" s="209"/>
      <c r="BJ43" s="209"/>
      <c r="BK43" s="209"/>
      <c r="BL43" s="209"/>
    </row>
    <row r="44" spans="1:64" s="221" customFormat="1" ht="15" x14ac:dyDescent="0.25">
      <c r="A44" s="210" t="s">
        <v>7769</v>
      </c>
      <c r="B44" s="209" t="s">
        <v>7433</v>
      </c>
      <c r="C44" s="209" t="s">
        <v>7429</v>
      </c>
      <c r="D44" s="209" t="s">
        <v>6516</v>
      </c>
      <c r="E44" s="209" t="s">
        <v>6517</v>
      </c>
      <c r="F44" s="209" t="s">
        <v>197</v>
      </c>
      <c r="G44" s="209"/>
      <c r="H44" s="209"/>
      <c r="I44" s="209">
        <v>20</v>
      </c>
      <c r="J44" s="209" t="s">
        <v>7661</v>
      </c>
      <c r="K44" s="209" t="s">
        <v>7662</v>
      </c>
      <c r="L44" s="209" t="s">
        <v>7663</v>
      </c>
      <c r="M44" s="209" t="s">
        <v>7664</v>
      </c>
      <c r="N44" s="209" t="s">
        <v>7661</v>
      </c>
      <c r="O44" s="209" t="s">
        <v>7535</v>
      </c>
      <c r="P44" s="209"/>
      <c r="Q44" s="209" t="s">
        <v>7666</v>
      </c>
      <c r="R44" s="209"/>
      <c r="S44" s="209"/>
      <c r="T44" s="218">
        <v>0</v>
      </c>
      <c r="U44" s="223">
        <v>100</v>
      </c>
      <c r="V44" s="218">
        <v>0</v>
      </c>
      <c r="W44" s="209"/>
      <c r="X44" s="209" t="s">
        <v>7667</v>
      </c>
      <c r="Y44" s="219">
        <v>1</v>
      </c>
      <c r="Z44" s="224">
        <v>6749180</v>
      </c>
      <c r="AA44" s="224">
        <v>6749180</v>
      </c>
      <c r="AB44" s="224">
        <f t="shared" si="15"/>
        <v>7559081.6000000006</v>
      </c>
      <c r="AC44" s="219">
        <v>1</v>
      </c>
      <c r="AD44" s="224">
        <v>7019147.2000000002</v>
      </c>
      <c r="AE44" s="224">
        <v>7019147.2000000002</v>
      </c>
      <c r="AF44" s="224">
        <f t="shared" si="16"/>
        <v>7861444.864000001</v>
      </c>
      <c r="AG44" s="219">
        <v>1</v>
      </c>
      <c r="AH44" s="224">
        <v>7299913.0899999999</v>
      </c>
      <c r="AI44" s="224">
        <v>7299913.0899999999</v>
      </c>
      <c r="AJ44" s="224">
        <f t="shared" si="17"/>
        <v>8175902.6608000007</v>
      </c>
      <c r="AK44" s="225"/>
      <c r="AL44" s="225"/>
      <c r="AM44" s="225"/>
      <c r="AN44" s="225"/>
      <c r="AO44" s="225"/>
      <c r="AP44" s="225"/>
      <c r="AQ44" s="225"/>
      <c r="AR44" s="225"/>
      <c r="AS44" s="225"/>
      <c r="AT44" s="225"/>
      <c r="AU44" s="225"/>
      <c r="AV44" s="225"/>
      <c r="AW44" s="225"/>
      <c r="AX44" s="220">
        <v>0</v>
      </c>
      <c r="AY44" s="226">
        <f t="shared" si="14"/>
        <v>0</v>
      </c>
      <c r="AZ44" s="225" t="s">
        <v>7770</v>
      </c>
      <c r="BA44" s="209" t="s">
        <v>7790</v>
      </c>
      <c r="BB44" s="209" t="s">
        <v>7791</v>
      </c>
      <c r="BC44" s="209"/>
      <c r="BD44" s="209"/>
      <c r="BE44" s="209"/>
      <c r="BF44" s="209"/>
      <c r="BG44" s="209"/>
      <c r="BH44" s="209"/>
      <c r="BI44" s="209"/>
      <c r="BJ44" s="209"/>
      <c r="BK44" s="209"/>
      <c r="BL44" s="209" t="s">
        <v>7785</v>
      </c>
    </row>
    <row r="45" spans="1:64" s="221" customFormat="1" ht="15" x14ac:dyDescent="0.25">
      <c r="A45" s="210" t="s">
        <v>7769</v>
      </c>
      <c r="B45" s="209" t="s">
        <v>7534</v>
      </c>
      <c r="C45" s="209" t="s">
        <v>7531</v>
      </c>
      <c r="D45" s="209" t="s">
        <v>6516</v>
      </c>
      <c r="E45" s="209" t="s">
        <v>6517</v>
      </c>
      <c r="F45" s="209" t="s">
        <v>197</v>
      </c>
      <c r="G45" s="209"/>
      <c r="H45" s="209"/>
      <c r="I45" s="209">
        <v>20</v>
      </c>
      <c r="J45" s="209" t="s">
        <v>7661</v>
      </c>
      <c r="K45" s="209" t="s">
        <v>7662</v>
      </c>
      <c r="L45" s="209" t="s">
        <v>7663</v>
      </c>
      <c r="M45" s="209" t="s">
        <v>7664</v>
      </c>
      <c r="N45" s="209" t="s">
        <v>7661</v>
      </c>
      <c r="O45" s="209" t="s">
        <v>7535</v>
      </c>
      <c r="P45" s="209"/>
      <c r="Q45" s="209" t="s">
        <v>7666</v>
      </c>
      <c r="R45" s="209"/>
      <c r="S45" s="209"/>
      <c r="T45" s="218">
        <v>0</v>
      </c>
      <c r="U45" s="223">
        <v>100</v>
      </c>
      <c r="V45" s="218">
        <v>0</v>
      </c>
      <c r="W45" s="209"/>
      <c r="X45" s="209" t="s">
        <v>7667</v>
      </c>
      <c r="Y45" s="219">
        <v>1</v>
      </c>
      <c r="Z45" s="224">
        <v>5624316.6699999999</v>
      </c>
      <c r="AA45" s="224">
        <v>5624316.6699999999</v>
      </c>
      <c r="AB45" s="224">
        <f>IF(X45="С НДС",AA45*1.12,AA45)</f>
        <v>6299234.6704000002</v>
      </c>
      <c r="AC45" s="219">
        <v>1</v>
      </c>
      <c r="AD45" s="224">
        <v>7019147.2000000002</v>
      </c>
      <c r="AE45" s="224">
        <v>7019147.2000000002</v>
      </c>
      <c r="AF45" s="224">
        <f>IF(X45="С НДС",AE45*1.12,AE45)</f>
        <v>7861444.864000001</v>
      </c>
      <c r="AG45" s="219">
        <v>1</v>
      </c>
      <c r="AH45" s="224">
        <v>7299913.0899999999</v>
      </c>
      <c r="AI45" s="224">
        <v>7299913.0899999999</v>
      </c>
      <c r="AJ45" s="224">
        <f>IF(X45="С НДС",AI45*1.12,AI45)</f>
        <v>8175902.6608000007</v>
      </c>
      <c r="AK45" s="209"/>
      <c r="AL45" s="209"/>
      <c r="AM45" s="209"/>
      <c r="AN45" s="209"/>
      <c r="AO45" s="209"/>
      <c r="AP45" s="209"/>
      <c r="AQ45" s="209"/>
      <c r="AR45" s="209"/>
      <c r="AS45" s="209"/>
      <c r="AT45" s="209"/>
      <c r="AU45" s="209"/>
      <c r="AV45" s="209"/>
      <c r="AW45" s="209"/>
      <c r="AX45" s="226">
        <f>SUM(AU45,AQ45,AM45,AE45,AA45,AI45)</f>
        <v>19943376.960000001</v>
      </c>
      <c r="AY45" s="226">
        <f>IF(X45="С НДС",AX45*1.12,AX45)</f>
        <v>22336582.195200004</v>
      </c>
      <c r="AZ45" s="209" t="s">
        <v>7770</v>
      </c>
      <c r="BA45" s="209" t="s">
        <v>7790</v>
      </c>
      <c r="BB45" s="209" t="s">
        <v>7791</v>
      </c>
      <c r="BC45" s="209"/>
      <c r="BD45" s="209"/>
      <c r="BE45" s="209"/>
      <c r="BF45" s="209"/>
      <c r="BG45" s="209"/>
      <c r="BH45" s="209"/>
      <c r="BI45" s="209"/>
      <c r="BJ45" s="209"/>
      <c r="BK45" s="209"/>
      <c r="BL45" s="209"/>
    </row>
    <row r="46" spans="1:64" s="221" customFormat="1" ht="15" x14ac:dyDescent="0.25">
      <c r="A46" s="210" t="s">
        <v>7769</v>
      </c>
      <c r="B46" s="209" t="s">
        <v>7435</v>
      </c>
      <c r="C46" s="209" t="s">
        <v>7429</v>
      </c>
      <c r="D46" s="209" t="s">
        <v>6516</v>
      </c>
      <c r="E46" s="209" t="s">
        <v>6517</v>
      </c>
      <c r="F46" s="209" t="s">
        <v>197</v>
      </c>
      <c r="G46" s="209"/>
      <c r="H46" s="209"/>
      <c r="I46" s="209">
        <v>20</v>
      </c>
      <c r="J46" s="209" t="s">
        <v>7661</v>
      </c>
      <c r="K46" s="209" t="s">
        <v>7662</v>
      </c>
      <c r="L46" s="209" t="s">
        <v>7663</v>
      </c>
      <c r="M46" s="209" t="s">
        <v>7664</v>
      </c>
      <c r="N46" s="209" t="s">
        <v>7661</v>
      </c>
      <c r="O46" s="209" t="s">
        <v>7537</v>
      </c>
      <c r="P46" s="209"/>
      <c r="Q46" s="209" t="s">
        <v>7666</v>
      </c>
      <c r="R46" s="209"/>
      <c r="S46" s="209"/>
      <c r="T46" s="218">
        <v>0</v>
      </c>
      <c r="U46" s="223">
        <v>100</v>
      </c>
      <c r="V46" s="218">
        <v>0</v>
      </c>
      <c r="W46" s="209"/>
      <c r="X46" s="209" t="s">
        <v>7667</v>
      </c>
      <c r="Y46" s="219">
        <v>1</v>
      </c>
      <c r="Z46" s="224">
        <v>9864944.7400000002</v>
      </c>
      <c r="AA46" s="224">
        <v>9864944.7400000002</v>
      </c>
      <c r="AB46" s="224">
        <f t="shared" si="15"/>
        <v>11048738.108800001</v>
      </c>
      <c r="AC46" s="219">
        <v>1</v>
      </c>
      <c r="AD46" s="224">
        <v>10259542.529999999</v>
      </c>
      <c r="AE46" s="224">
        <v>10259542.529999999</v>
      </c>
      <c r="AF46" s="224">
        <f t="shared" si="16"/>
        <v>11490687.6336</v>
      </c>
      <c r="AG46" s="219">
        <v>1</v>
      </c>
      <c r="AH46" s="224">
        <v>10669924.23</v>
      </c>
      <c r="AI46" s="224">
        <v>10669924.23</v>
      </c>
      <c r="AJ46" s="224">
        <f t="shared" si="17"/>
        <v>11950315.137600001</v>
      </c>
      <c r="AK46" s="225"/>
      <c r="AL46" s="225"/>
      <c r="AM46" s="225"/>
      <c r="AN46" s="225"/>
      <c r="AO46" s="225"/>
      <c r="AP46" s="225"/>
      <c r="AQ46" s="225"/>
      <c r="AR46" s="225"/>
      <c r="AS46" s="225"/>
      <c r="AT46" s="225"/>
      <c r="AU46" s="225"/>
      <c r="AV46" s="225"/>
      <c r="AW46" s="225"/>
      <c r="AX46" s="220">
        <v>0</v>
      </c>
      <c r="AY46" s="226">
        <f t="shared" si="14"/>
        <v>0</v>
      </c>
      <c r="AZ46" s="225" t="s">
        <v>7770</v>
      </c>
      <c r="BA46" s="209" t="s">
        <v>7792</v>
      </c>
      <c r="BB46" s="209" t="s">
        <v>7793</v>
      </c>
      <c r="BC46" s="209"/>
      <c r="BD46" s="209"/>
      <c r="BE46" s="209"/>
      <c r="BF46" s="209"/>
      <c r="BG46" s="209"/>
      <c r="BH46" s="209"/>
      <c r="BI46" s="209"/>
      <c r="BJ46" s="209"/>
      <c r="BK46" s="209"/>
      <c r="BL46" s="209" t="s">
        <v>7785</v>
      </c>
    </row>
    <row r="47" spans="1:64" s="221" customFormat="1" ht="15" x14ac:dyDescent="0.25">
      <c r="A47" s="210" t="s">
        <v>7769</v>
      </c>
      <c r="B47" s="209" t="s">
        <v>7536</v>
      </c>
      <c r="C47" s="209" t="s">
        <v>7531</v>
      </c>
      <c r="D47" s="209" t="s">
        <v>6516</v>
      </c>
      <c r="E47" s="209" t="s">
        <v>6517</v>
      </c>
      <c r="F47" s="209" t="s">
        <v>197</v>
      </c>
      <c r="G47" s="209"/>
      <c r="H47" s="209"/>
      <c r="I47" s="209">
        <v>20</v>
      </c>
      <c r="J47" s="209" t="s">
        <v>7661</v>
      </c>
      <c r="K47" s="209" t="s">
        <v>7662</v>
      </c>
      <c r="L47" s="209" t="s">
        <v>7663</v>
      </c>
      <c r="M47" s="209" t="s">
        <v>7664</v>
      </c>
      <c r="N47" s="209" t="s">
        <v>7661</v>
      </c>
      <c r="O47" s="209" t="s">
        <v>7537</v>
      </c>
      <c r="P47" s="209"/>
      <c r="Q47" s="209" t="s">
        <v>7666</v>
      </c>
      <c r="R47" s="209"/>
      <c r="S47" s="209"/>
      <c r="T47" s="218">
        <v>0</v>
      </c>
      <c r="U47" s="223">
        <v>100</v>
      </c>
      <c r="V47" s="218">
        <v>0</v>
      </c>
      <c r="W47" s="209"/>
      <c r="X47" s="209" t="s">
        <v>7667</v>
      </c>
      <c r="Y47" s="219">
        <v>1</v>
      </c>
      <c r="Z47" s="224">
        <v>8220787.2800000003</v>
      </c>
      <c r="AA47" s="224">
        <v>8220787.2800000003</v>
      </c>
      <c r="AB47" s="224">
        <f>IF(X47="С НДС",AA47*1.12,AA47)</f>
        <v>9207281.7536000013</v>
      </c>
      <c r="AC47" s="219">
        <v>1</v>
      </c>
      <c r="AD47" s="224">
        <v>10259542.529999999</v>
      </c>
      <c r="AE47" s="224">
        <v>10259542.529999999</v>
      </c>
      <c r="AF47" s="224">
        <f>IF(X47="С НДС",AE47*1.12,AE47)</f>
        <v>11490687.6336</v>
      </c>
      <c r="AG47" s="219">
        <v>1</v>
      </c>
      <c r="AH47" s="224">
        <v>10669924.23</v>
      </c>
      <c r="AI47" s="224">
        <v>10669924.23</v>
      </c>
      <c r="AJ47" s="224">
        <f>IF(X47="С НДС",AI47*1.12,AI47)</f>
        <v>11950315.137600001</v>
      </c>
      <c r="AK47" s="209"/>
      <c r="AL47" s="209"/>
      <c r="AM47" s="209"/>
      <c r="AN47" s="209"/>
      <c r="AO47" s="209"/>
      <c r="AP47" s="209"/>
      <c r="AQ47" s="209"/>
      <c r="AR47" s="209"/>
      <c r="AS47" s="209"/>
      <c r="AT47" s="209"/>
      <c r="AU47" s="209"/>
      <c r="AV47" s="209"/>
      <c r="AW47" s="209"/>
      <c r="AX47" s="226">
        <f>SUM(AU47,AQ47,AM47,AE47,AA47,AI47)</f>
        <v>29150254.039999999</v>
      </c>
      <c r="AY47" s="226">
        <f>IF(X47="С НДС",AX47*1.12,AX47)</f>
        <v>32648284.524800003</v>
      </c>
      <c r="AZ47" s="209" t="s">
        <v>7770</v>
      </c>
      <c r="BA47" s="209" t="s">
        <v>7792</v>
      </c>
      <c r="BB47" s="209" t="s">
        <v>7793</v>
      </c>
      <c r="BC47" s="209"/>
      <c r="BD47" s="209"/>
      <c r="BE47" s="209"/>
      <c r="BF47" s="209"/>
      <c r="BG47" s="209"/>
      <c r="BH47" s="209"/>
      <c r="BI47" s="209"/>
      <c r="BJ47" s="209"/>
      <c r="BK47" s="209"/>
      <c r="BL47" s="209"/>
    </row>
    <row r="48" spans="1:64" s="221" customFormat="1" ht="15" x14ac:dyDescent="0.25">
      <c r="A48" s="210" t="s">
        <v>7769</v>
      </c>
      <c r="B48" s="209" t="s">
        <v>7437</v>
      </c>
      <c r="C48" s="209" t="s">
        <v>7429</v>
      </c>
      <c r="D48" s="209" t="s">
        <v>6516</v>
      </c>
      <c r="E48" s="209" t="s">
        <v>6517</v>
      </c>
      <c r="F48" s="209" t="s">
        <v>197</v>
      </c>
      <c r="G48" s="209"/>
      <c r="H48" s="209"/>
      <c r="I48" s="209">
        <v>20</v>
      </c>
      <c r="J48" s="209" t="s">
        <v>7661</v>
      </c>
      <c r="K48" s="209" t="s">
        <v>7662</v>
      </c>
      <c r="L48" s="209" t="s">
        <v>7663</v>
      </c>
      <c r="M48" s="209" t="s">
        <v>7664</v>
      </c>
      <c r="N48" s="209" t="s">
        <v>7661</v>
      </c>
      <c r="O48" s="209" t="s">
        <v>5952</v>
      </c>
      <c r="P48" s="209"/>
      <c r="Q48" s="209" t="s">
        <v>7666</v>
      </c>
      <c r="R48" s="209"/>
      <c r="S48" s="209"/>
      <c r="T48" s="218">
        <v>0</v>
      </c>
      <c r="U48" s="223">
        <v>100</v>
      </c>
      <c r="V48" s="218">
        <v>0</v>
      </c>
      <c r="W48" s="209"/>
      <c r="X48" s="209" t="s">
        <v>7667</v>
      </c>
      <c r="Y48" s="219">
        <v>1</v>
      </c>
      <c r="Z48" s="224">
        <v>5940631.7599999998</v>
      </c>
      <c r="AA48" s="224">
        <v>5940631.7599999998</v>
      </c>
      <c r="AB48" s="224">
        <f t="shared" si="15"/>
        <v>6653507.5712000001</v>
      </c>
      <c r="AC48" s="219">
        <v>1</v>
      </c>
      <c r="AD48" s="224">
        <v>6178257.0300000003</v>
      </c>
      <c r="AE48" s="224">
        <v>6178257.0300000003</v>
      </c>
      <c r="AF48" s="224">
        <f t="shared" si="16"/>
        <v>6919647.8736000005</v>
      </c>
      <c r="AG48" s="219">
        <v>1</v>
      </c>
      <c r="AH48" s="224">
        <v>6425387.3099999996</v>
      </c>
      <c r="AI48" s="224">
        <v>6425387.3099999996</v>
      </c>
      <c r="AJ48" s="224">
        <f t="shared" si="17"/>
        <v>7196433.7872000001</v>
      </c>
      <c r="AK48" s="225"/>
      <c r="AL48" s="225"/>
      <c r="AM48" s="225"/>
      <c r="AN48" s="225"/>
      <c r="AO48" s="225"/>
      <c r="AP48" s="225"/>
      <c r="AQ48" s="225"/>
      <c r="AR48" s="225"/>
      <c r="AS48" s="225"/>
      <c r="AT48" s="225"/>
      <c r="AU48" s="225"/>
      <c r="AV48" s="225"/>
      <c r="AW48" s="225"/>
      <c r="AX48" s="220">
        <v>0</v>
      </c>
      <c r="AY48" s="226">
        <f t="shared" si="14"/>
        <v>0</v>
      </c>
      <c r="AZ48" s="225" t="s">
        <v>7770</v>
      </c>
      <c r="BA48" s="209" t="s">
        <v>7794</v>
      </c>
      <c r="BB48" s="209" t="s">
        <v>7795</v>
      </c>
      <c r="BC48" s="209"/>
      <c r="BD48" s="209"/>
      <c r="BE48" s="209"/>
      <c r="BF48" s="209"/>
      <c r="BG48" s="209"/>
      <c r="BH48" s="209"/>
      <c r="BI48" s="209"/>
      <c r="BJ48" s="209"/>
      <c r="BK48" s="209"/>
      <c r="BL48" s="209" t="s">
        <v>7796</v>
      </c>
    </row>
    <row r="49" spans="1:64" s="221" customFormat="1" ht="15" x14ac:dyDescent="0.25">
      <c r="A49" s="210" t="s">
        <v>7769</v>
      </c>
      <c r="B49" s="209" t="s">
        <v>7538</v>
      </c>
      <c r="C49" s="209" t="s">
        <v>7531</v>
      </c>
      <c r="D49" s="209" t="s">
        <v>6516</v>
      </c>
      <c r="E49" s="209" t="s">
        <v>6517</v>
      </c>
      <c r="F49" s="209" t="s">
        <v>197</v>
      </c>
      <c r="G49" s="209"/>
      <c r="H49" s="209"/>
      <c r="I49" s="209">
        <v>20</v>
      </c>
      <c r="J49" s="209" t="s">
        <v>7661</v>
      </c>
      <c r="K49" s="209" t="s">
        <v>7662</v>
      </c>
      <c r="L49" s="209" t="s">
        <v>7663</v>
      </c>
      <c r="M49" s="209" t="s">
        <v>7664</v>
      </c>
      <c r="N49" s="209" t="s">
        <v>7661</v>
      </c>
      <c r="O49" s="209" t="s">
        <v>7797</v>
      </c>
      <c r="P49" s="209"/>
      <c r="Q49" s="209" t="s">
        <v>7666</v>
      </c>
      <c r="R49" s="209"/>
      <c r="S49" s="209"/>
      <c r="T49" s="218">
        <v>0</v>
      </c>
      <c r="U49" s="223">
        <v>100</v>
      </c>
      <c r="V49" s="218">
        <v>0</v>
      </c>
      <c r="W49" s="209"/>
      <c r="X49" s="209" t="s">
        <v>7667</v>
      </c>
      <c r="Y49" s="219">
        <v>1</v>
      </c>
      <c r="Z49" s="224">
        <v>4950526.47</v>
      </c>
      <c r="AA49" s="224">
        <v>4950526.47</v>
      </c>
      <c r="AB49" s="224">
        <f>IF(X49="С НДС",AA49*1.12,AA49)</f>
        <v>5544589.6464</v>
      </c>
      <c r="AC49" s="219">
        <v>1</v>
      </c>
      <c r="AD49" s="224">
        <v>6178257.0300000003</v>
      </c>
      <c r="AE49" s="224">
        <v>6178257.0300000003</v>
      </c>
      <c r="AF49" s="224">
        <f>IF(X49="С НДС",AE49*1.12,AE49)</f>
        <v>6919647.8736000005</v>
      </c>
      <c r="AG49" s="219">
        <v>1</v>
      </c>
      <c r="AH49" s="224">
        <v>6425387.3099999996</v>
      </c>
      <c r="AI49" s="224">
        <v>6425387.3099999996</v>
      </c>
      <c r="AJ49" s="224">
        <f>IF(X49="С НДС",AI49*1.12,AI49)</f>
        <v>7196433.7872000001</v>
      </c>
      <c r="AK49" s="209"/>
      <c r="AL49" s="209"/>
      <c r="AM49" s="209"/>
      <c r="AN49" s="209"/>
      <c r="AO49" s="209"/>
      <c r="AP49" s="209"/>
      <c r="AQ49" s="209"/>
      <c r="AR49" s="209"/>
      <c r="AS49" s="209"/>
      <c r="AT49" s="209"/>
      <c r="AU49" s="209"/>
      <c r="AV49" s="209"/>
      <c r="AW49" s="209"/>
      <c r="AX49" s="226">
        <f>SUM(AU49,AQ49,AM49,AE49,AA49,AI49)</f>
        <v>17554170.809999999</v>
      </c>
      <c r="AY49" s="226">
        <f>IF(X49="С НДС",AX49*1.12,AX49)</f>
        <v>19660671.3072</v>
      </c>
      <c r="AZ49" s="209" t="s">
        <v>7770</v>
      </c>
      <c r="BA49" s="209" t="s">
        <v>7794</v>
      </c>
      <c r="BB49" s="209" t="s">
        <v>7795</v>
      </c>
      <c r="BC49" s="209"/>
      <c r="BD49" s="209"/>
      <c r="BE49" s="209"/>
      <c r="BF49" s="209"/>
      <c r="BG49" s="209"/>
      <c r="BH49" s="209"/>
      <c r="BI49" s="209"/>
      <c r="BJ49" s="209"/>
      <c r="BK49" s="209"/>
      <c r="BL49" s="209"/>
    </row>
    <row r="50" spans="1:64" s="221" customFormat="1" ht="15" x14ac:dyDescent="0.25">
      <c r="A50" s="210" t="s">
        <v>7769</v>
      </c>
      <c r="B50" s="209" t="s">
        <v>7439</v>
      </c>
      <c r="C50" s="209" t="s">
        <v>7429</v>
      </c>
      <c r="D50" s="209" t="s">
        <v>6516</v>
      </c>
      <c r="E50" s="209" t="s">
        <v>6517</v>
      </c>
      <c r="F50" s="209" t="s">
        <v>197</v>
      </c>
      <c r="G50" s="209"/>
      <c r="H50" s="209"/>
      <c r="I50" s="209">
        <v>20</v>
      </c>
      <c r="J50" s="209" t="s">
        <v>7661</v>
      </c>
      <c r="K50" s="209" t="s">
        <v>7662</v>
      </c>
      <c r="L50" s="209" t="s">
        <v>7663</v>
      </c>
      <c r="M50" s="209" t="s">
        <v>7664</v>
      </c>
      <c r="N50" s="209" t="s">
        <v>7661</v>
      </c>
      <c r="O50" s="209" t="s">
        <v>5952</v>
      </c>
      <c r="P50" s="209"/>
      <c r="Q50" s="209" t="s">
        <v>7666</v>
      </c>
      <c r="R50" s="209"/>
      <c r="S50" s="209"/>
      <c r="T50" s="218">
        <v>0</v>
      </c>
      <c r="U50" s="223">
        <v>100</v>
      </c>
      <c r="V50" s="218">
        <v>0</v>
      </c>
      <c r="W50" s="209"/>
      <c r="X50" s="209" t="s">
        <v>7667</v>
      </c>
      <c r="Y50" s="219">
        <v>1</v>
      </c>
      <c r="Z50" s="224">
        <v>2705070</v>
      </c>
      <c r="AA50" s="224">
        <v>2705070</v>
      </c>
      <c r="AB50" s="224">
        <f t="shared" si="15"/>
        <v>3029678.4000000004</v>
      </c>
      <c r="AC50" s="219">
        <v>1</v>
      </c>
      <c r="AD50" s="224">
        <v>2813272.8000000003</v>
      </c>
      <c r="AE50" s="224">
        <v>2813272.8000000003</v>
      </c>
      <c r="AF50" s="224">
        <f t="shared" si="16"/>
        <v>3150865.5360000008</v>
      </c>
      <c r="AG50" s="219">
        <v>1</v>
      </c>
      <c r="AH50" s="224">
        <v>2925803.71</v>
      </c>
      <c r="AI50" s="224">
        <v>2925803.71</v>
      </c>
      <c r="AJ50" s="224">
        <f t="shared" si="17"/>
        <v>3276900.1552000004</v>
      </c>
      <c r="AK50" s="225"/>
      <c r="AL50" s="225"/>
      <c r="AM50" s="225"/>
      <c r="AN50" s="225"/>
      <c r="AO50" s="225"/>
      <c r="AP50" s="225"/>
      <c r="AQ50" s="225"/>
      <c r="AR50" s="225"/>
      <c r="AS50" s="225"/>
      <c r="AT50" s="225"/>
      <c r="AU50" s="225"/>
      <c r="AV50" s="225"/>
      <c r="AW50" s="225"/>
      <c r="AX50" s="220">
        <v>0</v>
      </c>
      <c r="AY50" s="226">
        <f t="shared" si="14"/>
        <v>0</v>
      </c>
      <c r="AZ50" s="225" t="s">
        <v>7770</v>
      </c>
      <c r="BA50" s="209" t="s">
        <v>7798</v>
      </c>
      <c r="BB50" s="209" t="s">
        <v>7799</v>
      </c>
      <c r="BC50" s="209"/>
      <c r="BD50" s="209"/>
      <c r="BE50" s="209"/>
      <c r="BF50" s="209"/>
      <c r="BG50" s="209"/>
      <c r="BH50" s="209"/>
      <c r="BI50" s="209"/>
      <c r="BJ50" s="209"/>
      <c r="BK50" s="209"/>
      <c r="BL50" s="209" t="s">
        <v>7796</v>
      </c>
    </row>
    <row r="51" spans="1:64" s="221" customFormat="1" ht="15" x14ac:dyDescent="0.25">
      <c r="A51" s="210" t="s">
        <v>7769</v>
      </c>
      <c r="B51" s="209" t="s">
        <v>7539</v>
      </c>
      <c r="C51" s="209" t="s">
        <v>7531</v>
      </c>
      <c r="D51" s="209" t="s">
        <v>6516</v>
      </c>
      <c r="E51" s="209" t="s">
        <v>6517</v>
      </c>
      <c r="F51" s="209" t="s">
        <v>197</v>
      </c>
      <c r="G51" s="209"/>
      <c r="H51" s="209"/>
      <c r="I51" s="209">
        <v>20</v>
      </c>
      <c r="J51" s="209" t="s">
        <v>7661</v>
      </c>
      <c r="K51" s="209" t="s">
        <v>7662</v>
      </c>
      <c r="L51" s="209" t="s">
        <v>7663</v>
      </c>
      <c r="M51" s="209" t="s">
        <v>7664</v>
      </c>
      <c r="N51" s="209" t="s">
        <v>7661</v>
      </c>
      <c r="O51" s="209" t="s">
        <v>7797</v>
      </c>
      <c r="P51" s="209"/>
      <c r="Q51" s="209" t="s">
        <v>7666</v>
      </c>
      <c r="R51" s="209"/>
      <c r="S51" s="209"/>
      <c r="T51" s="218">
        <v>0</v>
      </c>
      <c r="U51" s="223">
        <v>100</v>
      </c>
      <c r="V51" s="218">
        <v>0</v>
      </c>
      <c r="W51" s="209"/>
      <c r="X51" s="209" t="s">
        <v>7667</v>
      </c>
      <c r="Y51" s="219">
        <v>1</v>
      </c>
      <c r="Z51" s="224">
        <v>2254225</v>
      </c>
      <c r="AA51" s="224">
        <v>2254225</v>
      </c>
      <c r="AB51" s="224">
        <f>IF(X51="С НДС",AA51*1.12,AA51)</f>
        <v>2524732.0000000005</v>
      </c>
      <c r="AC51" s="219">
        <v>1</v>
      </c>
      <c r="AD51" s="224">
        <v>2813272.8000000003</v>
      </c>
      <c r="AE51" s="224">
        <v>2813272.8000000003</v>
      </c>
      <c r="AF51" s="224">
        <f>IF(X51="С НДС",AE51*1.12,AE51)</f>
        <v>3150865.5360000008</v>
      </c>
      <c r="AG51" s="219">
        <v>1</v>
      </c>
      <c r="AH51" s="224">
        <v>2925803.71</v>
      </c>
      <c r="AI51" s="224">
        <v>2925803.71</v>
      </c>
      <c r="AJ51" s="224">
        <f>IF(X51="С НДС",AI51*1.12,AI51)</f>
        <v>3276900.1552000004</v>
      </c>
      <c r="AK51" s="209"/>
      <c r="AL51" s="209"/>
      <c r="AM51" s="209"/>
      <c r="AN51" s="209"/>
      <c r="AO51" s="209"/>
      <c r="AP51" s="209"/>
      <c r="AQ51" s="209"/>
      <c r="AR51" s="209"/>
      <c r="AS51" s="209"/>
      <c r="AT51" s="209"/>
      <c r="AU51" s="209"/>
      <c r="AV51" s="209"/>
      <c r="AW51" s="209"/>
      <c r="AX51" s="226">
        <f>SUM(AU51,AQ51,AM51,AE51,AA51,AI51)</f>
        <v>7993301.5100000007</v>
      </c>
      <c r="AY51" s="226">
        <f>IF(X51="С НДС",AX51*1.12,AX51)</f>
        <v>8952497.6912000012</v>
      </c>
      <c r="AZ51" s="209" t="s">
        <v>7770</v>
      </c>
      <c r="BA51" s="209" t="s">
        <v>7798</v>
      </c>
      <c r="BB51" s="209" t="s">
        <v>7799</v>
      </c>
      <c r="BC51" s="209"/>
      <c r="BD51" s="209"/>
      <c r="BE51" s="209"/>
      <c r="BF51" s="209"/>
      <c r="BG51" s="209"/>
      <c r="BH51" s="209"/>
      <c r="BI51" s="209"/>
      <c r="BJ51" s="209"/>
      <c r="BK51" s="209"/>
      <c r="BL51" s="209"/>
    </row>
    <row r="52" spans="1:64" s="221" customFormat="1" ht="15" x14ac:dyDescent="0.25">
      <c r="A52" s="210" t="s">
        <v>7769</v>
      </c>
      <c r="B52" s="209" t="s">
        <v>7441</v>
      </c>
      <c r="C52" s="209" t="s">
        <v>7429</v>
      </c>
      <c r="D52" s="209" t="s">
        <v>6516</v>
      </c>
      <c r="E52" s="209" t="s">
        <v>6517</v>
      </c>
      <c r="F52" s="209" t="s">
        <v>197</v>
      </c>
      <c r="G52" s="209"/>
      <c r="H52" s="209"/>
      <c r="I52" s="209">
        <v>20</v>
      </c>
      <c r="J52" s="209" t="s">
        <v>7661</v>
      </c>
      <c r="K52" s="209" t="s">
        <v>7662</v>
      </c>
      <c r="L52" s="209" t="s">
        <v>7663</v>
      </c>
      <c r="M52" s="209" t="s">
        <v>7664</v>
      </c>
      <c r="N52" s="209" t="s">
        <v>7661</v>
      </c>
      <c r="O52" s="209" t="s">
        <v>5952</v>
      </c>
      <c r="P52" s="209"/>
      <c r="Q52" s="209" t="s">
        <v>7666</v>
      </c>
      <c r="R52" s="209"/>
      <c r="S52" s="209"/>
      <c r="T52" s="218">
        <v>0</v>
      </c>
      <c r="U52" s="223">
        <v>100</v>
      </c>
      <c r="V52" s="218">
        <v>0</v>
      </c>
      <c r="W52" s="209"/>
      <c r="X52" s="209" t="s">
        <v>7667</v>
      </c>
      <c r="Y52" s="219">
        <v>1</v>
      </c>
      <c r="Z52" s="224">
        <v>29301348</v>
      </c>
      <c r="AA52" s="224">
        <v>29301348</v>
      </c>
      <c r="AB52" s="224">
        <f t="shared" si="15"/>
        <v>32817509.760000002</v>
      </c>
      <c r="AC52" s="219">
        <v>1</v>
      </c>
      <c r="AD52" s="224">
        <v>30473401.920000002</v>
      </c>
      <c r="AE52" s="224">
        <v>30473401.920000002</v>
      </c>
      <c r="AF52" s="224">
        <f t="shared" si="16"/>
        <v>34130210.150400005</v>
      </c>
      <c r="AG52" s="219">
        <v>1</v>
      </c>
      <c r="AH52" s="224">
        <v>31692338</v>
      </c>
      <c r="AI52" s="224">
        <v>31692338</v>
      </c>
      <c r="AJ52" s="224">
        <f t="shared" si="17"/>
        <v>35495418.560000002</v>
      </c>
      <c r="AK52" s="225"/>
      <c r="AL52" s="225"/>
      <c r="AM52" s="225"/>
      <c r="AN52" s="225"/>
      <c r="AO52" s="225"/>
      <c r="AP52" s="225"/>
      <c r="AQ52" s="225"/>
      <c r="AR52" s="225"/>
      <c r="AS52" s="225"/>
      <c r="AT52" s="225"/>
      <c r="AU52" s="225"/>
      <c r="AV52" s="225"/>
      <c r="AW52" s="225"/>
      <c r="AX52" s="220">
        <v>0</v>
      </c>
      <c r="AY52" s="226">
        <f t="shared" si="14"/>
        <v>0</v>
      </c>
      <c r="AZ52" s="225" t="s">
        <v>7770</v>
      </c>
      <c r="BA52" s="209" t="s">
        <v>7800</v>
      </c>
      <c r="BB52" s="209" t="s">
        <v>7801</v>
      </c>
      <c r="BC52" s="209"/>
      <c r="BD52" s="209"/>
      <c r="BE52" s="209"/>
      <c r="BF52" s="209"/>
      <c r="BG52" s="209"/>
      <c r="BH52" s="209"/>
      <c r="BI52" s="209"/>
      <c r="BJ52" s="209"/>
      <c r="BK52" s="209"/>
      <c r="BL52" s="209" t="s">
        <v>7785</v>
      </c>
    </row>
    <row r="53" spans="1:64" s="221" customFormat="1" ht="15" x14ac:dyDescent="0.25">
      <c r="A53" s="210" t="s">
        <v>7769</v>
      </c>
      <c r="B53" s="209" t="s">
        <v>7540</v>
      </c>
      <c r="C53" s="209" t="s">
        <v>7531</v>
      </c>
      <c r="D53" s="209" t="s">
        <v>6516</v>
      </c>
      <c r="E53" s="209" t="s">
        <v>6517</v>
      </c>
      <c r="F53" s="209" t="s">
        <v>197</v>
      </c>
      <c r="G53" s="209"/>
      <c r="H53" s="209"/>
      <c r="I53" s="209">
        <v>20</v>
      </c>
      <c r="J53" s="209" t="s">
        <v>7661</v>
      </c>
      <c r="K53" s="209" t="s">
        <v>7662</v>
      </c>
      <c r="L53" s="209" t="s">
        <v>7663</v>
      </c>
      <c r="M53" s="209" t="s">
        <v>7664</v>
      </c>
      <c r="N53" s="209" t="s">
        <v>7661</v>
      </c>
      <c r="O53" s="209" t="s">
        <v>5952</v>
      </c>
      <c r="P53" s="209"/>
      <c r="Q53" s="209" t="s">
        <v>7666</v>
      </c>
      <c r="R53" s="209"/>
      <c r="S53" s="209"/>
      <c r="T53" s="218">
        <v>0</v>
      </c>
      <c r="U53" s="223">
        <v>100</v>
      </c>
      <c r="V53" s="218">
        <v>0</v>
      </c>
      <c r="W53" s="209"/>
      <c r="X53" s="209" t="s">
        <v>7667</v>
      </c>
      <c r="Y53" s="219">
        <v>1</v>
      </c>
      <c r="Z53" s="224">
        <v>24417790</v>
      </c>
      <c r="AA53" s="224">
        <v>24417790</v>
      </c>
      <c r="AB53" s="224">
        <f>IF(X53="С НДС",AA53*1.12,AA53)</f>
        <v>27347924.800000001</v>
      </c>
      <c r="AC53" s="219">
        <v>1</v>
      </c>
      <c r="AD53" s="224">
        <v>30473401.920000002</v>
      </c>
      <c r="AE53" s="224">
        <v>30473401.920000002</v>
      </c>
      <c r="AF53" s="224">
        <f>IF(X53="С НДС",AE53*1.12,AE53)</f>
        <v>34130210.150400005</v>
      </c>
      <c r="AG53" s="219">
        <v>1</v>
      </c>
      <c r="AH53" s="224">
        <v>31692338</v>
      </c>
      <c r="AI53" s="224">
        <v>31692338</v>
      </c>
      <c r="AJ53" s="224">
        <f>IF(X53="С НДС",AI53*1.12,AI53)</f>
        <v>35495418.560000002</v>
      </c>
      <c r="AK53" s="209"/>
      <c r="AL53" s="209"/>
      <c r="AM53" s="209"/>
      <c r="AN53" s="209"/>
      <c r="AO53" s="209"/>
      <c r="AP53" s="209"/>
      <c r="AQ53" s="209"/>
      <c r="AR53" s="209"/>
      <c r="AS53" s="209"/>
      <c r="AT53" s="209"/>
      <c r="AU53" s="209"/>
      <c r="AV53" s="209"/>
      <c r="AW53" s="209"/>
      <c r="AX53" s="226">
        <f>SUM(AU53,AQ53,AM53,AE53,AA53,AI53)</f>
        <v>86583529.920000002</v>
      </c>
      <c r="AY53" s="226">
        <f>IF(X53="С НДС",AX53*1.12,AX53)</f>
        <v>96973553.510400012</v>
      </c>
      <c r="AZ53" s="209" t="s">
        <v>7770</v>
      </c>
      <c r="BA53" s="209" t="s">
        <v>7800</v>
      </c>
      <c r="BB53" s="209" t="s">
        <v>7801</v>
      </c>
      <c r="BC53" s="209"/>
      <c r="BD53" s="209"/>
      <c r="BE53" s="209"/>
      <c r="BF53" s="209"/>
      <c r="BG53" s="209"/>
      <c r="BH53" s="209"/>
      <c r="BI53" s="209"/>
      <c r="BJ53" s="209"/>
      <c r="BK53" s="209"/>
      <c r="BL53" s="209"/>
    </row>
    <row r="54" spans="1:64" s="221" customFormat="1" ht="15" x14ac:dyDescent="0.25">
      <c r="A54" s="210" t="s">
        <v>7769</v>
      </c>
      <c r="B54" s="209" t="s">
        <v>7443</v>
      </c>
      <c r="C54" s="209" t="s">
        <v>7444</v>
      </c>
      <c r="D54" s="209" t="s">
        <v>7445</v>
      </c>
      <c r="E54" s="209" t="s">
        <v>7445</v>
      </c>
      <c r="F54" s="209" t="s">
        <v>197</v>
      </c>
      <c r="G54" s="209"/>
      <c r="H54" s="209"/>
      <c r="I54" s="209">
        <v>75</v>
      </c>
      <c r="J54" s="209" t="s">
        <v>7661</v>
      </c>
      <c r="K54" s="209" t="s">
        <v>7662</v>
      </c>
      <c r="L54" s="209" t="s">
        <v>7663</v>
      </c>
      <c r="M54" s="209" t="s">
        <v>7664</v>
      </c>
      <c r="N54" s="209" t="s">
        <v>7661</v>
      </c>
      <c r="O54" s="209" t="s">
        <v>7532</v>
      </c>
      <c r="P54" s="209"/>
      <c r="Q54" s="209" t="s">
        <v>7666</v>
      </c>
      <c r="R54" s="209"/>
      <c r="S54" s="209"/>
      <c r="T54" s="218">
        <v>0</v>
      </c>
      <c r="U54" s="223">
        <v>100</v>
      </c>
      <c r="V54" s="218">
        <v>0</v>
      </c>
      <c r="W54" s="209"/>
      <c r="X54" s="209" t="s">
        <v>7667</v>
      </c>
      <c r="Y54" s="219">
        <v>1</v>
      </c>
      <c r="Z54" s="224">
        <v>17106390.239999998</v>
      </c>
      <c r="AA54" s="224">
        <v>17106390.239999998</v>
      </c>
      <c r="AB54" s="224">
        <f t="shared" si="15"/>
        <v>19159157.068799999</v>
      </c>
      <c r="AC54" s="219">
        <v>1</v>
      </c>
      <c r="AD54" s="224">
        <v>17790645.850000001</v>
      </c>
      <c r="AE54" s="224">
        <v>17790645.850000001</v>
      </c>
      <c r="AF54" s="224">
        <f t="shared" si="16"/>
        <v>19925523.352000002</v>
      </c>
      <c r="AG54" s="219">
        <v>1</v>
      </c>
      <c r="AH54" s="224">
        <v>18502271.68</v>
      </c>
      <c r="AI54" s="224">
        <v>18502271.68</v>
      </c>
      <c r="AJ54" s="224">
        <f t="shared" si="17"/>
        <v>20722544.281600002</v>
      </c>
      <c r="AK54" s="225"/>
      <c r="AL54" s="225"/>
      <c r="AM54" s="225"/>
      <c r="AN54" s="225"/>
      <c r="AO54" s="225"/>
      <c r="AP54" s="225"/>
      <c r="AQ54" s="225"/>
      <c r="AR54" s="225"/>
      <c r="AS54" s="225"/>
      <c r="AT54" s="225"/>
      <c r="AU54" s="225"/>
      <c r="AV54" s="225"/>
      <c r="AW54" s="225"/>
      <c r="AX54" s="220">
        <v>0</v>
      </c>
      <c r="AY54" s="226">
        <f t="shared" si="14"/>
        <v>0</v>
      </c>
      <c r="AZ54" s="225" t="s">
        <v>7770</v>
      </c>
      <c r="BA54" s="209" t="s">
        <v>7802</v>
      </c>
      <c r="BB54" s="209" t="s">
        <v>7803</v>
      </c>
      <c r="BC54" s="209"/>
      <c r="BD54" s="209"/>
      <c r="BE54" s="209"/>
      <c r="BF54" s="209"/>
      <c r="BG54" s="209"/>
      <c r="BH54" s="209"/>
      <c r="BI54" s="209"/>
      <c r="BJ54" s="209"/>
      <c r="BK54" s="209"/>
      <c r="BL54" s="209" t="s">
        <v>7804</v>
      </c>
    </row>
    <row r="55" spans="1:64" s="221" customFormat="1" ht="15" x14ac:dyDescent="0.25">
      <c r="A55" s="210" t="s">
        <v>7769</v>
      </c>
      <c r="B55" s="209" t="s">
        <v>7541</v>
      </c>
      <c r="C55" s="209" t="s">
        <v>7542</v>
      </c>
      <c r="D55" s="209" t="s">
        <v>7445</v>
      </c>
      <c r="E55" s="209" t="s">
        <v>7445</v>
      </c>
      <c r="F55" s="209" t="s">
        <v>197</v>
      </c>
      <c r="G55" s="209"/>
      <c r="H55" s="209"/>
      <c r="I55" s="209">
        <v>95</v>
      </c>
      <c r="J55" s="209" t="s">
        <v>7661</v>
      </c>
      <c r="K55" s="209" t="s">
        <v>7662</v>
      </c>
      <c r="L55" s="209" t="s">
        <v>7663</v>
      </c>
      <c r="M55" s="209" t="s">
        <v>7664</v>
      </c>
      <c r="N55" s="209" t="s">
        <v>7661</v>
      </c>
      <c r="O55" s="209" t="s">
        <v>7532</v>
      </c>
      <c r="P55" s="209"/>
      <c r="Q55" s="209" t="s">
        <v>7666</v>
      </c>
      <c r="R55" s="209"/>
      <c r="S55" s="209"/>
      <c r="T55" s="218">
        <v>0</v>
      </c>
      <c r="U55" s="223">
        <v>100</v>
      </c>
      <c r="V55" s="218">
        <v>0</v>
      </c>
      <c r="W55" s="209"/>
      <c r="X55" s="209" t="s">
        <v>7667</v>
      </c>
      <c r="Y55" s="219">
        <v>1</v>
      </c>
      <c r="Z55" s="224">
        <v>14255325.199999999</v>
      </c>
      <c r="AA55" s="224">
        <v>14255325.199999999</v>
      </c>
      <c r="AB55" s="224">
        <f>IF(X55="С НДС",AA55*1.12,AA55)</f>
        <v>15965964.224000001</v>
      </c>
      <c r="AC55" s="219">
        <v>1</v>
      </c>
      <c r="AD55" s="224">
        <v>17790645.850000001</v>
      </c>
      <c r="AE55" s="224">
        <v>17790645.850000001</v>
      </c>
      <c r="AF55" s="224">
        <f>IF(X55="С НДС",AE55*1.12,AE55)</f>
        <v>19925523.352000002</v>
      </c>
      <c r="AG55" s="219">
        <v>1</v>
      </c>
      <c r="AH55" s="224">
        <v>18502271.68</v>
      </c>
      <c r="AI55" s="224">
        <v>18502271.68</v>
      </c>
      <c r="AJ55" s="224">
        <f>IF(X55="С НДС",AI55*1.12,AI55)</f>
        <v>20722544.281600002</v>
      </c>
      <c r="AK55" s="209"/>
      <c r="AL55" s="209"/>
      <c r="AM55" s="209"/>
      <c r="AN55" s="209"/>
      <c r="AO55" s="209"/>
      <c r="AP55" s="209"/>
      <c r="AQ55" s="209"/>
      <c r="AR55" s="209"/>
      <c r="AS55" s="209"/>
      <c r="AT55" s="209"/>
      <c r="AU55" s="209"/>
      <c r="AV55" s="209"/>
      <c r="AW55" s="209"/>
      <c r="AX55" s="226">
        <f>SUM(AU55,AQ55,AM55,AE55,AA55,AI55)</f>
        <v>50548242.730000004</v>
      </c>
      <c r="AY55" s="226">
        <f>IF(X55="С НДС",AX55*1.12,AX55)</f>
        <v>56614031.857600011</v>
      </c>
      <c r="AZ55" s="209" t="s">
        <v>7770</v>
      </c>
      <c r="BA55" s="209" t="s">
        <v>7802</v>
      </c>
      <c r="BB55" s="209" t="s">
        <v>7803</v>
      </c>
      <c r="BC55" s="209"/>
      <c r="BD55" s="209"/>
      <c r="BE55" s="209"/>
      <c r="BF55" s="209"/>
      <c r="BG55" s="209"/>
      <c r="BH55" s="209"/>
      <c r="BI55" s="209"/>
      <c r="BJ55" s="209"/>
      <c r="BK55" s="209"/>
      <c r="BL55" s="209"/>
    </row>
    <row r="56" spans="1:64" s="221" customFormat="1" ht="15" x14ac:dyDescent="0.25">
      <c r="A56" s="210" t="s">
        <v>7769</v>
      </c>
      <c r="B56" s="209" t="s">
        <v>7447</v>
      </c>
      <c r="C56" s="209" t="s">
        <v>7444</v>
      </c>
      <c r="D56" s="209" t="s">
        <v>7445</v>
      </c>
      <c r="E56" s="209" t="s">
        <v>7445</v>
      </c>
      <c r="F56" s="209" t="s">
        <v>197</v>
      </c>
      <c r="G56" s="209"/>
      <c r="H56" s="209"/>
      <c r="I56" s="209">
        <v>75</v>
      </c>
      <c r="J56" s="209" t="s">
        <v>7661</v>
      </c>
      <c r="K56" s="209" t="s">
        <v>7662</v>
      </c>
      <c r="L56" s="209" t="s">
        <v>7663</v>
      </c>
      <c r="M56" s="209" t="s">
        <v>7664</v>
      </c>
      <c r="N56" s="209" t="s">
        <v>7661</v>
      </c>
      <c r="O56" s="209" t="s">
        <v>5964</v>
      </c>
      <c r="P56" s="209"/>
      <c r="Q56" s="209" t="s">
        <v>7666</v>
      </c>
      <c r="R56" s="209"/>
      <c r="S56" s="209"/>
      <c r="T56" s="218">
        <v>0</v>
      </c>
      <c r="U56" s="223">
        <v>100</v>
      </c>
      <c r="V56" s="218">
        <v>0</v>
      </c>
      <c r="W56" s="209"/>
      <c r="X56" s="209" t="s">
        <v>7667</v>
      </c>
      <c r="Y56" s="219">
        <v>1</v>
      </c>
      <c r="Z56" s="224">
        <v>31806930.719999999</v>
      </c>
      <c r="AA56" s="224">
        <v>31806930.719999999</v>
      </c>
      <c r="AB56" s="224">
        <f t="shared" si="15"/>
        <v>35623762.406400003</v>
      </c>
      <c r="AC56" s="219">
        <v>1</v>
      </c>
      <c r="AD56" s="224">
        <v>33079207.949999999</v>
      </c>
      <c r="AE56" s="224">
        <v>33079207.949999999</v>
      </c>
      <c r="AF56" s="224">
        <f t="shared" si="16"/>
        <v>37048712.903999999</v>
      </c>
      <c r="AG56" s="219">
        <v>1</v>
      </c>
      <c r="AH56" s="224">
        <v>34402376.270000003</v>
      </c>
      <c r="AI56" s="224">
        <v>34402376.270000003</v>
      </c>
      <c r="AJ56" s="224">
        <f t="shared" si="17"/>
        <v>38530661.422400005</v>
      </c>
      <c r="AK56" s="225"/>
      <c r="AL56" s="225"/>
      <c r="AM56" s="225"/>
      <c r="AN56" s="225"/>
      <c r="AO56" s="225"/>
      <c r="AP56" s="225"/>
      <c r="AQ56" s="225"/>
      <c r="AR56" s="225"/>
      <c r="AS56" s="225"/>
      <c r="AT56" s="225"/>
      <c r="AU56" s="225"/>
      <c r="AV56" s="225"/>
      <c r="AW56" s="225"/>
      <c r="AX56" s="220">
        <v>0</v>
      </c>
      <c r="AY56" s="226">
        <f t="shared" si="14"/>
        <v>0</v>
      </c>
      <c r="AZ56" s="225" t="s">
        <v>7770</v>
      </c>
      <c r="BA56" s="209" t="s">
        <v>7805</v>
      </c>
      <c r="BB56" s="209" t="s">
        <v>7806</v>
      </c>
      <c r="BC56" s="209"/>
      <c r="BD56" s="209"/>
      <c r="BE56" s="209"/>
      <c r="BF56" s="209"/>
      <c r="BG56" s="209"/>
      <c r="BH56" s="209"/>
      <c r="BI56" s="209"/>
      <c r="BJ56" s="209"/>
      <c r="BK56" s="209"/>
      <c r="BL56" s="209" t="s">
        <v>7804</v>
      </c>
    </row>
    <row r="57" spans="1:64" s="221" customFormat="1" ht="15" x14ac:dyDescent="0.25">
      <c r="A57" s="210" t="s">
        <v>7769</v>
      </c>
      <c r="B57" s="209" t="s">
        <v>7543</v>
      </c>
      <c r="C57" s="209" t="s">
        <v>7542</v>
      </c>
      <c r="D57" s="209" t="s">
        <v>7445</v>
      </c>
      <c r="E57" s="209" t="s">
        <v>7445</v>
      </c>
      <c r="F57" s="209" t="s">
        <v>197</v>
      </c>
      <c r="G57" s="209"/>
      <c r="H57" s="209"/>
      <c r="I57" s="209">
        <v>95</v>
      </c>
      <c r="J57" s="209" t="s">
        <v>7661</v>
      </c>
      <c r="K57" s="209" t="s">
        <v>7662</v>
      </c>
      <c r="L57" s="209" t="s">
        <v>7663</v>
      </c>
      <c r="M57" s="209" t="s">
        <v>7664</v>
      </c>
      <c r="N57" s="209" t="s">
        <v>7661</v>
      </c>
      <c r="O57" s="209" t="s">
        <v>5964</v>
      </c>
      <c r="P57" s="209"/>
      <c r="Q57" s="209" t="s">
        <v>7666</v>
      </c>
      <c r="R57" s="209"/>
      <c r="S57" s="209"/>
      <c r="T57" s="218">
        <v>0</v>
      </c>
      <c r="U57" s="223">
        <v>100</v>
      </c>
      <c r="V57" s="218">
        <v>0</v>
      </c>
      <c r="W57" s="209"/>
      <c r="X57" s="209" t="s">
        <v>7667</v>
      </c>
      <c r="Y57" s="219">
        <v>1</v>
      </c>
      <c r="Z57" s="224">
        <v>26505775.599999998</v>
      </c>
      <c r="AA57" s="224">
        <v>26505775.599999998</v>
      </c>
      <c r="AB57" s="224">
        <f>IF(X57="С НДС",AA57*1.12,AA57)</f>
        <v>29686468.672000002</v>
      </c>
      <c r="AC57" s="219">
        <v>1</v>
      </c>
      <c r="AD57" s="224">
        <v>33079207.949999999</v>
      </c>
      <c r="AE57" s="224">
        <v>33079207.949999999</v>
      </c>
      <c r="AF57" s="224">
        <f>IF(X57="С НДС",AE57*1.12,AE57)</f>
        <v>37048712.903999999</v>
      </c>
      <c r="AG57" s="219">
        <v>1</v>
      </c>
      <c r="AH57" s="224">
        <v>34402376.270000003</v>
      </c>
      <c r="AI57" s="224">
        <v>34402376.270000003</v>
      </c>
      <c r="AJ57" s="224">
        <f>IF(X57="С НДС",AI57*1.12,AI57)</f>
        <v>38530661.422400005</v>
      </c>
      <c r="AK57" s="209"/>
      <c r="AL57" s="209"/>
      <c r="AM57" s="209"/>
      <c r="AN57" s="209"/>
      <c r="AO57" s="209"/>
      <c r="AP57" s="209"/>
      <c r="AQ57" s="209"/>
      <c r="AR57" s="209"/>
      <c r="AS57" s="209"/>
      <c r="AT57" s="209"/>
      <c r="AU57" s="209"/>
      <c r="AV57" s="209"/>
      <c r="AW57" s="209"/>
      <c r="AX57" s="226">
        <f>SUM(AU57,AQ57,AM57,AE57,AA57,AI57)</f>
        <v>93987359.819999993</v>
      </c>
      <c r="AY57" s="226">
        <f>IF(X57="С НДС",AX57*1.12,AX57)</f>
        <v>105265842.9984</v>
      </c>
      <c r="AZ57" s="209" t="s">
        <v>7770</v>
      </c>
      <c r="BA57" s="209" t="s">
        <v>7805</v>
      </c>
      <c r="BB57" s="209" t="s">
        <v>7806</v>
      </c>
      <c r="BC57" s="209"/>
      <c r="BD57" s="209"/>
      <c r="BE57" s="209"/>
      <c r="BF57" s="209"/>
      <c r="BG57" s="209"/>
      <c r="BH57" s="209"/>
      <c r="BI57" s="209"/>
      <c r="BJ57" s="209"/>
      <c r="BK57" s="209"/>
      <c r="BL57" s="209"/>
    </row>
    <row r="58" spans="1:64" s="221" customFormat="1" ht="15" x14ac:dyDescent="0.25">
      <c r="A58" s="210" t="s">
        <v>7769</v>
      </c>
      <c r="B58" s="209" t="s">
        <v>7449</v>
      </c>
      <c r="C58" s="209" t="s">
        <v>7444</v>
      </c>
      <c r="D58" s="209" t="s">
        <v>7445</v>
      </c>
      <c r="E58" s="209" t="s">
        <v>7445</v>
      </c>
      <c r="F58" s="209" t="s">
        <v>197</v>
      </c>
      <c r="G58" s="209"/>
      <c r="H58" s="209"/>
      <c r="I58" s="209">
        <v>75</v>
      </c>
      <c r="J58" s="209" t="s">
        <v>7661</v>
      </c>
      <c r="K58" s="209" t="s">
        <v>7662</v>
      </c>
      <c r="L58" s="209" t="s">
        <v>7663</v>
      </c>
      <c r="M58" s="209" t="s">
        <v>7664</v>
      </c>
      <c r="N58" s="209" t="s">
        <v>7661</v>
      </c>
      <c r="O58" s="209" t="s">
        <v>7535</v>
      </c>
      <c r="P58" s="209"/>
      <c r="Q58" s="209" t="s">
        <v>7666</v>
      </c>
      <c r="R58" s="209"/>
      <c r="S58" s="209"/>
      <c r="T58" s="218">
        <v>0</v>
      </c>
      <c r="U58" s="223">
        <v>100</v>
      </c>
      <c r="V58" s="218">
        <v>0</v>
      </c>
      <c r="W58" s="209"/>
      <c r="X58" s="209" t="s">
        <v>7667</v>
      </c>
      <c r="Y58" s="219">
        <v>1</v>
      </c>
      <c r="Z58" s="224">
        <v>14862414.959999999</v>
      </c>
      <c r="AA58" s="224">
        <v>14862414.959999999</v>
      </c>
      <c r="AB58" s="224">
        <f t="shared" si="15"/>
        <v>16645904.7552</v>
      </c>
      <c r="AC58" s="219">
        <v>1</v>
      </c>
      <c r="AD58" s="224">
        <v>15456911.560000001</v>
      </c>
      <c r="AE58" s="224">
        <v>15456911.560000001</v>
      </c>
      <c r="AF58" s="224">
        <f t="shared" si="16"/>
        <v>17311740.947200004</v>
      </c>
      <c r="AG58" s="219">
        <v>1</v>
      </c>
      <c r="AH58" s="224">
        <v>16075188.02</v>
      </c>
      <c r="AI58" s="224">
        <v>16075188.02</v>
      </c>
      <c r="AJ58" s="224">
        <f t="shared" si="17"/>
        <v>18004210.582400002</v>
      </c>
      <c r="AK58" s="225"/>
      <c r="AL58" s="225"/>
      <c r="AM58" s="225"/>
      <c r="AN58" s="225"/>
      <c r="AO58" s="225"/>
      <c r="AP58" s="225"/>
      <c r="AQ58" s="225"/>
      <c r="AR58" s="225"/>
      <c r="AS58" s="225"/>
      <c r="AT58" s="225"/>
      <c r="AU58" s="225"/>
      <c r="AV58" s="225"/>
      <c r="AW58" s="225"/>
      <c r="AX58" s="220">
        <v>0</v>
      </c>
      <c r="AY58" s="226">
        <f t="shared" si="14"/>
        <v>0</v>
      </c>
      <c r="AZ58" s="225" t="s">
        <v>7770</v>
      </c>
      <c r="BA58" s="209" t="s">
        <v>7807</v>
      </c>
      <c r="BB58" s="209" t="s">
        <v>7808</v>
      </c>
      <c r="BC58" s="209"/>
      <c r="BD58" s="209"/>
      <c r="BE58" s="209"/>
      <c r="BF58" s="209"/>
      <c r="BG58" s="209"/>
      <c r="BH58" s="209"/>
      <c r="BI58" s="209"/>
      <c r="BJ58" s="209"/>
      <c r="BK58" s="209"/>
      <c r="BL58" s="209" t="s">
        <v>7804</v>
      </c>
    </row>
    <row r="59" spans="1:64" s="221" customFormat="1" ht="15" x14ac:dyDescent="0.25">
      <c r="A59" s="210" t="s">
        <v>7769</v>
      </c>
      <c r="B59" s="209" t="s">
        <v>7544</v>
      </c>
      <c r="C59" s="209" t="s">
        <v>7542</v>
      </c>
      <c r="D59" s="209" t="s">
        <v>7445</v>
      </c>
      <c r="E59" s="209" t="s">
        <v>7445</v>
      </c>
      <c r="F59" s="209" t="s">
        <v>197</v>
      </c>
      <c r="G59" s="209"/>
      <c r="H59" s="209"/>
      <c r="I59" s="209">
        <v>95</v>
      </c>
      <c r="J59" s="209" t="s">
        <v>7661</v>
      </c>
      <c r="K59" s="209" t="s">
        <v>7662</v>
      </c>
      <c r="L59" s="209" t="s">
        <v>7663</v>
      </c>
      <c r="M59" s="209" t="s">
        <v>7664</v>
      </c>
      <c r="N59" s="209" t="s">
        <v>7661</v>
      </c>
      <c r="O59" s="209" t="s">
        <v>7535</v>
      </c>
      <c r="P59" s="209"/>
      <c r="Q59" s="209" t="s">
        <v>7666</v>
      </c>
      <c r="R59" s="209"/>
      <c r="S59" s="209"/>
      <c r="T59" s="218">
        <v>0</v>
      </c>
      <c r="U59" s="223">
        <v>100</v>
      </c>
      <c r="V59" s="218">
        <v>0</v>
      </c>
      <c r="W59" s="209"/>
      <c r="X59" s="209" t="s">
        <v>7667</v>
      </c>
      <c r="Y59" s="219">
        <v>1</v>
      </c>
      <c r="Z59" s="224">
        <v>12385345.799999999</v>
      </c>
      <c r="AA59" s="224">
        <v>12385345.799999999</v>
      </c>
      <c r="AB59" s="224">
        <f>IF(X59="С НДС",AA59*1.12,AA59)</f>
        <v>13871587.296</v>
      </c>
      <c r="AC59" s="219">
        <v>1</v>
      </c>
      <c r="AD59" s="224">
        <v>15456911.560000001</v>
      </c>
      <c r="AE59" s="224">
        <v>15456911.560000001</v>
      </c>
      <c r="AF59" s="224">
        <f>IF(X59="С НДС",AE59*1.12,AE59)</f>
        <v>17311740.947200004</v>
      </c>
      <c r="AG59" s="219">
        <v>1</v>
      </c>
      <c r="AH59" s="224">
        <v>16075188.02</v>
      </c>
      <c r="AI59" s="224">
        <v>16075188.02</v>
      </c>
      <c r="AJ59" s="224">
        <f>IF(X59="С НДС",AI59*1.12,AI59)</f>
        <v>18004210.582400002</v>
      </c>
      <c r="AK59" s="209"/>
      <c r="AL59" s="209"/>
      <c r="AM59" s="209"/>
      <c r="AN59" s="209"/>
      <c r="AO59" s="209"/>
      <c r="AP59" s="209"/>
      <c r="AQ59" s="209"/>
      <c r="AR59" s="209"/>
      <c r="AS59" s="209"/>
      <c r="AT59" s="209"/>
      <c r="AU59" s="209"/>
      <c r="AV59" s="209"/>
      <c r="AW59" s="209"/>
      <c r="AX59" s="226">
        <f>SUM(AU59,AQ59,AM59,AE59,AA59,AI59)</f>
        <v>43917445.379999995</v>
      </c>
      <c r="AY59" s="226">
        <f>IF(X59="С НДС",AX59*1.12,AX59)</f>
        <v>49187538.825599998</v>
      </c>
      <c r="AZ59" s="209" t="s">
        <v>7770</v>
      </c>
      <c r="BA59" s="209" t="s">
        <v>7807</v>
      </c>
      <c r="BB59" s="209" t="s">
        <v>7808</v>
      </c>
      <c r="BC59" s="209"/>
      <c r="BD59" s="209"/>
      <c r="BE59" s="209"/>
      <c r="BF59" s="209"/>
      <c r="BG59" s="209"/>
      <c r="BH59" s="209"/>
      <c r="BI59" s="209"/>
      <c r="BJ59" s="209"/>
      <c r="BK59" s="209"/>
      <c r="BL59" s="209"/>
    </row>
    <row r="60" spans="1:64" s="221" customFormat="1" ht="15" x14ac:dyDescent="0.25">
      <c r="A60" s="210" t="s">
        <v>7769</v>
      </c>
      <c r="B60" s="209" t="s">
        <v>7451</v>
      </c>
      <c r="C60" s="209" t="s">
        <v>7444</v>
      </c>
      <c r="D60" s="209" t="s">
        <v>7445</v>
      </c>
      <c r="E60" s="209" t="s">
        <v>7445</v>
      </c>
      <c r="F60" s="209" t="s">
        <v>197</v>
      </c>
      <c r="G60" s="209"/>
      <c r="H60" s="209"/>
      <c r="I60" s="209">
        <v>75</v>
      </c>
      <c r="J60" s="209" t="s">
        <v>7661</v>
      </c>
      <c r="K60" s="209" t="s">
        <v>7662</v>
      </c>
      <c r="L60" s="209" t="s">
        <v>7663</v>
      </c>
      <c r="M60" s="209" t="s">
        <v>7664</v>
      </c>
      <c r="N60" s="209" t="s">
        <v>7661</v>
      </c>
      <c r="O60" s="209" t="s">
        <v>7537</v>
      </c>
      <c r="P60" s="209"/>
      <c r="Q60" s="209" t="s">
        <v>7666</v>
      </c>
      <c r="R60" s="209"/>
      <c r="S60" s="209"/>
      <c r="T60" s="218">
        <v>0</v>
      </c>
      <c r="U60" s="223">
        <v>100</v>
      </c>
      <c r="V60" s="218">
        <v>0</v>
      </c>
      <c r="W60" s="209"/>
      <c r="X60" s="209" t="s">
        <v>7667</v>
      </c>
      <c r="Y60" s="219">
        <v>1</v>
      </c>
      <c r="Z60" s="224">
        <v>17557182.239999998</v>
      </c>
      <c r="AA60" s="224">
        <v>17557182.239999998</v>
      </c>
      <c r="AB60" s="224">
        <f t="shared" si="15"/>
        <v>19664044.108800001</v>
      </c>
      <c r="AC60" s="219">
        <v>1</v>
      </c>
      <c r="AD60" s="224">
        <v>18259469.530000001</v>
      </c>
      <c r="AE60" s="224">
        <v>18259469.530000001</v>
      </c>
      <c r="AF60" s="224">
        <f t="shared" si="16"/>
        <v>20450605.873600002</v>
      </c>
      <c r="AG60" s="219">
        <v>1</v>
      </c>
      <c r="AH60" s="224">
        <v>18989848.309999999</v>
      </c>
      <c r="AI60" s="224">
        <v>18989848.309999999</v>
      </c>
      <c r="AJ60" s="224">
        <f t="shared" si="17"/>
        <v>21268630.1072</v>
      </c>
      <c r="AK60" s="225"/>
      <c r="AL60" s="225"/>
      <c r="AM60" s="225"/>
      <c r="AN60" s="225"/>
      <c r="AO60" s="225"/>
      <c r="AP60" s="225"/>
      <c r="AQ60" s="225"/>
      <c r="AR60" s="225"/>
      <c r="AS60" s="225"/>
      <c r="AT60" s="225"/>
      <c r="AU60" s="225"/>
      <c r="AV60" s="225"/>
      <c r="AW60" s="225"/>
      <c r="AX60" s="220">
        <v>0</v>
      </c>
      <c r="AY60" s="226">
        <f t="shared" si="14"/>
        <v>0</v>
      </c>
      <c r="AZ60" s="225" t="s">
        <v>7770</v>
      </c>
      <c r="BA60" s="209" t="s">
        <v>7809</v>
      </c>
      <c r="BB60" s="209" t="s">
        <v>7810</v>
      </c>
      <c r="BC60" s="209"/>
      <c r="BD60" s="209"/>
      <c r="BE60" s="209"/>
      <c r="BF60" s="209"/>
      <c r="BG60" s="209"/>
      <c r="BH60" s="209"/>
      <c r="BI60" s="209"/>
      <c r="BJ60" s="209"/>
      <c r="BK60" s="209"/>
      <c r="BL60" s="209" t="s">
        <v>7804</v>
      </c>
    </row>
    <row r="61" spans="1:64" s="221" customFormat="1" ht="15" x14ac:dyDescent="0.25">
      <c r="A61" s="210" t="s">
        <v>7769</v>
      </c>
      <c r="B61" s="209" t="s">
        <v>7545</v>
      </c>
      <c r="C61" s="209" t="s">
        <v>7542</v>
      </c>
      <c r="D61" s="209" t="s">
        <v>7445</v>
      </c>
      <c r="E61" s="209" t="s">
        <v>7445</v>
      </c>
      <c r="F61" s="209" t="s">
        <v>197</v>
      </c>
      <c r="G61" s="209"/>
      <c r="H61" s="209"/>
      <c r="I61" s="209">
        <v>95</v>
      </c>
      <c r="J61" s="209" t="s">
        <v>7661</v>
      </c>
      <c r="K61" s="209" t="s">
        <v>7662</v>
      </c>
      <c r="L61" s="209" t="s">
        <v>7663</v>
      </c>
      <c r="M61" s="209" t="s">
        <v>7664</v>
      </c>
      <c r="N61" s="209" t="s">
        <v>7661</v>
      </c>
      <c r="O61" s="209" t="s">
        <v>7537</v>
      </c>
      <c r="P61" s="209"/>
      <c r="Q61" s="209" t="s">
        <v>7666</v>
      </c>
      <c r="R61" s="209"/>
      <c r="S61" s="209"/>
      <c r="T61" s="218">
        <v>0</v>
      </c>
      <c r="U61" s="223">
        <v>100</v>
      </c>
      <c r="V61" s="218">
        <v>0</v>
      </c>
      <c r="W61" s="209"/>
      <c r="X61" s="209" t="s">
        <v>7667</v>
      </c>
      <c r="Y61" s="219">
        <v>1</v>
      </c>
      <c r="Z61" s="224">
        <v>14630985.199999999</v>
      </c>
      <c r="AA61" s="224">
        <v>14630985.199999999</v>
      </c>
      <c r="AB61" s="224">
        <f>IF(X61="С НДС",AA61*1.12,AA61)</f>
        <v>16386703.424000001</v>
      </c>
      <c r="AC61" s="219">
        <v>1</v>
      </c>
      <c r="AD61" s="224">
        <v>18259469.530000001</v>
      </c>
      <c r="AE61" s="224">
        <v>18259469.530000001</v>
      </c>
      <c r="AF61" s="224">
        <f>IF(X61="С НДС",AE61*1.12,AE61)</f>
        <v>20450605.873600002</v>
      </c>
      <c r="AG61" s="219">
        <v>1</v>
      </c>
      <c r="AH61" s="224">
        <v>18989848.309999999</v>
      </c>
      <c r="AI61" s="224">
        <v>18989848.309999999</v>
      </c>
      <c r="AJ61" s="224">
        <f>IF(X61="С НДС",AI61*1.12,AI61)</f>
        <v>21268630.1072</v>
      </c>
      <c r="AK61" s="209"/>
      <c r="AL61" s="209"/>
      <c r="AM61" s="209"/>
      <c r="AN61" s="209"/>
      <c r="AO61" s="209"/>
      <c r="AP61" s="209"/>
      <c r="AQ61" s="209"/>
      <c r="AR61" s="209"/>
      <c r="AS61" s="209"/>
      <c r="AT61" s="209"/>
      <c r="AU61" s="209"/>
      <c r="AV61" s="209"/>
      <c r="AW61" s="209"/>
      <c r="AX61" s="226">
        <f>SUM(AU61,AQ61,AM61,AE61,AA61,AI61)</f>
        <v>51880303.039999999</v>
      </c>
      <c r="AY61" s="226">
        <f>IF(X61="С НДС",AX61*1.12,AX61)</f>
        <v>58105939.404800005</v>
      </c>
      <c r="AZ61" s="209" t="s">
        <v>7770</v>
      </c>
      <c r="BA61" s="209" t="s">
        <v>7809</v>
      </c>
      <c r="BB61" s="209" t="s">
        <v>7810</v>
      </c>
      <c r="BC61" s="209"/>
      <c r="BD61" s="209"/>
      <c r="BE61" s="209"/>
      <c r="BF61" s="209"/>
      <c r="BG61" s="209"/>
      <c r="BH61" s="209"/>
      <c r="BI61" s="209"/>
      <c r="BJ61" s="209"/>
      <c r="BK61" s="209"/>
      <c r="BL61" s="209"/>
    </row>
    <row r="62" spans="1:64" s="221" customFormat="1" ht="15" x14ac:dyDescent="0.25">
      <c r="A62" s="210" t="s">
        <v>7769</v>
      </c>
      <c r="B62" s="209" t="s">
        <v>7453</v>
      </c>
      <c r="C62" s="209" t="s">
        <v>7444</v>
      </c>
      <c r="D62" s="209" t="s">
        <v>7445</v>
      </c>
      <c r="E62" s="209" t="s">
        <v>7445</v>
      </c>
      <c r="F62" s="209" t="s">
        <v>197</v>
      </c>
      <c r="G62" s="209"/>
      <c r="H62" s="209"/>
      <c r="I62" s="209">
        <v>75</v>
      </c>
      <c r="J62" s="209" t="s">
        <v>7661</v>
      </c>
      <c r="K62" s="209" t="s">
        <v>7662</v>
      </c>
      <c r="L62" s="209" t="s">
        <v>7663</v>
      </c>
      <c r="M62" s="209" t="s">
        <v>7664</v>
      </c>
      <c r="N62" s="209" t="s">
        <v>7661</v>
      </c>
      <c r="O62" s="209" t="s">
        <v>5952</v>
      </c>
      <c r="P62" s="209"/>
      <c r="Q62" s="209" t="s">
        <v>7666</v>
      </c>
      <c r="R62" s="209"/>
      <c r="S62" s="209"/>
      <c r="T62" s="218">
        <v>0</v>
      </c>
      <c r="U62" s="223">
        <v>100</v>
      </c>
      <c r="V62" s="218">
        <v>0</v>
      </c>
      <c r="W62" s="209"/>
      <c r="X62" s="209" t="s">
        <v>7667</v>
      </c>
      <c r="Y62" s="219">
        <v>1</v>
      </c>
      <c r="Z62" s="224">
        <v>6972995.2799999993</v>
      </c>
      <c r="AA62" s="224">
        <v>6972995.2799999993</v>
      </c>
      <c r="AB62" s="224">
        <f t="shared" si="15"/>
        <v>7809754.7136000004</v>
      </c>
      <c r="AC62" s="219">
        <v>1</v>
      </c>
      <c r="AD62" s="224">
        <v>7251915.0899999999</v>
      </c>
      <c r="AE62" s="224">
        <v>7251915.0899999999</v>
      </c>
      <c r="AF62" s="224">
        <f t="shared" si="16"/>
        <v>8122144.9008000009</v>
      </c>
      <c r="AG62" s="219">
        <v>1</v>
      </c>
      <c r="AH62" s="224">
        <v>7541991.6900000004</v>
      </c>
      <c r="AI62" s="224">
        <v>7541991.6900000004</v>
      </c>
      <c r="AJ62" s="224">
        <f t="shared" si="17"/>
        <v>8447030.6928000022</v>
      </c>
      <c r="AK62" s="225"/>
      <c r="AL62" s="225"/>
      <c r="AM62" s="225"/>
      <c r="AN62" s="225"/>
      <c r="AO62" s="225"/>
      <c r="AP62" s="225"/>
      <c r="AQ62" s="225"/>
      <c r="AR62" s="225"/>
      <c r="AS62" s="225"/>
      <c r="AT62" s="225"/>
      <c r="AU62" s="225"/>
      <c r="AV62" s="225"/>
      <c r="AW62" s="225"/>
      <c r="AX62" s="220">
        <v>0</v>
      </c>
      <c r="AY62" s="226">
        <f t="shared" si="14"/>
        <v>0</v>
      </c>
      <c r="AZ62" s="225" t="s">
        <v>7770</v>
      </c>
      <c r="BA62" s="209" t="s">
        <v>7811</v>
      </c>
      <c r="BB62" s="209" t="s">
        <v>7812</v>
      </c>
      <c r="BC62" s="209"/>
      <c r="BD62" s="209"/>
      <c r="BE62" s="209"/>
      <c r="BF62" s="209"/>
      <c r="BG62" s="209"/>
      <c r="BH62" s="209"/>
      <c r="BI62" s="209"/>
      <c r="BJ62" s="209"/>
      <c r="BK62" s="209"/>
      <c r="BL62" s="209" t="s">
        <v>7813</v>
      </c>
    </row>
    <row r="63" spans="1:64" s="221" customFormat="1" ht="15" x14ac:dyDescent="0.25">
      <c r="A63" s="210" t="s">
        <v>7769</v>
      </c>
      <c r="B63" s="209" t="s">
        <v>7546</v>
      </c>
      <c r="C63" s="209" t="s">
        <v>7542</v>
      </c>
      <c r="D63" s="209" t="s">
        <v>7445</v>
      </c>
      <c r="E63" s="209" t="s">
        <v>7445</v>
      </c>
      <c r="F63" s="209" t="s">
        <v>197</v>
      </c>
      <c r="G63" s="209"/>
      <c r="H63" s="209"/>
      <c r="I63" s="209">
        <v>95</v>
      </c>
      <c r="J63" s="209" t="s">
        <v>7661</v>
      </c>
      <c r="K63" s="209" t="s">
        <v>7662</v>
      </c>
      <c r="L63" s="209" t="s">
        <v>7663</v>
      </c>
      <c r="M63" s="209" t="s">
        <v>7664</v>
      </c>
      <c r="N63" s="209" t="s">
        <v>7661</v>
      </c>
      <c r="O63" s="209" t="s">
        <v>7797</v>
      </c>
      <c r="P63" s="209"/>
      <c r="Q63" s="209" t="s">
        <v>7666</v>
      </c>
      <c r="R63" s="209"/>
      <c r="S63" s="209"/>
      <c r="T63" s="218">
        <v>0</v>
      </c>
      <c r="U63" s="223">
        <v>100</v>
      </c>
      <c r="V63" s="218">
        <v>0</v>
      </c>
      <c r="W63" s="209"/>
      <c r="X63" s="209" t="s">
        <v>7667</v>
      </c>
      <c r="Y63" s="219">
        <v>1</v>
      </c>
      <c r="Z63" s="224">
        <v>5810829.3999999994</v>
      </c>
      <c r="AA63" s="224">
        <v>5810829.3999999994</v>
      </c>
      <c r="AB63" s="224">
        <f>IF(X63="С НДС",AA63*1.12,AA63)</f>
        <v>6508128.9280000003</v>
      </c>
      <c r="AC63" s="219">
        <v>1</v>
      </c>
      <c r="AD63" s="224">
        <v>7251915.0899999999</v>
      </c>
      <c r="AE63" s="224">
        <v>7251915.0899999999</v>
      </c>
      <c r="AF63" s="224">
        <f>IF(X63="С НДС",AE63*1.12,AE63)</f>
        <v>8122144.9008000009</v>
      </c>
      <c r="AG63" s="219">
        <v>1</v>
      </c>
      <c r="AH63" s="224">
        <v>7541991.6900000004</v>
      </c>
      <c r="AI63" s="224">
        <v>7541991.6900000004</v>
      </c>
      <c r="AJ63" s="224">
        <f>IF(X63="С НДС",AI63*1.12,AI63)</f>
        <v>8447030.6928000022</v>
      </c>
      <c r="AK63" s="209"/>
      <c r="AL63" s="209"/>
      <c r="AM63" s="209"/>
      <c r="AN63" s="209"/>
      <c r="AO63" s="209"/>
      <c r="AP63" s="209"/>
      <c r="AQ63" s="209"/>
      <c r="AR63" s="209"/>
      <c r="AS63" s="209"/>
      <c r="AT63" s="209"/>
      <c r="AU63" s="209"/>
      <c r="AV63" s="209"/>
      <c r="AW63" s="209"/>
      <c r="AX63" s="226">
        <f>SUM(AU63,AQ63,AM63,AE63,AA63,AI63)</f>
        <v>20604736.18</v>
      </c>
      <c r="AY63" s="226">
        <f>IF(X63="С НДС",AX63*1.12,AX63)</f>
        <v>23077304.521600001</v>
      </c>
      <c r="AZ63" s="209" t="s">
        <v>7770</v>
      </c>
      <c r="BA63" s="209" t="s">
        <v>7811</v>
      </c>
      <c r="BB63" s="209" t="s">
        <v>7812</v>
      </c>
      <c r="BC63" s="209"/>
      <c r="BD63" s="209"/>
      <c r="BE63" s="209"/>
      <c r="BF63" s="209"/>
      <c r="BG63" s="209"/>
      <c r="BH63" s="209"/>
      <c r="BI63" s="209"/>
      <c r="BJ63" s="209"/>
      <c r="BK63" s="209"/>
      <c r="BL63" s="209"/>
    </row>
    <row r="64" spans="1:64" s="221" customFormat="1" ht="15" x14ac:dyDescent="0.25">
      <c r="A64" s="210" t="s">
        <v>7769</v>
      </c>
      <c r="B64" s="209" t="s">
        <v>7455</v>
      </c>
      <c r="C64" s="209" t="s">
        <v>7444</v>
      </c>
      <c r="D64" s="209" t="s">
        <v>7445</v>
      </c>
      <c r="E64" s="209" t="s">
        <v>7445</v>
      </c>
      <c r="F64" s="209" t="s">
        <v>197</v>
      </c>
      <c r="G64" s="209"/>
      <c r="H64" s="209"/>
      <c r="I64" s="209">
        <v>75</v>
      </c>
      <c r="J64" s="209" t="s">
        <v>7661</v>
      </c>
      <c r="K64" s="209" t="s">
        <v>7662</v>
      </c>
      <c r="L64" s="209" t="s">
        <v>7663</v>
      </c>
      <c r="M64" s="209" t="s">
        <v>7664</v>
      </c>
      <c r="N64" s="209" t="s">
        <v>7661</v>
      </c>
      <c r="O64" s="209" t="s">
        <v>5952</v>
      </c>
      <c r="P64" s="209"/>
      <c r="Q64" s="209" t="s">
        <v>7666</v>
      </c>
      <c r="R64" s="209"/>
      <c r="S64" s="209"/>
      <c r="T64" s="218">
        <v>0</v>
      </c>
      <c r="U64" s="223">
        <v>100</v>
      </c>
      <c r="V64" s="218">
        <v>0</v>
      </c>
      <c r="W64" s="209"/>
      <c r="X64" s="209" t="s">
        <v>7667</v>
      </c>
      <c r="Y64" s="219">
        <v>1</v>
      </c>
      <c r="Z64" s="224">
        <v>6552859.5999999996</v>
      </c>
      <c r="AA64" s="224">
        <v>6552859.5999999996</v>
      </c>
      <c r="AB64" s="224">
        <f t="shared" si="15"/>
        <v>7339202.7520000003</v>
      </c>
      <c r="AC64" s="219">
        <v>1</v>
      </c>
      <c r="AD64" s="224">
        <v>6814973.9800000004</v>
      </c>
      <c r="AE64" s="224">
        <v>6814973.9800000004</v>
      </c>
      <c r="AF64" s="224">
        <f t="shared" si="16"/>
        <v>7632770.8576000016</v>
      </c>
      <c r="AG64" s="219">
        <v>1</v>
      </c>
      <c r="AH64" s="224">
        <v>7087572.9400000004</v>
      </c>
      <c r="AI64" s="224">
        <v>7087572.9400000004</v>
      </c>
      <c r="AJ64" s="224">
        <f t="shared" si="17"/>
        <v>7938081.6928000012</v>
      </c>
      <c r="AK64" s="225"/>
      <c r="AL64" s="225"/>
      <c r="AM64" s="225"/>
      <c r="AN64" s="225"/>
      <c r="AO64" s="225"/>
      <c r="AP64" s="225"/>
      <c r="AQ64" s="225"/>
      <c r="AR64" s="225"/>
      <c r="AS64" s="225"/>
      <c r="AT64" s="225"/>
      <c r="AU64" s="225"/>
      <c r="AV64" s="225"/>
      <c r="AW64" s="225"/>
      <c r="AX64" s="220">
        <v>0</v>
      </c>
      <c r="AY64" s="226">
        <f t="shared" si="14"/>
        <v>0</v>
      </c>
      <c r="AZ64" s="225" t="s">
        <v>7770</v>
      </c>
      <c r="BA64" s="209" t="s">
        <v>7814</v>
      </c>
      <c r="BB64" s="209" t="s">
        <v>7815</v>
      </c>
      <c r="BC64" s="209"/>
      <c r="BD64" s="209"/>
      <c r="BE64" s="209"/>
      <c r="BF64" s="209"/>
      <c r="BG64" s="209"/>
      <c r="BH64" s="209"/>
      <c r="BI64" s="209"/>
      <c r="BJ64" s="209"/>
      <c r="BK64" s="209"/>
      <c r="BL64" s="209" t="s">
        <v>7813</v>
      </c>
    </row>
    <row r="65" spans="1:64" s="221" customFormat="1" ht="15" x14ac:dyDescent="0.25">
      <c r="A65" s="210" t="s">
        <v>7769</v>
      </c>
      <c r="B65" s="209" t="s">
        <v>7547</v>
      </c>
      <c r="C65" s="209" t="s">
        <v>7542</v>
      </c>
      <c r="D65" s="209" t="s">
        <v>7445</v>
      </c>
      <c r="E65" s="209" t="s">
        <v>7445</v>
      </c>
      <c r="F65" s="209" t="s">
        <v>197</v>
      </c>
      <c r="G65" s="209"/>
      <c r="H65" s="209"/>
      <c r="I65" s="209">
        <v>95</v>
      </c>
      <c r="J65" s="209" t="s">
        <v>7661</v>
      </c>
      <c r="K65" s="209" t="s">
        <v>7662</v>
      </c>
      <c r="L65" s="209" t="s">
        <v>7663</v>
      </c>
      <c r="M65" s="209" t="s">
        <v>7664</v>
      </c>
      <c r="N65" s="209" t="s">
        <v>7661</v>
      </c>
      <c r="O65" s="209" t="s">
        <v>7797</v>
      </c>
      <c r="P65" s="209"/>
      <c r="Q65" s="209" t="s">
        <v>7666</v>
      </c>
      <c r="R65" s="209"/>
      <c r="S65" s="209"/>
      <c r="T65" s="218">
        <v>0</v>
      </c>
      <c r="U65" s="223">
        <v>100</v>
      </c>
      <c r="V65" s="218">
        <v>0</v>
      </c>
      <c r="W65" s="209"/>
      <c r="X65" s="209" t="s">
        <v>7667</v>
      </c>
      <c r="Y65" s="219">
        <v>1</v>
      </c>
      <c r="Z65" s="224">
        <v>5460716.3300000001</v>
      </c>
      <c r="AA65" s="224">
        <v>5460716.3300000001</v>
      </c>
      <c r="AB65" s="224">
        <f>IF(X65="С НДС",AA65*1.12,AA65)</f>
        <v>6116002.2896000007</v>
      </c>
      <c r="AC65" s="219">
        <v>1</v>
      </c>
      <c r="AD65" s="224">
        <v>6814973.9800000004</v>
      </c>
      <c r="AE65" s="224">
        <v>6814973.9800000004</v>
      </c>
      <c r="AF65" s="224">
        <f>IF(X65="С НДС",AE65*1.12,AE65)</f>
        <v>7632770.8576000016</v>
      </c>
      <c r="AG65" s="219">
        <v>1</v>
      </c>
      <c r="AH65" s="224">
        <v>7087572.9400000004</v>
      </c>
      <c r="AI65" s="224">
        <v>7087572.9400000004</v>
      </c>
      <c r="AJ65" s="224">
        <f>IF(X65="С НДС",AI65*1.12,AI65)</f>
        <v>7938081.6928000012</v>
      </c>
      <c r="AK65" s="209"/>
      <c r="AL65" s="209"/>
      <c r="AM65" s="209"/>
      <c r="AN65" s="209"/>
      <c r="AO65" s="209"/>
      <c r="AP65" s="209"/>
      <c r="AQ65" s="209"/>
      <c r="AR65" s="209"/>
      <c r="AS65" s="209"/>
      <c r="AT65" s="209"/>
      <c r="AU65" s="209"/>
      <c r="AV65" s="209"/>
      <c r="AW65" s="209"/>
      <c r="AX65" s="226">
        <f>SUM(AU65,AQ65,AM65,AE65,AA65,AI65)</f>
        <v>19363263.25</v>
      </c>
      <c r="AY65" s="226">
        <f>IF(X65="С НДС",AX65*1.12,AX65)</f>
        <v>21686854.840000004</v>
      </c>
      <c r="AZ65" s="209" t="s">
        <v>7770</v>
      </c>
      <c r="BA65" s="209" t="s">
        <v>7814</v>
      </c>
      <c r="BB65" s="209" t="s">
        <v>7815</v>
      </c>
      <c r="BC65" s="209"/>
      <c r="BD65" s="209"/>
      <c r="BE65" s="209"/>
      <c r="BF65" s="209"/>
      <c r="BG65" s="209"/>
      <c r="BH65" s="209"/>
      <c r="BI65" s="209"/>
      <c r="BJ65" s="209"/>
      <c r="BK65" s="209"/>
      <c r="BL65" s="209"/>
    </row>
    <row r="66" spans="1:64" s="221" customFormat="1" ht="15" x14ac:dyDescent="0.25">
      <c r="A66" s="210" t="s">
        <v>7769</v>
      </c>
      <c r="B66" s="209" t="s">
        <v>7457</v>
      </c>
      <c r="C66" s="209" t="s">
        <v>7444</v>
      </c>
      <c r="D66" s="209" t="s">
        <v>7445</v>
      </c>
      <c r="E66" s="209" t="s">
        <v>7445</v>
      </c>
      <c r="F66" s="209" t="s">
        <v>197</v>
      </c>
      <c r="G66" s="209"/>
      <c r="H66" s="209"/>
      <c r="I66" s="209">
        <v>75</v>
      </c>
      <c r="J66" s="209" t="s">
        <v>7661</v>
      </c>
      <c r="K66" s="209" t="s">
        <v>7662</v>
      </c>
      <c r="L66" s="209" t="s">
        <v>7663</v>
      </c>
      <c r="M66" s="209" t="s">
        <v>7664</v>
      </c>
      <c r="N66" s="209" t="s">
        <v>7661</v>
      </c>
      <c r="O66" s="209" t="s">
        <v>5952</v>
      </c>
      <c r="P66" s="209"/>
      <c r="Q66" s="209" t="s">
        <v>7666</v>
      </c>
      <c r="R66" s="209"/>
      <c r="S66" s="209"/>
      <c r="T66" s="218">
        <v>0</v>
      </c>
      <c r="U66" s="223">
        <v>100</v>
      </c>
      <c r="V66" s="218">
        <v>0</v>
      </c>
      <c r="W66" s="209"/>
      <c r="X66" s="209" t="s">
        <v>7667</v>
      </c>
      <c r="Y66" s="219">
        <v>1</v>
      </c>
      <c r="Z66" s="224">
        <v>15768095</v>
      </c>
      <c r="AA66" s="224">
        <v>15768095</v>
      </c>
      <c r="AB66" s="224">
        <f t="shared" si="15"/>
        <v>17660266.400000002</v>
      </c>
      <c r="AC66" s="219">
        <v>1</v>
      </c>
      <c r="AD66" s="224">
        <v>16398818.800000001</v>
      </c>
      <c r="AE66" s="224">
        <v>16398818.800000001</v>
      </c>
      <c r="AF66" s="224">
        <f t="shared" si="16"/>
        <v>18366677.056000002</v>
      </c>
      <c r="AG66" s="219">
        <v>1</v>
      </c>
      <c r="AH66" s="224">
        <v>17054771.550000001</v>
      </c>
      <c r="AI66" s="224">
        <v>17054771.550000001</v>
      </c>
      <c r="AJ66" s="224">
        <f t="shared" si="17"/>
        <v>19101344.136000004</v>
      </c>
      <c r="AK66" s="225"/>
      <c r="AL66" s="225"/>
      <c r="AM66" s="225"/>
      <c r="AN66" s="225"/>
      <c r="AO66" s="225"/>
      <c r="AP66" s="225"/>
      <c r="AQ66" s="225"/>
      <c r="AR66" s="225"/>
      <c r="AS66" s="225"/>
      <c r="AT66" s="225"/>
      <c r="AU66" s="225"/>
      <c r="AV66" s="225"/>
      <c r="AW66" s="225"/>
      <c r="AX66" s="220">
        <v>0</v>
      </c>
      <c r="AY66" s="226">
        <f t="shared" si="14"/>
        <v>0</v>
      </c>
      <c r="AZ66" s="225" t="s">
        <v>7770</v>
      </c>
      <c r="BA66" s="209" t="s">
        <v>7816</v>
      </c>
      <c r="BB66" s="209" t="s">
        <v>7817</v>
      </c>
      <c r="BC66" s="209"/>
      <c r="BD66" s="209"/>
      <c r="BE66" s="209"/>
      <c r="BF66" s="209"/>
      <c r="BG66" s="209"/>
      <c r="BH66" s="209"/>
      <c r="BI66" s="209"/>
      <c r="BJ66" s="209"/>
      <c r="BK66" s="209"/>
      <c r="BL66" s="209" t="s">
        <v>7804</v>
      </c>
    </row>
    <row r="67" spans="1:64" s="221" customFormat="1" ht="15" x14ac:dyDescent="0.25">
      <c r="A67" s="210" t="s">
        <v>7769</v>
      </c>
      <c r="B67" s="209" t="s">
        <v>7548</v>
      </c>
      <c r="C67" s="209" t="s">
        <v>7542</v>
      </c>
      <c r="D67" s="209" t="s">
        <v>7445</v>
      </c>
      <c r="E67" s="209" t="s">
        <v>7445</v>
      </c>
      <c r="F67" s="209" t="s">
        <v>197</v>
      </c>
      <c r="G67" s="209"/>
      <c r="H67" s="209"/>
      <c r="I67" s="209">
        <v>95</v>
      </c>
      <c r="J67" s="209" t="s">
        <v>7661</v>
      </c>
      <c r="K67" s="209" t="s">
        <v>7662</v>
      </c>
      <c r="L67" s="209" t="s">
        <v>7663</v>
      </c>
      <c r="M67" s="209" t="s">
        <v>7664</v>
      </c>
      <c r="N67" s="209" t="s">
        <v>7661</v>
      </c>
      <c r="O67" s="209" t="s">
        <v>5952</v>
      </c>
      <c r="P67" s="209"/>
      <c r="Q67" s="209" t="s">
        <v>7666</v>
      </c>
      <c r="R67" s="209"/>
      <c r="S67" s="209"/>
      <c r="T67" s="218">
        <v>0</v>
      </c>
      <c r="U67" s="223">
        <v>100</v>
      </c>
      <c r="V67" s="218">
        <v>0</v>
      </c>
      <c r="W67" s="209"/>
      <c r="X67" s="209" t="s">
        <v>7667</v>
      </c>
      <c r="Y67" s="219">
        <v>1</v>
      </c>
      <c r="Z67" s="224">
        <v>13140079.17</v>
      </c>
      <c r="AA67" s="224">
        <v>13140079.17</v>
      </c>
      <c r="AB67" s="224">
        <f>IF(X67="С НДС",AA67*1.12,AA67)</f>
        <v>14716888.670400001</v>
      </c>
      <c r="AC67" s="219">
        <v>1</v>
      </c>
      <c r="AD67" s="224">
        <v>16398818.800000001</v>
      </c>
      <c r="AE67" s="224">
        <v>16398818.800000001</v>
      </c>
      <c r="AF67" s="224">
        <f>IF(X67="С НДС",AE67*1.12,AE67)</f>
        <v>18366677.056000002</v>
      </c>
      <c r="AG67" s="219">
        <v>1</v>
      </c>
      <c r="AH67" s="224">
        <v>17054771.550000001</v>
      </c>
      <c r="AI67" s="224">
        <v>17054771.550000001</v>
      </c>
      <c r="AJ67" s="224">
        <f>IF(X67="С НДС",AI67*1.12,AI67)</f>
        <v>19101344.136000004</v>
      </c>
      <c r="AK67" s="209"/>
      <c r="AL67" s="209"/>
      <c r="AM67" s="209"/>
      <c r="AN67" s="209"/>
      <c r="AO67" s="209"/>
      <c r="AP67" s="209"/>
      <c r="AQ67" s="209"/>
      <c r="AR67" s="209"/>
      <c r="AS67" s="209"/>
      <c r="AT67" s="209"/>
      <c r="AU67" s="209"/>
      <c r="AV67" s="209"/>
      <c r="AW67" s="209"/>
      <c r="AX67" s="226">
        <f>SUM(AU67,AQ67,AM67,AE67,AA67,AI67)</f>
        <v>46593669.519999996</v>
      </c>
      <c r="AY67" s="226">
        <f>IF(X67="С НДС",AX67*1.12,AX67)</f>
        <v>52184909.862400003</v>
      </c>
      <c r="AZ67" s="209" t="s">
        <v>7770</v>
      </c>
      <c r="BA67" s="209" t="s">
        <v>7816</v>
      </c>
      <c r="BB67" s="209" t="s">
        <v>7817</v>
      </c>
      <c r="BC67" s="209"/>
      <c r="BD67" s="209"/>
      <c r="BE67" s="209"/>
      <c r="BF67" s="209"/>
      <c r="BG67" s="209"/>
      <c r="BH67" s="209"/>
      <c r="BI67" s="209"/>
      <c r="BJ67" s="209"/>
      <c r="BK67" s="209"/>
      <c r="BL67" s="209"/>
    </row>
    <row r="68" spans="1:64" s="187" customFormat="1" x14ac:dyDescent="0.2">
      <c r="A68" s="12" t="s">
        <v>7657</v>
      </c>
      <c r="B68" s="263" t="s">
        <v>7658</v>
      </c>
      <c r="C68" s="12" t="s">
        <v>7659</v>
      </c>
      <c r="D68" s="12" t="s">
        <v>6280</v>
      </c>
      <c r="E68" s="12" t="s">
        <v>6280</v>
      </c>
      <c r="F68" s="188" t="s">
        <v>105</v>
      </c>
      <c r="G68" s="188" t="s">
        <v>7660</v>
      </c>
      <c r="H68" s="43"/>
      <c r="I68" s="12">
        <v>100</v>
      </c>
      <c r="J68" s="103" t="s">
        <v>7661</v>
      </c>
      <c r="K68" s="43" t="s">
        <v>7662</v>
      </c>
      <c r="L68" s="12" t="s">
        <v>7663</v>
      </c>
      <c r="M68" s="12" t="s">
        <v>7664</v>
      </c>
      <c r="N68" s="103" t="s">
        <v>7661</v>
      </c>
      <c r="O68" s="12" t="s">
        <v>7408</v>
      </c>
      <c r="P68" s="188"/>
      <c r="Q68" s="188"/>
      <c r="R68" s="188" t="s">
        <v>7665</v>
      </c>
      <c r="S68" s="188" t="s">
        <v>7666</v>
      </c>
      <c r="T68" s="188"/>
      <c r="U68" s="188">
        <v>100</v>
      </c>
      <c r="V68" s="188"/>
      <c r="W68" s="188"/>
      <c r="X68" s="188" t="s">
        <v>7667</v>
      </c>
      <c r="Y68" s="251"/>
      <c r="Z68" s="75"/>
      <c r="AA68" s="189">
        <f>(1121995.41+1395303+451944.64)+(121643.5+192335)+(121643.5+192335)</f>
        <v>3597200.0500000003</v>
      </c>
      <c r="AB68" s="252">
        <f t="shared" ref="AB68:AB82" si="18">IF(X68="С НДС",AA68*1.12,AA68)</f>
        <v>4028864.0560000008</v>
      </c>
      <c r="AC68" s="189"/>
      <c r="AD68" s="75"/>
      <c r="AE68" s="189">
        <v>3699351.21</v>
      </c>
      <c r="AF68" s="189">
        <f>IF(X68="С НДС",AE68*1.12,AE68)</f>
        <v>4143273.3552000006</v>
      </c>
      <c r="AG68" s="189"/>
      <c r="AH68" s="75"/>
      <c r="AI68" s="189">
        <v>3720099.21</v>
      </c>
      <c r="AJ68" s="189">
        <f>IF(X68="С НДС",AI68*1.12,AI68)</f>
        <v>4166511.1152000003</v>
      </c>
      <c r="AK68" s="189"/>
      <c r="AL68" s="189"/>
      <c r="AM68" s="189"/>
      <c r="AN68" s="189"/>
      <c r="AO68" s="189"/>
      <c r="AP68" s="189"/>
      <c r="AQ68" s="189"/>
      <c r="AR68" s="189"/>
      <c r="AS68" s="189"/>
      <c r="AT68" s="189"/>
      <c r="AU68" s="189"/>
      <c r="AV68" s="189"/>
      <c r="AW68" s="189"/>
      <c r="AX68" s="189">
        <f t="shared" ref="AX68:AX82" si="19">SUM(AA68,AE68,AI68,AM68)</f>
        <v>11016650.469999999</v>
      </c>
      <c r="AY68" s="252">
        <f t="shared" ref="AY68:AY82" si="20">IF(X68="С НДС",AX68*1.12,AX68)</f>
        <v>12338648.5264</v>
      </c>
      <c r="AZ68" s="190">
        <v>120240021112</v>
      </c>
      <c r="BA68" s="12" t="s">
        <v>7668</v>
      </c>
      <c r="BB68" s="12" t="s">
        <v>7669</v>
      </c>
      <c r="BC68" s="188"/>
      <c r="BD68" s="188"/>
      <c r="BE68" s="188"/>
      <c r="BF68" s="188"/>
      <c r="BG68" s="188"/>
      <c r="BH68" s="188"/>
      <c r="BI68" s="188"/>
      <c r="BJ68" s="188"/>
      <c r="BK68" s="188"/>
      <c r="BL68" s="188"/>
    </row>
    <row r="69" spans="1:64" s="187" customFormat="1" x14ac:dyDescent="0.2">
      <c r="A69" s="12" t="s">
        <v>7657</v>
      </c>
      <c r="B69" s="263" t="s">
        <v>7670</v>
      </c>
      <c r="C69" s="12" t="s">
        <v>7659</v>
      </c>
      <c r="D69" s="12" t="s">
        <v>6280</v>
      </c>
      <c r="E69" s="12" t="s">
        <v>6280</v>
      </c>
      <c r="F69" s="188" t="s">
        <v>105</v>
      </c>
      <c r="G69" s="188" t="s">
        <v>7660</v>
      </c>
      <c r="H69" s="43"/>
      <c r="I69" s="12">
        <v>100</v>
      </c>
      <c r="J69" s="103" t="s">
        <v>7661</v>
      </c>
      <c r="K69" s="43" t="s">
        <v>7662</v>
      </c>
      <c r="L69" s="12" t="s">
        <v>7663</v>
      </c>
      <c r="M69" s="12" t="s">
        <v>7664</v>
      </c>
      <c r="N69" s="103" t="s">
        <v>7661</v>
      </c>
      <c r="O69" s="12" t="s">
        <v>7405</v>
      </c>
      <c r="P69" s="188"/>
      <c r="Q69" s="188"/>
      <c r="R69" s="188" t="s">
        <v>7665</v>
      </c>
      <c r="S69" s="188" t="s">
        <v>7666</v>
      </c>
      <c r="T69" s="188"/>
      <c r="U69" s="188">
        <v>100</v>
      </c>
      <c r="V69" s="188"/>
      <c r="W69" s="188"/>
      <c r="X69" s="188" t="s">
        <v>7667</v>
      </c>
      <c r="Y69" s="251"/>
      <c r="Z69" s="75"/>
      <c r="AA69" s="189">
        <v>3845469.6</v>
      </c>
      <c r="AB69" s="252">
        <f t="shared" si="18"/>
        <v>4306925.9520000005</v>
      </c>
      <c r="AC69" s="189"/>
      <c r="AD69" s="75"/>
      <c r="AE69" s="189">
        <v>3845469.6</v>
      </c>
      <c r="AF69" s="189">
        <f t="shared" ref="AF69:AF82" si="21">IF(X69="С НДС",AE69*1.12,AE69)</f>
        <v>4306925.9520000005</v>
      </c>
      <c r="AG69" s="189"/>
      <c r="AH69" s="75"/>
      <c r="AI69" s="189">
        <v>3845469.6</v>
      </c>
      <c r="AJ69" s="189">
        <f t="shared" ref="AJ69:AJ82" si="22">IF(X69="С НДС",AI69*1.12,AI69)</f>
        <v>4306925.9520000005</v>
      </c>
      <c r="AK69" s="189"/>
      <c r="AL69" s="189"/>
      <c r="AM69" s="189"/>
      <c r="AN69" s="189"/>
      <c r="AO69" s="189"/>
      <c r="AP69" s="189"/>
      <c r="AQ69" s="189"/>
      <c r="AR69" s="189"/>
      <c r="AS69" s="189"/>
      <c r="AT69" s="189"/>
      <c r="AU69" s="189"/>
      <c r="AV69" s="189"/>
      <c r="AW69" s="189"/>
      <c r="AX69" s="189">
        <f t="shared" si="19"/>
        <v>11536408.800000001</v>
      </c>
      <c r="AY69" s="252">
        <f t="shared" si="20"/>
        <v>12920777.856000002</v>
      </c>
      <c r="AZ69" s="190">
        <v>120240021112</v>
      </c>
      <c r="BA69" s="12" t="s">
        <v>7671</v>
      </c>
      <c r="BB69" s="12" t="s">
        <v>6285</v>
      </c>
      <c r="BC69" s="188"/>
      <c r="BD69" s="188"/>
      <c r="BE69" s="188"/>
      <c r="BF69" s="188"/>
      <c r="BG69" s="188"/>
      <c r="BH69" s="188"/>
      <c r="BI69" s="188"/>
      <c r="BJ69" s="188"/>
      <c r="BK69" s="188"/>
      <c r="BL69" s="188"/>
    </row>
    <row r="70" spans="1:64" s="187" customFormat="1" x14ac:dyDescent="0.2">
      <c r="A70" s="12" t="s">
        <v>7657</v>
      </c>
      <c r="B70" s="263" t="s">
        <v>7672</v>
      </c>
      <c r="C70" s="12" t="s">
        <v>7659</v>
      </c>
      <c r="D70" s="12" t="s">
        <v>6280</v>
      </c>
      <c r="E70" s="12" t="s">
        <v>6280</v>
      </c>
      <c r="F70" s="188" t="s">
        <v>105</v>
      </c>
      <c r="G70" s="188" t="s">
        <v>7660</v>
      </c>
      <c r="H70" s="43"/>
      <c r="I70" s="12">
        <v>100</v>
      </c>
      <c r="J70" s="103" t="s">
        <v>7661</v>
      </c>
      <c r="K70" s="43" t="s">
        <v>7662</v>
      </c>
      <c r="L70" s="12" t="s">
        <v>7663</v>
      </c>
      <c r="M70" s="12" t="s">
        <v>7664</v>
      </c>
      <c r="N70" s="103" t="s">
        <v>7661</v>
      </c>
      <c r="O70" s="12" t="s">
        <v>7399</v>
      </c>
      <c r="P70" s="188"/>
      <c r="Q70" s="188"/>
      <c r="R70" s="188" t="s">
        <v>7665</v>
      </c>
      <c r="S70" s="188" t="s">
        <v>7666</v>
      </c>
      <c r="T70" s="188"/>
      <c r="U70" s="188">
        <v>100</v>
      </c>
      <c r="V70" s="188"/>
      <c r="W70" s="188"/>
      <c r="X70" s="188" t="s">
        <v>7667</v>
      </c>
      <c r="Y70" s="251"/>
      <c r="Z70" s="75"/>
      <c r="AA70" s="189">
        <v>20074963.989999998</v>
      </c>
      <c r="AB70" s="252">
        <f t="shared" si="18"/>
        <v>22483959.6688</v>
      </c>
      <c r="AC70" s="189"/>
      <c r="AD70" s="75"/>
      <c r="AE70" s="189">
        <v>20074963.989999998</v>
      </c>
      <c r="AF70" s="189">
        <f t="shared" si="21"/>
        <v>22483959.6688</v>
      </c>
      <c r="AG70" s="189"/>
      <c r="AH70" s="75"/>
      <c r="AI70" s="189">
        <v>20074963.989999998</v>
      </c>
      <c r="AJ70" s="189">
        <f t="shared" si="22"/>
        <v>22483959.6688</v>
      </c>
      <c r="AK70" s="189"/>
      <c r="AL70" s="189"/>
      <c r="AM70" s="189"/>
      <c r="AN70" s="189"/>
      <c r="AO70" s="189"/>
      <c r="AP70" s="189"/>
      <c r="AQ70" s="189"/>
      <c r="AR70" s="189"/>
      <c r="AS70" s="189"/>
      <c r="AT70" s="189"/>
      <c r="AU70" s="189"/>
      <c r="AV70" s="189"/>
      <c r="AW70" s="189"/>
      <c r="AX70" s="189">
        <f t="shared" si="19"/>
        <v>60224891.969999999</v>
      </c>
      <c r="AY70" s="252">
        <f t="shared" si="20"/>
        <v>67451879.006400004</v>
      </c>
      <c r="AZ70" s="190">
        <v>120240021112</v>
      </c>
      <c r="BA70" s="12" t="s">
        <v>7673</v>
      </c>
      <c r="BB70" s="12" t="s">
        <v>7674</v>
      </c>
      <c r="BC70" s="188"/>
      <c r="BD70" s="188"/>
      <c r="BE70" s="188"/>
      <c r="BF70" s="188"/>
      <c r="BG70" s="188"/>
      <c r="BH70" s="188"/>
      <c r="BI70" s="188"/>
      <c r="BJ70" s="188"/>
      <c r="BK70" s="188"/>
      <c r="BL70" s="188"/>
    </row>
    <row r="71" spans="1:64" s="187" customFormat="1" x14ac:dyDescent="0.2">
      <c r="A71" s="12" t="s">
        <v>7657</v>
      </c>
      <c r="B71" s="263" t="s">
        <v>7675</v>
      </c>
      <c r="C71" s="12" t="s">
        <v>7659</v>
      </c>
      <c r="D71" s="12" t="s">
        <v>6280</v>
      </c>
      <c r="E71" s="12" t="s">
        <v>6280</v>
      </c>
      <c r="F71" s="188" t="s">
        <v>105</v>
      </c>
      <c r="G71" s="188" t="s">
        <v>7660</v>
      </c>
      <c r="H71" s="43"/>
      <c r="I71" s="12">
        <v>100</v>
      </c>
      <c r="J71" s="103" t="s">
        <v>7661</v>
      </c>
      <c r="K71" s="43" t="s">
        <v>7662</v>
      </c>
      <c r="L71" s="12" t="s">
        <v>7663</v>
      </c>
      <c r="M71" s="12" t="s">
        <v>7664</v>
      </c>
      <c r="N71" s="103" t="s">
        <v>7661</v>
      </c>
      <c r="O71" s="12" t="s">
        <v>6530</v>
      </c>
      <c r="P71" s="188"/>
      <c r="Q71" s="188"/>
      <c r="R71" s="188" t="s">
        <v>7665</v>
      </c>
      <c r="S71" s="188" t="s">
        <v>7666</v>
      </c>
      <c r="T71" s="188"/>
      <c r="U71" s="188">
        <v>100</v>
      </c>
      <c r="V71" s="188"/>
      <c r="W71" s="188"/>
      <c r="X71" s="188" t="s">
        <v>7667</v>
      </c>
      <c r="Y71" s="251"/>
      <c r="Z71" s="75"/>
      <c r="AA71" s="189">
        <f>(1094256+2280384)+17419600+(3367367.04+158360)</f>
        <v>24319967.039999999</v>
      </c>
      <c r="AB71" s="252">
        <f t="shared" si="18"/>
        <v>27238363.084800001</v>
      </c>
      <c r="AC71" s="189"/>
      <c r="AD71" s="75"/>
      <c r="AE71" s="189">
        <f>(1094256+2280384)+17419600+(3367367.04+158360)</f>
        <v>24319967.039999999</v>
      </c>
      <c r="AF71" s="189">
        <f t="shared" si="21"/>
        <v>27238363.084800001</v>
      </c>
      <c r="AG71" s="189"/>
      <c r="AH71" s="75"/>
      <c r="AI71" s="189">
        <f>(1094256+2280384)+17419600+(3367367.04+158360)</f>
        <v>24319967.039999999</v>
      </c>
      <c r="AJ71" s="189">
        <f t="shared" si="22"/>
        <v>27238363.084800001</v>
      </c>
      <c r="AK71" s="189"/>
      <c r="AL71" s="189"/>
      <c r="AM71" s="189"/>
      <c r="AN71" s="189"/>
      <c r="AO71" s="189"/>
      <c r="AP71" s="189"/>
      <c r="AQ71" s="189"/>
      <c r="AR71" s="189"/>
      <c r="AS71" s="189"/>
      <c r="AT71" s="189"/>
      <c r="AU71" s="189"/>
      <c r="AV71" s="189"/>
      <c r="AW71" s="189"/>
      <c r="AX71" s="189">
        <f t="shared" si="19"/>
        <v>72959901.120000005</v>
      </c>
      <c r="AY71" s="252">
        <f t="shared" si="20"/>
        <v>81715089.254400015</v>
      </c>
      <c r="AZ71" s="190">
        <v>120240021112</v>
      </c>
      <c r="BA71" s="12" t="s">
        <v>7676</v>
      </c>
      <c r="BB71" s="12" t="s">
        <v>6306</v>
      </c>
      <c r="BC71" s="188"/>
      <c r="BD71" s="188"/>
      <c r="BE71" s="188"/>
      <c r="BF71" s="188"/>
      <c r="BG71" s="188"/>
      <c r="BH71" s="188"/>
      <c r="BI71" s="188"/>
      <c r="BJ71" s="188"/>
      <c r="BK71" s="188"/>
      <c r="BL71" s="188"/>
    </row>
    <row r="72" spans="1:64" s="187" customFormat="1" x14ac:dyDescent="0.2">
      <c r="A72" s="12" t="s">
        <v>7657</v>
      </c>
      <c r="B72" s="263" t="s">
        <v>7677</v>
      </c>
      <c r="C72" s="12" t="s">
        <v>7678</v>
      </c>
      <c r="D72" s="12" t="s">
        <v>7679</v>
      </c>
      <c r="E72" s="12" t="s">
        <v>7679</v>
      </c>
      <c r="F72" s="188" t="s">
        <v>197</v>
      </c>
      <c r="G72" s="188"/>
      <c r="H72" s="43"/>
      <c r="I72" s="12">
        <v>100</v>
      </c>
      <c r="J72" s="103" t="s">
        <v>7661</v>
      </c>
      <c r="K72" s="43" t="s">
        <v>7662</v>
      </c>
      <c r="L72" s="12" t="s">
        <v>7665</v>
      </c>
      <c r="M72" s="12" t="s">
        <v>7664</v>
      </c>
      <c r="N72" s="103" t="s">
        <v>7661</v>
      </c>
      <c r="O72" s="12" t="s">
        <v>7405</v>
      </c>
      <c r="P72" s="188"/>
      <c r="Q72" s="188"/>
      <c r="R72" s="188" t="s">
        <v>7680</v>
      </c>
      <c r="S72" s="188" t="s">
        <v>7666</v>
      </c>
      <c r="T72" s="188"/>
      <c r="U72" s="188">
        <v>100</v>
      </c>
      <c r="V72" s="188"/>
      <c r="W72" s="188"/>
      <c r="X72" s="188" t="s">
        <v>7667</v>
      </c>
      <c r="Y72" s="251"/>
      <c r="Z72" s="75"/>
      <c r="AA72" s="189">
        <v>6363000</v>
      </c>
      <c r="AB72" s="252">
        <f t="shared" si="18"/>
        <v>7126560.0000000009</v>
      </c>
      <c r="AC72" s="189"/>
      <c r="AD72" s="75"/>
      <c r="AE72" s="189">
        <f>8330000+154000</f>
        <v>8484000</v>
      </c>
      <c r="AF72" s="189">
        <f t="shared" si="21"/>
        <v>9502080</v>
      </c>
      <c r="AG72" s="189"/>
      <c r="AH72" s="75"/>
      <c r="AI72" s="189">
        <f>8330000+154000</f>
        <v>8484000</v>
      </c>
      <c r="AJ72" s="189">
        <f t="shared" si="22"/>
        <v>9502080</v>
      </c>
      <c r="AK72" s="189"/>
      <c r="AL72" s="189"/>
      <c r="AM72" s="189"/>
      <c r="AN72" s="189"/>
      <c r="AO72" s="189"/>
      <c r="AP72" s="189"/>
      <c r="AQ72" s="189"/>
      <c r="AR72" s="189"/>
      <c r="AS72" s="189"/>
      <c r="AT72" s="189"/>
      <c r="AU72" s="189"/>
      <c r="AV72" s="189"/>
      <c r="AW72" s="189"/>
      <c r="AX72" s="189">
        <f t="shared" si="19"/>
        <v>23331000</v>
      </c>
      <c r="AY72" s="252">
        <f t="shared" si="20"/>
        <v>26130720.000000004</v>
      </c>
      <c r="AZ72" s="190">
        <v>120240021112</v>
      </c>
      <c r="BA72" s="12" t="s">
        <v>7681</v>
      </c>
      <c r="BB72" s="12" t="s">
        <v>6314</v>
      </c>
      <c r="BC72" s="188"/>
      <c r="BD72" s="188"/>
      <c r="BE72" s="188"/>
      <c r="BF72" s="188"/>
      <c r="BG72" s="188"/>
      <c r="BH72" s="188"/>
      <c r="BI72" s="188"/>
      <c r="BJ72" s="188"/>
      <c r="BK72" s="188"/>
      <c r="BL72" s="188"/>
    </row>
    <row r="73" spans="1:64" s="187" customFormat="1" x14ac:dyDescent="0.2">
      <c r="A73" s="12" t="s">
        <v>7657</v>
      </c>
      <c r="B73" s="263" t="s">
        <v>7682</v>
      </c>
      <c r="C73" s="12" t="s">
        <v>7678</v>
      </c>
      <c r="D73" s="12" t="s">
        <v>7679</v>
      </c>
      <c r="E73" s="12" t="s">
        <v>7679</v>
      </c>
      <c r="F73" s="188" t="s">
        <v>197</v>
      </c>
      <c r="G73" s="188"/>
      <c r="H73" s="43"/>
      <c r="I73" s="12">
        <v>100</v>
      </c>
      <c r="J73" s="103" t="s">
        <v>7661</v>
      </c>
      <c r="K73" s="43" t="s">
        <v>7662</v>
      </c>
      <c r="L73" s="12" t="s">
        <v>7665</v>
      </c>
      <c r="M73" s="12" t="s">
        <v>7664</v>
      </c>
      <c r="N73" s="103" t="s">
        <v>7661</v>
      </c>
      <c r="O73" s="12" t="s">
        <v>7402</v>
      </c>
      <c r="P73" s="188"/>
      <c r="Q73" s="188"/>
      <c r="R73" s="188" t="s">
        <v>7680</v>
      </c>
      <c r="S73" s="188" t="s">
        <v>7666</v>
      </c>
      <c r="T73" s="188"/>
      <c r="U73" s="188">
        <v>100</v>
      </c>
      <c r="V73" s="188"/>
      <c r="W73" s="188"/>
      <c r="X73" s="188" t="s">
        <v>7667</v>
      </c>
      <c r="Y73" s="251"/>
      <c r="Z73" s="75"/>
      <c r="AA73" s="189">
        <v>27140400</v>
      </c>
      <c r="AB73" s="252">
        <f t="shared" si="18"/>
        <v>30397248.000000004</v>
      </c>
      <c r="AC73" s="189"/>
      <c r="AD73" s="75"/>
      <c r="AE73" s="189">
        <f>35438400+748800</f>
        <v>36187200</v>
      </c>
      <c r="AF73" s="189">
        <f t="shared" si="21"/>
        <v>40529664.000000007</v>
      </c>
      <c r="AG73" s="189"/>
      <c r="AH73" s="75"/>
      <c r="AI73" s="189">
        <f>35438400+748800</f>
        <v>36187200</v>
      </c>
      <c r="AJ73" s="189">
        <f t="shared" si="22"/>
        <v>40529664.000000007</v>
      </c>
      <c r="AK73" s="189"/>
      <c r="AL73" s="189"/>
      <c r="AM73" s="189"/>
      <c r="AN73" s="189"/>
      <c r="AO73" s="189"/>
      <c r="AP73" s="189"/>
      <c r="AQ73" s="189"/>
      <c r="AR73" s="189"/>
      <c r="AS73" s="189"/>
      <c r="AT73" s="189"/>
      <c r="AU73" s="189"/>
      <c r="AV73" s="189"/>
      <c r="AW73" s="189"/>
      <c r="AX73" s="189">
        <f t="shared" si="19"/>
        <v>99514800</v>
      </c>
      <c r="AY73" s="252">
        <f t="shared" si="20"/>
        <v>111456576.00000001</v>
      </c>
      <c r="AZ73" s="190">
        <v>120240021112</v>
      </c>
      <c r="BA73" s="12" t="s">
        <v>7683</v>
      </c>
      <c r="BB73" s="12" t="s">
        <v>6318</v>
      </c>
      <c r="BC73" s="188"/>
      <c r="BD73" s="188"/>
      <c r="BE73" s="188"/>
      <c r="BF73" s="188"/>
      <c r="BG73" s="188"/>
      <c r="BH73" s="188"/>
      <c r="BI73" s="188"/>
      <c r="BJ73" s="188"/>
      <c r="BK73" s="188"/>
      <c r="BL73" s="188"/>
    </row>
    <row r="74" spans="1:64" s="187" customFormat="1" x14ac:dyDescent="0.2">
      <c r="A74" s="12" t="s">
        <v>7657</v>
      </c>
      <c r="B74" s="263" t="s">
        <v>7684</v>
      </c>
      <c r="C74" s="12" t="s">
        <v>7678</v>
      </c>
      <c r="D74" s="12" t="s">
        <v>7679</v>
      </c>
      <c r="E74" s="12" t="s">
        <v>7679</v>
      </c>
      <c r="F74" s="188" t="s">
        <v>197</v>
      </c>
      <c r="G74" s="188"/>
      <c r="H74" s="43"/>
      <c r="I74" s="12">
        <v>100</v>
      </c>
      <c r="J74" s="103" t="s">
        <v>7661</v>
      </c>
      <c r="K74" s="43" t="s">
        <v>7662</v>
      </c>
      <c r="L74" s="12" t="s">
        <v>7665</v>
      </c>
      <c r="M74" s="12" t="s">
        <v>7664</v>
      </c>
      <c r="N74" s="103" t="s">
        <v>7661</v>
      </c>
      <c r="O74" s="12" t="s">
        <v>7408</v>
      </c>
      <c r="P74" s="188"/>
      <c r="Q74" s="188"/>
      <c r="R74" s="188" t="s">
        <v>7680</v>
      </c>
      <c r="S74" s="188" t="s">
        <v>7666</v>
      </c>
      <c r="T74" s="188"/>
      <c r="U74" s="188">
        <v>100</v>
      </c>
      <c r="V74" s="188"/>
      <c r="W74" s="188"/>
      <c r="X74" s="188" t="s">
        <v>7667</v>
      </c>
      <c r="Y74" s="251"/>
      <c r="Z74" s="75"/>
      <c r="AA74" s="189">
        <v>12520200</v>
      </c>
      <c r="AB74" s="252">
        <f t="shared" si="18"/>
        <v>14022624.000000002</v>
      </c>
      <c r="AC74" s="189"/>
      <c r="AD74" s="75"/>
      <c r="AE74" s="189">
        <f>15142400+1114400+436800</f>
        <v>16693600</v>
      </c>
      <c r="AF74" s="189">
        <f t="shared" si="21"/>
        <v>18696832</v>
      </c>
      <c r="AG74" s="189"/>
      <c r="AH74" s="75"/>
      <c r="AI74" s="189">
        <f>15142400+1114400+436800</f>
        <v>16693600</v>
      </c>
      <c r="AJ74" s="189">
        <f t="shared" si="22"/>
        <v>18696832</v>
      </c>
      <c r="AK74" s="189"/>
      <c r="AL74" s="189"/>
      <c r="AM74" s="189"/>
      <c r="AN74" s="189"/>
      <c r="AO74" s="189"/>
      <c r="AP74" s="189"/>
      <c r="AQ74" s="189"/>
      <c r="AR74" s="189"/>
      <c r="AS74" s="189"/>
      <c r="AT74" s="189"/>
      <c r="AU74" s="189"/>
      <c r="AV74" s="189"/>
      <c r="AW74" s="189"/>
      <c r="AX74" s="189">
        <f t="shared" si="19"/>
        <v>45907400</v>
      </c>
      <c r="AY74" s="252">
        <f t="shared" si="20"/>
        <v>51416288.000000007</v>
      </c>
      <c r="AZ74" s="190">
        <v>120240021112</v>
      </c>
      <c r="BA74" s="12" t="s">
        <v>7685</v>
      </c>
      <c r="BB74" s="12" t="s">
        <v>6322</v>
      </c>
      <c r="BC74" s="188"/>
      <c r="BD74" s="188"/>
      <c r="BE74" s="188"/>
      <c r="BF74" s="188"/>
      <c r="BG74" s="188"/>
      <c r="BH74" s="188"/>
      <c r="BI74" s="188"/>
      <c r="BJ74" s="188"/>
      <c r="BK74" s="188"/>
      <c r="BL74" s="188"/>
    </row>
    <row r="75" spans="1:64" s="187" customFormat="1" x14ac:dyDescent="0.2">
      <c r="A75" s="12" t="s">
        <v>7657</v>
      </c>
      <c r="B75" s="263" t="s">
        <v>7686</v>
      </c>
      <c r="C75" s="12" t="s">
        <v>7678</v>
      </c>
      <c r="D75" s="12" t="s">
        <v>7679</v>
      </c>
      <c r="E75" s="12" t="s">
        <v>7679</v>
      </c>
      <c r="F75" s="188" t="s">
        <v>197</v>
      </c>
      <c r="G75" s="188"/>
      <c r="H75" s="43"/>
      <c r="I75" s="12">
        <v>100</v>
      </c>
      <c r="J75" s="103" t="s">
        <v>7661</v>
      </c>
      <c r="K75" s="43" t="s">
        <v>7662</v>
      </c>
      <c r="L75" s="12" t="s">
        <v>7665</v>
      </c>
      <c r="M75" s="12" t="s">
        <v>7664</v>
      </c>
      <c r="N75" s="103" t="s">
        <v>7661</v>
      </c>
      <c r="O75" s="12" t="s">
        <v>7399</v>
      </c>
      <c r="P75" s="188"/>
      <c r="Q75" s="188"/>
      <c r="R75" s="188" t="s">
        <v>7680</v>
      </c>
      <c r="S75" s="188" t="s">
        <v>7666</v>
      </c>
      <c r="T75" s="188"/>
      <c r="U75" s="188">
        <v>100</v>
      </c>
      <c r="V75" s="188"/>
      <c r="W75" s="188"/>
      <c r="X75" s="188" t="s">
        <v>7667</v>
      </c>
      <c r="Y75" s="251"/>
      <c r="Z75" s="75"/>
      <c r="AA75" s="189">
        <v>10174125</v>
      </c>
      <c r="AB75" s="252">
        <f t="shared" si="18"/>
        <v>11395020.000000002</v>
      </c>
      <c r="AC75" s="189"/>
      <c r="AD75" s="75"/>
      <c r="AE75" s="189">
        <f>12720500+845000</f>
        <v>13565500</v>
      </c>
      <c r="AF75" s="189">
        <f t="shared" si="21"/>
        <v>15193360.000000002</v>
      </c>
      <c r="AG75" s="189"/>
      <c r="AH75" s="75"/>
      <c r="AI75" s="189">
        <f>12720500+845000</f>
        <v>13565500</v>
      </c>
      <c r="AJ75" s="189">
        <f t="shared" si="22"/>
        <v>15193360.000000002</v>
      </c>
      <c r="AK75" s="189"/>
      <c r="AL75" s="189"/>
      <c r="AM75" s="189"/>
      <c r="AN75" s="189"/>
      <c r="AO75" s="189"/>
      <c r="AP75" s="189"/>
      <c r="AQ75" s="189"/>
      <c r="AR75" s="189"/>
      <c r="AS75" s="189"/>
      <c r="AT75" s="189"/>
      <c r="AU75" s="189"/>
      <c r="AV75" s="189"/>
      <c r="AW75" s="189"/>
      <c r="AX75" s="189">
        <f t="shared" si="19"/>
        <v>37305125</v>
      </c>
      <c r="AY75" s="252">
        <f t="shared" si="20"/>
        <v>41781740.000000007</v>
      </c>
      <c r="AZ75" s="190">
        <v>120240021112</v>
      </c>
      <c r="BA75" s="12" t="s">
        <v>7687</v>
      </c>
      <c r="BB75" s="12" t="s">
        <v>6326</v>
      </c>
      <c r="BC75" s="188"/>
      <c r="BD75" s="188"/>
      <c r="BE75" s="188"/>
      <c r="BF75" s="188"/>
      <c r="BG75" s="188"/>
      <c r="BH75" s="188"/>
      <c r="BI75" s="188"/>
      <c r="BJ75" s="188"/>
      <c r="BK75" s="188"/>
      <c r="BL75" s="188"/>
    </row>
    <row r="76" spans="1:64" s="187" customFormat="1" x14ac:dyDescent="0.2">
      <c r="A76" s="12" t="s">
        <v>7657</v>
      </c>
      <c r="B76" s="263" t="s">
        <v>7688</v>
      </c>
      <c r="C76" s="12" t="s">
        <v>7678</v>
      </c>
      <c r="D76" s="12" t="s">
        <v>7679</v>
      </c>
      <c r="E76" s="12" t="s">
        <v>7679</v>
      </c>
      <c r="F76" s="188" t="s">
        <v>197</v>
      </c>
      <c r="G76" s="188"/>
      <c r="H76" s="43"/>
      <c r="I76" s="12">
        <v>100</v>
      </c>
      <c r="J76" s="103" t="s">
        <v>7661</v>
      </c>
      <c r="K76" s="43" t="s">
        <v>7662</v>
      </c>
      <c r="L76" s="12" t="s">
        <v>7665</v>
      </c>
      <c r="M76" s="12" t="s">
        <v>7664</v>
      </c>
      <c r="N76" s="103" t="s">
        <v>7661</v>
      </c>
      <c r="O76" s="12" t="s">
        <v>7689</v>
      </c>
      <c r="P76" s="188"/>
      <c r="Q76" s="188"/>
      <c r="R76" s="188" t="s">
        <v>7680</v>
      </c>
      <c r="S76" s="188" t="s">
        <v>7666</v>
      </c>
      <c r="T76" s="188"/>
      <c r="U76" s="188">
        <v>100</v>
      </c>
      <c r="V76" s="188"/>
      <c r="W76" s="188"/>
      <c r="X76" s="188" t="s">
        <v>7667</v>
      </c>
      <c r="Y76" s="251"/>
      <c r="Z76" s="75"/>
      <c r="AA76" s="189">
        <v>4391625</v>
      </c>
      <c r="AB76" s="252">
        <f t="shared" si="18"/>
        <v>4918620.0000000009</v>
      </c>
      <c r="AC76" s="189"/>
      <c r="AD76" s="75"/>
      <c r="AE76" s="189">
        <f>2544500+1855000+1456000</f>
        <v>5855500</v>
      </c>
      <c r="AF76" s="189">
        <f t="shared" si="21"/>
        <v>6558160.0000000009</v>
      </c>
      <c r="AG76" s="189"/>
      <c r="AH76" s="75"/>
      <c r="AI76" s="189">
        <f>2544500+1855000+1456000</f>
        <v>5855500</v>
      </c>
      <c r="AJ76" s="189">
        <f t="shared" si="22"/>
        <v>6558160.0000000009</v>
      </c>
      <c r="AK76" s="189"/>
      <c r="AL76" s="189"/>
      <c r="AM76" s="189"/>
      <c r="AN76" s="189"/>
      <c r="AO76" s="189"/>
      <c r="AP76" s="189"/>
      <c r="AQ76" s="189"/>
      <c r="AR76" s="189"/>
      <c r="AS76" s="189"/>
      <c r="AT76" s="189"/>
      <c r="AU76" s="189"/>
      <c r="AV76" s="189"/>
      <c r="AW76" s="189"/>
      <c r="AX76" s="189">
        <f t="shared" si="19"/>
        <v>16102625</v>
      </c>
      <c r="AY76" s="252">
        <f t="shared" si="20"/>
        <v>18034940</v>
      </c>
      <c r="AZ76" s="190">
        <v>120240021112</v>
      </c>
      <c r="BA76" s="12" t="s">
        <v>7690</v>
      </c>
      <c r="BB76" s="12" t="s">
        <v>6330</v>
      </c>
      <c r="BC76" s="188"/>
      <c r="BD76" s="188"/>
      <c r="BE76" s="188"/>
      <c r="BF76" s="188"/>
      <c r="BG76" s="188"/>
      <c r="BH76" s="188"/>
      <c r="BI76" s="188"/>
      <c r="BJ76" s="188"/>
      <c r="BK76" s="188"/>
      <c r="BL76" s="188"/>
    </row>
    <row r="77" spans="1:64" s="187" customFormat="1" x14ac:dyDescent="0.2">
      <c r="A77" s="12" t="s">
        <v>7657</v>
      </c>
      <c r="B77" s="263" t="s">
        <v>7691</v>
      </c>
      <c r="C77" s="12" t="s">
        <v>7692</v>
      </c>
      <c r="D77" s="12" t="s">
        <v>7693</v>
      </c>
      <c r="E77" s="12" t="s">
        <v>7693</v>
      </c>
      <c r="F77" s="188" t="s">
        <v>197</v>
      </c>
      <c r="G77" s="188"/>
      <c r="H77" s="43"/>
      <c r="I77" s="12">
        <v>80</v>
      </c>
      <c r="J77" s="103" t="s">
        <v>7661</v>
      </c>
      <c r="K77" s="43" t="s">
        <v>7662</v>
      </c>
      <c r="L77" s="12" t="s">
        <v>7663</v>
      </c>
      <c r="M77" s="12" t="s">
        <v>7664</v>
      </c>
      <c r="N77" s="103" t="s">
        <v>7661</v>
      </c>
      <c r="O77" s="12" t="s">
        <v>7402</v>
      </c>
      <c r="P77" s="188"/>
      <c r="Q77" s="188"/>
      <c r="R77" s="188" t="s">
        <v>7680</v>
      </c>
      <c r="S77" s="188" t="s">
        <v>7666</v>
      </c>
      <c r="T77" s="188"/>
      <c r="U77" s="188">
        <v>100</v>
      </c>
      <c r="V77" s="188"/>
      <c r="W77" s="188"/>
      <c r="X77" s="188" t="s">
        <v>7667</v>
      </c>
      <c r="Y77" s="251"/>
      <c r="Z77" s="75"/>
      <c r="AA77" s="189">
        <v>12182040</v>
      </c>
      <c r="AB77" s="252">
        <f t="shared" si="18"/>
        <v>13643884.800000001</v>
      </c>
      <c r="AC77" s="189"/>
      <c r="AD77" s="75"/>
      <c r="AE77" s="189">
        <f>15756000+1341600</f>
        <v>17097600</v>
      </c>
      <c r="AF77" s="189">
        <f t="shared" si="21"/>
        <v>19149312</v>
      </c>
      <c r="AG77" s="189"/>
      <c r="AH77" s="75"/>
      <c r="AI77" s="189">
        <f>15756000+1341600</f>
        <v>17097600</v>
      </c>
      <c r="AJ77" s="189">
        <f t="shared" si="22"/>
        <v>19149312</v>
      </c>
      <c r="AK77" s="189"/>
      <c r="AL77" s="189"/>
      <c r="AM77" s="189"/>
      <c r="AN77" s="189"/>
      <c r="AO77" s="189"/>
      <c r="AP77" s="189"/>
      <c r="AQ77" s="189"/>
      <c r="AR77" s="189"/>
      <c r="AS77" s="189"/>
      <c r="AT77" s="189"/>
      <c r="AU77" s="189"/>
      <c r="AV77" s="189"/>
      <c r="AW77" s="189"/>
      <c r="AX77" s="189">
        <f t="shared" si="19"/>
        <v>46377240</v>
      </c>
      <c r="AY77" s="252">
        <f t="shared" si="20"/>
        <v>51942508.800000004</v>
      </c>
      <c r="AZ77" s="190">
        <v>120240021112</v>
      </c>
      <c r="BA77" s="12" t="s">
        <v>7694</v>
      </c>
      <c r="BB77" s="12" t="s">
        <v>6693</v>
      </c>
      <c r="BC77" s="188"/>
      <c r="BD77" s="188"/>
      <c r="BE77" s="188"/>
      <c r="BF77" s="188"/>
      <c r="BG77" s="188"/>
      <c r="BH77" s="188"/>
      <c r="BI77" s="188"/>
      <c r="BJ77" s="188"/>
      <c r="BK77" s="188"/>
      <c r="BL77" s="188"/>
    </row>
    <row r="78" spans="1:64" s="187" customFormat="1" x14ac:dyDescent="0.2">
      <c r="A78" s="12" t="s">
        <v>7657</v>
      </c>
      <c r="B78" s="263" t="s">
        <v>7695</v>
      </c>
      <c r="C78" s="12" t="s">
        <v>7692</v>
      </c>
      <c r="D78" s="12" t="s">
        <v>7693</v>
      </c>
      <c r="E78" s="12" t="s">
        <v>7693</v>
      </c>
      <c r="F78" s="188" t="s">
        <v>197</v>
      </c>
      <c r="G78" s="188"/>
      <c r="H78" s="43"/>
      <c r="I78" s="12">
        <v>80</v>
      </c>
      <c r="J78" s="103" t="s">
        <v>7661</v>
      </c>
      <c r="K78" s="43" t="s">
        <v>7662</v>
      </c>
      <c r="L78" s="12" t="s">
        <v>7663</v>
      </c>
      <c r="M78" s="12" t="s">
        <v>7664</v>
      </c>
      <c r="N78" s="103" t="s">
        <v>7661</v>
      </c>
      <c r="O78" s="12" t="s">
        <v>7399</v>
      </c>
      <c r="P78" s="188"/>
      <c r="Q78" s="188"/>
      <c r="R78" s="188" t="s">
        <v>7680</v>
      </c>
      <c r="S78" s="188" t="s">
        <v>7666</v>
      </c>
      <c r="T78" s="188"/>
      <c r="U78" s="188">
        <v>100</v>
      </c>
      <c r="V78" s="188"/>
      <c r="W78" s="188"/>
      <c r="X78" s="188" t="s">
        <v>7667</v>
      </c>
      <c r="Y78" s="251"/>
      <c r="Z78" s="75"/>
      <c r="AA78" s="189">
        <v>10570365</v>
      </c>
      <c r="AB78" s="252">
        <f t="shared" si="18"/>
        <v>11838808.800000001</v>
      </c>
      <c r="AC78" s="189"/>
      <c r="AD78" s="75"/>
      <c r="AE78" s="189">
        <f>13665600+1170000</f>
        <v>14835600</v>
      </c>
      <c r="AF78" s="189">
        <f t="shared" si="21"/>
        <v>16615872.000000002</v>
      </c>
      <c r="AG78" s="189"/>
      <c r="AH78" s="75"/>
      <c r="AI78" s="189">
        <f>13665600+1170000</f>
        <v>14835600</v>
      </c>
      <c r="AJ78" s="189">
        <f t="shared" si="22"/>
        <v>16615872.000000002</v>
      </c>
      <c r="AK78" s="189"/>
      <c r="AL78" s="189"/>
      <c r="AM78" s="189"/>
      <c r="AN78" s="189"/>
      <c r="AO78" s="189"/>
      <c r="AP78" s="189"/>
      <c r="AQ78" s="189"/>
      <c r="AR78" s="189"/>
      <c r="AS78" s="189"/>
      <c r="AT78" s="189"/>
      <c r="AU78" s="189"/>
      <c r="AV78" s="189"/>
      <c r="AW78" s="189"/>
      <c r="AX78" s="189">
        <f t="shared" si="19"/>
        <v>40241565</v>
      </c>
      <c r="AY78" s="252">
        <f t="shared" si="20"/>
        <v>45070552.800000004</v>
      </c>
      <c r="AZ78" s="190">
        <v>120240021112</v>
      </c>
      <c r="BA78" s="12" t="s">
        <v>7696</v>
      </c>
      <c r="BB78" s="12" t="s">
        <v>6696</v>
      </c>
      <c r="BC78" s="188"/>
      <c r="BD78" s="188"/>
      <c r="BE78" s="188"/>
      <c r="BF78" s="188"/>
      <c r="BG78" s="188"/>
      <c r="BH78" s="188"/>
      <c r="BI78" s="188"/>
      <c r="BJ78" s="188"/>
      <c r="BK78" s="188"/>
      <c r="BL78" s="188"/>
    </row>
    <row r="79" spans="1:64" s="187" customFormat="1" x14ac:dyDescent="0.2">
      <c r="A79" s="12" t="s">
        <v>7657</v>
      </c>
      <c r="B79" s="263" t="s">
        <v>7697</v>
      </c>
      <c r="C79" s="12" t="s">
        <v>7692</v>
      </c>
      <c r="D79" s="12" t="s">
        <v>7693</v>
      </c>
      <c r="E79" s="12" t="s">
        <v>7693</v>
      </c>
      <c r="F79" s="188" t="s">
        <v>197</v>
      </c>
      <c r="G79" s="188"/>
      <c r="H79" s="43"/>
      <c r="I79" s="12">
        <v>80</v>
      </c>
      <c r="J79" s="103" t="s">
        <v>7661</v>
      </c>
      <c r="K79" s="43" t="s">
        <v>7662</v>
      </c>
      <c r="L79" s="12" t="s">
        <v>7663</v>
      </c>
      <c r="M79" s="12" t="s">
        <v>7664</v>
      </c>
      <c r="N79" s="103" t="s">
        <v>7661</v>
      </c>
      <c r="O79" s="12" t="s">
        <v>7408</v>
      </c>
      <c r="P79" s="188"/>
      <c r="Q79" s="188"/>
      <c r="R79" s="188" t="s">
        <v>7680</v>
      </c>
      <c r="S79" s="188" t="s">
        <v>7666</v>
      </c>
      <c r="T79" s="188"/>
      <c r="U79" s="188">
        <v>100</v>
      </c>
      <c r="V79" s="188"/>
      <c r="W79" s="188"/>
      <c r="X79" s="188" t="s">
        <v>7667</v>
      </c>
      <c r="Y79" s="251"/>
      <c r="Z79" s="75"/>
      <c r="AA79" s="189">
        <v>14694030</v>
      </c>
      <c r="AB79" s="252">
        <f t="shared" si="18"/>
        <v>16457313.600000001</v>
      </c>
      <c r="AC79" s="189"/>
      <c r="AD79" s="75"/>
      <c r="AE79" s="189">
        <f>18423600+1825200+374400</f>
        <v>20623200</v>
      </c>
      <c r="AF79" s="189">
        <f t="shared" si="21"/>
        <v>23097984.000000004</v>
      </c>
      <c r="AG79" s="189"/>
      <c r="AH79" s="75"/>
      <c r="AI79" s="189">
        <f>18423600+1825200+374400</f>
        <v>20623200</v>
      </c>
      <c r="AJ79" s="189">
        <f t="shared" si="22"/>
        <v>23097984.000000004</v>
      </c>
      <c r="AK79" s="189"/>
      <c r="AL79" s="189"/>
      <c r="AM79" s="189"/>
      <c r="AN79" s="189"/>
      <c r="AO79" s="189"/>
      <c r="AP79" s="189"/>
      <c r="AQ79" s="189"/>
      <c r="AR79" s="189"/>
      <c r="AS79" s="189"/>
      <c r="AT79" s="189"/>
      <c r="AU79" s="189"/>
      <c r="AV79" s="189"/>
      <c r="AW79" s="189"/>
      <c r="AX79" s="189">
        <f t="shared" si="19"/>
        <v>55940430</v>
      </c>
      <c r="AY79" s="252">
        <f t="shared" si="20"/>
        <v>62653281.600000009</v>
      </c>
      <c r="AZ79" s="190">
        <v>120240021112</v>
      </c>
      <c r="BA79" s="12" t="s">
        <v>7698</v>
      </c>
      <c r="BB79" s="12" t="s">
        <v>6701</v>
      </c>
      <c r="BC79" s="188"/>
      <c r="BD79" s="188"/>
      <c r="BE79" s="188"/>
      <c r="BF79" s="188"/>
      <c r="BG79" s="188"/>
      <c r="BH79" s="188"/>
      <c r="BI79" s="188"/>
      <c r="BJ79" s="188"/>
      <c r="BK79" s="188"/>
      <c r="BL79" s="188"/>
    </row>
    <row r="80" spans="1:64" s="187" customFormat="1" x14ac:dyDescent="0.2">
      <c r="A80" s="12" t="s">
        <v>7657</v>
      </c>
      <c r="B80" s="263" t="s">
        <v>7699</v>
      </c>
      <c r="C80" s="12" t="s">
        <v>7692</v>
      </c>
      <c r="D80" s="12" t="s">
        <v>7693</v>
      </c>
      <c r="E80" s="12" t="s">
        <v>7693</v>
      </c>
      <c r="F80" s="188" t="s">
        <v>197</v>
      </c>
      <c r="G80" s="188"/>
      <c r="H80" s="43"/>
      <c r="I80" s="12">
        <v>80</v>
      </c>
      <c r="J80" s="103" t="s">
        <v>7661</v>
      </c>
      <c r="K80" s="43" t="s">
        <v>7662</v>
      </c>
      <c r="L80" s="12" t="s">
        <v>7663</v>
      </c>
      <c r="M80" s="12" t="s">
        <v>7664</v>
      </c>
      <c r="N80" s="103" t="s">
        <v>7661</v>
      </c>
      <c r="O80" s="12" t="s">
        <v>7405</v>
      </c>
      <c r="P80" s="188"/>
      <c r="Q80" s="188"/>
      <c r="R80" s="188" t="s">
        <v>7680</v>
      </c>
      <c r="S80" s="188" t="s">
        <v>7666</v>
      </c>
      <c r="T80" s="188"/>
      <c r="U80" s="188">
        <v>100</v>
      </c>
      <c r="V80" s="188"/>
      <c r="W80" s="188"/>
      <c r="X80" s="188" t="s">
        <v>7667</v>
      </c>
      <c r="Y80" s="251"/>
      <c r="Z80" s="75"/>
      <c r="AA80" s="189">
        <v>9725625</v>
      </c>
      <c r="AB80" s="252">
        <f t="shared" si="18"/>
        <v>10892700.000000002</v>
      </c>
      <c r="AC80" s="189"/>
      <c r="AD80" s="75"/>
      <c r="AE80" s="189">
        <f>12480000+1170000</f>
        <v>13650000</v>
      </c>
      <c r="AF80" s="189">
        <f t="shared" si="21"/>
        <v>15288000.000000002</v>
      </c>
      <c r="AG80" s="189"/>
      <c r="AH80" s="75"/>
      <c r="AI80" s="189">
        <f>12480000+1170000</f>
        <v>13650000</v>
      </c>
      <c r="AJ80" s="189">
        <f t="shared" si="22"/>
        <v>15288000.000000002</v>
      </c>
      <c r="AK80" s="189"/>
      <c r="AL80" s="189"/>
      <c r="AM80" s="189"/>
      <c r="AN80" s="189"/>
      <c r="AO80" s="189"/>
      <c r="AP80" s="189"/>
      <c r="AQ80" s="189"/>
      <c r="AR80" s="189"/>
      <c r="AS80" s="189"/>
      <c r="AT80" s="189"/>
      <c r="AU80" s="189"/>
      <c r="AV80" s="189"/>
      <c r="AW80" s="189"/>
      <c r="AX80" s="189">
        <f t="shared" si="19"/>
        <v>37025625</v>
      </c>
      <c r="AY80" s="252">
        <f t="shared" si="20"/>
        <v>41468700.000000007</v>
      </c>
      <c r="AZ80" s="190">
        <v>120240021112</v>
      </c>
      <c r="BA80" s="12" t="s">
        <v>7700</v>
      </c>
      <c r="BB80" s="12" t="s">
        <v>6705</v>
      </c>
      <c r="BC80" s="188"/>
      <c r="BD80" s="188"/>
      <c r="BE80" s="188"/>
      <c r="BF80" s="188"/>
      <c r="BG80" s="188"/>
      <c r="BH80" s="188"/>
      <c r="BI80" s="188"/>
      <c r="BJ80" s="188"/>
      <c r="BK80" s="188"/>
      <c r="BL80" s="188"/>
    </row>
    <row r="81" spans="1:64" s="187" customFormat="1" x14ac:dyDescent="0.2">
      <c r="A81" s="12" t="s">
        <v>7657</v>
      </c>
      <c r="B81" s="263" t="s">
        <v>7701</v>
      </c>
      <c r="C81" s="12" t="s">
        <v>7692</v>
      </c>
      <c r="D81" s="12" t="s">
        <v>7693</v>
      </c>
      <c r="E81" s="12" t="s">
        <v>7693</v>
      </c>
      <c r="F81" s="188" t="s">
        <v>197</v>
      </c>
      <c r="G81" s="188"/>
      <c r="H81" s="43"/>
      <c r="I81" s="12">
        <v>80</v>
      </c>
      <c r="J81" s="103" t="s">
        <v>7661</v>
      </c>
      <c r="K81" s="43" t="s">
        <v>7662</v>
      </c>
      <c r="L81" s="12" t="s">
        <v>7663</v>
      </c>
      <c r="M81" s="12" t="s">
        <v>7664</v>
      </c>
      <c r="N81" s="103" t="s">
        <v>7661</v>
      </c>
      <c r="O81" s="12" t="s">
        <v>7689</v>
      </c>
      <c r="P81" s="188"/>
      <c r="Q81" s="188"/>
      <c r="R81" s="188" t="s">
        <v>7680</v>
      </c>
      <c r="S81" s="188" t="s">
        <v>7666</v>
      </c>
      <c r="T81" s="188"/>
      <c r="U81" s="188">
        <v>100</v>
      </c>
      <c r="V81" s="188"/>
      <c r="W81" s="188"/>
      <c r="X81" s="188" t="s">
        <v>7667</v>
      </c>
      <c r="Y81" s="251"/>
      <c r="Z81" s="75"/>
      <c r="AA81" s="189">
        <v>2289690</v>
      </c>
      <c r="AB81" s="252">
        <f t="shared" si="18"/>
        <v>2564452.8000000003</v>
      </c>
      <c r="AC81" s="189"/>
      <c r="AD81" s="75"/>
      <c r="AE81" s="189">
        <f>2152800+1060800</f>
        <v>3213600</v>
      </c>
      <c r="AF81" s="189">
        <f t="shared" si="21"/>
        <v>3599232.0000000005</v>
      </c>
      <c r="AG81" s="189"/>
      <c r="AH81" s="75"/>
      <c r="AI81" s="189">
        <f>2152800+1060800</f>
        <v>3213600</v>
      </c>
      <c r="AJ81" s="189">
        <f t="shared" si="22"/>
        <v>3599232.0000000005</v>
      </c>
      <c r="AK81" s="189"/>
      <c r="AL81" s="189"/>
      <c r="AM81" s="189"/>
      <c r="AN81" s="189"/>
      <c r="AO81" s="189"/>
      <c r="AP81" s="189"/>
      <c r="AQ81" s="189"/>
      <c r="AR81" s="189"/>
      <c r="AS81" s="189"/>
      <c r="AT81" s="189"/>
      <c r="AU81" s="189"/>
      <c r="AV81" s="189"/>
      <c r="AW81" s="189"/>
      <c r="AX81" s="189">
        <f t="shared" si="19"/>
        <v>8716890</v>
      </c>
      <c r="AY81" s="252">
        <f t="shared" si="20"/>
        <v>9762916.8000000007</v>
      </c>
      <c r="AZ81" s="190">
        <v>120240021112</v>
      </c>
      <c r="BA81" s="12" t="s">
        <v>7702</v>
      </c>
      <c r="BB81" s="12" t="s">
        <v>6708</v>
      </c>
      <c r="BC81" s="188"/>
      <c r="BD81" s="188"/>
      <c r="BE81" s="188"/>
      <c r="BF81" s="188"/>
      <c r="BG81" s="188"/>
      <c r="BH81" s="188"/>
      <c r="BI81" s="188"/>
      <c r="BJ81" s="188"/>
      <c r="BK81" s="188"/>
      <c r="BL81" s="188"/>
    </row>
    <row r="82" spans="1:64" s="187" customFormat="1" x14ac:dyDescent="0.2">
      <c r="A82" s="12" t="s">
        <v>7657</v>
      </c>
      <c r="B82" s="263" t="s">
        <v>7703</v>
      </c>
      <c r="C82" s="12" t="s">
        <v>7704</v>
      </c>
      <c r="D82" s="12" t="s">
        <v>7705</v>
      </c>
      <c r="E82" s="12" t="s">
        <v>7705</v>
      </c>
      <c r="F82" s="188" t="s">
        <v>105</v>
      </c>
      <c r="G82" s="188" t="s">
        <v>7706</v>
      </c>
      <c r="H82" s="43"/>
      <c r="I82" s="12">
        <v>100</v>
      </c>
      <c r="J82" s="103" t="s">
        <v>7661</v>
      </c>
      <c r="K82" s="43" t="s">
        <v>7662</v>
      </c>
      <c r="L82" s="12" t="s">
        <v>7663</v>
      </c>
      <c r="M82" s="12" t="s">
        <v>7664</v>
      </c>
      <c r="N82" s="103" t="s">
        <v>7661</v>
      </c>
      <c r="O82" s="12" t="s">
        <v>6530</v>
      </c>
      <c r="P82" s="188"/>
      <c r="Q82" s="188"/>
      <c r="R82" s="188" t="s">
        <v>7665</v>
      </c>
      <c r="S82" s="188" t="s">
        <v>7666</v>
      </c>
      <c r="T82" s="188"/>
      <c r="U82" s="188">
        <v>100</v>
      </c>
      <c r="V82" s="188"/>
      <c r="W82" s="188"/>
      <c r="X82" s="188" t="s">
        <v>7667</v>
      </c>
      <c r="Y82" s="251"/>
      <c r="Z82" s="75"/>
      <c r="AA82" s="189">
        <v>12084660</v>
      </c>
      <c r="AB82" s="252">
        <f t="shared" si="18"/>
        <v>13534819.200000001</v>
      </c>
      <c r="AC82" s="189"/>
      <c r="AD82" s="75"/>
      <c r="AE82" s="189">
        <v>12084660</v>
      </c>
      <c r="AF82" s="189">
        <f t="shared" si="21"/>
        <v>13534819.200000001</v>
      </c>
      <c r="AG82" s="189"/>
      <c r="AH82" s="75"/>
      <c r="AI82" s="189">
        <v>12258540</v>
      </c>
      <c r="AJ82" s="189">
        <f t="shared" si="22"/>
        <v>13729564.800000001</v>
      </c>
      <c r="AK82" s="189"/>
      <c r="AL82" s="189"/>
      <c r="AM82" s="189"/>
      <c r="AN82" s="189"/>
      <c r="AO82" s="189"/>
      <c r="AP82" s="189"/>
      <c r="AQ82" s="189"/>
      <c r="AR82" s="189"/>
      <c r="AS82" s="189"/>
      <c r="AT82" s="189"/>
      <c r="AU82" s="189"/>
      <c r="AV82" s="189"/>
      <c r="AW82" s="189"/>
      <c r="AX82" s="189">
        <f t="shared" si="19"/>
        <v>36427860</v>
      </c>
      <c r="AY82" s="252">
        <f t="shared" si="20"/>
        <v>40799203.200000003</v>
      </c>
      <c r="AZ82" s="190">
        <v>120240021112</v>
      </c>
      <c r="BA82" s="12" t="s">
        <v>7707</v>
      </c>
      <c r="BB82" s="12" t="s">
        <v>6372</v>
      </c>
      <c r="BC82" s="188"/>
      <c r="BD82" s="188"/>
      <c r="BE82" s="188"/>
      <c r="BF82" s="188"/>
      <c r="BG82" s="188"/>
      <c r="BH82" s="188"/>
      <c r="BI82" s="188"/>
      <c r="BJ82" s="188"/>
      <c r="BK82" s="188"/>
      <c r="BL82" s="188"/>
    </row>
    <row r="83" spans="1:64" x14ac:dyDescent="0.2">
      <c r="A83" s="253"/>
      <c r="B83" s="5" t="s">
        <v>7818</v>
      </c>
      <c r="C83" s="244"/>
      <c r="D83" s="254"/>
      <c r="E83" s="254"/>
      <c r="F83" s="253"/>
      <c r="G83" s="244"/>
      <c r="H83" s="253"/>
      <c r="I83" s="253"/>
      <c r="J83" s="244"/>
      <c r="K83" s="253"/>
      <c r="L83" s="253"/>
      <c r="M83" s="244"/>
      <c r="N83" s="244"/>
      <c r="O83" s="254"/>
      <c r="P83" s="253"/>
      <c r="Q83" s="253"/>
      <c r="R83" s="253"/>
      <c r="S83" s="253"/>
      <c r="T83" s="264"/>
      <c r="U83" s="253"/>
      <c r="V83" s="253"/>
      <c r="W83" s="253"/>
      <c r="X83" s="253"/>
      <c r="Y83" s="244"/>
      <c r="Z83" s="257"/>
      <c r="AA83" s="257">
        <f>SUM(AA68:AA82)</f>
        <v>173973360.68000001</v>
      </c>
      <c r="AB83" s="257">
        <f>SUM(AB68:AB82)</f>
        <v>194850163.96160001</v>
      </c>
      <c r="AC83" s="257"/>
      <c r="AD83" s="257"/>
      <c r="AE83" s="257">
        <f>SUM(AE68:AE82)</f>
        <v>214230211.84</v>
      </c>
      <c r="AF83" s="257">
        <f>SUM(AF68:AF82)</f>
        <v>239937837.2608</v>
      </c>
      <c r="AG83" s="257"/>
      <c r="AH83" s="257"/>
      <c r="AI83" s="257">
        <f>SUM(AI68:AI82)</f>
        <v>214424839.84</v>
      </c>
      <c r="AJ83" s="257">
        <f>SUM(AJ68:AJ82)</f>
        <v>240155820.62080002</v>
      </c>
      <c r="AK83" s="257"/>
      <c r="AL83" s="257"/>
      <c r="AM83" s="257"/>
      <c r="AN83" s="257"/>
      <c r="AO83" s="257"/>
      <c r="AP83" s="257"/>
      <c r="AQ83" s="257"/>
      <c r="AR83" s="257"/>
      <c r="AS83" s="257"/>
      <c r="AT83" s="257"/>
      <c r="AU83" s="257"/>
      <c r="AV83" s="257"/>
      <c r="AW83" s="257"/>
      <c r="AX83" s="255">
        <f>SUM(AX26:AX82)</f>
        <v>1374117061.7399998</v>
      </c>
      <c r="AY83" s="255">
        <f>SUM(AY26:AY82)</f>
        <v>1539011109.1488001</v>
      </c>
      <c r="AZ83" s="244"/>
      <c r="BA83" s="253"/>
      <c r="BB83" s="253"/>
      <c r="BC83" s="254"/>
      <c r="BD83" s="253"/>
      <c r="BE83" s="253"/>
      <c r="BF83" s="254"/>
      <c r="BG83" s="253"/>
      <c r="BH83" s="253"/>
      <c r="BI83" s="254"/>
      <c r="BJ83" s="253"/>
      <c r="BK83" s="253"/>
      <c r="BL83" s="253"/>
    </row>
    <row r="84" spans="1:64" x14ac:dyDescent="0.2">
      <c r="A84" s="253"/>
      <c r="B84" s="5" t="s">
        <v>7819</v>
      </c>
      <c r="C84" s="244"/>
      <c r="D84" s="254"/>
      <c r="E84" s="254"/>
      <c r="F84" s="253"/>
      <c r="G84" s="244"/>
      <c r="H84" s="253"/>
      <c r="I84" s="253"/>
      <c r="J84" s="244"/>
      <c r="K84" s="253"/>
      <c r="L84" s="253"/>
      <c r="M84" s="244"/>
      <c r="N84" s="244"/>
      <c r="O84" s="254"/>
      <c r="P84" s="253"/>
      <c r="Q84" s="253"/>
      <c r="R84" s="253"/>
      <c r="S84" s="253"/>
      <c r="T84" s="264"/>
      <c r="U84" s="253"/>
      <c r="V84" s="253"/>
      <c r="W84" s="253"/>
      <c r="X84" s="253"/>
      <c r="Y84" s="244"/>
      <c r="Z84" s="257"/>
      <c r="AA84" s="257"/>
      <c r="AB84" s="257"/>
      <c r="AC84" s="257"/>
      <c r="AD84" s="257"/>
      <c r="AE84" s="257"/>
      <c r="AF84" s="257"/>
      <c r="AG84" s="257"/>
      <c r="AH84" s="257"/>
      <c r="AI84" s="257"/>
      <c r="AJ84" s="257"/>
      <c r="AK84" s="257"/>
      <c r="AL84" s="257"/>
      <c r="AM84" s="257"/>
      <c r="AN84" s="257"/>
      <c r="AO84" s="257"/>
      <c r="AP84" s="257"/>
      <c r="AQ84" s="257"/>
      <c r="AR84" s="257"/>
      <c r="AS84" s="257"/>
      <c r="AT84" s="257"/>
      <c r="AU84" s="257"/>
      <c r="AV84" s="257"/>
      <c r="AW84" s="257"/>
      <c r="AX84" s="255">
        <f>AX17+AX24+AX83</f>
        <v>5218119891.5599995</v>
      </c>
      <c r="AY84" s="255">
        <f>AY17+AY24+AY83</f>
        <v>5844294278.5472012</v>
      </c>
      <c r="AZ84" s="244"/>
      <c r="BA84" s="253"/>
      <c r="BB84" s="253"/>
      <c r="BC84" s="254"/>
      <c r="BD84" s="253"/>
      <c r="BE84" s="253"/>
      <c r="BF84" s="254"/>
      <c r="BG84" s="253"/>
      <c r="BH84" s="253"/>
      <c r="BI84" s="254"/>
      <c r="BJ84" s="253"/>
      <c r="BK84" s="253"/>
      <c r="BL84" s="253"/>
    </row>
    <row r="85" spans="1:64" x14ac:dyDescent="0.2">
      <c r="A85" s="253"/>
      <c r="B85" s="5"/>
      <c r="C85" s="244"/>
      <c r="D85" s="254"/>
      <c r="E85" s="254"/>
      <c r="F85" s="253"/>
      <c r="G85" s="244"/>
      <c r="H85" s="253"/>
      <c r="I85" s="253"/>
      <c r="J85" s="244"/>
      <c r="K85" s="253"/>
      <c r="L85" s="253"/>
      <c r="M85" s="244"/>
      <c r="N85" s="244"/>
      <c r="O85" s="254"/>
      <c r="P85" s="253"/>
      <c r="Q85" s="253"/>
      <c r="R85" s="253"/>
      <c r="S85" s="253"/>
      <c r="T85" s="264"/>
      <c r="U85" s="253"/>
      <c r="V85" s="253"/>
      <c r="W85" s="253"/>
      <c r="X85" s="253"/>
      <c r="Y85" s="244"/>
      <c r="Z85" s="257"/>
      <c r="AA85" s="257"/>
      <c r="AB85" s="257"/>
      <c r="AC85" s="257"/>
      <c r="AD85" s="257"/>
      <c r="AE85" s="257"/>
      <c r="AF85" s="257"/>
      <c r="AG85" s="257"/>
      <c r="AH85" s="257"/>
      <c r="AI85" s="257"/>
      <c r="AJ85" s="257"/>
      <c r="AK85" s="257"/>
      <c r="AL85" s="257"/>
      <c r="AM85" s="257"/>
      <c r="AN85" s="257"/>
      <c r="AO85" s="257"/>
      <c r="AP85" s="257"/>
      <c r="AQ85" s="257"/>
      <c r="AR85" s="257"/>
      <c r="AS85" s="257"/>
      <c r="AT85" s="257"/>
      <c r="AU85" s="257"/>
      <c r="AV85" s="257"/>
      <c r="AW85" s="257"/>
      <c r="AX85" s="255"/>
      <c r="AY85" s="255"/>
      <c r="AZ85" s="244"/>
      <c r="BA85" s="253"/>
      <c r="BB85" s="253"/>
      <c r="BC85" s="254"/>
      <c r="BD85" s="253"/>
      <c r="BE85" s="253"/>
      <c r="BF85" s="254"/>
      <c r="BG85" s="253"/>
      <c r="BH85" s="253"/>
      <c r="BI85" s="254"/>
      <c r="BJ85" s="253"/>
      <c r="BK85" s="253"/>
      <c r="BL85" s="253"/>
    </row>
    <row r="86" spans="1:64" x14ac:dyDescent="0.2">
      <c r="A86" s="253"/>
      <c r="B86" s="5" t="s">
        <v>7820</v>
      </c>
      <c r="C86" s="244"/>
      <c r="D86" s="254"/>
      <c r="E86" s="254"/>
      <c r="F86" s="253"/>
      <c r="G86" s="244"/>
      <c r="H86" s="253"/>
      <c r="I86" s="253"/>
      <c r="J86" s="244"/>
      <c r="K86" s="253"/>
      <c r="L86" s="253"/>
      <c r="M86" s="244"/>
      <c r="N86" s="244"/>
      <c r="O86" s="254"/>
      <c r="P86" s="253"/>
      <c r="Q86" s="253"/>
      <c r="R86" s="253"/>
      <c r="S86" s="253"/>
      <c r="T86" s="264"/>
      <c r="U86" s="253"/>
      <c r="V86" s="253"/>
      <c r="W86" s="253"/>
      <c r="X86" s="253"/>
      <c r="Y86" s="244"/>
      <c r="Z86" s="257"/>
      <c r="AA86" s="257"/>
      <c r="AB86" s="257"/>
      <c r="AC86" s="257"/>
      <c r="AD86" s="257"/>
      <c r="AE86" s="257"/>
      <c r="AF86" s="257"/>
      <c r="AG86" s="257"/>
      <c r="AH86" s="257"/>
      <c r="AI86" s="257"/>
      <c r="AJ86" s="257"/>
      <c r="AK86" s="257"/>
      <c r="AL86" s="257"/>
      <c r="AM86" s="257"/>
      <c r="AN86" s="257"/>
      <c r="AO86" s="257"/>
      <c r="AP86" s="257"/>
      <c r="AQ86" s="257"/>
      <c r="AR86" s="257"/>
      <c r="AS86" s="257"/>
      <c r="AT86" s="257"/>
      <c r="AU86" s="257"/>
      <c r="AV86" s="257"/>
      <c r="AW86" s="257"/>
      <c r="AX86" s="255">
        <f>'[2]старая форма ДПЗ изм.и доп.'!AR3660+'[2]новая форма ДПЗ с 58 изм.и доп'!AY17</f>
        <v>15041477662.545357</v>
      </c>
      <c r="AY86" s="255">
        <f>'[2]старая форма ДПЗ изм.и доп.'!AS3660+'[2]новая форма ДПЗ с 58 изм.и доп'!AZ17</f>
        <v>16846454982.050791</v>
      </c>
      <c r="AZ86" s="244"/>
      <c r="BA86" s="253"/>
      <c r="BB86" s="253"/>
      <c r="BC86" s="254"/>
      <c r="BD86" s="253"/>
      <c r="BE86" s="253"/>
      <c r="BF86" s="254"/>
      <c r="BG86" s="253"/>
      <c r="BH86" s="253"/>
      <c r="BI86" s="254"/>
      <c r="BJ86" s="253"/>
      <c r="BK86" s="253"/>
      <c r="BL86" s="253"/>
    </row>
    <row r="87" spans="1:64" x14ac:dyDescent="0.2">
      <c r="A87" s="253"/>
      <c r="B87" s="5" t="s">
        <v>7821</v>
      </c>
      <c r="C87" s="244"/>
      <c r="D87" s="254"/>
      <c r="E87" s="254"/>
      <c r="F87" s="253"/>
      <c r="G87" s="244"/>
      <c r="H87" s="253"/>
      <c r="I87" s="253"/>
      <c r="J87" s="244"/>
      <c r="K87" s="253"/>
      <c r="L87" s="253"/>
      <c r="M87" s="244"/>
      <c r="N87" s="244"/>
      <c r="O87" s="254"/>
      <c r="P87" s="253"/>
      <c r="Q87" s="253"/>
      <c r="R87" s="253"/>
      <c r="S87" s="253"/>
      <c r="T87" s="264"/>
      <c r="U87" s="253"/>
      <c r="V87" s="253"/>
      <c r="W87" s="253"/>
      <c r="X87" s="253"/>
      <c r="Y87" s="244"/>
      <c r="Z87" s="257"/>
      <c r="AA87" s="257"/>
      <c r="AB87" s="257"/>
      <c r="AC87" s="257"/>
      <c r="AD87" s="257"/>
      <c r="AE87" s="257"/>
      <c r="AF87" s="257"/>
      <c r="AG87" s="257"/>
      <c r="AH87" s="257"/>
      <c r="AI87" s="257"/>
      <c r="AJ87" s="257"/>
      <c r="AK87" s="257"/>
      <c r="AL87" s="257"/>
      <c r="AM87" s="257"/>
      <c r="AN87" s="257"/>
      <c r="AO87" s="257"/>
      <c r="AP87" s="257"/>
      <c r="AQ87" s="257"/>
      <c r="AR87" s="257"/>
      <c r="AS87" s="257"/>
      <c r="AT87" s="257"/>
      <c r="AU87" s="257"/>
      <c r="AV87" s="257"/>
      <c r="AW87" s="257"/>
      <c r="AX87" s="255">
        <f>'[2]старая форма ДПЗ изм.и доп.'!AR3768+'[2]новая форма ДПЗ с 58 изм.и доп'!AY24</f>
        <v>85965624672.84137</v>
      </c>
      <c r="AY87" s="255">
        <f>'[2]старая форма ДПЗ изм.и доп.'!AS3768+'[2]новая форма ДПЗ с 58 изм.и доп'!AZ24</f>
        <v>96281499633.582336</v>
      </c>
      <c r="AZ87" s="244"/>
      <c r="BA87" s="253"/>
      <c r="BB87" s="253"/>
      <c r="BC87" s="254"/>
      <c r="BD87" s="253"/>
      <c r="BE87" s="253"/>
      <c r="BF87" s="254"/>
      <c r="BG87" s="253"/>
      <c r="BH87" s="253"/>
      <c r="BI87" s="254"/>
      <c r="BJ87" s="253"/>
      <c r="BK87" s="253"/>
      <c r="BL87" s="253"/>
    </row>
    <row r="88" spans="1:64" x14ac:dyDescent="0.2">
      <c r="A88" s="253"/>
      <c r="B88" s="5" t="s">
        <v>7822</v>
      </c>
      <c r="C88" s="244"/>
      <c r="D88" s="254"/>
      <c r="E88" s="254"/>
      <c r="F88" s="253"/>
      <c r="G88" s="244"/>
      <c r="H88" s="253"/>
      <c r="I88" s="253"/>
      <c r="J88" s="244"/>
      <c r="K88" s="253"/>
      <c r="L88" s="253"/>
      <c r="M88" s="244"/>
      <c r="N88" s="244"/>
      <c r="O88" s="254"/>
      <c r="P88" s="253"/>
      <c r="Q88" s="253"/>
      <c r="R88" s="253"/>
      <c r="S88" s="253"/>
      <c r="T88" s="264"/>
      <c r="U88" s="253"/>
      <c r="V88" s="253"/>
      <c r="W88" s="253"/>
      <c r="X88" s="253"/>
      <c r="Y88" s="244"/>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5">
        <f>'[2]старая форма ДПЗ изм.и доп.'!AR4201+'[2]новая форма ДПЗ с 58 изм.и доп'!AY83</f>
        <v>144447524766.07104</v>
      </c>
      <c r="AY88" s="255">
        <f>'[2]старая форма ДПЗ изм.и доп.'!AS4201+'[2]новая форма ДПЗ с 58 изм.и доп'!AZ83</f>
        <v>151124522905.1586</v>
      </c>
      <c r="AZ88" s="244"/>
      <c r="BA88" s="253"/>
      <c r="BB88" s="253"/>
      <c r="BC88" s="254"/>
      <c r="BD88" s="253"/>
      <c r="BE88" s="253"/>
      <c r="BF88" s="254"/>
      <c r="BG88" s="253"/>
      <c r="BH88" s="253"/>
      <c r="BI88" s="254"/>
      <c r="BJ88" s="253"/>
      <c r="BK88" s="253"/>
      <c r="BL88" s="253"/>
    </row>
    <row r="89" spans="1:64" x14ac:dyDescent="0.2">
      <c r="A89" s="253"/>
      <c r="B89" s="5" t="s">
        <v>7823</v>
      </c>
      <c r="C89" s="244"/>
      <c r="D89" s="254"/>
      <c r="E89" s="254"/>
      <c r="F89" s="253"/>
      <c r="G89" s="244"/>
      <c r="H89" s="253"/>
      <c r="I89" s="253"/>
      <c r="J89" s="244"/>
      <c r="K89" s="253"/>
      <c r="L89" s="253"/>
      <c r="M89" s="244"/>
      <c r="N89" s="244"/>
      <c r="O89" s="254"/>
      <c r="P89" s="253"/>
      <c r="Q89" s="253"/>
      <c r="R89" s="253"/>
      <c r="S89" s="253"/>
      <c r="T89" s="264"/>
      <c r="U89" s="253"/>
      <c r="V89" s="253"/>
      <c r="W89" s="253"/>
      <c r="X89" s="253"/>
      <c r="Y89" s="244"/>
      <c r="Z89" s="257"/>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5">
        <f>AX86+AX87+AX88</f>
        <v>245454627101.45776</v>
      </c>
      <c r="AY89" s="255">
        <f>AY86+AY87+AY88</f>
        <v>264252477520.79175</v>
      </c>
      <c r="AZ89" s="244"/>
      <c r="BA89" s="253"/>
      <c r="BB89" s="253"/>
      <c r="BC89" s="254"/>
      <c r="BD89" s="253"/>
      <c r="BE89" s="253"/>
      <c r="BF89" s="254"/>
      <c r="BG89" s="253"/>
      <c r="BH89" s="253"/>
      <c r="BI89" s="254"/>
      <c r="BJ89" s="253"/>
      <c r="BK89" s="253"/>
      <c r="BL89" s="253"/>
    </row>
    <row r="90" spans="1:64" x14ac:dyDescent="0.2">
      <c r="G90" s="191"/>
      <c r="T90" s="193"/>
      <c r="BC90" s="192"/>
      <c r="BF90" s="192"/>
      <c r="BI90" s="192"/>
    </row>
    <row r="91" spans="1:64" x14ac:dyDescent="0.2">
      <c r="G91" s="191"/>
      <c r="T91" s="193"/>
      <c r="BC91" s="192"/>
      <c r="BF91" s="192"/>
      <c r="BI91" s="192"/>
    </row>
    <row r="92" spans="1:64" x14ac:dyDescent="0.2">
      <c r="G92" s="191"/>
      <c r="T92" s="193"/>
      <c r="BC92" s="192"/>
      <c r="BF92" s="192"/>
      <c r="BI92" s="192"/>
    </row>
    <row r="93" spans="1:64" x14ac:dyDescent="0.2">
      <c r="G93" s="191"/>
      <c r="T93" s="193"/>
      <c r="BC93" s="192"/>
      <c r="BF93" s="192"/>
      <c r="BI93" s="192"/>
    </row>
    <row r="94" spans="1:64" x14ac:dyDescent="0.2">
      <c r="G94" s="191"/>
      <c r="T94" s="193"/>
      <c r="BC94" s="192"/>
      <c r="BF94" s="192"/>
      <c r="BI94" s="192"/>
    </row>
    <row r="95" spans="1:64" x14ac:dyDescent="0.2">
      <c r="G95" s="191"/>
      <c r="T95" s="193"/>
      <c r="BC95" s="192"/>
      <c r="BF95" s="192"/>
      <c r="BI95" s="192"/>
    </row>
    <row r="96" spans="1:64" x14ac:dyDescent="0.2">
      <c r="G96" s="191"/>
      <c r="T96" s="193"/>
      <c r="BC96" s="192"/>
      <c r="BF96" s="192"/>
      <c r="BI96" s="192"/>
    </row>
    <row r="97" spans="7:61" x14ac:dyDescent="0.2">
      <c r="G97" s="191"/>
      <c r="T97" s="193"/>
      <c r="BC97" s="192"/>
      <c r="BF97" s="192"/>
      <c r="BI97" s="192"/>
    </row>
    <row r="98" spans="7:61" x14ac:dyDescent="0.2">
      <c r="G98" s="191"/>
      <c r="T98" s="193"/>
      <c r="BC98" s="192"/>
      <c r="BF98" s="192"/>
      <c r="BI98" s="192"/>
    </row>
    <row r="99" spans="7:61" x14ac:dyDescent="0.2">
      <c r="G99" s="191"/>
      <c r="T99" s="193"/>
      <c r="BC99" s="192"/>
      <c r="BF99" s="192"/>
      <c r="BI99" s="192"/>
    </row>
    <row r="100" spans="7:61" x14ac:dyDescent="0.2">
      <c r="G100" s="191"/>
      <c r="T100" s="193"/>
      <c r="BC100" s="192"/>
      <c r="BF100" s="192"/>
      <c r="BI100" s="192"/>
    </row>
    <row r="101" spans="7:61" x14ac:dyDescent="0.2">
      <c r="G101" s="191"/>
      <c r="T101" s="193"/>
      <c r="BC101" s="192"/>
      <c r="BF101" s="192"/>
      <c r="BI101" s="192"/>
    </row>
    <row r="102" spans="7:61" x14ac:dyDescent="0.2">
      <c r="G102" s="191"/>
      <c r="T102" s="193"/>
      <c r="BC102" s="192"/>
      <c r="BF102" s="192"/>
      <c r="BI102" s="192"/>
    </row>
    <row r="103" spans="7:61" x14ac:dyDescent="0.2">
      <c r="G103" s="191"/>
      <c r="T103" s="193"/>
      <c r="BC103" s="192"/>
      <c r="BF103" s="192"/>
      <c r="BI103" s="192"/>
    </row>
    <row r="104" spans="7:61" x14ac:dyDescent="0.2">
      <c r="G104" s="191"/>
      <c r="T104" s="193"/>
      <c r="BC104" s="192"/>
      <c r="BF104" s="192"/>
      <c r="BI104" s="192"/>
    </row>
    <row r="105" spans="7:61" x14ac:dyDescent="0.2">
      <c r="G105" s="191"/>
      <c r="T105" s="193"/>
      <c r="BC105" s="192"/>
      <c r="BF105" s="192"/>
      <c r="BI105" s="192"/>
    </row>
    <row r="106" spans="7:61" x14ac:dyDescent="0.2">
      <c r="G106" s="191"/>
      <c r="T106" s="193"/>
      <c r="BC106" s="192"/>
      <c r="BF106" s="192"/>
      <c r="BI106" s="192"/>
    </row>
    <row r="107" spans="7:61" x14ac:dyDescent="0.2">
      <c r="G107" s="191"/>
      <c r="T107" s="193"/>
      <c r="BC107" s="192"/>
      <c r="BF107" s="192"/>
      <c r="BI107" s="192"/>
    </row>
    <row r="108" spans="7:61" x14ac:dyDescent="0.2">
      <c r="G108" s="191"/>
      <c r="T108" s="193"/>
      <c r="BC108" s="192"/>
      <c r="BF108" s="192"/>
      <c r="BI108" s="192"/>
    </row>
    <row r="109" spans="7:61" x14ac:dyDescent="0.2">
      <c r="G109" s="191"/>
      <c r="T109" s="193"/>
      <c r="BC109" s="192"/>
      <c r="BF109" s="192"/>
      <c r="BI109" s="192"/>
    </row>
    <row r="110" spans="7:61" x14ac:dyDescent="0.2">
      <c r="G110" s="191"/>
      <c r="T110" s="193"/>
      <c r="BC110" s="192"/>
      <c r="BF110" s="192"/>
      <c r="BI110" s="192"/>
    </row>
    <row r="111" spans="7:61" x14ac:dyDescent="0.2">
      <c r="G111" s="191"/>
      <c r="T111" s="193"/>
      <c r="BC111" s="192"/>
      <c r="BF111" s="192"/>
      <c r="BI111" s="192"/>
    </row>
    <row r="112" spans="7:61" x14ac:dyDescent="0.2">
      <c r="G112" s="191"/>
      <c r="T112" s="193"/>
      <c r="BC112" s="192"/>
      <c r="BF112" s="192"/>
      <c r="BI112" s="192"/>
    </row>
    <row r="113" spans="7:61" x14ac:dyDescent="0.2">
      <c r="G113" s="191"/>
      <c r="T113" s="193"/>
      <c r="BC113" s="192"/>
      <c r="BF113" s="192"/>
      <c r="BI113" s="192"/>
    </row>
    <row r="114" spans="7:61" x14ac:dyDescent="0.2">
      <c r="G114" s="191"/>
      <c r="T114" s="193"/>
      <c r="BC114" s="192"/>
      <c r="BF114" s="192"/>
      <c r="BI114" s="192"/>
    </row>
    <row r="115" spans="7:61" x14ac:dyDescent="0.2">
      <c r="G115" s="191"/>
      <c r="T115" s="193"/>
      <c r="BC115" s="192"/>
      <c r="BF115" s="192"/>
      <c r="BI115" s="192"/>
    </row>
    <row r="116" spans="7:61" x14ac:dyDescent="0.2">
      <c r="G116" s="191"/>
      <c r="T116" s="193"/>
      <c r="BC116" s="192"/>
      <c r="BF116" s="192"/>
      <c r="BI116" s="192"/>
    </row>
    <row r="117" spans="7:61" x14ac:dyDescent="0.2">
      <c r="G117" s="191"/>
      <c r="T117" s="193"/>
      <c r="BC117" s="192"/>
      <c r="BF117" s="192"/>
      <c r="BI117" s="192"/>
    </row>
    <row r="118" spans="7:61" x14ac:dyDescent="0.2">
      <c r="G118" s="191"/>
      <c r="T118" s="193"/>
      <c r="BC118" s="192"/>
      <c r="BF118" s="192"/>
      <c r="BI118" s="192"/>
    </row>
    <row r="119" spans="7:61" x14ac:dyDescent="0.2">
      <c r="G119" s="191"/>
      <c r="T119" s="193"/>
      <c r="BC119" s="192"/>
      <c r="BF119" s="192"/>
      <c r="BI119" s="192"/>
    </row>
    <row r="120" spans="7:61" x14ac:dyDescent="0.2">
      <c r="G120" s="191"/>
      <c r="T120" s="193"/>
      <c r="BC120" s="192"/>
      <c r="BF120" s="192"/>
      <c r="BI120" s="192"/>
    </row>
    <row r="121" spans="7:61" x14ac:dyDescent="0.2">
      <c r="G121" s="191"/>
      <c r="T121" s="193"/>
      <c r="BC121" s="192"/>
      <c r="BF121" s="192"/>
      <c r="BI121" s="192"/>
    </row>
    <row r="122" spans="7:61" x14ac:dyDescent="0.2">
      <c r="G122" s="191"/>
      <c r="T122" s="193"/>
      <c r="BC122" s="192"/>
      <c r="BF122" s="192"/>
      <c r="BI122" s="192"/>
    </row>
    <row r="123" spans="7:61" x14ac:dyDescent="0.2">
      <c r="G123" s="191"/>
      <c r="T123" s="193"/>
      <c r="BC123" s="192"/>
      <c r="BF123" s="192"/>
      <c r="BI123" s="192"/>
    </row>
    <row r="124" spans="7:61" x14ac:dyDescent="0.2">
      <c r="G124" s="191"/>
      <c r="T124" s="193"/>
      <c r="BC124" s="192"/>
      <c r="BF124" s="192"/>
      <c r="BI124" s="192"/>
    </row>
    <row r="125" spans="7:61" x14ac:dyDescent="0.2">
      <c r="G125" s="191"/>
      <c r="T125" s="193"/>
      <c r="BC125" s="192"/>
      <c r="BF125" s="192"/>
      <c r="BI125" s="192"/>
    </row>
    <row r="126" spans="7:61" x14ac:dyDescent="0.2">
      <c r="G126" s="191"/>
      <c r="T126" s="193"/>
      <c r="BC126" s="192"/>
      <c r="BF126" s="192"/>
      <c r="BI126" s="192"/>
    </row>
    <row r="127" spans="7:61" x14ac:dyDescent="0.2">
      <c r="G127" s="191"/>
      <c r="T127" s="193"/>
      <c r="BC127" s="192"/>
      <c r="BF127" s="192"/>
      <c r="BI127" s="192"/>
    </row>
    <row r="128" spans="7:61" x14ac:dyDescent="0.2">
      <c r="G128" s="191"/>
      <c r="T128" s="193"/>
      <c r="BC128" s="192"/>
      <c r="BF128" s="192"/>
      <c r="BI128" s="192"/>
    </row>
    <row r="129" spans="7:61" x14ac:dyDescent="0.2">
      <c r="G129" s="191"/>
      <c r="T129" s="193"/>
      <c r="BC129" s="192"/>
      <c r="BF129" s="192"/>
      <c r="BI129" s="192"/>
    </row>
    <row r="130" spans="7:61" x14ac:dyDescent="0.2">
      <c r="G130" s="191"/>
      <c r="T130" s="193"/>
      <c r="BC130" s="192"/>
      <c r="BF130" s="192"/>
      <c r="BI130" s="192"/>
    </row>
    <row r="131" spans="7:61" x14ac:dyDescent="0.2">
      <c r="G131" s="191"/>
      <c r="T131" s="193"/>
      <c r="BC131" s="192"/>
      <c r="BF131" s="192"/>
      <c r="BI131" s="192"/>
    </row>
    <row r="132" spans="7:61" x14ac:dyDescent="0.2">
      <c r="G132" s="191"/>
      <c r="T132" s="193"/>
      <c r="BC132" s="192"/>
      <c r="BF132" s="192"/>
      <c r="BI132" s="192"/>
    </row>
    <row r="133" spans="7:61" x14ac:dyDescent="0.2">
      <c r="G133" s="191"/>
      <c r="T133" s="193"/>
      <c r="BC133" s="192"/>
      <c r="BF133" s="192"/>
      <c r="BI133" s="192"/>
    </row>
    <row r="134" spans="7:61" x14ac:dyDescent="0.2">
      <c r="G134" s="191"/>
      <c r="T134" s="193"/>
      <c r="BC134" s="192"/>
      <c r="BF134" s="192"/>
      <c r="BI134" s="192"/>
    </row>
    <row r="135" spans="7:61" x14ac:dyDescent="0.2">
      <c r="G135" s="191"/>
      <c r="T135" s="193"/>
      <c r="BC135" s="192"/>
      <c r="BF135" s="192"/>
      <c r="BI135" s="192"/>
    </row>
    <row r="136" spans="7:61" x14ac:dyDescent="0.2">
      <c r="G136" s="191"/>
      <c r="T136" s="193"/>
      <c r="BC136" s="192"/>
      <c r="BF136" s="192"/>
      <c r="BI136" s="192"/>
    </row>
    <row r="137" spans="7:61" x14ac:dyDescent="0.2">
      <c r="G137" s="191"/>
      <c r="T137" s="193"/>
      <c r="BC137" s="192"/>
      <c r="BF137" s="192"/>
      <c r="BI137" s="192"/>
    </row>
    <row r="138" spans="7:61" x14ac:dyDescent="0.2">
      <c r="G138" s="191"/>
      <c r="T138" s="193"/>
      <c r="BC138" s="192"/>
      <c r="BF138" s="192"/>
      <c r="BI138" s="192"/>
    </row>
    <row r="139" spans="7:61" x14ac:dyDescent="0.2">
      <c r="G139" s="191"/>
      <c r="T139" s="193"/>
      <c r="BC139" s="192"/>
      <c r="BF139" s="192"/>
      <c r="BI139" s="192"/>
    </row>
    <row r="140" spans="7:61" x14ac:dyDescent="0.2">
      <c r="G140" s="191"/>
      <c r="T140" s="193"/>
      <c r="BC140" s="192"/>
      <c r="BF140" s="192"/>
      <c r="BI140" s="192"/>
    </row>
    <row r="141" spans="7:61" x14ac:dyDescent="0.2">
      <c r="G141" s="191"/>
      <c r="T141" s="193"/>
      <c r="BC141" s="192"/>
      <c r="BF141" s="192"/>
      <c r="BI141" s="192"/>
    </row>
    <row r="142" spans="7:61" x14ac:dyDescent="0.2">
      <c r="G142" s="191"/>
      <c r="T142" s="193"/>
      <c r="BC142" s="192"/>
      <c r="BF142" s="192"/>
      <c r="BI142" s="192"/>
    </row>
    <row r="143" spans="7:61" x14ac:dyDescent="0.2">
      <c r="G143" s="191"/>
      <c r="T143" s="193"/>
      <c r="BC143" s="192"/>
      <c r="BF143" s="192"/>
      <c r="BI143" s="192"/>
    </row>
    <row r="144" spans="7:61" x14ac:dyDescent="0.2">
      <c r="G144" s="191"/>
      <c r="T144" s="193"/>
      <c r="BC144" s="192"/>
      <c r="BF144" s="192"/>
      <c r="BI144" s="192"/>
    </row>
    <row r="145" spans="7:61" x14ac:dyDescent="0.2">
      <c r="G145" s="191"/>
      <c r="T145" s="193"/>
      <c r="BC145" s="192"/>
      <c r="BF145" s="192"/>
      <c r="BI145" s="192"/>
    </row>
    <row r="146" spans="7:61" x14ac:dyDescent="0.2">
      <c r="G146" s="191"/>
      <c r="T146" s="193"/>
      <c r="BC146" s="192"/>
      <c r="BF146" s="192"/>
      <c r="BI146" s="192"/>
    </row>
    <row r="147" spans="7:61" x14ac:dyDescent="0.2">
      <c r="G147" s="191"/>
      <c r="T147" s="193"/>
      <c r="BC147" s="192"/>
      <c r="BF147" s="192"/>
      <c r="BI147" s="192"/>
    </row>
    <row r="148" spans="7:61" x14ac:dyDescent="0.2">
      <c r="G148" s="191"/>
      <c r="T148" s="193"/>
      <c r="BC148" s="192"/>
      <c r="BF148" s="192"/>
      <c r="BI148" s="192"/>
    </row>
    <row r="149" spans="7:61" x14ac:dyDescent="0.2">
      <c r="G149" s="191"/>
      <c r="T149" s="193"/>
      <c r="BC149" s="192"/>
      <c r="BF149" s="192"/>
      <c r="BI149" s="192"/>
    </row>
    <row r="150" spans="7:61" x14ac:dyDescent="0.2">
      <c r="G150" s="191"/>
      <c r="T150" s="193"/>
      <c r="BC150" s="192"/>
      <c r="BF150" s="192"/>
      <c r="BI150" s="192"/>
    </row>
    <row r="151" spans="7:61" x14ac:dyDescent="0.2">
      <c r="G151" s="191"/>
      <c r="T151" s="193"/>
      <c r="BC151" s="192"/>
      <c r="BF151" s="192"/>
      <c r="BI151" s="192"/>
    </row>
    <row r="152" spans="7:61" x14ac:dyDescent="0.2">
      <c r="G152" s="191"/>
      <c r="T152" s="193"/>
      <c r="BC152" s="192"/>
      <c r="BF152" s="192"/>
      <c r="BI152" s="192"/>
    </row>
    <row r="153" spans="7:61" x14ac:dyDescent="0.2">
      <c r="G153" s="191"/>
      <c r="T153" s="193"/>
      <c r="BC153" s="192"/>
      <c r="BF153" s="192"/>
      <c r="BI153" s="192"/>
    </row>
    <row r="154" spans="7:61" x14ac:dyDescent="0.2">
      <c r="G154" s="191"/>
      <c r="T154" s="193"/>
      <c r="BC154" s="192"/>
      <c r="BF154" s="192"/>
      <c r="BI154" s="192"/>
    </row>
    <row r="155" spans="7:61" x14ac:dyDescent="0.2">
      <c r="G155" s="191"/>
      <c r="T155" s="193"/>
      <c r="BC155" s="192"/>
      <c r="BF155" s="192"/>
      <c r="BI155" s="192"/>
    </row>
    <row r="156" spans="7:61" x14ac:dyDescent="0.2">
      <c r="G156" s="191"/>
      <c r="T156" s="193"/>
      <c r="BC156" s="192"/>
      <c r="BF156" s="192"/>
      <c r="BI156" s="192"/>
    </row>
    <row r="157" spans="7:61" x14ac:dyDescent="0.2">
      <c r="G157" s="191"/>
      <c r="T157" s="193"/>
      <c r="BC157" s="192"/>
      <c r="BF157" s="192"/>
      <c r="BI157" s="192"/>
    </row>
    <row r="158" spans="7:61" x14ac:dyDescent="0.2">
      <c r="G158" s="191"/>
      <c r="T158" s="193"/>
      <c r="BC158" s="192"/>
      <c r="BF158" s="192"/>
      <c r="BI158" s="192"/>
    </row>
    <row r="159" spans="7:61" x14ac:dyDescent="0.2">
      <c r="G159" s="191"/>
      <c r="T159" s="193"/>
      <c r="BC159" s="192"/>
      <c r="BF159" s="192"/>
      <c r="BI159" s="192"/>
    </row>
    <row r="160" spans="7:61" x14ac:dyDescent="0.2">
      <c r="G160" s="191"/>
      <c r="T160" s="193"/>
      <c r="BC160" s="192"/>
      <c r="BF160" s="192"/>
      <c r="BI160" s="192"/>
    </row>
    <row r="161" spans="7:61" x14ac:dyDescent="0.2">
      <c r="G161" s="191"/>
      <c r="T161" s="193"/>
      <c r="BC161" s="192"/>
      <c r="BF161" s="192"/>
      <c r="BI161" s="192"/>
    </row>
    <row r="162" spans="7:61" x14ac:dyDescent="0.2">
      <c r="G162" s="191"/>
      <c r="T162" s="193"/>
      <c r="BC162" s="192"/>
      <c r="BF162" s="192"/>
      <c r="BI162" s="192"/>
    </row>
    <row r="163" spans="7:61" x14ac:dyDescent="0.2">
      <c r="G163" s="191"/>
      <c r="T163" s="193"/>
      <c r="BC163" s="192"/>
      <c r="BF163" s="192"/>
      <c r="BI163" s="192"/>
    </row>
    <row r="164" spans="7:61" x14ac:dyDescent="0.2">
      <c r="G164" s="191"/>
      <c r="T164" s="193"/>
      <c r="BC164" s="192"/>
      <c r="BF164" s="192"/>
      <c r="BI164" s="192"/>
    </row>
    <row r="165" spans="7:61" x14ac:dyDescent="0.2">
      <c r="G165" s="191"/>
      <c r="T165" s="193"/>
      <c r="BC165" s="192"/>
      <c r="BF165" s="192"/>
      <c r="BI165" s="192"/>
    </row>
    <row r="166" spans="7:61" x14ac:dyDescent="0.2">
      <c r="G166" s="191"/>
      <c r="T166" s="193"/>
      <c r="BC166" s="192"/>
      <c r="BF166" s="192"/>
      <c r="BI166" s="192"/>
    </row>
    <row r="167" spans="7:61" x14ac:dyDescent="0.2">
      <c r="G167" s="191"/>
      <c r="T167" s="193"/>
      <c r="BC167" s="192"/>
      <c r="BF167" s="192"/>
      <c r="BI167" s="192"/>
    </row>
    <row r="168" spans="7:61" x14ac:dyDescent="0.2">
      <c r="G168" s="191"/>
      <c r="T168" s="193"/>
      <c r="BC168" s="192"/>
      <c r="BF168" s="192"/>
      <c r="BI168" s="192"/>
    </row>
    <row r="169" spans="7:61" x14ac:dyDescent="0.2">
      <c r="G169" s="191"/>
      <c r="T169" s="193"/>
      <c r="BC169" s="192"/>
      <c r="BF169" s="192"/>
      <c r="BI169" s="192"/>
    </row>
    <row r="170" spans="7:61" x14ac:dyDescent="0.2">
      <c r="G170" s="191"/>
      <c r="T170" s="193"/>
      <c r="BC170" s="192"/>
      <c r="BF170" s="192"/>
      <c r="BI170" s="192"/>
    </row>
    <row r="171" spans="7:61" x14ac:dyDescent="0.2">
      <c r="G171" s="191"/>
      <c r="T171" s="193"/>
      <c r="BC171" s="192"/>
      <c r="BF171" s="192"/>
      <c r="BI171" s="192"/>
    </row>
    <row r="172" spans="7:61" x14ac:dyDescent="0.2">
      <c r="G172" s="191"/>
      <c r="T172" s="193"/>
      <c r="BC172" s="192"/>
      <c r="BF172" s="192"/>
      <c r="BI172" s="192"/>
    </row>
    <row r="173" spans="7:61" x14ac:dyDescent="0.2">
      <c r="G173" s="191"/>
      <c r="T173" s="193"/>
      <c r="BC173" s="192"/>
      <c r="BF173" s="192"/>
      <c r="BI173" s="192"/>
    </row>
    <row r="174" spans="7:61" x14ac:dyDescent="0.2">
      <c r="G174" s="191"/>
      <c r="T174" s="193"/>
      <c r="BC174" s="192"/>
      <c r="BF174" s="192"/>
      <c r="BI174" s="192"/>
    </row>
    <row r="175" spans="7:61" x14ac:dyDescent="0.2">
      <c r="G175" s="191"/>
      <c r="T175" s="193"/>
      <c r="BC175" s="192"/>
      <c r="BF175" s="192"/>
      <c r="BI175" s="192"/>
    </row>
    <row r="176" spans="7:61" x14ac:dyDescent="0.2">
      <c r="G176" s="191"/>
      <c r="T176" s="193"/>
      <c r="BC176" s="192"/>
      <c r="BF176" s="192"/>
      <c r="BI176" s="192"/>
    </row>
    <row r="177" spans="7:61" x14ac:dyDescent="0.2">
      <c r="G177" s="191"/>
      <c r="T177" s="193"/>
      <c r="BC177" s="192"/>
      <c r="BF177" s="192"/>
      <c r="BI177" s="192"/>
    </row>
    <row r="178" spans="7:61" x14ac:dyDescent="0.2">
      <c r="G178" s="191"/>
      <c r="T178" s="193"/>
      <c r="BC178" s="192"/>
      <c r="BF178" s="192"/>
      <c r="BI178" s="192"/>
    </row>
    <row r="179" spans="7:61" x14ac:dyDescent="0.2">
      <c r="G179" s="191"/>
      <c r="T179" s="193"/>
      <c r="BC179" s="192"/>
      <c r="BF179" s="192"/>
      <c r="BI179" s="192"/>
    </row>
    <row r="180" spans="7:61" x14ac:dyDescent="0.2">
      <c r="G180" s="191"/>
      <c r="T180" s="193"/>
      <c r="BC180" s="192"/>
      <c r="BF180" s="192"/>
      <c r="BI180" s="192"/>
    </row>
    <row r="181" spans="7:61" x14ac:dyDescent="0.2">
      <c r="G181" s="191"/>
      <c r="T181" s="193"/>
      <c r="BC181" s="192"/>
      <c r="BF181" s="192"/>
      <c r="BI181" s="192"/>
    </row>
    <row r="182" spans="7:61" x14ac:dyDescent="0.2">
      <c r="G182" s="191"/>
      <c r="T182" s="193"/>
      <c r="BC182" s="192"/>
      <c r="BF182" s="192"/>
      <c r="BI182" s="192"/>
    </row>
    <row r="183" spans="7:61" x14ac:dyDescent="0.2">
      <c r="G183" s="191"/>
      <c r="T183" s="193"/>
      <c r="BC183" s="192"/>
      <c r="BF183" s="192"/>
      <c r="BI183" s="192"/>
    </row>
    <row r="184" spans="7:61" x14ac:dyDescent="0.2">
      <c r="G184" s="191"/>
      <c r="T184" s="193"/>
      <c r="BC184" s="192"/>
      <c r="BF184" s="192"/>
      <c r="BI184" s="192"/>
    </row>
    <row r="185" spans="7:61" x14ac:dyDescent="0.2">
      <c r="G185" s="191"/>
      <c r="T185" s="193"/>
      <c r="BC185" s="192"/>
      <c r="BF185" s="192"/>
      <c r="BI185" s="192"/>
    </row>
    <row r="186" spans="7:61" x14ac:dyDescent="0.2">
      <c r="G186" s="191"/>
      <c r="T186" s="193"/>
      <c r="BC186" s="192"/>
      <c r="BF186" s="192"/>
      <c r="BI186" s="192"/>
    </row>
    <row r="187" spans="7:61" x14ac:dyDescent="0.2">
      <c r="G187" s="191"/>
      <c r="T187" s="193"/>
      <c r="BC187" s="192"/>
      <c r="BF187" s="192"/>
      <c r="BI187" s="192"/>
    </row>
    <row r="188" spans="7:61" x14ac:dyDescent="0.2">
      <c r="G188" s="191"/>
      <c r="T188" s="193"/>
      <c r="BC188" s="192"/>
      <c r="BF188" s="192"/>
      <c r="BI188" s="192"/>
    </row>
    <row r="189" spans="7:61" x14ac:dyDescent="0.2">
      <c r="G189" s="191"/>
      <c r="T189" s="193"/>
      <c r="BC189" s="192"/>
      <c r="BF189" s="192"/>
      <c r="BI189" s="192"/>
    </row>
    <row r="190" spans="7:61" x14ac:dyDescent="0.2">
      <c r="G190" s="191"/>
      <c r="T190" s="193"/>
      <c r="BC190" s="192"/>
      <c r="BF190" s="192"/>
      <c r="BI190" s="192"/>
    </row>
    <row r="191" spans="7:61" x14ac:dyDescent="0.2">
      <c r="G191" s="191"/>
      <c r="T191" s="193"/>
      <c r="BC191" s="192"/>
      <c r="BF191" s="192"/>
      <c r="BI191" s="192"/>
    </row>
    <row r="192" spans="7:61" x14ac:dyDescent="0.2">
      <c r="G192" s="191"/>
      <c r="T192" s="193"/>
      <c r="BC192" s="192"/>
      <c r="BF192" s="192"/>
      <c r="BI192" s="192"/>
    </row>
    <row r="193" spans="7:61" x14ac:dyDescent="0.2">
      <c r="G193" s="191"/>
      <c r="T193" s="193"/>
      <c r="BC193" s="192"/>
      <c r="BF193" s="192"/>
      <c r="BI193" s="192"/>
    </row>
    <row r="194" spans="7:61" x14ac:dyDescent="0.2">
      <c r="G194" s="191"/>
      <c r="T194" s="193"/>
      <c r="BC194" s="192"/>
      <c r="BF194" s="192"/>
      <c r="BI194" s="192"/>
    </row>
    <row r="195" spans="7:61" x14ac:dyDescent="0.2">
      <c r="G195" s="191"/>
      <c r="T195" s="193"/>
      <c r="BC195" s="192"/>
      <c r="BF195" s="192"/>
      <c r="BI195" s="192"/>
    </row>
    <row r="196" spans="7:61" x14ac:dyDescent="0.2">
      <c r="G196" s="191"/>
      <c r="T196" s="193"/>
      <c r="BC196" s="192"/>
      <c r="BF196" s="192"/>
      <c r="BI196" s="192"/>
    </row>
    <row r="197" spans="7:61" x14ac:dyDescent="0.2">
      <c r="G197" s="191"/>
      <c r="T197" s="193"/>
      <c r="BC197" s="192"/>
      <c r="BF197" s="192"/>
      <c r="BI197" s="192"/>
    </row>
    <row r="198" spans="7:61" x14ac:dyDescent="0.2">
      <c r="G198" s="191"/>
      <c r="T198" s="193"/>
      <c r="BC198" s="192"/>
      <c r="BF198" s="192"/>
      <c r="BI198" s="192"/>
    </row>
    <row r="199" spans="7:61" x14ac:dyDescent="0.2">
      <c r="G199" s="191"/>
      <c r="T199" s="193"/>
      <c r="BC199" s="192"/>
      <c r="BF199" s="192"/>
      <c r="BI199" s="192"/>
    </row>
    <row r="200" spans="7:61" x14ac:dyDescent="0.2">
      <c r="G200" s="191"/>
      <c r="T200" s="193"/>
      <c r="BC200" s="192"/>
      <c r="BF200" s="192"/>
      <c r="BI200" s="192"/>
    </row>
    <row r="201" spans="7:61" x14ac:dyDescent="0.2">
      <c r="G201" s="191"/>
      <c r="T201" s="193"/>
      <c r="BC201" s="192"/>
      <c r="BF201" s="192"/>
      <c r="BI201" s="192"/>
    </row>
    <row r="202" spans="7:61" x14ac:dyDescent="0.2">
      <c r="G202" s="191"/>
      <c r="T202" s="193"/>
      <c r="BC202" s="192"/>
      <c r="BF202" s="192"/>
      <c r="BI202" s="192"/>
    </row>
    <row r="203" spans="7:61" x14ac:dyDescent="0.2">
      <c r="G203" s="191"/>
      <c r="T203" s="193"/>
      <c r="BC203" s="192"/>
      <c r="BF203" s="192"/>
      <c r="BI203" s="192"/>
    </row>
    <row r="204" spans="7:61" x14ac:dyDescent="0.2">
      <c r="G204" s="191"/>
      <c r="T204" s="193"/>
      <c r="BC204" s="192"/>
      <c r="BF204" s="192"/>
      <c r="BI204" s="192"/>
    </row>
    <row r="205" spans="7:61" x14ac:dyDescent="0.2">
      <c r="G205" s="191"/>
      <c r="T205" s="193"/>
      <c r="BC205" s="192"/>
      <c r="BF205" s="192"/>
      <c r="BI205" s="192"/>
    </row>
    <row r="206" spans="7:61" x14ac:dyDescent="0.2">
      <c r="G206" s="191"/>
      <c r="T206" s="193"/>
      <c r="BC206" s="192"/>
      <c r="BF206" s="192"/>
      <c r="BI206" s="192"/>
    </row>
    <row r="207" spans="7:61" x14ac:dyDescent="0.2">
      <c r="G207" s="191"/>
      <c r="T207" s="193"/>
      <c r="BC207" s="192"/>
      <c r="BF207" s="192"/>
      <c r="BI207" s="192"/>
    </row>
    <row r="208" spans="7:61" x14ac:dyDescent="0.2">
      <c r="G208" s="191"/>
      <c r="T208" s="193"/>
      <c r="BC208" s="192"/>
      <c r="BF208" s="192"/>
      <c r="BI208" s="192"/>
    </row>
    <row r="209" spans="7:61" x14ac:dyDescent="0.2">
      <c r="G209" s="191"/>
      <c r="T209" s="193"/>
      <c r="BC209" s="192"/>
      <c r="BF209" s="192"/>
      <c r="BI209" s="192"/>
    </row>
    <row r="210" spans="7:61" x14ac:dyDescent="0.2">
      <c r="G210" s="191"/>
      <c r="T210" s="193"/>
      <c r="BC210" s="192"/>
      <c r="BF210" s="192"/>
      <c r="BI210" s="192"/>
    </row>
    <row r="211" spans="7:61" x14ac:dyDescent="0.2">
      <c r="G211" s="191"/>
      <c r="T211" s="193"/>
      <c r="BC211" s="192"/>
      <c r="BF211" s="192"/>
      <c r="BI211" s="192"/>
    </row>
    <row r="212" spans="7:61" x14ac:dyDescent="0.2">
      <c r="G212" s="191"/>
      <c r="T212" s="193"/>
      <c r="BC212" s="192"/>
      <c r="BF212" s="192"/>
      <c r="BI212" s="192"/>
    </row>
    <row r="213" spans="7:61" x14ac:dyDescent="0.2">
      <c r="G213" s="191"/>
      <c r="T213" s="193"/>
      <c r="BC213" s="192"/>
      <c r="BF213" s="192"/>
      <c r="BI213" s="192"/>
    </row>
    <row r="214" spans="7:61" x14ac:dyDescent="0.2">
      <c r="G214" s="191"/>
      <c r="T214" s="193"/>
      <c r="BC214" s="192"/>
      <c r="BF214" s="192"/>
      <c r="BI214" s="192"/>
    </row>
    <row r="215" spans="7:61" x14ac:dyDescent="0.2">
      <c r="G215" s="191"/>
      <c r="T215" s="193"/>
      <c r="BC215" s="192"/>
      <c r="BF215" s="192"/>
      <c r="BI215" s="192"/>
    </row>
    <row r="216" spans="7:61" x14ac:dyDescent="0.2">
      <c r="G216" s="191"/>
      <c r="T216" s="193"/>
      <c r="BC216" s="192"/>
      <c r="BF216" s="192"/>
      <c r="BI216" s="192"/>
    </row>
    <row r="217" spans="7:61" x14ac:dyDescent="0.2">
      <c r="G217" s="191"/>
      <c r="T217" s="193"/>
      <c r="BC217" s="192"/>
      <c r="BF217" s="192"/>
      <c r="BI217" s="192"/>
    </row>
    <row r="218" spans="7:61" x14ac:dyDescent="0.2">
      <c r="G218" s="191"/>
      <c r="T218" s="193"/>
      <c r="BC218" s="192"/>
      <c r="BF218" s="192"/>
      <c r="BI218" s="192"/>
    </row>
    <row r="219" spans="7:61" x14ac:dyDescent="0.2">
      <c r="G219" s="191"/>
      <c r="T219" s="193"/>
      <c r="BC219" s="192"/>
      <c r="BF219" s="192"/>
      <c r="BI219" s="192"/>
    </row>
    <row r="220" spans="7:61" x14ac:dyDescent="0.2">
      <c r="G220" s="191"/>
      <c r="T220" s="193"/>
      <c r="BC220" s="192"/>
      <c r="BF220" s="192"/>
      <c r="BI220" s="192"/>
    </row>
    <row r="221" spans="7:61" x14ac:dyDescent="0.2">
      <c r="G221" s="191"/>
      <c r="T221" s="193"/>
      <c r="BC221" s="192"/>
      <c r="BF221" s="192"/>
      <c r="BI221" s="192"/>
    </row>
    <row r="222" spans="7:61" x14ac:dyDescent="0.2">
      <c r="G222" s="191"/>
      <c r="T222" s="193"/>
      <c r="BC222" s="192"/>
      <c r="BF222" s="192"/>
      <c r="BI222" s="192"/>
    </row>
    <row r="223" spans="7:61" x14ac:dyDescent="0.2">
      <c r="G223" s="191"/>
      <c r="T223" s="193"/>
      <c r="BC223" s="192"/>
      <c r="BF223" s="192"/>
      <c r="BI223" s="192"/>
    </row>
    <row r="224" spans="7:61" x14ac:dyDescent="0.2">
      <c r="G224" s="191"/>
      <c r="T224" s="193"/>
      <c r="BC224" s="192"/>
      <c r="BF224" s="192"/>
      <c r="BI224" s="192"/>
    </row>
    <row r="225" spans="7:61" x14ac:dyDescent="0.2">
      <c r="G225" s="191"/>
      <c r="T225" s="193"/>
      <c r="BC225" s="192"/>
      <c r="BF225" s="192"/>
      <c r="BI225" s="192"/>
    </row>
    <row r="226" spans="7:61" x14ac:dyDescent="0.2">
      <c r="G226" s="191"/>
      <c r="T226" s="193"/>
      <c r="BC226" s="192"/>
      <c r="BF226" s="192"/>
      <c r="BI226" s="192"/>
    </row>
    <row r="227" spans="7:61" x14ac:dyDescent="0.2">
      <c r="G227" s="191"/>
      <c r="T227" s="193"/>
      <c r="BC227" s="192"/>
      <c r="BF227" s="192"/>
      <c r="BI227" s="192"/>
    </row>
    <row r="228" spans="7:61" x14ac:dyDescent="0.2">
      <c r="G228" s="191"/>
      <c r="T228" s="193"/>
      <c r="BC228" s="192"/>
      <c r="BF228" s="192"/>
      <c r="BI228" s="192"/>
    </row>
    <row r="229" spans="7:61" x14ac:dyDescent="0.2">
      <c r="G229" s="191"/>
      <c r="T229" s="193"/>
      <c r="BC229" s="192"/>
      <c r="BF229" s="192"/>
      <c r="BI229" s="192"/>
    </row>
    <row r="230" spans="7:61" x14ac:dyDescent="0.2">
      <c r="G230" s="191"/>
      <c r="T230" s="193"/>
      <c r="BC230" s="192"/>
      <c r="BF230" s="192"/>
      <c r="BI230" s="192"/>
    </row>
    <row r="231" spans="7:61" x14ac:dyDescent="0.2">
      <c r="G231" s="191"/>
      <c r="T231" s="193"/>
      <c r="BC231" s="192"/>
      <c r="BF231" s="192"/>
      <c r="BI231" s="192"/>
    </row>
    <row r="232" spans="7:61" x14ac:dyDescent="0.2">
      <c r="G232" s="191"/>
      <c r="T232" s="193"/>
      <c r="BC232" s="192"/>
      <c r="BF232" s="192"/>
      <c r="BI232" s="192"/>
    </row>
    <row r="233" spans="7:61" x14ac:dyDescent="0.2">
      <c r="G233" s="191"/>
      <c r="T233" s="193"/>
      <c r="BC233" s="192"/>
      <c r="BF233" s="192"/>
      <c r="BI233" s="192"/>
    </row>
    <row r="234" spans="7:61" x14ac:dyDescent="0.2">
      <c r="G234" s="191"/>
      <c r="T234" s="193"/>
      <c r="BC234" s="192"/>
      <c r="BF234" s="192"/>
      <c r="BI234" s="192"/>
    </row>
    <row r="235" spans="7:61" x14ac:dyDescent="0.2">
      <c r="G235" s="191"/>
      <c r="T235" s="193"/>
      <c r="BC235" s="192"/>
      <c r="BF235" s="192"/>
      <c r="BI235" s="192"/>
    </row>
    <row r="236" spans="7:61" x14ac:dyDescent="0.2">
      <c r="G236" s="191"/>
      <c r="T236" s="193"/>
      <c r="BC236" s="192"/>
      <c r="BF236" s="192"/>
      <c r="BI236" s="192"/>
    </row>
    <row r="237" spans="7:61" x14ac:dyDescent="0.2">
      <c r="G237" s="191"/>
      <c r="T237" s="193"/>
      <c r="BC237" s="192"/>
      <c r="BF237" s="192"/>
      <c r="BI237" s="192"/>
    </row>
    <row r="238" spans="7:61" x14ac:dyDescent="0.2">
      <c r="G238" s="191"/>
      <c r="T238" s="193"/>
      <c r="BC238" s="192"/>
      <c r="BF238" s="192"/>
      <c r="BI238" s="192"/>
    </row>
    <row r="239" spans="7:61" x14ac:dyDescent="0.2">
      <c r="G239" s="191"/>
      <c r="T239" s="193"/>
      <c r="BC239" s="192"/>
      <c r="BF239" s="192"/>
      <c r="BI239" s="192"/>
    </row>
    <row r="240" spans="7:61" x14ac:dyDescent="0.2">
      <c r="G240" s="191"/>
      <c r="T240" s="193"/>
      <c r="BC240" s="192"/>
      <c r="BF240" s="192"/>
      <c r="BI240" s="192"/>
    </row>
    <row r="241" spans="7:61" x14ac:dyDescent="0.2">
      <c r="G241" s="191"/>
      <c r="T241" s="193"/>
      <c r="BC241" s="192"/>
      <c r="BF241" s="192"/>
      <c r="BI241" s="192"/>
    </row>
    <row r="242" spans="7:61" x14ac:dyDescent="0.2">
      <c r="G242" s="191"/>
      <c r="T242" s="193"/>
      <c r="BC242" s="192"/>
      <c r="BF242" s="192"/>
      <c r="BI242" s="192"/>
    </row>
    <row r="243" spans="7:61" x14ac:dyDescent="0.2">
      <c r="G243" s="191"/>
      <c r="T243" s="193"/>
      <c r="BC243" s="192"/>
      <c r="BF243" s="192"/>
      <c r="BI243" s="192"/>
    </row>
    <row r="244" spans="7:61" x14ac:dyDescent="0.2">
      <c r="G244" s="191"/>
      <c r="T244" s="193"/>
      <c r="BC244" s="192"/>
      <c r="BF244" s="192"/>
      <c r="BI244" s="192"/>
    </row>
    <row r="245" spans="7:61" x14ac:dyDescent="0.2">
      <c r="G245" s="191"/>
      <c r="T245" s="193"/>
      <c r="BC245" s="192"/>
      <c r="BF245" s="192"/>
      <c r="BI245" s="192"/>
    </row>
    <row r="246" spans="7:61" x14ac:dyDescent="0.2">
      <c r="G246" s="191"/>
      <c r="T246" s="193"/>
      <c r="BC246" s="192"/>
      <c r="BF246" s="192"/>
      <c r="BI246" s="192"/>
    </row>
    <row r="247" spans="7:61" x14ac:dyDescent="0.2">
      <c r="G247" s="191"/>
      <c r="T247" s="193"/>
      <c r="BC247" s="192"/>
      <c r="BF247" s="192"/>
      <c r="BI247" s="192"/>
    </row>
    <row r="248" spans="7:61" x14ac:dyDescent="0.2">
      <c r="G248" s="191"/>
      <c r="T248" s="193"/>
      <c r="BC248" s="192"/>
      <c r="BF248" s="192"/>
      <c r="BI248" s="192"/>
    </row>
    <row r="249" spans="7:61" x14ac:dyDescent="0.2">
      <c r="G249" s="191"/>
      <c r="T249" s="193"/>
      <c r="BC249" s="192"/>
      <c r="BF249" s="192"/>
      <c r="BI249" s="192"/>
    </row>
    <row r="250" spans="7:61" x14ac:dyDescent="0.2">
      <c r="G250" s="191"/>
      <c r="T250" s="193"/>
      <c r="BC250" s="192"/>
      <c r="BF250" s="192"/>
      <c r="BI250" s="192"/>
    </row>
    <row r="251" spans="7:61" x14ac:dyDescent="0.2">
      <c r="G251" s="191"/>
      <c r="T251" s="193"/>
      <c r="BC251" s="192"/>
      <c r="BF251" s="192"/>
      <c r="BI251" s="192"/>
    </row>
    <row r="252" spans="7:61" x14ac:dyDescent="0.2">
      <c r="G252" s="191"/>
      <c r="T252" s="193"/>
      <c r="BC252" s="192"/>
      <c r="BF252" s="192"/>
      <c r="BI252" s="192"/>
    </row>
    <row r="253" spans="7:61" x14ac:dyDescent="0.2">
      <c r="G253" s="191"/>
      <c r="T253" s="193"/>
      <c r="BC253" s="192"/>
      <c r="BF253" s="192"/>
      <c r="BI253" s="192"/>
    </row>
    <row r="254" spans="7:61" x14ac:dyDescent="0.2">
      <c r="G254" s="191"/>
      <c r="T254" s="193"/>
      <c r="BC254" s="192"/>
      <c r="BF254" s="192"/>
      <c r="BI254" s="192"/>
    </row>
    <row r="255" spans="7:61" x14ac:dyDescent="0.2">
      <c r="G255" s="191"/>
      <c r="T255" s="193"/>
      <c r="BC255" s="192"/>
      <c r="BF255" s="192"/>
      <c r="BI255" s="192"/>
    </row>
    <row r="256" spans="7:61" x14ac:dyDescent="0.2">
      <c r="G256" s="191"/>
      <c r="T256" s="193"/>
      <c r="BC256" s="192"/>
      <c r="BF256" s="192"/>
      <c r="BI256" s="192"/>
    </row>
    <row r="257" spans="7:61" x14ac:dyDescent="0.2">
      <c r="G257" s="191"/>
      <c r="T257" s="193"/>
      <c r="BC257" s="192"/>
      <c r="BF257" s="192"/>
      <c r="BI257" s="192"/>
    </row>
    <row r="258" spans="7:61" x14ac:dyDescent="0.2">
      <c r="G258" s="191"/>
      <c r="T258" s="193"/>
      <c r="BC258" s="192"/>
      <c r="BF258" s="192"/>
      <c r="BI258" s="192"/>
    </row>
    <row r="259" spans="7:61" x14ac:dyDescent="0.2">
      <c r="G259" s="191"/>
      <c r="T259" s="193"/>
      <c r="BC259" s="192"/>
      <c r="BF259" s="192"/>
      <c r="BI259" s="192"/>
    </row>
    <row r="260" spans="7:61" x14ac:dyDescent="0.2">
      <c r="G260" s="191"/>
      <c r="T260" s="193"/>
      <c r="BC260" s="192"/>
      <c r="BF260" s="192"/>
      <c r="BI260" s="192"/>
    </row>
    <row r="261" spans="7:61" x14ac:dyDescent="0.2">
      <c r="G261" s="191"/>
      <c r="T261" s="193"/>
      <c r="BC261" s="192"/>
      <c r="BF261" s="192"/>
      <c r="BI261" s="192"/>
    </row>
    <row r="262" spans="7:61" x14ac:dyDescent="0.2">
      <c r="G262" s="191"/>
      <c r="T262" s="193"/>
      <c r="BC262" s="192"/>
      <c r="BF262" s="192"/>
      <c r="BI262" s="192"/>
    </row>
    <row r="263" spans="7:61" x14ac:dyDescent="0.2">
      <c r="G263" s="191"/>
      <c r="T263" s="193"/>
      <c r="BC263" s="192"/>
      <c r="BF263" s="192"/>
      <c r="BI263" s="192"/>
    </row>
    <row r="264" spans="7:61" x14ac:dyDescent="0.2">
      <c r="G264" s="191"/>
      <c r="T264" s="193"/>
      <c r="BC264" s="192"/>
      <c r="BF264" s="192"/>
      <c r="BI264" s="192"/>
    </row>
    <row r="265" spans="7:61" x14ac:dyDescent="0.2">
      <c r="G265" s="191"/>
      <c r="T265" s="193"/>
      <c r="BC265" s="192"/>
      <c r="BF265" s="192"/>
      <c r="BI265" s="192"/>
    </row>
    <row r="266" spans="7:61" x14ac:dyDescent="0.2">
      <c r="G266" s="191"/>
      <c r="T266" s="193"/>
      <c r="BC266" s="192"/>
      <c r="BF266" s="192"/>
      <c r="BI266" s="192"/>
    </row>
    <row r="267" spans="7:61" x14ac:dyDescent="0.2">
      <c r="G267" s="191"/>
      <c r="T267" s="193"/>
      <c r="BC267" s="192"/>
      <c r="BF267" s="192"/>
      <c r="BI267" s="192"/>
    </row>
    <row r="268" spans="7:61" x14ac:dyDescent="0.2">
      <c r="G268" s="191"/>
      <c r="T268" s="193"/>
      <c r="BC268" s="192"/>
      <c r="BF268" s="192"/>
      <c r="BI268" s="192"/>
    </row>
    <row r="269" spans="7:61" x14ac:dyDescent="0.2">
      <c r="G269" s="191"/>
      <c r="T269" s="193"/>
      <c r="BC269" s="192"/>
      <c r="BF269" s="192"/>
      <c r="BI269" s="192"/>
    </row>
    <row r="270" spans="7:61" x14ac:dyDescent="0.2">
      <c r="G270" s="191"/>
      <c r="T270" s="193"/>
      <c r="BC270" s="192"/>
      <c r="BF270" s="192"/>
      <c r="BI270" s="192"/>
    </row>
    <row r="271" spans="7:61" x14ac:dyDescent="0.2">
      <c r="G271" s="191"/>
      <c r="T271" s="193"/>
      <c r="BC271" s="192"/>
      <c r="BF271" s="192"/>
      <c r="BI271" s="192"/>
    </row>
    <row r="272" spans="7:61" x14ac:dyDescent="0.2">
      <c r="G272" s="191"/>
      <c r="T272" s="193"/>
      <c r="BC272" s="192"/>
      <c r="BF272" s="192"/>
      <c r="BI272" s="192"/>
    </row>
    <row r="273" spans="7:61" x14ac:dyDescent="0.2">
      <c r="G273" s="191"/>
      <c r="T273" s="193"/>
      <c r="BC273" s="192"/>
      <c r="BF273" s="192"/>
      <c r="BI273" s="192"/>
    </row>
    <row r="274" spans="7:61" x14ac:dyDescent="0.2">
      <c r="G274" s="191"/>
      <c r="T274" s="193"/>
      <c r="BC274" s="192"/>
      <c r="BF274" s="192"/>
      <c r="BI274" s="192"/>
    </row>
    <row r="275" spans="7:61" x14ac:dyDescent="0.2">
      <c r="G275" s="191"/>
      <c r="T275" s="193"/>
      <c r="BC275" s="192"/>
      <c r="BF275" s="192"/>
      <c r="BI275" s="192"/>
    </row>
    <row r="276" spans="7:61" x14ac:dyDescent="0.2">
      <c r="G276" s="191"/>
      <c r="T276" s="193"/>
      <c r="BC276" s="192"/>
      <c r="BF276" s="192"/>
      <c r="BI276" s="192"/>
    </row>
    <row r="277" spans="7:61" x14ac:dyDescent="0.2">
      <c r="G277" s="191"/>
      <c r="T277" s="193"/>
      <c r="BC277" s="192"/>
      <c r="BF277" s="192"/>
      <c r="BI277" s="192"/>
    </row>
    <row r="278" spans="7:61" x14ac:dyDescent="0.2">
      <c r="G278" s="191"/>
      <c r="T278" s="193"/>
      <c r="BC278" s="192"/>
      <c r="BF278" s="192"/>
      <c r="BI278" s="192"/>
    </row>
    <row r="279" spans="7:61" x14ac:dyDescent="0.2">
      <c r="G279" s="191"/>
      <c r="T279" s="193"/>
      <c r="BC279" s="192"/>
      <c r="BF279" s="192"/>
      <c r="BI279" s="192"/>
    </row>
    <row r="280" spans="7:61" x14ac:dyDescent="0.2">
      <c r="G280" s="191"/>
      <c r="T280" s="193"/>
      <c r="BC280" s="192"/>
      <c r="BF280" s="192"/>
      <c r="BI280" s="192"/>
    </row>
    <row r="281" spans="7:61" x14ac:dyDescent="0.2">
      <c r="G281" s="191"/>
      <c r="T281" s="193"/>
      <c r="BC281" s="192"/>
      <c r="BF281" s="192"/>
      <c r="BI281" s="192"/>
    </row>
    <row r="282" spans="7:61" x14ac:dyDescent="0.2">
      <c r="G282" s="191"/>
      <c r="T282" s="193"/>
      <c r="BC282" s="192"/>
      <c r="BF282" s="192"/>
      <c r="BI282" s="192"/>
    </row>
    <row r="283" spans="7:61" x14ac:dyDescent="0.2">
      <c r="G283" s="191"/>
      <c r="T283" s="193"/>
      <c r="BC283" s="192"/>
      <c r="BF283" s="192"/>
      <c r="BI283" s="192"/>
    </row>
    <row r="284" spans="7:61" x14ac:dyDescent="0.2">
      <c r="G284" s="191"/>
      <c r="T284" s="193"/>
      <c r="BC284" s="192"/>
      <c r="BF284" s="192"/>
      <c r="BI284" s="192"/>
    </row>
    <row r="285" spans="7:61" x14ac:dyDescent="0.2">
      <c r="G285" s="191"/>
      <c r="T285" s="193"/>
      <c r="BC285" s="192"/>
      <c r="BF285" s="192"/>
      <c r="BI285" s="192"/>
    </row>
    <row r="286" spans="7:61" x14ac:dyDescent="0.2">
      <c r="G286" s="191"/>
      <c r="T286" s="193"/>
      <c r="BC286" s="192"/>
      <c r="BF286" s="192"/>
      <c r="BI286" s="192"/>
    </row>
    <row r="287" spans="7:61" x14ac:dyDescent="0.2">
      <c r="G287" s="191"/>
      <c r="T287" s="193"/>
      <c r="BC287" s="192"/>
      <c r="BF287" s="192"/>
      <c r="BI287" s="192"/>
    </row>
    <row r="288" spans="7:61" x14ac:dyDescent="0.2">
      <c r="G288" s="191"/>
      <c r="T288" s="193"/>
      <c r="BC288" s="192"/>
      <c r="BF288" s="192"/>
      <c r="BI288" s="192"/>
    </row>
    <row r="289" spans="7:61" x14ac:dyDescent="0.2">
      <c r="G289" s="191"/>
      <c r="T289" s="193"/>
      <c r="BC289" s="192"/>
      <c r="BF289" s="192"/>
      <c r="BI289" s="192"/>
    </row>
    <row r="290" spans="7:61" x14ac:dyDescent="0.2">
      <c r="G290" s="191"/>
      <c r="T290" s="193"/>
      <c r="BC290" s="192"/>
      <c r="BF290" s="192"/>
      <c r="BI290" s="192"/>
    </row>
    <row r="291" spans="7:61" x14ac:dyDescent="0.2">
      <c r="G291" s="191"/>
      <c r="T291" s="193"/>
      <c r="BC291" s="192"/>
      <c r="BF291" s="192"/>
      <c r="BI291" s="192"/>
    </row>
    <row r="292" spans="7:61" x14ac:dyDescent="0.2">
      <c r="G292" s="191"/>
      <c r="T292" s="193"/>
      <c r="BC292" s="192"/>
      <c r="BF292" s="192"/>
      <c r="BI292" s="192"/>
    </row>
    <row r="293" spans="7:61" x14ac:dyDescent="0.2">
      <c r="G293" s="191"/>
      <c r="T293" s="193"/>
      <c r="BC293" s="192"/>
      <c r="BF293" s="192"/>
      <c r="BI293" s="192"/>
    </row>
    <row r="294" spans="7:61" x14ac:dyDescent="0.2">
      <c r="G294" s="191"/>
      <c r="T294" s="193"/>
      <c r="BC294" s="192"/>
      <c r="BF294" s="192"/>
      <c r="BI294" s="192"/>
    </row>
    <row r="295" spans="7:61" x14ac:dyDescent="0.2">
      <c r="G295" s="191"/>
      <c r="T295" s="193"/>
      <c r="BC295" s="192"/>
      <c r="BF295" s="192"/>
      <c r="BI295" s="192"/>
    </row>
    <row r="296" spans="7:61" x14ac:dyDescent="0.2">
      <c r="G296" s="191"/>
      <c r="T296" s="193"/>
      <c r="BC296" s="192"/>
      <c r="BF296" s="192"/>
      <c r="BI296" s="192"/>
    </row>
    <row r="297" spans="7:61" x14ac:dyDescent="0.2">
      <c r="G297" s="191"/>
      <c r="T297" s="193"/>
      <c r="BC297" s="192"/>
      <c r="BF297" s="192"/>
      <c r="BI297" s="192"/>
    </row>
    <row r="298" spans="7:61" x14ac:dyDescent="0.2">
      <c r="G298" s="191"/>
      <c r="T298" s="193"/>
      <c r="BC298" s="192"/>
      <c r="BF298" s="192"/>
      <c r="BI298" s="192"/>
    </row>
    <row r="299" spans="7:61" x14ac:dyDescent="0.2">
      <c r="G299" s="191"/>
      <c r="T299" s="193"/>
      <c r="BC299" s="192"/>
      <c r="BF299" s="192"/>
      <c r="BI299" s="192"/>
    </row>
    <row r="300" spans="7:61" x14ac:dyDescent="0.2">
      <c r="G300" s="191"/>
      <c r="T300" s="193"/>
      <c r="BC300" s="192"/>
      <c r="BF300" s="192"/>
      <c r="BI300" s="192"/>
    </row>
    <row r="301" spans="7:61" x14ac:dyDescent="0.2">
      <c r="G301" s="191"/>
      <c r="T301" s="193"/>
      <c r="BC301" s="192"/>
      <c r="BF301" s="192"/>
      <c r="BI301" s="192"/>
    </row>
    <row r="302" spans="7:61" x14ac:dyDescent="0.2">
      <c r="G302" s="191"/>
      <c r="T302" s="193"/>
      <c r="BC302" s="192"/>
      <c r="BF302" s="192"/>
      <c r="BI302" s="192"/>
    </row>
    <row r="303" spans="7:61" x14ac:dyDescent="0.2">
      <c r="G303" s="191"/>
      <c r="T303" s="193"/>
      <c r="BC303" s="192"/>
      <c r="BF303" s="192"/>
      <c r="BI303" s="192"/>
    </row>
    <row r="304" spans="7:61" x14ac:dyDescent="0.2">
      <c r="G304" s="191"/>
      <c r="T304" s="193"/>
      <c r="BC304" s="192"/>
      <c r="BF304" s="192"/>
      <c r="BI304" s="192"/>
    </row>
    <row r="305" spans="7:61" x14ac:dyDescent="0.2">
      <c r="G305" s="191"/>
      <c r="T305" s="193"/>
      <c r="BC305" s="192"/>
      <c r="BF305" s="192"/>
      <c r="BI305" s="192"/>
    </row>
    <row r="306" spans="7:61" x14ac:dyDescent="0.2">
      <c r="G306" s="191"/>
      <c r="T306" s="193"/>
      <c r="BC306" s="192"/>
      <c r="BF306" s="192"/>
      <c r="BI306" s="192"/>
    </row>
    <row r="307" spans="7:61" x14ac:dyDescent="0.2">
      <c r="G307" s="191"/>
      <c r="T307" s="193"/>
      <c r="BC307" s="192"/>
      <c r="BF307" s="192"/>
      <c r="BI307" s="192"/>
    </row>
    <row r="308" spans="7:61" x14ac:dyDescent="0.2">
      <c r="G308" s="191"/>
      <c r="T308" s="193"/>
      <c r="BC308" s="192"/>
      <c r="BF308" s="192"/>
      <c r="BI308" s="192"/>
    </row>
    <row r="309" spans="7:61" x14ac:dyDescent="0.2">
      <c r="G309" s="191"/>
      <c r="T309" s="193"/>
      <c r="BC309" s="192"/>
      <c r="BF309" s="192"/>
      <c r="BI309" s="192"/>
    </row>
    <row r="310" spans="7:61" x14ac:dyDescent="0.2">
      <c r="G310" s="191"/>
      <c r="T310" s="193"/>
      <c r="BC310" s="192"/>
      <c r="BF310" s="192"/>
      <c r="BI310" s="192"/>
    </row>
    <row r="311" spans="7:61" x14ac:dyDescent="0.2">
      <c r="G311" s="191"/>
      <c r="T311" s="193"/>
      <c r="BC311" s="192"/>
      <c r="BF311" s="192"/>
      <c r="BI311" s="192"/>
    </row>
    <row r="312" spans="7:61" x14ac:dyDescent="0.2">
      <c r="G312" s="191"/>
      <c r="T312" s="193"/>
      <c r="BC312" s="192"/>
      <c r="BF312" s="192"/>
      <c r="BI312" s="192"/>
    </row>
    <row r="313" spans="7:61" x14ac:dyDescent="0.2">
      <c r="G313" s="191"/>
      <c r="T313" s="193"/>
      <c r="BC313" s="192"/>
      <c r="BF313" s="192"/>
      <c r="BI313" s="192"/>
    </row>
    <row r="314" spans="7:61" x14ac:dyDescent="0.2">
      <c r="G314" s="191"/>
      <c r="T314" s="193"/>
      <c r="BC314" s="192"/>
      <c r="BF314" s="192"/>
      <c r="BI314" s="192"/>
    </row>
    <row r="315" spans="7:61" x14ac:dyDescent="0.2">
      <c r="G315" s="191"/>
      <c r="T315" s="193"/>
      <c r="BC315" s="192"/>
      <c r="BF315" s="192"/>
      <c r="BI315" s="192"/>
    </row>
    <row r="316" spans="7:61" x14ac:dyDescent="0.2">
      <c r="G316" s="191"/>
      <c r="T316" s="193"/>
      <c r="BC316" s="192"/>
      <c r="BF316" s="192"/>
      <c r="BI316" s="192"/>
    </row>
    <row r="317" spans="7:61" x14ac:dyDescent="0.2">
      <c r="G317" s="191"/>
      <c r="T317" s="193"/>
      <c r="BC317" s="192"/>
      <c r="BF317" s="192"/>
      <c r="BI317" s="192"/>
    </row>
    <row r="318" spans="7:61" x14ac:dyDescent="0.2">
      <c r="G318" s="191"/>
      <c r="T318" s="193"/>
      <c r="BC318" s="192"/>
      <c r="BF318" s="192"/>
      <c r="BI318" s="192"/>
    </row>
    <row r="319" spans="7:61" x14ac:dyDescent="0.2">
      <c r="G319" s="191"/>
      <c r="T319" s="193"/>
      <c r="BC319" s="192"/>
      <c r="BF319" s="192"/>
      <c r="BI319" s="192"/>
    </row>
    <row r="320" spans="7:61" x14ac:dyDescent="0.2">
      <c r="G320" s="191"/>
      <c r="T320" s="193"/>
      <c r="BC320" s="192"/>
      <c r="BF320" s="192"/>
      <c r="BI320" s="192"/>
    </row>
    <row r="321" spans="7:61" x14ac:dyDescent="0.2">
      <c r="G321" s="191"/>
      <c r="T321" s="193"/>
      <c r="BC321" s="192"/>
      <c r="BF321" s="192"/>
      <c r="BI321" s="192"/>
    </row>
    <row r="322" spans="7:61" x14ac:dyDescent="0.2">
      <c r="G322" s="191"/>
      <c r="T322" s="193"/>
      <c r="BC322" s="192"/>
      <c r="BF322" s="192"/>
      <c r="BI322" s="192"/>
    </row>
    <row r="323" spans="7:61" x14ac:dyDescent="0.2">
      <c r="G323" s="191"/>
      <c r="T323" s="193"/>
      <c r="BC323" s="192"/>
      <c r="BF323" s="192"/>
      <c r="BI323" s="192"/>
    </row>
    <row r="324" spans="7:61" x14ac:dyDescent="0.2">
      <c r="G324" s="191"/>
      <c r="T324" s="193"/>
      <c r="BC324" s="192"/>
      <c r="BF324" s="192"/>
      <c r="BI324" s="192"/>
    </row>
    <row r="325" spans="7:61" x14ac:dyDescent="0.2">
      <c r="G325" s="191"/>
      <c r="T325" s="193"/>
      <c r="BC325" s="192"/>
      <c r="BF325" s="192"/>
      <c r="BI325" s="192"/>
    </row>
    <row r="326" spans="7:61" x14ac:dyDescent="0.2">
      <c r="G326" s="191"/>
      <c r="T326" s="193"/>
      <c r="BC326" s="192"/>
      <c r="BF326" s="192"/>
      <c r="BI326" s="192"/>
    </row>
    <row r="327" spans="7:61" x14ac:dyDescent="0.2">
      <c r="G327" s="191"/>
      <c r="T327" s="193"/>
      <c r="BC327" s="192"/>
      <c r="BF327" s="192"/>
      <c r="BI327" s="192"/>
    </row>
    <row r="328" spans="7:61" x14ac:dyDescent="0.2">
      <c r="G328" s="191"/>
      <c r="T328" s="193"/>
      <c r="BC328" s="192"/>
      <c r="BF328" s="192"/>
      <c r="BI328" s="192"/>
    </row>
    <row r="329" spans="7:61" x14ac:dyDescent="0.2">
      <c r="G329" s="191"/>
      <c r="T329" s="193"/>
      <c r="BC329" s="192"/>
      <c r="BF329" s="192"/>
      <c r="BI329" s="192"/>
    </row>
    <row r="330" spans="7:61" x14ac:dyDescent="0.2">
      <c r="G330" s="191"/>
      <c r="T330" s="193"/>
      <c r="BC330" s="192"/>
      <c r="BF330" s="192"/>
      <c r="BI330" s="192"/>
    </row>
    <row r="331" spans="7:61" x14ac:dyDescent="0.2">
      <c r="G331" s="191"/>
      <c r="T331" s="193"/>
      <c r="BC331" s="192"/>
      <c r="BF331" s="192"/>
      <c r="BI331" s="192"/>
    </row>
    <row r="332" spans="7:61" x14ac:dyDescent="0.2">
      <c r="G332" s="191"/>
      <c r="T332" s="193"/>
      <c r="BC332" s="192"/>
      <c r="BF332" s="192"/>
      <c r="BI332" s="192"/>
    </row>
    <row r="333" spans="7:61" x14ac:dyDescent="0.2">
      <c r="G333" s="191"/>
      <c r="T333" s="193"/>
      <c r="BC333" s="192"/>
      <c r="BF333" s="192"/>
      <c r="BI333" s="192"/>
    </row>
    <row r="334" spans="7:61" x14ac:dyDescent="0.2">
      <c r="G334" s="191"/>
      <c r="T334" s="193"/>
      <c r="BC334" s="192"/>
      <c r="BF334" s="192"/>
      <c r="BI334" s="192"/>
    </row>
    <row r="335" spans="7:61" x14ac:dyDescent="0.2">
      <c r="G335" s="191"/>
      <c r="T335" s="193"/>
      <c r="BC335" s="192"/>
      <c r="BF335" s="192"/>
      <c r="BI335" s="192"/>
    </row>
    <row r="336" spans="7:61" x14ac:dyDescent="0.2">
      <c r="G336" s="191"/>
      <c r="T336" s="193"/>
      <c r="BC336" s="192"/>
      <c r="BF336" s="192"/>
      <c r="BI336" s="192"/>
    </row>
    <row r="337" spans="7:61" x14ac:dyDescent="0.2">
      <c r="G337" s="191"/>
      <c r="T337" s="193"/>
      <c r="BC337" s="192"/>
      <c r="BF337" s="192"/>
      <c r="BI337" s="192"/>
    </row>
    <row r="338" spans="7:61" x14ac:dyDescent="0.2">
      <c r="G338" s="191"/>
      <c r="T338" s="193"/>
      <c r="BC338" s="192"/>
      <c r="BF338" s="192"/>
      <c r="BI338" s="192"/>
    </row>
    <row r="339" spans="7:61" x14ac:dyDescent="0.2">
      <c r="G339" s="191"/>
      <c r="T339" s="193"/>
      <c r="BC339" s="192"/>
      <c r="BF339" s="192"/>
      <c r="BI339" s="192"/>
    </row>
    <row r="340" spans="7:61" x14ac:dyDescent="0.2">
      <c r="G340" s="191"/>
      <c r="T340" s="193"/>
      <c r="BC340" s="192"/>
      <c r="BF340" s="192"/>
      <c r="BI340" s="192"/>
    </row>
    <row r="341" spans="7:61" x14ac:dyDescent="0.2">
      <c r="G341" s="191"/>
      <c r="T341" s="193"/>
      <c r="BC341" s="192"/>
      <c r="BF341" s="192"/>
      <c r="BI341" s="192"/>
    </row>
    <row r="342" spans="7:61" x14ac:dyDescent="0.2">
      <c r="G342" s="191"/>
      <c r="T342" s="193"/>
      <c r="BC342" s="192"/>
      <c r="BF342" s="192"/>
      <c r="BI342" s="192"/>
    </row>
    <row r="343" spans="7:61" x14ac:dyDescent="0.2">
      <c r="G343" s="191"/>
      <c r="T343" s="193"/>
      <c r="BC343" s="192"/>
      <c r="BF343" s="192"/>
      <c r="BI343" s="192"/>
    </row>
    <row r="344" spans="7:61" x14ac:dyDescent="0.2">
      <c r="G344" s="191"/>
      <c r="T344" s="193"/>
      <c r="BC344" s="192"/>
      <c r="BF344" s="192"/>
      <c r="BI344" s="192"/>
    </row>
    <row r="345" spans="7:61" x14ac:dyDescent="0.2">
      <c r="G345" s="191"/>
      <c r="T345" s="193"/>
      <c r="BC345" s="192"/>
      <c r="BF345" s="192"/>
      <c r="BI345" s="192"/>
    </row>
    <row r="346" spans="7:61" x14ac:dyDescent="0.2">
      <c r="G346" s="191"/>
      <c r="T346" s="193"/>
      <c r="BC346" s="192"/>
      <c r="BF346" s="192"/>
      <c r="BI346" s="192"/>
    </row>
    <row r="347" spans="7:61" x14ac:dyDescent="0.2">
      <c r="G347" s="191"/>
      <c r="T347" s="193"/>
      <c r="BC347" s="192"/>
      <c r="BF347" s="192"/>
      <c r="BI347" s="192"/>
    </row>
    <row r="348" spans="7:61" x14ac:dyDescent="0.2">
      <c r="G348" s="191"/>
      <c r="T348" s="193"/>
      <c r="BC348" s="192"/>
      <c r="BF348" s="192"/>
      <c r="BI348" s="192"/>
    </row>
    <row r="349" spans="7:61" x14ac:dyDescent="0.2">
      <c r="G349" s="191"/>
      <c r="T349" s="193"/>
      <c r="BC349" s="192"/>
      <c r="BF349" s="192"/>
      <c r="BI349" s="192"/>
    </row>
    <row r="350" spans="7:61" x14ac:dyDescent="0.2">
      <c r="G350" s="191"/>
      <c r="T350" s="193"/>
      <c r="BC350" s="192"/>
      <c r="BF350" s="192"/>
      <c r="BI350" s="192"/>
    </row>
    <row r="351" spans="7:61" x14ac:dyDescent="0.2">
      <c r="G351" s="191"/>
      <c r="T351" s="193"/>
      <c r="BC351" s="192"/>
      <c r="BF351" s="192"/>
      <c r="BI351" s="192"/>
    </row>
    <row r="352" spans="7:61" x14ac:dyDescent="0.2">
      <c r="G352" s="191"/>
      <c r="T352" s="193"/>
      <c r="BC352" s="192"/>
      <c r="BF352" s="192"/>
      <c r="BI352" s="192"/>
    </row>
    <row r="353" spans="7:61" x14ac:dyDescent="0.2">
      <c r="G353" s="191"/>
      <c r="T353" s="193"/>
      <c r="BC353" s="192"/>
      <c r="BF353" s="192"/>
      <c r="BI353" s="192"/>
    </row>
    <row r="354" spans="7:61" x14ac:dyDescent="0.2">
      <c r="G354" s="191"/>
      <c r="T354" s="193"/>
      <c r="BC354" s="192"/>
      <c r="BF354" s="192"/>
      <c r="BI354" s="192"/>
    </row>
    <row r="355" spans="7:61" x14ac:dyDescent="0.2">
      <c r="G355" s="191"/>
      <c r="T355" s="193"/>
      <c r="BC355" s="192"/>
      <c r="BF355" s="192"/>
      <c r="BI355" s="192"/>
    </row>
    <row r="356" spans="7:61" x14ac:dyDescent="0.2">
      <c r="G356" s="191"/>
      <c r="T356" s="193"/>
      <c r="BC356" s="192"/>
      <c r="BF356" s="192"/>
      <c r="BI356" s="192"/>
    </row>
    <row r="357" spans="7:61" x14ac:dyDescent="0.2">
      <c r="G357" s="191"/>
      <c r="T357" s="193"/>
      <c r="BC357" s="192"/>
      <c r="BF357" s="192"/>
      <c r="BI357" s="192"/>
    </row>
    <row r="358" spans="7:61" x14ac:dyDescent="0.2">
      <c r="G358" s="191"/>
      <c r="T358" s="193"/>
      <c r="BC358" s="192"/>
      <c r="BF358" s="192"/>
      <c r="BI358" s="192"/>
    </row>
    <row r="359" spans="7:61" x14ac:dyDescent="0.2">
      <c r="G359" s="191"/>
      <c r="T359" s="193"/>
      <c r="BC359" s="192"/>
      <c r="BF359" s="192"/>
      <c r="BI359" s="192"/>
    </row>
    <row r="360" spans="7:61" x14ac:dyDescent="0.2">
      <c r="G360" s="191"/>
      <c r="T360" s="193"/>
      <c r="BC360" s="192"/>
      <c r="BF360" s="192"/>
      <c r="BI360" s="192"/>
    </row>
    <row r="361" spans="7:61" x14ac:dyDescent="0.2">
      <c r="G361" s="191"/>
      <c r="T361" s="193"/>
      <c r="BC361" s="192"/>
      <c r="BF361" s="192"/>
      <c r="BI361" s="192"/>
    </row>
    <row r="362" spans="7:61" x14ac:dyDescent="0.2">
      <c r="G362" s="191"/>
      <c r="T362" s="193"/>
      <c r="BC362" s="192"/>
      <c r="BF362" s="192"/>
      <c r="BI362" s="192"/>
    </row>
    <row r="363" spans="7:61" x14ac:dyDescent="0.2">
      <c r="G363" s="191"/>
      <c r="T363" s="193"/>
      <c r="BC363" s="192"/>
      <c r="BF363" s="192"/>
      <c r="BI363" s="192"/>
    </row>
    <row r="364" spans="7:61" x14ac:dyDescent="0.2">
      <c r="G364" s="191"/>
      <c r="T364" s="193"/>
      <c r="BC364" s="192"/>
      <c r="BF364" s="192"/>
      <c r="BI364" s="192"/>
    </row>
    <row r="365" spans="7:61" x14ac:dyDescent="0.2">
      <c r="G365" s="191"/>
      <c r="T365" s="193"/>
      <c r="BC365" s="192"/>
      <c r="BF365" s="192"/>
      <c r="BI365" s="192"/>
    </row>
    <row r="366" spans="7:61" x14ac:dyDescent="0.2">
      <c r="G366" s="191"/>
      <c r="T366" s="193"/>
      <c r="BC366" s="192"/>
      <c r="BF366" s="192"/>
      <c r="BI366" s="192"/>
    </row>
    <row r="367" spans="7:61" x14ac:dyDescent="0.2">
      <c r="G367" s="191"/>
      <c r="T367" s="193"/>
      <c r="BC367" s="192"/>
      <c r="BF367" s="192"/>
      <c r="BI367" s="192"/>
    </row>
    <row r="368" spans="7:61" x14ac:dyDescent="0.2">
      <c r="G368" s="191"/>
      <c r="T368" s="193"/>
      <c r="BC368" s="192"/>
      <c r="BF368" s="192"/>
      <c r="BI368" s="192"/>
    </row>
    <row r="369" spans="7:61" x14ac:dyDescent="0.2">
      <c r="G369" s="191"/>
      <c r="T369" s="193"/>
      <c r="BC369" s="192"/>
      <c r="BF369" s="192"/>
      <c r="BI369" s="192"/>
    </row>
    <row r="370" spans="7:61" x14ac:dyDescent="0.2">
      <c r="G370" s="191"/>
      <c r="T370" s="193"/>
      <c r="BC370" s="192"/>
      <c r="BF370" s="192"/>
      <c r="BI370" s="192"/>
    </row>
    <row r="371" spans="7:61" x14ac:dyDescent="0.2">
      <c r="G371" s="191"/>
      <c r="T371" s="193"/>
      <c r="BC371" s="192"/>
      <c r="BF371" s="192"/>
      <c r="BI371" s="192"/>
    </row>
    <row r="372" spans="7:61" x14ac:dyDescent="0.2">
      <c r="G372" s="191"/>
      <c r="T372" s="193"/>
      <c r="BC372" s="192"/>
      <c r="BF372" s="192"/>
      <c r="BI372" s="192"/>
    </row>
    <row r="373" spans="7:61" x14ac:dyDescent="0.2">
      <c r="G373" s="191"/>
      <c r="T373" s="193"/>
      <c r="BC373" s="192"/>
      <c r="BF373" s="192"/>
      <c r="BI373" s="192"/>
    </row>
    <row r="374" spans="7:61" x14ac:dyDescent="0.2">
      <c r="G374" s="191"/>
      <c r="T374" s="193"/>
      <c r="BC374" s="192"/>
      <c r="BF374" s="192"/>
      <c r="BI374" s="192"/>
    </row>
    <row r="375" spans="7:61" x14ac:dyDescent="0.2">
      <c r="G375" s="191"/>
      <c r="T375" s="193"/>
      <c r="BC375" s="192"/>
      <c r="BF375" s="192"/>
      <c r="BI375" s="192"/>
    </row>
    <row r="376" spans="7:61" x14ac:dyDescent="0.2">
      <c r="G376" s="191"/>
      <c r="T376" s="193"/>
      <c r="BC376" s="192"/>
      <c r="BF376" s="192"/>
      <c r="BI376" s="192"/>
    </row>
    <row r="377" spans="7:61" x14ac:dyDescent="0.2">
      <c r="G377" s="191"/>
      <c r="T377" s="193"/>
      <c r="BC377" s="192"/>
      <c r="BF377" s="192"/>
      <c r="BI377" s="192"/>
    </row>
    <row r="378" spans="7:61" x14ac:dyDescent="0.2">
      <c r="G378" s="191"/>
      <c r="T378" s="193"/>
      <c r="BC378" s="192"/>
      <c r="BF378" s="192"/>
      <c r="BI378" s="192"/>
    </row>
    <row r="379" spans="7:61" x14ac:dyDescent="0.2">
      <c r="G379" s="191"/>
      <c r="T379" s="193"/>
      <c r="BC379" s="192"/>
      <c r="BF379" s="192"/>
      <c r="BI379" s="192"/>
    </row>
    <row r="380" spans="7:61" x14ac:dyDescent="0.2">
      <c r="G380" s="191"/>
      <c r="T380" s="193"/>
      <c r="BC380" s="192"/>
      <c r="BF380" s="192"/>
      <c r="BI380" s="192"/>
    </row>
    <row r="381" spans="7:61" x14ac:dyDescent="0.2">
      <c r="G381" s="191"/>
      <c r="T381" s="193"/>
      <c r="BC381" s="192"/>
      <c r="BF381" s="192"/>
      <c r="BI381" s="192"/>
    </row>
    <row r="382" spans="7:61" x14ac:dyDescent="0.2">
      <c r="G382" s="191"/>
      <c r="T382" s="193"/>
      <c r="BC382" s="192"/>
      <c r="BF382" s="192"/>
      <c r="BI382" s="192"/>
    </row>
    <row r="383" spans="7:61" x14ac:dyDescent="0.2">
      <c r="G383" s="191"/>
      <c r="T383" s="193"/>
      <c r="BC383" s="192"/>
      <c r="BF383" s="192"/>
      <c r="BI383" s="192"/>
    </row>
    <row r="384" spans="7:61" x14ac:dyDescent="0.2">
      <c r="G384" s="191"/>
      <c r="T384" s="193"/>
      <c r="BC384" s="192"/>
      <c r="BF384" s="192"/>
      <c r="BI384" s="192"/>
    </row>
    <row r="385" spans="7:61" x14ac:dyDescent="0.2">
      <c r="G385" s="191"/>
      <c r="T385" s="193"/>
      <c r="BC385" s="192"/>
      <c r="BF385" s="192"/>
      <c r="BI385" s="192"/>
    </row>
    <row r="386" spans="7:61" x14ac:dyDescent="0.2">
      <c r="G386" s="191"/>
      <c r="T386" s="193"/>
      <c r="BC386" s="192"/>
      <c r="BF386" s="192"/>
      <c r="BI386" s="192"/>
    </row>
    <row r="387" spans="7:61" x14ac:dyDescent="0.2">
      <c r="G387" s="191"/>
      <c r="T387" s="193"/>
      <c r="BC387" s="192"/>
      <c r="BF387" s="192"/>
      <c r="BI387" s="192"/>
    </row>
    <row r="388" spans="7:61" x14ac:dyDescent="0.2">
      <c r="G388" s="191"/>
      <c r="T388" s="193"/>
      <c r="BC388" s="192"/>
      <c r="BF388" s="192"/>
      <c r="BI388" s="192"/>
    </row>
    <row r="389" spans="7:61" x14ac:dyDescent="0.2">
      <c r="G389" s="191"/>
      <c r="T389" s="193"/>
      <c r="BC389" s="192"/>
      <c r="BF389" s="192"/>
      <c r="BI389" s="192"/>
    </row>
    <row r="390" spans="7:61" x14ac:dyDescent="0.2">
      <c r="G390" s="191"/>
      <c r="T390" s="193"/>
      <c r="BC390" s="192"/>
      <c r="BF390" s="192"/>
      <c r="BI390" s="192"/>
    </row>
    <row r="391" spans="7:61" x14ac:dyDescent="0.2">
      <c r="G391" s="191"/>
      <c r="T391" s="193"/>
      <c r="BC391" s="192"/>
      <c r="BF391" s="192"/>
      <c r="BI391" s="192"/>
    </row>
    <row r="392" spans="7:61" x14ac:dyDescent="0.2">
      <c r="G392" s="191"/>
      <c r="T392" s="193"/>
      <c r="BC392" s="192"/>
      <c r="BF392" s="192"/>
      <c r="BI392" s="192"/>
    </row>
    <row r="393" spans="7:61" x14ac:dyDescent="0.2">
      <c r="G393" s="191"/>
      <c r="T393" s="193"/>
      <c r="BC393" s="192"/>
      <c r="BF393" s="192"/>
      <c r="BI393" s="192"/>
    </row>
    <row r="394" spans="7:61" x14ac:dyDescent="0.2">
      <c r="G394" s="191"/>
      <c r="T394" s="193"/>
      <c r="BC394" s="192"/>
      <c r="BF394" s="192"/>
      <c r="BI394" s="192"/>
    </row>
    <row r="395" spans="7:61" x14ac:dyDescent="0.2">
      <c r="G395" s="191"/>
      <c r="T395" s="193"/>
      <c r="BC395" s="192"/>
      <c r="BF395" s="192"/>
      <c r="BI395" s="192"/>
    </row>
    <row r="396" spans="7:61" x14ac:dyDescent="0.2">
      <c r="G396" s="191"/>
      <c r="T396" s="193"/>
      <c r="BC396" s="192"/>
      <c r="BF396" s="192"/>
      <c r="BI396" s="192"/>
    </row>
    <row r="397" spans="7:61" x14ac:dyDescent="0.2">
      <c r="G397" s="191"/>
      <c r="T397" s="193"/>
      <c r="BC397" s="192"/>
      <c r="BF397" s="192"/>
      <c r="BI397" s="192"/>
    </row>
    <row r="398" spans="7:61" x14ac:dyDescent="0.2">
      <c r="G398" s="191"/>
      <c r="T398" s="193"/>
      <c r="BC398" s="192"/>
      <c r="BF398" s="192"/>
      <c r="BI398" s="192"/>
    </row>
    <row r="399" spans="7:61" x14ac:dyDescent="0.2">
      <c r="G399" s="191"/>
      <c r="T399" s="193"/>
      <c r="BC399" s="192"/>
      <c r="BF399" s="192"/>
      <c r="BI399" s="192"/>
    </row>
    <row r="400" spans="7:61" x14ac:dyDescent="0.2">
      <c r="G400" s="191"/>
      <c r="T400" s="193"/>
      <c r="BC400" s="192"/>
      <c r="BF400" s="192"/>
      <c r="BI400" s="192"/>
    </row>
    <row r="401" spans="7:61" x14ac:dyDescent="0.2">
      <c r="G401" s="191"/>
      <c r="T401" s="193"/>
      <c r="BC401" s="192"/>
      <c r="BF401" s="192"/>
      <c r="BI401" s="192"/>
    </row>
    <row r="402" spans="7:61" x14ac:dyDescent="0.2">
      <c r="G402" s="191"/>
      <c r="T402" s="193"/>
      <c r="BC402" s="192"/>
      <c r="BF402" s="192"/>
      <c r="BI402" s="192"/>
    </row>
    <row r="403" spans="7:61" x14ac:dyDescent="0.2">
      <c r="G403" s="191"/>
      <c r="T403" s="193"/>
      <c r="BC403" s="192"/>
      <c r="BF403" s="192"/>
      <c r="BI403" s="192"/>
    </row>
    <row r="404" spans="7:61" x14ac:dyDescent="0.2">
      <c r="G404" s="191"/>
      <c r="T404" s="193"/>
      <c r="BC404" s="192"/>
      <c r="BF404" s="192"/>
      <c r="BI404" s="192"/>
    </row>
    <row r="405" spans="7:61" x14ac:dyDescent="0.2">
      <c r="G405" s="191"/>
      <c r="T405" s="193"/>
      <c r="BC405" s="192"/>
      <c r="BF405" s="192"/>
      <c r="BI405" s="192"/>
    </row>
    <row r="406" spans="7:61" x14ac:dyDescent="0.2">
      <c r="G406" s="191"/>
      <c r="T406" s="193"/>
      <c r="BC406" s="192"/>
      <c r="BF406" s="192"/>
      <c r="BI406" s="192"/>
    </row>
    <row r="407" spans="7:61" x14ac:dyDescent="0.2">
      <c r="G407" s="191"/>
      <c r="T407" s="193"/>
      <c r="BC407" s="192"/>
      <c r="BF407" s="192"/>
      <c r="BI407" s="192"/>
    </row>
    <row r="408" spans="7:61" x14ac:dyDescent="0.2">
      <c r="G408" s="191"/>
      <c r="T408" s="193"/>
      <c r="BC408" s="192"/>
      <c r="BF408" s="192"/>
      <c r="BI408" s="192"/>
    </row>
    <row r="409" spans="7:61" x14ac:dyDescent="0.2">
      <c r="G409" s="191"/>
      <c r="T409" s="193"/>
      <c r="BC409" s="192"/>
      <c r="BF409" s="192"/>
      <c r="BI409" s="192"/>
    </row>
    <row r="410" spans="7:61" x14ac:dyDescent="0.2">
      <c r="G410" s="191"/>
      <c r="T410" s="193"/>
      <c r="BC410" s="192"/>
      <c r="BF410" s="192"/>
      <c r="BI410" s="192"/>
    </row>
    <row r="411" spans="7:61" x14ac:dyDescent="0.2">
      <c r="G411" s="191"/>
      <c r="T411" s="193"/>
      <c r="BC411" s="192"/>
      <c r="BF411" s="192"/>
      <c r="BI411" s="192"/>
    </row>
    <row r="412" spans="7:61" x14ac:dyDescent="0.2">
      <c r="G412" s="191"/>
      <c r="T412" s="193"/>
      <c r="BC412" s="192"/>
      <c r="BF412" s="192"/>
      <c r="BI412" s="192"/>
    </row>
    <row r="413" spans="7:61" x14ac:dyDescent="0.2">
      <c r="G413" s="191"/>
      <c r="T413" s="193"/>
      <c r="BC413" s="192"/>
      <c r="BF413" s="192"/>
      <c r="BI413" s="192"/>
    </row>
    <row r="414" spans="7:61" x14ac:dyDescent="0.2">
      <c r="G414" s="191"/>
      <c r="T414" s="193"/>
      <c r="BC414" s="192"/>
      <c r="BF414" s="192"/>
      <c r="BI414" s="192"/>
    </row>
    <row r="415" spans="7:61" x14ac:dyDescent="0.2">
      <c r="G415" s="191"/>
      <c r="T415" s="193"/>
      <c r="BC415" s="192"/>
      <c r="BF415" s="192"/>
      <c r="BI415" s="192"/>
    </row>
    <row r="416" spans="7:61" x14ac:dyDescent="0.2">
      <c r="G416" s="191"/>
      <c r="T416" s="193"/>
      <c r="BC416" s="192"/>
      <c r="BF416" s="192"/>
      <c r="BI416" s="192"/>
    </row>
    <row r="417" spans="7:61" x14ac:dyDescent="0.2">
      <c r="G417" s="191"/>
      <c r="T417" s="193"/>
      <c r="BC417" s="192"/>
      <c r="BF417" s="192"/>
      <c r="BI417" s="192"/>
    </row>
    <row r="418" spans="7:61" x14ac:dyDescent="0.2">
      <c r="G418" s="191"/>
      <c r="T418" s="193"/>
      <c r="BC418" s="192"/>
      <c r="BF418" s="192"/>
      <c r="BI418" s="192"/>
    </row>
    <row r="419" spans="7:61" x14ac:dyDescent="0.2">
      <c r="G419" s="191"/>
      <c r="T419" s="193"/>
      <c r="BC419" s="192"/>
      <c r="BF419" s="192"/>
      <c r="BI419" s="192"/>
    </row>
    <row r="420" spans="7:61" x14ac:dyDescent="0.2">
      <c r="G420" s="191"/>
      <c r="T420" s="193"/>
      <c r="BC420" s="192"/>
      <c r="BF420" s="192"/>
      <c r="BI420" s="192"/>
    </row>
    <row r="421" spans="7:61" x14ac:dyDescent="0.2">
      <c r="G421" s="191"/>
      <c r="T421" s="193"/>
      <c r="BC421" s="192"/>
      <c r="BF421" s="192"/>
      <c r="BI421" s="192"/>
    </row>
    <row r="422" spans="7:61" x14ac:dyDescent="0.2">
      <c r="G422" s="191"/>
      <c r="T422" s="193"/>
      <c r="BC422" s="192"/>
      <c r="BF422" s="192"/>
      <c r="BI422" s="192"/>
    </row>
    <row r="423" spans="7:61" x14ac:dyDescent="0.2">
      <c r="G423" s="191"/>
      <c r="T423" s="193"/>
      <c r="BC423" s="192"/>
      <c r="BF423" s="192"/>
      <c r="BI423" s="192"/>
    </row>
    <row r="424" spans="7:61" x14ac:dyDescent="0.2">
      <c r="G424" s="191"/>
      <c r="T424" s="193"/>
      <c r="BC424" s="192"/>
      <c r="BF424" s="192"/>
      <c r="BI424" s="192"/>
    </row>
    <row r="425" spans="7:61" x14ac:dyDescent="0.2">
      <c r="G425" s="191"/>
      <c r="T425" s="193"/>
      <c r="BC425" s="192"/>
      <c r="BF425" s="192"/>
      <c r="BI425" s="192"/>
    </row>
    <row r="426" spans="7:61" x14ac:dyDescent="0.2">
      <c r="G426" s="191"/>
      <c r="T426" s="193"/>
      <c r="BC426" s="192"/>
      <c r="BF426" s="192"/>
      <c r="BI426" s="192"/>
    </row>
    <row r="427" spans="7:61" x14ac:dyDescent="0.2">
      <c r="G427" s="191"/>
      <c r="T427" s="193"/>
      <c r="BC427" s="192"/>
      <c r="BF427" s="192"/>
      <c r="BI427" s="192"/>
    </row>
    <row r="428" spans="7:61" x14ac:dyDescent="0.2">
      <c r="G428" s="191"/>
      <c r="T428" s="193"/>
      <c r="BC428" s="192"/>
      <c r="BF428" s="192"/>
      <c r="BI428" s="192"/>
    </row>
    <row r="429" spans="7:61" x14ac:dyDescent="0.2">
      <c r="G429" s="191"/>
      <c r="T429" s="193"/>
      <c r="BC429" s="192"/>
      <c r="BF429" s="192"/>
      <c r="BI429" s="192"/>
    </row>
    <row r="430" spans="7:61" x14ac:dyDescent="0.2">
      <c r="G430" s="191"/>
      <c r="T430" s="193"/>
      <c r="BC430" s="192"/>
      <c r="BF430" s="192"/>
      <c r="BI430" s="192"/>
    </row>
    <row r="431" spans="7:61" x14ac:dyDescent="0.2">
      <c r="G431" s="191"/>
      <c r="T431" s="193"/>
      <c r="BC431" s="192"/>
      <c r="BF431" s="192"/>
      <c r="BI431" s="192"/>
    </row>
    <row r="432" spans="7:61" x14ac:dyDescent="0.2">
      <c r="G432" s="191"/>
      <c r="T432" s="193"/>
      <c r="BC432" s="192"/>
      <c r="BF432" s="192"/>
      <c r="BI432" s="192"/>
    </row>
    <row r="433" spans="7:61" x14ac:dyDescent="0.2">
      <c r="G433" s="191"/>
      <c r="T433" s="193"/>
      <c r="BC433" s="192"/>
      <c r="BF433" s="192"/>
      <c r="BI433" s="192"/>
    </row>
    <row r="434" spans="7:61" x14ac:dyDescent="0.2">
      <c r="G434" s="191"/>
      <c r="T434" s="193"/>
      <c r="BC434" s="192"/>
      <c r="BF434" s="192"/>
      <c r="BI434" s="192"/>
    </row>
    <row r="435" spans="7:61" x14ac:dyDescent="0.2">
      <c r="G435" s="191"/>
      <c r="T435" s="193"/>
      <c r="BC435" s="192"/>
      <c r="BF435" s="192"/>
      <c r="BI435" s="192"/>
    </row>
    <row r="436" spans="7:61" x14ac:dyDescent="0.2">
      <c r="G436" s="191"/>
      <c r="T436" s="193"/>
      <c r="BC436" s="192"/>
      <c r="BF436" s="192"/>
      <c r="BI436" s="192"/>
    </row>
    <row r="437" spans="7:61" x14ac:dyDescent="0.2">
      <c r="G437" s="191"/>
      <c r="T437" s="193"/>
      <c r="BC437" s="192"/>
      <c r="BF437" s="192"/>
      <c r="BI437" s="192"/>
    </row>
    <row r="438" spans="7:61" x14ac:dyDescent="0.2">
      <c r="G438" s="191"/>
      <c r="T438" s="193"/>
      <c r="BC438" s="192"/>
      <c r="BF438" s="192"/>
      <c r="BI438" s="192"/>
    </row>
    <row r="439" spans="7:61" x14ac:dyDescent="0.2">
      <c r="G439" s="191"/>
      <c r="T439" s="193"/>
      <c r="BC439" s="192"/>
      <c r="BF439" s="192"/>
      <c r="BI439" s="192"/>
    </row>
    <row r="440" spans="7:61" x14ac:dyDescent="0.2">
      <c r="G440" s="191"/>
      <c r="T440" s="193"/>
      <c r="BC440" s="192"/>
      <c r="BF440" s="192"/>
      <c r="BI440" s="192"/>
    </row>
    <row r="441" spans="7:61" x14ac:dyDescent="0.2">
      <c r="G441" s="191"/>
      <c r="T441" s="193"/>
      <c r="BC441" s="192"/>
      <c r="BF441" s="192"/>
      <c r="BI441" s="192"/>
    </row>
    <row r="442" spans="7:61" x14ac:dyDescent="0.2">
      <c r="G442" s="191"/>
      <c r="T442" s="193"/>
      <c r="BC442" s="192"/>
      <c r="BF442" s="192"/>
      <c r="BI442" s="192"/>
    </row>
    <row r="443" spans="7:61" x14ac:dyDescent="0.2">
      <c r="G443" s="191"/>
      <c r="T443" s="193"/>
      <c r="BC443" s="192"/>
      <c r="BF443" s="192"/>
      <c r="BI443" s="192"/>
    </row>
    <row r="444" spans="7:61" x14ac:dyDescent="0.2">
      <c r="G444" s="191"/>
      <c r="T444" s="193"/>
      <c r="BC444" s="192"/>
      <c r="BF444" s="192"/>
      <c r="BI444" s="192"/>
    </row>
    <row r="445" spans="7:61" x14ac:dyDescent="0.2">
      <c r="G445" s="191"/>
      <c r="T445" s="193"/>
      <c r="BC445" s="192"/>
      <c r="BF445" s="192"/>
      <c r="BI445" s="192"/>
    </row>
    <row r="446" spans="7:61" x14ac:dyDescent="0.2">
      <c r="G446" s="191"/>
      <c r="T446" s="193"/>
      <c r="BC446" s="192"/>
      <c r="BF446" s="192"/>
      <c r="BI446" s="192"/>
    </row>
    <row r="447" spans="7:61" x14ac:dyDescent="0.2">
      <c r="G447" s="191"/>
      <c r="T447" s="193"/>
      <c r="BC447" s="192"/>
      <c r="BF447" s="192"/>
      <c r="BI447" s="192"/>
    </row>
    <row r="448" spans="7:61" x14ac:dyDescent="0.2">
      <c r="G448" s="191"/>
      <c r="T448" s="193"/>
      <c r="BC448" s="192"/>
      <c r="BF448" s="192"/>
      <c r="BI448" s="192"/>
    </row>
    <row r="449" spans="7:61" x14ac:dyDescent="0.2">
      <c r="G449" s="191"/>
      <c r="T449" s="193"/>
      <c r="BC449" s="192"/>
      <c r="BF449" s="192"/>
      <c r="BI449" s="192"/>
    </row>
    <row r="450" spans="7:61" x14ac:dyDescent="0.2">
      <c r="G450" s="191"/>
      <c r="T450" s="193"/>
      <c r="BC450" s="192"/>
      <c r="BF450" s="192"/>
      <c r="BI450" s="192"/>
    </row>
    <row r="451" spans="7:61" x14ac:dyDescent="0.2">
      <c r="G451" s="191"/>
      <c r="T451" s="193"/>
      <c r="BC451" s="192"/>
      <c r="BF451" s="192"/>
      <c r="BI451" s="192"/>
    </row>
    <row r="452" spans="7:61" x14ac:dyDescent="0.2">
      <c r="G452" s="191"/>
      <c r="T452" s="193"/>
      <c r="BC452" s="192"/>
      <c r="BF452" s="192"/>
      <c r="BI452" s="192"/>
    </row>
    <row r="453" spans="7:61" x14ac:dyDescent="0.2">
      <c r="G453" s="191"/>
      <c r="T453" s="193"/>
      <c r="BC453" s="192"/>
      <c r="BF453" s="192"/>
      <c r="BI453" s="192"/>
    </row>
    <row r="454" spans="7:61" x14ac:dyDescent="0.2">
      <c r="G454" s="191"/>
      <c r="T454" s="193"/>
      <c r="BC454" s="192"/>
      <c r="BF454" s="192"/>
      <c r="BI454" s="192"/>
    </row>
    <row r="455" spans="7:61" x14ac:dyDescent="0.2">
      <c r="G455" s="191"/>
      <c r="T455" s="193"/>
      <c r="BC455" s="192"/>
      <c r="BF455" s="192"/>
      <c r="BI455" s="192"/>
    </row>
    <row r="456" spans="7:61" x14ac:dyDescent="0.2">
      <c r="G456" s="191"/>
      <c r="T456" s="193"/>
      <c r="BC456" s="192"/>
      <c r="BF456" s="192"/>
      <c r="BI456" s="192"/>
    </row>
    <row r="457" spans="7:61" x14ac:dyDescent="0.2">
      <c r="G457" s="191"/>
      <c r="T457" s="193"/>
      <c r="BC457" s="192"/>
      <c r="BF457" s="192"/>
      <c r="BI457" s="192"/>
    </row>
    <row r="458" spans="7:61" x14ac:dyDescent="0.2">
      <c r="G458" s="191"/>
      <c r="T458" s="193"/>
      <c r="BC458" s="192"/>
      <c r="BF458" s="192"/>
      <c r="BI458" s="192"/>
    </row>
    <row r="459" spans="7:61" x14ac:dyDescent="0.2">
      <c r="G459" s="191"/>
      <c r="T459" s="193"/>
      <c r="BC459" s="192"/>
      <c r="BF459" s="192"/>
      <c r="BI459" s="192"/>
    </row>
    <row r="460" spans="7:61" x14ac:dyDescent="0.2">
      <c r="G460" s="191"/>
      <c r="T460" s="193"/>
      <c r="BC460" s="192"/>
      <c r="BF460" s="192"/>
      <c r="BI460" s="192"/>
    </row>
    <row r="461" spans="7:61" x14ac:dyDescent="0.2">
      <c r="G461" s="191"/>
      <c r="T461" s="193"/>
      <c r="BC461" s="192"/>
      <c r="BF461" s="192"/>
      <c r="BI461" s="192"/>
    </row>
    <row r="462" spans="7:61" x14ac:dyDescent="0.2">
      <c r="G462" s="191"/>
      <c r="T462" s="193"/>
      <c r="BC462" s="192"/>
      <c r="BF462" s="192"/>
      <c r="BI462" s="192"/>
    </row>
    <row r="463" spans="7:61" x14ac:dyDescent="0.2">
      <c r="G463" s="191"/>
      <c r="T463" s="193"/>
      <c r="BC463" s="192"/>
      <c r="BF463" s="192"/>
      <c r="BI463" s="192"/>
    </row>
    <row r="464" spans="7:61" x14ac:dyDescent="0.2">
      <c r="G464" s="191"/>
      <c r="T464" s="193"/>
      <c r="BC464" s="192"/>
      <c r="BF464" s="192"/>
      <c r="BI464" s="192"/>
    </row>
    <row r="465" spans="7:61" x14ac:dyDescent="0.2">
      <c r="G465" s="191"/>
      <c r="T465" s="193"/>
      <c r="BC465" s="192"/>
      <c r="BF465" s="192"/>
      <c r="BI465" s="192"/>
    </row>
    <row r="466" spans="7:61" x14ac:dyDescent="0.2">
      <c r="G466" s="191"/>
      <c r="T466" s="193"/>
      <c r="BC466" s="192"/>
      <c r="BF466" s="192"/>
      <c r="BI466" s="192"/>
    </row>
    <row r="467" spans="7:61" x14ac:dyDescent="0.2">
      <c r="G467" s="191"/>
      <c r="T467" s="193"/>
      <c r="BC467" s="192"/>
      <c r="BF467" s="192"/>
      <c r="BI467" s="192"/>
    </row>
    <row r="468" spans="7:61" x14ac:dyDescent="0.2">
      <c r="G468" s="191"/>
      <c r="T468" s="193"/>
      <c r="BC468" s="192"/>
      <c r="BF468" s="192"/>
      <c r="BI468" s="192"/>
    </row>
    <row r="469" spans="7:61" x14ac:dyDescent="0.2">
      <c r="G469" s="191"/>
      <c r="T469" s="193"/>
      <c r="BC469" s="192"/>
      <c r="BF469" s="192"/>
      <c r="BI469" s="192"/>
    </row>
    <row r="470" spans="7:61" x14ac:dyDescent="0.2">
      <c r="G470" s="191"/>
      <c r="T470" s="193"/>
      <c r="BC470" s="192"/>
      <c r="BF470" s="192"/>
      <c r="BI470" s="192"/>
    </row>
    <row r="471" spans="7:61" x14ac:dyDescent="0.2">
      <c r="G471" s="191"/>
      <c r="T471" s="193"/>
      <c r="BC471" s="192"/>
      <c r="BF471" s="192"/>
      <c r="BI471" s="192"/>
    </row>
    <row r="472" spans="7:61" x14ac:dyDescent="0.2">
      <c r="G472" s="191"/>
      <c r="T472" s="193"/>
      <c r="BC472" s="192"/>
      <c r="BF472" s="192"/>
      <c r="BI472" s="192"/>
    </row>
    <row r="473" spans="7:61" x14ac:dyDescent="0.2">
      <c r="G473" s="191"/>
      <c r="T473" s="193"/>
      <c r="BC473" s="192"/>
      <c r="BF473" s="192"/>
      <c r="BI473" s="192"/>
    </row>
    <row r="474" spans="7:61" x14ac:dyDescent="0.2">
      <c r="G474" s="191"/>
      <c r="T474" s="193"/>
      <c r="BC474" s="192"/>
      <c r="BF474" s="192"/>
      <c r="BI474" s="192"/>
    </row>
    <row r="475" spans="7:61" x14ac:dyDescent="0.2">
      <c r="G475" s="191"/>
      <c r="T475" s="193"/>
      <c r="BC475" s="192"/>
      <c r="BF475" s="192"/>
      <c r="BI475" s="192"/>
    </row>
    <row r="476" spans="7:61" x14ac:dyDescent="0.2">
      <c r="G476" s="191"/>
      <c r="T476" s="193"/>
      <c r="BC476" s="192"/>
      <c r="BF476" s="192"/>
      <c r="BI476" s="192"/>
    </row>
    <row r="477" spans="7:61" x14ac:dyDescent="0.2">
      <c r="G477" s="191"/>
      <c r="T477" s="193"/>
      <c r="BC477" s="192"/>
      <c r="BF477" s="192"/>
      <c r="BI477" s="192"/>
    </row>
    <row r="478" spans="7:61" x14ac:dyDescent="0.2">
      <c r="G478" s="191"/>
      <c r="T478" s="193"/>
      <c r="BC478" s="192"/>
      <c r="BF478" s="192"/>
      <c r="BI478" s="192"/>
    </row>
    <row r="479" spans="7:61" x14ac:dyDescent="0.2">
      <c r="G479" s="191"/>
      <c r="T479" s="193"/>
      <c r="BC479" s="192"/>
      <c r="BF479" s="192"/>
      <c r="BI479" s="192"/>
    </row>
    <row r="480" spans="7:61" x14ac:dyDescent="0.2">
      <c r="G480" s="191"/>
      <c r="T480" s="193"/>
      <c r="BC480" s="192"/>
      <c r="BF480" s="192"/>
      <c r="BI480" s="192"/>
    </row>
    <row r="481" spans="7:61" x14ac:dyDescent="0.2">
      <c r="G481" s="191"/>
      <c r="T481" s="193"/>
      <c r="BC481" s="192"/>
      <c r="BF481" s="192"/>
      <c r="BI481" s="192"/>
    </row>
    <row r="482" spans="7:61" x14ac:dyDescent="0.2">
      <c r="G482" s="191"/>
      <c r="T482" s="193"/>
      <c r="BC482" s="192"/>
      <c r="BF482" s="192"/>
      <c r="BI482" s="192"/>
    </row>
    <row r="483" spans="7:61" x14ac:dyDescent="0.2">
      <c r="G483" s="191"/>
      <c r="T483" s="193"/>
      <c r="BC483" s="192"/>
      <c r="BF483" s="192"/>
      <c r="BI483" s="192"/>
    </row>
    <row r="484" spans="7:61" x14ac:dyDescent="0.2">
      <c r="G484" s="191"/>
      <c r="T484" s="193"/>
      <c r="BC484" s="192"/>
      <c r="BF484" s="192"/>
      <c r="BI484" s="192"/>
    </row>
    <row r="485" spans="7:61" x14ac:dyDescent="0.2">
      <c r="G485" s="191"/>
      <c r="T485" s="193"/>
      <c r="BC485" s="192"/>
      <c r="BF485" s="192"/>
      <c r="BI485" s="192"/>
    </row>
    <row r="486" spans="7:61" x14ac:dyDescent="0.2">
      <c r="G486" s="191"/>
      <c r="T486" s="193"/>
      <c r="BC486" s="192"/>
      <c r="BF486" s="192"/>
      <c r="BI486" s="192"/>
    </row>
    <row r="487" spans="7:61" x14ac:dyDescent="0.2">
      <c r="G487" s="191"/>
      <c r="T487" s="193"/>
      <c r="BC487" s="192"/>
      <c r="BF487" s="192"/>
      <c r="BI487" s="192"/>
    </row>
    <row r="488" spans="7:61" x14ac:dyDescent="0.2">
      <c r="G488" s="191"/>
      <c r="T488" s="193"/>
      <c r="BC488" s="192"/>
      <c r="BF488" s="192"/>
      <c r="BI488" s="192"/>
    </row>
    <row r="489" spans="7:61" x14ac:dyDescent="0.2">
      <c r="G489" s="191"/>
      <c r="T489" s="193"/>
      <c r="BC489" s="192"/>
      <c r="BF489" s="192"/>
      <c r="BI489" s="192"/>
    </row>
    <row r="490" spans="7:61" x14ac:dyDescent="0.2">
      <c r="G490" s="191"/>
      <c r="T490" s="193"/>
      <c r="BC490" s="192"/>
      <c r="BF490" s="192"/>
      <c r="BI490" s="192"/>
    </row>
    <row r="491" spans="7:61" x14ac:dyDescent="0.2">
      <c r="G491" s="191"/>
      <c r="T491" s="193"/>
      <c r="BC491" s="192"/>
      <c r="BF491" s="192"/>
      <c r="BI491" s="192"/>
    </row>
    <row r="492" spans="7:61" x14ac:dyDescent="0.2">
      <c r="G492" s="191"/>
      <c r="T492" s="193"/>
      <c r="BC492" s="192"/>
      <c r="BF492" s="192"/>
      <c r="BI492" s="192"/>
    </row>
    <row r="493" spans="7:61" x14ac:dyDescent="0.2">
      <c r="G493" s="191"/>
      <c r="T493" s="193"/>
      <c r="BC493" s="192"/>
      <c r="BF493" s="192"/>
      <c r="BI493" s="192"/>
    </row>
    <row r="494" spans="7:61" x14ac:dyDescent="0.2">
      <c r="G494" s="191"/>
      <c r="T494" s="193"/>
      <c r="BC494" s="192"/>
      <c r="BF494" s="192"/>
      <c r="BI494" s="192"/>
    </row>
    <row r="495" spans="7:61" x14ac:dyDescent="0.2">
      <c r="G495" s="191"/>
      <c r="T495" s="193"/>
      <c r="BC495" s="192"/>
      <c r="BF495" s="192"/>
      <c r="BI495" s="192"/>
    </row>
    <row r="496" spans="7:61" x14ac:dyDescent="0.2">
      <c r="G496" s="191"/>
      <c r="T496" s="193"/>
      <c r="BC496" s="192"/>
      <c r="BF496" s="192"/>
      <c r="BI496" s="192"/>
    </row>
    <row r="497" spans="7:61" x14ac:dyDescent="0.2">
      <c r="G497" s="191"/>
      <c r="T497" s="193"/>
      <c r="BC497" s="192"/>
      <c r="BF497" s="192"/>
      <c r="BI497" s="192"/>
    </row>
    <row r="498" spans="7:61" x14ac:dyDescent="0.2">
      <c r="G498" s="191"/>
      <c r="T498" s="193"/>
      <c r="BC498" s="192"/>
      <c r="BF498" s="192"/>
      <c r="BI498" s="192"/>
    </row>
    <row r="499" spans="7:61" x14ac:dyDescent="0.2">
      <c r="G499" s="191"/>
      <c r="T499" s="193"/>
      <c r="BC499" s="192"/>
      <c r="BF499" s="192"/>
      <c r="BI499" s="192"/>
    </row>
    <row r="500" spans="7:61" x14ac:dyDescent="0.2">
      <c r="G500" s="191"/>
      <c r="T500" s="193"/>
      <c r="BC500" s="192"/>
      <c r="BF500" s="192"/>
      <c r="BI500" s="192"/>
    </row>
    <row r="501" spans="7:61" x14ac:dyDescent="0.2">
      <c r="G501" s="191"/>
      <c r="T501" s="193"/>
      <c r="BC501" s="192"/>
      <c r="BF501" s="192"/>
      <c r="BI501" s="192"/>
    </row>
    <row r="502" spans="7:61" x14ac:dyDescent="0.2">
      <c r="G502" s="191"/>
      <c r="T502" s="193"/>
      <c r="BC502" s="192"/>
      <c r="BF502" s="192"/>
      <c r="BI502" s="192"/>
    </row>
    <row r="503" spans="7:61" x14ac:dyDescent="0.2">
      <c r="G503" s="191"/>
      <c r="T503" s="193"/>
      <c r="BC503" s="192"/>
      <c r="BF503" s="192"/>
      <c r="BI503" s="192"/>
    </row>
    <row r="504" spans="7:61" x14ac:dyDescent="0.2">
      <c r="G504" s="191"/>
      <c r="T504" s="193"/>
      <c r="BC504" s="192"/>
      <c r="BF504" s="192"/>
      <c r="BI504" s="192"/>
    </row>
    <row r="505" spans="7:61" x14ac:dyDescent="0.2">
      <c r="G505" s="191"/>
      <c r="T505" s="193"/>
      <c r="BC505" s="192"/>
      <c r="BF505" s="192"/>
      <c r="BI505" s="192"/>
    </row>
    <row r="506" spans="7:61" x14ac:dyDescent="0.2">
      <c r="G506" s="191"/>
      <c r="T506" s="193"/>
      <c r="BC506" s="192"/>
      <c r="BF506" s="192"/>
      <c r="BI506" s="192"/>
    </row>
    <row r="507" spans="7:61" x14ac:dyDescent="0.2">
      <c r="G507" s="191"/>
      <c r="T507" s="193"/>
      <c r="BC507" s="192"/>
      <c r="BF507" s="192"/>
      <c r="BI507" s="192"/>
    </row>
    <row r="508" spans="7:61" x14ac:dyDescent="0.2">
      <c r="G508" s="191"/>
      <c r="T508" s="193"/>
      <c r="BC508" s="192"/>
      <c r="BF508" s="192"/>
      <c r="BI508" s="192"/>
    </row>
    <row r="509" spans="7:61" x14ac:dyDescent="0.2">
      <c r="G509" s="191"/>
      <c r="T509" s="193"/>
      <c r="BC509" s="192"/>
      <c r="BF509" s="192"/>
      <c r="BI509" s="192"/>
    </row>
    <row r="510" spans="7:61" x14ac:dyDescent="0.2">
      <c r="G510" s="191"/>
      <c r="T510" s="193"/>
      <c r="BC510" s="192"/>
      <c r="BF510" s="192"/>
      <c r="BI510" s="192"/>
    </row>
    <row r="511" spans="7:61" x14ac:dyDescent="0.2">
      <c r="G511" s="191"/>
      <c r="T511" s="193"/>
      <c r="BC511" s="192"/>
      <c r="BF511" s="192"/>
      <c r="BI511" s="192"/>
    </row>
    <row r="512" spans="7:61" x14ac:dyDescent="0.2">
      <c r="G512" s="191"/>
      <c r="T512" s="193"/>
      <c r="BC512" s="192"/>
      <c r="BF512" s="192"/>
      <c r="BI512" s="192"/>
    </row>
    <row r="513" spans="7:61" x14ac:dyDescent="0.2">
      <c r="G513" s="191"/>
      <c r="T513" s="193"/>
      <c r="BC513" s="192"/>
      <c r="BF513" s="192"/>
      <c r="BI513" s="192"/>
    </row>
    <row r="514" spans="7:61" x14ac:dyDescent="0.2">
      <c r="G514" s="191"/>
      <c r="T514" s="193"/>
      <c r="BC514" s="192"/>
      <c r="BF514" s="192"/>
      <c r="BI514" s="192"/>
    </row>
    <row r="515" spans="7:61" x14ac:dyDescent="0.2">
      <c r="G515" s="191"/>
      <c r="T515" s="193"/>
      <c r="BC515" s="192"/>
      <c r="BF515" s="192"/>
      <c r="BI515" s="192"/>
    </row>
    <row r="516" spans="7:61" x14ac:dyDescent="0.2">
      <c r="G516" s="191"/>
      <c r="T516" s="193"/>
      <c r="BC516" s="192"/>
      <c r="BF516" s="192"/>
      <c r="BI516" s="192"/>
    </row>
    <row r="517" spans="7:61" x14ac:dyDescent="0.2">
      <c r="G517" s="191"/>
      <c r="T517" s="193"/>
      <c r="BC517" s="192"/>
      <c r="BF517" s="192"/>
      <c r="BI517" s="192"/>
    </row>
    <row r="518" spans="7:61" x14ac:dyDescent="0.2">
      <c r="G518" s="191"/>
      <c r="T518" s="193"/>
      <c r="BC518" s="192"/>
      <c r="BF518" s="192"/>
      <c r="BI518" s="192"/>
    </row>
    <row r="519" spans="7:61" x14ac:dyDescent="0.2">
      <c r="G519" s="191"/>
      <c r="T519" s="193"/>
      <c r="BC519" s="192"/>
      <c r="BF519" s="192"/>
      <c r="BI519" s="192"/>
    </row>
    <row r="520" spans="7:61" x14ac:dyDescent="0.2">
      <c r="G520" s="191"/>
      <c r="T520" s="193"/>
      <c r="BC520" s="192"/>
      <c r="BF520" s="192"/>
      <c r="BI520" s="192"/>
    </row>
    <row r="521" spans="7:61" x14ac:dyDescent="0.2">
      <c r="G521" s="191"/>
      <c r="T521" s="193"/>
      <c r="BC521" s="192"/>
      <c r="BF521" s="192"/>
      <c r="BI521" s="192"/>
    </row>
    <row r="522" spans="7:61" x14ac:dyDescent="0.2">
      <c r="G522" s="191"/>
      <c r="T522" s="193"/>
      <c r="BC522" s="192"/>
      <c r="BF522" s="192"/>
      <c r="BI522" s="192"/>
    </row>
    <row r="523" spans="7:61" x14ac:dyDescent="0.2">
      <c r="G523" s="191"/>
      <c r="T523" s="193"/>
      <c r="BC523" s="192"/>
      <c r="BF523" s="192"/>
      <c r="BI523" s="192"/>
    </row>
    <row r="524" spans="7:61" x14ac:dyDescent="0.2">
      <c r="G524" s="191"/>
      <c r="T524" s="193"/>
      <c r="BC524" s="192"/>
      <c r="BF524" s="192"/>
      <c r="BI524" s="192"/>
    </row>
    <row r="525" spans="7:61" x14ac:dyDescent="0.2">
      <c r="G525" s="191"/>
      <c r="T525" s="193"/>
      <c r="BC525" s="192"/>
      <c r="BF525" s="192"/>
      <c r="BI525" s="192"/>
    </row>
    <row r="526" spans="7:61" x14ac:dyDescent="0.2">
      <c r="G526" s="191"/>
      <c r="T526" s="193"/>
      <c r="BC526" s="192"/>
      <c r="BF526" s="192"/>
      <c r="BI526" s="192"/>
    </row>
    <row r="527" spans="7:61" x14ac:dyDescent="0.2">
      <c r="G527" s="191"/>
      <c r="T527" s="193"/>
      <c r="BC527" s="192"/>
      <c r="BF527" s="192"/>
      <c r="BI527" s="192"/>
    </row>
    <row r="528" spans="7:61" x14ac:dyDescent="0.2">
      <c r="G528" s="191"/>
      <c r="T528" s="193"/>
      <c r="BC528" s="192"/>
      <c r="BF528" s="192"/>
      <c r="BI528" s="192"/>
    </row>
    <row r="529" spans="7:61" x14ac:dyDescent="0.2">
      <c r="G529" s="191"/>
      <c r="T529" s="193"/>
      <c r="BC529" s="192"/>
      <c r="BF529" s="192"/>
      <c r="BI529" s="192"/>
    </row>
    <row r="530" spans="7:61" x14ac:dyDescent="0.2">
      <c r="G530" s="191"/>
      <c r="T530" s="193"/>
      <c r="BC530" s="192"/>
      <c r="BF530" s="192"/>
      <c r="BI530" s="192"/>
    </row>
    <row r="531" spans="7:61" x14ac:dyDescent="0.2">
      <c r="G531" s="191"/>
      <c r="T531" s="193"/>
      <c r="BC531" s="192"/>
      <c r="BF531" s="192"/>
      <c r="BI531" s="192"/>
    </row>
    <row r="532" spans="7:61" x14ac:dyDescent="0.2">
      <c r="G532" s="191"/>
      <c r="T532" s="193"/>
      <c r="BC532" s="192"/>
      <c r="BF532" s="192"/>
      <c r="BI532" s="192"/>
    </row>
    <row r="533" spans="7:61" x14ac:dyDescent="0.2">
      <c r="G533" s="191"/>
      <c r="T533" s="193"/>
      <c r="BC533" s="192"/>
      <c r="BF533" s="192"/>
      <c r="BI533" s="192"/>
    </row>
    <row r="534" spans="7:61" x14ac:dyDescent="0.2">
      <c r="G534" s="191"/>
      <c r="T534" s="193"/>
      <c r="BC534" s="192"/>
      <c r="BF534" s="192"/>
      <c r="BI534" s="192"/>
    </row>
    <row r="535" spans="7:61" x14ac:dyDescent="0.2">
      <c r="G535" s="191"/>
      <c r="T535" s="193"/>
      <c r="BC535" s="192"/>
      <c r="BF535" s="192"/>
      <c r="BI535" s="192"/>
    </row>
    <row r="536" spans="7:61" x14ac:dyDescent="0.2">
      <c r="G536" s="191"/>
      <c r="T536" s="193"/>
      <c r="BC536" s="192"/>
      <c r="BF536" s="192"/>
      <c r="BI536" s="192"/>
    </row>
    <row r="537" spans="7:61" x14ac:dyDescent="0.2">
      <c r="G537" s="191"/>
      <c r="T537" s="193"/>
      <c r="BC537" s="192"/>
      <c r="BF537" s="192"/>
      <c r="BI537" s="192"/>
    </row>
    <row r="538" spans="7:61" x14ac:dyDescent="0.2">
      <c r="G538" s="191"/>
      <c r="T538" s="193"/>
      <c r="BC538" s="192"/>
      <c r="BF538" s="192"/>
      <c r="BI538" s="192"/>
    </row>
    <row r="539" spans="7:61" x14ac:dyDescent="0.2">
      <c r="G539" s="191"/>
      <c r="T539" s="193"/>
      <c r="BC539" s="192"/>
      <c r="BF539" s="192"/>
      <c r="BI539" s="192"/>
    </row>
    <row r="540" spans="7:61" x14ac:dyDescent="0.2">
      <c r="G540" s="191"/>
      <c r="T540" s="193"/>
      <c r="BC540" s="192"/>
      <c r="BF540" s="192"/>
      <c r="BI540" s="192"/>
    </row>
    <row r="541" spans="7:61" x14ac:dyDescent="0.2">
      <c r="G541" s="191"/>
      <c r="T541" s="193"/>
      <c r="BC541" s="192"/>
      <c r="BF541" s="192"/>
      <c r="BI541" s="192"/>
    </row>
    <row r="542" spans="7:61" x14ac:dyDescent="0.2">
      <c r="G542" s="191"/>
      <c r="T542" s="193"/>
      <c r="BC542" s="192"/>
      <c r="BF542" s="192"/>
      <c r="BI542" s="192"/>
    </row>
    <row r="543" spans="7:61" x14ac:dyDescent="0.2">
      <c r="G543" s="191"/>
      <c r="T543" s="193"/>
      <c r="BC543" s="192"/>
      <c r="BF543" s="192"/>
      <c r="BI543" s="192"/>
    </row>
    <row r="544" spans="7:61" x14ac:dyDescent="0.2">
      <c r="G544" s="191"/>
      <c r="T544" s="193"/>
      <c r="BC544" s="192"/>
      <c r="BF544" s="192"/>
      <c r="BI544" s="192"/>
    </row>
    <row r="545" spans="7:61" x14ac:dyDescent="0.2">
      <c r="G545" s="191"/>
      <c r="T545" s="193"/>
      <c r="BC545" s="192"/>
      <c r="BF545" s="192"/>
      <c r="BI545" s="192"/>
    </row>
    <row r="546" spans="7:61" x14ac:dyDescent="0.2">
      <c r="G546" s="191"/>
      <c r="T546" s="193"/>
      <c r="BC546" s="192"/>
      <c r="BF546" s="192"/>
      <c r="BI546" s="192"/>
    </row>
    <row r="547" spans="7:61" x14ac:dyDescent="0.2">
      <c r="G547" s="191"/>
      <c r="T547" s="193"/>
      <c r="BC547" s="192"/>
      <c r="BF547" s="192"/>
      <c r="BI547" s="192"/>
    </row>
    <row r="548" spans="7:61" x14ac:dyDescent="0.2">
      <c r="G548" s="191"/>
      <c r="T548" s="193"/>
      <c r="BC548" s="192"/>
      <c r="BF548" s="192"/>
      <c r="BI548" s="192"/>
    </row>
    <row r="549" spans="7:61" x14ac:dyDescent="0.2">
      <c r="G549" s="191"/>
      <c r="T549" s="193"/>
      <c r="BC549" s="192"/>
      <c r="BF549" s="192"/>
      <c r="BI549" s="192"/>
    </row>
    <row r="550" spans="7:61" x14ac:dyDescent="0.2">
      <c r="G550" s="191"/>
      <c r="T550" s="193"/>
      <c r="BC550" s="192"/>
      <c r="BF550" s="192"/>
      <c r="BI550" s="192"/>
    </row>
    <row r="551" spans="7:61" x14ac:dyDescent="0.2">
      <c r="G551" s="191"/>
      <c r="T551" s="193"/>
      <c r="BC551" s="192"/>
      <c r="BF551" s="192"/>
      <c r="BI551" s="192"/>
    </row>
    <row r="552" spans="7:61" x14ac:dyDescent="0.2">
      <c r="G552" s="191"/>
      <c r="T552" s="193"/>
      <c r="BC552" s="192"/>
      <c r="BF552" s="192"/>
      <c r="BI552" s="192"/>
    </row>
    <row r="553" spans="7:61" x14ac:dyDescent="0.2">
      <c r="G553" s="191"/>
      <c r="T553" s="193"/>
      <c r="BC553" s="192"/>
      <c r="BF553" s="192"/>
      <c r="BI553" s="192"/>
    </row>
    <row r="554" spans="7:61" x14ac:dyDescent="0.2">
      <c r="G554" s="191"/>
      <c r="T554" s="193"/>
      <c r="BC554" s="192"/>
      <c r="BF554" s="192"/>
      <c r="BI554" s="192"/>
    </row>
    <row r="555" spans="7:61" x14ac:dyDescent="0.2">
      <c r="G555" s="191"/>
      <c r="T555" s="193"/>
      <c r="BC555" s="192"/>
      <c r="BF555" s="192"/>
      <c r="BI555" s="192"/>
    </row>
    <row r="556" spans="7:61" x14ac:dyDescent="0.2">
      <c r="G556" s="191"/>
      <c r="T556" s="193"/>
      <c r="BC556" s="192"/>
      <c r="BF556" s="192"/>
      <c r="BI556" s="192"/>
    </row>
    <row r="557" spans="7:61" x14ac:dyDescent="0.2">
      <c r="G557" s="191"/>
      <c r="T557" s="193"/>
      <c r="BC557" s="192"/>
      <c r="BF557" s="192"/>
      <c r="BI557" s="192"/>
    </row>
    <row r="558" spans="7:61" x14ac:dyDescent="0.2">
      <c r="G558" s="191"/>
      <c r="T558" s="193"/>
      <c r="BC558" s="192"/>
      <c r="BF558" s="192"/>
      <c r="BI558" s="192"/>
    </row>
    <row r="559" spans="7:61" x14ac:dyDescent="0.2">
      <c r="G559" s="191"/>
      <c r="T559" s="193"/>
      <c r="BC559" s="192"/>
      <c r="BF559" s="192"/>
      <c r="BI559" s="192"/>
    </row>
    <row r="560" spans="7:61" x14ac:dyDescent="0.2">
      <c r="G560" s="191"/>
      <c r="T560" s="193"/>
      <c r="BC560" s="192"/>
      <c r="BF560" s="192"/>
      <c r="BI560" s="192"/>
    </row>
    <row r="561" spans="7:61" x14ac:dyDescent="0.2">
      <c r="G561" s="191"/>
      <c r="T561" s="193"/>
      <c r="BC561" s="192"/>
      <c r="BF561" s="192"/>
      <c r="BI561" s="192"/>
    </row>
    <row r="562" spans="7:61" x14ac:dyDescent="0.2">
      <c r="G562" s="191"/>
      <c r="T562" s="193"/>
      <c r="BC562" s="192"/>
      <c r="BF562" s="192"/>
      <c r="BI562" s="192"/>
    </row>
    <row r="563" spans="7:61" x14ac:dyDescent="0.2">
      <c r="G563" s="191"/>
      <c r="T563" s="193"/>
      <c r="BC563" s="192"/>
      <c r="BF563" s="192"/>
      <c r="BI563" s="192"/>
    </row>
    <row r="564" spans="7:61" x14ac:dyDescent="0.2">
      <c r="G564" s="191"/>
      <c r="T564" s="193"/>
      <c r="BC564" s="192"/>
      <c r="BF564" s="192"/>
      <c r="BI564" s="192"/>
    </row>
    <row r="565" spans="7:61" x14ac:dyDescent="0.2">
      <c r="G565" s="191"/>
      <c r="T565" s="193"/>
      <c r="BC565" s="192"/>
      <c r="BF565" s="192"/>
      <c r="BI565" s="192"/>
    </row>
    <row r="566" spans="7:61" x14ac:dyDescent="0.2">
      <c r="G566" s="191"/>
      <c r="T566" s="193"/>
      <c r="BC566" s="192"/>
      <c r="BF566" s="192"/>
      <c r="BI566" s="192"/>
    </row>
    <row r="567" spans="7:61" x14ac:dyDescent="0.2">
      <c r="G567" s="191"/>
      <c r="T567" s="193"/>
      <c r="BC567" s="192"/>
      <c r="BF567" s="192"/>
      <c r="BI567" s="192"/>
    </row>
    <row r="568" spans="7:61" x14ac:dyDescent="0.2">
      <c r="G568" s="191"/>
      <c r="T568" s="193"/>
      <c r="BC568" s="192"/>
      <c r="BF568" s="192"/>
      <c r="BI568" s="192"/>
    </row>
    <row r="569" spans="7:61" x14ac:dyDescent="0.2">
      <c r="G569" s="191"/>
      <c r="T569" s="193"/>
      <c r="BC569" s="192"/>
      <c r="BF569" s="192"/>
      <c r="BI569" s="192"/>
    </row>
    <row r="570" spans="7:61" x14ac:dyDescent="0.2">
      <c r="G570" s="191"/>
      <c r="T570" s="193"/>
      <c r="BC570" s="192"/>
      <c r="BF570" s="192"/>
      <c r="BI570" s="192"/>
    </row>
    <row r="571" spans="7:61" x14ac:dyDescent="0.2">
      <c r="G571" s="191"/>
      <c r="T571" s="193"/>
      <c r="BC571" s="192"/>
      <c r="BF571" s="192"/>
      <c r="BI571" s="192"/>
    </row>
    <row r="572" spans="7:61" x14ac:dyDescent="0.2">
      <c r="G572" s="191"/>
      <c r="T572" s="193"/>
      <c r="BC572" s="192"/>
      <c r="BF572" s="192"/>
      <c r="BI572" s="192"/>
    </row>
    <row r="573" spans="7:61" x14ac:dyDescent="0.2">
      <c r="G573" s="191"/>
      <c r="T573" s="193"/>
      <c r="BC573" s="192"/>
      <c r="BF573" s="192"/>
      <c r="BI573" s="192"/>
    </row>
    <row r="574" spans="7:61" x14ac:dyDescent="0.2">
      <c r="G574" s="191"/>
      <c r="T574" s="193"/>
      <c r="BC574" s="192"/>
      <c r="BF574" s="192"/>
      <c r="BI574" s="192"/>
    </row>
    <row r="575" spans="7:61" x14ac:dyDescent="0.2">
      <c r="G575" s="191"/>
      <c r="T575" s="193"/>
      <c r="BC575" s="192"/>
      <c r="BF575" s="192"/>
      <c r="BI575" s="192"/>
    </row>
    <row r="576" spans="7:61" x14ac:dyDescent="0.2">
      <c r="G576" s="191"/>
      <c r="T576" s="193"/>
      <c r="BC576" s="192"/>
      <c r="BF576" s="192"/>
      <c r="BI576" s="192"/>
    </row>
    <row r="577" spans="7:61" x14ac:dyDescent="0.2">
      <c r="G577" s="191"/>
      <c r="T577" s="193"/>
      <c r="BC577" s="192"/>
      <c r="BF577" s="192"/>
      <c r="BI577" s="192"/>
    </row>
    <row r="578" spans="7:61" x14ac:dyDescent="0.2">
      <c r="G578" s="191"/>
      <c r="T578" s="193"/>
      <c r="BC578" s="192"/>
      <c r="BF578" s="192"/>
      <c r="BI578" s="192"/>
    </row>
    <row r="579" spans="7:61" x14ac:dyDescent="0.2">
      <c r="G579" s="191"/>
      <c r="T579" s="193"/>
      <c r="BC579" s="192"/>
      <c r="BF579" s="192"/>
      <c r="BI579" s="192"/>
    </row>
    <row r="580" spans="7:61" x14ac:dyDescent="0.2">
      <c r="G580" s="191"/>
      <c r="T580" s="193"/>
      <c r="BC580" s="192"/>
      <c r="BF580" s="192"/>
      <c r="BI580" s="192"/>
    </row>
    <row r="581" spans="7:61" x14ac:dyDescent="0.2">
      <c r="G581" s="191"/>
      <c r="T581" s="193"/>
      <c r="BC581" s="192"/>
      <c r="BF581" s="192"/>
      <c r="BI581" s="192"/>
    </row>
    <row r="582" spans="7:61" x14ac:dyDescent="0.2">
      <c r="G582" s="191"/>
      <c r="T582" s="193"/>
      <c r="BC582" s="192"/>
      <c r="BF582" s="192"/>
      <c r="BI582" s="192"/>
    </row>
    <row r="583" spans="7:61" x14ac:dyDescent="0.2">
      <c r="G583" s="191"/>
      <c r="T583" s="193"/>
      <c r="BC583" s="192"/>
      <c r="BF583" s="192"/>
      <c r="BI583" s="192"/>
    </row>
    <row r="584" spans="7:61" x14ac:dyDescent="0.2">
      <c r="G584" s="191"/>
      <c r="T584" s="193"/>
      <c r="BC584" s="192"/>
      <c r="BF584" s="192"/>
      <c r="BI584" s="192"/>
    </row>
    <row r="585" spans="7:61" x14ac:dyDescent="0.2">
      <c r="G585" s="191"/>
      <c r="T585" s="193"/>
      <c r="BC585" s="192"/>
      <c r="BF585" s="192"/>
      <c r="BI585" s="192"/>
    </row>
    <row r="586" spans="7:61" x14ac:dyDescent="0.2">
      <c r="G586" s="191"/>
      <c r="T586" s="193"/>
      <c r="BC586" s="192"/>
      <c r="BF586" s="192"/>
      <c r="BI586" s="192"/>
    </row>
    <row r="587" spans="7:61" x14ac:dyDescent="0.2">
      <c r="G587" s="191"/>
      <c r="T587" s="193"/>
      <c r="BC587" s="192"/>
      <c r="BF587" s="192"/>
      <c r="BI587" s="192"/>
    </row>
    <row r="588" spans="7:61" x14ac:dyDescent="0.2">
      <c r="G588" s="191"/>
      <c r="T588" s="193"/>
      <c r="BC588" s="192"/>
      <c r="BF588" s="192"/>
      <c r="BI588" s="192"/>
    </row>
    <row r="589" spans="7:61" x14ac:dyDescent="0.2">
      <c r="G589" s="191"/>
      <c r="T589" s="193"/>
      <c r="BC589" s="192"/>
      <c r="BF589" s="192"/>
      <c r="BI589" s="192"/>
    </row>
    <row r="590" spans="7:61" x14ac:dyDescent="0.2">
      <c r="G590" s="191"/>
      <c r="T590" s="193"/>
      <c r="BC590" s="192"/>
      <c r="BF590" s="192"/>
      <c r="BI590" s="192"/>
    </row>
    <row r="591" spans="7:61" x14ac:dyDescent="0.2">
      <c r="G591" s="191"/>
      <c r="T591" s="193"/>
      <c r="BC591" s="192"/>
      <c r="BF591" s="192"/>
      <c r="BI591" s="192"/>
    </row>
    <row r="592" spans="7:61" x14ac:dyDescent="0.2">
      <c r="G592" s="191"/>
      <c r="T592" s="193"/>
      <c r="BC592" s="192"/>
      <c r="BF592" s="192"/>
      <c r="BI592" s="192"/>
    </row>
    <row r="593" spans="7:61" x14ac:dyDescent="0.2">
      <c r="G593" s="191"/>
      <c r="T593" s="193"/>
      <c r="BC593" s="192"/>
      <c r="BF593" s="192"/>
      <c r="BI593" s="192"/>
    </row>
    <row r="594" spans="7:61" x14ac:dyDescent="0.2">
      <c r="G594" s="191"/>
      <c r="T594" s="193"/>
      <c r="BC594" s="192"/>
      <c r="BF594" s="192"/>
      <c r="BI594" s="192"/>
    </row>
    <row r="595" spans="7:61" x14ac:dyDescent="0.2">
      <c r="G595" s="191"/>
      <c r="T595" s="193"/>
      <c r="BC595" s="192"/>
      <c r="BF595" s="192"/>
      <c r="BI595" s="192"/>
    </row>
    <row r="596" spans="7:61" x14ac:dyDescent="0.2">
      <c r="G596" s="191"/>
      <c r="T596" s="193"/>
      <c r="BC596" s="192"/>
      <c r="BF596" s="192"/>
      <c r="BI596" s="192"/>
    </row>
    <row r="597" spans="7:61" x14ac:dyDescent="0.2">
      <c r="G597" s="191"/>
      <c r="T597" s="193"/>
      <c r="BC597" s="192"/>
      <c r="BF597" s="192"/>
      <c r="BI597" s="192"/>
    </row>
    <row r="598" spans="7:61" x14ac:dyDescent="0.2">
      <c r="G598" s="191"/>
      <c r="T598" s="193"/>
      <c r="BC598" s="192"/>
      <c r="BF598" s="192"/>
      <c r="BI598" s="192"/>
    </row>
    <row r="599" spans="7:61" x14ac:dyDescent="0.2">
      <c r="G599" s="191"/>
      <c r="T599" s="193"/>
      <c r="BC599" s="192"/>
      <c r="BF599" s="192"/>
      <c r="BI599" s="192"/>
    </row>
    <row r="600" spans="7:61" x14ac:dyDescent="0.2">
      <c r="G600" s="191"/>
      <c r="T600" s="193"/>
      <c r="BC600" s="192"/>
      <c r="BF600" s="192"/>
      <c r="BI600" s="192"/>
    </row>
    <row r="601" spans="7:61" x14ac:dyDescent="0.2">
      <c r="G601" s="191"/>
      <c r="T601" s="193"/>
      <c r="BC601" s="192"/>
      <c r="BF601" s="192"/>
      <c r="BI601" s="192"/>
    </row>
    <row r="602" spans="7:61" x14ac:dyDescent="0.2">
      <c r="G602" s="191"/>
      <c r="T602" s="193"/>
      <c r="BC602" s="192"/>
      <c r="BF602" s="192"/>
      <c r="BI602" s="192"/>
    </row>
    <row r="603" spans="7:61" x14ac:dyDescent="0.2">
      <c r="G603" s="191"/>
      <c r="T603" s="193"/>
      <c r="BC603" s="192"/>
      <c r="BF603" s="192"/>
      <c r="BI603" s="192"/>
    </row>
    <row r="604" spans="7:61" x14ac:dyDescent="0.2">
      <c r="G604" s="191"/>
      <c r="T604" s="193"/>
      <c r="BC604" s="192"/>
      <c r="BF604" s="192"/>
      <c r="BI604" s="192"/>
    </row>
    <row r="605" spans="7:61" x14ac:dyDescent="0.2">
      <c r="G605" s="191"/>
      <c r="T605" s="193"/>
      <c r="BC605" s="192"/>
      <c r="BF605" s="192"/>
      <c r="BI605" s="192"/>
    </row>
    <row r="606" spans="7:61" x14ac:dyDescent="0.2">
      <c r="G606" s="191"/>
      <c r="T606" s="193"/>
      <c r="BC606" s="192"/>
      <c r="BF606" s="192"/>
      <c r="BI606" s="192"/>
    </row>
    <row r="607" spans="7:61" x14ac:dyDescent="0.2">
      <c r="G607" s="191"/>
      <c r="T607" s="193"/>
      <c r="BC607" s="192"/>
      <c r="BF607" s="192"/>
      <c r="BI607" s="192"/>
    </row>
    <row r="608" spans="7:61" x14ac:dyDescent="0.2">
      <c r="G608" s="191"/>
      <c r="T608" s="193"/>
      <c r="BC608" s="192"/>
      <c r="BF608" s="192"/>
      <c r="BI608" s="192"/>
    </row>
    <row r="609" spans="7:61" x14ac:dyDescent="0.2">
      <c r="G609" s="191"/>
      <c r="T609" s="193"/>
      <c r="BC609" s="192"/>
      <c r="BF609" s="192"/>
      <c r="BI609" s="192"/>
    </row>
    <row r="610" spans="7:61" x14ac:dyDescent="0.2">
      <c r="G610" s="191"/>
      <c r="T610" s="193"/>
      <c r="BC610" s="192"/>
      <c r="BF610" s="192"/>
      <c r="BI610" s="192"/>
    </row>
    <row r="611" spans="7:61" x14ac:dyDescent="0.2">
      <c r="G611" s="191"/>
      <c r="T611" s="193"/>
      <c r="BC611" s="192"/>
      <c r="BF611" s="192"/>
      <c r="BI611" s="192"/>
    </row>
    <row r="612" spans="7:61" x14ac:dyDescent="0.2">
      <c r="G612" s="191"/>
      <c r="T612" s="193"/>
      <c r="BC612" s="192"/>
      <c r="BF612" s="192"/>
      <c r="BI612" s="192"/>
    </row>
    <row r="613" spans="7:61" x14ac:dyDescent="0.2">
      <c r="G613" s="191"/>
      <c r="T613" s="193"/>
      <c r="BC613" s="192"/>
      <c r="BF613" s="192"/>
      <c r="BI613" s="192"/>
    </row>
    <row r="614" spans="7:61" x14ac:dyDescent="0.2">
      <c r="G614" s="191"/>
      <c r="T614" s="193"/>
      <c r="BC614" s="192"/>
      <c r="BF614" s="192"/>
      <c r="BI614" s="192"/>
    </row>
    <row r="615" spans="7:61" x14ac:dyDescent="0.2">
      <c r="G615" s="191"/>
      <c r="T615" s="193"/>
      <c r="BC615" s="192"/>
      <c r="BF615" s="192"/>
      <c r="BI615" s="192"/>
    </row>
    <row r="616" spans="7:61" x14ac:dyDescent="0.2">
      <c r="G616" s="191"/>
      <c r="T616" s="193"/>
      <c r="BC616" s="192"/>
      <c r="BF616" s="192"/>
      <c r="BI616" s="192"/>
    </row>
    <row r="617" spans="7:61" x14ac:dyDescent="0.2">
      <c r="G617" s="191"/>
      <c r="T617" s="193"/>
      <c r="BC617" s="192"/>
      <c r="BF617" s="192"/>
      <c r="BI617" s="192"/>
    </row>
    <row r="618" spans="7:61" x14ac:dyDescent="0.2">
      <c r="G618" s="191"/>
      <c r="T618" s="193"/>
      <c r="BC618" s="192"/>
      <c r="BF618" s="192"/>
      <c r="BI618" s="192"/>
    </row>
    <row r="619" spans="7:61" x14ac:dyDescent="0.2">
      <c r="G619" s="191"/>
      <c r="T619" s="193"/>
      <c r="BC619" s="192"/>
      <c r="BF619" s="192"/>
      <c r="BI619" s="192"/>
    </row>
    <row r="620" spans="7:61" x14ac:dyDescent="0.2">
      <c r="G620" s="191"/>
      <c r="T620" s="193"/>
      <c r="BC620" s="192"/>
      <c r="BF620" s="192"/>
      <c r="BI620" s="192"/>
    </row>
    <row r="621" spans="7:61" x14ac:dyDescent="0.2">
      <c r="G621" s="191"/>
      <c r="T621" s="193"/>
      <c r="BC621" s="192"/>
      <c r="BF621" s="192"/>
      <c r="BI621" s="192"/>
    </row>
    <row r="622" spans="7:61" x14ac:dyDescent="0.2">
      <c r="G622" s="191"/>
      <c r="T622" s="193"/>
      <c r="BC622" s="192"/>
      <c r="BF622" s="192"/>
      <c r="BI622" s="192"/>
    </row>
    <row r="623" spans="7:61" x14ac:dyDescent="0.2">
      <c r="G623" s="191"/>
      <c r="T623" s="193"/>
      <c r="BC623" s="192"/>
      <c r="BF623" s="192"/>
      <c r="BI623" s="192"/>
    </row>
    <row r="624" spans="7:61" x14ac:dyDescent="0.2">
      <c r="G624" s="191"/>
      <c r="T624" s="193"/>
      <c r="BC624" s="192"/>
      <c r="BF624" s="192"/>
      <c r="BI624" s="192"/>
    </row>
    <row r="625" spans="7:61" x14ac:dyDescent="0.2">
      <c r="G625" s="191"/>
      <c r="T625" s="193"/>
      <c r="BC625" s="192"/>
      <c r="BF625" s="192"/>
      <c r="BI625" s="192"/>
    </row>
    <row r="626" spans="7:61" x14ac:dyDescent="0.2">
      <c r="G626" s="191"/>
      <c r="T626" s="193"/>
      <c r="BC626" s="192"/>
      <c r="BF626" s="192"/>
      <c r="BI626" s="192"/>
    </row>
    <row r="627" spans="7:61" x14ac:dyDescent="0.2">
      <c r="G627" s="191"/>
      <c r="T627" s="193"/>
      <c r="BC627" s="192"/>
      <c r="BF627" s="192"/>
      <c r="BI627" s="192"/>
    </row>
    <row r="628" spans="7:61" x14ac:dyDescent="0.2">
      <c r="G628" s="191"/>
      <c r="T628" s="193"/>
      <c r="BC628" s="192"/>
      <c r="BF628" s="192"/>
      <c r="BI628" s="192"/>
    </row>
    <row r="629" spans="7:61" x14ac:dyDescent="0.2">
      <c r="G629" s="191"/>
      <c r="T629" s="193"/>
      <c r="BC629" s="192"/>
      <c r="BF629" s="192"/>
      <c r="BI629" s="192"/>
    </row>
    <row r="630" spans="7:61" x14ac:dyDescent="0.2">
      <c r="G630" s="191"/>
      <c r="T630" s="193"/>
      <c r="BC630" s="192"/>
      <c r="BF630" s="192"/>
      <c r="BI630" s="192"/>
    </row>
    <row r="631" spans="7:61" x14ac:dyDescent="0.2">
      <c r="G631" s="191"/>
      <c r="T631" s="193"/>
      <c r="BC631" s="192"/>
      <c r="BF631" s="192"/>
      <c r="BI631" s="192"/>
    </row>
    <row r="632" spans="7:61" x14ac:dyDescent="0.2">
      <c r="G632" s="191"/>
      <c r="T632" s="193"/>
      <c r="BC632" s="192"/>
      <c r="BF632" s="192"/>
      <c r="BI632" s="192"/>
    </row>
    <row r="633" spans="7:61" x14ac:dyDescent="0.2">
      <c r="G633" s="191"/>
      <c r="T633" s="193"/>
      <c r="BC633" s="192"/>
      <c r="BF633" s="192"/>
      <c r="BI633" s="192"/>
    </row>
    <row r="634" spans="7:61" x14ac:dyDescent="0.2">
      <c r="G634" s="191"/>
      <c r="T634" s="193"/>
      <c r="BC634" s="192"/>
      <c r="BF634" s="192"/>
      <c r="BI634" s="192"/>
    </row>
    <row r="635" spans="7:61" x14ac:dyDescent="0.2">
      <c r="G635" s="191"/>
      <c r="T635" s="193"/>
      <c r="BC635" s="192"/>
      <c r="BF635" s="192"/>
      <c r="BI635" s="192"/>
    </row>
    <row r="636" spans="7:61" x14ac:dyDescent="0.2">
      <c r="G636" s="191"/>
      <c r="T636" s="193"/>
      <c r="BC636" s="192"/>
      <c r="BF636" s="192"/>
      <c r="BI636" s="192"/>
    </row>
    <row r="637" spans="7:61" x14ac:dyDescent="0.2">
      <c r="G637" s="191"/>
      <c r="T637" s="193"/>
      <c r="BC637" s="192"/>
      <c r="BF637" s="192"/>
      <c r="BI637" s="192"/>
    </row>
    <row r="638" spans="7:61" x14ac:dyDescent="0.2">
      <c r="G638" s="191"/>
      <c r="T638" s="193"/>
      <c r="BC638" s="192"/>
      <c r="BF638" s="192"/>
      <c r="BI638" s="192"/>
    </row>
    <row r="639" spans="7:61" x14ac:dyDescent="0.2">
      <c r="G639" s="191"/>
      <c r="T639" s="193"/>
      <c r="BC639" s="192"/>
      <c r="BF639" s="192"/>
      <c r="BI639" s="192"/>
    </row>
    <row r="640" spans="7:61" x14ac:dyDescent="0.2">
      <c r="G640" s="191"/>
      <c r="T640" s="193"/>
      <c r="BC640" s="192"/>
      <c r="BF640" s="192"/>
      <c r="BI640" s="192"/>
    </row>
    <row r="641" spans="7:61" x14ac:dyDescent="0.2">
      <c r="G641" s="191"/>
      <c r="T641" s="193"/>
      <c r="BC641" s="192"/>
      <c r="BF641" s="192"/>
      <c r="BI641" s="192"/>
    </row>
    <row r="642" spans="7:61" x14ac:dyDescent="0.2">
      <c r="G642" s="191"/>
      <c r="T642" s="193"/>
      <c r="BC642" s="192"/>
      <c r="BF642" s="192"/>
      <c r="BI642" s="192"/>
    </row>
    <row r="643" spans="7:61" x14ac:dyDescent="0.2">
      <c r="G643" s="191"/>
      <c r="T643" s="193"/>
      <c r="BC643" s="192"/>
      <c r="BF643" s="192"/>
      <c r="BI643" s="192"/>
    </row>
    <row r="644" spans="7:61" x14ac:dyDescent="0.2">
      <c r="G644" s="191"/>
      <c r="T644" s="193"/>
      <c r="BC644" s="192"/>
      <c r="BF644" s="192"/>
      <c r="BI644" s="192"/>
    </row>
    <row r="645" spans="7:61" x14ac:dyDescent="0.2">
      <c r="G645" s="191"/>
      <c r="T645" s="193"/>
      <c r="BC645" s="192"/>
      <c r="BF645" s="192"/>
      <c r="BI645" s="192"/>
    </row>
    <row r="646" spans="7:61" x14ac:dyDescent="0.2">
      <c r="G646" s="191"/>
      <c r="T646" s="193"/>
      <c r="BC646" s="192"/>
      <c r="BF646" s="192"/>
      <c r="BI646" s="192"/>
    </row>
    <row r="647" spans="7:61" x14ac:dyDescent="0.2">
      <c r="G647" s="191"/>
      <c r="T647" s="193"/>
      <c r="BC647" s="192"/>
      <c r="BF647" s="192"/>
      <c r="BI647" s="192"/>
    </row>
    <row r="648" spans="7:61" x14ac:dyDescent="0.2">
      <c r="G648" s="191"/>
      <c r="T648" s="193"/>
      <c r="BC648" s="192"/>
      <c r="BF648" s="192"/>
      <c r="BI648" s="192"/>
    </row>
    <row r="649" spans="7:61" x14ac:dyDescent="0.2">
      <c r="G649" s="191"/>
      <c r="T649" s="193"/>
      <c r="BC649" s="192"/>
      <c r="BF649" s="192"/>
      <c r="BI649" s="192"/>
    </row>
    <row r="650" spans="7:61" x14ac:dyDescent="0.2">
      <c r="G650" s="191"/>
      <c r="T650" s="193"/>
      <c r="BC650" s="192"/>
      <c r="BF650" s="192"/>
      <c r="BI650" s="192"/>
    </row>
    <row r="651" spans="7:61" x14ac:dyDescent="0.2">
      <c r="G651" s="191"/>
      <c r="T651" s="193"/>
      <c r="BC651" s="192"/>
      <c r="BF651" s="192"/>
      <c r="BI651" s="192"/>
    </row>
    <row r="652" spans="7:61" x14ac:dyDescent="0.2">
      <c r="G652" s="191"/>
      <c r="T652" s="193"/>
      <c r="BC652" s="192"/>
      <c r="BF652" s="192"/>
      <c r="BI652" s="192"/>
    </row>
    <row r="653" spans="7:61" x14ac:dyDescent="0.2">
      <c r="G653" s="191"/>
      <c r="T653" s="193"/>
      <c r="BC653" s="192"/>
      <c r="BF653" s="192"/>
      <c r="BI653" s="192"/>
    </row>
    <row r="654" spans="7:61" x14ac:dyDescent="0.2">
      <c r="G654" s="191"/>
      <c r="T654" s="193"/>
      <c r="BC654" s="192"/>
      <c r="BF654" s="192"/>
      <c r="BI654" s="192"/>
    </row>
    <row r="655" spans="7:61" x14ac:dyDescent="0.2">
      <c r="G655" s="191"/>
      <c r="T655" s="193"/>
      <c r="BC655" s="192"/>
      <c r="BF655" s="192"/>
      <c r="BI655" s="192"/>
    </row>
    <row r="656" spans="7:61" x14ac:dyDescent="0.2">
      <c r="G656" s="191"/>
      <c r="T656" s="193"/>
      <c r="BC656" s="192"/>
      <c r="BF656" s="192"/>
      <c r="BI656" s="192"/>
    </row>
    <row r="657" spans="7:61" x14ac:dyDescent="0.2">
      <c r="G657" s="191"/>
      <c r="T657" s="193"/>
      <c r="BC657" s="192"/>
      <c r="BF657" s="192"/>
      <c r="BI657" s="192"/>
    </row>
    <row r="658" spans="7:61" x14ac:dyDescent="0.2">
      <c r="G658" s="191"/>
      <c r="T658" s="193"/>
      <c r="BC658" s="192"/>
      <c r="BF658" s="192"/>
      <c r="BI658" s="192"/>
    </row>
    <row r="659" spans="7:61" x14ac:dyDescent="0.2">
      <c r="G659" s="191"/>
      <c r="T659" s="193"/>
      <c r="BC659" s="192"/>
      <c r="BF659" s="192"/>
      <c r="BI659" s="192"/>
    </row>
    <row r="660" spans="7:61" x14ac:dyDescent="0.2">
      <c r="G660" s="191"/>
      <c r="T660" s="193"/>
      <c r="BC660" s="192"/>
      <c r="BF660" s="192"/>
      <c r="BI660" s="192"/>
    </row>
    <row r="661" spans="7:61" x14ac:dyDescent="0.2">
      <c r="G661" s="191"/>
      <c r="T661" s="193"/>
      <c r="BC661" s="192"/>
      <c r="BF661" s="192"/>
      <c r="BI661" s="192"/>
    </row>
    <row r="662" spans="7:61" x14ac:dyDescent="0.2">
      <c r="G662" s="191"/>
      <c r="T662" s="193"/>
      <c r="BC662" s="192"/>
      <c r="BF662" s="192"/>
      <c r="BI662" s="192"/>
    </row>
    <row r="663" spans="7:61" x14ac:dyDescent="0.2">
      <c r="G663" s="191"/>
      <c r="T663" s="193"/>
      <c r="BC663" s="192"/>
      <c r="BF663" s="192"/>
      <c r="BI663" s="192"/>
    </row>
    <row r="664" spans="7:61" x14ac:dyDescent="0.2">
      <c r="G664" s="191"/>
      <c r="T664" s="193"/>
      <c r="BC664" s="192"/>
      <c r="BF664" s="192"/>
      <c r="BI664" s="192"/>
    </row>
    <row r="665" spans="7:61" x14ac:dyDescent="0.2">
      <c r="G665" s="191"/>
      <c r="T665" s="193"/>
      <c r="BC665" s="192"/>
      <c r="BF665" s="192"/>
      <c r="BI665" s="192"/>
    </row>
    <row r="666" spans="7:61" x14ac:dyDescent="0.2">
      <c r="G666" s="191"/>
      <c r="T666" s="193"/>
      <c r="BC666" s="192"/>
      <c r="BF666" s="192"/>
      <c r="BI666" s="192"/>
    </row>
    <row r="667" spans="7:61" x14ac:dyDescent="0.2">
      <c r="G667" s="191"/>
      <c r="T667" s="193"/>
      <c r="BC667" s="192"/>
      <c r="BF667" s="192"/>
      <c r="BI667" s="192"/>
    </row>
    <row r="668" spans="7:61" x14ac:dyDescent="0.2">
      <c r="G668" s="191"/>
      <c r="T668" s="193"/>
      <c r="BC668" s="192"/>
      <c r="BF668" s="192"/>
      <c r="BI668" s="192"/>
    </row>
    <row r="669" spans="7:61" x14ac:dyDescent="0.2">
      <c r="G669" s="191"/>
      <c r="T669" s="193"/>
      <c r="BC669" s="192"/>
      <c r="BF669" s="192"/>
      <c r="BI669" s="192"/>
    </row>
    <row r="670" spans="7:61" x14ac:dyDescent="0.2">
      <c r="G670" s="191"/>
      <c r="T670" s="193"/>
      <c r="BC670" s="192"/>
      <c r="BF670" s="192"/>
      <c r="BI670" s="192"/>
    </row>
    <row r="671" spans="7:61" x14ac:dyDescent="0.2">
      <c r="G671" s="191"/>
      <c r="T671" s="193"/>
      <c r="BC671" s="192"/>
      <c r="BF671" s="192"/>
      <c r="BI671" s="192"/>
    </row>
    <row r="672" spans="7:61" x14ac:dyDescent="0.2">
      <c r="G672" s="191"/>
      <c r="T672" s="193"/>
      <c r="BC672" s="192"/>
      <c r="BF672" s="192"/>
      <c r="BI672" s="192"/>
    </row>
    <row r="673" spans="7:61" x14ac:dyDescent="0.2">
      <c r="G673" s="191"/>
      <c r="T673" s="193"/>
      <c r="BC673" s="192"/>
      <c r="BF673" s="192"/>
      <c r="BI673" s="192"/>
    </row>
    <row r="674" spans="7:61" x14ac:dyDescent="0.2">
      <c r="G674" s="191"/>
      <c r="T674" s="193"/>
      <c r="BC674" s="192"/>
      <c r="BF674" s="192"/>
      <c r="BI674" s="192"/>
    </row>
    <row r="675" spans="7:61" x14ac:dyDescent="0.2">
      <c r="G675" s="191"/>
      <c r="T675" s="193"/>
      <c r="BC675" s="192"/>
      <c r="BF675" s="192"/>
      <c r="BI675" s="192"/>
    </row>
    <row r="676" spans="7:61" x14ac:dyDescent="0.2">
      <c r="G676" s="191"/>
      <c r="T676" s="193"/>
      <c r="BC676" s="192"/>
      <c r="BF676" s="192"/>
      <c r="BI676" s="192"/>
    </row>
    <row r="677" spans="7:61" x14ac:dyDescent="0.2">
      <c r="G677" s="191"/>
      <c r="T677" s="193"/>
      <c r="BC677" s="192"/>
      <c r="BF677" s="192"/>
      <c r="BI677" s="192"/>
    </row>
    <row r="678" spans="7:61" x14ac:dyDescent="0.2">
      <c r="G678" s="191"/>
      <c r="T678" s="193"/>
      <c r="BC678" s="192"/>
      <c r="BF678" s="192"/>
      <c r="BI678" s="192"/>
    </row>
    <row r="679" spans="7:61" x14ac:dyDescent="0.2">
      <c r="G679" s="191"/>
      <c r="T679" s="193"/>
      <c r="BC679" s="192"/>
      <c r="BF679" s="192"/>
      <c r="BI679" s="192"/>
    </row>
    <row r="680" spans="7:61" x14ac:dyDescent="0.2">
      <c r="G680" s="191"/>
      <c r="T680" s="193"/>
      <c r="BC680" s="192"/>
      <c r="BF680" s="192"/>
      <c r="BI680" s="192"/>
    </row>
    <row r="681" spans="7:61" x14ac:dyDescent="0.2">
      <c r="G681" s="191"/>
      <c r="T681" s="193"/>
      <c r="BC681" s="192"/>
      <c r="BF681" s="192"/>
      <c r="BI681" s="192"/>
    </row>
    <row r="682" spans="7:61" x14ac:dyDescent="0.2">
      <c r="G682" s="191"/>
      <c r="T682" s="193"/>
      <c r="BC682" s="192"/>
      <c r="BF682" s="192"/>
      <c r="BI682" s="192"/>
    </row>
    <row r="683" spans="7:61" x14ac:dyDescent="0.2">
      <c r="G683" s="191"/>
      <c r="T683" s="193"/>
      <c r="BC683" s="192"/>
      <c r="BF683" s="192"/>
      <c r="BI683" s="192"/>
    </row>
    <row r="684" spans="7:61" x14ac:dyDescent="0.2">
      <c r="G684" s="191"/>
      <c r="T684" s="193"/>
      <c r="BC684" s="192"/>
      <c r="BF684" s="192"/>
      <c r="BI684" s="192"/>
    </row>
    <row r="685" spans="7:61" x14ac:dyDescent="0.2">
      <c r="G685" s="191"/>
      <c r="T685" s="193"/>
      <c r="BC685" s="192"/>
      <c r="BF685" s="192"/>
      <c r="BI685" s="192"/>
    </row>
    <row r="686" spans="7:61" x14ac:dyDescent="0.2">
      <c r="G686" s="191"/>
      <c r="T686" s="193"/>
      <c r="BC686" s="192"/>
      <c r="BF686" s="192"/>
      <c r="BI686" s="192"/>
    </row>
    <row r="687" spans="7:61" x14ac:dyDescent="0.2">
      <c r="G687" s="191"/>
      <c r="T687" s="193"/>
      <c r="BC687" s="192"/>
      <c r="BF687" s="192"/>
      <c r="BI687" s="192"/>
    </row>
    <row r="688" spans="7:61" x14ac:dyDescent="0.2">
      <c r="G688" s="191"/>
      <c r="T688" s="193"/>
      <c r="BC688" s="192"/>
      <c r="BF688" s="192"/>
      <c r="BI688" s="192"/>
    </row>
    <row r="689" spans="7:61" x14ac:dyDescent="0.2">
      <c r="G689" s="191"/>
      <c r="T689" s="193"/>
      <c r="BC689" s="192"/>
      <c r="BF689" s="192"/>
      <c r="BI689" s="192"/>
    </row>
    <row r="690" spans="7:61" x14ac:dyDescent="0.2">
      <c r="G690" s="191"/>
      <c r="T690" s="193"/>
      <c r="BC690" s="192"/>
      <c r="BF690" s="192"/>
      <c r="BI690" s="192"/>
    </row>
    <row r="691" spans="7:61" x14ac:dyDescent="0.2">
      <c r="G691" s="191"/>
      <c r="T691" s="193"/>
      <c r="BC691" s="192"/>
      <c r="BF691" s="192"/>
      <c r="BI691" s="192"/>
    </row>
    <row r="692" spans="7:61" x14ac:dyDescent="0.2">
      <c r="G692" s="191"/>
      <c r="T692" s="193"/>
      <c r="BC692" s="192"/>
      <c r="BF692" s="192"/>
      <c r="BI692" s="192"/>
    </row>
    <row r="693" spans="7:61" x14ac:dyDescent="0.2">
      <c r="G693" s="191"/>
      <c r="T693" s="193"/>
      <c r="BC693" s="192"/>
      <c r="BF693" s="192"/>
      <c r="BI693" s="192"/>
    </row>
    <row r="694" spans="7:61" x14ac:dyDescent="0.2">
      <c r="G694" s="191"/>
      <c r="T694" s="193"/>
      <c r="BC694" s="192"/>
      <c r="BF694" s="192"/>
      <c r="BI694" s="192"/>
    </row>
    <row r="695" spans="7:61" x14ac:dyDescent="0.2">
      <c r="G695" s="191"/>
      <c r="T695" s="193"/>
      <c r="BC695" s="192"/>
      <c r="BF695" s="192"/>
      <c r="BI695" s="192"/>
    </row>
    <row r="696" spans="7:61" x14ac:dyDescent="0.2">
      <c r="G696" s="191"/>
      <c r="T696" s="193"/>
      <c r="BC696" s="192"/>
      <c r="BF696" s="192"/>
      <c r="BI696" s="192"/>
    </row>
    <row r="697" spans="7:61" x14ac:dyDescent="0.2">
      <c r="G697" s="191"/>
      <c r="T697" s="193"/>
      <c r="BC697" s="192"/>
      <c r="BF697" s="192"/>
      <c r="BI697" s="192"/>
    </row>
    <row r="698" spans="7:61" x14ac:dyDescent="0.2">
      <c r="G698" s="191"/>
      <c r="T698" s="193"/>
      <c r="BC698" s="192"/>
      <c r="BF698" s="192"/>
      <c r="BI698" s="192"/>
    </row>
    <row r="699" spans="7:61" x14ac:dyDescent="0.2">
      <c r="G699" s="191"/>
      <c r="T699" s="193"/>
      <c r="BC699" s="192"/>
      <c r="BF699" s="192"/>
      <c r="BI699" s="192"/>
    </row>
    <row r="700" spans="7:61" x14ac:dyDescent="0.2">
      <c r="G700" s="191"/>
      <c r="T700" s="193"/>
      <c r="BC700" s="192"/>
      <c r="BF700" s="192"/>
      <c r="BI700" s="192"/>
    </row>
    <row r="701" spans="7:61" x14ac:dyDescent="0.2">
      <c r="G701" s="191"/>
      <c r="T701" s="193"/>
      <c r="BC701" s="192"/>
      <c r="BF701" s="192"/>
      <c r="BI701" s="192"/>
    </row>
    <row r="702" spans="7:61" x14ac:dyDescent="0.2">
      <c r="G702" s="191"/>
      <c r="T702" s="193"/>
      <c r="BC702" s="192"/>
      <c r="BF702" s="192"/>
      <c r="BI702" s="192"/>
    </row>
    <row r="703" spans="7:61" x14ac:dyDescent="0.2">
      <c r="G703" s="191"/>
      <c r="T703" s="193"/>
      <c r="BC703" s="192"/>
      <c r="BF703" s="192"/>
      <c r="BI703" s="192"/>
    </row>
    <row r="704" spans="7:61" x14ac:dyDescent="0.2">
      <c r="G704" s="191"/>
      <c r="T704" s="193"/>
      <c r="BC704" s="192"/>
      <c r="BF704" s="192"/>
      <c r="BI704" s="192"/>
    </row>
    <row r="705" spans="7:61" x14ac:dyDescent="0.2">
      <c r="G705" s="191"/>
      <c r="T705" s="193"/>
      <c r="BC705" s="192"/>
      <c r="BF705" s="192"/>
      <c r="BI705" s="192"/>
    </row>
    <row r="706" spans="7:61" x14ac:dyDescent="0.2">
      <c r="G706" s="191"/>
      <c r="T706" s="193"/>
      <c r="BC706" s="192"/>
      <c r="BF706" s="192"/>
      <c r="BI706" s="192"/>
    </row>
    <row r="707" spans="7:61" x14ac:dyDescent="0.2">
      <c r="G707" s="191"/>
      <c r="T707" s="193"/>
      <c r="BC707" s="192"/>
      <c r="BF707" s="192"/>
      <c r="BI707" s="192"/>
    </row>
    <row r="708" spans="7:61" x14ac:dyDescent="0.2">
      <c r="G708" s="191"/>
      <c r="T708" s="193"/>
      <c r="BC708" s="192"/>
      <c r="BF708" s="192"/>
      <c r="BI708" s="192"/>
    </row>
    <row r="709" spans="7:61" x14ac:dyDescent="0.2">
      <c r="G709" s="191"/>
      <c r="T709" s="193"/>
      <c r="BC709" s="192"/>
      <c r="BF709" s="192"/>
      <c r="BI709" s="192"/>
    </row>
    <row r="710" spans="7:61" x14ac:dyDescent="0.2">
      <c r="G710" s="191"/>
      <c r="T710" s="193"/>
      <c r="BC710" s="192"/>
      <c r="BF710" s="192"/>
      <c r="BI710" s="192"/>
    </row>
    <row r="711" spans="7:61" x14ac:dyDescent="0.2">
      <c r="G711" s="191"/>
      <c r="T711" s="193"/>
      <c r="BC711" s="192"/>
      <c r="BF711" s="192"/>
      <c r="BI711" s="192"/>
    </row>
    <row r="712" spans="7:61" x14ac:dyDescent="0.2">
      <c r="G712" s="191"/>
      <c r="T712" s="193"/>
      <c r="BC712" s="192"/>
      <c r="BF712" s="192"/>
      <c r="BI712" s="192"/>
    </row>
    <row r="713" spans="7:61" x14ac:dyDescent="0.2">
      <c r="G713" s="191"/>
      <c r="T713" s="193"/>
      <c r="BC713" s="192"/>
      <c r="BF713" s="192"/>
      <c r="BI713" s="192"/>
    </row>
    <row r="714" spans="7:61" x14ac:dyDescent="0.2">
      <c r="G714" s="191"/>
      <c r="T714" s="193"/>
      <c r="BC714" s="192"/>
      <c r="BF714" s="192"/>
      <c r="BI714" s="192"/>
    </row>
    <row r="715" spans="7:61" x14ac:dyDescent="0.2">
      <c r="G715" s="191"/>
      <c r="T715" s="193"/>
      <c r="BC715" s="192"/>
      <c r="BF715" s="192"/>
      <c r="BI715" s="192"/>
    </row>
    <row r="716" spans="7:61" x14ac:dyDescent="0.2">
      <c r="G716" s="191"/>
      <c r="T716" s="193"/>
      <c r="BC716" s="192"/>
      <c r="BF716" s="192"/>
      <c r="BI716" s="192"/>
    </row>
    <row r="717" spans="7:61" x14ac:dyDescent="0.2">
      <c r="G717" s="191"/>
      <c r="T717" s="193"/>
      <c r="BC717" s="192"/>
      <c r="BF717" s="192"/>
      <c r="BI717" s="192"/>
    </row>
    <row r="718" spans="7:61" x14ac:dyDescent="0.2">
      <c r="G718" s="191"/>
      <c r="T718" s="193"/>
      <c r="BC718" s="192"/>
      <c r="BF718" s="192"/>
      <c r="BI718" s="192"/>
    </row>
    <row r="719" spans="7:61" x14ac:dyDescent="0.2">
      <c r="G719" s="191"/>
      <c r="T719" s="193"/>
      <c r="BC719" s="192"/>
      <c r="BF719" s="192"/>
      <c r="BI719" s="192"/>
    </row>
    <row r="720" spans="7:61" x14ac:dyDescent="0.2">
      <c r="G720" s="191"/>
      <c r="T720" s="193"/>
      <c r="BC720" s="192"/>
      <c r="BF720" s="192"/>
      <c r="BI720" s="192"/>
    </row>
    <row r="721" spans="7:61" x14ac:dyDescent="0.2">
      <c r="G721" s="191"/>
      <c r="T721" s="193"/>
      <c r="BC721" s="192"/>
      <c r="BF721" s="192"/>
      <c r="BI721" s="192"/>
    </row>
    <row r="722" spans="7:61" x14ac:dyDescent="0.2">
      <c r="G722" s="191"/>
      <c r="T722" s="193"/>
      <c r="BC722" s="192"/>
      <c r="BF722" s="192"/>
      <c r="BI722" s="192"/>
    </row>
    <row r="723" spans="7:61" x14ac:dyDescent="0.2">
      <c r="G723" s="191"/>
      <c r="T723" s="193"/>
      <c r="BC723" s="192"/>
      <c r="BF723" s="192"/>
      <c r="BI723" s="192"/>
    </row>
    <row r="724" spans="7:61" x14ac:dyDescent="0.2">
      <c r="G724" s="191"/>
      <c r="T724" s="193"/>
      <c r="BC724" s="192"/>
      <c r="BF724" s="192"/>
      <c r="BI724" s="192"/>
    </row>
    <row r="725" spans="7:61" x14ac:dyDescent="0.2">
      <c r="G725" s="191"/>
      <c r="T725" s="193"/>
      <c r="BC725" s="192"/>
      <c r="BF725" s="192"/>
      <c r="BI725" s="192"/>
    </row>
    <row r="726" spans="7:61" x14ac:dyDescent="0.2">
      <c r="G726" s="191"/>
      <c r="T726" s="193"/>
      <c r="BC726" s="192"/>
      <c r="BF726" s="192"/>
      <c r="BI726" s="192"/>
    </row>
    <row r="727" spans="7:61" x14ac:dyDescent="0.2">
      <c r="G727" s="191"/>
      <c r="T727" s="193"/>
      <c r="BC727" s="192"/>
      <c r="BF727" s="192"/>
      <c r="BI727" s="192"/>
    </row>
    <row r="728" spans="7:61" x14ac:dyDescent="0.2">
      <c r="G728" s="191"/>
      <c r="T728" s="193"/>
      <c r="BC728" s="192"/>
      <c r="BF728" s="192"/>
      <c r="BI728" s="192"/>
    </row>
    <row r="729" spans="7:61" x14ac:dyDescent="0.2">
      <c r="G729" s="191"/>
      <c r="T729" s="193"/>
      <c r="BC729" s="192"/>
      <c r="BF729" s="192"/>
      <c r="BI729" s="192"/>
    </row>
    <row r="730" spans="7:61" x14ac:dyDescent="0.2">
      <c r="G730" s="191"/>
      <c r="T730" s="193"/>
      <c r="BC730" s="192"/>
      <c r="BF730" s="192"/>
      <c r="BI730" s="192"/>
    </row>
    <row r="731" spans="7:61" x14ac:dyDescent="0.2">
      <c r="G731" s="191"/>
      <c r="T731" s="193"/>
      <c r="BC731" s="192"/>
      <c r="BF731" s="192"/>
      <c r="BI731" s="192"/>
    </row>
    <row r="732" spans="7:61" x14ac:dyDescent="0.2">
      <c r="G732" s="191"/>
      <c r="T732" s="193"/>
      <c r="BC732" s="192"/>
      <c r="BF732" s="192"/>
      <c r="BI732" s="192"/>
    </row>
    <row r="733" spans="7:61" x14ac:dyDescent="0.2">
      <c r="G733" s="191"/>
      <c r="T733" s="193"/>
      <c r="BC733" s="192"/>
      <c r="BF733" s="192"/>
      <c r="BI733" s="192"/>
    </row>
    <row r="734" spans="7:61" x14ac:dyDescent="0.2">
      <c r="G734" s="191"/>
      <c r="T734" s="193"/>
      <c r="BC734" s="192"/>
      <c r="BF734" s="192"/>
      <c r="BI734" s="192"/>
    </row>
    <row r="735" spans="7:61" x14ac:dyDescent="0.2">
      <c r="G735" s="191"/>
      <c r="T735" s="193"/>
      <c r="BC735" s="192"/>
      <c r="BF735" s="192"/>
      <c r="BI735" s="192"/>
    </row>
    <row r="736" spans="7:61" x14ac:dyDescent="0.2">
      <c r="G736" s="191"/>
      <c r="T736" s="193"/>
      <c r="BC736" s="192"/>
      <c r="BF736" s="192"/>
      <c r="BI736" s="192"/>
    </row>
    <row r="737" spans="7:61" x14ac:dyDescent="0.2">
      <c r="G737" s="191"/>
      <c r="T737" s="193"/>
      <c r="BC737" s="192"/>
      <c r="BF737" s="192"/>
      <c r="BI737" s="192"/>
    </row>
    <row r="738" spans="7:61" x14ac:dyDescent="0.2">
      <c r="G738" s="191"/>
      <c r="T738" s="193"/>
      <c r="BC738" s="192"/>
      <c r="BF738" s="192"/>
      <c r="BI738" s="192"/>
    </row>
    <row r="739" spans="7:61" x14ac:dyDescent="0.2">
      <c r="G739" s="191"/>
      <c r="T739" s="193"/>
      <c r="BC739" s="192"/>
      <c r="BF739" s="192"/>
      <c r="BI739" s="192"/>
    </row>
    <row r="740" spans="7:61" x14ac:dyDescent="0.2">
      <c r="G740" s="191"/>
      <c r="T740" s="193"/>
      <c r="BC740" s="192"/>
      <c r="BF740" s="192"/>
      <c r="BI740" s="192"/>
    </row>
    <row r="741" spans="7:61" x14ac:dyDescent="0.2">
      <c r="G741" s="191"/>
      <c r="T741" s="193"/>
      <c r="BC741" s="192"/>
      <c r="BF741" s="192"/>
      <c r="BI741" s="192"/>
    </row>
    <row r="742" spans="7:61" x14ac:dyDescent="0.2">
      <c r="G742" s="191"/>
      <c r="T742" s="193"/>
      <c r="BC742" s="192"/>
      <c r="BF742" s="192"/>
      <c r="BI742" s="192"/>
    </row>
    <row r="743" spans="7:61" x14ac:dyDescent="0.2">
      <c r="G743" s="191"/>
      <c r="T743" s="193"/>
      <c r="BC743" s="192"/>
      <c r="BF743" s="192"/>
      <c r="BI743" s="192"/>
    </row>
    <row r="744" spans="7:61" x14ac:dyDescent="0.2">
      <c r="G744" s="191"/>
      <c r="T744" s="193"/>
      <c r="BC744" s="192"/>
      <c r="BF744" s="192"/>
      <c r="BI744" s="192"/>
    </row>
    <row r="745" spans="7:61" x14ac:dyDescent="0.2">
      <c r="G745" s="191"/>
      <c r="T745" s="193"/>
      <c r="BC745" s="192"/>
      <c r="BF745" s="192"/>
      <c r="BI745" s="192"/>
    </row>
    <row r="746" spans="7:61" x14ac:dyDescent="0.2">
      <c r="G746" s="191"/>
      <c r="T746" s="193"/>
      <c r="BC746" s="192"/>
      <c r="BF746" s="192"/>
      <c r="BI746" s="192"/>
    </row>
    <row r="747" spans="7:61" x14ac:dyDescent="0.2">
      <c r="G747" s="191"/>
      <c r="T747" s="193"/>
      <c r="BC747" s="192"/>
      <c r="BF747" s="192"/>
      <c r="BI747" s="192"/>
    </row>
    <row r="748" spans="7:61" x14ac:dyDescent="0.2">
      <c r="G748" s="191"/>
      <c r="T748" s="193"/>
      <c r="BC748" s="192"/>
      <c r="BF748" s="192"/>
      <c r="BI748" s="192"/>
    </row>
    <row r="749" spans="7:61" x14ac:dyDescent="0.2">
      <c r="G749" s="191"/>
      <c r="T749" s="193"/>
      <c r="BC749" s="192"/>
      <c r="BF749" s="192"/>
      <c r="BI749" s="192"/>
    </row>
    <row r="750" spans="7:61" x14ac:dyDescent="0.2">
      <c r="G750" s="191"/>
      <c r="T750" s="193"/>
      <c r="BC750" s="192"/>
      <c r="BF750" s="192"/>
      <c r="BI750" s="192"/>
    </row>
    <row r="751" spans="7:61" x14ac:dyDescent="0.2">
      <c r="G751" s="191"/>
      <c r="T751" s="193"/>
      <c r="BC751" s="192"/>
      <c r="BF751" s="192"/>
      <c r="BI751" s="192"/>
    </row>
    <row r="752" spans="7:61" x14ac:dyDescent="0.2">
      <c r="G752" s="191"/>
      <c r="T752" s="193"/>
      <c r="BC752" s="192"/>
      <c r="BF752" s="192"/>
      <c r="BI752" s="192"/>
    </row>
    <row r="753" spans="7:61" x14ac:dyDescent="0.2">
      <c r="G753" s="191"/>
      <c r="T753" s="193"/>
      <c r="BC753" s="192"/>
      <c r="BF753" s="192"/>
      <c r="BI753" s="192"/>
    </row>
    <row r="754" spans="7:61" x14ac:dyDescent="0.2">
      <c r="G754" s="191"/>
      <c r="T754" s="193"/>
      <c r="BC754" s="192"/>
      <c r="BF754" s="192"/>
      <c r="BI754" s="192"/>
    </row>
    <row r="755" spans="7:61" x14ac:dyDescent="0.2">
      <c r="G755" s="191"/>
      <c r="T755" s="193"/>
      <c r="BC755" s="192"/>
      <c r="BF755" s="192"/>
      <c r="BI755" s="192"/>
    </row>
    <row r="756" spans="7:61" x14ac:dyDescent="0.2">
      <c r="G756" s="191"/>
      <c r="T756" s="193"/>
      <c r="BC756" s="192"/>
      <c r="BF756" s="192"/>
      <c r="BI756" s="192"/>
    </row>
    <row r="757" spans="7:61" x14ac:dyDescent="0.2">
      <c r="G757" s="191"/>
      <c r="T757" s="193"/>
      <c r="BC757" s="192"/>
      <c r="BF757" s="192"/>
      <c r="BI757" s="192"/>
    </row>
    <row r="758" spans="7:61" x14ac:dyDescent="0.2">
      <c r="G758" s="191"/>
      <c r="T758" s="193"/>
      <c r="BC758" s="192"/>
      <c r="BF758" s="192"/>
      <c r="BI758" s="192"/>
    </row>
    <row r="759" spans="7:61" x14ac:dyDescent="0.2">
      <c r="G759" s="191"/>
      <c r="T759" s="193"/>
      <c r="BC759" s="192"/>
      <c r="BF759" s="192"/>
      <c r="BI759" s="192"/>
    </row>
    <row r="760" spans="7:61" x14ac:dyDescent="0.2">
      <c r="G760" s="191"/>
      <c r="T760" s="193"/>
      <c r="BC760" s="192"/>
      <c r="BF760" s="192"/>
      <c r="BI760" s="192"/>
    </row>
    <row r="761" spans="7:61" x14ac:dyDescent="0.2">
      <c r="G761" s="191"/>
      <c r="T761" s="193"/>
      <c r="BC761" s="192"/>
      <c r="BF761" s="192"/>
      <c r="BI761" s="192"/>
    </row>
    <row r="762" spans="7:61" x14ac:dyDescent="0.2">
      <c r="G762" s="191"/>
      <c r="T762" s="193"/>
      <c r="BC762" s="192"/>
      <c r="BF762" s="192"/>
      <c r="BI762" s="192"/>
    </row>
    <row r="763" spans="7:61" x14ac:dyDescent="0.2">
      <c r="G763" s="191"/>
      <c r="T763" s="193"/>
      <c r="BC763" s="192"/>
      <c r="BF763" s="192"/>
      <c r="BI763" s="192"/>
    </row>
    <row r="764" spans="7:61" x14ac:dyDescent="0.2">
      <c r="G764" s="191"/>
      <c r="T764" s="193"/>
      <c r="BC764" s="192"/>
      <c r="BF764" s="192"/>
      <c r="BI764" s="192"/>
    </row>
    <row r="765" spans="7:61" x14ac:dyDescent="0.2">
      <c r="G765" s="191"/>
      <c r="T765" s="193"/>
      <c r="BC765" s="192"/>
      <c r="BF765" s="192"/>
      <c r="BI765" s="192"/>
    </row>
    <row r="766" spans="7:61" x14ac:dyDescent="0.2">
      <c r="G766" s="191"/>
      <c r="T766" s="193"/>
      <c r="BC766" s="192"/>
      <c r="BF766" s="192"/>
      <c r="BI766" s="192"/>
    </row>
    <row r="767" spans="7:61" x14ac:dyDescent="0.2">
      <c r="G767" s="191"/>
      <c r="T767" s="193"/>
      <c r="BC767" s="192"/>
      <c r="BF767" s="192"/>
      <c r="BI767" s="192"/>
    </row>
    <row r="768" spans="7:61" x14ac:dyDescent="0.2">
      <c r="G768" s="191"/>
      <c r="T768" s="193"/>
      <c r="BC768" s="192"/>
      <c r="BF768" s="192"/>
      <c r="BI768" s="192"/>
    </row>
    <row r="769" spans="7:61" x14ac:dyDescent="0.2">
      <c r="G769" s="191"/>
      <c r="T769" s="193"/>
      <c r="BC769" s="192"/>
      <c r="BF769" s="192"/>
      <c r="BI769" s="192"/>
    </row>
    <row r="770" spans="7:61" x14ac:dyDescent="0.2">
      <c r="G770" s="191"/>
      <c r="T770" s="193"/>
      <c r="BC770" s="192"/>
      <c r="BF770" s="192"/>
      <c r="BI770" s="192"/>
    </row>
    <row r="771" spans="7:61" x14ac:dyDescent="0.2">
      <c r="G771" s="191"/>
      <c r="T771" s="193"/>
      <c r="BC771" s="192"/>
      <c r="BF771" s="192"/>
      <c r="BI771" s="192"/>
    </row>
    <row r="772" spans="7:61" x14ac:dyDescent="0.2">
      <c r="G772" s="191"/>
      <c r="T772" s="193"/>
      <c r="BC772" s="192"/>
      <c r="BF772" s="192"/>
      <c r="BI772" s="192"/>
    </row>
    <row r="773" spans="7:61" x14ac:dyDescent="0.2">
      <c r="G773" s="191"/>
      <c r="T773" s="193"/>
      <c r="BC773" s="192"/>
      <c r="BF773" s="192"/>
      <c r="BI773" s="192"/>
    </row>
    <row r="774" spans="7:61" x14ac:dyDescent="0.2">
      <c r="G774" s="191"/>
      <c r="T774" s="193"/>
      <c r="BC774" s="192"/>
      <c r="BF774" s="192"/>
      <c r="BI774" s="192"/>
    </row>
    <row r="775" spans="7:61" x14ac:dyDescent="0.2">
      <c r="G775" s="191"/>
      <c r="T775" s="193"/>
      <c r="BC775" s="192"/>
      <c r="BF775" s="192"/>
      <c r="BI775" s="192"/>
    </row>
    <row r="776" spans="7:61" x14ac:dyDescent="0.2">
      <c r="G776" s="191"/>
      <c r="T776" s="193"/>
      <c r="BC776" s="192"/>
      <c r="BF776" s="192"/>
      <c r="BI776" s="192"/>
    </row>
    <row r="777" spans="7:61" x14ac:dyDescent="0.2">
      <c r="G777" s="191"/>
      <c r="T777" s="193"/>
      <c r="BC777" s="192"/>
      <c r="BF777" s="192"/>
      <c r="BI777" s="192"/>
    </row>
    <row r="778" spans="7:61" x14ac:dyDescent="0.2">
      <c r="G778" s="191"/>
      <c r="T778" s="193"/>
      <c r="BC778" s="192"/>
      <c r="BF778" s="192"/>
      <c r="BI778" s="192"/>
    </row>
    <row r="779" spans="7:61" x14ac:dyDescent="0.2">
      <c r="G779" s="191"/>
      <c r="T779" s="193"/>
      <c r="BC779" s="192"/>
      <c r="BF779" s="192"/>
      <c r="BI779" s="192"/>
    </row>
    <row r="780" spans="7:61" x14ac:dyDescent="0.2">
      <c r="G780" s="191"/>
      <c r="T780" s="193"/>
      <c r="BC780" s="192"/>
      <c r="BF780" s="192"/>
      <c r="BI780" s="192"/>
    </row>
    <row r="781" spans="7:61" x14ac:dyDescent="0.2">
      <c r="G781" s="191"/>
      <c r="T781" s="193"/>
      <c r="BC781" s="192"/>
      <c r="BF781" s="192"/>
      <c r="BI781" s="192"/>
    </row>
    <row r="782" spans="7:61" x14ac:dyDescent="0.2">
      <c r="G782" s="191"/>
      <c r="T782" s="193"/>
      <c r="BC782" s="192"/>
      <c r="BF782" s="192"/>
      <c r="BI782" s="192"/>
    </row>
    <row r="783" spans="7:61" x14ac:dyDescent="0.2">
      <c r="G783" s="191"/>
      <c r="T783" s="193"/>
      <c r="BC783" s="192"/>
      <c r="BF783" s="192"/>
      <c r="BI783" s="192"/>
    </row>
    <row r="784" spans="7:61" x14ac:dyDescent="0.2">
      <c r="G784" s="191"/>
      <c r="T784" s="193"/>
      <c r="BC784" s="192"/>
      <c r="BF784" s="192"/>
      <c r="BI784" s="192"/>
    </row>
    <row r="785" spans="7:61" x14ac:dyDescent="0.2">
      <c r="G785" s="191"/>
      <c r="T785" s="193"/>
      <c r="BC785" s="192"/>
      <c r="BF785" s="192"/>
      <c r="BI785" s="192"/>
    </row>
    <row r="786" spans="7:61" x14ac:dyDescent="0.2">
      <c r="G786" s="191"/>
      <c r="T786" s="193"/>
      <c r="BC786" s="192"/>
      <c r="BF786" s="192"/>
      <c r="BI786" s="192"/>
    </row>
    <row r="787" spans="7:61" x14ac:dyDescent="0.2">
      <c r="G787" s="191"/>
      <c r="T787" s="193"/>
      <c r="BC787" s="192"/>
      <c r="BF787" s="192"/>
      <c r="BI787" s="192"/>
    </row>
    <row r="788" spans="7:61" x14ac:dyDescent="0.2">
      <c r="G788" s="191"/>
      <c r="T788" s="193"/>
      <c r="BC788" s="192"/>
      <c r="BF788" s="192"/>
      <c r="BI788" s="192"/>
    </row>
    <row r="789" spans="7:61" x14ac:dyDescent="0.2">
      <c r="G789" s="191"/>
      <c r="T789" s="193"/>
      <c r="BC789" s="192"/>
      <c r="BF789" s="192"/>
      <c r="BI789" s="192"/>
    </row>
    <row r="790" spans="7:61" x14ac:dyDescent="0.2">
      <c r="G790" s="191"/>
      <c r="T790" s="193"/>
      <c r="BC790" s="192"/>
      <c r="BF790" s="192"/>
      <c r="BI790" s="192"/>
    </row>
    <row r="791" spans="7:61" x14ac:dyDescent="0.2">
      <c r="G791" s="191"/>
      <c r="T791" s="193"/>
      <c r="BC791" s="192"/>
      <c r="BF791" s="192"/>
      <c r="BI791" s="192"/>
    </row>
    <row r="792" spans="7:61" x14ac:dyDescent="0.2">
      <c r="G792" s="191"/>
      <c r="T792" s="193"/>
      <c r="BC792" s="192"/>
      <c r="BF792" s="192"/>
      <c r="BI792" s="192"/>
    </row>
    <row r="793" spans="7:61" x14ac:dyDescent="0.2">
      <c r="G793" s="191"/>
      <c r="T793" s="193"/>
      <c r="BC793" s="192"/>
      <c r="BF793" s="192"/>
      <c r="BI793" s="192"/>
    </row>
    <row r="794" spans="7:61" x14ac:dyDescent="0.2">
      <c r="G794" s="191"/>
      <c r="T794" s="193"/>
      <c r="BC794" s="192"/>
      <c r="BF794" s="192"/>
      <c r="BI794" s="192"/>
    </row>
    <row r="795" spans="7:61" x14ac:dyDescent="0.2">
      <c r="G795" s="191"/>
      <c r="T795" s="193"/>
      <c r="BC795" s="192"/>
      <c r="BF795" s="192"/>
      <c r="BI795" s="192"/>
    </row>
    <row r="796" spans="7:61" x14ac:dyDescent="0.2">
      <c r="G796" s="191"/>
      <c r="T796" s="193"/>
      <c r="BC796" s="192"/>
      <c r="BF796" s="192"/>
      <c r="BI796" s="192"/>
    </row>
    <row r="797" spans="7:61" x14ac:dyDescent="0.2">
      <c r="G797" s="191"/>
      <c r="T797" s="193"/>
      <c r="BC797" s="192"/>
      <c r="BF797" s="192"/>
      <c r="BI797" s="192"/>
    </row>
    <row r="798" spans="7:61" x14ac:dyDescent="0.2">
      <c r="G798" s="191"/>
      <c r="T798" s="193"/>
      <c r="BC798" s="192"/>
      <c r="BF798" s="192"/>
      <c r="BI798" s="192"/>
    </row>
    <row r="799" spans="7:61" x14ac:dyDescent="0.2">
      <c r="G799" s="191"/>
      <c r="T799" s="193"/>
      <c r="BC799" s="192"/>
      <c r="BF799" s="192"/>
      <c r="BI799" s="192"/>
    </row>
    <row r="800" spans="7:61" x14ac:dyDescent="0.2">
      <c r="G800" s="191"/>
      <c r="T800" s="193"/>
      <c r="BC800" s="192"/>
      <c r="BF800" s="192"/>
      <c r="BI800" s="192"/>
    </row>
    <row r="801" spans="7:61" x14ac:dyDescent="0.2">
      <c r="G801" s="191"/>
      <c r="T801" s="193"/>
      <c r="BC801" s="192"/>
      <c r="BF801" s="192"/>
      <c r="BI801" s="192"/>
    </row>
    <row r="802" spans="7:61" x14ac:dyDescent="0.2">
      <c r="G802" s="191"/>
      <c r="T802" s="193"/>
      <c r="BC802" s="192"/>
      <c r="BF802" s="192"/>
      <c r="BI802" s="192"/>
    </row>
    <row r="803" spans="7:61" x14ac:dyDescent="0.2">
      <c r="G803" s="191"/>
      <c r="T803" s="193"/>
      <c r="BC803" s="192"/>
      <c r="BF803" s="192"/>
      <c r="BI803" s="192"/>
    </row>
    <row r="804" spans="7:61" x14ac:dyDescent="0.2">
      <c r="G804" s="191"/>
      <c r="T804" s="193"/>
      <c r="BC804" s="192"/>
      <c r="BF804" s="192"/>
      <c r="BI804" s="192"/>
    </row>
    <row r="805" spans="7:61" x14ac:dyDescent="0.2">
      <c r="G805" s="191"/>
      <c r="T805" s="193"/>
      <c r="BC805" s="192"/>
      <c r="BF805" s="192"/>
      <c r="BI805" s="192"/>
    </row>
    <row r="806" spans="7:61" x14ac:dyDescent="0.2">
      <c r="G806" s="191"/>
      <c r="T806" s="193"/>
      <c r="BC806" s="192"/>
      <c r="BF806" s="192"/>
      <c r="BI806" s="192"/>
    </row>
    <row r="807" spans="7:61" x14ac:dyDescent="0.2">
      <c r="G807" s="191"/>
      <c r="T807" s="193"/>
      <c r="BC807" s="192"/>
      <c r="BF807" s="192"/>
      <c r="BI807" s="192"/>
    </row>
    <row r="808" spans="7:61" x14ac:dyDescent="0.2">
      <c r="G808" s="191"/>
      <c r="T808" s="193"/>
      <c r="BC808" s="192"/>
      <c r="BF808" s="192"/>
      <c r="BI808" s="192"/>
    </row>
    <row r="809" spans="7:61" x14ac:dyDescent="0.2">
      <c r="G809" s="191"/>
      <c r="T809" s="193"/>
      <c r="BC809" s="192"/>
      <c r="BF809" s="192"/>
      <c r="BI809" s="192"/>
    </row>
    <row r="810" spans="7:61" x14ac:dyDescent="0.2">
      <c r="BI810" s="192"/>
    </row>
    <row r="811" spans="7:61" x14ac:dyDescent="0.2">
      <c r="BI811" s="192"/>
    </row>
  </sheetData>
  <protectedRanges>
    <protectedRange sqref="F72:F81 F11:F16" name="Диапазон3_74_5_1_5_2_1_1_1_1_1_1" securityDescriptor="O:WDG:WDD:(A;;CC;;;S-1-5-21-1281035640-548247933-376692995-11259)(A;;CC;;;S-1-5-21-1281035640-548247933-376692995-11258)(A;;CC;;;S-1-5-21-1281035640-548247933-376692995-5864)"/>
    <protectedRange sqref="BA77:BA81" name="Диапазон3_74_5_1_4_1_1_1_1" securityDescriptor="O:WDG:WDD:(A;;CC;;;S-1-5-21-1281035640-548247933-376692995-11259)(A;;CC;;;S-1-5-21-1281035640-548247933-376692995-11258)(A;;CC;;;S-1-5-21-1281035640-548247933-376692995-5864)"/>
    <protectedRange sqref="O15 O11:O13" name="Диапазон3_16_1_1_1_1_2" securityDescriptor="O:WDG:WDD:(A;;CC;;;S-1-5-21-1281035640-548247933-376692995-11259)(A;;CC;;;S-1-5-21-1281035640-548247933-376692995-11258)(A;;CC;;;S-1-5-21-1281035640-548247933-376692995-5864)"/>
    <protectedRange sqref="D14 D16" name="Диапазон3_2_2_8_3_1_1_2" securityDescriptor="O:WDG:WDD:(A;;CC;;;S-1-5-21-1281035640-548247933-376692995-11259)(A;;CC;;;S-1-5-21-1281035640-548247933-376692995-11258)(A;;CC;;;S-1-5-21-1281035640-548247933-376692995-5864)"/>
    <protectedRange sqref="E14 E16" name="Диапазон3_2_2_8_1_1_1_1_2" securityDescriptor="O:WDG:WDD:(A;;CC;;;S-1-5-21-1281035640-548247933-376692995-11259)(A;;CC;;;S-1-5-21-1281035640-548247933-376692995-11258)(A;;CC;;;S-1-5-21-1281035640-548247933-376692995-5864)"/>
  </protectedRanges>
  <mergeCells count="66">
    <mergeCell ref="Q9:S9"/>
    <mergeCell ref="T9:V9"/>
    <mergeCell ref="AT7:AT8"/>
    <mergeCell ref="AU7:AU8"/>
    <mergeCell ref="AV7:AV8"/>
    <mergeCell ref="AW7:AW8"/>
    <mergeCell ref="AX7:AX8"/>
    <mergeCell ref="AO7:AO8"/>
    <mergeCell ref="AP7:AP8"/>
    <mergeCell ref="AQ7:AQ8"/>
    <mergeCell ref="AR7:AR8"/>
    <mergeCell ref="AS7:AS8"/>
    <mergeCell ref="AJ7:AJ8"/>
    <mergeCell ref="AK7:AK8"/>
    <mergeCell ref="AL7:AL8"/>
    <mergeCell ref="AM7:AM8"/>
    <mergeCell ref="AN7:AN8"/>
    <mergeCell ref="AE7:AE8"/>
    <mergeCell ref="AF7:AF8"/>
    <mergeCell ref="AG7:AG8"/>
    <mergeCell ref="AH7:AH8"/>
    <mergeCell ref="AI7:AI8"/>
    <mergeCell ref="Z7:Z8"/>
    <mergeCell ref="AA7:AA8"/>
    <mergeCell ref="AB7:AB8"/>
    <mergeCell ref="AC7:AC8"/>
    <mergeCell ref="AD7:AD8"/>
    <mergeCell ref="AW6:AY6"/>
    <mergeCell ref="AZ6:AZ8"/>
    <mergeCell ref="BA6:BB6"/>
    <mergeCell ref="BC6:BK6"/>
    <mergeCell ref="BL6:BL8"/>
    <mergeCell ref="AY7:AY8"/>
    <mergeCell ref="BA7:BA8"/>
    <mergeCell ref="BB7:BB8"/>
    <mergeCell ref="BC7:BE7"/>
    <mergeCell ref="BF7:BH7"/>
    <mergeCell ref="BI7:BK7"/>
    <mergeCell ref="K6:K8"/>
    <mergeCell ref="L6:L8"/>
    <mergeCell ref="M6:M8"/>
    <mergeCell ref="N6:N8"/>
    <mergeCell ref="O6:O8"/>
    <mergeCell ref="A6:A8"/>
    <mergeCell ref="B6:B8"/>
    <mergeCell ref="C6:C8"/>
    <mergeCell ref="D6:D8"/>
    <mergeCell ref="E6:E8"/>
    <mergeCell ref="F6:F8"/>
    <mergeCell ref="G6:G8"/>
    <mergeCell ref="H6:H8"/>
    <mergeCell ref="I6:I8"/>
    <mergeCell ref="J6:J8"/>
    <mergeCell ref="P6:P8"/>
    <mergeCell ref="Q6:S6"/>
    <mergeCell ref="T6:V7"/>
    <mergeCell ref="W6:W8"/>
    <mergeCell ref="X6:X8"/>
    <mergeCell ref="Y6:AB6"/>
    <mergeCell ref="AC6:AF6"/>
    <mergeCell ref="R7:S7"/>
    <mergeCell ref="Y7:Y8"/>
    <mergeCell ref="AG6:AJ6"/>
    <mergeCell ref="AK6:AN6"/>
    <mergeCell ref="AO6:AR6"/>
    <mergeCell ref="AS6:AV6"/>
  </mergeCells>
  <conditionalFormatting sqref="G5">
    <cfRule type="duplicateValues" dxfId="1" priority="2"/>
  </conditionalFormatting>
  <conditionalFormatting sqref="BA11:BA16">
    <cfRule type="duplicateValues" dxfId="0" priority="1"/>
  </conditionalFormatting>
  <dataValidations count="11">
    <dataValidation type="list" allowBlank="1" showInputMessage="1" showErrorMessage="1" sqref="WVW983021:WVW983849 G65517:G66345 JK65517:JK66345 TG65517:TG66345 ADC65517:ADC66345 AMY65517:AMY66345 AWU65517:AWU66345 BGQ65517:BGQ66345 BQM65517:BQM66345 CAI65517:CAI66345 CKE65517:CKE66345 CUA65517:CUA66345 DDW65517:DDW66345 DNS65517:DNS66345 DXO65517:DXO66345 EHK65517:EHK66345 ERG65517:ERG66345 FBC65517:FBC66345 FKY65517:FKY66345 FUU65517:FUU66345 GEQ65517:GEQ66345 GOM65517:GOM66345 GYI65517:GYI66345 HIE65517:HIE66345 HSA65517:HSA66345 IBW65517:IBW66345 ILS65517:ILS66345 IVO65517:IVO66345 JFK65517:JFK66345 JPG65517:JPG66345 JZC65517:JZC66345 KIY65517:KIY66345 KSU65517:KSU66345 LCQ65517:LCQ66345 LMM65517:LMM66345 LWI65517:LWI66345 MGE65517:MGE66345 MQA65517:MQA66345 MZW65517:MZW66345 NJS65517:NJS66345 NTO65517:NTO66345 ODK65517:ODK66345 ONG65517:ONG66345 OXC65517:OXC66345 PGY65517:PGY66345 PQU65517:PQU66345 QAQ65517:QAQ66345 QKM65517:QKM66345 QUI65517:QUI66345 REE65517:REE66345 ROA65517:ROA66345 RXW65517:RXW66345 SHS65517:SHS66345 SRO65517:SRO66345 TBK65517:TBK66345 TLG65517:TLG66345 TVC65517:TVC66345 UEY65517:UEY66345 UOU65517:UOU66345 UYQ65517:UYQ66345 VIM65517:VIM66345 VSI65517:VSI66345 WCE65517:WCE66345 WMA65517:WMA66345 WVW65517:WVW66345 G131053:G131881 JK131053:JK131881 TG131053:TG131881 ADC131053:ADC131881 AMY131053:AMY131881 AWU131053:AWU131881 BGQ131053:BGQ131881 BQM131053:BQM131881 CAI131053:CAI131881 CKE131053:CKE131881 CUA131053:CUA131881 DDW131053:DDW131881 DNS131053:DNS131881 DXO131053:DXO131881 EHK131053:EHK131881 ERG131053:ERG131881 FBC131053:FBC131881 FKY131053:FKY131881 FUU131053:FUU131881 GEQ131053:GEQ131881 GOM131053:GOM131881 GYI131053:GYI131881 HIE131053:HIE131881 HSA131053:HSA131881 IBW131053:IBW131881 ILS131053:ILS131881 IVO131053:IVO131881 JFK131053:JFK131881 JPG131053:JPG131881 JZC131053:JZC131881 KIY131053:KIY131881 KSU131053:KSU131881 LCQ131053:LCQ131881 LMM131053:LMM131881 LWI131053:LWI131881 MGE131053:MGE131881 MQA131053:MQA131881 MZW131053:MZW131881 NJS131053:NJS131881 NTO131053:NTO131881 ODK131053:ODK131881 ONG131053:ONG131881 OXC131053:OXC131881 PGY131053:PGY131881 PQU131053:PQU131881 QAQ131053:QAQ131881 QKM131053:QKM131881 QUI131053:QUI131881 REE131053:REE131881 ROA131053:ROA131881 RXW131053:RXW131881 SHS131053:SHS131881 SRO131053:SRO131881 TBK131053:TBK131881 TLG131053:TLG131881 TVC131053:TVC131881 UEY131053:UEY131881 UOU131053:UOU131881 UYQ131053:UYQ131881 VIM131053:VIM131881 VSI131053:VSI131881 WCE131053:WCE131881 WMA131053:WMA131881 WVW131053:WVW131881 G196589:G197417 JK196589:JK197417 TG196589:TG197417 ADC196589:ADC197417 AMY196589:AMY197417 AWU196589:AWU197417 BGQ196589:BGQ197417 BQM196589:BQM197417 CAI196589:CAI197417 CKE196589:CKE197417 CUA196589:CUA197417 DDW196589:DDW197417 DNS196589:DNS197417 DXO196589:DXO197417 EHK196589:EHK197417 ERG196589:ERG197417 FBC196589:FBC197417 FKY196589:FKY197417 FUU196589:FUU197417 GEQ196589:GEQ197417 GOM196589:GOM197417 GYI196589:GYI197417 HIE196589:HIE197417 HSA196589:HSA197417 IBW196589:IBW197417 ILS196589:ILS197417 IVO196589:IVO197417 JFK196589:JFK197417 JPG196589:JPG197417 JZC196589:JZC197417 KIY196589:KIY197417 KSU196589:KSU197417 LCQ196589:LCQ197417 LMM196589:LMM197417 LWI196589:LWI197417 MGE196589:MGE197417 MQA196589:MQA197417 MZW196589:MZW197417 NJS196589:NJS197417 NTO196589:NTO197417 ODK196589:ODK197417 ONG196589:ONG197417 OXC196589:OXC197417 PGY196589:PGY197417 PQU196589:PQU197417 QAQ196589:QAQ197417 QKM196589:QKM197417 QUI196589:QUI197417 REE196589:REE197417 ROA196589:ROA197417 RXW196589:RXW197417 SHS196589:SHS197417 SRO196589:SRO197417 TBK196589:TBK197417 TLG196589:TLG197417 TVC196589:TVC197417 UEY196589:UEY197417 UOU196589:UOU197417 UYQ196589:UYQ197417 VIM196589:VIM197417 VSI196589:VSI197417 WCE196589:WCE197417 WMA196589:WMA197417 WVW196589:WVW197417 G262125:G262953 JK262125:JK262953 TG262125:TG262953 ADC262125:ADC262953 AMY262125:AMY262953 AWU262125:AWU262953 BGQ262125:BGQ262953 BQM262125:BQM262953 CAI262125:CAI262953 CKE262125:CKE262953 CUA262125:CUA262953 DDW262125:DDW262953 DNS262125:DNS262953 DXO262125:DXO262953 EHK262125:EHK262953 ERG262125:ERG262953 FBC262125:FBC262953 FKY262125:FKY262953 FUU262125:FUU262953 GEQ262125:GEQ262953 GOM262125:GOM262953 GYI262125:GYI262953 HIE262125:HIE262953 HSA262125:HSA262953 IBW262125:IBW262953 ILS262125:ILS262953 IVO262125:IVO262953 JFK262125:JFK262953 JPG262125:JPG262953 JZC262125:JZC262953 KIY262125:KIY262953 KSU262125:KSU262953 LCQ262125:LCQ262953 LMM262125:LMM262953 LWI262125:LWI262953 MGE262125:MGE262953 MQA262125:MQA262953 MZW262125:MZW262953 NJS262125:NJS262953 NTO262125:NTO262953 ODK262125:ODK262953 ONG262125:ONG262953 OXC262125:OXC262953 PGY262125:PGY262953 PQU262125:PQU262953 QAQ262125:QAQ262953 QKM262125:QKM262953 QUI262125:QUI262953 REE262125:REE262953 ROA262125:ROA262953 RXW262125:RXW262953 SHS262125:SHS262953 SRO262125:SRO262953 TBK262125:TBK262953 TLG262125:TLG262953 TVC262125:TVC262953 UEY262125:UEY262953 UOU262125:UOU262953 UYQ262125:UYQ262953 VIM262125:VIM262953 VSI262125:VSI262953 WCE262125:WCE262953 WMA262125:WMA262953 WVW262125:WVW262953 G327661:G328489 JK327661:JK328489 TG327661:TG328489 ADC327661:ADC328489 AMY327661:AMY328489 AWU327661:AWU328489 BGQ327661:BGQ328489 BQM327661:BQM328489 CAI327661:CAI328489 CKE327661:CKE328489 CUA327661:CUA328489 DDW327661:DDW328489 DNS327661:DNS328489 DXO327661:DXO328489 EHK327661:EHK328489 ERG327661:ERG328489 FBC327661:FBC328489 FKY327661:FKY328489 FUU327661:FUU328489 GEQ327661:GEQ328489 GOM327661:GOM328489 GYI327661:GYI328489 HIE327661:HIE328489 HSA327661:HSA328489 IBW327661:IBW328489 ILS327661:ILS328489 IVO327661:IVO328489 JFK327661:JFK328489 JPG327661:JPG328489 JZC327661:JZC328489 KIY327661:KIY328489 KSU327661:KSU328489 LCQ327661:LCQ328489 LMM327661:LMM328489 LWI327661:LWI328489 MGE327661:MGE328489 MQA327661:MQA328489 MZW327661:MZW328489 NJS327661:NJS328489 NTO327661:NTO328489 ODK327661:ODK328489 ONG327661:ONG328489 OXC327661:OXC328489 PGY327661:PGY328489 PQU327661:PQU328489 QAQ327661:QAQ328489 QKM327661:QKM328489 QUI327661:QUI328489 REE327661:REE328489 ROA327661:ROA328489 RXW327661:RXW328489 SHS327661:SHS328489 SRO327661:SRO328489 TBK327661:TBK328489 TLG327661:TLG328489 TVC327661:TVC328489 UEY327661:UEY328489 UOU327661:UOU328489 UYQ327661:UYQ328489 VIM327661:VIM328489 VSI327661:VSI328489 WCE327661:WCE328489 WMA327661:WMA328489 WVW327661:WVW328489 G393197:G394025 JK393197:JK394025 TG393197:TG394025 ADC393197:ADC394025 AMY393197:AMY394025 AWU393197:AWU394025 BGQ393197:BGQ394025 BQM393197:BQM394025 CAI393197:CAI394025 CKE393197:CKE394025 CUA393197:CUA394025 DDW393197:DDW394025 DNS393197:DNS394025 DXO393197:DXO394025 EHK393197:EHK394025 ERG393197:ERG394025 FBC393197:FBC394025 FKY393197:FKY394025 FUU393197:FUU394025 GEQ393197:GEQ394025 GOM393197:GOM394025 GYI393197:GYI394025 HIE393197:HIE394025 HSA393197:HSA394025 IBW393197:IBW394025 ILS393197:ILS394025 IVO393197:IVO394025 JFK393197:JFK394025 JPG393197:JPG394025 JZC393197:JZC394025 KIY393197:KIY394025 KSU393197:KSU394025 LCQ393197:LCQ394025 LMM393197:LMM394025 LWI393197:LWI394025 MGE393197:MGE394025 MQA393197:MQA394025 MZW393197:MZW394025 NJS393197:NJS394025 NTO393197:NTO394025 ODK393197:ODK394025 ONG393197:ONG394025 OXC393197:OXC394025 PGY393197:PGY394025 PQU393197:PQU394025 QAQ393197:QAQ394025 QKM393197:QKM394025 QUI393197:QUI394025 REE393197:REE394025 ROA393197:ROA394025 RXW393197:RXW394025 SHS393197:SHS394025 SRO393197:SRO394025 TBK393197:TBK394025 TLG393197:TLG394025 TVC393197:TVC394025 UEY393197:UEY394025 UOU393197:UOU394025 UYQ393197:UYQ394025 VIM393197:VIM394025 VSI393197:VSI394025 WCE393197:WCE394025 WMA393197:WMA394025 WVW393197:WVW394025 G458733:G459561 JK458733:JK459561 TG458733:TG459561 ADC458733:ADC459561 AMY458733:AMY459561 AWU458733:AWU459561 BGQ458733:BGQ459561 BQM458733:BQM459561 CAI458733:CAI459561 CKE458733:CKE459561 CUA458733:CUA459561 DDW458733:DDW459561 DNS458733:DNS459561 DXO458733:DXO459561 EHK458733:EHK459561 ERG458733:ERG459561 FBC458733:FBC459561 FKY458733:FKY459561 FUU458733:FUU459561 GEQ458733:GEQ459561 GOM458733:GOM459561 GYI458733:GYI459561 HIE458733:HIE459561 HSA458733:HSA459561 IBW458733:IBW459561 ILS458733:ILS459561 IVO458733:IVO459561 JFK458733:JFK459561 JPG458733:JPG459561 JZC458733:JZC459561 KIY458733:KIY459561 KSU458733:KSU459561 LCQ458733:LCQ459561 LMM458733:LMM459561 LWI458733:LWI459561 MGE458733:MGE459561 MQA458733:MQA459561 MZW458733:MZW459561 NJS458733:NJS459561 NTO458733:NTO459561 ODK458733:ODK459561 ONG458733:ONG459561 OXC458733:OXC459561 PGY458733:PGY459561 PQU458733:PQU459561 QAQ458733:QAQ459561 QKM458733:QKM459561 QUI458733:QUI459561 REE458733:REE459561 ROA458733:ROA459561 RXW458733:RXW459561 SHS458733:SHS459561 SRO458733:SRO459561 TBK458733:TBK459561 TLG458733:TLG459561 TVC458733:TVC459561 UEY458733:UEY459561 UOU458733:UOU459561 UYQ458733:UYQ459561 VIM458733:VIM459561 VSI458733:VSI459561 WCE458733:WCE459561 WMA458733:WMA459561 WVW458733:WVW459561 G524269:G525097 JK524269:JK525097 TG524269:TG525097 ADC524269:ADC525097 AMY524269:AMY525097 AWU524269:AWU525097 BGQ524269:BGQ525097 BQM524269:BQM525097 CAI524269:CAI525097 CKE524269:CKE525097 CUA524269:CUA525097 DDW524269:DDW525097 DNS524269:DNS525097 DXO524269:DXO525097 EHK524269:EHK525097 ERG524269:ERG525097 FBC524269:FBC525097 FKY524269:FKY525097 FUU524269:FUU525097 GEQ524269:GEQ525097 GOM524269:GOM525097 GYI524269:GYI525097 HIE524269:HIE525097 HSA524269:HSA525097 IBW524269:IBW525097 ILS524269:ILS525097 IVO524269:IVO525097 JFK524269:JFK525097 JPG524269:JPG525097 JZC524269:JZC525097 KIY524269:KIY525097 KSU524269:KSU525097 LCQ524269:LCQ525097 LMM524269:LMM525097 LWI524269:LWI525097 MGE524269:MGE525097 MQA524269:MQA525097 MZW524269:MZW525097 NJS524269:NJS525097 NTO524269:NTO525097 ODK524269:ODK525097 ONG524269:ONG525097 OXC524269:OXC525097 PGY524269:PGY525097 PQU524269:PQU525097 QAQ524269:QAQ525097 QKM524269:QKM525097 QUI524269:QUI525097 REE524269:REE525097 ROA524269:ROA525097 RXW524269:RXW525097 SHS524269:SHS525097 SRO524269:SRO525097 TBK524269:TBK525097 TLG524269:TLG525097 TVC524269:TVC525097 UEY524269:UEY525097 UOU524269:UOU525097 UYQ524269:UYQ525097 VIM524269:VIM525097 VSI524269:VSI525097 WCE524269:WCE525097 WMA524269:WMA525097 WVW524269:WVW525097 G589805:G590633 JK589805:JK590633 TG589805:TG590633 ADC589805:ADC590633 AMY589805:AMY590633 AWU589805:AWU590633 BGQ589805:BGQ590633 BQM589805:BQM590633 CAI589805:CAI590633 CKE589805:CKE590633 CUA589805:CUA590633 DDW589805:DDW590633 DNS589805:DNS590633 DXO589805:DXO590633 EHK589805:EHK590633 ERG589805:ERG590633 FBC589805:FBC590633 FKY589805:FKY590633 FUU589805:FUU590633 GEQ589805:GEQ590633 GOM589805:GOM590633 GYI589805:GYI590633 HIE589805:HIE590633 HSA589805:HSA590633 IBW589805:IBW590633 ILS589805:ILS590633 IVO589805:IVO590633 JFK589805:JFK590633 JPG589805:JPG590633 JZC589805:JZC590633 KIY589805:KIY590633 KSU589805:KSU590633 LCQ589805:LCQ590633 LMM589805:LMM590633 LWI589805:LWI590633 MGE589805:MGE590633 MQA589805:MQA590633 MZW589805:MZW590633 NJS589805:NJS590633 NTO589805:NTO590633 ODK589805:ODK590633 ONG589805:ONG590633 OXC589805:OXC590633 PGY589805:PGY590633 PQU589805:PQU590633 QAQ589805:QAQ590633 QKM589805:QKM590633 QUI589805:QUI590633 REE589805:REE590633 ROA589805:ROA590633 RXW589805:RXW590633 SHS589805:SHS590633 SRO589805:SRO590633 TBK589805:TBK590633 TLG589805:TLG590633 TVC589805:TVC590633 UEY589805:UEY590633 UOU589805:UOU590633 UYQ589805:UYQ590633 VIM589805:VIM590633 VSI589805:VSI590633 WCE589805:WCE590633 WMA589805:WMA590633 WVW589805:WVW590633 G655341:G656169 JK655341:JK656169 TG655341:TG656169 ADC655341:ADC656169 AMY655341:AMY656169 AWU655341:AWU656169 BGQ655341:BGQ656169 BQM655341:BQM656169 CAI655341:CAI656169 CKE655341:CKE656169 CUA655341:CUA656169 DDW655341:DDW656169 DNS655341:DNS656169 DXO655341:DXO656169 EHK655341:EHK656169 ERG655341:ERG656169 FBC655341:FBC656169 FKY655341:FKY656169 FUU655341:FUU656169 GEQ655341:GEQ656169 GOM655341:GOM656169 GYI655341:GYI656169 HIE655341:HIE656169 HSA655341:HSA656169 IBW655341:IBW656169 ILS655341:ILS656169 IVO655341:IVO656169 JFK655341:JFK656169 JPG655341:JPG656169 JZC655341:JZC656169 KIY655341:KIY656169 KSU655341:KSU656169 LCQ655341:LCQ656169 LMM655341:LMM656169 LWI655341:LWI656169 MGE655341:MGE656169 MQA655341:MQA656169 MZW655341:MZW656169 NJS655341:NJS656169 NTO655341:NTO656169 ODK655341:ODK656169 ONG655341:ONG656169 OXC655341:OXC656169 PGY655341:PGY656169 PQU655341:PQU656169 QAQ655341:QAQ656169 QKM655341:QKM656169 QUI655341:QUI656169 REE655341:REE656169 ROA655341:ROA656169 RXW655341:RXW656169 SHS655341:SHS656169 SRO655341:SRO656169 TBK655341:TBK656169 TLG655341:TLG656169 TVC655341:TVC656169 UEY655341:UEY656169 UOU655341:UOU656169 UYQ655341:UYQ656169 VIM655341:VIM656169 VSI655341:VSI656169 WCE655341:WCE656169 WMA655341:WMA656169 WVW655341:WVW656169 G720877:G721705 JK720877:JK721705 TG720877:TG721705 ADC720877:ADC721705 AMY720877:AMY721705 AWU720877:AWU721705 BGQ720877:BGQ721705 BQM720877:BQM721705 CAI720877:CAI721705 CKE720877:CKE721705 CUA720877:CUA721705 DDW720877:DDW721705 DNS720877:DNS721705 DXO720877:DXO721705 EHK720877:EHK721705 ERG720877:ERG721705 FBC720877:FBC721705 FKY720877:FKY721705 FUU720877:FUU721705 GEQ720877:GEQ721705 GOM720877:GOM721705 GYI720877:GYI721705 HIE720877:HIE721705 HSA720877:HSA721705 IBW720877:IBW721705 ILS720877:ILS721705 IVO720877:IVO721705 JFK720877:JFK721705 JPG720877:JPG721705 JZC720877:JZC721705 KIY720877:KIY721705 KSU720877:KSU721705 LCQ720877:LCQ721705 LMM720877:LMM721705 LWI720877:LWI721705 MGE720877:MGE721705 MQA720877:MQA721705 MZW720877:MZW721705 NJS720877:NJS721705 NTO720877:NTO721705 ODK720877:ODK721705 ONG720877:ONG721705 OXC720877:OXC721705 PGY720877:PGY721705 PQU720877:PQU721705 QAQ720877:QAQ721705 QKM720877:QKM721705 QUI720877:QUI721705 REE720877:REE721705 ROA720877:ROA721705 RXW720877:RXW721705 SHS720877:SHS721705 SRO720877:SRO721705 TBK720877:TBK721705 TLG720877:TLG721705 TVC720877:TVC721705 UEY720877:UEY721705 UOU720877:UOU721705 UYQ720877:UYQ721705 VIM720877:VIM721705 VSI720877:VSI721705 WCE720877:WCE721705 WMA720877:WMA721705 WVW720877:WVW721705 G786413:G787241 JK786413:JK787241 TG786413:TG787241 ADC786413:ADC787241 AMY786413:AMY787241 AWU786413:AWU787241 BGQ786413:BGQ787241 BQM786413:BQM787241 CAI786413:CAI787241 CKE786413:CKE787241 CUA786413:CUA787241 DDW786413:DDW787241 DNS786413:DNS787241 DXO786413:DXO787241 EHK786413:EHK787241 ERG786413:ERG787241 FBC786413:FBC787241 FKY786413:FKY787241 FUU786413:FUU787241 GEQ786413:GEQ787241 GOM786413:GOM787241 GYI786413:GYI787241 HIE786413:HIE787241 HSA786413:HSA787241 IBW786413:IBW787241 ILS786413:ILS787241 IVO786413:IVO787241 JFK786413:JFK787241 JPG786413:JPG787241 JZC786413:JZC787241 KIY786413:KIY787241 KSU786413:KSU787241 LCQ786413:LCQ787241 LMM786413:LMM787241 LWI786413:LWI787241 MGE786413:MGE787241 MQA786413:MQA787241 MZW786413:MZW787241 NJS786413:NJS787241 NTO786413:NTO787241 ODK786413:ODK787241 ONG786413:ONG787241 OXC786413:OXC787241 PGY786413:PGY787241 PQU786413:PQU787241 QAQ786413:QAQ787241 QKM786413:QKM787241 QUI786413:QUI787241 REE786413:REE787241 ROA786413:ROA787241 RXW786413:RXW787241 SHS786413:SHS787241 SRO786413:SRO787241 TBK786413:TBK787241 TLG786413:TLG787241 TVC786413:TVC787241 UEY786413:UEY787241 UOU786413:UOU787241 UYQ786413:UYQ787241 VIM786413:VIM787241 VSI786413:VSI787241 WCE786413:WCE787241 WMA786413:WMA787241 WVW786413:WVW787241 G851949:G852777 JK851949:JK852777 TG851949:TG852777 ADC851949:ADC852777 AMY851949:AMY852777 AWU851949:AWU852777 BGQ851949:BGQ852777 BQM851949:BQM852777 CAI851949:CAI852777 CKE851949:CKE852777 CUA851949:CUA852777 DDW851949:DDW852777 DNS851949:DNS852777 DXO851949:DXO852777 EHK851949:EHK852777 ERG851949:ERG852777 FBC851949:FBC852777 FKY851949:FKY852777 FUU851949:FUU852777 GEQ851949:GEQ852777 GOM851949:GOM852777 GYI851949:GYI852777 HIE851949:HIE852777 HSA851949:HSA852777 IBW851949:IBW852777 ILS851949:ILS852777 IVO851949:IVO852777 JFK851949:JFK852777 JPG851949:JPG852777 JZC851949:JZC852777 KIY851949:KIY852777 KSU851949:KSU852777 LCQ851949:LCQ852777 LMM851949:LMM852777 LWI851949:LWI852777 MGE851949:MGE852777 MQA851949:MQA852777 MZW851949:MZW852777 NJS851949:NJS852777 NTO851949:NTO852777 ODK851949:ODK852777 ONG851949:ONG852777 OXC851949:OXC852777 PGY851949:PGY852777 PQU851949:PQU852777 QAQ851949:QAQ852777 QKM851949:QKM852777 QUI851949:QUI852777 REE851949:REE852777 ROA851949:ROA852777 RXW851949:RXW852777 SHS851949:SHS852777 SRO851949:SRO852777 TBK851949:TBK852777 TLG851949:TLG852777 TVC851949:TVC852777 UEY851949:UEY852777 UOU851949:UOU852777 UYQ851949:UYQ852777 VIM851949:VIM852777 VSI851949:VSI852777 WCE851949:WCE852777 WMA851949:WMA852777 WVW851949:WVW852777 G917485:G918313 JK917485:JK918313 TG917485:TG918313 ADC917485:ADC918313 AMY917485:AMY918313 AWU917485:AWU918313 BGQ917485:BGQ918313 BQM917485:BQM918313 CAI917485:CAI918313 CKE917485:CKE918313 CUA917485:CUA918313 DDW917485:DDW918313 DNS917485:DNS918313 DXO917485:DXO918313 EHK917485:EHK918313 ERG917485:ERG918313 FBC917485:FBC918313 FKY917485:FKY918313 FUU917485:FUU918313 GEQ917485:GEQ918313 GOM917485:GOM918313 GYI917485:GYI918313 HIE917485:HIE918313 HSA917485:HSA918313 IBW917485:IBW918313 ILS917485:ILS918313 IVO917485:IVO918313 JFK917485:JFK918313 JPG917485:JPG918313 JZC917485:JZC918313 KIY917485:KIY918313 KSU917485:KSU918313 LCQ917485:LCQ918313 LMM917485:LMM918313 LWI917485:LWI918313 MGE917485:MGE918313 MQA917485:MQA918313 MZW917485:MZW918313 NJS917485:NJS918313 NTO917485:NTO918313 ODK917485:ODK918313 ONG917485:ONG918313 OXC917485:OXC918313 PGY917485:PGY918313 PQU917485:PQU918313 QAQ917485:QAQ918313 QKM917485:QKM918313 QUI917485:QUI918313 REE917485:REE918313 ROA917485:ROA918313 RXW917485:RXW918313 SHS917485:SHS918313 SRO917485:SRO918313 TBK917485:TBK918313 TLG917485:TLG918313 TVC917485:TVC918313 UEY917485:UEY918313 UOU917485:UOU918313 UYQ917485:UYQ918313 VIM917485:VIM918313 VSI917485:VSI918313 WCE917485:WCE918313 WMA917485:WMA918313 WVW917485:WVW918313 G983021:G983849 JK983021:JK983849 TG983021:TG983849 ADC983021:ADC983849 AMY983021:AMY983849 AWU983021:AWU983849 BGQ983021:BGQ983849 BQM983021:BQM983849 CAI983021:CAI983849 CKE983021:CKE983849 CUA983021:CUA983849 DDW983021:DDW983849 DNS983021:DNS983849 DXO983021:DXO983849 EHK983021:EHK983849 ERG983021:ERG983849 FBC983021:FBC983849 FKY983021:FKY983849 FUU983021:FUU983849 GEQ983021:GEQ983849 GOM983021:GOM983849 GYI983021:GYI983849 HIE983021:HIE983849 HSA983021:HSA983849 IBW983021:IBW983849 ILS983021:ILS983849 IVO983021:IVO983849 JFK983021:JFK983849 JPG983021:JPG983849 JZC983021:JZC983849 KIY983021:KIY983849 KSU983021:KSU983849 LCQ983021:LCQ983849 LMM983021:LMM983849 LWI983021:LWI983849 MGE983021:MGE983849 MQA983021:MQA983849 MZW983021:MZW983849 NJS983021:NJS983849 NTO983021:NTO983849 ODK983021:ODK983849 ONG983021:ONG983849 OXC983021:OXC983849 PGY983021:PGY983849 PQU983021:PQU983849 QAQ983021:QAQ983849 QKM983021:QKM983849 QUI983021:QUI983849 REE983021:REE983849 ROA983021:ROA983849 RXW983021:RXW983849 SHS983021:SHS983849 SRO983021:SRO983849 TBK983021:TBK983849 TLG983021:TLG983849 TVC983021:TVC983849 UEY983021:UEY983849 UOU983021:UOU983849 UYQ983021:UYQ983849 VIM983021:VIM983849 VSI983021:VSI983849 WCE983021:WCE983849 WMA983021:WMA983849 SU11:SU16 JC17 JC10 WVO10 WVO17 WLS10 WLS17 WBW10 WBW17 VSA10 VSA17 VIE10 VIE17 UYI10 UYI17 UOM10 UOM17 UEQ10 UEQ17 TUU10 TUU17 TKY10 TKY17 TBC10 TBC17 SRG10 SRG17 SHK10 SHK17 RXO10 RXO17 RNS10 RNS17 RDW10 RDW17 QUA10 QUA17 QKE10 QKE17 QAI10 QAI17 PQM10 PQM17 PGQ10 PGQ17 OWU10 OWU17 OMY10 OMY17 ODC10 ODC17 NTG10 NTG17 NJK10 NJK17 MZO10 MZO17 MPS10 MPS17 MFW10 MFW17 LWA10 LWA17 LME10 LME17 LCI10 LCI17 KSM10 KSM17 KIQ10 KIQ17 JYU10 JYU17 JOY10 JOY17 JFC10 JFC17 IVG10 IVG17 ILK10 ILK17 IBO10 IBO17 HRS10 HRS17 HHW10 HHW17 GYA10 GYA17 GOE10 GOE17 GEI10 GEI17 FUM10 FUM17 FKQ10 FKQ17 FAU10 FAU17 EQY10 EQY17 EHC10 EHC17 DXG10 DXG17 DNK10 DNK17 DDO10 DDO17 CTS10 CTS17 CJW10 CJW17 CAA10 CAA17 BQE10 BQE17 BGI10 BGI17 AWM10 AWM17 AMQ10 AMQ17 ACU10 ACU17 SY10 SY17 IY11:IY16 WVK11:WVK16 WLO11:WLO16 WBS11:WBS16 VRW11:VRW16 VIA11:VIA16 UYE11:UYE16 UOI11:UOI16 UEM11:UEM16 TUQ11:TUQ16 TKU11:TKU16 TAY11:TAY16 SRC11:SRC16 SHG11:SHG16 RXK11:RXK16 RNO11:RNO16 RDS11:RDS16 QTW11:QTW16 QKA11:QKA16 QAE11:QAE16 PQI11:PQI16 PGM11:PGM16 OWQ11:OWQ16 OMU11:OMU16 OCY11:OCY16 NTC11:NTC16 NJG11:NJG16 MZK11:MZK16 MPO11:MPO16 MFS11:MFS16 LVW11:LVW16 LMA11:LMA16 LCE11:LCE16 KSI11:KSI16 KIM11:KIM16 JYQ11:JYQ16 JOU11:JOU16 JEY11:JEY16 IVC11:IVC16 ILG11:ILG16 IBK11:IBK16 HRO11:HRO16 HHS11:HHS16 GXW11:GXW16 GOA11:GOA16 GEE11:GEE16 FUI11:FUI16 FKM11:FKM16 FAQ11:FAQ16 EQU11:EQU16 EGY11:EGY16 DXC11:DXC16 DNG11:DNG16 DDK11:DDK16 CTO11:CTO16 CJS11:CJS16 BZW11:BZW16 BQA11:BQA16 BGE11:BGE16 AWI11:AWI16 AMM11:AMM16 ACQ11:ACQ16 G19:G23 JC19:JC23 WVO19:WVO23 WLS19:WLS23 WBW19:WBW23 VSA19:VSA23 VIE19:VIE23 UYI19:UYI23 UOM19:UOM23 UEQ19:UEQ23 TUU19:TUU23 TKY19:TKY23 TBC19:TBC23 SRG19:SRG23 SHK19:SHK23 RXO19:RXO23 RNS19:RNS23 RDW19:RDW23 QUA19:QUA23 QKE19:QKE23 QAI19:QAI23 PQM19:PQM23 PGQ19:PGQ23 OWU19:OWU23 OMY19:OMY23 ODC19:ODC23 NTG19:NTG23 NJK19:NJK23 MZO19:MZO23 MPS19:MPS23 MFW19:MFW23 LWA19:LWA23 LME19:LME23 LCI19:LCI23 KSM19:KSM23 KIQ19:KIQ23 JYU19:JYU23 JOY19:JOY23 JFC19:JFC23 IVG19:IVG23 ILK19:ILK23 IBO19:IBO23 HRS19:HRS23 HHW19:HHW23 GYA19:GYA23 GOE19:GOE23 GEI19:GEI23 FUM19:FUM23 FKQ19:FKQ23 FAU19:FAU23 EQY19:EQY23 EHC19:EHC23 DXG19:DXG23 DNK19:DNK23 DDO19:DDO23 CTS19:CTS23 CJW19:CJW23 CAA19:CAA23 BQE19:BQE23 BGI19:BGI23 AWM19:AWM23 AMQ19:AMQ23 ACU19:ACU23 SY19:SY23 AWU83:AWU809 AMY83:AMY809 ADC83:ADC809 TG83:TG809 JK83:JK809 WVW83:WVW809 WMA83:WMA809 WCE83:WCE809 VSI83:VSI809 VIM83:VIM809 UYQ83:UYQ809 UOU83:UOU809 UEY83:UEY809 TVC83:TVC809 TLG83:TLG809 TBK83:TBK809 SRO83:SRO809 SHS83:SHS809 RXW83:RXW809 ROA83:ROA809 REE83:REE809 QUI83:QUI809 QKM83:QKM809 QAQ83:QAQ809 PQU83:PQU809 PGY83:PGY809 OXC83:OXC809 ONG83:ONG809 ODK83:ODK809 NTO83:NTO809 NJS83:NJS809 MZW83:MZW809 MQA83:MQA809 MGE83:MGE809 LWI83:LWI809 LMM83:LMM809 LCQ83:LCQ809 KSU83:KSU809 KIY83:KIY809 JZC83:JZC809 JPG83:JPG809 JFK83:JFK809 IVO83:IVO809 ILS83:ILS809 IBW83:IBW809 HSA83:HSA809 HIE83:HIE809 GYI83:GYI809 GOM83:GOM809 GEQ83:GEQ809 FUU83:FUU809 FKY83:FKY809 FBC83:FBC809 ERG83:ERG809 EHK83:EHK809 DXO83:DXO809 DNS83:DNS809 DDW83:DDW809 CUA83:CUA809 CKE83:CKE809 CAI83:CAI809 BQM83:BQM809 BGQ83:BGQ809 ACU26:ACU82 AMQ26:AMQ82 AWM26:AWM82 BGI26:BGI82 BQE26:BQE82 CAA26:CAA82 CJW26:CJW82 CTS26:CTS82 DDO26:DDO82 DNK26:DNK82 DXG26:DXG82 EHC26:EHC82 EQY26:EQY82 FAU26:FAU82 FKQ26:FKQ82 FUM26:FUM82 GEI26:GEI82 GOE26:GOE82 GYA26:GYA82 HHW26:HHW82 HRS26:HRS82 IBO26:IBO82 ILK26:ILK82 IVG26:IVG82 JFC26:JFC82 JOY26:JOY82 JYU26:JYU82 KIQ26:KIQ82 KSM26:KSM82 LCI26:LCI82 LME26:LME82 LWA26:LWA82 MFW26:MFW82 MPS26:MPS82 MZO26:MZO82 NJK26:NJK82 NTG26:NTG82 ODC26:ODC82 OMY26:OMY82 OWU26:OWU82 PGQ26:PGQ82 PQM26:PQM82 QAI26:QAI82 QKE26:QKE82 QUA26:QUA82 RDW26:RDW82 RNS26:RNS82 RXO26:RXO82 SHK26:SHK82 SRG26:SRG82 TBC26:TBC82 TKY26:TKY82 TUU26:TUU82 UEQ26:UEQ82 UOM26:UOM82 UYI26:UYI82 VIE26:VIE82 VSA26:VSA82 WBW26:WBW82 WLS26:WLS82 WVO26:WVO82 JC26:JC82 SY26:SY82 G26:G67 G82:G809 G10:G17">
      <formula1>осн</formula1>
    </dataValidation>
    <dataValidation type="list" allowBlank="1" showInputMessage="1" sqref="BI65517:BI66347 LE65517:LE66347 VA65517:VA66347 AEW65517:AEW66347 AOS65517:AOS66347 AYO65517:AYO66347 BIK65517:BIK66347 BSG65517:BSG66347 CCC65517:CCC66347 CLY65517:CLY66347 CVU65517:CVU66347 DFQ65517:DFQ66347 DPM65517:DPM66347 DZI65517:DZI66347 EJE65517:EJE66347 ETA65517:ETA66347 FCW65517:FCW66347 FMS65517:FMS66347 FWO65517:FWO66347 GGK65517:GGK66347 GQG65517:GQG66347 HAC65517:HAC66347 HJY65517:HJY66347 HTU65517:HTU66347 IDQ65517:IDQ66347 INM65517:INM66347 IXI65517:IXI66347 JHE65517:JHE66347 JRA65517:JRA66347 KAW65517:KAW66347 KKS65517:KKS66347 KUO65517:KUO66347 LEK65517:LEK66347 LOG65517:LOG66347 LYC65517:LYC66347 MHY65517:MHY66347 MRU65517:MRU66347 NBQ65517:NBQ66347 NLM65517:NLM66347 NVI65517:NVI66347 OFE65517:OFE66347 OPA65517:OPA66347 OYW65517:OYW66347 PIS65517:PIS66347 PSO65517:PSO66347 QCK65517:QCK66347 QMG65517:QMG66347 QWC65517:QWC66347 RFY65517:RFY66347 RPU65517:RPU66347 RZQ65517:RZQ66347 SJM65517:SJM66347 STI65517:STI66347 TDE65517:TDE66347 TNA65517:TNA66347 TWW65517:TWW66347 UGS65517:UGS66347 UQO65517:UQO66347 VAK65517:VAK66347 VKG65517:VKG66347 VUC65517:VUC66347 WDY65517:WDY66347 WNU65517:WNU66347 WXQ65517:WXQ66347 BI131053:BI131883 LE131053:LE131883 VA131053:VA131883 AEW131053:AEW131883 AOS131053:AOS131883 AYO131053:AYO131883 BIK131053:BIK131883 BSG131053:BSG131883 CCC131053:CCC131883 CLY131053:CLY131883 CVU131053:CVU131883 DFQ131053:DFQ131883 DPM131053:DPM131883 DZI131053:DZI131883 EJE131053:EJE131883 ETA131053:ETA131883 FCW131053:FCW131883 FMS131053:FMS131883 FWO131053:FWO131883 GGK131053:GGK131883 GQG131053:GQG131883 HAC131053:HAC131883 HJY131053:HJY131883 HTU131053:HTU131883 IDQ131053:IDQ131883 INM131053:INM131883 IXI131053:IXI131883 JHE131053:JHE131883 JRA131053:JRA131883 KAW131053:KAW131883 KKS131053:KKS131883 KUO131053:KUO131883 LEK131053:LEK131883 LOG131053:LOG131883 LYC131053:LYC131883 MHY131053:MHY131883 MRU131053:MRU131883 NBQ131053:NBQ131883 NLM131053:NLM131883 NVI131053:NVI131883 OFE131053:OFE131883 OPA131053:OPA131883 OYW131053:OYW131883 PIS131053:PIS131883 PSO131053:PSO131883 QCK131053:QCK131883 QMG131053:QMG131883 QWC131053:QWC131883 RFY131053:RFY131883 RPU131053:RPU131883 RZQ131053:RZQ131883 SJM131053:SJM131883 STI131053:STI131883 TDE131053:TDE131883 TNA131053:TNA131883 TWW131053:TWW131883 UGS131053:UGS131883 UQO131053:UQO131883 VAK131053:VAK131883 VKG131053:VKG131883 VUC131053:VUC131883 WDY131053:WDY131883 WNU131053:WNU131883 WXQ131053:WXQ131883 BI196589:BI197419 LE196589:LE197419 VA196589:VA197419 AEW196589:AEW197419 AOS196589:AOS197419 AYO196589:AYO197419 BIK196589:BIK197419 BSG196589:BSG197419 CCC196589:CCC197419 CLY196589:CLY197419 CVU196589:CVU197419 DFQ196589:DFQ197419 DPM196589:DPM197419 DZI196589:DZI197419 EJE196589:EJE197419 ETA196589:ETA197419 FCW196589:FCW197419 FMS196589:FMS197419 FWO196589:FWO197419 GGK196589:GGK197419 GQG196589:GQG197419 HAC196589:HAC197419 HJY196589:HJY197419 HTU196589:HTU197419 IDQ196589:IDQ197419 INM196589:INM197419 IXI196589:IXI197419 JHE196589:JHE197419 JRA196589:JRA197419 KAW196589:KAW197419 KKS196589:KKS197419 KUO196589:KUO197419 LEK196589:LEK197419 LOG196589:LOG197419 LYC196589:LYC197419 MHY196589:MHY197419 MRU196589:MRU197419 NBQ196589:NBQ197419 NLM196589:NLM197419 NVI196589:NVI197419 OFE196589:OFE197419 OPA196589:OPA197419 OYW196589:OYW197419 PIS196589:PIS197419 PSO196589:PSO197419 QCK196589:QCK197419 QMG196589:QMG197419 QWC196589:QWC197419 RFY196589:RFY197419 RPU196589:RPU197419 RZQ196589:RZQ197419 SJM196589:SJM197419 STI196589:STI197419 TDE196589:TDE197419 TNA196589:TNA197419 TWW196589:TWW197419 UGS196589:UGS197419 UQO196589:UQO197419 VAK196589:VAK197419 VKG196589:VKG197419 VUC196589:VUC197419 WDY196589:WDY197419 WNU196589:WNU197419 WXQ196589:WXQ197419 BI262125:BI262955 LE262125:LE262955 VA262125:VA262955 AEW262125:AEW262955 AOS262125:AOS262955 AYO262125:AYO262955 BIK262125:BIK262955 BSG262125:BSG262955 CCC262125:CCC262955 CLY262125:CLY262955 CVU262125:CVU262955 DFQ262125:DFQ262955 DPM262125:DPM262955 DZI262125:DZI262955 EJE262125:EJE262955 ETA262125:ETA262955 FCW262125:FCW262955 FMS262125:FMS262955 FWO262125:FWO262955 GGK262125:GGK262955 GQG262125:GQG262955 HAC262125:HAC262955 HJY262125:HJY262955 HTU262125:HTU262955 IDQ262125:IDQ262955 INM262125:INM262955 IXI262125:IXI262955 JHE262125:JHE262955 JRA262125:JRA262955 KAW262125:KAW262955 KKS262125:KKS262955 KUO262125:KUO262955 LEK262125:LEK262955 LOG262125:LOG262955 LYC262125:LYC262955 MHY262125:MHY262955 MRU262125:MRU262955 NBQ262125:NBQ262955 NLM262125:NLM262955 NVI262125:NVI262955 OFE262125:OFE262955 OPA262125:OPA262955 OYW262125:OYW262955 PIS262125:PIS262955 PSO262125:PSO262955 QCK262125:QCK262955 QMG262125:QMG262955 QWC262125:QWC262955 RFY262125:RFY262955 RPU262125:RPU262955 RZQ262125:RZQ262955 SJM262125:SJM262955 STI262125:STI262955 TDE262125:TDE262955 TNA262125:TNA262955 TWW262125:TWW262955 UGS262125:UGS262955 UQO262125:UQO262955 VAK262125:VAK262955 VKG262125:VKG262955 VUC262125:VUC262955 WDY262125:WDY262955 WNU262125:WNU262955 WXQ262125:WXQ262955 BI327661:BI328491 LE327661:LE328491 VA327661:VA328491 AEW327661:AEW328491 AOS327661:AOS328491 AYO327661:AYO328491 BIK327661:BIK328491 BSG327661:BSG328491 CCC327661:CCC328491 CLY327661:CLY328491 CVU327661:CVU328491 DFQ327661:DFQ328491 DPM327661:DPM328491 DZI327661:DZI328491 EJE327661:EJE328491 ETA327661:ETA328491 FCW327661:FCW328491 FMS327661:FMS328491 FWO327661:FWO328491 GGK327661:GGK328491 GQG327661:GQG328491 HAC327661:HAC328491 HJY327661:HJY328491 HTU327661:HTU328491 IDQ327661:IDQ328491 INM327661:INM328491 IXI327661:IXI328491 JHE327661:JHE328491 JRA327661:JRA328491 KAW327661:KAW328491 KKS327661:KKS328491 KUO327661:KUO328491 LEK327661:LEK328491 LOG327661:LOG328491 LYC327661:LYC328491 MHY327661:MHY328491 MRU327661:MRU328491 NBQ327661:NBQ328491 NLM327661:NLM328491 NVI327661:NVI328491 OFE327661:OFE328491 OPA327661:OPA328491 OYW327661:OYW328491 PIS327661:PIS328491 PSO327661:PSO328491 QCK327661:QCK328491 QMG327661:QMG328491 QWC327661:QWC328491 RFY327661:RFY328491 RPU327661:RPU328491 RZQ327661:RZQ328491 SJM327661:SJM328491 STI327661:STI328491 TDE327661:TDE328491 TNA327661:TNA328491 TWW327661:TWW328491 UGS327661:UGS328491 UQO327661:UQO328491 VAK327661:VAK328491 VKG327661:VKG328491 VUC327661:VUC328491 WDY327661:WDY328491 WNU327661:WNU328491 WXQ327661:WXQ328491 BI393197:BI394027 LE393197:LE394027 VA393197:VA394027 AEW393197:AEW394027 AOS393197:AOS394027 AYO393197:AYO394027 BIK393197:BIK394027 BSG393197:BSG394027 CCC393197:CCC394027 CLY393197:CLY394027 CVU393197:CVU394027 DFQ393197:DFQ394027 DPM393197:DPM394027 DZI393197:DZI394027 EJE393197:EJE394027 ETA393197:ETA394027 FCW393197:FCW394027 FMS393197:FMS394027 FWO393197:FWO394027 GGK393197:GGK394027 GQG393197:GQG394027 HAC393197:HAC394027 HJY393197:HJY394027 HTU393197:HTU394027 IDQ393197:IDQ394027 INM393197:INM394027 IXI393197:IXI394027 JHE393197:JHE394027 JRA393197:JRA394027 KAW393197:KAW394027 KKS393197:KKS394027 KUO393197:KUO394027 LEK393197:LEK394027 LOG393197:LOG394027 LYC393197:LYC394027 MHY393197:MHY394027 MRU393197:MRU394027 NBQ393197:NBQ394027 NLM393197:NLM394027 NVI393197:NVI394027 OFE393197:OFE394027 OPA393197:OPA394027 OYW393197:OYW394027 PIS393197:PIS394027 PSO393197:PSO394027 QCK393197:QCK394027 QMG393197:QMG394027 QWC393197:QWC394027 RFY393197:RFY394027 RPU393197:RPU394027 RZQ393197:RZQ394027 SJM393197:SJM394027 STI393197:STI394027 TDE393197:TDE394027 TNA393197:TNA394027 TWW393197:TWW394027 UGS393197:UGS394027 UQO393197:UQO394027 VAK393197:VAK394027 VKG393197:VKG394027 VUC393197:VUC394027 WDY393197:WDY394027 WNU393197:WNU394027 WXQ393197:WXQ394027 BI458733:BI459563 LE458733:LE459563 VA458733:VA459563 AEW458733:AEW459563 AOS458733:AOS459563 AYO458733:AYO459563 BIK458733:BIK459563 BSG458733:BSG459563 CCC458733:CCC459563 CLY458733:CLY459563 CVU458733:CVU459563 DFQ458733:DFQ459563 DPM458733:DPM459563 DZI458733:DZI459563 EJE458733:EJE459563 ETA458733:ETA459563 FCW458733:FCW459563 FMS458733:FMS459563 FWO458733:FWO459563 GGK458733:GGK459563 GQG458733:GQG459563 HAC458733:HAC459563 HJY458733:HJY459563 HTU458733:HTU459563 IDQ458733:IDQ459563 INM458733:INM459563 IXI458733:IXI459563 JHE458733:JHE459563 JRA458733:JRA459563 KAW458733:KAW459563 KKS458733:KKS459563 KUO458733:KUO459563 LEK458733:LEK459563 LOG458733:LOG459563 LYC458733:LYC459563 MHY458733:MHY459563 MRU458733:MRU459563 NBQ458733:NBQ459563 NLM458733:NLM459563 NVI458733:NVI459563 OFE458733:OFE459563 OPA458733:OPA459563 OYW458733:OYW459563 PIS458733:PIS459563 PSO458733:PSO459563 QCK458733:QCK459563 QMG458733:QMG459563 QWC458733:QWC459563 RFY458733:RFY459563 RPU458733:RPU459563 RZQ458733:RZQ459563 SJM458733:SJM459563 STI458733:STI459563 TDE458733:TDE459563 TNA458733:TNA459563 TWW458733:TWW459563 UGS458733:UGS459563 UQO458733:UQO459563 VAK458733:VAK459563 VKG458733:VKG459563 VUC458733:VUC459563 WDY458733:WDY459563 WNU458733:WNU459563 WXQ458733:WXQ459563 BI524269:BI525099 LE524269:LE525099 VA524269:VA525099 AEW524269:AEW525099 AOS524269:AOS525099 AYO524269:AYO525099 BIK524269:BIK525099 BSG524269:BSG525099 CCC524269:CCC525099 CLY524269:CLY525099 CVU524269:CVU525099 DFQ524269:DFQ525099 DPM524269:DPM525099 DZI524269:DZI525099 EJE524269:EJE525099 ETA524269:ETA525099 FCW524269:FCW525099 FMS524269:FMS525099 FWO524269:FWO525099 GGK524269:GGK525099 GQG524269:GQG525099 HAC524269:HAC525099 HJY524269:HJY525099 HTU524269:HTU525099 IDQ524269:IDQ525099 INM524269:INM525099 IXI524269:IXI525099 JHE524269:JHE525099 JRA524269:JRA525099 KAW524269:KAW525099 KKS524269:KKS525099 KUO524269:KUO525099 LEK524269:LEK525099 LOG524269:LOG525099 LYC524269:LYC525099 MHY524269:MHY525099 MRU524269:MRU525099 NBQ524269:NBQ525099 NLM524269:NLM525099 NVI524269:NVI525099 OFE524269:OFE525099 OPA524269:OPA525099 OYW524269:OYW525099 PIS524269:PIS525099 PSO524269:PSO525099 QCK524269:QCK525099 QMG524269:QMG525099 QWC524269:QWC525099 RFY524269:RFY525099 RPU524269:RPU525099 RZQ524269:RZQ525099 SJM524269:SJM525099 STI524269:STI525099 TDE524269:TDE525099 TNA524269:TNA525099 TWW524269:TWW525099 UGS524269:UGS525099 UQO524269:UQO525099 VAK524269:VAK525099 VKG524269:VKG525099 VUC524269:VUC525099 WDY524269:WDY525099 WNU524269:WNU525099 WXQ524269:WXQ525099 BI589805:BI590635 LE589805:LE590635 VA589805:VA590635 AEW589805:AEW590635 AOS589805:AOS590635 AYO589805:AYO590635 BIK589805:BIK590635 BSG589805:BSG590635 CCC589805:CCC590635 CLY589805:CLY590635 CVU589805:CVU590635 DFQ589805:DFQ590635 DPM589805:DPM590635 DZI589805:DZI590635 EJE589805:EJE590635 ETA589805:ETA590635 FCW589805:FCW590635 FMS589805:FMS590635 FWO589805:FWO590635 GGK589805:GGK590635 GQG589805:GQG590635 HAC589805:HAC590635 HJY589805:HJY590635 HTU589805:HTU590635 IDQ589805:IDQ590635 INM589805:INM590635 IXI589805:IXI590635 JHE589805:JHE590635 JRA589805:JRA590635 KAW589805:KAW590635 KKS589805:KKS590635 KUO589805:KUO590635 LEK589805:LEK590635 LOG589805:LOG590635 LYC589805:LYC590635 MHY589805:MHY590635 MRU589805:MRU590635 NBQ589805:NBQ590635 NLM589805:NLM590635 NVI589805:NVI590635 OFE589805:OFE590635 OPA589805:OPA590635 OYW589805:OYW590635 PIS589805:PIS590635 PSO589805:PSO590635 QCK589805:QCK590635 QMG589805:QMG590635 QWC589805:QWC590635 RFY589805:RFY590635 RPU589805:RPU590635 RZQ589805:RZQ590635 SJM589805:SJM590635 STI589805:STI590635 TDE589805:TDE590635 TNA589805:TNA590635 TWW589805:TWW590635 UGS589805:UGS590635 UQO589805:UQO590635 VAK589805:VAK590635 VKG589805:VKG590635 VUC589805:VUC590635 WDY589805:WDY590635 WNU589805:WNU590635 WXQ589805:WXQ590635 BI655341:BI656171 LE655341:LE656171 VA655341:VA656171 AEW655341:AEW656171 AOS655341:AOS656171 AYO655341:AYO656171 BIK655341:BIK656171 BSG655341:BSG656171 CCC655341:CCC656171 CLY655341:CLY656171 CVU655341:CVU656171 DFQ655341:DFQ656171 DPM655341:DPM656171 DZI655341:DZI656171 EJE655341:EJE656171 ETA655341:ETA656171 FCW655341:FCW656171 FMS655341:FMS656171 FWO655341:FWO656171 GGK655341:GGK656171 GQG655341:GQG656171 HAC655341:HAC656171 HJY655341:HJY656171 HTU655341:HTU656171 IDQ655341:IDQ656171 INM655341:INM656171 IXI655341:IXI656171 JHE655341:JHE656171 JRA655341:JRA656171 KAW655341:KAW656171 KKS655341:KKS656171 KUO655341:KUO656171 LEK655341:LEK656171 LOG655341:LOG656171 LYC655341:LYC656171 MHY655341:MHY656171 MRU655341:MRU656171 NBQ655341:NBQ656171 NLM655341:NLM656171 NVI655341:NVI656171 OFE655341:OFE656171 OPA655341:OPA656171 OYW655341:OYW656171 PIS655341:PIS656171 PSO655341:PSO656171 QCK655341:QCK656171 QMG655341:QMG656171 QWC655341:QWC656171 RFY655341:RFY656171 RPU655341:RPU656171 RZQ655341:RZQ656171 SJM655341:SJM656171 STI655341:STI656171 TDE655341:TDE656171 TNA655341:TNA656171 TWW655341:TWW656171 UGS655341:UGS656171 UQO655341:UQO656171 VAK655341:VAK656171 VKG655341:VKG656171 VUC655341:VUC656171 WDY655341:WDY656171 WNU655341:WNU656171 WXQ655341:WXQ656171 BI720877:BI721707 LE720877:LE721707 VA720877:VA721707 AEW720877:AEW721707 AOS720877:AOS721707 AYO720877:AYO721707 BIK720877:BIK721707 BSG720877:BSG721707 CCC720877:CCC721707 CLY720877:CLY721707 CVU720877:CVU721707 DFQ720877:DFQ721707 DPM720877:DPM721707 DZI720877:DZI721707 EJE720877:EJE721707 ETA720877:ETA721707 FCW720877:FCW721707 FMS720877:FMS721707 FWO720877:FWO721707 GGK720877:GGK721707 GQG720877:GQG721707 HAC720877:HAC721707 HJY720877:HJY721707 HTU720877:HTU721707 IDQ720877:IDQ721707 INM720877:INM721707 IXI720877:IXI721707 JHE720877:JHE721707 JRA720877:JRA721707 KAW720877:KAW721707 KKS720877:KKS721707 KUO720877:KUO721707 LEK720877:LEK721707 LOG720877:LOG721707 LYC720877:LYC721707 MHY720877:MHY721707 MRU720877:MRU721707 NBQ720877:NBQ721707 NLM720877:NLM721707 NVI720877:NVI721707 OFE720877:OFE721707 OPA720877:OPA721707 OYW720877:OYW721707 PIS720877:PIS721707 PSO720877:PSO721707 QCK720877:QCK721707 QMG720877:QMG721707 QWC720877:QWC721707 RFY720877:RFY721707 RPU720877:RPU721707 RZQ720877:RZQ721707 SJM720877:SJM721707 STI720877:STI721707 TDE720877:TDE721707 TNA720877:TNA721707 TWW720877:TWW721707 UGS720877:UGS721707 UQO720877:UQO721707 VAK720877:VAK721707 VKG720877:VKG721707 VUC720877:VUC721707 WDY720877:WDY721707 WNU720877:WNU721707 WXQ720877:WXQ721707 BI786413:BI787243 LE786413:LE787243 VA786413:VA787243 AEW786413:AEW787243 AOS786413:AOS787243 AYO786413:AYO787243 BIK786413:BIK787243 BSG786413:BSG787243 CCC786413:CCC787243 CLY786413:CLY787243 CVU786413:CVU787243 DFQ786413:DFQ787243 DPM786413:DPM787243 DZI786413:DZI787243 EJE786413:EJE787243 ETA786413:ETA787243 FCW786413:FCW787243 FMS786413:FMS787243 FWO786413:FWO787243 GGK786413:GGK787243 GQG786413:GQG787243 HAC786413:HAC787243 HJY786413:HJY787243 HTU786413:HTU787243 IDQ786413:IDQ787243 INM786413:INM787243 IXI786413:IXI787243 JHE786413:JHE787243 JRA786413:JRA787243 KAW786413:KAW787243 KKS786413:KKS787243 KUO786413:KUO787243 LEK786413:LEK787243 LOG786413:LOG787243 LYC786413:LYC787243 MHY786413:MHY787243 MRU786413:MRU787243 NBQ786413:NBQ787243 NLM786413:NLM787243 NVI786413:NVI787243 OFE786413:OFE787243 OPA786413:OPA787243 OYW786413:OYW787243 PIS786413:PIS787243 PSO786413:PSO787243 QCK786413:QCK787243 QMG786413:QMG787243 QWC786413:QWC787243 RFY786413:RFY787243 RPU786413:RPU787243 RZQ786413:RZQ787243 SJM786413:SJM787243 STI786413:STI787243 TDE786413:TDE787243 TNA786413:TNA787243 TWW786413:TWW787243 UGS786413:UGS787243 UQO786413:UQO787243 VAK786413:VAK787243 VKG786413:VKG787243 VUC786413:VUC787243 WDY786413:WDY787243 WNU786413:WNU787243 WXQ786413:WXQ787243 BI851949:BI852779 LE851949:LE852779 VA851949:VA852779 AEW851949:AEW852779 AOS851949:AOS852779 AYO851949:AYO852779 BIK851949:BIK852779 BSG851949:BSG852779 CCC851949:CCC852779 CLY851949:CLY852779 CVU851949:CVU852779 DFQ851949:DFQ852779 DPM851949:DPM852779 DZI851949:DZI852779 EJE851949:EJE852779 ETA851949:ETA852779 FCW851949:FCW852779 FMS851949:FMS852779 FWO851949:FWO852779 GGK851949:GGK852779 GQG851949:GQG852779 HAC851949:HAC852779 HJY851949:HJY852779 HTU851949:HTU852779 IDQ851949:IDQ852779 INM851949:INM852779 IXI851949:IXI852779 JHE851949:JHE852779 JRA851949:JRA852779 KAW851949:KAW852779 KKS851949:KKS852779 KUO851949:KUO852779 LEK851949:LEK852779 LOG851949:LOG852779 LYC851949:LYC852779 MHY851949:MHY852779 MRU851949:MRU852779 NBQ851949:NBQ852779 NLM851949:NLM852779 NVI851949:NVI852779 OFE851949:OFE852779 OPA851949:OPA852779 OYW851949:OYW852779 PIS851949:PIS852779 PSO851949:PSO852779 QCK851949:QCK852779 QMG851949:QMG852779 QWC851949:QWC852779 RFY851949:RFY852779 RPU851949:RPU852779 RZQ851949:RZQ852779 SJM851949:SJM852779 STI851949:STI852779 TDE851949:TDE852779 TNA851949:TNA852779 TWW851949:TWW852779 UGS851949:UGS852779 UQO851949:UQO852779 VAK851949:VAK852779 VKG851949:VKG852779 VUC851949:VUC852779 WDY851949:WDY852779 WNU851949:WNU852779 WXQ851949:WXQ852779 BI917485:BI918315 LE917485:LE918315 VA917485:VA918315 AEW917485:AEW918315 AOS917485:AOS918315 AYO917485:AYO918315 BIK917485:BIK918315 BSG917485:BSG918315 CCC917485:CCC918315 CLY917485:CLY918315 CVU917485:CVU918315 DFQ917485:DFQ918315 DPM917485:DPM918315 DZI917485:DZI918315 EJE917485:EJE918315 ETA917485:ETA918315 FCW917485:FCW918315 FMS917485:FMS918315 FWO917485:FWO918315 GGK917485:GGK918315 GQG917485:GQG918315 HAC917485:HAC918315 HJY917485:HJY918315 HTU917485:HTU918315 IDQ917485:IDQ918315 INM917485:INM918315 IXI917485:IXI918315 JHE917485:JHE918315 JRA917485:JRA918315 KAW917485:KAW918315 KKS917485:KKS918315 KUO917485:KUO918315 LEK917485:LEK918315 LOG917485:LOG918315 LYC917485:LYC918315 MHY917485:MHY918315 MRU917485:MRU918315 NBQ917485:NBQ918315 NLM917485:NLM918315 NVI917485:NVI918315 OFE917485:OFE918315 OPA917485:OPA918315 OYW917485:OYW918315 PIS917485:PIS918315 PSO917485:PSO918315 QCK917485:QCK918315 QMG917485:QMG918315 QWC917485:QWC918315 RFY917485:RFY918315 RPU917485:RPU918315 RZQ917485:RZQ918315 SJM917485:SJM918315 STI917485:STI918315 TDE917485:TDE918315 TNA917485:TNA918315 TWW917485:TWW918315 UGS917485:UGS918315 UQO917485:UQO918315 VAK917485:VAK918315 VKG917485:VKG918315 VUC917485:VUC918315 WDY917485:WDY918315 WNU917485:WNU918315 WXQ917485:WXQ918315 BI983021:BI983851 LE983021:LE983851 VA983021:VA983851 AEW983021:AEW983851 AOS983021:AOS983851 AYO983021:AYO983851 BIK983021:BIK983851 BSG983021:BSG983851 CCC983021:CCC983851 CLY983021:CLY983851 CVU983021:CVU983851 DFQ983021:DFQ983851 DPM983021:DPM983851 DZI983021:DZI983851 EJE983021:EJE983851 ETA983021:ETA983851 FCW983021:FCW983851 FMS983021:FMS983851 FWO983021:FWO983851 GGK983021:GGK983851 GQG983021:GQG983851 HAC983021:HAC983851 HJY983021:HJY983851 HTU983021:HTU983851 IDQ983021:IDQ983851 INM983021:INM983851 IXI983021:IXI983851 JHE983021:JHE983851 JRA983021:JRA983851 KAW983021:KAW983851 KKS983021:KKS983851 KUO983021:KUO983851 LEK983021:LEK983851 LOG983021:LOG983851 LYC983021:LYC983851 MHY983021:MHY983851 MRU983021:MRU983851 NBQ983021:NBQ983851 NLM983021:NLM983851 NVI983021:NVI983851 OFE983021:OFE983851 OPA983021:OPA983851 OYW983021:OYW983851 PIS983021:PIS983851 PSO983021:PSO983851 QCK983021:QCK983851 QMG983021:QMG983851 QWC983021:QWC983851 RFY983021:RFY983851 RPU983021:RPU983851 RZQ983021:RZQ983851 SJM983021:SJM983851 STI983021:STI983851 TDE983021:TDE983851 TNA983021:TNA983851 TWW983021:TWW983851 UGS983021:UGS983851 UQO983021:UQO983851 VAK983021:VAK983851 VKG983021:VKG983851 VUC983021:VUC983851 WDY983021:WDY983851 WNU983021:WNU983851 WXQ983021:WXQ983851 BF65517:BF66345 LB65517:LB66345 UX65517:UX66345 AET65517:AET66345 AOP65517:AOP66345 AYL65517:AYL66345 BIH65517:BIH66345 BSD65517:BSD66345 CBZ65517:CBZ66345 CLV65517:CLV66345 CVR65517:CVR66345 DFN65517:DFN66345 DPJ65517:DPJ66345 DZF65517:DZF66345 EJB65517:EJB66345 ESX65517:ESX66345 FCT65517:FCT66345 FMP65517:FMP66345 FWL65517:FWL66345 GGH65517:GGH66345 GQD65517:GQD66345 GZZ65517:GZZ66345 HJV65517:HJV66345 HTR65517:HTR66345 IDN65517:IDN66345 INJ65517:INJ66345 IXF65517:IXF66345 JHB65517:JHB66345 JQX65517:JQX66345 KAT65517:KAT66345 KKP65517:KKP66345 KUL65517:KUL66345 LEH65517:LEH66345 LOD65517:LOD66345 LXZ65517:LXZ66345 MHV65517:MHV66345 MRR65517:MRR66345 NBN65517:NBN66345 NLJ65517:NLJ66345 NVF65517:NVF66345 OFB65517:OFB66345 OOX65517:OOX66345 OYT65517:OYT66345 PIP65517:PIP66345 PSL65517:PSL66345 QCH65517:QCH66345 QMD65517:QMD66345 QVZ65517:QVZ66345 RFV65517:RFV66345 RPR65517:RPR66345 RZN65517:RZN66345 SJJ65517:SJJ66345 STF65517:STF66345 TDB65517:TDB66345 TMX65517:TMX66345 TWT65517:TWT66345 UGP65517:UGP66345 UQL65517:UQL66345 VAH65517:VAH66345 VKD65517:VKD66345 VTZ65517:VTZ66345 WDV65517:WDV66345 WNR65517:WNR66345 WXN65517:WXN66345 BF131053:BF131881 LB131053:LB131881 UX131053:UX131881 AET131053:AET131881 AOP131053:AOP131881 AYL131053:AYL131881 BIH131053:BIH131881 BSD131053:BSD131881 CBZ131053:CBZ131881 CLV131053:CLV131881 CVR131053:CVR131881 DFN131053:DFN131881 DPJ131053:DPJ131881 DZF131053:DZF131881 EJB131053:EJB131881 ESX131053:ESX131881 FCT131053:FCT131881 FMP131053:FMP131881 FWL131053:FWL131881 GGH131053:GGH131881 GQD131053:GQD131881 GZZ131053:GZZ131881 HJV131053:HJV131881 HTR131053:HTR131881 IDN131053:IDN131881 INJ131053:INJ131881 IXF131053:IXF131881 JHB131053:JHB131881 JQX131053:JQX131881 KAT131053:KAT131881 KKP131053:KKP131881 KUL131053:KUL131881 LEH131053:LEH131881 LOD131053:LOD131881 LXZ131053:LXZ131881 MHV131053:MHV131881 MRR131053:MRR131881 NBN131053:NBN131881 NLJ131053:NLJ131881 NVF131053:NVF131881 OFB131053:OFB131881 OOX131053:OOX131881 OYT131053:OYT131881 PIP131053:PIP131881 PSL131053:PSL131881 QCH131053:QCH131881 QMD131053:QMD131881 QVZ131053:QVZ131881 RFV131053:RFV131881 RPR131053:RPR131881 RZN131053:RZN131881 SJJ131053:SJJ131881 STF131053:STF131881 TDB131053:TDB131881 TMX131053:TMX131881 TWT131053:TWT131881 UGP131053:UGP131881 UQL131053:UQL131881 VAH131053:VAH131881 VKD131053:VKD131881 VTZ131053:VTZ131881 WDV131053:WDV131881 WNR131053:WNR131881 WXN131053:WXN131881 BF196589:BF197417 LB196589:LB197417 UX196589:UX197417 AET196589:AET197417 AOP196589:AOP197417 AYL196589:AYL197417 BIH196589:BIH197417 BSD196589:BSD197417 CBZ196589:CBZ197417 CLV196589:CLV197417 CVR196589:CVR197417 DFN196589:DFN197417 DPJ196589:DPJ197417 DZF196589:DZF197417 EJB196589:EJB197417 ESX196589:ESX197417 FCT196589:FCT197417 FMP196589:FMP197417 FWL196589:FWL197417 GGH196589:GGH197417 GQD196589:GQD197417 GZZ196589:GZZ197417 HJV196589:HJV197417 HTR196589:HTR197417 IDN196589:IDN197417 INJ196589:INJ197417 IXF196589:IXF197417 JHB196589:JHB197417 JQX196589:JQX197417 KAT196589:KAT197417 KKP196589:KKP197417 KUL196589:KUL197417 LEH196589:LEH197417 LOD196589:LOD197417 LXZ196589:LXZ197417 MHV196589:MHV197417 MRR196589:MRR197417 NBN196589:NBN197417 NLJ196589:NLJ197417 NVF196589:NVF197417 OFB196589:OFB197417 OOX196589:OOX197417 OYT196589:OYT197417 PIP196589:PIP197417 PSL196589:PSL197417 QCH196589:QCH197417 QMD196589:QMD197417 QVZ196589:QVZ197417 RFV196589:RFV197417 RPR196589:RPR197417 RZN196589:RZN197417 SJJ196589:SJJ197417 STF196589:STF197417 TDB196589:TDB197417 TMX196589:TMX197417 TWT196589:TWT197417 UGP196589:UGP197417 UQL196589:UQL197417 VAH196589:VAH197417 VKD196589:VKD197417 VTZ196589:VTZ197417 WDV196589:WDV197417 WNR196589:WNR197417 WXN196589:WXN197417 BF262125:BF262953 LB262125:LB262953 UX262125:UX262953 AET262125:AET262953 AOP262125:AOP262953 AYL262125:AYL262953 BIH262125:BIH262953 BSD262125:BSD262953 CBZ262125:CBZ262953 CLV262125:CLV262953 CVR262125:CVR262953 DFN262125:DFN262953 DPJ262125:DPJ262953 DZF262125:DZF262953 EJB262125:EJB262953 ESX262125:ESX262953 FCT262125:FCT262953 FMP262125:FMP262953 FWL262125:FWL262953 GGH262125:GGH262953 GQD262125:GQD262953 GZZ262125:GZZ262953 HJV262125:HJV262953 HTR262125:HTR262953 IDN262125:IDN262953 INJ262125:INJ262953 IXF262125:IXF262953 JHB262125:JHB262953 JQX262125:JQX262953 KAT262125:KAT262953 KKP262125:KKP262953 KUL262125:KUL262953 LEH262125:LEH262953 LOD262125:LOD262953 LXZ262125:LXZ262953 MHV262125:MHV262953 MRR262125:MRR262953 NBN262125:NBN262953 NLJ262125:NLJ262953 NVF262125:NVF262953 OFB262125:OFB262953 OOX262125:OOX262953 OYT262125:OYT262953 PIP262125:PIP262953 PSL262125:PSL262953 QCH262125:QCH262953 QMD262125:QMD262953 QVZ262125:QVZ262953 RFV262125:RFV262953 RPR262125:RPR262953 RZN262125:RZN262953 SJJ262125:SJJ262953 STF262125:STF262953 TDB262125:TDB262953 TMX262125:TMX262953 TWT262125:TWT262953 UGP262125:UGP262953 UQL262125:UQL262953 VAH262125:VAH262953 VKD262125:VKD262953 VTZ262125:VTZ262953 WDV262125:WDV262953 WNR262125:WNR262953 WXN262125:WXN262953 BF327661:BF328489 LB327661:LB328489 UX327661:UX328489 AET327661:AET328489 AOP327661:AOP328489 AYL327661:AYL328489 BIH327661:BIH328489 BSD327661:BSD328489 CBZ327661:CBZ328489 CLV327661:CLV328489 CVR327661:CVR328489 DFN327661:DFN328489 DPJ327661:DPJ328489 DZF327661:DZF328489 EJB327661:EJB328489 ESX327661:ESX328489 FCT327661:FCT328489 FMP327661:FMP328489 FWL327661:FWL328489 GGH327661:GGH328489 GQD327661:GQD328489 GZZ327661:GZZ328489 HJV327661:HJV328489 HTR327661:HTR328489 IDN327661:IDN328489 INJ327661:INJ328489 IXF327661:IXF328489 JHB327661:JHB328489 JQX327661:JQX328489 KAT327661:KAT328489 KKP327661:KKP328489 KUL327661:KUL328489 LEH327661:LEH328489 LOD327661:LOD328489 LXZ327661:LXZ328489 MHV327661:MHV328489 MRR327661:MRR328489 NBN327661:NBN328489 NLJ327661:NLJ328489 NVF327661:NVF328489 OFB327661:OFB328489 OOX327661:OOX328489 OYT327661:OYT328489 PIP327661:PIP328489 PSL327661:PSL328489 QCH327661:QCH328489 QMD327661:QMD328489 QVZ327661:QVZ328489 RFV327661:RFV328489 RPR327661:RPR328489 RZN327661:RZN328489 SJJ327661:SJJ328489 STF327661:STF328489 TDB327661:TDB328489 TMX327661:TMX328489 TWT327661:TWT328489 UGP327661:UGP328489 UQL327661:UQL328489 VAH327661:VAH328489 VKD327661:VKD328489 VTZ327661:VTZ328489 WDV327661:WDV328489 WNR327661:WNR328489 WXN327661:WXN328489 BF393197:BF394025 LB393197:LB394025 UX393197:UX394025 AET393197:AET394025 AOP393197:AOP394025 AYL393197:AYL394025 BIH393197:BIH394025 BSD393197:BSD394025 CBZ393197:CBZ394025 CLV393197:CLV394025 CVR393197:CVR394025 DFN393197:DFN394025 DPJ393197:DPJ394025 DZF393197:DZF394025 EJB393197:EJB394025 ESX393197:ESX394025 FCT393197:FCT394025 FMP393197:FMP394025 FWL393197:FWL394025 GGH393197:GGH394025 GQD393197:GQD394025 GZZ393197:GZZ394025 HJV393197:HJV394025 HTR393197:HTR394025 IDN393197:IDN394025 INJ393197:INJ394025 IXF393197:IXF394025 JHB393197:JHB394025 JQX393197:JQX394025 KAT393197:KAT394025 KKP393197:KKP394025 KUL393197:KUL394025 LEH393197:LEH394025 LOD393197:LOD394025 LXZ393197:LXZ394025 MHV393197:MHV394025 MRR393197:MRR394025 NBN393197:NBN394025 NLJ393197:NLJ394025 NVF393197:NVF394025 OFB393197:OFB394025 OOX393197:OOX394025 OYT393197:OYT394025 PIP393197:PIP394025 PSL393197:PSL394025 QCH393197:QCH394025 QMD393197:QMD394025 QVZ393197:QVZ394025 RFV393197:RFV394025 RPR393197:RPR394025 RZN393197:RZN394025 SJJ393197:SJJ394025 STF393197:STF394025 TDB393197:TDB394025 TMX393197:TMX394025 TWT393197:TWT394025 UGP393197:UGP394025 UQL393197:UQL394025 VAH393197:VAH394025 VKD393197:VKD394025 VTZ393197:VTZ394025 WDV393197:WDV394025 WNR393197:WNR394025 WXN393197:WXN394025 BF458733:BF459561 LB458733:LB459561 UX458733:UX459561 AET458733:AET459561 AOP458733:AOP459561 AYL458733:AYL459561 BIH458733:BIH459561 BSD458733:BSD459561 CBZ458733:CBZ459561 CLV458733:CLV459561 CVR458733:CVR459561 DFN458733:DFN459561 DPJ458733:DPJ459561 DZF458733:DZF459561 EJB458733:EJB459561 ESX458733:ESX459561 FCT458733:FCT459561 FMP458733:FMP459561 FWL458733:FWL459561 GGH458733:GGH459561 GQD458733:GQD459561 GZZ458733:GZZ459561 HJV458733:HJV459561 HTR458733:HTR459561 IDN458733:IDN459561 INJ458733:INJ459561 IXF458733:IXF459561 JHB458733:JHB459561 JQX458733:JQX459561 KAT458733:KAT459561 KKP458733:KKP459561 KUL458733:KUL459561 LEH458733:LEH459561 LOD458733:LOD459561 LXZ458733:LXZ459561 MHV458733:MHV459561 MRR458733:MRR459561 NBN458733:NBN459561 NLJ458733:NLJ459561 NVF458733:NVF459561 OFB458733:OFB459561 OOX458733:OOX459561 OYT458733:OYT459561 PIP458733:PIP459561 PSL458733:PSL459561 QCH458733:QCH459561 QMD458733:QMD459561 QVZ458733:QVZ459561 RFV458733:RFV459561 RPR458733:RPR459561 RZN458733:RZN459561 SJJ458733:SJJ459561 STF458733:STF459561 TDB458733:TDB459561 TMX458733:TMX459561 TWT458733:TWT459561 UGP458733:UGP459561 UQL458733:UQL459561 VAH458733:VAH459561 VKD458733:VKD459561 VTZ458733:VTZ459561 WDV458733:WDV459561 WNR458733:WNR459561 WXN458733:WXN459561 BF524269:BF525097 LB524269:LB525097 UX524269:UX525097 AET524269:AET525097 AOP524269:AOP525097 AYL524269:AYL525097 BIH524269:BIH525097 BSD524269:BSD525097 CBZ524269:CBZ525097 CLV524269:CLV525097 CVR524269:CVR525097 DFN524269:DFN525097 DPJ524269:DPJ525097 DZF524269:DZF525097 EJB524269:EJB525097 ESX524269:ESX525097 FCT524269:FCT525097 FMP524269:FMP525097 FWL524269:FWL525097 GGH524269:GGH525097 GQD524269:GQD525097 GZZ524269:GZZ525097 HJV524269:HJV525097 HTR524269:HTR525097 IDN524269:IDN525097 INJ524269:INJ525097 IXF524269:IXF525097 JHB524269:JHB525097 JQX524269:JQX525097 KAT524269:KAT525097 KKP524269:KKP525097 KUL524269:KUL525097 LEH524269:LEH525097 LOD524269:LOD525097 LXZ524269:LXZ525097 MHV524269:MHV525097 MRR524269:MRR525097 NBN524269:NBN525097 NLJ524269:NLJ525097 NVF524269:NVF525097 OFB524269:OFB525097 OOX524269:OOX525097 OYT524269:OYT525097 PIP524269:PIP525097 PSL524269:PSL525097 QCH524269:QCH525097 QMD524269:QMD525097 QVZ524269:QVZ525097 RFV524269:RFV525097 RPR524269:RPR525097 RZN524269:RZN525097 SJJ524269:SJJ525097 STF524269:STF525097 TDB524269:TDB525097 TMX524269:TMX525097 TWT524269:TWT525097 UGP524269:UGP525097 UQL524269:UQL525097 VAH524269:VAH525097 VKD524269:VKD525097 VTZ524269:VTZ525097 WDV524269:WDV525097 WNR524269:WNR525097 WXN524269:WXN525097 BF589805:BF590633 LB589805:LB590633 UX589805:UX590633 AET589805:AET590633 AOP589805:AOP590633 AYL589805:AYL590633 BIH589805:BIH590633 BSD589805:BSD590633 CBZ589805:CBZ590633 CLV589805:CLV590633 CVR589805:CVR590633 DFN589805:DFN590633 DPJ589805:DPJ590633 DZF589805:DZF590633 EJB589805:EJB590633 ESX589805:ESX590633 FCT589805:FCT590633 FMP589805:FMP590633 FWL589805:FWL590633 GGH589805:GGH590633 GQD589805:GQD590633 GZZ589805:GZZ590633 HJV589805:HJV590633 HTR589805:HTR590633 IDN589805:IDN590633 INJ589805:INJ590633 IXF589805:IXF590633 JHB589805:JHB590633 JQX589805:JQX590633 KAT589805:KAT590633 KKP589805:KKP590633 KUL589805:KUL590633 LEH589805:LEH590633 LOD589805:LOD590633 LXZ589805:LXZ590633 MHV589805:MHV590633 MRR589805:MRR590633 NBN589805:NBN590633 NLJ589805:NLJ590633 NVF589805:NVF590633 OFB589805:OFB590633 OOX589805:OOX590633 OYT589805:OYT590633 PIP589805:PIP590633 PSL589805:PSL590633 QCH589805:QCH590633 QMD589805:QMD590633 QVZ589805:QVZ590633 RFV589805:RFV590633 RPR589805:RPR590633 RZN589805:RZN590633 SJJ589805:SJJ590633 STF589805:STF590633 TDB589805:TDB590633 TMX589805:TMX590633 TWT589805:TWT590633 UGP589805:UGP590633 UQL589805:UQL590633 VAH589805:VAH590633 VKD589805:VKD590633 VTZ589805:VTZ590633 WDV589805:WDV590633 WNR589805:WNR590633 WXN589805:WXN590633 BF655341:BF656169 LB655341:LB656169 UX655341:UX656169 AET655341:AET656169 AOP655341:AOP656169 AYL655341:AYL656169 BIH655341:BIH656169 BSD655341:BSD656169 CBZ655341:CBZ656169 CLV655341:CLV656169 CVR655341:CVR656169 DFN655341:DFN656169 DPJ655341:DPJ656169 DZF655341:DZF656169 EJB655341:EJB656169 ESX655341:ESX656169 FCT655341:FCT656169 FMP655341:FMP656169 FWL655341:FWL656169 GGH655341:GGH656169 GQD655341:GQD656169 GZZ655341:GZZ656169 HJV655341:HJV656169 HTR655341:HTR656169 IDN655341:IDN656169 INJ655341:INJ656169 IXF655341:IXF656169 JHB655341:JHB656169 JQX655341:JQX656169 KAT655341:KAT656169 KKP655341:KKP656169 KUL655341:KUL656169 LEH655341:LEH656169 LOD655341:LOD656169 LXZ655341:LXZ656169 MHV655341:MHV656169 MRR655341:MRR656169 NBN655341:NBN656169 NLJ655341:NLJ656169 NVF655341:NVF656169 OFB655341:OFB656169 OOX655341:OOX656169 OYT655341:OYT656169 PIP655341:PIP656169 PSL655341:PSL656169 QCH655341:QCH656169 QMD655341:QMD656169 QVZ655341:QVZ656169 RFV655341:RFV656169 RPR655341:RPR656169 RZN655341:RZN656169 SJJ655341:SJJ656169 STF655341:STF656169 TDB655341:TDB656169 TMX655341:TMX656169 TWT655341:TWT656169 UGP655341:UGP656169 UQL655341:UQL656169 VAH655341:VAH656169 VKD655341:VKD656169 VTZ655341:VTZ656169 WDV655341:WDV656169 WNR655341:WNR656169 WXN655341:WXN656169 BF720877:BF721705 LB720877:LB721705 UX720877:UX721705 AET720877:AET721705 AOP720877:AOP721705 AYL720877:AYL721705 BIH720877:BIH721705 BSD720877:BSD721705 CBZ720877:CBZ721705 CLV720877:CLV721705 CVR720877:CVR721705 DFN720877:DFN721705 DPJ720877:DPJ721705 DZF720877:DZF721705 EJB720877:EJB721705 ESX720877:ESX721705 FCT720877:FCT721705 FMP720877:FMP721705 FWL720877:FWL721705 GGH720877:GGH721705 GQD720877:GQD721705 GZZ720877:GZZ721705 HJV720877:HJV721705 HTR720877:HTR721705 IDN720877:IDN721705 INJ720877:INJ721705 IXF720877:IXF721705 JHB720877:JHB721705 JQX720877:JQX721705 KAT720877:KAT721705 KKP720877:KKP721705 KUL720877:KUL721705 LEH720877:LEH721705 LOD720877:LOD721705 LXZ720877:LXZ721705 MHV720877:MHV721705 MRR720877:MRR721705 NBN720877:NBN721705 NLJ720877:NLJ721705 NVF720877:NVF721705 OFB720877:OFB721705 OOX720877:OOX721705 OYT720877:OYT721705 PIP720877:PIP721705 PSL720877:PSL721705 QCH720877:QCH721705 QMD720877:QMD721705 QVZ720877:QVZ721705 RFV720877:RFV721705 RPR720877:RPR721705 RZN720877:RZN721705 SJJ720877:SJJ721705 STF720877:STF721705 TDB720877:TDB721705 TMX720877:TMX721705 TWT720877:TWT721705 UGP720877:UGP721705 UQL720877:UQL721705 VAH720877:VAH721705 VKD720877:VKD721705 VTZ720877:VTZ721705 WDV720877:WDV721705 WNR720877:WNR721705 WXN720877:WXN721705 BF786413:BF787241 LB786413:LB787241 UX786413:UX787241 AET786413:AET787241 AOP786413:AOP787241 AYL786413:AYL787241 BIH786413:BIH787241 BSD786413:BSD787241 CBZ786413:CBZ787241 CLV786413:CLV787241 CVR786413:CVR787241 DFN786413:DFN787241 DPJ786413:DPJ787241 DZF786413:DZF787241 EJB786413:EJB787241 ESX786413:ESX787241 FCT786413:FCT787241 FMP786413:FMP787241 FWL786413:FWL787241 GGH786413:GGH787241 GQD786413:GQD787241 GZZ786413:GZZ787241 HJV786413:HJV787241 HTR786413:HTR787241 IDN786413:IDN787241 INJ786413:INJ787241 IXF786413:IXF787241 JHB786413:JHB787241 JQX786413:JQX787241 KAT786413:KAT787241 KKP786413:KKP787241 KUL786413:KUL787241 LEH786413:LEH787241 LOD786413:LOD787241 LXZ786413:LXZ787241 MHV786413:MHV787241 MRR786413:MRR787241 NBN786413:NBN787241 NLJ786413:NLJ787241 NVF786413:NVF787241 OFB786413:OFB787241 OOX786413:OOX787241 OYT786413:OYT787241 PIP786413:PIP787241 PSL786413:PSL787241 QCH786413:QCH787241 QMD786413:QMD787241 QVZ786413:QVZ787241 RFV786413:RFV787241 RPR786413:RPR787241 RZN786413:RZN787241 SJJ786413:SJJ787241 STF786413:STF787241 TDB786413:TDB787241 TMX786413:TMX787241 TWT786413:TWT787241 UGP786413:UGP787241 UQL786413:UQL787241 VAH786413:VAH787241 VKD786413:VKD787241 VTZ786413:VTZ787241 WDV786413:WDV787241 WNR786413:WNR787241 WXN786413:WXN787241 BF851949:BF852777 LB851949:LB852777 UX851949:UX852777 AET851949:AET852777 AOP851949:AOP852777 AYL851949:AYL852777 BIH851949:BIH852777 BSD851949:BSD852777 CBZ851949:CBZ852777 CLV851949:CLV852777 CVR851949:CVR852777 DFN851949:DFN852777 DPJ851949:DPJ852777 DZF851949:DZF852777 EJB851949:EJB852777 ESX851949:ESX852777 FCT851949:FCT852777 FMP851949:FMP852777 FWL851949:FWL852777 GGH851949:GGH852777 GQD851949:GQD852777 GZZ851949:GZZ852777 HJV851949:HJV852777 HTR851949:HTR852777 IDN851949:IDN852777 INJ851949:INJ852777 IXF851949:IXF852777 JHB851949:JHB852777 JQX851949:JQX852777 KAT851949:KAT852777 KKP851949:KKP852777 KUL851949:KUL852777 LEH851949:LEH852777 LOD851949:LOD852777 LXZ851949:LXZ852777 MHV851949:MHV852777 MRR851949:MRR852777 NBN851949:NBN852777 NLJ851949:NLJ852777 NVF851949:NVF852777 OFB851949:OFB852777 OOX851949:OOX852777 OYT851949:OYT852777 PIP851949:PIP852777 PSL851949:PSL852777 QCH851949:QCH852777 QMD851949:QMD852777 QVZ851949:QVZ852777 RFV851949:RFV852777 RPR851949:RPR852777 RZN851949:RZN852777 SJJ851949:SJJ852777 STF851949:STF852777 TDB851949:TDB852777 TMX851949:TMX852777 TWT851949:TWT852777 UGP851949:UGP852777 UQL851949:UQL852777 VAH851949:VAH852777 VKD851949:VKD852777 VTZ851949:VTZ852777 WDV851949:WDV852777 WNR851949:WNR852777 WXN851949:WXN852777 BF917485:BF918313 LB917485:LB918313 UX917485:UX918313 AET917485:AET918313 AOP917485:AOP918313 AYL917485:AYL918313 BIH917485:BIH918313 BSD917485:BSD918313 CBZ917485:CBZ918313 CLV917485:CLV918313 CVR917485:CVR918313 DFN917485:DFN918313 DPJ917485:DPJ918313 DZF917485:DZF918313 EJB917485:EJB918313 ESX917485:ESX918313 FCT917485:FCT918313 FMP917485:FMP918313 FWL917485:FWL918313 GGH917485:GGH918313 GQD917485:GQD918313 GZZ917485:GZZ918313 HJV917485:HJV918313 HTR917485:HTR918313 IDN917485:IDN918313 INJ917485:INJ918313 IXF917485:IXF918313 JHB917485:JHB918313 JQX917485:JQX918313 KAT917485:KAT918313 KKP917485:KKP918313 KUL917485:KUL918313 LEH917485:LEH918313 LOD917485:LOD918313 LXZ917485:LXZ918313 MHV917485:MHV918313 MRR917485:MRR918313 NBN917485:NBN918313 NLJ917485:NLJ918313 NVF917485:NVF918313 OFB917485:OFB918313 OOX917485:OOX918313 OYT917485:OYT918313 PIP917485:PIP918313 PSL917485:PSL918313 QCH917485:QCH918313 QMD917485:QMD918313 QVZ917485:QVZ918313 RFV917485:RFV918313 RPR917485:RPR918313 RZN917485:RZN918313 SJJ917485:SJJ918313 STF917485:STF918313 TDB917485:TDB918313 TMX917485:TMX918313 TWT917485:TWT918313 UGP917485:UGP918313 UQL917485:UQL918313 VAH917485:VAH918313 VKD917485:VKD918313 VTZ917485:VTZ918313 WDV917485:WDV918313 WNR917485:WNR918313 WXN917485:WXN918313 BF983021:BF983849 LB983021:LB983849 UX983021:UX983849 AET983021:AET983849 AOP983021:AOP983849 AYL983021:AYL983849 BIH983021:BIH983849 BSD983021:BSD983849 CBZ983021:CBZ983849 CLV983021:CLV983849 CVR983021:CVR983849 DFN983021:DFN983849 DPJ983021:DPJ983849 DZF983021:DZF983849 EJB983021:EJB983849 ESX983021:ESX983849 FCT983021:FCT983849 FMP983021:FMP983849 FWL983021:FWL983849 GGH983021:GGH983849 GQD983021:GQD983849 GZZ983021:GZZ983849 HJV983021:HJV983849 HTR983021:HTR983849 IDN983021:IDN983849 INJ983021:INJ983849 IXF983021:IXF983849 JHB983021:JHB983849 JQX983021:JQX983849 KAT983021:KAT983849 KKP983021:KKP983849 KUL983021:KUL983849 LEH983021:LEH983849 LOD983021:LOD983849 LXZ983021:LXZ983849 MHV983021:MHV983849 MRR983021:MRR983849 NBN983021:NBN983849 NLJ983021:NLJ983849 NVF983021:NVF983849 OFB983021:OFB983849 OOX983021:OOX983849 OYT983021:OYT983849 PIP983021:PIP983849 PSL983021:PSL983849 QCH983021:QCH983849 QMD983021:QMD983849 QVZ983021:QVZ983849 RFV983021:RFV983849 RPR983021:RPR983849 RZN983021:RZN983849 SJJ983021:SJJ983849 STF983021:STF983849 TDB983021:TDB983849 TMX983021:TMX983849 TWT983021:TWT983849 UGP983021:UGP983849 UQL983021:UQL983849 VAH983021:VAH983849 VKD983021:VKD983849 VTZ983021:VTZ983849 WDV983021:WDV983849 WNR983021:WNR983849 WXN983021:WXN983849 WXK983021:WXK983849 BC65517:BC66345 KY65517:KY66345 UU65517:UU66345 AEQ65517:AEQ66345 AOM65517:AOM66345 AYI65517:AYI66345 BIE65517:BIE66345 BSA65517:BSA66345 CBW65517:CBW66345 CLS65517:CLS66345 CVO65517:CVO66345 DFK65517:DFK66345 DPG65517:DPG66345 DZC65517:DZC66345 EIY65517:EIY66345 ESU65517:ESU66345 FCQ65517:FCQ66345 FMM65517:FMM66345 FWI65517:FWI66345 GGE65517:GGE66345 GQA65517:GQA66345 GZW65517:GZW66345 HJS65517:HJS66345 HTO65517:HTO66345 IDK65517:IDK66345 ING65517:ING66345 IXC65517:IXC66345 JGY65517:JGY66345 JQU65517:JQU66345 KAQ65517:KAQ66345 KKM65517:KKM66345 KUI65517:KUI66345 LEE65517:LEE66345 LOA65517:LOA66345 LXW65517:LXW66345 MHS65517:MHS66345 MRO65517:MRO66345 NBK65517:NBK66345 NLG65517:NLG66345 NVC65517:NVC66345 OEY65517:OEY66345 OOU65517:OOU66345 OYQ65517:OYQ66345 PIM65517:PIM66345 PSI65517:PSI66345 QCE65517:QCE66345 QMA65517:QMA66345 QVW65517:QVW66345 RFS65517:RFS66345 RPO65517:RPO66345 RZK65517:RZK66345 SJG65517:SJG66345 STC65517:STC66345 TCY65517:TCY66345 TMU65517:TMU66345 TWQ65517:TWQ66345 UGM65517:UGM66345 UQI65517:UQI66345 VAE65517:VAE66345 VKA65517:VKA66345 VTW65517:VTW66345 WDS65517:WDS66345 WNO65517:WNO66345 WXK65517:WXK66345 BC131053:BC131881 KY131053:KY131881 UU131053:UU131881 AEQ131053:AEQ131881 AOM131053:AOM131881 AYI131053:AYI131881 BIE131053:BIE131881 BSA131053:BSA131881 CBW131053:CBW131881 CLS131053:CLS131881 CVO131053:CVO131881 DFK131053:DFK131881 DPG131053:DPG131881 DZC131053:DZC131881 EIY131053:EIY131881 ESU131053:ESU131881 FCQ131053:FCQ131881 FMM131053:FMM131881 FWI131053:FWI131881 GGE131053:GGE131881 GQA131053:GQA131881 GZW131053:GZW131881 HJS131053:HJS131881 HTO131053:HTO131881 IDK131053:IDK131881 ING131053:ING131881 IXC131053:IXC131881 JGY131053:JGY131881 JQU131053:JQU131881 KAQ131053:KAQ131881 KKM131053:KKM131881 KUI131053:KUI131881 LEE131053:LEE131881 LOA131053:LOA131881 LXW131053:LXW131881 MHS131053:MHS131881 MRO131053:MRO131881 NBK131053:NBK131881 NLG131053:NLG131881 NVC131053:NVC131881 OEY131053:OEY131881 OOU131053:OOU131881 OYQ131053:OYQ131881 PIM131053:PIM131881 PSI131053:PSI131881 QCE131053:QCE131881 QMA131053:QMA131881 QVW131053:QVW131881 RFS131053:RFS131881 RPO131053:RPO131881 RZK131053:RZK131881 SJG131053:SJG131881 STC131053:STC131881 TCY131053:TCY131881 TMU131053:TMU131881 TWQ131053:TWQ131881 UGM131053:UGM131881 UQI131053:UQI131881 VAE131053:VAE131881 VKA131053:VKA131881 VTW131053:VTW131881 WDS131053:WDS131881 WNO131053:WNO131881 WXK131053:WXK131881 BC196589:BC197417 KY196589:KY197417 UU196589:UU197417 AEQ196589:AEQ197417 AOM196589:AOM197417 AYI196589:AYI197417 BIE196589:BIE197417 BSA196589:BSA197417 CBW196589:CBW197417 CLS196589:CLS197417 CVO196589:CVO197417 DFK196589:DFK197417 DPG196589:DPG197417 DZC196589:DZC197417 EIY196589:EIY197417 ESU196589:ESU197417 FCQ196589:FCQ197417 FMM196589:FMM197417 FWI196589:FWI197417 GGE196589:GGE197417 GQA196589:GQA197417 GZW196589:GZW197417 HJS196589:HJS197417 HTO196589:HTO197417 IDK196589:IDK197417 ING196589:ING197417 IXC196589:IXC197417 JGY196589:JGY197417 JQU196589:JQU197417 KAQ196589:KAQ197417 KKM196589:KKM197417 KUI196589:KUI197417 LEE196589:LEE197417 LOA196589:LOA197417 LXW196589:LXW197417 MHS196589:MHS197417 MRO196589:MRO197417 NBK196589:NBK197417 NLG196589:NLG197417 NVC196589:NVC197417 OEY196589:OEY197417 OOU196589:OOU197417 OYQ196589:OYQ197417 PIM196589:PIM197417 PSI196589:PSI197417 QCE196589:QCE197417 QMA196589:QMA197417 QVW196589:QVW197417 RFS196589:RFS197417 RPO196589:RPO197417 RZK196589:RZK197417 SJG196589:SJG197417 STC196589:STC197417 TCY196589:TCY197417 TMU196589:TMU197417 TWQ196589:TWQ197417 UGM196589:UGM197417 UQI196589:UQI197417 VAE196589:VAE197417 VKA196589:VKA197417 VTW196589:VTW197417 WDS196589:WDS197417 WNO196589:WNO197417 WXK196589:WXK197417 BC262125:BC262953 KY262125:KY262953 UU262125:UU262953 AEQ262125:AEQ262953 AOM262125:AOM262953 AYI262125:AYI262953 BIE262125:BIE262953 BSA262125:BSA262953 CBW262125:CBW262953 CLS262125:CLS262953 CVO262125:CVO262953 DFK262125:DFK262953 DPG262125:DPG262953 DZC262125:DZC262953 EIY262125:EIY262953 ESU262125:ESU262953 FCQ262125:FCQ262953 FMM262125:FMM262953 FWI262125:FWI262953 GGE262125:GGE262953 GQA262125:GQA262953 GZW262125:GZW262953 HJS262125:HJS262953 HTO262125:HTO262953 IDK262125:IDK262953 ING262125:ING262953 IXC262125:IXC262953 JGY262125:JGY262953 JQU262125:JQU262953 KAQ262125:KAQ262953 KKM262125:KKM262953 KUI262125:KUI262953 LEE262125:LEE262953 LOA262125:LOA262953 LXW262125:LXW262953 MHS262125:MHS262953 MRO262125:MRO262953 NBK262125:NBK262953 NLG262125:NLG262953 NVC262125:NVC262953 OEY262125:OEY262953 OOU262125:OOU262953 OYQ262125:OYQ262953 PIM262125:PIM262953 PSI262125:PSI262953 QCE262125:QCE262953 QMA262125:QMA262953 QVW262125:QVW262953 RFS262125:RFS262953 RPO262125:RPO262953 RZK262125:RZK262953 SJG262125:SJG262953 STC262125:STC262953 TCY262125:TCY262953 TMU262125:TMU262953 TWQ262125:TWQ262953 UGM262125:UGM262953 UQI262125:UQI262953 VAE262125:VAE262953 VKA262125:VKA262953 VTW262125:VTW262953 WDS262125:WDS262953 WNO262125:WNO262953 WXK262125:WXK262953 BC327661:BC328489 KY327661:KY328489 UU327661:UU328489 AEQ327661:AEQ328489 AOM327661:AOM328489 AYI327661:AYI328489 BIE327661:BIE328489 BSA327661:BSA328489 CBW327661:CBW328489 CLS327661:CLS328489 CVO327661:CVO328489 DFK327661:DFK328489 DPG327661:DPG328489 DZC327661:DZC328489 EIY327661:EIY328489 ESU327661:ESU328489 FCQ327661:FCQ328489 FMM327661:FMM328489 FWI327661:FWI328489 GGE327661:GGE328489 GQA327661:GQA328489 GZW327661:GZW328489 HJS327661:HJS328489 HTO327661:HTO328489 IDK327661:IDK328489 ING327661:ING328489 IXC327661:IXC328489 JGY327661:JGY328489 JQU327661:JQU328489 KAQ327661:KAQ328489 KKM327661:KKM328489 KUI327661:KUI328489 LEE327661:LEE328489 LOA327661:LOA328489 LXW327661:LXW328489 MHS327661:MHS328489 MRO327661:MRO328489 NBK327661:NBK328489 NLG327661:NLG328489 NVC327661:NVC328489 OEY327661:OEY328489 OOU327661:OOU328489 OYQ327661:OYQ328489 PIM327661:PIM328489 PSI327661:PSI328489 QCE327661:QCE328489 QMA327661:QMA328489 QVW327661:QVW328489 RFS327661:RFS328489 RPO327661:RPO328489 RZK327661:RZK328489 SJG327661:SJG328489 STC327661:STC328489 TCY327661:TCY328489 TMU327661:TMU328489 TWQ327661:TWQ328489 UGM327661:UGM328489 UQI327661:UQI328489 VAE327661:VAE328489 VKA327661:VKA328489 VTW327661:VTW328489 WDS327661:WDS328489 WNO327661:WNO328489 WXK327661:WXK328489 BC393197:BC394025 KY393197:KY394025 UU393197:UU394025 AEQ393197:AEQ394025 AOM393197:AOM394025 AYI393197:AYI394025 BIE393197:BIE394025 BSA393197:BSA394025 CBW393197:CBW394025 CLS393197:CLS394025 CVO393197:CVO394025 DFK393197:DFK394025 DPG393197:DPG394025 DZC393197:DZC394025 EIY393197:EIY394025 ESU393197:ESU394025 FCQ393197:FCQ394025 FMM393197:FMM394025 FWI393197:FWI394025 GGE393197:GGE394025 GQA393197:GQA394025 GZW393197:GZW394025 HJS393197:HJS394025 HTO393197:HTO394025 IDK393197:IDK394025 ING393197:ING394025 IXC393197:IXC394025 JGY393197:JGY394025 JQU393197:JQU394025 KAQ393197:KAQ394025 KKM393197:KKM394025 KUI393197:KUI394025 LEE393197:LEE394025 LOA393197:LOA394025 LXW393197:LXW394025 MHS393197:MHS394025 MRO393197:MRO394025 NBK393197:NBK394025 NLG393197:NLG394025 NVC393197:NVC394025 OEY393197:OEY394025 OOU393197:OOU394025 OYQ393197:OYQ394025 PIM393197:PIM394025 PSI393197:PSI394025 QCE393197:QCE394025 QMA393197:QMA394025 QVW393197:QVW394025 RFS393197:RFS394025 RPO393197:RPO394025 RZK393197:RZK394025 SJG393197:SJG394025 STC393197:STC394025 TCY393197:TCY394025 TMU393197:TMU394025 TWQ393197:TWQ394025 UGM393197:UGM394025 UQI393197:UQI394025 VAE393197:VAE394025 VKA393197:VKA394025 VTW393197:VTW394025 WDS393197:WDS394025 WNO393197:WNO394025 WXK393197:WXK394025 BC458733:BC459561 KY458733:KY459561 UU458733:UU459561 AEQ458733:AEQ459561 AOM458733:AOM459561 AYI458733:AYI459561 BIE458733:BIE459561 BSA458733:BSA459561 CBW458733:CBW459561 CLS458733:CLS459561 CVO458733:CVO459561 DFK458733:DFK459561 DPG458733:DPG459561 DZC458733:DZC459561 EIY458733:EIY459561 ESU458733:ESU459561 FCQ458733:FCQ459561 FMM458733:FMM459561 FWI458733:FWI459561 GGE458733:GGE459561 GQA458733:GQA459561 GZW458733:GZW459561 HJS458733:HJS459561 HTO458733:HTO459561 IDK458733:IDK459561 ING458733:ING459561 IXC458733:IXC459561 JGY458733:JGY459561 JQU458733:JQU459561 KAQ458733:KAQ459561 KKM458733:KKM459561 KUI458733:KUI459561 LEE458733:LEE459561 LOA458733:LOA459561 LXW458733:LXW459561 MHS458733:MHS459561 MRO458733:MRO459561 NBK458733:NBK459561 NLG458733:NLG459561 NVC458733:NVC459561 OEY458733:OEY459561 OOU458733:OOU459561 OYQ458733:OYQ459561 PIM458733:PIM459561 PSI458733:PSI459561 QCE458733:QCE459561 QMA458733:QMA459561 QVW458733:QVW459561 RFS458733:RFS459561 RPO458733:RPO459561 RZK458733:RZK459561 SJG458733:SJG459561 STC458733:STC459561 TCY458733:TCY459561 TMU458733:TMU459561 TWQ458733:TWQ459561 UGM458733:UGM459561 UQI458733:UQI459561 VAE458733:VAE459561 VKA458733:VKA459561 VTW458733:VTW459561 WDS458733:WDS459561 WNO458733:WNO459561 WXK458733:WXK459561 BC524269:BC525097 KY524269:KY525097 UU524269:UU525097 AEQ524269:AEQ525097 AOM524269:AOM525097 AYI524269:AYI525097 BIE524269:BIE525097 BSA524269:BSA525097 CBW524269:CBW525097 CLS524269:CLS525097 CVO524269:CVO525097 DFK524269:DFK525097 DPG524269:DPG525097 DZC524269:DZC525097 EIY524269:EIY525097 ESU524269:ESU525097 FCQ524269:FCQ525097 FMM524269:FMM525097 FWI524269:FWI525097 GGE524269:GGE525097 GQA524269:GQA525097 GZW524269:GZW525097 HJS524269:HJS525097 HTO524269:HTO525097 IDK524269:IDK525097 ING524269:ING525097 IXC524269:IXC525097 JGY524269:JGY525097 JQU524269:JQU525097 KAQ524269:KAQ525097 KKM524269:KKM525097 KUI524269:KUI525097 LEE524269:LEE525097 LOA524269:LOA525097 LXW524269:LXW525097 MHS524269:MHS525097 MRO524269:MRO525097 NBK524269:NBK525097 NLG524269:NLG525097 NVC524269:NVC525097 OEY524269:OEY525097 OOU524269:OOU525097 OYQ524269:OYQ525097 PIM524269:PIM525097 PSI524269:PSI525097 QCE524269:QCE525097 QMA524269:QMA525097 QVW524269:QVW525097 RFS524269:RFS525097 RPO524269:RPO525097 RZK524269:RZK525097 SJG524269:SJG525097 STC524269:STC525097 TCY524269:TCY525097 TMU524269:TMU525097 TWQ524269:TWQ525097 UGM524269:UGM525097 UQI524269:UQI525097 VAE524269:VAE525097 VKA524269:VKA525097 VTW524269:VTW525097 WDS524269:WDS525097 WNO524269:WNO525097 WXK524269:WXK525097 BC589805:BC590633 KY589805:KY590633 UU589805:UU590633 AEQ589805:AEQ590633 AOM589805:AOM590633 AYI589805:AYI590633 BIE589805:BIE590633 BSA589805:BSA590633 CBW589805:CBW590633 CLS589805:CLS590633 CVO589805:CVO590633 DFK589805:DFK590633 DPG589805:DPG590633 DZC589805:DZC590633 EIY589805:EIY590633 ESU589805:ESU590633 FCQ589805:FCQ590633 FMM589805:FMM590633 FWI589805:FWI590633 GGE589805:GGE590633 GQA589805:GQA590633 GZW589805:GZW590633 HJS589805:HJS590633 HTO589805:HTO590633 IDK589805:IDK590633 ING589805:ING590633 IXC589805:IXC590633 JGY589805:JGY590633 JQU589805:JQU590633 KAQ589805:KAQ590633 KKM589805:KKM590633 KUI589805:KUI590633 LEE589805:LEE590633 LOA589805:LOA590633 LXW589805:LXW590633 MHS589805:MHS590633 MRO589805:MRO590633 NBK589805:NBK590633 NLG589805:NLG590633 NVC589805:NVC590633 OEY589805:OEY590633 OOU589805:OOU590633 OYQ589805:OYQ590633 PIM589805:PIM590633 PSI589805:PSI590633 QCE589805:QCE590633 QMA589805:QMA590633 QVW589805:QVW590633 RFS589805:RFS590633 RPO589805:RPO590633 RZK589805:RZK590633 SJG589805:SJG590633 STC589805:STC590633 TCY589805:TCY590633 TMU589805:TMU590633 TWQ589805:TWQ590633 UGM589805:UGM590633 UQI589805:UQI590633 VAE589805:VAE590633 VKA589805:VKA590633 VTW589805:VTW590633 WDS589805:WDS590633 WNO589805:WNO590633 WXK589805:WXK590633 BC655341:BC656169 KY655341:KY656169 UU655341:UU656169 AEQ655341:AEQ656169 AOM655341:AOM656169 AYI655341:AYI656169 BIE655341:BIE656169 BSA655341:BSA656169 CBW655341:CBW656169 CLS655341:CLS656169 CVO655341:CVO656169 DFK655341:DFK656169 DPG655341:DPG656169 DZC655341:DZC656169 EIY655341:EIY656169 ESU655341:ESU656169 FCQ655341:FCQ656169 FMM655341:FMM656169 FWI655341:FWI656169 GGE655341:GGE656169 GQA655341:GQA656169 GZW655341:GZW656169 HJS655341:HJS656169 HTO655341:HTO656169 IDK655341:IDK656169 ING655341:ING656169 IXC655341:IXC656169 JGY655341:JGY656169 JQU655341:JQU656169 KAQ655341:KAQ656169 KKM655341:KKM656169 KUI655341:KUI656169 LEE655341:LEE656169 LOA655341:LOA656169 LXW655341:LXW656169 MHS655341:MHS656169 MRO655341:MRO656169 NBK655341:NBK656169 NLG655341:NLG656169 NVC655341:NVC656169 OEY655341:OEY656169 OOU655341:OOU656169 OYQ655341:OYQ656169 PIM655341:PIM656169 PSI655341:PSI656169 QCE655341:QCE656169 QMA655341:QMA656169 QVW655341:QVW656169 RFS655341:RFS656169 RPO655341:RPO656169 RZK655341:RZK656169 SJG655341:SJG656169 STC655341:STC656169 TCY655341:TCY656169 TMU655341:TMU656169 TWQ655341:TWQ656169 UGM655341:UGM656169 UQI655341:UQI656169 VAE655341:VAE656169 VKA655341:VKA656169 VTW655341:VTW656169 WDS655341:WDS656169 WNO655341:WNO656169 WXK655341:WXK656169 BC720877:BC721705 KY720877:KY721705 UU720877:UU721705 AEQ720877:AEQ721705 AOM720877:AOM721705 AYI720877:AYI721705 BIE720877:BIE721705 BSA720877:BSA721705 CBW720877:CBW721705 CLS720877:CLS721705 CVO720877:CVO721705 DFK720877:DFK721705 DPG720877:DPG721705 DZC720877:DZC721705 EIY720877:EIY721705 ESU720877:ESU721705 FCQ720877:FCQ721705 FMM720877:FMM721705 FWI720877:FWI721705 GGE720877:GGE721705 GQA720877:GQA721705 GZW720877:GZW721705 HJS720877:HJS721705 HTO720877:HTO721705 IDK720877:IDK721705 ING720877:ING721705 IXC720877:IXC721705 JGY720877:JGY721705 JQU720877:JQU721705 KAQ720877:KAQ721705 KKM720877:KKM721705 KUI720877:KUI721705 LEE720877:LEE721705 LOA720877:LOA721705 LXW720877:LXW721705 MHS720877:MHS721705 MRO720877:MRO721705 NBK720877:NBK721705 NLG720877:NLG721705 NVC720877:NVC721705 OEY720877:OEY721705 OOU720877:OOU721705 OYQ720877:OYQ721705 PIM720877:PIM721705 PSI720877:PSI721705 QCE720877:QCE721705 QMA720877:QMA721705 QVW720877:QVW721705 RFS720877:RFS721705 RPO720877:RPO721705 RZK720877:RZK721705 SJG720877:SJG721705 STC720877:STC721705 TCY720877:TCY721705 TMU720877:TMU721705 TWQ720877:TWQ721705 UGM720877:UGM721705 UQI720877:UQI721705 VAE720877:VAE721705 VKA720877:VKA721705 VTW720877:VTW721705 WDS720877:WDS721705 WNO720877:WNO721705 WXK720877:WXK721705 BC786413:BC787241 KY786413:KY787241 UU786413:UU787241 AEQ786413:AEQ787241 AOM786413:AOM787241 AYI786413:AYI787241 BIE786413:BIE787241 BSA786413:BSA787241 CBW786413:CBW787241 CLS786413:CLS787241 CVO786413:CVO787241 DFK786413:DFK787241 DPG786413:DPG787241 DZC786413:DZC787241 EIY786413:EIY787241 ESU786413:ESU787241 FCQ786413:FCQ787241 FMM786413:FMM787241 FWI786413:FWI787241 GGE786413:GGE787241 GQA786413:GQA787241 GZW786413:GZW787241 HJS786413:HJS787241 HTO786413:HTO787241 IDK786413:IDK787241 ING786413:ING787241 IXC786413:IXC787241 JGY786413:JGY787241 JQU786413:JQU787241 KAQ786413:KAQ787241 KKM786413:KKM787241 KUI786413:KUI787241 LEE786413:LEE787241 LOA786413:LOA787241 LXW786413:LXW787241 MHS786413:MHS787241 MRO786413:MRO787241 NBK786413:NBK787241 NLG786413:NLG787241 NVC786413:NVC787241 OEY786413:OEY787241 OOU786413:OOU787241 OYQ786413:OYQ787241 PIM786413:PIM787241 PSI786413:PSI787241 QCE786413:QCE787241 QMA786413:QMA787241 QVW786413:QVW787241 RFS786413:RFS787241 RPO786413:RPO787241 RZK786413:RZK787241 SJG786413:SJG787241 STC786413:STC787241 TCY786413:TCY787241 TMU786413:TMU787241 TWQ786413:TWQ787241 UGM786413:UGM787241 UQI786413:UQI787241 VAE786413:VAE787241 VKA786413:VKA787241 VTW786413:VTW787241 WDS786413:WDS787241 WNO786413:WNO787241 WXK786413:WXK787241 BC851949:BC852777 KY851949:KY852777 UU851949:UU852777 AEQ851949:AEQ852777 AOM851949:AOM852777 AYI851949:AYI852777 BIE851949:BIE852777 BSA851949:BSA852777 CBW851949:CBW852777 CLS851949:CLS852777 CVO851949:CVO852777 DFK851949:DFK852777 DPG851949:DPG852777 DZC851949:DZC852777 EIY851949:EIY852777 ESU851949:ESU852777 FCQ851949:FCQ852777 FMM851949:FMM852777 FWI851949:FWI852777 GGE851949:GGE852777 GQA851949:GQA852777 GZW851949:GZW852777 HJS851949:HJS852777 HTO851949:HTO852777 IDK851949:IDK852777 ING851949:ING852777 IXC851949:IXC852777 JGY851949:JGY852777 JQU851949:JQU852777 KAQ851949:KAQ852777 KKM851949:KKM852777 KUI851949:KUI852777 LEE851949:LEE852777 LOA851949:LOA852777 LXW851949:LXW852777 MHS851949:MHS852777 MRO851949:MRO852777 NBK851949:NBK852777 NLG851949:NLG852777 NVC851949:NVC852777 OEY851949:OEY852777 OOU851949:OOU852777 OYQ851949:OYQ852777 PIM851949:PIM852777 PSI851949:PSI852777 QCE851949:QCE852777 QMA851949:QMA852777 QVW851949:QVW852777 RFS851949:RFS852777 RPO851949:RPO852777 RZK851949:RZK852777 SJG851949:SJG852777 STC851949:STC852777 TCY851949:TCY852777 TMU851949:TMU852777 TWQ851949:TWQ852777 UGM851949:UGM852777 UQI851949:UQI852777 VAE851949:VAE852777 VKA851949:VKA852777 VTW851949:VTW852777 WDS851949:WDS852777 WNO851949:WNO852777 WXK851949:WXK852777 BC917485:BC918313 KY917485:KY918313 UU917485:UU918313 AEQ917485:AEQ918313 AOM917485:AOM918313 AYI917485:AYI918313 BIE917485:BIE918313 BSA917485:BSA918313 CBW917485:CBW918313 CLS917485:CLS918313 CVO917485:CVO918313 DFK917485:DFK918313 DPG917485:DPG918313 DZC917485:DZC918313 EIY917485:EIY918313 ESU917485:ESU918313 FCQ917485:FCQ918313 FMM917485:FMM918313 FWI917485:FWI918313 GGE917485:GGE918313 GQA917485:GQA918313 GZW917485:GZW918313 HJS917485:HJS918313 HTO917485:HTO918313 IDK917485:IDK918313 ING917485:ING918313 IXC917485:IXC918313 JGY917485:JGY918313 JQU917485:JQU918313 KAQ917485:KAQ918313 KKM917485:KKM918313 KUI917485:KUI918313 LEE917485:LEE918313 LOA917485:LOA918313 LXW917485:LXW918313 MHS917485:MHS918313 MRO917485:MRO918313 NBK917485:NBK918313 NLG917485:NLG918313 NVC917485:NVC918313 OEY917485:OEY918313 OOU917485:OOU918313 OYQ917485:OYQ918313 PIM917485:PIM918313 PSI917485:PSI918313 QCE917485:QCE918313 QMA917485:QMA918313 QVW917485:QVW918313 RFS917485:RFS918313 RPO917485:RPO918313 RZK917485:RZK918313 SJG917485:SJG918313 STC917485:STC918313 TCY917485:TCY918313 TMU917485:TMU918313 TWQ917485:TWQ918313 UGM917485:UGM918313 UQI917485:UQI918313 VAE917485:VAE918313 VKA917485:VKA918313 VTW917485:VTW918313 WDS917485:WDS918313 WNO917485:WNO918313 WXK917485:WXK918313 BC983021:BC983849 KY983021:KY983849 UU983021:UU983849 AEQ983021:AEQ983849 AOM983021:AOM983849 AYI983021:AYI983849 BIE983021:BIE983849 BSA983021:BSA983849 CBW983021:CBW983849 CLS983021:CLS983849 CVO983021:CVO983849 DFK983021:DFK983849 DPG983021:DPG983849 DZC983021:DZC983849 EIY983021:EIY983849 ESU983021:ESU983849 FCQ983021:FCQ983849 FMM983021:FMM983849 FWI983021:FWI983849 GGE983021:GGE983849 GQA983021:GQA983849 GZW983021:GZW983849 HJS983021:HJS983849 HTO983021:HTO983849 IDK983021:IDK983849 ING983021:ING983849 IXC983021:IXC983849 JGY983021:JGY983849 JQU983021:JQU983849 KAQ983021:KAQ983849 KKM983021:KKM983849 KUI983021:KUI983849 LEE983021:LEE983849 LOA983021:LOA983849 LXW983021:LXW983849 MHS983021:MHS983849 MRO983021:MRO983849 NBK983021:NBK983849 NLG983021:NLG983849 NVC983021:NVC983849 OEY983021:OEY983849 OOU983021:OOU983849 OYQ983021:OYQ983849 PIM983021:PIM983849 PSI983021:PSI983849 QCE983021:QCE983849 QMA983021:QMA983849 QVW983021:QVW983849 RFS983021:RFS983849 RPO983021:RPO983849 RZK983021:RZK983849 SJG983021:SJG983849 STC983021:STC983849 TCY983021:TCY983849 TMU983021:TMU983849 TWQ983021:TWQ983849 UGM983021:UGM983849 UQI983021:UQI983849 VAE983021:VAE983849 VKA983021:VKA983849 VTW983021:VTW983849 WDS983021:WDS983849 WNO983021:WNO983849 KU11:KU16 BI10 BI17 WXN10 WXN17 WNR10 WNR17 WDV10 WDV17 VTZ10 VTZ17 VKD10 VKD17 VAH10 VAH17 UQL10 UQL17 UGP10 UGP17 TWT10 TWT17 TMX10 TMX17 TDB10 TDB17 STF10 STF17 SJJ10 SJJ17 RZN10 RZN17 RPR10 RPR17 RFV10 RFV17 QVZ10 QVZ17 QMD10 QMD17 QCH10 QCH17 PSL10 PSL17 PIP10 PIP17 OYT10 OYT17 OOX10 OOX17 OFB10 OFB17 NVF10 NVF17 NLJ10 NLJ17 NBN10 NBN17 MRR10 MRR17 MHV10 MHV17 LXZ10 LXZ17 LOD10 LOD17 LEH10 LEH17 KUL10 KUL17 KKP10 KKP17 KAT10 KAT17 JQX10 JQX17 JHB10 JHB17 IXF10 IXF17 INJ10 INJ17 IDN10 IDN17 HTR10 HTR17 HJV10 HJV17 GZZ10 GZZ17 GQD10 GQD17 GGH10 GGH17 FWL10 FWL17 FMP10 FMP17 FCT10 FCT17 ESX10 ESX17 EJB10 EJB17 DZF10 DZF17 DPJ10 DPJ17 DFN10 DFN17 CVR10 CVR17 CLV10 CLV17 CBZ10 CBZ17 BSD10 BSD17 BIH10 BIH17 AYL10 AYL17 AOP10 AOP17 AET10 AET17 UX10 UX17 LB10 LB17 WXQ10 WXQ17 WNU10 WNU17 WDY10 WDY17 VUC10 VUC17 VKG10 VKG17 VAK10 VAK17 UQO10 UQO17 UGS10 UGS17 TWW10 TWW17 TNA10 TNA17 TDE10 TDE17 STI10 STI17 SJM10 SJM17 RZQ10 RZQ17 RPU10 RPU17 RFY10 RFY17 QWC10 QWC17 QMG10 QMG17 QCK10 QCK17 PSO10 PSO17 PIS10 PIS17 OYW10 OYW17 OPA10 OPA17 OFE10 OFE17 NVI10 NVI17 NLM10 NLM17 NBQ10 NBQ17 MRU10 MRU17 MHY10 MHY17 LYC10 LYC17 LOG10 LOG17 LEK10 LEK17 KUO10 KUO17 KKS10 KKS17 KAW10 KAW17 JRA10 JRA17 JHE10 JHE17 IXI10 IXI17 INM10 INM17 IDQ10 IDQ17 HTU10 HTU17 HJY10 HJY17 HAC10 HAC17 GQG10 GQG17 GGK10 GGK17 FWO10 FWO17 FMS10 FMS17 FCW10 FCW17 ETA10 ETA17 EJE10 EJE17 DZI10 DZI17 DPM10 DPM17 DFQ10 DFQ17 CVU10 CVU17 CLY10 CLY17 CCC10 CCC17 BSG10 BSG17 BIK10 BIK17 AYO10 AYO17 AOS10 AOS17 AEW10 AEW17 VA10 VA17 LE10 LE17 WXK10 WXK17 WNO10 WNO17 WDS10 WDS17 VTW10 VTW17 VKA10 VKA17 VAE10 VAE17 UQI10 UQI17 UGM10 UGM17 TWQ10 TWQ17 TMU10 TMU17 TCY10 TCY17 STC10 STC17 SJG10 SJG17 RZK10 RZK17 RPO10 RPO17 RFS10 RFS17 QVW10 QVW17 QMA10 QMA17 QCE10 QCE17 PSI10 PSI17 PIM10 PIM17 OYQ10 OYQ17 OOU10 OOU17 OEY10 OEY17 NVC10 NVC17 NLG10 NLG17 NBK10 NBK17 MRO10 MRO17 MHS10 MHS17 LXW10 LXW17 LOA10 LOA17 LEE10 LEE17 KUI10 KUI17 KKM10 KKM17 KAQ10 KAQ17 JQU10 JQU17 JGY10 JGY17 IXC10 IXC17 ING10 ING17 IDK10 IDK17 HTO10 HTO17 HJS10 HJS17 GZW10 GZW17 GQA10 GQA17 GGE10 GGE17 FWI10 FWI17 FMM10 FMM17 FCQ10 FCQ17 ESU10 ESU17 EIY10 EIY17 DZC10 DZC17 DPG10 DPG17 DFK10 DFK17 CVO10 CVO17 CLS10 CLS17 CBW10 CBW17 BSA10 BSA17 BIE10 BIE17 AYI10 AYI17 AOM10 AOM17 AEQ10 AEQ17 UU10 UU17 KY10 KY17 WXJ11:WXJ16 WNN11:WNN16 WDR11:WDR16 VTV11:VTV16 VJZ11:VJZ16 VAD11:VAD16 UQH11:UQH16 UGL11:UGL16 TWP11:TWP16 TMT11:TMT16 TCX11:TCX16 STB11:STB16 SJF11:SJF16 RZJ11:RZJ16 RPN11:RPN16 RFR11:RFR16 QVV11:QVV16 QLZ11:QLZ16 QCD11:QCD16 PSH11:PSH16 PIL11:PIL16 OYP11:OYP16 OOT11:OOT16 OEX11:OEX16 NVB11:NVB16 NLF11:NLF16 NBJ11:NBJ16 MRN11:MRN16 MHR11:MHR16 LXV11:LXV16 LNZ11:LNZ16 LED11:LED16 KUH11:KUH16 KKL11:KKL16 KAP11:KAP16 JQT11:JQT16 JGX11:JGX16 IXB11:IXB16 INF11:INF16 IDJ11:IDJ16 HTN11:HTN16 HJR11:HJR16 GZV11:GZV16 GPZ11:GPZ16 GGD11:GGD16 FWH11:FWH16 FML11:FML16 FCP11:FCP16 EST11:EST16 EIX11:EIX16 DZB11:DZB16 DPF11:DPF16 DFJ11:DFJ16 CVN11:CVN16 CLR11:CLR16 CBV11:CBV16 BRZ11:BRZ16 BID11:BID16 AYH11:AYH16 AOL11:AOL16 AEP11:AEP16 UT11:UT16 KX11:KX16 WXM11:WXM16 WNQ11:WNQ16 WDU11:WDU16 VTY11:VTY16 VKC11:VKC16 VAG11:VAG16 UQK11:UQK16 UGO11:UGO16 TWS11:TWS16 TMW11:TMW16 TDA11:TDA16 STE11:STE16 SJI11:SJI16 RZM11:RZM16 RPQ11:RPQ16 RFU11:RFU16 QVY11:QVY16 QMC11:QMC16 QCG11:QCG16 PSK11:PSK16 PIO11:PIO16 OYS11:OYS16 OOW11:OOW16 OFA11:OFA16 NVE11:NVE16 NLI11:NLI16 NBM11:NBM16 MRQ11:MRQ16 MHU11:MHU16 LXY11:LXY16 LOC11:LOC16 LEG11:LEG16 KUK11:KUK16 KKO11:KKO16 KAS11:KAS16 JQW11:JQW16 JHA11:JHA16 IXE11:IXE16 INI11:INI16 IDM11:IDM16 HTQ11:HTQ16 HJU11:HJU16 GZY11:GZY16 GQC11:GQC16 GGG11:GGG16 FWK11:FWK16 FMO11:FMO16 FCS11:FCS16 ESW11:ESW16 EJA11:EJA16 DZE11:DZE16 DPI11:DPI16 DFM11:DFM16 CVQ11:CVQ16 CLU11:CLU16 CBY11:CBY16 BSC11:BSC16 BIG11:BIG16 AYK11:AYK16 AOO11:AOO16 AES11:AES16 UW11:UW16 LA11:LA16 WXG11:WXG16 WNK11:WNK16 WDO11:WDO16 VTS11:VTS16 VJW11:VJW16 VAA11:VAA16 UQE11:UQE16 UGI11:UGI16 TWM11:TWM16 TMQ11:TMQ16 TCU11:TCU16 SSY11:SSY16 SJC11:SJC16 RZG11:RZG16 RPK11:RPK16 RFO11:RFO16 QVS11:QVS16 QLW11:QLW16 QCA11:QCA16 PSE11:PSE16 PII11:PII16 OYM11:OYM16 OOQ11:OOQ16 OEU11:OEU16 NUY11:NUY16 NLC11:NLC16 NBG11:NBG16 MRK11:MRK16 MHO11:MHO16 LXS11:LXS16 LNW11:LNW16 LEA11:LEA16 KUE11:KUE16 KKI11:KKI16 KAM11:KAM16 JQQ11:JQQ16 JGU11:JGU16 IWY11:IWY16 INC11:INC16 IDG11:IDG16 HTK11:HTK16 HJO11:HJO16 GZS11:GZS16 GPW11:GPW16 GGA11:GGA16 FWE11:FWE16 FMI11:FMI16 FCM11:FCM16 ESQ11:ESQ16 EIU11:EIU16 DYY11:DYY16 DPC11:DPC16 DFG11:DFG16 CVK11:CVK16 CLO11:CLO16 CBS11:CBS16 BRW11:BRW16 BIA11:BIA16 AYE11:AYE16 AOI11:AOI16 AEM11:AEM16 UQ11:UQ16 AEO68:AEO82 AOK68:AOK82 AYG68:AYG82 BIC68:BIC82 BRY68:BRY82 CBU68:CBU82 CLQ68:CLQ82 CVM68:CVM82 DFI68:DFI82 DPE68:DPE82 DZA68:DZA82 EIW68:EIW82 ESS68:ESS82 FCO68:FCO82 FMK68:FMK82 FWG68:FWG82 GGC68:GGC82 GPY68:GPY82 GZU68:GZU82 HJQ68:HJQ82 HTM68:HTM82 IDI68:IDI82 INE68:INE82 IXA68:IXA82 JGW68:JGW82 JQS68:JQS82 KAO68:KAO82 KKK68:KKK82 KUG68:KUG82 LEC68:LEC82 LNY68:LNY82 LXU68:LXU82 MHQ68:MHQ82 MRM68:MRM82 NBI68:NBI82 NLE68:NLE82 NVA68:NVA82 OEW68:OEW82 OOS68:OOS82 OYO68:OYO82 PIK68:PIK82 PSG68:PSG82 QCC68:QCC82 QLY68:QLY82 QVU68:QVU82 RFQ68:RFQ82 RPM68:RPM82 RZI68:RZI82 SJE68:SJE82 STA68:STA82 TCW68:TCW82 TMS68:TMS82 TWO68:TWO82 UGK68:UGK82 UQG68:UQG82 VAC68:VAC82 VJY68:VJY82 VTU68:VTU82 WDQ68:WDQ82 WNM68:WNM82 WXI68:WXI82 KT68:KT82 UP68:UP82 AEL68:AEL82 AOH68:AOH82 AYD68:AYD82 BHZ68:BHZ82 BRV68:BRV82 CBR68:CBR82 CLN68:CLN82 CVJ68:CVJ82 DFF68:DFF82 DPB68:DPB82 DYX68:DYX82 EIT68:EIT82 ESP68:ESP82 FCL68:FCL82 FMH68:FMH82 FWD68:FWD82 GFZ68:GFZ82 GPV68:GPV82 GZR68:GZR82 HJN68:HJN82 HTJ68:HTJ82 IDF68:IDF82 INB68:INB82 IWX68:IWX82 JGT68:JGT82 JQP68:JQP82 KAL68:KAL82 KKH68:KKH82 KUD68:KUD82 LDZ68:LDZ82 LNV68:LNV82 LXR68:LXR82 MHN68:MHN82 MRJ68:MRJ82 NBF68:NBF82 NLB68:NLB82 NUX68:NUX82 OET68:OET82 OOP68:OOP82 OYL68:OYL82 PIH68:PIH82 PSD68:PSD82 QBZ68:QBZ82 QLV68:QLV82 QVR68:QVR82 RFN68:RFN82 RPJ68:RPJ82 RZF68:RZF82 SJB68:SJB82 SSX68:SSX82 TCT68:TCT82 TMP68:TMP82 TWL68:TWL82 UGH68:UGH82 UQD68:UQD82 UZZ68:UZZ82 VJV68:VJV82 VTR68:VTR82 WDN68:WDN82 WNJ68:WNJ82 WXF68:WXF82 KQ68:KQ82 UM68:UM82 AEI68:AEI82 AOE68:AOE82 AYA68:AYA82 BHW68:BHW82 BRS68:BRS82 CBO68:CBO82 CLK68:CLK82 CVG68:CVG82 DFC68:DFC82 DOY68:DOY82 DYU68:DYU82 EIQ68:EIQ82 ESM68:ESM82 FCI68:FCI82 FME68:FME82 FWA68:FWA82 GFW68:GFW82 GPS68:GPS82 GZO68:GZO82 HJK68:HJK82 HTG68:HTG82 IDC68:IDC82 IMY68:IMY82 IWU68:IWU82 JGQ68:JGQ82 JQM68:JQM82 KAI68:KAI82 KKE68:KKE82 KUA68:KUA82 LDW68:LDW82 LNS68:LNS82 LXO68:LXO82 MHK68:MHK82 MRG68:MRG82 NBC68:NBC82 NKY68:NKY82 NUU68:NUU82 OEQ68:OEQ82 OOM68:OOM82 OYI68:OYI82 PIE68:PIE82 PSA68:PSA82 QBW68:QBW82 QLS68:QLS82 QVO68:QVO82 RFK68:RFK82 RPG68:RPG82 RZC68:RZC82 SIY68:SIY82 SSU68:SSU82 TCQ68:TCQ82 TMM68:TMM82 TWI68:TWI82 UGE68:UGE82 UQA68:UQA82 UZW68:UZW82 VJS68:VJS82 VTO68:VTO82 WDK68:WDK82 WNG68:WNG82 WXC68:WXC82 KW68:KW82 US68:US82 BF19:BF23 BI19:BI23 BC19:BC23 KY19:KY23 UU19:UU23 AEQ19:AEQ23 AOM19:AOM23 AYI19:AYI23 BIE19:BIE23 BSA19:BSA23 CBW19:CBW23 CLS19:CLS23 CVO19:CVO23 DFK19:DFK23 DPG19:DPG23 DZC19:DZC23 EIY19:EIY23 ESU19:ESU23 FCQ19:FCQ23 FMM19:FMM23 FWI19:FWI23 GGE19:GGE23 GQA19:GQA23 GZW19:GZW23 HJS19:HJS23 HTO19:HTO23 IDK19:IDK23 ING19:ING23 IXC19:IXC23 JGY19:JGY23 JQU19:JQU23 KAQ19:KAQ23 KKM19:KKM23 KUI19:KUI23 LEE19:LEE23 LOA19:LOA23 LXW19:LXW23 MHS19:MHS23 MRO19:MRO23 NBK19:NBK23 NLG19:NLG23 NVC19:NVC23 OEY19:OEY23 OOU19:OOU23 OYQ19:OYQ23 PIM19:PIM23 PSI19:PSI23 QCE19:QCE23 QMA19:QMA23 QVW19:QVW23 RFS19:RFS23 RPO19:RPO23 RZK19:RZK23 SJG19:SJG23 STC19:STC23 TCY19:TCY23 TMU19:TMU23 TWQ19:TWQ23 UGM19:UGM23 UQI19:UQI23 VAE19:VAE23 VKA19:VKA23 VTW19:VTW23 WDS19:WDS23 WNO19:WNO23 WXK19:WXK23 LE19:LE23 VA19:VA23 AEW19:AEW23 AOS19:AOS23 AYO19:AYO23 BIK19:BIK23 BSG19:BSG23 CCC19:CCC23 CLY19:CLY23 CVU19:CVU23 DFQ19:DFQ23 DPM19:DPM23 DZI19:DZI23 EJE19:EJE23 ETA19:ETA23 FCW19:FCW23 FMS19:FMS23 FWO19:FWO23 GGK19:GGK23 GQG19:GQG23 HAC19:HAC23 HJY19:HJY23 HTU19:HTU23 IDQ19:IDQ23 INM19:INM23 IXI19:IXI23 JHE19:JHE23 JRA19:JRA23 KAW19:KAW23 KKS19:KKS23 KUO19:KUO23 LEK19:LEK23 LOG19:LOG23 LYC19:LYC23 MHY19:MHY23 MRU19:MRU23 NBQ19:NBQ23 NLM19:NLM23 NVI19:NVI23 OFE19:OFE23 OPA19:OPA23 OYW19:OYW23 PIS19:PIS23 PSO19:PSO23 QCK19:QCK23 QMG19:QMG23 QWC19:QWC23 RFY19:RFY23 RPU19:RPU23 RZQ19:RZQ23 SJM19:SJM23 STI19:STI23 TDE19:TDE23 TNA19:TNA23 TWW19:TWW23 UGS19:UGS23 UQO19:UQO23 VAK19:VAK23 VKG19:VKG23 VUC19:VUC23 WDY19:WDY23 WNU19:WNU23 WXQ19:WXQ23 LB19:LB23 UX19:UX23 AET19:AET23 AOP19:AOP23 AYL19:AYL23 BIH19:BIH23 BSD19:BSD23 CBZ19:CBZ23 CLV19:CLV23 CVR19:CVR23 DFN19:DFN23 DPJ19:DPJ23 DZF19:DZF23 EJB19:EJB23 ESX19:ESX23 FCT19:FCT23 FMP19:FMP23 FWL19:FWL23 GGH19:GGH23 GQD19:GQD23 GZZ19:GZZ23 HJV19:HJV23 HTR19:HTR23 IDN19:IDN23 INJ19:INJ23 IXF19:IXF23 JHB19:JHB23 JQX19:JQX23 KAT19:KAT23 KKP19:KKP23 KUL19:KUL23 LEH19:LEH23 LOD19:LOD23 LXZ19:LXZ23 MHV19:MHV23 MRR19:MRR23 NBN19:NBN23 NLJ19:NLJ23 NVF19:NVF23 OFB19:OFB23 OOX19:OOX23 OYT19:OYT23 PIP19:PIP23 PSL19:PSL23 QCH19:QCH23 QMD19:QMD23 QVZ19:QVZ23 RFV19:RFV23 RPR19:RPR23 RZN19:RZN23 SJJ19:SJJ23 STF19:STF23 TDB19:TDB23 TMX19:TMX23 TWT19:TWT23 UGP19:UGP23 UQL19:UQL23 VAH19:VAH23 VKD19:VKD23 VTZ19:VTZ23 WDV19:WDV23 WNR19:WNR23 WXN19:WXN23 BC26:BC37 BI26:BI37 BF26:BF37 BF39 BI39 BC39 BC41 BI41 BF41 BF43 BI43 BC43 BC45 BI45 BF45 BF47 BI47 BC47 BC49 BI49 BF49 BF51 BI51 BC51 BC53 BI53 BF53 BF55 BI55 BC55 BC57 BI57 BF57 BF59 BI59 BC59 BC61 BI61 BF61 BF63 BI63 BC63 BC65 BI65 BF65 WDV26:WDV67 WDV83:WDV809 VTZ26:VTZ67 VTZ83:VTZ809 VKD26:VKD67 VKD83:VKD809 VAH26:VAH67 VAH83:VAH809 UQL26:UQL67 UQL83:UQL809 UGP26:UGP67 UGP83:UGP809 TWT26:TWT67 TWT83:TWT809 TMX26:TMX67 TMX83:TMX809 TDB26:TDB67 TDB83:TDB809 STF26:STF67 STF83:STF809 SJJ26:SJJ67 SJJ83:SJJ809 RZN26:RZN67 RZN83:RZN809 RPR26:RPR67 RPR83:RPR809 RFV26:RFV67 RFV83:RFV809 QVZ26:QVZ67 QVZ83:QVZ809 QMD26:QMD67 QMD83:QMD809 QCH26:QCH67 QCH83:QCH809 PSL26:PSL67 PSL83:PSL809 PIP26:PIP67 PIP83:PIP809 OYT26:OYT67 OYT83:OYT809 OOX26:OOX67 OOX83:OOX809 OFB26:OFB67 OFB83:OFB809 NVF26:NVF67 NVF83:NVF809 NLJ26:NLJ67 NLJ83:NLJ809 NBN26:NBN67 NBN83:NBN809 MRR26:MRR67 MRR83:MRR809 MHV26:MHV67 MHV83:MHV809 LXZ26:LXZ67 LXZ83:LXZ809 LOD26:LOD67 LOD83:LOD809 LEH26:LEH67 LEH83:LEH809 KUL26:KUL67 KUL83:KUL809 KKP26:KKP67 KKP83:KKP809 KAT26:KAT67 KAT83:KAT809 JQX26:JQX67 JQX83:JQX809 JHB26:JHB67 JHB83:JHB809 IXF26:IXF67 IXF83:IXF809 INJ26:INJ67 INJ83:INJ809 IDN26:IDN67 IDN83:IDN809 HTR26:HTR67 HTR83:HTR809 HJV26:HJV67 HJV83:HJV809 GZZ26:GZZ67 GZZ83:GZZ809 GQD26:GQD67 GQD83:GQD809 GGH26:GGH67 GGH83:GGH809 FWL26:FWL67 FWL83:FWL809 FMP26:FMP67 FMP83:FMP809 FCT26:FCT67 FCT83:FCT809 ESX26:ESX67 ESX83:ESX809 EJB26:EJB67 EJB83:EJB809 DZF26:DZF67 DZF83:DZF809 DPJ26:DPJ67 DPJ83:DPJ809 DFN26:DFN67 DFN83:DFN809 CVR26:CVR67 CVR83:CVR809 CLV26:CLV67 CLV83:CLV809 CBZ26:CBZ67 CBZ83:CBZ809 BSD26:BSD67 BSD83:BSD809 BIH26:BIH67 BIH83:BIH809 AYL26:AYL67 AYL83:AYL809 AOP26:AOP67 AOP83:AOP809 AET26:AET67 AET83:AET809 UX26:UX67 UX83:UX809 LB26:LB67 LB83:LB809 WXQ26:WXQ67 WXQ83:WXQ811 WNU26:WNU67 WNU83:WNU811 WDY26:WDY67 WDY83:WDY811 VUC26:VUC67 VUC83:VUC811 VKG26:VKG67 VKG83:VKG811 VAK26:VAK67 VAK83:VAK811 UQO26:UQO67 UQO83:UQO811 UGS26:UGS67 UGS83:UGS811 TWW26:TWW67 TWW83:TWW811 TNA26:TNA67 TNA83:TNA811 TDE26:TDE67 TDE83:TDE811 STI26:STI67 STI83:STI811 SJM26:SJM67 SJM83:SJM811 RZQ26:RZQ67 RZQ83:RZQ811 RPU26:RPU67 RPU83:RPU811 RFY26:RFY67 RFY83:RFY811 QWC26:QWC67 QWC83:QWC811 QMG26:QMG67 QMG83:QMG811 QCK26:QCK67 QCK83:QCK811 PSO26:PSO67 PSO83:PSO811 PIS26:PIS67 PIS83:PIS811 OYW26:OYW67 OYW83:OYW811 OPA26:OPA67 OPA83:OPA811 OFE26:OFE67 OFE83:OFE811 NVI26:NVI67 NVI83:NVI811 NLM26:NLM67 NLM83:NLM811 NBQ26:NBQ67 NBQ83:NBQ811 MRU26:MRU67 MRU83:MRU811 MHY26:MHY67 MHY83:MHY811 LYC26:LYC67 LYC83:LYC811 LOG26:LOG67 LOG83:LOG811 LEK26:LEK67 LEK83:LEK811 KUO26:KUO67 KUO83:KUO811 KKS26:KKS67 KKS83:KKS811 KAW26:KAW67 KAW83:KAW811 JRA26:JRA67 JRA83:JRA811 JHE26:JHE67 JHE83:JHE811 IXI26:IXI67 IXI83:IXI811 INM26:INM67 INM83:INM811 IDQ26:IDQ67 IDQ83:IDQ811 HTU26:HTU67 HTU83:HTU811 HJY26:HJY67 HJY83:HJY811 HAC26:HAC67 HAC83:HAC811 GQG26:GQG67 GQG83:GQG811 GGK26:GGK67 GGK83:GGK811 FWO26:FWO67 FWO83:FWO811 FMS26:FMS67 FMS83:FMS811 FCW26:FCW67 FCW83:FCW811 ETA26:ETA67 ETA83:ETA811 EJE26:EJE67 EJE83:EJE811 DZI26:DZI67 DZI83:DZI811 DPM26:DPM67 DPM83:DPM811 DFQ26:DFQ67 DFQ83:DFQ811 CVU26:CVU67 CVU83:CVU811 CLY26:CLY67 CLY83:CLY811 CCC26:CCC67 CCC83:CCC811 BSG26:BSG67 BSG83:BSG811 BIK26:BIK67 BIK83:BIK811 AYO26:AYO67 AYO83:AYO811 AOS26:AOS67 AOS83:AOS811 AEW26:AEW67 AEW83:AEW811 VA26:VA67 VA83:VA811 LE26:LE67 LE83:LE811 WXK26:WXK67 WXK83:WXK809 WNO26:WNO67 WNO83:WNO809 WDS26:WDS67 WDS83:WDS809 VTW26:VTW67 VTW83:VTW809 VKA26:VKA67 VKA83:VKA809 VAE26:VAE67 VAE83:VAE809 UQI26:UQI67 UQI83:UQI809 UGM26:UGM67 UGM83:UGM809 TWQ26:TWQ67 TWQ83:TWQ809 TMU26:TMU67 TMU83:TMU809 TCY26:TCY67 TCY83:TCY809 STC26:STC67 STC83:STC809 SJG26:SJG67 SJG83:SJG809 RZK26:RZK67 RZK83:RZK809 RPO26:RPO67 RPO83:RPO809 RFS26:RFS67 RFS83:RFS809 QVW26:QVW67 QVW83:QVW809 QMA26:QMA67 QMA83:QMA809 QCE26:QCE67 QCE83:QCE809 PSI26:PSI67 PSI83:PSI809 PIM26:PIM67 PIM83:PIM809 OYQ26:OYQ67 OYQ83:OYQ809 OOU26:OOU67 OOU83:OOU809 OEY26:OEY67 OEY83:OEY809 NVC26:NVC67 NVC83:NVC809 NLG26:NLG67 NLG83:NLG809 NBK26:NBK67 NBK83:NBK809 MRO26:MRO67 MRO83:MRO809 MHS26:MHS67 MHS83:MHS809 LXW26:LXW67 LXW83:LXW809 LOA26:LOA67 LOA83:LOA809 LEE26:LEE67 LEE83:LEE809 KUI26:KUI67 KUI83:KUI809 KKM26:KKM67 KKM83:KKM809 KAQ26:KAQ67 KAQ83:KAQ809 JQU26:JQU67 JQU83:JQU809 JGY26:JGY67 JGY83:JGY809 IXC26:IXC67 IXC83:IXC809 ING26:ING67 ING83:ING809 IDK26:IDK67 IDK83:IDK809 HTO26:HTO67 HTO83:HTO809 HJS26:HJS67 HJS83:HJS809 GZW26:GZW67 GZW83:GZW809 GQA26:GQA67 GQA83:GQA809 GGE26:GGE67 GGE83:GGE809 FWI26:FWI67 FWI83:FWI809 FMM26:FMM67 FMM83:FMM809 FCQ26:FCQ67 FCQ83:FCQ809 ESU26:ESU67 ESU83:ESU809 EIY26:EIY67 EIY83:EIY809 DZC26:DZC67 DZC83:DZC809 DPG26:DPG67 DPG83:DPG809 DFK26:DFK67 DFK83:DFK809 CVO26:CVO67 CVO83:CVO809 CLS26:CLS67 CLS83:CLS809 CBW26:CBW67 CBW83:CBW809 BSA26:BSA67 BSA83:BSA809 BIE26:BIE67 BIE83:BIE809 AYI26:AYI67 AYI83:AYI809 AOM26:AOM67 AOM83:AOM809 AEQ26:AEQ67 AEQ83:AEQ809 UU26:UU67 UU83:UU809 KY26:KY67 KY83:KY809 BF67:BF809 BI67:BI811 BC67:BC809 WXN26:WXN67 WXN83:WXN809 WNR26:WNR67 WNR83:WNR809 BF10:BF17 BC10:BC17">
      <formula1>атрибут</formula1>
    </dataValidation>
    <dataValidation type="list" allowBlank="1" showInputMessage="1" showErrorMessage="1" sqref="WVX983021:WVX983849 H65517:H66345 JL65517:JL66345 TH65517:TH66345 ADD65517:ADD66345 AMZ65517:AMZ66345 AWV65517:AWV66345 BGR65517:BGR66345 BQN65517:BQN66345 CAJ65517:CAJ66345 CKF65517:CKF66345 CUB65517:CUB66345 DDX65517:DDX66345 DNT65517:DNT66345 DXP65517:DXP66345 EHL65517:EHL66345 ERH65517:ERH66345 FBD65517:FBD66345 FKZ65517:FKZ66345 FUV65517:FUV66345 GER65517:GER66345 GON65517:GON66345 GYJ65517:GYJ66345 HIF65517:HIF66345 HSB65517:HSB66345 IBX65517:IBX66345 ILT65517:ILT66345 IVP65517:IVP66345 JFL65517:JFL66345 JPH65517:JPH66345 JZD65517:JZD66345 KIZ65517:KIZ66345 KSV65517:KSV66345 LCR65517:LCR66345 LMN65517:LMN66345 LWJ65517:LWJ66345 MGF65517:MGF66345 MQB65517:MQB66345 MZX65517:MZX66345 NJT65517:NJT66345 NTP65517:NTP66345 ODL65517:ODL66345 ONH65517:ONH66345 OXD65517:OXD66345 PGZ65517:PGZ66345 PQV65517:PQV66345 QAR65517:QAR66345 QKN65517:QKN66345 QUJ65517:QUJ66345 REF65517:REF66345 ROB65517:ROB66345 RXX65517:RXX66345 SHT65517:SHT66345 SRP65517:SRP66345 TBL65517:TBL66345 TLH65517:TLH66345 TVD65517:TVD66345 UEZ65517:UEZ66345 UOV65517:UOV66345 UYR65517:UYR66345 VIN65517:VIN66345 VSJ65517:VSJ66345 WCF65517:WCF66345 WMB65517:WMB66345 WVX65517:WVX66345 H131053:H131881 JL131053:JL131881 TH131053:TH131881 ADD131053:ADD131881 AMZ131053:AMZ131881 AWV131053:AWV131881 BGR131053:BGR131881 BQN131053:BQN131881 CAJ131053:CAJ131881 CKF131053:CKF131881 CUB131053:CUB131881 DDX131053:DDX131881 DNT131053:DNT131881 DXP131053:DXP131881 EHL131053:EHL131881 ERH131053:ERH131881 FBD131053:FBD131881 FKZ131053:FKZ131881 FUV131053:FUV131881 GER131053:GER131881 GON131053:GON131881 GYJ131053:GYJ131881 HIF131053:HIF131881 HSB131053:HSB131881 IBX131053:IBX131881 ILT131053:ILT131881 IVP131053:IVP131881 JFL131053:JFL131881 JPH131053:JPH131881 JZD131053:JZD131881 KIZ131053:KIZ131881 KSV131053:KSV131881 LCR131053:LCR131881 LMN131053:LMN131881 LWJ131053:LWJ131881 MGF131053:MGF131881 MQB131053:MQB131881 MZX131053:MZX131881 NJT131053:NJT131881 NTP131053:NTP131881 ODL131053:ODL131881 ONH131053:ONH131881 OXD131053:OXD131881 PGZ131053:PGZ131881 PQV131053:PQV131881 QAR131053:QAR131881 QKN131053:QKN131881 QUJ131053:QUJ131881 REF131053:REF131881 ROB131053:ROB131881 RXX131053:RXX131881 SHT131053:SHT131881 SRP131053:SRP131881 TBL131053:TBL131881 TLH131053:TLH131881 TVD131053:TVD131881 UEZ131053:UEZ131881 UOV131053:UOV131881 UYR131053:UYR131881 VIN131053:VIN131881 VSJ131053:VSJ131881 WCF131053:WCF131881 WMB131053:WMB131881 WVX131053:WVX131881 H196589:H197417 JL196589:JL197417 TH196589:TH197417 ADD196589:ADD197417 AMZ196589:AMZ197417 AWV196589:AWV197417 BGR196589:BGR197417 BQN196589:BQN197417 CAJ196589:CAJ197417 CKF196589:CKF197417 CUB196589:CUB197417 DDX196589:DDX197417 DNT196589:DNT197417 DXP196589:DXP197417 EHL196589:EHL197417 ERH196589:ERH197417 FBD196589:FBD197417 FKZ196589:FKZ197417 FUV196589:FUV197417 GER196589:GER197417 GON196589:GON197417 GYJ196589:GYJ197417 HIF196589:HIF197417 HSB196589:HSB197417 IBX196589:IBX197417 ILT196589:ILT197417 IVP196589:IVP197417 JFL196589:JFL197417 JPH196589:JPH197417 JZD196589:JZD197417 KIZ196589:KIZ197417 KSV196589:KSV197417 LCR196589:LCR197417 LMN196589:LMN197417 LWJ196589:LWJ197417 MGF196589:MGF197417 MQB196589:MQB197417 MZX196589:MZX197417 NJT196589:NJT197417 NTP196589:NTP197417 ODL196589:ODL197417 ONH196589:ONH197417 OXD196589:OXD197417 PGZ196589:PGZ197417 PQV196589:PQV197417 QAR196589:QAR197417 QKN196589:QKN197417 QUJ196589:QUJ197417 REF196589:REF197417 ROB196589:ROB197417 RXX196589:RXX197417 SHT196589:SHT197417 SRP196589:SRP197417 TBL196589:TBL197417 TLH196589:TLH197417 TVD196589:TVD197417 UEZ196589:UEZ197417 UOV196589:UOV197417 UYR196589:UYR197417 VIN196589:VIN197417 VSJ196589:VSJ197417 WCF196589:WCF197417 WMB196589:WMB197417 WVX196589:WVX197417 H262125:H262953 JL262125:JL262953 TH262125:TH262953 ADD262125:ADD262953 AMZ262125:AMZ262953 AWV262125:AWV262953 BGR262125:BGR262953 BQN262125:BQN262953 CAJ262125:CAJ262953 CKF262125:CKF262953 CUB262125:CUB262953 DDX262125:DDX262953 DNT262125:DNT262953 DXP262125:DXP262953 EHL262125:EHL262953 ERH262125:ERH262953 FBD262125:FBD262953 FKZ262125:FKZ262953 FUV262125:FUV262953 GER262125:GER262953 GON262125:GON262953 GYJ262125:GYJ262953 HIF262125:HIF262953 HSB262125:HSB262953 IBX262125:IBX262953 ILT262125:ILT262953 IVP262125:IVP262953 JFL262125:JFL262953 JPH262125:JPH262953 JZD262125:JZD262953 KIZ262125:KIZ262953 KSV262125:KSV262953 LCR262125:LCR262953 LMN262125:LMN262953 LWJ262125:LWJ262953 MGF262125:MGF262953 MQB262125:MQB262953 MZX262125:MZX262953 NJT262125:NJT262953 NTP262125:NTP262953 ODL262125:ODL262953 ONH262125:ONH262953 OXD262125:OXD262953 PGZ262125:PGZ262953 PQV262125:PQV262953 QAR262125:QAR262953 QKN262125:QKN262953 QUJ262125:QUJ262953 REF262125:REF262953 ROB262125:ROB262953 RXX262125:RXX262953 SHT262125:SHT262953 SRP262125:SRP262953 TBL262125:TBL262953 TLH262125:TLH262953 TVD262125:TVD262953 UEZ262125:UEZ262953 UOV262125:UOV262953 UYR262125:UYR262953 VIN262125:VIN262953 VSJ262125:VSJ262953 WCF262125:WCF262953 WMB262125:WMB262953 WVX262125:WVX262953 H327661:H328489 JL327661:JL328489 TH327661:TH328489 ADD327661:ADD328489 AMZ327661:AMZ328489 AWV327661:AWV328489 BGR327661:BGR328489 BQN327661:BQN328489 CAJ327661:CAJ328489 CKF327661:CKF328489 CUB327661:CUB328489 DDX327661:DDX328489 DNT327661:DNT328489 DXP327661:DXP328489 EHL327661:EHL328489 ERH327661:ERH328489 FBD327661:FBD328489 FKZ327661:FKZ328489 FUV327661:FUV328489 GER327661:GER328489 GON327661:GON328489 GYJ327661:GYJ328489 HIF327661:HIF328489 HSB327661:HSB328489 IBX327661:IBX328489 ILT327661:ILT328489 IVP327661:IVP328489 JFL327661:JFL328489 JPH327661:JPH328489 JZD327661:JZD328489 KIZ327661:KIZ328489 KSV327661:KSV328489 LCR327661:LCR328489 LMN327661:LMN328489 LWJ327661:LWJ328489 MGF327661:MGF328489 MQB327661:MQB328489 MZX327661:MZX328489 NJT327661:NJT328489 NTP327661:NTP328489 ODL327661:ODL328489 ONH327661:ONH328489 OXD327661:OXD328489 PGZ327661:PGZ328489 PQV327661:PQV328489 QAR327661:QAR328489 QKN327661:QKN328489 QUJ327661:QUJ328489 REF327661:REF328489 ROB327661:ROB328489 RXX327661:RXX328489 SHT327661:SHT328489 SRP327661:SRP328489 TBL327661:TBL328489 TLH327661:TLH328489 TVD327661:TVD328489 UEZ327661:UEZ328489 UOV327661:UOV328489 UYR327661:UYR328489 VIN327661:VIN328489 VSJ327661:VSJ328489 WCF327661:WCF328489 WMB327661:WMB328489 WVX327661:WVX328489 H393197:H394025 JL393197:JL394025 TH393197:TH394025 ADD393197:ADD394025 AMZ393197:AMZ394025 AWV393197:AWV394025 BGR393197:BGR394025 BQN393197:BQN394025 CAJ393197:CAJ394025 CKF393197:CKF394025 CUB393197:CUB394025 DDX393197:DDX394025 DNT393197:DNT394025 DXP393197:DXP394025 EHL393197:EHL394025 ERH393197:ERH394025 FBD393197:FBD394025 FKZ393197:FKZ394025 FUV393197:FUV394025 GER393197:GER394025 GON393197:GON394025 GYJ393197:GYJ394025 HIF393197:HIF394025 HSB393197:HSB394025 IBX393197:IBX394025 ILT393197:ILT394025 IVP393197:IVP394025 JFL393197:JFL394025 JPH393197:JPH394025 JZD393197:JZD394025 KIZ393197:KIZ394025 KSV393197:KSV394025 LCR393197:LCR394025 LMN393197:LMN394025 LWJ393197:LWJ394025 MGF393197:MGF394025 MQB393197:MQB394025 MZX393197:MZX394025 NJT393197:NJT394025 NTP393197:NTP394025 ODL393197:ODL394025 ONH393197:ONH394025 OXD393197:OXD394025 PGZ393197:PGZ394025 PQV393197:PQV394025 QAR393197:QAR394025 QKN393197:QKN394025 QUJ393197:QUJ394025 REF393197:REF394025 ROB393197:ROB394025 RXX393197:RXX394025 SHT393197:SHT394025 SRP393197:SRP394025 TBL393197:TBL394025 TLH393197:TLH394025 TVD393197:TVD394025 UEZ393197:UEZ394025 UOV393197:UOV394025 UYR393197:UYR394025 VIN393197:VIN394025 VSJ393197:VSJ394025 WCF393197:WCF394025 WMB393197:WMB394025 WVX393197:WVX394025 H458733:H459561 JL458733:JL459561 TH458733:TH459561 ADD458733:ADD459561 AMZ458733:AMZ459561 AWV458733:AWV459561 BGR458733:BGR459561 BQN458733:BQN459561 CAJ458733:CAJ459561 CKF458733:CKF459561 CUB458733:CUB459561 DDX458733:DDX459561 DNT458733:DNT459561 DXP458733:DXP459561 EHL458733:EHL459561 ERH458733:ERH459561 FBD458733:FBD459561 FKZ458733:FKZ459561 FUV458733:FUV459561 GER458733:GER459561 GON458733:GON459561 GYJ458733:GYJ459561 HIF458733:HIF459561 HSB458733:HSB459561 IBX458733:IBX459561 ILT458733:ILT459561 IVP458733:IVP459561 JFL458733:JFL459561 JPH458733:JPH459561 JZD458733:JZD459561 KIZ458733:KIZ459561 KSV458733:KSV459561 LCR458733:LCR459561 LMN458733:LMN459561 LWJ458733:LWJ459561 MGF458733:MGF459561 MQB458733:MQB459561 MZX458733:MZX459561 NJT458733:NJT459561 NTP458733:NTP459561 ODL458733:ODL459561 ONH458733:ONH459561 OXD458733:OXD459561 PGZ458733:PGZ459561 PQV458733:PQV459561 QAR458733:QAR459561 QKN458733:QKN459561 QUJ458733:QUJ459561 REF458733:REF459561 ROB458733:ROB459561 RXX458733:RXX459561 SHT458733:SHT459561 SRP458733:SRP459561 TBL458733:TBL459561 TLH458733:TLH459561 TVD458733:TVD459561 UEZ458733:UEZ459561 UOV458733:UOV459561 UYR458733:UYR459561 VIN458733:VIN459561 VSJ458733:VSJ459561 WCF458733:WCF459561 WMB458733:WMB459561 WVX458733:WVX459561 H524269:H525097 JL524269:JL525097 TH524269:TH525097 ADD524269:ADD525097 AMZ524269:AMZ525097 AWV524269:AWV525097 BGR524269:BGR525097 BQN524269:BQN525097 CAJ524269:CAJ525097 CKF524269:CKF525097 CUB524269:CUB525097 DDX524269:DDX525097 DNT524269:DNT525097 DXP524269:DXP525097 EHL524269:EHL525097 ERH524269:ERH525097 FBD524269:FBD525097 FKZ524269:FKZ525097 FUV524269:FUV525097 GER524269:GER525097 GON524269:GON525097 GYJ524269:GYJ525097 HIF524269:HIF525097 HSB524269:HSB525097 IBX524269:IBX525097 ILT524269:ILT525097 IVP524269:IVP525097 JFL524269:JFL525097 JPH524269:JPH525097 JZD524269:JZD525097 KIZ524269:KIZ525097 KSV524269:KSV525097 LCR524269:LCR525097 LMN524269:LMN525097 LWJ524269:LWJ525097 MGF524269:MGF525097 MQB524269:MQB525097 MZX524269:MZX525097 NJT524269:NJT525097 NTP524269:NTP525097 ODL524269:ODL525097 ONH524269:ONH525097 OXD524269:OXD525097 PGZ524269:PGZ525097 PQV524269:PQV525097 QAR524269:QAR525097 QKN524269:QKN525097 QUJ524269:QUJ525097 REF524269:REF525097 ROB524269:ROB525097 RXX524269:RXX525097 SHT524269:SHT525097 SRP524269:SRP525097 TBL524269:TBL525097 TLH524269:TLH525097 TVD524269:TVD525097 UEZ524269:UEZ525097 UOV524269:UOV525097 UYR524269:UYR525097 VIN524269:VIN525097 VSJ524269:VSJ525097 WCF524269:WCF525097 WMB524269:WMB525097 WVX524269:WVX525097 H589805:H590633 JL589805:JL590633 TH589805:TH590633 ADD589805:ADD590633 AMZ589805:AMZ590633 AWV589805:AWV590633 BGR589805:BGR590633 BQN589805:BQN590633 CAJ589805:CAJ590633 CKF589805:CKF590633 CUB589805:CUB590633 DDX589805:DDX590633 DNT589805:DNT590633 DXP589805:DXP590633 EHL589805:EHL590633 ERH589805:ERH590633 FBD589805:FBD590633 FKZ589805:FKZ590633 FUV589805:FUV590633 GER589805:GER590633 GON589805:GON590633 GYJ589805:GYJ590633 HIF589805:HIF590633 HSB589805:HSB590633 IBX589805:IBX590633 ILT589805:ILT590633 IVP589805:IVP590633 JFL589805:JFL590633 JPH589805:JPH590633 JZD589805:JZD590633 KIZ589805:KIZ590633 KSV589805:KSV590633 LCR589805:LCR590633 LMN589805:LMN590633 LWJ589805:LWJ590633 MGF589805:MGF590633 MQB589805:MQB590633 MZX589805:MZX590633 NJT589805:NJT590633 NTP589805:NTP590633 ODL589805:ODL590633 ONH589805:ONH590633 OXD589805:OXD590633 PGZ589805:PGZ590633 PQV589805:PQV590633 QAR589805:QAR590633 QKN589805:QKN590633 QUJ589805:QUJ590633 REF589805:REF590633 ROB589805:ROB590633 RXX589805:RXX590633 SHT589805:SHT590633 SRP589805:SRP590633 TBL589805:TBL590633 TLH589805:TLH590633 TVD589805:TVD590633 UEZ589805:UEZ590633 UOV589805:UOV590633 UYR589805:UYR590633 VIN589805:VIN590633 VSJ589805:VSJ590633 WCF589805:WCF590633 WMB589805:WMB590633 WVX589805:WVX590633 H655341:H656169 JL655341:JL656169 TH655341:TH656169 ADD655341:ADD656169 AMZ655341:AMZ656169 AWV655341:AWV656169 BGR655341:BGR656169 BQN655341:BQN656169 CAJ655341:CAJ656169 CKF655341:CKF656169 CUB655341:CUB656169 DDX655341:DDX656169 DNT655341:DNT656169 DXP655341:DXP656169 EHL655341:EHL656169 ERH655341:ERH656169 FBD655341:FBD656169 FKZ655341:FKZ656169 FUV655341:FUV656169 GER655341:GER656169 GON655341:GON656169 GYJ655341:GYJ656169 HIF655341:HIF656169 HSB655341:HSB656169 IBX655341:IBX656169 ILT655341:ILT656169 IVP655341:IVP656169 JFL655341:JFL656169 JPH655341:JPH656169 JZD655341:JZD656169 KIZ655341:KIZ656169 KSV655341:KSV656169 LCR655341:LCR656169 LMN655341:LMN656169 LWJ655341:LWJ656169 MGF655341:MGF656169 MQB655341:MQB656169 MZX655341:MZX656169 NJT655341:NJT656169 NTP655341:NTP656169 ODL655341:ODL656169 ONH655341:ONH656169 OXD655341:OXD656169 PGZ655341:PGZ656169 PQV655341:PQV656169 QAR655341:QAR656169 QKN655341:QKN656169 QUJ655341:QUJ656169 REF655341:REF656169 ROB655341:ROB656169 RXX655341:RXX656169 SHT655341:SHT656169 SRP655341:SRP656169 TBL655341:TBL656169 TLH655341:TLH656169 TVD655341:TVD656169 UEZ655341:UEZ656169 UOV655341:UOV656169 UYR655341:UYR656169 VIN655341:VIN656169 VSJ655341:VSJ656169 WCF655341:WCF656169 WMB655341:WMB656169 WVX655341:WVX656169 H720877:H721705 JL720877:JL721705 TH720877:TH721705 ADD720877:ADD721705 AMZ720877:AMZ721705 AWV720877:AWV721705 BGR720877:BGR721705 BQN720877:BQN721705 CAJ720877:CAJ721705 CKF720877:CKF721705 CUB720877:CUB721705 DDX720877:DDX721705 DNT720877:DNT721705 DXP720877:DXP721705 EHL720877:EHL721705 ERH720877:ERH721705 FBD720877:FBD721705 FKZ720877:FKZ721705 FUV720877:FUV721705 GER720877:GER721705 GON720877:GON721705 GYJ720877:GYJ721705 HIF720877:HIF721705 HSB720877:HSB721705 IBX720877:IBX721705 ILT720877:ILT721705 IVP720877:IVP721705 JFL720877:JFL721705 JPH720877:JPH721705 JZD720877:JZD721705 KIZ720877:KIZ721705 KSV720877:KSV721705 LCR720877:LCR721705 LMN720877:LMN721705 LWJ720877:LWJ721705 MGF720877:MGF721705 MQB720877:MQB721705 MZX720877:MZX721705 NJT720877:NJT721705 NTP720877:NTP721705 ODL720877:ODL721705 ONH720877:ONH721705 OXD720877:OXD721705 PGZ720877:PGZ721705 PQV720877:PQV721705 QAR720877:QAR721705 QKN720877:QKN721705 QUJ720877:QUJ721705 REF720877:REF721705 ROB720877:ROB721705 RXX720877:RXX721705 SHT720877:SHT721705 SRP720877:SRP721705 TBL720877:TBL721705 TLH720877:TLH721705 TVD720877:TVD721705 UEZ720877:UEZ721705 UOV720877:UOV721705 UYR720877:UYR721705 VIN720877:VIN721705 VSJ720877:VSJ721705 WCF720877:WCF721705 WMB720877:WMB721705 WVX720877:WVX721705 H786413:H787241 JL786413:JL787241 TH786413:TH787241 ADD786413:ADD787241 AMZ786413:AMZ787241 AWV786413:AWV787241 BGR786413:BGR787241 BQN786413:BQN787241 CAJ786413:CAJ787241 CKF786413:CKF787241 CUB786413:CUB787241 DDX786413:DDX787241 DNT786413:DNT787241 DXP786413:DXP787241 EHL786413:EHL787241 ERH786413:ERH787241 FBD786413:FBD787241 FKZ786413:FKZ787241 FUV786413:FUV787241 GER786413:GER787241 GON786413:GON787241 GYJ786413:GYJ787241 HIF786413:HIF787241 HSB786413:HSB787241 IBX786413:IBX787241 ILT786413:ILT787241 IVP786413:IVP787241 JFL786413:JFL787241 JPH786413:JPH787241 JZD786413:JZD787241 KIZ786413:KIZ787241 KSV786413:KSV787241 LCR786413:LCR787241 LMN786413:LMN787241 LWJ786413:LWJ787241 MGF786413:MGF787241 MQB786413:MQB787241 MZX786413:MZX787241 NJT786413:NJT787241 NTP786413:NTP787241 ODL786413:ODL787241 ONH786413:ONH787241 OXD786413:OXD787241 PGZ786413:PGZ787241 PQV786413:PQV787241 QAR786413:QAR787241 QKN786413:QKN787241 QUJ786413:QUJ787241 REF786413:REF787241 ROB786413:ROB787241 RXX786413:RXX787241 SHT786413:SHT787241 SRP786413:SRP787241 TBL786413:TBL787241 TLH786413:TLH787241 TVD786413:TVD787241 UEZ786413:UEZ787241 UOV786413:UOV787241 UYR786413:UYR787241 VIN786413:VIN787241 VSJ786413:VSJ787241 WCF786413:WCF787241 WMB786413:WMB787241 WVX786413:WVX787241 H851949:H852777 JL851949:JL852777 TH851949:TH852777 ADD851949:ADD852777 AMZ851949:AMZ852777 AWV851949:AWV852777 BGR851949:BGR852777 BQN851949:BQN852777 CAJ851949:CAJ852777 CKF851949:CKF852777 CUB851949:CUB852777 DDX851949:DDX852777 DNT851949:DNT852777 DXP851949:DXP852777 EHL851949:EHL852777 ERH851949:ERH852777 FBD851949:FBD852777 FKZ851949:FKZ852777 FUV851949:FUV852777 GER851949:GER852777 GON851949:GON852777 GYJ851949:GYJ852777 HIF851949:HIF852777 HSB851949:HSB852777 IBX851949:IBX852777 ILT851949:ILT852777 IVP851949:IVP852777 JFL851949:JFL852777 JPH851949:JPH852777 JZD851949:JZD852777 KIZ851949:KIZ852777 KSV851949:KSV852777 LCR851949:LCR852777 LMN851949:LMN852777 LWJ851949:LWJ852777 MGF851949:MGF852777 MQB851949:MQB852777 MZX851949:MZX852777 NJT851949:NJT852777 NTP851949:NTP852777 ODL851949:ODL852777 ONH851949:ONH852777 OXD851949:OXD852777 PGZ851949:PGZ852777 PQV851949:PQV852777 QAR851949:QAR852777 QKN851949:QKN852777 QUJ851949:QUJ852777 REF851949:REF852777 ROB851949:ROB852777 RXX851949:RXX852777 SHT851949:SHT852777 SRP851949:SRP852777 TBL851949:TBL852777 TLH851949:TLH852777 TVD851949:TVD852777 UEZ851949:UEZ852777 UOV851949:UOV852777 UYR851949:UYR852777 VIN851949:VIN852777 VSJ851949:VSJ852777 WCF851949:WCF852777 WMB851949:WMB852777 WVX851949:WVX852777 H917485:H918313 JL917485:JL918313 TH917485:TH918313 ADD917485:ADD918313 AMZ917485:AMZ918313 AWV917485:AWV918313 BGR917485:BGR918313 BQN917485:BQN918313 CAJ917485:CAJ918313 CKF917485:CKF918313 CUB917485:CUB918313 DDX917485:DDX918313 DNT917485:DNT918313 DXP917485:DXP918313 EHL917485:EHL918313 ERH917485:ERH918313 FBD917485:FBD918313 FKZ917485:FKZ918313 FUV917485:FUV918313 GER917485:GER918313 GON917485:GON918313 GYJ917485:GYJ918313 HIF917485:HIF918313 HSB917485:HSB918313 IBX917485:IBX918313 ILT917485:ILT918313 IVP917485:IVP918313 JFL917485:JFL918313 JPH917485:JPH918313 JZD917485:JZD918313 KIZ917485:KIZ918313 KSV917485:KSV918313 LCR917485:LCR918313 LMN917485:LMN918313 LWJ917485:LWJ918313 MGF917485:MGF918313 MQB917485:MQB918313 MZX917485:MZX918313 NJT917485:NJT918313 NTP917485:NTP918313 ODL917485:ODL918313 ONH917485:ONH918313 OXD917485:OXD918313 PGZ917485:PGZ918313 PQV917485:PQV918313 QAR917485:QAR918313 QKN917485:QKN918313 QUJ917485:QUJ918313 REF917485:REF918313 ROB917485:ROB918313 RXX917485:RXX918313 SHT917485:SHT918313 SRP917485:SRP918313 TBL917485:TBL918313 TLH917485:TLH918313 TVD917485:TVD918313 UEZ917485:UEZ918313 UOV917485:UOV918313 UYR917485:UYR918313 VIN917485:VIN918313 VSJ917485:VSJ918313 WCF917485:WCF918313 WMB917485:WMB918313 WVX917485:WVX918313 H983021:H983849 JL983021:JL983849 TH983021:TH983849 ADD983021:ADD983849 AMZ983021:AMZ983849 AWV983021:AWV983849 BGR983021:BGR983849 BQN983021:BQN983849 CAJ983021:CAJ983849 CKF983021:CKF983849 CUB983021:CUB983849 DDX983021:DDX983849 DNT983021:DNT983849 DXP983021:DXP983849 EHL983021:EHL983849 ERH983021:ERH983849 FBD983021:FBD983849 FKZ983021:FKZ983849 FUV983021:FUV983849 GER983021:GER983849 GON983021:GON983849 GYJ983021:GYJ983849 HIF983021:HIF983849 HSB983021:HSB983849 IBX983021:IBX983849 ILT983021:ILT983849 IVP983021:IVP983849 JFL983021:JFL983849 JPH983021:JPH983849 JZD983021:JZD983849 KIZ983021:KIZ983849 KSV983021:KSV983849 LCR983021:LCR983849 LMN983021:LMN983849 LWJ983021:LWJ983849 MGF983021:MGF983849 MQB983021:MQB983849 MZX983021:MZX983849 NJT983021:NJT983849 NTP983021:NTP983849 ODL983021:ODL983849 ONH983021:ONH983849 OXD983021:OXD983849 PGZ983021:PGZ983849 PQV983021:PQV983849 QAR983021:QAR983849 QKN983021:QKN983849 QUJ983021:QUJ983849 REF983021:REF983849 ROB983021:ROB983849 RXX983021:RXX983849 SHT983021:SHT983849 SRP983021:SRP983849 TBL983021:TBL983849 TLH983021:TLH983849 TVD983021:TVD983849 UEZ983021:UEZ983849 UOV983021:UOV983849 UYR983021:UYR983849 VIN983021:VIN983849 VSJ983021:VSJ983849 WCF983021:WCF983849 WMB983021:WMB983849 IZ11:IZ16 WVP17 WVP10 WLT10 WLT17 WBX10 WBX17 VSB10 VSB17 VIF10 VIF17 UYJ10 UYJ17 UON10 UON17 UER10 UER17 TUV10 TUV17 TKZ10 TKZ17 TBD10 TBD17 SRH10 SRH17 SHL10 SHL17 RXP10 RXP17 RNT10 RNT17 RDX10 RDX17 QUB10 QUB17 QKF10 QKF17 QAJ10 QAJ17 PQN10 PQN17 PGR10 PGR17 OWV10 OWV17 OMZ10 OMZ17 ODD10 ODD17 NTH10 NTH17 NJL10 NJL17 MZP10 MZP17 MPT10 MPT17 MFX10 MFX17 LWB10 LWB17 LMF10 LMF17 LCJ10 LCJ17 KSN10 KSN17 KIR10 KIR17 JYV10 JYV17 JOZ10 JOZ17 JFD10 JFD17 IVH10 IVH17 ILL10 ILL17 IBP10 IBP17 HRT10 HRT17 HHX10 HHX17 GYB10 GYB17 GOF10 GOF17 GEJ10 GEJ17 FUN10 FUN17 FKR10 FKR17 FAV10 FAV17 EQZ10 EQZ17 EHD10 EHD17 DXH10 DXH17 DNL10 DNL17 DDP10 DDP17 CTT10 CTT17 CJX10 CJX17 CAB10 CAB17 BQF10 BQF17 BGJ10 BGJ17 AWN10 AWN17 AMR10 AMR17 ACV10 ACV17 SZ10 SZ17 JD10 JD17 WVL11:WVL16 WLP11:WLP16 WBT11:WBT16 VRX11:VRX16 VIB11:VIB16 UYF11:UYF16 UOJ11:UOJ16 UEN11:UEN16 TUR11:TUR16 TKV11:TKV16 TAZ11:TAZ16 SRD11:SRD16 SHH11:SHH16 RXL11:RXL16 RNP11:RNP16 RDT11:RDT16 QTX11:QTX16 QKB11:QKB16 QAF11:QAF16 PQJ11:PQJ16 PGN11:PGN16 OWR11:OWR16 OMV11:OMV16 OCZ11:OCZ16 NTD11:NTD16 NJH11:NJH16 MZL11:MZL16 MPP11:MPP16 MFT11:MFT16 LVX11:LVX16 LMB11:LMB16 LCF11:LCF16 KSJ11:KSJ16 KIN11:KIN16 JYR11:JYR16 JOV11:JOV16 JEZ11:JEZ16 IVD11:IVD16 ILH11:ILH16 IBL11:IBL16 HRP11:HRP16 HHT11:HHT16 GXX11:GXX16 GOB11:GOB16 GEF11:GEF16 FUJ11:FUJ16 FKN11:FKN16 FAR11:FAR16 EQV11:EQV16 EGZ11:EGZ16 DXD11:DXD16 DNH11:DNH16 DDL11:DDL16 CTP11:CTP16 CJT11:CJT16 BZX11:BZX16 BQB11:BQB16 BGF11:BGF16 AWJ11:AWJ16 AMN11:AMN16 ACR11:ACR16 SV11:SV16 H19:H23 JD19:JD23 WVP19:WVP23 WLT19:WLT23 WBX19:WBX23 VSB19:VSB23 VIF19:VIF23 UYJ19:UYJ23 UON19:UON23 UER19:UER23 TUV19:TUV23 TKZ19:TKZ23 TBD19:TBD23 SRH19:SRH23 SHL19:SHL23 RXP19:RXP23 RNT19:RNT23 RDX19:RDX23 QUB19:QUB23 QKF19:QKF23 QAJ19:QAJ23 PQN19:PQN23 PGR19:PGR23 OWV19:OWV23 OMZ19:OMZ23 ODD19:ODD23 NTH19:NTH23 NJL19:NJL23 MZP19:MZP23 MPT19:MPT23 MFX19:MFX23 LWB19:LWB23 LMF19:LMF23 LCJ19:LCJ23 KSN19:KSN23 KIR19:KIR23 JYV19:JYV23 JOZ19:JOZ23 JFD19:JFD23 IVH19:IVH23 ILL19:ILL23 IBP19:IBP23 HRT19:HRT23 HHX19:HHX23 GYB19:GYB23 GOF19:GOF23 GEJ19:GEJ23 FUN19:FUN23 FKR19:FKR23 FAV19:FAV23 EQZ19:EQZ23 EHD19:EHD23 DXH19:DXH23 DNL19:DNL23 DDP19:DDP23 CTT19:CTT23 CJX19:CJX23 CAB19:CAB23 BQF19:BQF23 BGJ19:BGJ23 AWN19:AWN23 AMR19:AMR23 ACV19:ACV23 SZ19:SZ23 AWV83:AWV809 AMZ83:AMZ809 ADD83:ADD809 TH83:TH809 JL83:JL809 WVX83:WVX809 WMB83:WMB809 WCF83:WCF809 VSJ83:VSJ809 VIN83:VIN809 UYR83:UYR809 UOV83:UOV809 UEZ83:UEZ809 TVD83:TVD809 TLH83:TLH809 TBL83:TBL809 SRP83:SRP809 SHT83:SHT809 RXX83:RXX809 ROB83:ROB809 REF83:REF809 QUJ83:QUJ809 QKN83:QKN809 QAR83:QAR809 PQV83:PQV809 PGZ83:PGZ809 OXD83:OXD809 ONH83:ONH809 ODL83:ODL809 NTP83:NTP809 NJT83:NJT809 MZX83:MZX809 MQB83:MQB809 MGF83:MGF809 LWJ83:LWJ809 LMN83:LMN809 LCR83:LCR809 KSV83:KSV809 KIZ83:KIZ809 JZD83:JZD809 JPH83:JPH809 JFL83:JFL809 IVP83:IVP809 ILT83:ILT809 IBX83:IBX809 HSB83:HSB809 HIF83:HIF809 GYJ83:GYJ809 GON83:GON809 GER83:GER809 FUV83:FUV809 FKZ83:FKZ809 FBD83:FBD809 ERH83:ERH809 EHL83:EHL809 DXP83:DXP809 DNT83:DNT809 DDX83:DDX809 CUB83:CUB809 CKF83:CKF809 CAJ83:CAJ809 BQN83:BQN809 BGR83:BGR809 ACV26:ACV82 AMR26:AMR82 AWN26:AWN82 BGJ26:BGJ82 BQF26:BQF82 CAB26:CAB82 CJX26:CJX82 CTT26:CTT82 DDP26:DDP82 DNL26:DNL82 DXH26:DXH82 EHD26:EHD82 EQZ26:EQZ82 FAV26:FAV82 FKR26:FKR82 FUN26:FUN82 GEJ26:GEJ82 GOF26:GOF82 GYB26:GYB82 HHX26:HHX82 HRT26:HRT82 IBP26:IBP82 ILL26:ILL82 IVH26:IVH82 JFD26:JFD82 JOZ26:JOZ82 JYV26:JYV82 KIR26:KIR82 KSN26:KSN82 LCJ26:LCJ82 LMF26:LMF82 LWB26:LWB82 MFX26:MFX82 MPT26:MPT82 MZP26:MZP82 NJL26:NJL82 NTH26:NTH82 ODD26:ODD82 OMZ26:OMZ82 OWV26:OWV82 PGR26:PGR82 PQN26:PQN82 QAJ26:QAJ82 QKF26:QKF82 QUB26:QUB82 RDX26:RDX82 RNT26:RNT82 RXP26:RXP82 SHL26:SHL82 SRH26:SRH82 TBD26:TBD82 TKZ26:TKZ82 TUV26:TUV82 UER26:UER82 UON26:UON82 UYJ26:UYJ82 VIF26:VIF82 VSB26:VSB82 WBX26:WBX82 WLT26:WLT82 WVP26:WVP82 JD26:JD82 SZ26:SZ82 H26:H809 H10:H17">
      <formula1>Приоритет_закупок</formula1>
    </dataValidation>
    <dataValidation type="list" allowBlank="1" showInputMessage="1" showErrorMessage="1" sqref="WVV983021:WVV983849 F65517:F66345 JJ65517:JJ66345 TF65517:TF66345 ADB65517:ADB66345 AMX65517:AMX66345 AWT65517:AWT66345 BGP65517:BGP66345 BQL65517:BQL66345 CAH65517:CAH66345 CKD65517:CKD66345 CTZ65517:CTZ66345 DDV65517:DDV66345 DNR65517:DNR66345 DXN65517:DXN66345 EHJ65517:EHJ66345 ERF65517:ERF66345 FBB65517:FBB66345 FKX65517:FKX66345 FUT65517:FUT66345 GEP65517:GEP66345 GOL65517:GOL66345 GYH65517:GYH66345 HID65517:HID66345 HRZ65517:HRZ66345 IBV65517:IBV66345 ILR65517:ILR66345 IVN65517:IVN66345 JFJ65517:JFJ66345 JPF65517:JPF66345 JZB65517:JZB66345 KIX65517:KIX66345 KST65517:KST66345 LCP65517:LCP66345 LML65517:LML66345 LWH65517:LWH66345 MGD65517:MGD66345 MPZ65517:MPZ66345 MZV65517:MZV66345 NJR65517:NJR66345 NTN65517:NTN66345 ODJ65517:ODJ66345 ONF65517:ONF66345 OXB65517:OXB66345 PGX65517:PGX66345 PQT65517:PQT66345 QAP65517:QAP66345 QKL65517:QKL66345 QUH65517:QUH66345 RED65517:RED66345 RNZ65517:RNZ66345 RXV65517:RXV66345 SHR65517:SHR66345 SRN65517:SRN66345 TBJ65517:TBJ66345 TLF65517:TLF66345 TVB65517:TVB66345 UEX65517:UEX66345 UOT65517:UOT66345 UYP65517:UYP66345 VIL65517:VIL66345 VSH65517:VSH66345 WCD65517:WCD66345 WLZ65517:WLZ66345 WVV65517:WVV66345 F131053:F131881 JJ131053:JJ131881 TF131053:TF131881 ADB131053:ADB131881 AMX131053:AMX131881 AWT131053:AWT131881 BGP131053:BGP131881 BQL131053:BQL131881 CAH131053:CAH131881 CKD131053:CKD131881 CTZ131053:CTZ131881 DDV131053:DDV131881 DNR131053:DNR131881 DXN131053:DXN131881 EHJ131053:EHJ131881 ERF131053:ERF131881 FBB131053:FBB131881 FKX131053:FKX131881 FUT131053:FUT131881 GEP131053:GEP131881 GOL131053:GOL131881 GYH131053:GYH131881 HID131053:HID131881 HRZ131053:HRZ131881 IBV131053:IBV131881 ILR131053:ILR131881 IVN131053:IVN131881 JFJ131053:JFJ131881 JPF131053:JPF131881 JZB131053:JZB131881 KIX131053:KIX131881 KST131053:KST131881 LCP131053:LCP131881 LML131053:LML131881 LWH131053:LWH131881 MGD131053:MGD131881 MPZ131053:MPZ131881 MZV131053:MZV131881 NJR131053:NJR131881 NTN131053:NTN131881 ODJ131053:ODJ131881 ONF131053:ONF131881 OXB131053:OXB131881 PGX131053:PGX131881 PQT131053:PQT131881 QAP131053:QAP131881 QKL131053:QKL131881 QUH131053:QUH131881 RED131053:RED131881 RNZ131053:RNZ131881 RXV131053:RXV131881 SHR131053:SHR131881 SRN131053:SRN131881 TBJ131053:TBJ131881 TLF131053:TLF131881 TVB131053:TVB131881 UEX131053:UEX131881 UOT131053:UOT131881 UYP131053:UYP131881 VIL131053:VIL131881 VSH131053:VSH131881 WCD131053:WCD131881 WLZ131053:WLZ131881 WVV131053:WVV131881 F196589:F197417 JJ196589:JJ197417 TF196589:TF197417 ADB196589:ADB197417 AMX196589:AMX197417 AWT196589:AWT197417 BGP196589:BGP197417 BQL196589:BQL197417 CAH196589:CAH197417 CKD196589:CKD197417 CTZ196589:CTZ197417 DDV196589:DDV197417 DNR196589:DNR197417 DXN196589:DXN197417 EHJ196589:EHJ197417 ERF196589:ERF197417 FBB196589:FBB197417 FKX196589:FKX197417 FUT196589:FUT197417 GEP196589:GEP197417 GOL196589:GOL197417 GYH196589:GYH197417 HID196589:HID197417 HRZ196589:HRZ197417 IBV196589:IBV197417 ILR196589:ILR197417 IVN196589:IVN197417 JFJ196589:JFJ197417 JPF196589:JPF197417 JZB196589:JZB197417 KIX196589:KIX197417 KST196589:KST197417 LCP196589:LCP197417 LML196589:LML197417 LWH196589:LWH197417 MGD196589:MGD197417 MPZ196589:MPZ197417 MZV196589:MZV197417 NJR196589:NJR197417 NTN196589:NTN197417 ODJ196589:ODJ197417 ONF196589:ONF197417 OXB196589:OXB197417 PGX196589:PGX197417 PQT196589:PQT197417 QAP196589:QAP197417 QKL196589:QKL197417 QUH196589:QUH197417 RED196589:RED197417 RNZ196589:RNZ197417 RXV196589:RXV197417 SHR196589:SHR197417 SRN196589:SRN197417 TBJ196589:TBJ197417 TLF196589:TLF197417 TVB196589:TVB197417 UEX196589:UEX197417 UOT196589:UOT197417 UYP196589:UYP197417 VIL196589:VIL197417 VSH196589:VSH197417 WCD196589:WCD197417 WLZ196589:WLZ197417 WVV196589:WVV197417 F262125:F262953 JJ262125:JJ262953 TF262125:TF262953 ADB262125:ADB262953 AMX262125:AMX262953 AWT262125:AWT262953 BGP262125:BGP262953 BQL262125:BQL262953 CAH262125:CAH262953 CKD262125:CKD262953 CTZ262125:CTZ262953 DDV262125:DDV262953 DNR262125:DNR262953 DXN262125:DXN262953 EHJ262125:EHJ262953 ERF262125:ERF262953 FBB262125:FBB262953 FKX262125:FKX262953 FUT262125:FUT262953 GEP262125:GEP262953 GOL262125:GOL262953 GYH262125:GYH262953 HID262125:HID262953 HRZ262125:HRZ262953 IBV262125:IBV262953 ILR262125:ILR262953 IVN262125:IVN262953 JFJ262125:JFJ262953 JPF262125:JPF262953 JZB262125:JZB262953 KIX262125:KIX262953 KST262125:KST262953 LCP262125:LCP262953 LML262125:LML262953 LWH262125:LWH262953 MGD262125:MGD262953 MPZ262125:MPZ262953 MZV262125:MZV262953 NJR262125:NJR262953 NTN262125:NTN262953 ODJ262125:ODJ262953 ONF262125:ONF262953 OXB262125:OXB262953 PGX262125:PGX262953 PQT262125:PQT262953 QAP262125:QAP262953 QKL262125:QKL262953 QUH262125:QUH262953 RED262125:RED262953 RNZ262125:RNZ262953 RXV262125:RXV262953 SHR262125:SHR262953 SRN262125:SRN262953 TBJ262125:TBJ262953 TLF262125:TLF262953 TVB262125:TVB262953 UEX262125:UEX262953 UOT262125:UOT262953 UYP262125:UYP262953 VIL262125:VIL262953 VSH262125:VSH262953 WCD262125:WCD262953 WLZ262125:WLZ262953 WVV262125:WVV262953 F327661:F328489 JJ327661:JJ328489 TF327661:TF328489 ADB327661:ADB328489 AMX327661:AMX328489 AWT327661:AWT328489 BGP327661:BGP328489 BQL327661:BQL328489 CAH327661:CAH328489 CKD327661:CKD328489 CTZ327661:CTZ328489 DDV327661:DDV328489 DNR327661:DNR328489 DXN327661:DXN328489 EHJ327661:EHJ328489 ERF327661:ERF328489 FBB327661:FBB328489 FKX327661:FKX328489 FUT327661:FUT328489 GEP327661:GEP328489 GOL327661:GOL328489 GYH327661:GYH328489 HID327661:HID328489 HRZ327661:HRZ328489 IBV327661:IBV328489 ILR327661:ILR328489 IVN327661:IVN328489 JFJ327661:JFJ328489 JPF327661:JPF328489 JZB327661:JZB328489 KIX327661:KIX328489 KST327661:KST328489 LCP327661:LCP328489 LML327661:LML328489 LWH327661:LWH328489 MGD327661:MGD328489 MPZ327661:MPZ328489 MZV327661:MZV328489 NJR327661:NJR328489 NTN327661:NTN328489 ODJ327661:ODJ328489 ONF327661:ONF328489 OXB327661:OXB328489 PGX327661:PGX328489 PQT327661:PQT328489 QAP327661:QAP328489 QKL327661:QKL328489 QUH327661:QUH328489 RED327661:RED328489 RNZ327661:RNZ328489 RXV327661:RXV328489 SHR327661:SHR328489 SRN327661:SRN328489 TBJ327661:TBJ328489 TLF327661:TLF328489 TVB327661:TVB328489 UEX327661:UEX328489 UOT327661:UOT328489 UYP327661:UYP328489 VIL327661:VIL328489 VSH327661:VSH328489 WCD327661:WCD328489 WLZ327661:WLZ328489 WVV327661:WVV328489 F393197:F394025 JJ393197:JJ394025 TF393197:TF394025 ADB393197:ADB394025 AMX393197:AMX394025 AWT393197:AWT394025 BGP393197:BGP394025 BQL393197:BQL394025 CAH393197:CAH394025 CKD393197:CKD394025 CTZ393197:CTZ394025 DDV393197:DDV394025 DNR393197:DNR394025 DXN393197:DXN394025 EHJ393197:EHJ394025 ERF393197:ERF394025 FBB393197:FBB394025 FKX393197:FKX394025 FUT393197:FUT394025 GEP393197:GEP394025 GOL393197:GOL394025 GYH393197:GYH394025 HID393197:HID394025 HRZ393197:HRZ394025 IBV393197:IBV394025 ILR393197:ILR394025 IVN393197:IVN394025 JFJ393197:JFJ394025 JPF393197:JPF394025 JZB393197:JZB394025 KIX393197:KIX394025 KST393197:KST394025 LCP393197:LCP394025 LML393197:LML394025 LWH393197:LWH394025 MGD393197:MGD394025 MPZ393197:MPZ394025 MZV393197:MZV394025 NJR393197:NJR394025 NTN393197:NTN394025 ODJ393197:ODJ394025 ONF393197:ONF394025 OXB393197:OXB394025 PGX393197:PGX394025 PQT393197:PQT394025 QAP393197:QAP394025 QKL393197:QKL394025 QUH393197:QUH394025 RED393197:RED394025 RNZ393197:RNZ394025 RXV393197:RXV394025 SHR393197:SHR394025 SRN393197:SRN394025 TBJ393197:TBJ394025 TLF393197:TLF394025 TVB393197:TVB394025 UEX393197:UEX394025 UOT393197:UOT394025 UYP393197:UYP394025 VIL393197:VIL394025 VSH393197:VSH394025 WCD393197:WCD394025 WLZ393197:WLZ394025 WVV393197:WVV394025 F458733:F459561 JJ458733:JJ459561 TF458733:TF459561 ADB458733:ADB459561 AMX458733:AMX459561 AWT458733:AWT459561 BGP458733:BGP459561 BQL458733:BQL459561 CAH458733:CAH459561 CKD458733:CKD459561 CTZ458733:CTZ459561 DDV458733:DDV459561 DNR458733:DNR459561 DXN458733:DXN459561 EHJ458733:EHJ459561 ERF458733:ERF459561 FBB458733:FBB459561 FKX458733:FKX459561 FUT458733:FUT459561 GEP458733:GEP459561 GOL458733:GOL459561 GYH458733:GYH459561 HID458733:HID459561 HRZ458733:HRZ459561 IBV458733:IBV459561 ILR458733:ILR459561 IVN458733:IVN459561 JFJ458733:JFJ459561 JPF458733:JPF459561 JZB458733:JZB459561 KIX458733:KIX459561 KST458733:KST459561 LCP458733:LCP459561 LML458733:LML459561 LWH458733:LWH459561 MGD458733:MGD459561 MPZ458733:MPZ459561 MZV458733:MZV459561 NJR458733:NJR459561 NTN458733:NTN459561 ODJ458733:ODJ459561 ONF458733:ONF459561 OXB458733:OXB459561 PGX458733:PGX459561 PQT458733:PQT459561 QAP458733:QAP459561 QKL458733:QKL459561 QUH458733:QUH459561 RED458733:RED459561 RNZ458733:RNZ459561 RXV458733:RXV459561 SHR458733:SHR459561 SRN458733:SRN459561 TBJ458733:TBJ459561 TLF458733:TLF459561 TVB458733:TVB459561 UEX458733:UEX459561 UOT458733:UOT459561 UYP458733:UYP459561 VIL458733:VIL459561 VSH458733:VSH459561 WCD458733:WCD459561 WLZ458733:WLZ459561 WVV458733:WVV459561 F524269:F525097 JJ524269:JJ525097 TF524269:TF525097 ADB524269:ADB525097 AMX524269:AMX525097 AWT524269:AWT525097 BGP524269:BGP525097 BQL524269:BQL525097 CAH524269:CAH525097 CKD524269:CKD525097 CTZ524269:CTZ525097 DDV524269:DDV525097 DNR524269:DNR525097 DXN524269:DXN525097 EHJ524269:EHJ525097 ERF524269:ERF525097 FBB524269:FBB525097 FKX524269:FKX525097 FUT524269:FUT525097 GEP524269:GEP525097 GOL524269:GOL525097 GYH524269:GYH525097 HID524269:HID525097 HRZ524269:HRZ525097 IBV524269:IBV525097 ILR524269:ILR525097 IVN524269:IVN525097 JFJ524269:JFJ525097 JPF524269:JPF525097 JZB524269:JZB525097 KIX524269:KIX525097 KST524269:KST525097 LCP524269:LCP525097 LML524269:LML525097 LWH524269:LWH525097 MGD524269:MGD525097 MPZ524269:MPZ525097 MZV524269:MZV525097 NJR524269:NJR525097 NTN524269:NTN525097 ODJ524269:ODJ525097 ONF524269:ONF525097 OXB524269:OXB525097 PGX524269:PGX525097 PQT524269:PQT525097 QAP524269:QAP525097 QKL524269:QKL525097 QUH524269:QUH525097 RED524269:RED525097 RNZ524269:RNZ525097 RXV524269:RXV525097 SHR524269:SHR525097 SRN524269:SRN525097 TBJ524269:TBJ525097 TLF524269:TLF525097 TVB524269:TVB525097 UEX524269:UEX525097 UOT524269:UOT525097 UYP524269:UYP525097 VIL524269:VIL525097 VSH524269:VSH525097 WCD524269:WCD525097 WLZ524269:WLZ525097 WVV524269:WVV525097 F589805:F590633 JJ589805:JJ590633 TF589805:TF590633 ADB589805:ADB590633 AMX589805:AMX590633 AWT589805:AWT590633 BGP589805:BGP590633 BQL589805:BQL590633 CAH589805:CAH590633 CKD589805:CKD590633 CTZ589805:CTZ590633 DDV589805:DDV590633 DNR589805:DNR590633 DXN589805:DXN590633 EHJ589805:EHJ590633 ERF589805:ERF590633 FBB589805:FBB590633 FKX589805:FKX590633 FUT589805:FUT590633 GEP589805:GEP590633 GOL589805:GOL590633 GYH589805:GYH590633 HID589805:HID590633 HRZ589805:HRZ590633 IBV589805:IBV590633 ILR589805:ILR590633 IVN589805:IVN590633 JFJ589805:JFJ590633 JPF589805:JPF590633 JZB589805:JZB590633 KIX589805:KIX590633 KST589805:KST590633 LCP589805:LCP590633 LML589805:LML590633 LWH589805:LWH590633 MGD589805:MGD590633 MPZ589805:MPZ590633 MZV589805:MZV590633 NJR589805:NJR590633 NTN589805:NTN590633 ODJ589805:ODJ590633 ONF589805:ONF590633 OXB589805:OXB590633 PGX589805:PGX590633 PQT589805:PQT590633 QAP589805:QAP590633 QKL589805:QKL590633 QUH589805:QUH590633 RED589805:RED590633 RNZ589805:RNZ590633 RXV589805:RXV590633 SHR589805:SHR590633 SRN589805:SRN590633 TBJ589805:TBJ590633 TLF589805:TLF590633 TVB589805:TVB590633 UEX589805:UEX590633 UOT589805:UOT590633 UYP589805:UYP590633 VIL589805:VIL590633 VSH589805:VSH590633 WCD589805:WCD590633 WLZ589805:WLZ590633 WVV589805:WVV590633 F655341:F656169 JJ655341:JJ656169 TF655341:TF656169 ADB655341:ADB656169 AMX655341:AMX656169 AWT655341:AWT656169 BGP655341:BGP656169 BQL655341:BQL656169 CAH655341:CAH656169 CKD655341:CKD656169 CTZ655341:CTZ656169 DDV655341:DDV656169 DNR655341:DNR656169 DXN655341:DXN656169 EHJ655341:EHJ656169 ERF655341:ERF656169 FBB655341:FBB656169 FKX655341:FKX656169 FUT655341:FUT656169 GEP655341:GEP656169 GOL655341:GOL656169 GYH655341:GYH656169 HID655341:HID656169 HRZ655341:HRZ656169 IBV655341:IBV656169 ILR655341:ILR656169 IVN655341:IVN656169 JFJ655341:JFJ656169 JPF655341:JPF656169 JZB655341:JZB656169 KIX655341:KIX656169 KST655341:KST656169 LCP655341:LCP656169 LML655341:LML656169 LWH655341:LWH656169 MGD655341:MGD656169 MPZ655341:MPZ656169 MZV655341:MZV656169 NJR655341:NJR656169 NTN655341:NTN656169 ODJ655341:ODJ656169 ONF655341:ONF656169 OXB655341:OXB656169 PGX655341:PGX656169 PQT655341:PQT656169 QAP655341:QAP656169 QKL655341:QKL656169 QUH655341:QUH656169 RED655341:RED656169 RNZ655341:RNZ656169 RXV655341:RXV656169 SHR655341:SHR656169 SRN655341:SRN656169 TBJ655341:TBJ656169 TLF655341:TLF656169 TVB655341:TVB656169 UEX655341:UEX656169 UOT655341:UOT656169 UYP655341:UYP656169 VIL655341:VIL656169 VSH655341:VSH656169 WCD655341:WCD656169 WLZ655341:WLZ656169 WVV655341:WVV656169 F720877:F721705 JJ720877:JJ721705 TF720877:TF721705 ADB720877:ADB721705 AMX720877:AMX721705 AWT720877:AWT721705 BGP720877:BGP721705 BQL720877:BQL721705 CAH720877:CAH721705 CKD720877:CKD721705 CTZ720877:CTZ721705 DDV720877:DDV721705 DNR720877:DNR721705 DXN720877:DXN721705 EHJ720877:EHJ721705 ERF720877:ERF721705 FBB720877:FBB721705 FKX720877:FKX721705 FUT720877:FUT721705 GEP720877:GEP721705 GOL720877:GOL721705 GYH720877:GYH721705 HID720877:HID721705 HRZ720877:HRZ721705 IBV720877:IBV721705 ILR720877:ILR721705 IVN720877:IVN721705 JFJ720877:JFJ721705 JPF720877:JPF721705 JZB720877:JZB721705 KIX720877:KIX721705 KST720877:KST721705 LCP720877:LCP721705 LML720877:LML721705 LWH720877:LWH721705 MGD720877:MGD721705 MPZ720877:MPZ721705 MZV720877:MZV721705 NJR720877:NJR721705 NTN720877:NTN721705 ODJ720877:ODJ721705 ONF720877:ONF721705 OXB720877:OXB721705 PGX720877:PGX721705 PQT720877:PQT721705 QAP720877:QAP721705 QKL720877:QKL721705 QUH720877:QUH721705 RED720877:RED721705 RNZ720877:RNZ721705 RXV720877:RXV721705 SHR720877:SHR721705 SRN720877:SRN721705 TBJ720877:TBJ721705 TLF720877:TLF721705 TVB720877:TVB721705 UEX720877:UEX721705 UOT720877:UOT721705 UYP720877:UYP721705 VIL720877:VIL721705 VSH720877:VSH721705 WCD720877:WCD721705 WLZ720877:WLZ721705 WVV720877:WVV721705 F786413:F787241 JJ786413:JJ787241 TF786413:TF787241 ADB786413:ADB787241 AMX786413:AMX787241 AWT786413:AWT787241 BGP786413:BGP787241 BQL786413:BQL787241 CAH786413:CAH787241 CKD786413:CKD787241 CTZ786413:CTZ787241 DDV786413:DDV787241 DNR786413:DNR787241 DXN786413:DXN787241 EHJ786413:EHJ787241 ERF786413:ERF787241 FBB786413:FBB787241 FKX786413:FKX787241 FUT786413:FUT787241 GEP786413:GEP787241 GOL786413:GOL787241 GYH786413:GYH787241 HID786413:HID787241 HRZ786413:HRZ787241 IBV786413:IBV787241 ILR786413:ILR787241 IVN786413:IVN787241 JFJ786413:JFJ787241 JPF786413:JPF787241 JZB786413:JZB787241 KIX786413:KIX787241 KST786413:KST787241 LCP786413:LCP787241 LML786413:LML787241 LWH786413:LWH787241 MGD786413:MGD787241 MPZ786413:MPZ787241 MZV786413:MZV787241 NJR786413:NJR787241 NTN786413:NTN787241 ODJ786413:ODJ787241 ONF786413:ONF787241 OXB786413:OXB787241 PGX786413:PGX787241 PQT786413:PQT787241 QAP786413:QAP787241 QKL786413:QKL787241 QUH786413:QUH787241 RED786413:RED787241 RNZ786413:RNZ787241 RXV786413:RXV787241 SHR786413:SHR787241 SRN786413:SRN787241 TBJ786413:TBJ787241 TLF786413:TLF787241 TVB786413:TVB787241 UEX786413:UEX787241 UOT786413:UOT787241 UYP786413:UYP787241 VIL786413:VIL787241 VSH786413:VSH787241 WCD786413:WCD787241 WLZ786413:WLZ787241 WVV786413:WVV787241 F851949:F852777 JJ851949:JJ852777 TF851949:TF852777 ADB851949:ADB852777 AMX851949:AMX852777 AWT851949:AWT852777 BGP851949:BGP852777 BQL851949:BQL852777 CAH851949:CAH852777 CKD851949:CKD852777 CTZ851949:CTZ852777 DDV851949:DDV852777 DNR851949:DNR852777 DXN851949:DXN852777 EHJ851949:EHJ852777 ERF851949:ERF852777 FBB851949:FBB852777 FKX851949:FKX852777 FUT851949:FUT852777 GEP851949:GEP852777 GOL851949:GOL852777 GYH851949:GYH852777 HID851949:HID852777 HRZ851949:HRZ852777 IBV851949:IBV852777 ILR851949:ILR852777 IVN851949:IVN852777 JFJ851949:JFJ852777 JPF851949:JPF852777 JZB851949:JZB852777 KIX851949:KIX852777 KST851949:KST852777 LCP851949:LCP852777 LML851949:LML852777 LWH851949:LWH852777 MGD851949:MGD852777 MPZ851949:MPZ852777 MZV851949:MZV852777 NJR851949:NJR852777 NTN851949:NTN852777 ODJ851949:ODJ852777 ONF851949:ONF852777 OXB851949:OXB852777 PGX851949:PGX852777 PQT851949:PQT852777 QAP851949:QAP852777 QKL851949:QKL852777 QUH851949:QUH852777 RED851949:RED852777 RNZ851949:RNZ852777 RXV851949:RXV852777 SHR851949:SHR852777 SRN851949:SRN852777 TBJ851949:TBJ852777 TLF851949:TLF852777 TVB851949:TVB852777 UEX851949:UEX852777 UOT851949:UOT852777 UYP851949:UYP852777 VIL851949:VIL852777 VSH851949:VSH852777 WCD851949:WCD852777 WLZ851949:WLZ852777 WVV851949:WVV852777 F917485:F918313 JJ917485:JJ918313 TF917485:TF918313 ADB917485:ADB918313 AMX917485:AMX918313 AWT917485:AWT918313 BGP917485:BGP918313 BQL917485:BQL918313 CAH917485:CAH918313 CKD917485:CKD918313 CTZ917485:CTZ918313 DDV917485:DDV918313 DNR917485:DNR918313 DXN917485:DXN918313 EHJ917485:EHJ918313 ERF917485:ERF918313 FBB917485:FBB918313 FKX917485:FKX918313 FUT917485:FUT918313 GEP917485:GEP918313 GOL917485:GOL918313 GYH917485:GYH918313 HID917485:HID918313 HRZ917485:HRZ918313 IBV917485:IBV918313 ILR917485:ILR918313 IVN917485:IVN918313 JFJ917485:JFJ918313 JPF917485:JPF918313 JZB917485:JZB918313 KIX917485:KIX918313 KST917485:KST918313 LCP917485:LCP918313 LML917485:LML918313 LWH917485:LWH918313 MGD917485:MGD918313 MPZ917485:MPZ918313 MZV917485:MZV918313 NJR917485:NJR918313 NTN917485:NTN918313 ODJ917485:ODJ918313 ONF917485:ONF918313 OXB917485:OXB918313 PGX917485:PGX918313 PQT917485:PQT918313 QAP917485:QAP918313 QKL917485:QKL918313 QUH917485:QUH918313 RED917485:RED918313 RNZ917485:RNZ918313 RXV917485:RXV918313 SHR917485:SHR918313 SRN917485:SRN918313 TBJ917485:TBJ918313 TLF917485:TLF918313 TVB917485:TVB918313 UEX917485:UEX918313 UOT917485:UOT918313 UYP917485:UYP918313 VIL917485:VIL918313 VSH917485:VSH918313 WCD917485:WCD918313 WLZ917485:WLZ918313 WVV917485:WVV918313 F983021:F983849 JJ983021:JJ983849 TF983021:TF983849 ADB983021:ADB983849 AMX983021:AMX983849 AWT983021:AWT983849 BGP983021:BGP983849 BQL983021:BQL983849 CAH983021:CAH983849 CKD983021:CKD983849 CTZ983021:CTZ983849 DDV983021:DDV983849 DNR983021:DNR983849 DXN983021:DXN983849 EHJ983021:EHJ983849 ERF983021:ERF983849 FBB983021:FBB983849 FKX983021:FKX983849 FUT983021:FUT983849 GEP983021:GEP983849 GOL983021:GOL983849 GYH983021:GYH983849 HID983021:HID983849 HRZ983021:HRZ983849 IBV983021:IBV983849 ILR983021:ILR983849 IVN983021:IVN983849 JFJ983021:JFJ983849 JPF983021:JPF983849 JZB983021:JZB983849 KIX983021:KIX983849 KST983021:KST983849 LCP983021:LCP983849 LML983021:LML983849 LWH983021:LWH983849 MGD983021:MGD983849 MPZ983021:MPZ983849 MZV983021:MZV983849 NJR983021:NJR983849 NTN983021:NTN983849 ODJ983021:ODJ983849 ONF983021:ONF983849 OXB983021:OXB983849 PGX983021:PGX983849 PQT983021:PQT983849 QAP983021:QAP983849 QKL983021:QKL983849 QUH983021:QUH983849 RED983021:RED983849 RNZ983021:RNZ983849 RXV983021:RXV983849 SHR983021:SHR983849 SRN983021:SRN983849 TBJ983021:TBJ983849 TLF983021:TLF983849 TVB983021:TVB983849 UEX983021:UEX983849 UOT983021:UOT983849 UYP983021:UYP983849 VIL983021:VIL983849 VSH983021:VSH983849 WCD983021:WCD983849 WLZ983021:WLZ983849 F72:F81 ST11:ST16 JB17 JB10 WVN10 WVN17 WLR10 WLR17 WBV10 WBV17 VRZ10 VRZ17 VID10 VID17 UYH10 UYH17 UOL10 UOL17 UEP10 UEP17 TUT10 TUT17 TKX10 TKX17 TBB10 TBB17 SRF10 SRF17 SHJ10 SHJ17 RXN10 RXN17 RNR10 RNR17 RDV10 RDV17 QTZ10 QTZ17 QKD10 QKD17 QAH10 QAH17 PQL10 PQL17 PGP10 PGP17 OWT10 OWT17 OMX10 OMX17 ODB10 ODB17 NTF10 NTF17 NJJ10 NJJ17 MZN10 MZN17 MPR10 MPR17 MFV10 MFV17 LVZ10 LVZ17 LMD10 LMD17 LCH10 LCH17 KSL10 KSL17 KIP10 KIP17 JYT10 JYT17 JOX10 JOX17 JFB10 JFB17 IVF10 IVF17 ILJ10 ILJ17 IBN10 IBN17 HRR10 HRR17 HHV10 HHV17 GXZ10 GXZ17 GOD10 GOD17 GEH10 GEH17 FUL10 FUL17 FKP10 FKP17 FAT10 FAT17 EQX10 EQX17 EHB10 EHB17 DXF10 DXF17 DNJ10 DNJ17 DDN10 DDN17 CTR10 CTR17 CJV10 CJV17 BZZ10 BZZ17 BQD10 BQD17 BGH10 BGH17 AWL10 AWL17 AMP10 AMP17 ACT10 ACT17 SX10 SX17 IX11:IX16 WVJ11:WVJ16 WLN11:WLN16 WBR11:WBR16 VRV11:VRV16 VHZ11:VHZ16 UYD11:UYD16 UOH11:UOH16 UEL11:UEL16 TUP11:TUP16 TKT11:TKT16 TAX11:TAX16 SRB11:SRB16 SHF11:SHF16 RXJ11:RXJ16 RNN11:RNN16 RDR11:RDR16 QTV11:QTV16 QJZ11:QJZ16 QAD11:QAD16 PQH11:PQH16 PGL11:PGL16 OWP11:OWP16 OMT11:OMT16 OCX11:OCX16 NTB11:NTB16 NJF11:NJF16 MZJ11:MZJ16 MPN11:MPN16 MFR11:MFR16 LVV11:LVV16 LLZ11:LLZ16 LCD11:LCD16 KSH11:KSH16 KIL11:KIL16 JYP11:JYP16 JOT11:JOT16 JEX11:JEX16 IVB11:IVB16 ILF11:ILF16 IBJ11:IBJ16 HRN11:HRN16 HHR11:HHR16 GXV11:GXV16 GNZ11:GNZ16 GED11:GED16 FUH11:FUH16 FKL11:FKL16 FAP11:FAP16 EQT11:EQT16 EGX11:EGX16 DXB11:DXB16 DNF11:DNF16 DDJ11:DDJ16 CTN11:CTN16 CJR11:CJR16 BZV11:BZV16 BPZ11:BPZ16 BGD11:BGD16 AWH11:AWH16 AML11:AML16 ACP11:ACP16 JB19:JB23 WVN19:WVN23 WLR19:WLR23 WBV19:WBV23 VRZ19:VRZ23 VID19:VID23 UYH19:UYH23 UOL19:UOL23 UEP19:UEP23 TUT19:TUT23 TKX19:TKX23 TBB19:TBB23 SRF19:SRF23 SHJ19:SHJ23 RXN19:RXN23 RNR19:RNR23 RDV19:RDV23 QTZ19:QTZ23 QKD19:QKD23 QAH19:QAH23 PQL19:PQL23 PGP19:PGP23 OWT19:OWT23 OMX19:OMX23 ODB19:ODB23 NTF19:NTF23 NJJ19:NJJ23 MZN19:MZN23 MPR19:MPR23 MFV19:MFV23 LVZ19:LVZ23 LMD19:LMD23 LCH19:LCH23 KSL19:KSL23 KIP19:KIP23 JYT19:JYT23 JOX19:JOX23 JFB19:JFB23 IVF19:IVF23 ILJ19:ILJ23 IBN19:IBN23 HRR19:HRR23 HHV19:HHV23 GXZ19:GXZ23 GOD19:GOD23 GEH19:GEH23 FUL19:FUL23 FKP19:FKP23 FAT19:FAT23 EQX19:EQX23 EHB19:EHB23 DXF19:DXF23 DNJ19:DNJ23 DDN19:DDN23 CTR19:CTR23 CJV19:CJV23 BZZ19:BZZ23 BQD19:BQD23 BGH19:BGH23 AWL19:AWL23 AMP19:AMP23 ACT19:ACT23 SX19:SX23 F19:F23 AWT83:AWT809 AMX83:AMX809 ADB83:ADB809 TF83:TF809 JJ83:JJ809 WVV83:WVV809 WLZ83:WLZ809 WCD83:WCD809 VSH83:VSH809 VIL83:VIL809 UYP83:UYP809 UOT83:UOT809 UEX83:UEX809 TVB83:TVB809 TLF83:TLF809 TBJ83:TBJ809 SRN83:SRN809 SHR83:SHR809 RXV83:RXV809 RNZ83:RNZ809 RED83:RED809 QUH83:QUH809 QKL83:QKL809 QAP83:QAP809 PQT83:PQT809 PGX83:PGX809 OXB83:OXB809 ONF83:ONF809 ODJ83:ODJ809 NTN83:NTN809 NJR83:NJR809 MZV83:MZV809 MPZ83:MPZ809 MGD83:MGD809 LWH83:LWH809 LML83:LML809 LCP83:LCP809 KST83:KST809 KIX83:KIX809 JZB83:JZB809 JPF83:JPF809 JFJ83:JFJ809 IVN83:IVN809 ILR83:ILR809 IBV83:IBV809 HRZ83:HRZ809 HID83:HID809 GYH83:GYH809 GOL83:GOL809 GEP83:GEP809 FUT83:FUT809 FKX83:FKX809 FBB83:FBB809 ERF83:ERF809 EHJ83:EHJ809 DXN83:DXN809 DNR83:DNR809 DDV83:DDV809 CTZ83:CTZ809 CKD83:CKD809 CAH83:CAH809 BQL83:BQL809 BGP83:BGP809 SX26:SX82 ACT26:ACT82 AMP26:AMP82 AWL26:AWL82 BGH26:BGH82 BQD26:BQD82 BZZ26:BZZ82 CJV26:CJV82 CTR26:CTR82 DDN26:DDN82 DNJ26:DNJ82 DXF26:DXF82 EHB26:EHB82 EQX26:EQX82 FAT26:FAT82 FKP26:FKP82 FUL26:FUL82 GEH26:GEH82 GOD26:GOD82 GXZ26:GXZ82 HHV26:HHV82 HRR26:HRR82 IBN26:IBN82 ILJ26:ILJ82 IVF26:IVF82 JFB26:JFB82 JOX26:JOX82 JYT26:JYT82 KIP26:KIP82 KSL26:KSL82 LCH26:LCH82 LMD26:LMD82 LVZ26:LVZ82 MFV26:MFV82 MPR26:MPR82 MZN26:MZN82 NJJ26:NJJ82 NTF26:NTF82 ODB26:ODB82 OMX26:OMX82 OWT26:OWT82 PGP26:PGP82 PQL26:PQL82 QAH26:QAH82 QKD26:QKD82 QTZ26:QTZ82 RDV26:RDV82 RNR26:RNR82 RXN26:RXN82 SHJ26:SHJ82 SRF26:SRF82 TBB26:TBB82 TKX26:TKX82 TUT26:TUT82 UEP26:UEP82 UOL26:UOL82 UYH26:UYH82 VID26:VID82 VRZ26:VRZ82 WBV26:WBV82 WLR26:WLR82 WVN26:WVN82 JB26:JB82 F26:F67 F83:F809 F10:F17">
      <formula1>Способ_закупок</formula1>
    </dataValidation>
    <dataValidation type="textLength" operator="equal" allowBlank="1" showInputMessage="1" showErrorMessage="1" error="Код КАТО должен содержать 9 символов" sqref="N65517:N66345 JR65517:JR66345 TN65517:TN66345 ADJ65517:ADJ66345 ANF65517:ANF66345 AXB65517:AXB66345 BGX65517:BGX66345 BQT65517:BQT66345 CAP65517:CAP66345 CKL65517:CKL66345 CUH65517:CUH66345 DED65517:DED66345 DNZ65517:DNZ66345 DXV65517:DXV66345 EHR65517:EHR66345 ERN65517:ERN66345 FBJ65517:FBJ66345 FLF65517:FLF66345 FVB65517:FVB66345 GEX65517:GEX66345 GOT65517:GOT66345 GYP65517:GYP66345 HIL65517:HIL66345 HSH65517:HSH66345 ICD65517:ICD66345 ILZ65517:ILZ66345 IVV65517:IVV66345 JFR65517:JFR66345 JPN65517:JPN66345 JZJ65517:JZJ66345 KJF65517:KJF66345 KTB65517:KTB66345 LCX65517:LCX66345 LMT65517:LMT66345 LWP65517:LWP66345 MGL65517:MGL66345 MQH65517:MQH66345 NAD65517:NAD66345 NJZ65517:NJZ66345 NTV65517:NTV66345 ODR65517:ODR66345 ONN65517:ONN66345 OXJ65517:OXJ66345 PHF65517:PHF66345 PRB65517:PRB66345 QAX65517:QAX66345 QKT65517:QKT66345 QUP65517:QUP66345 REL65517:REL66345 ROH65517:ROH66345 RYD65517:RYD66345 SHZ65517:SHZ66345 SRV65517:SRV66345 TBR65517:TBR66345 TLN65517:TLN66345 TVJ65517:TVJ66345 UFF65517:UFF66345 UPB65517:UPB66345 UYX65517:UYX66345 VIT65517:VIT66345 VSP65517:VSP66345 WCL65517:WCL66345 WMH65517:WMH66345 WWD65517:WWD66345 N131053:N131881 JR131053:JR131881 TN131053:TN131881 ADJ131053:ADJ131881 ANF131053:ANF131881 AXB131053:AXB131881 BGX131053:BGX131881 BQT131053:BQT131881 CAP131053:CAP131881 CKL131053:CKL131881 CUH131053:CUH131881 DED131053:DED131881 DNZ131053:DNZ131881 DXV131053:DXV131881 EHR131053:EHR131881 ERN131053:ERN131881 FBJ131053:FBJ131881 FLF131053:FLF131881 FVB131053:FVB131881 GEX131053:GEX131881 GOT131053:GOT131881 GYP131053:GYP131881 HIL131053:HIL131881 HSH131053:HSH131881 ICD131053:ICD131881 ILZ131053:ILZ131881 IVV131053:IVV131881 JFR131053:JFR131881 JPN131053:JPN131881 JZJ131053:JZJ131881 KJF131053:KJF131881 KTB131053:KTB131881 LCX131053:LCX131881 LMT131053:LMT131881 LWP131053:LWP131881 MGL131053:MGL131881 MQH131053:MQH131881 NAD131053:NAD131881 NJZ131053:NJZ131881 NTV131053:NTV131881 ODR131053:ODR131881 ONN131053:ONN131881 OXJ131053:OXJ131881 PHF131053:PHF131881 PRB131053:PRB131881 QAX131053:QAX131881 QKT131053:QKT131881 QUP131053:QUP131881 REL131053:REL131881 ROH131053:ROH131881 RYD131053:RYD131881 SHZ131053:SHZ131881 SRV131053:SRV131881 TBR131053:TBR131881 TLN131053:TLN131881 TVJ131053:TVJ131881 UFF131053:UFF131881 UPB131053:UPB131881 UYX131053:UYX131881 VIT131053:VIT131881 VSP131053:VSP131881 WCL131053:WCL131881 WMH131053:WMH131881 WWD131053:WWD131881 N196589:N197417 JR196589:JR197417 TN196589:TN197417 ADJ196589:ADJ197417 ANF196589:ANF197417 AXB196589:AXB197417 BGX196589:BGX197417 BQT196589:BQT197417 CAP196589:CAP197417 CKL196589:CKL197417 CUH196589:CUH197417 DED196589:DED197417 DNZ196589:DNZ197417 DXV196589:DXV197417 EHR196589:EHR197417 ERN196589:ERN197417 FBJ196589:FBJ197417 FLF196589:FLF197417 FVB196589:FVB197417 GEX196589:GEX197417 GOT196589:GOT197417 GYP196589:GYP197417 HIL196589:HIL197417 HSH196589:HSH197417 ICD196589:ICD197417 ILZ196589:ILZ197417 IVV196589:IVV197417 JFR196589:JFR197417 JPN196589:JPN197417 JZJ196589:JZJ197417 KJF196589:KJF197417 KTB196589:KTB197417 LCX196589:LCX197417 LMT196589:LMT197417 LWP196589:LWP197417 MGL196589:MGL197417 MQH196589:MQH197417 NAD196589:NAD197417 NJZ196589:NJZ197417 NTV196589:NTV197417 ODR196589:ODR197417 ONN196589:ONN197417 OXJ196589:OXJ197417 PHF196589:PHF197417 PRB196589:PRB197417 QAX196589:QAX197417 QKT196589:QKT197417 QUP196589:QUP197417 REL196589:REL197417 ROH196589:ROH197417 RYD196589:RYD197417 SHZ196589:SHZ197417 SRV196589:SRV197417 TBR196589:TBR197417 TLN196589:TLN197417 TVJ196589:TVJ197417 UFF196589:UFF197417 UPB196589:UPB197417 UYX196589:UYX197417 VIT196589:VIT197417 VSP196589:VSP197417 WCL196589:WCL197417 WMH196589:WMH197417 WWD196589:WWD197417 N262125:N262953 JR262125:JR262953 TN262125:TN262953 ADJ262125:ADJ262953 ANF262125:ANF262953 AXB262125:AXB262953 BGX262125:BGX262953 BQT262125:BQT262953 CAP262125:CAP262953 CKL262125:CKL262953 CUH262125:CUH262953 DED262125:DED262953 DNZ262125:DNZ262953 DXV262125:DXV262953 EHR262125:EHR262953 ERN262125:ERN262953 FBJ262125:FBJ262953 FLF262125:FLF262953 FVB262125:FVB262953 GEX262125:GEX262953 GOT262125:GOT262953 GYP262125:GYP262953 HIL262125:HIL262953 HSH262125:HSH262953 ICD262125:ICD262953 ILZ262125:ILZ262953 IVV262125:IVV262953 JFR262125:JFR262953 JPN262125:JPN262953 JZJ262125:JZJ262953 KJF262125:KJF262953 KTB262125:KTB262953 LCX262125:LCX262953 LMT262125:LMT262953 LWP262125:LWP262953 MGL262125:MGL262953 MQH262125:MQH262953 NAD262125:NAD262953 NJZ262125:NJZ262953 NTV262125:NTV262953 ODR262125:ODR262953 ONN262125:ONN262953 OXJ262125:OXJ262953 PHF262125:PHF262953 PRB262125:PRB262953 QAX262125:QAX262953 QKT262125:QKT262953 QUP262125:QUP262953 REL262125:REL262953 ROH262125:ROH262953 RYD262125:RYD262953 SHZ262125:SHZ262953 SRV262125:SRV262953 TBR262125:TBR262953 TLN262125:TLN262953 TVJ262125:TVJ262953 UFF262125:UFF262953 UPB262125:UPB262953 UYX262125:UYX262953 VIT262125:VIT262953 VSP262125:VSP262953 WCL262125:WCL262953 WMH262125:WMH262953 WWD262125:WWD262953 N327661:N328489 JR327661:JR328489 TN327661:TN328489 ADJ327661:ADJ328489 ANF327661:ANF328489 AXB327661:AXB328489 BGX327661:BGX328489 BQT327661:BQT328489 CAP327661:CAP328489 CKL327661:CKL328489 CUH327661:CUH328489 DED327661:DED328489 DNZ327661:DNZ328489 DXV327661:DXV328489 EHR327661:EHR328489 ERN327661:ERN328489 FBJ327661:FBJ328489 FLF327661:FLF328489 FVB327661:FVB328489 GEX327661:GEX328489 GOT327661:GOT328489 GYP327661:GYP328489 HIL327661:HIL328489 HSH327661:HSH328489 ICD327661:ICD328489 ILZ327661:ILZ328489 IVV327661:IVV328489 JFR327661:JFR328489 JPN327661:JPN328489 JZJ327661:JZJ328489 KJF327661:KJF328489 KTB327661:KTB328489 LCX327661:LCX328489 LMT327661:LMT328489 LWP327661:LWP328489 MGL327661:MGL328489 MQH327661:MQH328489 NAD327661:NAD328489 NJZ327661:NJZ328489 NTV327661:NTV328489 ODR327661:ODR328489 ONN327661:ONN328489 OXJ327661:OXJ328489 PHF327661:PHF328489 PRB327661:PRB328489 QAX327661:QAX328489 QKT327661:QKT328489 QUP327661:QUP328489 REL327661:REL328489 ROH327661:ROH328489 RYD327661:RYD328489 SHZ327661:SHZ328489 SRV327661:SRV328489 TBR327661:TBR328489 TLN327661:TLN328489 TVJ327661:TVJ328489 UFF327661:UFF328489 UPB327661:UPB328489 UYX327661:UYX328489 VIT327661:VIT328489 VSP327661:VSP328489 WCL327661:WCL328489 WMH327661:WMH328489 WWD327661:WWD328489 N393197:N394025 JR393197:JR394025 TN393197:TN394025 ADJ393197:ADJ394025 ANF393197:ANF394025 AXB393197:AXB394025 BGX393197:BGX394025 BQT393197:BQT394025 CAP393197:CAP394025 CKL393197:CKL394025 CUH393197:CUH394025 DED393197:DED394025 DNZ393197:DNZ394025 DXV393197:DXV394025 EHR393197:EHR394025 ERN393197:ERN394025 FBJ393197:FBJ394025 FLF393197:FLF394025 FVB393197:FVB394025 GEX393197:GEX394025 GOT393197:GOT394025 GYP393197:GYP394025 HIL393197:HIL394025 HSH393197:HSH394025 ICD393197:ICD394025 ILZ393197:ILZ394025 IVV393197:IVV394025 JFR393197:JFR394025 JPN393197:JPN394025 JZJ393197:JZJ394025 KJF393197:KJF394025 KTB393197:KTB394025 LCX393197:LCX394025 LMT393197:LMT394025 LWP393197:LWP394025 MGL393197:MGL394025 MQH393197:MQH394025 NAD393197:NAD394025 NJZ393197:NJZ394025 NTV393197:NTV394025 ODR393197:ODR394025 ONN393197:ONN394025 OXJ393197:OXJ394025 PHF393197:PHF394025 PRB393197:PRB394025 QAX393197:QAX394025 QKT393197:QKT394025 QUP393197:QUP394025 REL393197:REL394025 ROH393197:ROH394025 RYD393197:RYD394025 SHZ393197:SHZ394025 SRV393197:SRV394025 TBR393197:TBR394025 TLN393197:TLN394025 TVJ393197:TVJ394025 UFF393197:UFF394025 UPB393197:UPB394025 UYX393197:UYX394025 VIT393197:VIT394025 VSP393197:VSP394025 WCL393197:WCL394025 WMH393197:WMH394025 WWD393197:WWD394025 N458733:N459561 JR458733:JR459561 TN458733:TN459561 ADJ458733:ADJ459561 ANF458733:ANF459561 AXB458733:AXB459561 BGX458733:BGX459561 BQT458733:BQT459561 CAP458733:CAP459561 CKL458733:CKL459561 CUH458733:CUH459561 DED458733:DED459561 DNZ458733:DNZ459561 DXV458733:DXV459561 EHR458733:EHR459561 ERN458733:ERN459561 FBJ458733:FBJ459561 FLF458733:FLF459561 FVB458733:FVB459561 GEX458733:GEX459561 GOT458733:GOT459561 GYP458733:GYP459561 HIL458733:HIL459561 HSH458733:HSH459561 ICD458733:ICD459561 ILZ458733:ILZ459561 IVV458733:IVV459561 JFR458733:JFR459561 JPN458733:JPN459561 JZJ458733:JZJ459561 KJF458733:KJF459561 KTB458733:KTB459561 LCX458733:LCX459561 LMT458733:LMT459561 LWP458733:LWP459561 MGL458733:MGL459561 MQH458733:MQH459561 NAD458733:NAD459561 NJZ458733:NJZ459561 NTV458733:NTV459561 ODR458733:ODR459561 ONN458733:ONN459561 OXJ458733:OXJ459561 PHF458733:PHF459561 PRB458733:PRB459561 QAX458733:QAX459561 QKT458733:QKT459561 QUP458733:QUP459561 REL458733:REL459561 ROH458733:ROH459561 RYD458733:RYD459561 SHZ458733:SHZ459561 SRV458733:SRV459561 TBR458733:TBR459561 TLN458733:TLN459561 TVJ458733:TVJ459561 UFF458733:UFF459561 UPB458733:UPB459561 UYX458733:UYX459561 VIT458733:VIT459561 VSP458733:VSP459561 WCL458733:WCL459561 WMH458733:WMH459561 WWD458733:WWD459561 N524269:N525097 JR524269:JR525097 TN524269:TN525097 ADJ524269:ADJ525097 ANF524269:ANF525097 AXB524269:AXB525097 BGX524269:BGX525097 BQT524269:BQT525097 CAP524269:CAP525097 CKL524269:CKL525097 CUH524269:CUH525097 DED524269:DED525097 DNZ524269:DNZ525097 DXV524269:DXV525097 EHR524269:EHR525097 ERN524269:ERN525097 FBJ524269:FBJ525097 FLF524269:FLF525097 FVB524269:FVB525097 GEX524269:GEX525097 GOT524269:GOT525097 GYP524269:GYP525097 HIL524269:HIL525097 HSH524269:HSH525097 ICD524269:ICD525097 ILZ524269:ILZ525097 IVV524269:IVV525097 JFR524269:JFR525097 JPN524269:JPN525097 JZJ524269:JZJ525097 KJF524269:KJF525097 KTB524269:KTB525097 LCX524269:LCX525097 LMT524269:LMT525097 LWP524269:LWP525097 MGL524269:MGL525097 MQH524269:MQH525097 NAD524269:NAD525097 NJZ524269:NJZ525097 NTV524269:NTV525097 ODR524269:ODR525097 ONN524269:ONN525097 OXJ524269:OXJ525097 PHF524269:PHF525097 PRB524269:PRB525097 QAX524269:QAX525097 QKT524269:QKT525097 QUP524269:QUP525097 REL524269:REL525097 ROH524269:ROH525097 RYD524269:RYD525097 SHZ524269:SHZ525097 SRV524269:SRV525097 TBR524269:TBR525097 TLN524269:TLN525097 TVJ524269:TVJ525097 UFF524269:UFF525097 UPB524269:UPB525097 UYX524269:UYX525097 VIT524269:VIT525097 VSP524269:VSP525097 WCL524269:WCL525097 WMH524269:WMH525097 WWD524269:WWD525097 N589805:N590633 JR589805:JR590633 TN589805:TN590633 ADJ589805:ADJ590633 ANF589805:ANF590633 AXB589805:AXB590633 BGX589805:BGX590633 BQT589805:BQT590633 CAP589805:CAP590633 CKL589805:CKL590633 CUH589805:CUH590633 DED589805:DED590633 DNZ589805:DNZ590633 DXV589805:DXV590633 EHR589805:EHR590633 ERN589805:ERN590633 FBJ589805:FBJ590633 FLF589805:FLF590633 FVB589805:FVB590633 GEX589805:GEX590633 GOT589805:GOT590633 GYP589805:GYP590633 HIL589805:HIL590633 HSH589805:HSH590633 ICD589805:ICD590633 ILZ589805:ILZ590633 IVV589805:IVV590633 JFR589805:JFR590633 JPN589805:JPN590633 JZJ589805:JZJ590633 KJF589805:KJF590633 KTB589805:KTB590633 LCX589805:LCX590633 LMT589805:LMT590633 LWP589805:LWP590633 MGL589805:MGL590633 MQH589805:MQH590633 NAD589805:NAD590633 NJZ589805:NJZ590633 NTV589805:NTV590633 ODR589805:ODR590633 ONN589805:ONN590633 OXJ589805:OXJ590633 PHF589805:PHF590633 PRB589805:PRB590633 QAX589805:QAX590633 QKT589805:QKT590633 QUP589805:QUP590633 REL589805:REL590633 ROH589805:ROH590633 RYD589805:RYD590633 SHZ589805:SHZ590633 SRV589805:SRV590633 TBR589805:TBR590633 TLN589805:TLN590633 TVJ589805:TVJ590633 UFF589805:UFF590633 UPB589805:UPB590633 UYX589805:UYX590633 VIT589805:VIT590633 VSP589805:VSP590633 WCL589805:WCL590633 WMH589805:WMH590633 WWD589805:WWD590633 N655341:N656169 JR655341:JR656169 TN655341:TN656169 ADJ655341:ADJ656169 ANF655341:ANF656169 AXB655341:AXB656169 BGX655341:BGX656169 BQT655341:BQT656169 CAP655341:CAP656169 CKL655341:CKL656169 CUH655341:CUH656169 DED655341:DED656169 DNZ655341:DNZ656169 DXV655341:DXV656169 EHR655341:EHR656169 ERN655341:ERN656169 FBJ655341:FBJ656169 FLF655341:FLF656169 FVB655341:FVB656169 GEX655341:GEX656169 GOT655341:GOT656169 GYP655341:GYP656169 HIL655341:HIL656169 HSH655341:HSH656169 ICD655341:ICD656169 ILZ655341:ILZ656169 IVV655341:IVV656169 JFR655341:JFR656169 JPN655341:JPN656169 JZJ655341:JZJ656169 KJF655341:KJF656169 KTB655341:KTB656169 LCX655341:LCX656169 LMT655341:LMT656169 LWP655341:LWP656169 MGL655341:MGL656169 MQH655341:MQH656169 NAD655341:NAD656169 NJZ655341:NJZ656169 NTV655341:NTV656169 ODR655341:ODR656169 ONN655341:ONN656169 OXJ655341:OXJ656169 PHF655341:PHF656169 PRB655341:PRB656169 QAX655341:QAX656169 QKT655341:QKT656169 QUP655341:QUP656169 REL655341:REL656169 ROH655341:ROH656169 RYD655341:RYD656169 SHZ655341:SHZ656169 SRV655341:SRV656169 TBR655341:TBR656169 TLN655341:TLN656169 TVJ655341:TVJ656169 UFF655341:UFF656169 UPB655341:UPB656169 UYX655341:UYX656169 VIT655341:VIT656169 VSP655341:VSP656169 WCL655341:WCL656169 WMH655341:WMH656169 WWD655341:WWD656169 N720877:N721705 JR720877:JR721705 TN720877:TN721705 ADJ720877:ADJ721705 ANF720877:ANF721705 AXB720877:AXB721705 BGX720877:BGX721705 BQT720877:BQT721705 CAP720877:CAP721705 CKL720877:CKL721705 CUH720877:CUH721705 DED720877:DED721705 DNZ720877:DNZ721705 DXV720877:DXV721705 EHR720877:EHR721705 ERN720877:ERN721705 FBJ720877:FBJ721705 FLF720877:FLF721705 FVB720877:FVB721705 GEX720877:GEX721705 GOT720877:GOT721705 GYP720877:GYP721705 HIL720877:HIL721705 HSH720877:HSH721705 ICD720877:ICD721705 ILZ720877:ILZ721705 IVV720877:IVV721705 JFR720877:JFR721705 JPN720877:JPN721705 JZJ720877:JZJ721705 KJF720877:KJF721705 KTB720877:KTB721705 LCX720877:LCX721705 LMT720877:LMT721705 LWP720877:LWP721705 MGL720877:MGL721705 MQH720877:MQH721705 NAD720877:NAD721705 NJZ720877:NJZ721705 NTV720877:NTV721705 ODR720877:ODR721705 ONN720877:ONN721705 OXJ720877:OXJ721705 PHF720877:PHF721705 PRB720877:PRB721705 QAX720877:QAX721705 QKT720877:QKT721705 QUP720877:QUP721705 REL720877:REL721705 ROH720877:ROH721705 RYD720877:RYD721705 SHZ720877:SHZ721705 SRV720877:SRV721705 TBR720877:TBR721705 TLN720877:TLN721705 TVJ720877:TVJ721705 UFF720877:UFF721705 UPB720877:UPB721705 UYX720877:UYX721705 VIT720877:VIT721705 VSP720877:VSP721705 WCL720877:WCL721705 WMH720877:WMH721705 WWD720877:WWD721705 N786413:N787241 JR786413:JR787241 TN786413:TN787241 ADJ786413:ADJ787241 ANF786413:ANF787241 AXB786413:AXB787241 BGX786413:BGX787241 BQT786413:BQT787241 CAP786413:CAP787241 CKL786413:CKL787241 CUH786413:CUH787241 DED786413:DED787241 DNZ786413:DNZ787241 DXV786413:DXV787241 EHR786413:EHR787241 ERN786413:ERN787241 FBJ786413:FBJ787241 FLF786413:FLF787241 FVB786413:FVB787241 GEX786413:GEX787241 GOT786413:GOT787241 GYP786413:GYP787241 HIL786413:HIL787241 HSH786413:HSH787241 ICD786413:ICD787241 ILZ786413:ILZ787241 IVV786413:IVV787241 JFR786413:JFR787241 JPN786413:JPN787241 JZJ786413:JZJ787241 KJF786413:KJF787241 KTB786413:KTB787241 LCX786413:LCX787241 LMT786413:LMT787241 LWP786413:LWP787241 MGL786413:MGL787241 MQH786413:MQH787241 NAD786413:NAD787241 NJZ786413:NJZ787241 NTV786413:NTV787241 ODR786413:ODR787241 ONN786413:ONN787241 OXJ786413:OXJ787241 PHF786413:PHF787241 PRB786413:PRB787241 QAX786413:QAX787241 QKT786413:QKT787241 QUP786413:QUP787241 REL786413:REL787241 ROH786413:ROH787241 RYD786413:RYD787241 SHZ786413:SHZ787241 SRV786413:SRV787241 TBR786413:TBR787241 TLN786413:TLN787241 TVJ786413:TVJ787241 UFF786413:UFF787241 UPB786413:UPB787241 UYX786413:UYX787241 VIT786413:VIT787241 VSP786413:VSP787241 WCL786413:WCL787241 WMH786413:WMH787241 WWD786413:WWD787241 N851949:N852777 JR851949:JR852777 TN851949:TN852777 ADJ851949:ADJ852777 ANF851949:ANF852777 AXB851949:AXB852777 BGX851949:BGX852777 BQT851949:BQT852777 CAP851949:CAP852777 CKL851949:CKL852777 CUH851949:CUH852777 DED851949:DED852777 DNZ851949:DNZ852777 DXV851949:DXV852777 EHR851949:EHR852777 ERN851949:ERN852777 FBJ851949:FBJ852777 FLF851949:FLF852777 FVB851949:FVB852777 GEX851949:GEX852777 GOT851949:GOT852777 GYP851949:GYP852777 HIL851949:HIL852777 HSH851949:HSH852777 ICD851949:ICD852777 ILZ851949:ILZ852777 IVV851949:IVV852777 JFR851949:JFR852777 JPN851949:JPN852777 JZJ851949:JZJ852777 KJF851949:KJF852777 KTB851949:KTB852777 LCX851949:LCX852777 LMT851949:LMT852777 LWP851949:LWP852777 MGL851949:MGL852777 MQH851949:MQH852777 NAD851949:NAD852777 NJZ851949:NJZ852777 NTV851949:NTV852777 ODR851949:ODR852777 ONN851949:ONN852777 OXJ851949:OXJ852777 PHF851949:PHF852777 PRB851949:PRB852777 QAX851949:QAX852777 QKT851949:QKT852777 QUP851949:QUP852777 REL851949:REL852777 ROH851949:ROH852777 RYD851949:RYD852777 SHZ851949:SHZ852777 SRV851949:SRV852777 TBR851949:TBR852777 TLN851949:TLN852777 TVJ851949:TVJ852777 UFF851949:UFF852777 UPB851949:UPB852777 UYX851949:UYX852777 VIT851949:VIT852777 VSP851949:VSP852777 WCL851949:WCL852777 WMH851949:WMH852777 WWD851949:WWD852777 N917485:N918313 JR917485:JR918313 TN917485:TN918313 ADJ917485:ADJ918313 ANF917485:ANF918313 AXB917485:AXB918313 BGX917485:BGX918313 BQT917485:BQT918313 CAP917485:CAP918313 CKL917485:CKL918313 CUH917485:CUH918313 DED917485:DED918313 DNZ917485:DNZ918313 DXV917485:DXV918313 EHR917485:EHR918313 ERN917485:ERN918313 FBJ917485:FBJ918313 FLF917485:FLF918313 FVB917485:FVB918313 GEX917485:GEX918313 GOT917485:GOT918313 GYP917485:GYP918313 HIL917485:HIL918313 HSH917485:HSH918313 ICD917485:ICD918313 ILZ917485:ILZ918313 IVV917485:IVV918313 JFR917485:JFR918313 JPN917485:JPN918313 JZJ917485:JZJ918313 KJF917485:KJF918313 KTB917485:KTB918313 LCX917485:LCX918313 LMT917485:LMT918313 LWP917485:LWP918313 MGL917485:MGL918313 MQH917485:MQH918313 NAD917485:NAD918313 NJZ917485:NJZ918313 NTV917485:NTV918313 ODR917485:ODR918313 ONN917485:ONN918313 OXJ917485:OXJ918313 PHF917485:PHF918313 PRB917485:PRB918313 QAX917485:QAX918313 QKT917485:QKT918313 QUP917485:QUP918313 REL917485:REL918313 ROH917485:ROH918313 RYD917485:RYD918313 SHZ917485:SHZ918313 SRV917485:SRV918313 TBR917485:TBR918313 TLN917485:TLN918313 TVJ917485:TVJ918313 UFF917485:UFF918313 UPB917485:UPB918313 UYX917485:UYX918313 VIT917485:VIT918313 VSP917485:VSP918313 WCL917485:WCL918313 WMH917485:WMH918313 WWD917485:WWD918313 N983021:N983849 JR983021:JR983849 TN983021:TN983849 ADJ983021:ADJ983849 ANF983021:ANF983849 AXB983021:AXB983849 BGX983021:BGX983849 BQT983021:BQT983849 CAP983021:CAP983849 CKL983021:CKL983849 CUH983021:CUH983849 DED983021:DED983849 DNZ983021:DNZ983849 DXV983021:DXV983849 EHR983021:EHR983849 ERN983021:ERN983849 FBJ983021:FBJ983849 FLF983021:FLF983849 FVB983021:FVB983849 GEX983021:GEX983849 GOT983021:GOT983849 GYP983021:GYP983849 HIL983021:HIL983849 HSH983021:HSH983849 ICD983021:ICD983849 ILZ983021:ILZ983849 IVV983021:IVV983849 JFR983021:JFR983849 JPN983021:JPN983849 JZJ983021:JZJ983849 KJF983021:KJF983849 KTB983021:KTB983849 LCX983021:LCX983849 LMT983021:LMT983849 LWP983021:LWP983849 MGL983021:MGL983849 MQH983021:MQH983849 NAD983021:NAD983849 NJZ983021:NJZ983849 NTV983021:NTV983849 ODR983021:ODR983849 ONN983021:ONN983849 OXJ983021:OXJ983849 PHF983021:PHF983849 PRB983021:PRB983849 QAX983021:QAX983849 QKT983021:QKT983849 QUP983021:QUP983849 REL983021:REL983849 ROH983021:ROH983849 RYD983021:RYD983849 SHZ983021:SHZ983849 SRV983021:SRV983849 TBR983021:TBR983849 TLN983021:TLN983849 TVJ983021:TVJ983849 UFF983021:UFF983849 UPB983021:UPB983849 UYX983021:UYX983849 VIT983021:VIT983849 VSP983021:VSP983849 WCL983021:WCL983849 WMH983021:WMH983849 WWD983021:WWD983849 WVZ983021:WVZ983850 J65517:J66346 JN65517:JN66346 TJ65517:TJ66346 ADF65517:ADF66346 ANB65517:ANB66346 AWX65517:AWX66346 BGT65517:BGT66346 BQP65517:BQP66346 CAL65517:CAL66346 CKH65517:CKH66346 CUD65517:CUD66346 DDZ65517:DDZ66346 DNV65517:DNV66346 DXR65517:DXR66346 EHN65517:EHN66346 ERJ65517:ERJ66346 FBF65517:FBF66346 FLB65517:FLB66346 FUX65517:FUX66346 GET65517:GET66346 GOP65517:GOP66346 GYL65517:GYL66346 HIH65517:HIH66346 HSD65517:HSD66346 IBZ65517:IBZ66346 ILV65517:ILV66346 IVR65517:IVR66346 JFN65517:JFN66346 JPJ65517:JPJ66346 JZF65517:JZF66346 KJB65517:KJB66346 KSX65517:KSX66346 LCT65517:LCT66346 LMP65517:LMP66346 LWL65517:LWL66346 MGH65517:MGH66346 MQD65517:MQD66346 MZZ65517:MZZ66346 NJV65517:NJV66346 NTR65517:NTR66346 ODN65517:ODN66346 ONJ65517:ONJ66346 OXF65517:OXF66346 PHB65517:PHB66346 PQX65517:PQX66346 QAT65517:QAT66346 QKP65517:QKP66346 QUL65517:QUL66346 REH65517:REH66346 ROD65517:ROD66346 RXZ65517:RXZ66346 SHV65517:SHV66346 SRR65517:SRR66346 TBN65517:TBN66346 TLJ65517:TLJ66346 TVF65517:TVF66346 UFB65517:UFB66346 UOX65517:UOX66346 UYT65517:UYT66346 VIP65517:VIP66346 VSL65517:VSL66346 WCH65517:WCH66346 WMD65517:WMD66346 WVZ65517:WVZ66346 J131053:J131882 JN131053:JN131882 TJ131053:TJ131882 ADF131053:ADF131882 ANB131053:ANB131882 AWX131053:AWX131882 BGT131053:BGT131882 BQP131053:BQP131882 CAL131053:CAL131882 CKH131053:CKH131882 CUD131053:CUD131882 DDZ131053:DDZ131882 DNV131053:DNV131882 DXR131053:DXR131882 EHN131053:EHN131882 ERJ131053:ERJ131882 FBF131053:FBF131882 FLB131053:FLB131882 FUX131053:FUX131882 GET131053:GET131882 GOP131053:GOP131882 GYL131053:GYL131882 HIH131053:HIH131882 HSD131053:HSD131882 IBZ131053:IBZ131882 ILV131053:ILV131882 IVR131053:IVR131882 JFN131053:JFN131882 JPJ131053:JPJ131882 JZF131053:JZF131882 KJB131053:KJB131882 KSX131053:KSX131882 LCT131053:LCT131882 LMP131053:LMP131882 LWL131053:LWL131882 MGH131053:MGH131882 MQD131053:MQD131882 MZZ131053:MZZ131882 NJV131053:NJV131882 NTR131053:NTR131882 ODN131053:ODN131882 ONJ131053:ONJ131882 OXF131053:OXF131882 PHB131053:PHB131882 PQX131053:PQX131882 QAT131053:QAT131882 QKP131053:QKP131882 QUL131053:QUL131882 REH131053:REH131882 ROD131053:ROD131882 RXZ131053:RXZ131882 SHV131053:SHV131882 SRR131053:SRR131882 TBN131053:TBN131882 TLJ131053:TLJ131882 TVF131053:TVF131882 UFB131053:UFB131882 UOX131053:UOX131882 UYT131053:UYT131882 VIP131053:VIP131882 VSL131053:VSL131882 WCH131053:WCH131882 WMD131053:WMD131882 WVZ131053:WVZ131882 J196589:J197418 JN196589:JN197418 TJ196589:TJ197418 ADF196589:ADF197418 ANB196589:ANB197418 AWX196589:AWX197418 BGT196589:BGT197418 BQP196589:BQP197418 CAL196589:CAL197418 CKH196589:CKH197418 CUD196589:CUD197418 DDZ196589:DDZ197418 DNV196589:DNV197418 DXR196589:DXR197418 EHN196589:EHN197418 ERJ196589:ERJ197418 FBF196589:FBF197418 FLB196589:FLB197418 FUX196589:FUX197418 GET196589:GET197418 GOP196589:GOP197418 GYL196589:GYL197418 HIH196589:HIH197418 HSD196589:HSD197418 IBZ196589:IBZ197418 ILV196589:ILV197418 IVR196589:IVR197418 JFN196589:JFN197418 JPJ196589:JPJ197418 JZF196589:JZF197418 KJB196589:KJB197418 KSX196589:KSX197418 LCT196589:LCT197418 LMP196589:LMP197418 LWL196589:LWL197418 MGH196589:MGH197418 MQD196589:MQD197418 MZZ196589:MZZ197418 NJV196589:NJV197418 NTR196589:NTR197418 ODN196589:ODN197418 ONJ196589:ONJ197418 OXF196589:OXF197418 PHB196589:PHB197418 PQX196589:PQX197418 QAT196589:QAT197418 QKP196589:QKP197418 QUL196589:QUL197418 REH196589:REH197418 ROD196589:ROD197418 RXZ196589:RXZ197418 SHV196589:SHV197418 SRR196589:SRR197418 TBN196589:TBN197418 TLJ196589:TLJ197418 TVF196589:TVF197418 UFB196589:UFB197418 UOX196589:UOX197418 UYT196589:UYT197418 VIP196589:VIP197418 VSL196589:VSL197418 WCH196589:WCH197418 WMD196589:WMD197418 WVZ196589:WVZ197418 J262125:J262954 JN262125:JN262954 TJ262125:TJ262954 ADF262125:ADF262954 ANB262125:ANB262954 AWX262125:AWX262954 BGT262125:BGT262954 BQP262125:BQP262954 CAL262125:CAL262954 CKH262125:CKH262954 CUD262125:CUD262954 DDZ262125:DDZ262954 DNV262125:DNV262954 DXR262125:DXR262954 EHN262125:EHN262954 ERJ262125:ERJ262954 FBF262125:FBF262954 FLB262125:FLB262954 FUX262125:FUX262954 GET262125:GET262954 GOP262125:GOP262954 GYL262125:GYL262954 HIH262125:HIH262954 HSD262125:HSD262954 IBZ262125:IBZ262954 ILV262125:ILV262954 IVR262125:IVR262954 JFN262125:JFN262954 JPJ262125:JPJ262954 JZF262125:JZF262954 KJB262125:KJB262954 KSX262125:KSX262954 LCT262125:LCT262954 LMP262125:LMP262954 LWL262125:LWL262954 MGH262125:MGH262954 MQD262125:MQD262954 MZZ262125:MZZ262954 NJV262125:NJV262954 NTR262125:NTR262954 ODN262125:ODN262954 ONJ262125:ONJ262954 OXF262125:OXF262954 PHB262125:PHB262954 PQX262125:PQX262954 QAT262125:QAT262954 QKP262125:QKP262954 QUL262125:QUL262954 REH262125:REH262954 ROD262125:ROD262954 RXZ262125:RXZ262954 SHV262125:SHV262954 SRR262125:SRR262954 TBN262125:TBN262954 TLJ262125:TLJ262954 TVF262125:TVF262954 UFB262125:UFB262954 UOX262125:UOX262954 UYT262125:UYT262954 VIP262125:VIP262954 VSL262125:VSL262954 WCH262125:WCH262954 WMD262125:WMD262954 WVZ262125:WVZ262954 J327661:J328490 JN327661:JN328490 TJ327661:TJ328490 ADF327661:ADF328490 ANB327661:ANB328490 AWX327661:AWX328490 BGT327661:BGT328490 BQP327661:BQP328490 CAL327661:CAL328490 CKH327661:CKH328490 CUD327661:CUD328490 DDZ327661:DDZ328490 DNV327661:DNV328490 DXR327661:DXR328490 EHN327661:EHN328490 ERJ327661:ERJ328490 FBF327661:FBF328490 FLB327661:FLB328490 FUX327661:FUX328490 GET327661:GET328490 GOP327661:GOP328490 GYL327661:GYL328490 HIH327661:HIH328490 HSD327661:HSD328490 IBZ327661:IBZ328490 ILV327661:ILV328490 IVR327661:IVR328490 JFN327661:JFN328490 JPJ327661:JPJ328490 JZF327661:JZF328490 KJB327661:KJB328490 KSX327661:KSX328490 LCT327661:LCT328490 LMP327661:LMP328490 LWL327661:LWL328490 MGH327661:MGH328490 MQD327661:MQD328490 MZZ327661:MZZ328490 NJV327661:NJV328490 NTR327661:NTR328490 ODN327661:ODN328490 ONJ327661:ONJ328490 OXF327661:OXF328490 PHB327661:PHB328490 PQX327661:PQX328490 QAT327661:QAT328490 QKP327661:QKP328490 QUL327661:QUL328490 REH327661:REH328490 ROD327661:ROD328490 RXZ327661:RXZ328490 SHV327661:SHV328490 SRR327661:SRR328490 TBN327661:TBN328490 TLJ327661:TLJ328490 TVF327661:TVF328490 UFB327661:UFB328490 UOX327661:UOX328490 UYT327661:UYT328490 VIP327661:VIP328490 VSL327661:VSL328490 WCH327661:WCH328490 WMD327661:WMD328490 WVZ327661:WVZ328490 J393197:J394026 JN393197:JN394026 TJ393197:TJ394026 ADF393197:ADF394026 ANB393197:ANB394026 AWX393197:AWX394026 BGT393197:BGT394026 BQP393197:BQP394026 CAL393197:CAL394026 CKH393197:CKH394026 CUD393197:CUD394026 DDZ393197:DDZ394026 DNV393197:DNV394026 DXR393197:DXR394026 EHN393197:EHN394026 ERJ393197:ERJ394026 FBF393197:FBF394026 FLB393197:FLB394026 FUX393197:FUX394026 GET393197:GET394026 GOP393197:GOP394026 GYL393197:GYL394026 HIH393197:HIH394026 HSD393197:HSD394026 IBZ393197:IBZ394026 ILV393197:ILV394026 IVR393197:IVR394026 JFN393197:JFN394026 JPJ393197:JPJ394026 JZF393197:JZF394026 KJB393197:KJB394026 KSX393197:KSX394026 LCT393197:LCT394026 LMP393197:LMP394026 LWL393197:LWL394026 MGH393197:MGH394026 MQD393197:MQD394026 MZZ393197:MZZ394026 NJV393197:NJV394026 NTR393197:NTR394026 ODN393197:ODN394026 ONJ393197:ONJ394026 OXF393197:OXF394026 PHB393197:PHB394026 PQX393197:PQX394026 QAT393197:QAT394026 QKP393197:QKP394026 QUL393197:QUL394026 REH393197:REH394026 ROD393197:ROD394026 RXZ393197:RXZ394026 SHV393197:SHV394026 SRR393197:SRR394026 TBN393197:TBN394026 TLJ393197:TLJ394026 TVF393197:TVF394026 UFB393197:UFB394026 UOX393197:UOX394026 UYT393197:UYT394026 VIP393197:VIP394026 VSL393197:VSL394026 WCH393197:WCH394026 WMD393197:WMD394026 WVZ393197:WVZ394026 J458733:J459562 JN458733:JN459562 TJ458733:TJ459562 ADF458733:ADF459562 ANB458733:ANB459562 AWX458733:AWX459562 BGT458733:BGT459562 BQP458733:BQP459562 CAL458733:CAL459562 CKH458733:CKH459562 CUD458733:CUD459562 DDZ458733:DDZ459562 DNV458733:DNV459562 DXR458733:DXR459562 EHN458733:EHN459562 ERJ458733:ERJ459562 FBF458733:FBF459562 FLB458733:FLB459562 FUX458733:FUX459562 GET458733:GET459562 GOP458733:GOP459562 GYL458733:GYL459562 HIH458733:HIH459562 HSD458733:HSD459562 IBZ458733:IBZ459562 ILV458733:ILV459562 IVR458733:IVR459562 JFN458733:JFN459562 JPJ458733:JPJ459562 JZF458733:JZF459562 KJB458733:KJB459562 KSX458733:KSX459562 LCT458733:LCT459562 LMP458733:LMP459562 LWL458733:LWL459562 MGH458733:MGH459562 MQD458733:MQD459562 MZZ458733:MZZ459562 NJV458733:NJV459562 NTR458733:NTR459562 ODN458733:ODN459562 ONJ458733:ONJ459562 OXF458733:OXF459562 PHB458733:PHB459562 PQX458733:PQX459562 QAT458733:QAT459562 QKP458733:QKP459562 QUL458733:QUL459562 REH458733:REH459562 ROD458733:ROD459562 RXZ458733:RXZ459562 SHV458733:SHV459562 SRR458733:SRR459562 TBN458733:TBN459562 TLJ458733:TLJ459562 TVF458733:TVF459562 UFB458733:UFB459562 UOX458733:UOX459562 UYT458733:UYT459562 VIP458733:VIP459562 VSL458733:VSL459562 WCH458733:WCH459562 WMD458733:WMD459562 WVZ458733:WVZ459562 J524269:J525098 JN524269:JN525098 TJ524269:TJ525098 ADF524269:ADF525098 ANB524269:ANB525098 AWX524269:AWX525098 BGT524269:BGT525098 BQP524269:BQP525098 CAL524269:CAL525098 CKH524269:CKH525098 CUD524269:CUD525098 DDZ524269:DDZ525098 DNV524269:DNV525098 DXR524269:DXR525098 EHN524269:EHN525098 ERJ524269:ERJ525098 FBF524269:FBF525098 FLB524269:FLB525098 FUX524269:FUX525098 GET524269:GET525098 GOP524269:GOP525098 GYL524269:GYL525098 HIH524269:HIH525098 HSD524269:HSD525098 IBZ524269:IBZ525098 ILV524269:ILV525098 IVR524269:IVR525098 JFN524269:JFN525098 JPJ524269:JPJ525098 JZF524269:JZF525098 KJB524269:KJB525098 KSX524269:KSX525098 LCT524269:LCT525098 LMP524269:LMP525098 LWL524269:LWL525098 MGH524269:MGH525098 MQD524269:MQD525098 MZZ524269:MZZ525098 NJV524269:NJV525098 NTR524269:NTR525098 ODN524269:ODN525098 ONJ524269:ONJ525098 OXF524269:OXF525098 PHB524269:PHB525098 PQX524269:PQX525098 QAT524269:QAT525098 QKP524269:QKP525098 QUL524269:QUL525098 REH524269:REH525098 ROD524269:ROD525098 RXZ524269:RXZ525098 SHV524269:SHV525098 SRR524269:SRR525098 TBN524269:TBN525098 TLJ524269:TLJ525098 TVF524269:TVF525098 UFB524269:UFB525098 UOX524269:UOX525098 UYT524269:UYT525098 VIP524269:VIP525098 VSL524269:VSL525098 WCH524269:WCH525098 WMD524269:WMD525098 WVZ524269:WVZ525098 J589805:J590634 JN589805:JN590634 TJ589805:TJ590634 ADF589805:ADF590634 ANB589805:ANB590634 AWX589805:AWX590634 BGT589805:BGT590634 BQP589805:BQP590634 CAL589805:CAL590634 CKH589805:CKH590634 CUD589805:CUD590634 DDZ589805:DDZ590634 DNV589805:DNV590634 DXR589805:DXR590634 EHN589805:EHN590634 ERJ589805:ERJ590634 FBF589805:FBF590634 FLB589805:FLB590634 FUX589805:FUX590634 GET589805:GET590634 GOP589805:GOP590634 GYL589805:GYL590634 HIH589805:HIH590634 HSD589805:HSD590634 IBZ589805:IBZ590634 ILV589805:ILV590634 IVR589805:IVR590634 JFN589805:JFN590634 JPJ589805:JPJ590634 JZF589805:JZF590634 KJB589805:KJB590634 KSX589805:KSX590634 LCT589805:LCT590634 LMP589805:LMP590634 LWL589805:LWL590634 MGH589805:MGH590634 MQD589805:MQD590634 MZZ589805:MZZ590634 NJV589805:NJV590634 NTR589805:NTR590634 ODN589805:ODN590634 ONJ589805:ONJ590634 OXF589805:OXF590634 PHB589805:PHB590634 PQX589805:PQX590634 QAT589805:QAT590634 QKP589805:QKP590634 QUL589805:QUL590634 REH589805:REH590634 ROD589805:ROD590634 RXZ589805:RXZ590634 SHV589805:SHV590634 SRR589805:SRR590634 TBN589805:TBN590634 TLJ589805:TLJ590634 TVF589805:TVF590634 UFB589805:UFB590634 UOX589805:UOX590634 UYT589805:UYT590634 VIP589805:VIP590634 VSL589805:VSL590634 WCH589805:WCH590634 WMD589805:WMD590634 WVZ589805:WVZ590634 J655341:J656170 JN655341:JN656170 TJ655341:TJ656170 ADF655341:ADF656170 ANB655341:ANB656170 AWX655341:AWX656170 BGT655341:BGT656170 BQP655341:BQP656170 CAL655341:CAL656170 CKH655341:CKH656170 CUD655341:CUD656170 DDZ655341:DDZ656170 DNV655341:DNV656170 DXR655341:DXR656170 EHN655341:EHN656170 ERJ655341:ERJ656170 FBF655341:FBF656170 FLB655341:FLB656170 FUX655341:FUX656170 GET655341:GET656170 GOP655341:GOP656170 GYL655341:GYL656170 HIH655341:HIH656170 HSD655341:HSD656170 IBZ655341:IBZ656170 ILV655341:ILV656170 IVR655341:IVR656170 JFN655341:JFN656170 JPJ655341:JPJ656170 JZF655341:JZF656170 KJB655341:KJB656170 KSX655341:KSX656170 LCT655341:LCT656170 LMP655341:LMP656170 LWL655341:LWL656170 MGH655341:MGH656170 MQD655341:MQD656170 MZZ655341:MZZ656170 NJV655341:NJV656170 NTR655341:NTR656170 ODN655341:ODN656170 ONJ655341:ONJ656170 OXF655341:OXF656170 PHB655341:PHB656170 PQX655341:PQX656170 QAT655341:QAT656170 QKP655341:QKP656170 QUL655341:QUL656170 REH655341:REH656170 ROD655341:ROD656170 RXZ655341:RXZ656170 SHV655341:SHV656170 SRR655341:SRR656170 TBN655341:TBN656170 TLJ655341:TLJ656170 TVF655341:TVF656170 UFB655341:UFB656170 UOX655341:UOX656170 UYT655341:UYT656170 VIP655341:VIP656170 VSL655341:VSL656170 WCH655341:WCH656170 WMD655341:WMD656170 WVZ655341:WVZ656170 J720877:J721706 JN720877:JN721706 TJ720877:TJ721706 ADF720877:ADF721706 ANB720877:ANB721706 AWX720877:AWX721706 BGT720877:BGT721706 BQP720877:BQP721706 CAL720877:CAL721706 CKH720877:CKH721706 CUD720877:CUD721706 DDZ720877:DDZ721706 DNV720877:DNV721706 DXR720877:DXR721706 EHN720877:EHN721706 ERJ720877:ERJ721706 FBF720877:FBF721706 FLB720877:FLB721706 FUX720877:FUX721706 GET720877:GET721706 GOP720877:GOP721706 GYL720877:GYL721706 HIH720877:HIH721706 HSD720877:HSD721706 IBZ720877:IBZ721706 ILV720877:ILV721706 IVR720877:IVR721706 JFN720877:JFN721706 JPJ720877:JPJ721706 JZF720877:JZF721706 KJB720877:KJB721706 KSX720877:KSX721706 LCT720877:LCT721706 LMP720877:LMP721706 LWL720877:LWL721706 MGH720877:MGH721706 MQD720877:MQD721706 MZZ720877:MZZ721706 NJV720877:NJV721706 NTR720877:NTR721706 ODN720877:ODN721706 ONJ720877:ONJ721706 OXF720877:OXF721706 PHB720877:PHB721706 PQX720877:PQX721706 QAT720877:QAT721706 QKP720877:QKP721706 QUL720877:QUL721706 REH720877:REH721706 ROD720877:ROD721706 RXZ720877:RXZ721706 SHV720877:SHV721706 SRR720877:SRR721706 TBN720877:TBN721706 TLJ720877:TLJ721706 TVF720877:TVF721706 UFB720877:UFB721706 UOX720877:UOX721706 UYT720877:UYT721706 VIP720877:VIP721706 VSL720877:VSL721706 WCH720877:WCH721706 WMD720877:WMD721706 WVZ720877:WVZ721706 J786413:J787242 JN786413:JN787242 TJ786413:TJ787242 ADF786413:ADF787242 ANB786413:ANB787242 AWX786413:AWX787242 BGT786413:BGT787242 BQP786413:BQP787242 CAL786413:CAL787242 CKH786413:CKH787242 CUD786413:CUD787242 DDZ786413:DDZ787242 DNV786413:DNV787242 DXR786413:DXR787242 EHN786413:EHN787242 ERJ786413:ERJ787242 FBF786413:FBF787242 FLB786413:FLB787242 FUX786413:FUX787242 GET786413:GET787242 GOP786413:GOP787242 GYL786413:GYL787242 HIH786413:HIH787242 HSD786413:HSD787242 IBZ786413:IBZ787242 ILV786413:ILV787242 IVR786413:IVR787242 JFN786413:JFN787242 JPJ786413:JPJ787242 JZF786413:JZF787242 KJB786413:KJB787242 KSX786413:KSX787242 LCT786413:LCT787242 LMP786413:LMP787242 LWL786413:LWL787242 MGH786413:MGH787242 MQD786413:MQD787242 MZZ786413:MZZ787242 NJV786413:NJV787242 NTR786413:NTR787242 ODN786413:ODN787242 ONJ786413:ONJ787242 OXF786413:OXF787242 PHB786413:PHB787242 PQX786413:PQX787242 QAT786413:QAT787242 QKP786413:QKP787242 QUL786413:QUL787242 REH786413:REH787242 ROD786413:ROD787242 RXZ786413:RXZ787242 SHV786413:SHV787242 SRR786413:SRR787242 TBN786413:TBN787242 TLJ786413:TLJ787242 TVF786413:TVF787242 UFB786413:UFB787242 UOX786413:UOX787242 UYT786413:UYT787242 VIP786413:VIP787242 VSL786413:VSL787242 WCH786413:WCH787242 WMD786413:WMD787242 WVZ786413:WVZ787242 J851949:J852778 JN851949:JN852778 TJ851949:TJ852778 ADF851949:ADF852778 ANB851949:ANB852778 AWX851949:AWX852778 BGT851949:BGT852778 BQP851949:BQP852778 CAL851949:CAL852778 CKH851949:CKH852778 CUD851949:CUD852778 DDZ851949:DDZ852778 DNV851949:DNV852778 DXR851949:DXR852778 EHN851949:EHN852778 ERJ851949:ERJ852778 FBF851949:FBF852778 FLB851949:FLB852778 FUX851949:FUX852778 GET851949:GET852778 GOP851949:GOP852778 GYL851949:GYL852778 HIH851949:HIH852778 HSD851949:HSD852778 IBZ851949:IBZ852778 ILV851949:ILV852778 IVR851949:IVR852778 JFN851949:JFN852778 JPJ851949:JPJ852778 JZF851949:JZF852778 KJB851949:KJB852778 KSX851949:KSX852778 LCT851949:LCT852778 LMP851949:LMP852778 LWL851949:LWL852778 MGH851949:MGH852778 MQD851949:MQD852778 MZZ851949:MZZ852778 NJV851949:NJV852778 NTR851949:NTR852778 ODN851949:ODN852778 ONJ851949:ONJ852778 OXF851949:OXF852778 PHB851949:PHB852778 PQX851949:PQX852778 QAT851949:QAT852778 QKP851949:QKP852778 QUL851949:QUL852778 REH851949:REH852778 ROD851949:ROD852778 RXZ851949:RXZ852778 SHV851949:SHV852778 SRR851949:SRR852778 TBN851949:TBN852778 TLJ851949:TLJ852778 TVF851949:TVF852778 UFB851949:UFB852778 UOX851949:UOX852778 UYT851949:UYT852778 VIP851949:VIP852778 VSL851949:VSL852778 WCH851949:WCH852778 WMD851949:WMD852778 WVZ851949:WVZ852778 J917485:J918314 JN917485:JN918314 TJ917485:TJ918314 ADF917485:ADF918314 ANB917485:ANB918314 AWX917485:AWX918314 BGT917485:BGT918314 BQP917485:BQP918314 CAL917485:CAL918314 CKH917485:CKH918314 CUD917485:CUD918314 DDZ917485:DDZ918314 DNV917485:DNV918314 DXR917485:DXR918314 EHN917485:EHN918314 ERJ917485:ERJ918314 FBF917485:FBF918314 FLB917485:FLB918314 FUX917485:FUX918314 GET917485:GET918314 GOP917485:GOP918314 GYL917485:GYL918314 HIH917485:HIH918314 HSD917485:HSD918314 IBZ917485:IBZ918314 ILV917485:ILV918314 IVR917485:IVR918314 JFN917485:JFN918314 JPJ917485:JPJ918314 JZF917485:JZF918314 KJB917485:KJB918314 KSX917485:KSX918314 LCT917485:LCT918314 LMP917485:LMP918314 LWL917485:LWL918314 MGH917485:MGH918314 MQD917485:MQD918314 MZZ917485:MZZ918314 NJV917485:NJV918314 NTR917485:NTR918314 ODN917485:ODN918314 ONJ917485:ONJ918314 OXF917485:OXF918314 PHB917485:PHB918314 PQX917485:PQX918314 QAT917485:QAT918314 QKP917485:QKP918314 QUL917485:QUL918314 REH917485:REH918314 ROD917485:ROD918314 RXZ917485:RXZ918314 SHV917485:SHV918314 SRR917485:SRR918314 TBN917485:TBN918314 TLJ917485:TLJ918314 TVF917485:TVF918314 UFB917485:UFB918314 UOX917485:UOX918314 UYT917485:UYT918314 VIP917485:VIP918314 VSL917485:VSL918314 WCH917485:WCH918314 WMD917485:WMD918314 WVZ917485:WVZ918314 J983021:J983850 JN983021:JN983850 TJ983021:TJ983850 ADF983021:ADF983850 ANB983021:ANB983850 AWX983021:AWX983850 BGT983021:BGT983850 BQP983021:BQP983850 CAL983021:CAL983850 CKH983021:CKH983850 CUD983021:CUD983850 DDZ983021:DDZ983850 DNV983021:DNV983850 DXR983021:DXR983850 EHN983021:EHN983850 ERJ983021:ERJ983850 FBF983021:FBF983850 FLB983021:FLB983850 FUX983021:FUX983850 GET983021:GET983850 GOP983021:GOP983850 GYL983021:GYL983850 HIH983021:HIH983850 HSD983021:HSD983850 IBZ983021:IBZ983850 ILV983021:ILV983850 IVR983021:IVR983850 JFN983021:JFN983850 JPJ983021:JPJ983850 JZF983021:JZF983850 KJB983021:KJB983850 KSX983021:KSX983850 LCT983021:LCT983850 LMP983021:LMP983850 LWL983021:LWL983850 MGH983021:MGH983850 MQD983021:MQD983850 MZZ983021:MZZ983850 NJV983021:NJV983850 NTR983021:NTR983850 ODN983021:ODN983850 ONJ983021:ONJ983850 OXF983021:OXF983850 PHB983021:PHB983850 PQX983021:PQX983850 QAT983021:QAT983850 QKP983021:QKP983850 QUL983021:QUL983850 REH983021:REH983850 ROD983021:ROD983850 RXZ983021:RXZ983850 SHV983021:SHV983850 SRR983021:SRR983850 TBN983021:TBN983850 TLJ983021:TLJ983850 TVF983021:TVF983850 UFB983021:UFB983850 UOX983021:UOX983850 UYT983021:UYT983850 VIP983021:VIP983850 VSL983021:VSL983850 WCH983021:WCH983850 WMD983021:WMD983850 JB11:JB16 JJ17 JJ10 WVV10 WVV17 WLZ10 WLZ17 WCD10 WCD17 VSH10 VSH17 VIL10 VIL17 UYP10 UYP17 UOT10 UOT17 UEX10 UEX17 TVB10 TVB17 TLF10 TLF17 TBJ10 TBJ17 SRN10 SRN17 SHR10 SHR17 RXV10 RXV17 RNZ10 RNZ17 RED10 RED17 QUH10 QUH17 QKL10 QKL17 QAP10 QAP17 PQT10 PQT17 PGX10 PGX17 OXB10 OXB17 ONF10 ONF17 ODJ10 ODJ17 NTN10 NTN17 NJR10 NJR17 MZV10 MZV17 MPZ10 MPZ17 MGD10 MGD17 LWH10 LWH17 LML10 LML17 LCP10 LCP17 KST10 KST17 KIX10 KIX17 JZB10 JZB17 JPF10 JPF17 JFJ10 JFJ17 IVN10 IVN17 ILR10 ILR17 IBV10 IBV17 HRZ10 HRZ17 HID10 HID17 GYH10 GYH17 GOL10 GOL17 GEP10 GEP17 FUT10 FUT17 FKX10 FKX17 FBB10 FBB17 ERF10 ERF17 EHJ10 EHJ17 DXN10 DXN17 DNR10 DNR17 DDV10 DDV17 CTZ10 CTZ17 CKD10 CKD17 CAH10 CAH17 BQL10 BQL17 BGP10 BGP17 AWT10 AWT17 AMX10 AMX17 ADB10 ADB17 TF10 TF17 J10 J17 WVN11:WVN16 WLR11:WLR16 WBV11:WBV16 VRZ11:VRZ16 VID11:VID16 UYH11:UYH16 UOL11:UOL16 UEP11:UEP16 TUT11:TUT16 TKX11:TKX16 TBB11:TBB16 SRF11:SRF16 SHJ11:SHJ16 RXN11:RXN16 RNR11:RNR16 RDV11:RDV16 QTZ11:QTZ16 QKD11:QKD16 QAH11:QAH16 PQL11:PQL16 PGP11:PGP16 OWT11:OWT16 OMX11:OMX16 ODB11:ODB16 NTF11:NTF16 NJJ11:NJJ16 MZN11:MZN16 MPR11:MPR16 MFV11:MFV16 LVZ11:LVZ16 LMD11:LMD16 LCH11:LCH16 KSL11:KSL16 KIP11:KIP16 JYT11:JYT16 JOX11:JOX16 JFB11:JFB16 IVF11:IVF16 ILJ11:ILJ16 IBN11:IBN16 HRR11:HRR16 HHV11:HHV16 GXZ11:GXZ16 GOD11:GOD16 GEH11:GEH16 FUL11:FUL16 FKP11:FKP16 FAT11:FAT16 EQX11:EQX16 EHB11:EHB16 DXF11:DXF16 DNJ11:DNJ16 DDN11:DDN16 CTR11:CTR16 CJV11:CJV16 BZZ11:BZZ16 BQD11:BQD16 BGH11:BGH16 AWL11:AWL16 AMP11:AMP16 ACT11:ACT16 SX11:SX16 J19:J23 N19:N23 JJ19:JJ23 WVR19:WVR23 WLV19:WLV23 WBZ19:WBZ23 VSD19:VSD23 VIH19:VIH23 UYL19:UYL23 UOP19:UOP23 UET19:UET23 TUX19:TUX23 TLB19:TLB23 TBF19:TBF23 SRJ19:SRJ23 SHN19:SHN23 RXR19:RXR23 RNV19:RNV23 RDZ19:RDZ23 QUD19:QUD23 QKH19:QKH23 QAL19:QAL23 PQP19:PQP23 PGT19:PGT23 OWX19:OWX23 ONB19:ONB23 ODF19:ODF23 NTJ19:NTJ23 NJN19:NJN23 MZR19:MZR23 MPV19:MPV23 MFZ19:MFZ23 LWD19:LWD23 LMH19:LMH23 LCL19:LCL23 KSP19:KSP23 KIT19:KIT23 JYX19:JYX23 JPB19:JPB23 JFF19:JFF23 IVJ19:IVJ23 ILN19:ILN23 IBR19:IBR23 HRV19:HRV23 HHZ19:HHZ23 GYD19:GYD23 GOH19:GOH23 GEL19:GEL23 FUP19:FUP23 FKT19:FKT23 FAX19:FAX23 ERB19:ERB23 EHF19:EHF23 DXJ19:DXJ23 DNN19:DNN23 DDR19:DDR23 CTV19:CTV23 CJZ19:CJZ23 CAD19:CAD23 BQH19:BQH23 BGL19:BGL23 AWP19:AWP23 AMT19:AMT23 ACX19:ACX23 TB19:TB23 JF19:JF23 WVV19:WVV23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AXB83:AXB809 ANF83:ANF809 ADJ83:ADJ809 TN83:TN809 JR83:JR809 WVZ83:WVZ810 WMD83:WMD810 WCH83:WCH810 VSL83:VSL810 VIP83:VIP810 UYT83:UYT810 UOX83:UOX810 UFB83:UFB810 TVF83:TVF810 TLJ83:TLJ810 TBN83:TBN810 SRR83:SRR810 SHV83:SHV810 RXZ83:RXZ810 ROD83:ROD810 REH83:REH810 QUL83:QUL810 QKP83:QKP810 QAT83:QAT810 PQX83:PQX810 PHB83:PHB810 OXF83:OXF810 ONJ83:ONJ810 ODN83:ODN810 NTR83:NTR810 NJV83:NJV810 MZZ83:MZZ810 MQD83:MQD810 MGH83:MGH810 LWL83:LWL810 LMP83:LMP810 LCT83:LCT810 KSX83:KSX810 KJB83:KJB810 JZF83:JZF810 JPJ83:JPJ810 JFN83:JFN810 IVR83:IVR810 ILV83:ILV810 IBZ83:IBZ810 HSD83:HSD810 HIH83:HIH810 GYL83:GYL810 GOP83:GOP810 GET83:GET810 FUX83:FUX810 FLB83:FLB810 FBF83:FBF810 ERJ83:ERJ810 EHN83:EHN810 DXR83:DXR810 DNV83:DNV810 DDZ83:DDZ810 CUD83:CUD810 CKH83:CKH810 CAL83:CAL810 BQP83:BQP810 BGT83:BGT810 AWX83:AWX810 ANB83:ANB810 ADF83:ADF810 TJ83:TJ810 JN83:JN810 WWD83:WWD809 WMH83:WMH809 WCL83:WCL809 VSP83:VSP809 VIT83:VIT809 UYX83:UYX809 UPB83:UPB809 UFF83:UFF809 TVJ83:TVJ809 TLN83:TLN809 TBR83:TBR809 SRV83:SRV809 SHZ83:SHZ809 RYD83:RYD809 ROH83:ROH809 REL83:REL809 QUP83:QUP809 QKT83:QKT809 QAX83:QAX809 PRB83:PRB809 PHF83:PHF809 OXJ83:OXJ809 ONN83:ONN809 ODR83:ODR809 NTV83:NTV809 NJZ83:NJZ809 NAD83:NAD809 MQH83:MQH809 MGL83:MGL809 LWP83:LWP809 LMT83:LMT809 LCX83:LCX809 KTB83:KTB809 KJF83:KJF809 JZJ83:JZJ809 JPN83:JPN809 JFR83:JFR809 IVV83:IVV809 ILZ83:ILZ809 ICD83:ICD809 HSH83:HSH809 HIL83:HIL809 GYP83:GYP809 GOT83:GOT809 GEX83:GEX809 FVB83:FVB809 FLF83:FLF809 FBJ83:FBJ809 ERN83:ERN809 EHR83:EHR809 DXV83:DXV809 DNZ83:DNZ809 DED83:DED809 CUH83:CUH809 CKL83:CKL809 CAP83:CAP809 BQT83:BQT809 BGX83:BGX809 J26:K35 K36:K37 ADB26:ADB82 AMX26:AMX82 AWT26:AWT82 BGP26:BGP82 BQL26:BQL82 CAH26:CAH82 CKD26:CKD82 CTZ26:CTZ82 DDV26:DDV82 DNR26:DNR82 DXN26:DXN82 EHJ26:EHJ82 ERF26:ERF82 FBB26:FBB82 FKX26:FKX82 FUT26:FUT82 GEP26:GEP82 GOL26:GOL82 GYH26:GYH82 HID26:HID82 HRZ26:HRZ82 IBV26:IBV82 ILR26:ILR82 IVN26:IVN82 JFJ26:JFJ82 JPF26:JPF82 JZB26:JZB82 KIX26:KIX82 KST26:KST82 LCP26:LCP82 LML26:LML82 LWH26:LWH82 MGD26:MGD82 MPZ26:MPZ82 MZV26:MZV82 NJR26:NJR82 NTN26:NTN82 ODJ26:ODJ82 ONF26:ONF82 OXB26:OXB82 PGX26:PGX82 PQT26:PQT82 QAP26:QAP82 QKL26:QKL82 QUH26:QUH82 RED26:RED82 RNZ26:RNZ82 RXV26:RXV82 SHR26:SHR82 SRN26:SRN82 TBJ26:TBJ82 TLF26:TLF82 TVB26:TVB82 UEX26:UEX82 UOT26:UOT82 UYP26:UYP82 VIL26:VIL82 VSH26:VSH82 WCD26:WCD82 WLZ26:WLZ82 WVV26:WVV82 JF26:JF82 TB26:TB82 ACX26:ACX82 AMT26:AMT82 AWP26:AWP82 BGL26:BGL82 BQH26:BQH82 CAD26:CAD82 CJZ26:CJZ82 CTV26:CTV82 DDR26:DDR82 DNN26:DNN82 DXJ26:DXJ82 EHF26:EHF82 ERB26:ERB82 FAX26:FAX82 FKT26:FKT82 FUP26:FUP82 GEL26:GEL82 GOH26:GOH82 GYD26:GYD82 HHZ26:HHZ82 HRV26:HRV82 IBR26:IBR82 ILN26:ILN82 IVJ26:IVJ82 JFF26:JFF82 JPB26:JPB82 JYX26:JYX82 KIT26:KIT82 KSP26:KSP82 LCL26:LCL82 LMH26:LMH82 LWD26:LWD82 MFZ26:MFZ82 MPV26:MPV82 MZR26:MZR82 NJN26:NJN82 NTJ26:NTJ82 ODF26:ODF82 ONB26:ONB82 OWX26:OWX82 PGT26:PGT82 PQP26:PQP82 QAL26:QAL82 QKH26:QKH82 QUD26:QUD82 RDZ26:RDZ82 RNV26:RNV82 RXR26:RXR82 SHN26:SHN82 SRJ26:SRJ82 TBF26:TBF82 TLB26:TLB82 TUX26:TUX82 UET26:UET82 UOP26:UOP82 UYL26:UYL82 VIH26:VIH82 VSD26:VSD82 WBZ26:WBZ82 WLV26:WLV82 WVR26:WVR82 JJ26:JJ82 TF26:TF82 N26:N809 J36:J810 N10:N17 TB10:TB17 ACX10:ACX17 AMT10:AMT17 AWP10:AWP17 BGL10:BGL17 BQH10:BQH17 CAD10:CAD17 CJZ10:CJZ17 CTV10:CTV17 DDR10:DDR17 DNN10:DNN17 DXJ10:DXJ17 EHF10:EHF17 ERB10:ERB17 FAX10:FAX17 FKT10:FKT17 FUP10:FUP17 GEL10:GEL17 GOH10:GOH17 GYD10:GYD17 HHZ10:HHZ17 HRV10:HRV17 IBR10:IBR17 ILN10:ILN17 IVJ10:IVJ17 JFF10:JFF17 JPB10:JPB17 JYX10:JYX17 KIT10:KIT17 KSP10:KSP17 LCL10:LCL17 LMH10:LMH17 LWD10:LWD17 MFZ10:MFZ17 MPV10:MPV17 MZR10:MZR17 NJN10:NJN17 NTJ10:NTJ17 ODF10:ODF17 ONB10:ONB17 OWX10:OWX17 PGT10:PGT17 PQP10:PQP17 QAL10:QAL17 QKH10:QKH17 QUD10:QUD17 RDZ10:RDZ17 RNV10:RNV17 RXR10:RXR17 SHN10:SHN17 SRJ10:SRJ17 TBF10:TBF17 TLB10:TLB17 TUX10:TUX17 UET10:UET17 UOP10:UOP17 UYL10:UYL17 VIH10:VIH17 VSD10:VSD17 WBZ10:WBZ17 WLV10:WLV17 WVR10:WVR17 JF10:JF17">
      <formula1>9</formula1>
    </dataValidation>
    <dataValidation type="textLength" operator="equal" allowBlank="1" showInputMessage="1" showErrorMessage="1" error="БИН должен содержать 12 символов" sqref="WXH983021:WXH983849 AZ65517:AZ66345 KV65517:KV66345 UR65517:UR66345 AEN65517:AEN66345 AOJ65517:AOJ66345 AYF65517:AYF66345 BIB65517:BIB66345 BRX65517:BRX66345 CBT65517:CBT66345 CLP65517:CLP66345 CVL65517:CVL66345 DFH65517:DFH66345 DPD65517:DPD66345 DYZ65517:DYZ66345 EIV65517:EIV66345 ESR65517:ESR66345 FCN65517:FCN66345 FMJ65517:FMJ66345 FWF65517:FWF66345 GGB65517:GGB66345 GPX65517:GPX66345 GZT65517:GZT66345 HJP65517:HJP66345 HTL65517:HTL66345 IDH65517:IDH66345 IND65517:IND66345 IWZ65517:IWZ66345 JGV65517:JGV66345 JQR65517:JQR66345 KAN65517:KAN66345 KKJ65517:KKJ66345 KUF65517:KUF66345 LEB65517:LEB66345 LNX65517:LNX66345 LXT65517:LXT66345 MHP65517:MHP66345 MRL65517:MRL66345 NBH65517:NBH66345 NLD65517:NLD66345 NUZ65517:NUZ66345 OEV65517:OEV66345 OOR65517:OOR66345 OYN65517:OYN66345 PIJ65517:PIJ66345 PSF65517:PSF66345 QCB65517:QCB66345 QLX65517:QLX66345 QVT65517:QVT66345 RFP65517:RFP66345 RPL65517:RPL66345 RZH65517:RZH66345 SJD65517:SJD66345 SSZ65517:SSZ66345 TCV65517:TCV66345 TMR65517:TMR66345 TWN65517:TWN66345 UGJ65517:UGJ66345 UQF65517:UQF66345 VAB65517:VAB66345 VJX65517:VJX66345 VTT65517:VTT66345 WDP65517:WDP66345 WNL65517:WNL66345 WXH65517:WXH66345 AZ131053:AZ131881 KV131053:KV131881 UR131053:UR131881 AEN131053:AEN131881 AOJ131053:AOJ131881 AYF131053:AYF131881 BIB131053:BIB131881 BRX131053:BRX131881 CBT131053:CBT131881 CLP131053:CLP131881 CVL131053:CVL131881 DFH131053:DFH131881 DPD131053:DPD131881 DYZ131053:DYZ131881 EIV131053:EIV131881 ESR131053:ESR131881 FCN131053:FCN131881 FMJ131053:FMJ131881 FWF131053:FWF131881 GGB131053:GGB131881 GPX131053:GPX131881 GZT131053:GZT131881 HJP131053:HJP131881 HTL131053:HTL131881 IDH131053:IDH131881 IND131053:IND131881 IWZ131053:IWZ131881 JGV131053:JGV131881 JQR131053:JQR131881 KAN131053:KAN131881 KKJ131053:KKJ131881 KUF131053:KUF131881 LEB131053:LEB131881 LNX131053:LNX131881 LXT131053:LXT131881 MHP131053:MHP131881 MRL131053:MRL131881 NBH131053:NBH131881 NLD131053:NLD131881 NUZ131053:NUZ131881 OEV131053:OEV131881 OOR131053:OOR131881 OYN131053:OYN131881 PIJ131053:PIJ131881 PSF131053:PSF131881 QCB131053:QCB131881 QLX131053:QLX131881 QVT131053:QVT131881 RFP131053:RFP131881 RPL131053:RPL131881 RZH131053:RZH131881 SJD131053:SJD131881 SSZ131053:SSZ131881 TCV131053:TCV131881 TMR131053:TMR131881 TWN131053:TWN131881 UGJ131053:UGJ131881 UQF131053:UQF131881 VAB131053:VAB131881 VJX131053:VJX131881 VTT131053:VTT131881 WDP131053:WDP131881 WNL131053:WNL131881 WXH131053:WXH131881 AZ196589:AZ197417 KV196589:KV197417 UR196589:UR197417 AEN196589:AEN197417 AOJ196589:AOJ197417 AYF196589:AYF197417 BIB196589:BIB197417 BRX196589:BRX197417 CBT196589:CBT197417 CLP196589:CLP197417 CVL196589:CVL197417 DFH196589:DFH197417 DPD196589:DPD197417 DYZ196589:DYZ197417 EIV196589:EIV197417 ESR196589:ESR197417 FCN196589:FCN197417 FMJ196589:FMJ197417 FWF196589:FWF197417 GGB196589:GGB197417 GPX196589:GPX197417 GZT196589:GZT197417 HJP196589:HJP197417 HTL196589:HTL197417 IDH196589:IDH197417 IND196589:IND197417 IWZ196589:IWZ197417 JGV196589:JGV197417 JQR196589:JQR197417 KAN196589:KAN197417 KKJ196589:KKJ197417 KUF196589:KUF197417 LEB196589:LEB197417 LNX196589:LNX197417 LXT196589:LXT197417 MHP196589:MHP197417 MRL196589:MRL197417 NBH196589:NBH197417 NLD196589:NLD197417 NUZ196589:NUZ197417 OEV196589:OEV197417 OOR196589:OOR197417 OYN196589:OYN197417 PIJ196589:PIJ197417 PSF196589:PSF197417 QCB196589:QCB197417 QLX196589:QLX197417 QVT196589:QVT197417 RFP196589:RFP197417 RPL196589:RPL197417 RZH196589:RZH197417 SJD196589:SJD197417 SSZ196589:SSZ197417 TCV196589:TCV197417 TMR196589:TMR197417 TWN196589:TWN197417 UGJ196589:UGJ197417 UQF196589:UQF197417 VAB196589:VAB197417 VJX196589:VJX197417 VTT196589:VTT197417 WDP196589:WDP197417 WNL196589:WNL197417 WXH196589:WXH197417 AZ262125:AZ262953 KV262125:KV262953 UR262125:UR262953 AEN262125:AEN262953 AOJ262125:AOJ262953 AYF262125:AYF262953 BIB262125:BIB262953 BRX262125:BRX262953 CBT262125:CBT262953 CLP262125:CLP262953 CVL262125:CVL262953 DFH262125:DFH262953 DPD262125:DPD262953 DYZ262125:DYZ262953 EIV262125:EIV262953 ESR262125:ESR262953 FCN262125:FCN262953 FMJ262125:FMJ262953 FWF262125:FWF262953 GGB262125:GGB262953 GPX262125:GPX262953 GZT262125:GZT262953 HJP262125:HJP262953 HTL262125:HTL262953 IDH262125:IDH262953 IND262125:IND262953 IWZ262125:IWZ262953 JGV262125:JGV262953 JQR262125:JQR262953 KAN262125:KAN262953 KKJ262125:KKJ262953 KUF262125:KUF262953 LEB262125:LEB262953 LNX262125:LNX262953 LXT262125:LXT262953 MHP262125:MHP262953 MRL262125:MRL262953 NBH262125:NBH262953 NLD262125:NLD262953 NUZ262125:NUZ262953 OEV262125:OEV262953 OOR262125:OOR262953 OYN262125:OYN262953 PIJ262125:PIJ262953 PSF262125:PSF262953 QCB262125:QCB262953 QLX262125:QLX262953 QVT262125:QVT262953 RFP262125:RFP262953 RPL262125:RPL262953 RZH262125:RZH262953 SJD262125:SJD262953 SSZ262125:SSZ262953 TCV262125:TCV262953 TMR262125:TMR262953 TWN262125:TWN262953 UGJ262125:UGJ262953 UQF262125:UQF262953 VAB262125:VAB262953 VJX262125:VJX262953 VTT262125:VTT262953 WDP262125:WDP262953 WNL262125:WNL262953 WXH262125:WXH262953 AZ327661:AZ328489 KV327661:KV328489 UR327661:UR328489 AEN327661:AEN328489 AOJ327661:AOJ328489 AYF327661:AYF328489 BIB327661:BIB328489 BRX327661:BRX328489 CBT327661:CBT328489 CLP327661:CLP328489 CVL327661:CVL328489 DFH327661:DFH328489 DPD327661:DPD328489 DYZ327661:DYZ328489 EIV327661:EIV328489 ESR327661:ESR328489 FCN327661:FCN328489 FMJ327661:FMJ328489 FWF327661:FWF328489 GGB327661:GGB328489 GPX327661:GPX328489 GZT327661:GZT328489 HJP327661:HJP328489 HTL327661:HTL328489 IDH327661:IDH328489 IND327661:IND328489 IWZ327661:IWZ328489 JGV327661:JGV328489 JQR327661:JQR328489 KAN327661:KAN328489 KKJ327661:KKJ328489 KUF327661:KUF328489 LEB327661:LEB328489 LNX327661:LNX328489 LXT327661:LXT328489 MHP327661:MHP328489 MRL327661:MRL328489 NBH327661:NBH328489 NLD327661:NLD328489 NUZ327661:NUZ328489 OEV327661:OEV328489 OOR327661:OOR328489 OYN327661:OYN328489 PIJ327661:PIJ328489 PSF327661:PSF328489 QCB327661:QCB328489 QLX327661:QLX328489 QVT327661:QVT328489 RFP327661:RFP328489 RPL327661:RPL328489 RZH327661:RZH328489 SJD327661:SJD328489 SSZ327661:SSZ328489 TCV327661:TCV328489 TMR327661:TMR328489 TWN327661:TWN328489 UGJ327661:UGJ328489 UQF327661:UQF328489 VAB327661:VAB328489 VJX327661:VJX328489 VTT327661:VTT328489 WDP327661:WDP328489 WNL327661:WNL328489 WXH327661:WXH328489 AZ393197:AZ394025 KV393197:KV394025 UR393197:UR394025 AEN393197:AEN394025 AOJ393197:AOJ394025 AYF393197:AYF394025 BIB393197:BIB394025 BRX393197:BRX394025 CBT393197:CBT394025 CLP393197:CLP394025 CVL393197:CVL394025 DFH393197:DFH394025 DPD393197:DPD394025 DYZ393197:DYZ394025 EIV393197:EIV394025 ESR393197:ESR394025 FCN393197:FCN394025 FMJ393197:FMJ394025 FWF393197:FWF394025 GGB393197:GGB394025 GPX393197:GPX394025 GZT393197:GZT394025 HJP393197:HJP394025 HTL393197:HTL394025 IDH393197:IDH394025 IND393197:IND394025 IWZ393197:IWZ394025 JGV393197:JGV394025 JQR393197:JQR394025 KAN393197:KAN394025 KKJ393197:KKJ394025 KUF393197:KUF394025 LEB393197:LEB394025 LNX393197:LNX394025 LXT393197:LXT394025 MHP393197:MHP394025 MRL393197:MRL394025 NBH393197:NBH394025 NLD393197:NLD394025 NUZ393197:NUZ394025 OEV393197:OEV394025 OOR393197:OOR394025 OYN393197:OYN394025 PIJ393197:PIJ394025 PSF393197:PSF394025 QCB393197:QCB394025 QLX393197:QLX394025 QVT393197:QVT394025 RFP393197:RFP394025 RPL393197:RPL394025 RZH393197:RZH394025 SJD393197:SJD394025 SSZ393197:SSZ394025 TCV393197:TCV394025 TMR393197:TMR394025 TWN393197:TWN394025 UGJ393197:UGJ394025 UQF393197:UQF394025 VAB393197:VAB394025 VJX393197:VJX394025 VTT393197:VTT394025 WDP393197:WDP394025 WNL393197:WNL394025 WXH393197:WXH394025 AZ458733:AZ459561 KV458733:KV459561 UR458733:UR459561 AEN458733:AEN459561 AOJ458733:AOJ459561 AYF458733:AYF459561 BIB458733:BIB459561 BRX458733:BRX459561 CBT458733:CBT459561 CLP458733:CLP459561 CVL458733:CVL459561 DFH458733:DFH459561 DPD458733:DPD459561 DYZ458733:DYZ459561 EIV458733:EIV459561 ESR458733:ESR459561 FCN458733:FCN459561 FMJ458733:FMJ459561 FWF458733:FWF459561 GGB458733:GGB459561 GPX458733:GPX459561 GZT458733:GZT459561 HJP458733:HJP459561 HTL458733:HTL459561 IDH458733:IDH459561 IND458733:IND459561 IWZ458733:IWZ459561 JGV458733:JGV459561 JQR458733:JQR459561 KAN458733:KAN459561 KKJ458733:KKJ459561 KUF458733:KUF459561 LEB458733:LEB459561 LNX458733:LNX459561 LXT458733:LXT459561 MHP458733:MHP459561 MRL458733:MRL459561 NBH458733:NBH459561 NLD458733:NLD459561 NUZ458733:NUZ459561 OEV458733:OEV459561 OOR458733:OOR459561 OYN458733:OYN459561 PIJ458733:PIJ459561 PSF458733:PSF459561 QCB458733:QCB459561 QLX458733:QLX459561 QVT458733:QVT459561 RFP458733:RFP459561 RPL458733:RPL459561 RZH458733:RZH459561 SJD458733:SJD459561 SSZ458733:SSZ459561 TCV458733:TCV459561 TMR458733:TMR459561 TWN458733:TWN459561 UGJ458733:UGJ459561 UQF458733:UQF459561 VAB458733:VAB459561 VJX458733:VJX459561 VTT458733:VTT459561 WDP458733:WDP459561 WNL458733:WNL459561 WXH458733:WXH459561 AZ524269:AZ525097 KV524269:KV525097 UR524269:UR525097 AEN524269:AEN525097 AOJ524269:AOJ525097 AYF524269:AYF525097 BIB524269:BIB525097 BRX524269:BRX525097 CBT524269:CBT525097 CLP524269:CLP525097 CVL524269:CVL525097 DFH524269:DFH525097 DPD524269:DPD525097 DYZ524269:DYZ525097 EIV524269:EIV525097 ESR524269:ESR525097 FCN524269:FCN525097 FMJ524269:FMJ525097 FWF524269:FWF525097 GGB524269:GGB525097 GPX524269:GPX525097 GZT524269:GZT525097 HJP524269:HJP525097 HTL524269:HTL525097 IDH524269:IDH525097 IND524269:IND525097 IWZ524269:IWZ525097 JGV524269:JGV525097 JQR524269:JQR525097 KAN524269:KAN525097 KKJ524269:KKJ525097 KUF524269:KUF525097 LEB524269:LEB525097 LNX524269:LNX525097 LXT524269:LXT525097 MHP524269:MHP525097 MRL524269:MRL525097 NBH524269:NBH525097 NLD524269:NLD525097 NUZ524269:NUZ525097 OEV524269:OEV525097 OOR524269:OOR525097 OYN524269:OYN525097 PIJ524269:PIJ525097 PSF524269:PSF525097 QCB524269:QCB525097 QLX524269:QLX525097 QVT524269:QVT525097 RFP524269:RFP525097 RPL524269:RPL525097 RZH524269:RZH525097 SJD524269:SJD525097 SSZ524269:SSZ525097 TCV524269:TCV525097 TMR524269:TMR525097 TWN524269:TWN525097 UGJ524269:UGJ525097 UQF524269:UQF525097 VAB524269:VAB525097 VJX524269:VJX525097 VTT524269:VTT525097 WDP524269:WDP525097 WNL524269:WNL525097 WXH524269:WXH525097 AZ589805:AZ590633 KV589805:KV590633 UR589805:UR590633 AEN589805:AEN590633 AOJ589805:AOJ590633 AYF589805:AYF590633 BIB589805:BIB590633 BRX589805:BRX590633 CBT589805:CBT590633 CLP589805:CLP590633 CVL589805:CVL590633 DFH589805:DFH590633 DPD589805:DPD590633 DYZ589805:DYZ590633 EIV589805:EIV590633 ESR589805:ESR590633 FCN589805:FCN590633 FMJ589805:FMJ590633 FWF589805:FWF590633 GGB589805:GGB590633 GPX589805:GPX590633 GZT589805:GZT590633 HJP589805:HJP590633 HTL589805:HTL590633 IDH589805:IDH590633 IND589805:IND590633 IWZ589805:IWZ590633 JGV589805:JGV590633 JQR589805:JQR590633 KAN589805:KAN590633 KKJ589805:KKJ590633 KUF589805:KUF590633 LEB589805:LEB590633 LNX589805:LNX590633 LXT589805:LXT590633 MHP589805:MHP590633 MRL589805:MRL590633 NBH589805:NBH590633 NLD589805:NLD590633 NUZ589805:NUZ590633 OEV589805:OEV590633 OOR589805:OOR590633 OYN589805:OYN590633 PIJ589805:PIJ590633 PSF589805:PSF590633 QCB589805:QCB590633 QLX589805:QLX590633 QVT589805:QVT590633 RFP589805:RFP590633 RPL589805:RPL590633 RZH589805:RZH590633 SJD589805:SJD590633 SSZ589805:SSZ590633 TCV589805:TCV590633 TMR589805:TMR590633 TWN589805:TWN590633 UGJ589805:UGJ590633 UQF589805:UQF590633 VAB589805:VAB590633 VJX589805:VJX590633 VTT589805:VTT590633 WDP589805:WDP590633 WNL589805:WNL590633 WXH589805:WXH590633 AZ655341:AZ656169 KV655341:KV656169 UR655341:UR656169 AEN655341:AEN656169 AOJ655341:AOJ656169 AYF655341:AYF656169 BIB655341:BIB656169 BRX655341:BRX656169 CBT655341:CBT656169 CLP655341:CLP656169 CVL655341:CVL656169 DFH655341:DFH656169 DPD655341:DPD656169 DYZ655341:DYZ656169 EIV655341:EIV656169 ESR655341:ESR656169 FCN655341:FCN656169 FMJ655341:FMJ656169 FWF655341:FWF656169 GGB655341:GGB656169 GPX655341:GPX656169 GZT655341:GZT656169 HJP655341:HJP656169 HTL655341:HTL656169 IDH655341:IDH656169 IND655341:IND656169 IWZ655341:IWZ656169 JGV655341:JGV656169 JQR655341:JQR656169 KAN655341:KAN656169 KKJ655341:KKJ656169 KUF655341:KUF656169 LEB655341:LEB656169 LNX655341:LNX656169 LXT655341:LXT656169 MHP655341:MHP656169 MRL655341:MRL656169 NBH655341:NBH656169 NLD655341:NLD656169 NUZ655341:NUZ656169 OEV655341:OEV656169 OOR655341:OOR656169 OYN655341:OYN656169 PIJ655341:PIJ656169 PSF655341:PSF656169 QCB655341:QCB656169 QLX655341:QLX656169 QVT655341:QVT656169 RFP655341:RFP656169 RPL655341:RPL656169 RZH655341:RZH656169 SJD655341:SJD656169 SSZ655341:SSZ656169 TCV655341:TCV656169 TMR655341:TMR656169 TWN655341:TWN656169 UGJ655341:UGJ656169 UQF655341:UQF656169 VAB655341:VAB656169 VJX655341:VJX656169 VTT655341:VTT656169 WDP655341:WDP656169 WNL655341:WNL656169 WXH655341:WXH656169 AZ720877:AZ721705 KV720877:KV721705 UR720877:UR721705 AEN720877:AEN721705 AOJ720877:AOJ721705 AYF720877:AYF721705 BIB720877:BIB721705 BRX720877:BRX721705 CBT720877:CBT721705 CLP720877:CLP721705 CVL720877:CVL721705 DFH720877:DFH721705 DPD720877:DPD721705 DYZ720877:DYZ721705 EIV720877:EIV721705 ESR720877:ESR721705 FCN720877:FCN721705 FMJ720877:FMJ721705 FWF720877:FWF721705 GGB720877:GGB721705 GPX720877:GPX721705 GZT720877:GZT721705 HJP720877:HJP721705 HTL720877:HTL721705 IDH720877:IDH721705 IND720877:IND721705 IWZ720877:IWZ721705 JGV720877:JGV721705 JQR720877:JQR721705 KAN720877:KAN721705 KKJ720877:KKJ721705 KUF720877:KUF721705 LEB720877:LEB721705 LNX720877:LNX721705 LXT720877:LXT721705 MHP720877:MHP721705 MRL720877:MRL721705 NBH720877:NBH721705 NLD720877:NLD721705 NUZ720877:NUZ721705 OEV720877:OEV721705 OOR720877:OOR721705 OYN720877:OYN721705 PIJ720877:PIJ721705 PSF720877:PSF721705 QCB720877:QCB721705 QLX720877:QLX721705 QVT720877:QVT721705 RFP720877:RFP721705 RPL720877:RPL721705 RZH720877:RZH721705 SJD720877:SJD721705 SSZ720877:SSZ721705 TCV720877:TCV721705 TMR720877:TMR721705 TWN720877:TWN721705 UGJ720877:UGJ721705 UQF720877:UQF721705 VAB720877:VAB721705 VJX720877:VJX721705 VTT720877:VTT721705 WDP720877:WDP721705 WNL720877:WNL721705 WXH720877:WXH721705 AZ786413:AZ787241 KV786413:KV787241 UR786413:UR787241 AEN786413:AEN787241 AOJ786413:AOJ787241 AYF786413:AYF787241 BIB786413:BIB787241 BRX786413:BRX787241 CBT786413:CBT787241 CLP786413:CLP787241 CVL786413:CVL787241 DFH786413:DFH787241 DPD786413:DPD787241 DYZ786413:DYZ787241 EIV786413:EIV787241 ESR786413:ESR787241 FCN786413:FCN787241 FMJ786413:FMJ787241 FWF786413:FWF787241 GGB786413:GGB787241 GPX786413:GPX787241 GZT786413:GZT787241 HJP786413:HJP787241 HTL786413:HTL787241 IDH786413:IDH787241 IND786413:IND787241 IWZ786413:IWZ787241 JGV786413:JGV787241 JQR786413:JQR787241 KAN786413:KAN787241 KKJ786413:KKJ787241 KUF786413:KUF787241 LEB786413:LEB787241 LNX786413:LNX787241 LXT786413:LXT787241 MHP786413:MHP787241 MRL786413:MRL787241 NBH786413:NBH787241 NLD786413:NLD787241 NUZ786413:NUZ787241 OEV786413:OEV787241 OOR786413:OOR787241 OYN786413:OYN787241 PIJ786413:PIJ787241 PSF786413:PSF787241 QCB786413:QCB787241 QLX786413:QLX787241 QVT786413:QVT787241 RFP786413:RFP787241 RPL786413:RPL787241 RZH786413:RZH787241 SJD786413:SJD787241 SSZ786413:SSZ787241 TCV786413:TCV787241 TMR786413:TMR787241 TWN786413:TWN787241 UGJ786413:UGJ787241 UQF786413:UQF787241 VAB786413:VAB787241 VJX786413:VJX787241 VTT786413:VTT787241 WDP786413:WDP787241 WNL786413:WNL787241 WXH786413:WXH787241 AZ851949:AZ852777 KV851949:KV852777 UR851949:UR852777 AEN851949:AEN852777 AOJ851949:AOJ852777 AYF851949:AYF852777 BIB851949:BIB852777 BRX851949:BRX852777 CBT851949:CBT852777 CLP851949:CLP852777 CVL851949:CVL852777 DFH851949:DFH852777 DPD851949:DPD852777 DYZ851949:DYZ852777 EIV851949:EIV852777 ESR851949:ESR852777 FCN851949:FCN852777 FMJ851949:FMJ852777 FWF851949:FWF852777 GGB851949:GGB852777 GPX851949:GPX852777 GZT851949:GZT852777 HJP851949:HJP852777 HTL851949:HTL852777 IDH851949:IDH852777 IND851949:IND852777 IWZ851949:IWZ852777 JGV851949:JGV852777 JQR851949:JQR852777 KAN851949:KAN852777 KKJ851949:KKJ852777 KUF851949:KUF852777 LEB851949:LEB852777 LNX851949:LNX852777 LXT851949:LXT852777 MHP851949:MHP852777 MRL851949:MRL852777 NBH851949:NBH852777 NLD851949:NLD852777 NUZ851949:NUZ852777 OEV851949:OEV852777 OOR851949:OOR852777 OYN851949:OYN852777 PIJ851949:PIJ852777 PSF851949:PSF852777 QCB851949:QCB852777 QLX851949:QLX852777 QVT851949:QVT852777 RFP851949:RFP852777 RPL851949:RPL852777 RZH851949:RZH852777 SJD851949:SJD852777 SSZ851949:SSZ852777 TCV851949:TCV852777 TMR851949:TMR852777 TWN851949:TWN852777 UGJ851949:UGJ852777 UQF851949:UQF852777 VAB851949:VAB852777 VJX851949:VJX852777 VTT851949:VTT852777 WDP851949:WDP852777 WNL851949:WNL852777 WXH851949:WXH852777 AZ917485:AZ918313 KV917485:KV918313 UR917485:UR918313 AEN917485:AEN918313 AOJ917485:AOJ918313 AYF917485:AYF918313 BIB917485:BIB918313 BRX917485:BRX918313 CBT917485:CBT918313 CLP917485:CLP918313 CVL917485:CVL918313 DFH917485:DFH918313 DPD917485:DPD918313 DYZ917485:DYZ918313 EIV917485:EIV918313 ESR917485:ESR918313 FCN917485:FCN918313 FMJ917485:FMJ918313 FWF917485:FWF918313 GGB917485:GGB918313 GPX917485:GPX918313 GZT917485:GZT918313 HJP917485:HJP918313 HTL917485:HTL918313 IDH917485:IDH918313 IND917485:IND918313 IWZ917485:IWZ918313 JGV917485:JGV918313 JQR917485:JQR918313 KAN917485:KAN918313 KKJ917485:KKJ918313 KUF917485:KUF918313 LEB917485:LEB918313 LNX917485:LNX918313 LXT917485:LXT918313 MHP917485:MHP918313 MRL917485:MRL918313 NBH917485:NBH918313 NLD917485:NLD918313 NUZ917485:NUZ918313 OEV917485:OEV918313 OOR917485:OOR918313 OYN917485:OYN918313 PIJ917485:PIJ918313 PSF917485:PSF918313 QCB917485:QCB918313 QLX917485:QLX918313 QVT917485:QVT918313 RFP917485:RFP918313 RPL917485:RPL918313 RZH917485:RZH918313 SJD917485:SJD918313 SSZ917485:SSZ918313 TCV917485:TCV918313 TMR917485:TMR918313 TWN917485:TWN918313 UGJ917485:UGJ918313 UQF917485:UQF918313 VAB917485:VAB918313 VJX917485:VJX918313 VTT917485:VTT918313 WDP917485:WDP918313 WNL917485:WNL918313 WXH917485:WXH918313 AZ983021:AZ983849 KV983021:KV983849 UR983021:UR983849 AEN983021:AEN983849 AOJ983021:AOJ983849 AYF983021:AYF983849 BIB983021:BIB983849 BRX983021:BRX983849 CBT983021:CBT983849 CLP983021:CLP983849 CVL983021:CVL983849 DFH983021:DFH983849 DPD983021:DPD983849 DYZ983021:DYZ983849 EIV983021:EIV983849 ESR983021:ESR983849 FCN983021:FCN983849 FMJ983021:FMJ983849 FWF983021:FWF983849 GGB983021:GGB983849 GPX983021:GPX983849 GZT983021:GZT983849 HJP983021:HJP983849 HTL983021:HTL983849 IDH983021:IDH983849 IND983021:IND983849 IWZ983021:IWZ983849 JGV983021:JGV983849 JQR983021:JQR983849 KAN983021:KAN983849 KKJ983021:KKJ983849 KUF983021:KUF983849 LEB983021:LEB983849 LNX983021:LNX983849 LXT983021:LXT983849 MHP983021:MHP983849 MRL983021:MRL983849 NBH983021:NBH983849 NLD983021:NLD983849 NUZ983021:NUZ983849 OEV983021:OEV983849 OOR983021:OOR983849 OYN983021:OYN983849 PIJ983021:PIJ983849 PSF983021:PSF983849 QCB983021:QCB983849 QLX983021:QLX983849 QVT983021:QVT983849 RFP983021:RFP983849 RPL983021:RPL983849 RZH983021:RZH983849 SJD983021:SJD983849 SSZ983021:SSZ983849 TCV983021:TCV983849 TMR983021:TMR983849 TWN983021:TWN983849 UGJ983021:UGJ983849 UQF983021:UQF983849 VAB983021:VAB983849 VJX983021:VJX983849 VTT983021:VTT983849 WDP983021:WDP983849 WNL983021:WNL983849 UN11:UN16 KV17 KV10 WXH10 WXH17 WNL10 WNL17 WDP10 WDP17 VTT10 VTT17 VJX10 VJX17 VAB10 VAB17 UQF10 UQF17 UGJ10 UGJ17 TWN10 TWN17 TMR10 TMR17 TCV10 TCV17 SSZ10 SSZ17 SJD10 SJD17 RZH10 RZH17 RPL10 RPL17 RFP10 RFP17 QVT10 QVT17 QLX10 QLX17 QCB10 QCB17 PSF10 PSF17 PIJ10 PIJ17 OYN10 OYN17 OOR10 OOR17 OEV10 OEV17 NUZ10 NUZ17 NLD10 NLD17 NBH10 NBH17 MRL10 MRL17 MHP10 MHP17 LXT10 LXT17 LNX10 LNX17 LEB10 LEB17 KUF10 KUF17 KKJ10 KKJ17 KAN10 KAN17 JQR10 JQR17 JGV10 JGV17 IWZ10 IWZ17 IND10 IND17 IDH10 IDH17 HTL10 HTL17 HJP10 HJP17 GZT10 GZT17 GPX10 GPX17 GGB10 GGB17 FWF10 FWF17 FMJ10 FMJ17 FCN10 FCN17 ESR10 ESR17 EIV10 EIV17 DYZ10 DYZ17 DPD10 DPD17 DFH10 DFH17 CVL10 CVL17 CLP10 CLP17 CBT10 CBT17 BRX10 BRX17 BIB10 BIB17 AYF10 AYF17 AOJ10 AOJ17 AEN10 AEN17 UR10 UR17 KR11:KR16 WXD11:WXD16 WNH11:WNH16 WDL11:WDL16 VTP11:VTP16 VJT11:VJT16 UZX11:UZX16 UQB11:UQB16 UGF11:UGF16 TWJ11:TWJ16 TMN11:TMN16 TCR11:TCR16 SSV11:SSV16 SIZ11:SIZ16 RZD11:RZD16 RPH11:RPH16 RFL11:RFL16 QVP11:QVP16 QLT11:QLT16 QBX11:QBX16 PSB11:PSB16 PIF11:PIF16 OYJ11:OYJ16 OON11:OON16 OER11:OER16 NUV11:NUV16 NKZ11:NKZ16 NBD11:NBD16 MRH11:MRH16 MHL11:MHL16 LXP11:LXP16 LNT11:LNT16 LDX11:LDX16 KUB11:KUB16 KKF11:KKF16 KAJ11:KAJ16 JQN11:JQN16 JGR11:JGR16 IWV11:IWV16 IMZ11:IMZ16 IDD11:IDD16 HTH11:HTH16 HJL11:HJL16 GZP11:GZP16 GPT11:GPT16 GFX11:GFX16 FWB11:FWB16 FMF11:FMF16 FCJ11:FCJ16 ESN11:ESN16 EIR11:EIR16 DYV11:DYV16 DOZ11:DOZ16 DFD11:DFD16 CVH11:CVH16 CLL11:CLL16 CBP11:CBP16 BRT11:BRT16 BHX11:BHX16 AYB11:AYB16 AOF11:AOF16 AEJ11:AEJ16 AEF68:AEF82 AOB68:AOB82 AXX68:AXX82 BHT68:BHT82 BRP68:BRP82 CBL68:CBL82 CLH68:CLH82 CVD68:CVD82 DEZ68:DEZ82 DOV68:DOV82 DYR68:DYR82 EIN68:EIN82 ESJ68:ESJ82 FCF68:FCF82 FMB68:FMB82 FVX68:FVX82 GFT68:GFT82 GPP68:GPP82 GZL68:GZL82 HJH68:HJH82 HTD68:HTD82 ICZ68:ICZ82 IMV68:IMV82 IWR68:IWR82 JGN68:JGN82 JQJ68:JQJ82 KAF68:KAF82 KKB68:KKB82 KTX68:KTX82 LDT68:LDT82 LNP68:LNP82 LXL68:LXL82 MHH68:MHH82 MRD68:MRD82 NAZ68:NAZ82 NKV68:NKV82 NUR68:NUR82 OEN68:OEN82 OOJ68:OOJ82 OYF68:OYF82 PIB68:PIB82 PRX68:PRX82 QBT68:QBT82 QLP68:QLP82 QVL68:QVL82 RFH68:RFH82 RPD68:RPD82 RYZ68:RYZ82 SIV68:SIV82 SSR68:SSR82 TCN68:TCN82 TMJ68:TMJ82 TWF68:TWF82 UGB68:UGB82 UPX68:UPX82 UZT68:UZT82 VJP68:VJP82 VTL68:VTL82 WDH68:WDH82 WND68:WND82 WWZ68:WWZ82 KN68:KN82 UJ68:UJ82 UR19:UR23 AEN19:AEN23 AOJ19:AOJ23 AYF19:AYF23 BIB19:BIB23 BRX19:BRX23 CBT19:CBT23 CLP19:CLP23 CVL19:CVL23 DFH19:DFH23 DPD19:DPD23 DYZ19:DYZ23 EIV19:EIV23 ESR19:ESR23 FCN19:FCN23 FMJ19:FMJ23 FWF19:FWF23 GGB19:GGB23 GPX19:GPX23 GZT19:GZT23 HJP19:HJP23 HTL19:HTL23 IDH19:IDH23 IND19:IND23 IWZ19:IWZ23 JGV19:JGV23 JQR19:JQR23 KAN19:KAN23 KKJ19:KKJ23 KUF19:KUF23 LEB19:LEB23 LNX19:LNX23 LXT19:LXT23 MHP19:MHP23 MRL19:MRL23 NBH19:NBH23 NLD19:NLD23 NUZ19:NUZ23 OEV19:OEV23 OOR19:OOR23 OYN19:OYN23 PIJ19:PIJ23 PSF19:PSF23 QCB19:QCB23 QLX19:QLX23 QVT19:QVT23 RFP19:RFP23 RPL19:RPL23 RZH19:RZH23 SJD19:SJD23 SSZ19:SSZ23 TCV19:TCV23 TMR19:TMR23 TWN19:TWN23 UGJ19:UGJ23 UQF19:UQF23 VAB19:VAB23 VJX19:VJX23 VTT19:VTT23 WDP19:WDP23 WNL19:WNL23 WXH19:WXH23 KV19:KV23 AZ19:AZ23 WXH26:WXH67 WXH83:WXH809 WNL26:WNL67 WNL83:WNL809 WDP26:WDP67 WDP83:WDP809 VTT26:VTT67 VTT83:VTT809 VJX26:VJX67 VJX83:VJX809 VAB26:VAB67 VAB83:VAB809 UQF26:UQF67 UQF83:UQF809 UGJ26:UGJ67 UGJ83:UGJ809 TWN26:TWN67 TWN83:TWN809 TMR26:TMR67 TMR83:TMR809 TCV26:TCV67 TCV83:TCV809 SSZ26:SSZ67 SSZ83:SSZ809 SJD26:SJD67 SJD83:SJD809 RZH26:RZH67 RZH83:RZH809 RPL26:RPL67 RPL83:RPL809 RFP26:RFP67 RFP83:RFP809 QVT26:QVT67 QVT83:QVT809 QLX26:QLX67 QLX83:QLX809 QCB26:QCB67 QCB83:QCB809 PSF26:PSF67 PSF83:PSF809 PIJ26:PIJ67 PIJ83:PIJ809 OYN26:OYN67 OYN83:OYN809 OOR26:OOR67 OOR83:OOR809 OEV26:OEV67 OEV83:OEV809 NUZ26:NUZ67 NUZ83:NUZ809 NLD26:NLD67 NLD83:NLD809 NBH26:NBH67 NBH83:NBH809 MRL26:MRL67 MRL83:MRL809 MHP26:MHP67 MHP83:MHP809 LXT26:LXT67 LXT83:LXT809 LNX26:LNX67 LNX83:LNX809 LEB26:LEB67 LEB83:LEB809 KUF26:KUF67 KUF83:KUF809 KKJ26:KKJ67 KKJ83:KKJ809 KAN26:KAN67 KAN83:KAN809 JQR26:JQR67 JQR83:JQR809 JGV26:JGV67 JGV83:JGV809 IWZ26:IWZ67 IWZ83:IWZ809 IND26:IND67 IND83:IND809 IDH26:IDH67 IDH83:IDH809 HTL26:HTL67 HTL83:HTL809 HJP26:HJP67 HJP83:HJP809 GZT26:GZT67 GZT83:GZT809 GPX26:GPX67 GPX83:GPX809 GGB26:GGB67 GGB83:GGB809 FWF26:FWF67 FWF83:FWF809 FMJ26:FMJ67 FMJ83:FMJ809 FCN26:FCN67 FCN83:FCN809 ESR26:ESR67 ESR83:ESR809 EIV26:EIV67 EIV83:EIV809 DYZ26:DYZ67 DYZ83:DYZ809 DPD26:DPD67 DPD83:DPD809 DFH26:DFH67 DFH83:DFH809 CVL26:CVL67 CVL83:CVL809 CLP26:CLP67 CLP83:CLP809 CBT26:CBT67 CBT83:CBT809 BRX26:BRX67 BRX83:BRX809 BIB26:BIB67 BIB83:BIB809 AYF26:AYF67 AYF83:AYF809 AOJ26:AOJ67 AOJ83:AOJ809 AEN26:AEN67 AEN83:AEN809 AZ26:AZ809 UR26:UR67 UR83:UR809 KV26:KV67 KV83:KV809 AZ10:AZ17">
      <formula1>12</formula1>
    </dataValidation>
    <dataValidation type="whole" allowBlank="1" showInputMessage="1" showErrorMessage="1" sqref="I65517:I66345 JM65517:JM66345 TI65517:TI66345 ADE65517:ADE66345 ANA65517:ANA66345 AWW65517:AWW66345 BGS65517:BGS66345 BQO65517:BQO66345 CAK65517:CAK66345 CKG65517:CKG66345 CUC65517:CUC66345 DDY65517:DDY66345 DNU65517:DNU66345 DXQ65517:DXQ66345 EHM65517:EHM66345 ERI65517:ERI66345 FBE65517:FBE66345 FLA65517:FLA66345 FUW65517:FUW66345 GES65517:GES66345 GOO65517:GOO66345 GYK65517:GYK66345 HIG65517:HIG66345 HSC65517:HSC66345 IBY65517:IBY66345 ILU65517:ILU66345 IVQ65517:IVQ66345 JFM65517:JFM66345 JPI65517:JPI66345 JZE65517:JZE66345 KJA65517:KJA66345 KSW65517:KSW66345 LCS65517:LCS66345 LMO65517:LMO66345 LWK65517:LWK66345 MGG65517:MGG66345 MQC65517:MQC66345 MZY65517:MZY66345 NJU65517:NJU66345 NTQ65517:NTQ66345 ODM65517:ODM66345 ONI65517:ONI66345 OXE65517:OXE66345 PHA65517:PHA66345 PQW65517:PQW66345 QAS65517:QAS66345 QKO65517:QKO66345 QUK65517:QUK66345 REG65517:REG66345 ROC65517:ROC66345 RXY65517:RXY66345 SHU65517:SHU66345 SRQ65517:SRQ66345 TBM65517:TBM66345 TLI65517:TLI66345 TVE65517:TVE66345 UFA65517:UFA66345 UOW65517:UOW66345 UYS65517:UYS66345 VIO65517:VIO66345 VSK65517:VSK66345 WCG65517:WCG66345 WMC65517:WMC66345 WVY65517:WVY66345 I131053:I131881 JM131053:JM131881 TI131053:TI131881 ADE131053:ADE131881 ANA131053:ANA131881 AWW131053:AWW131881 BGS131053:BGS131881 BQO131053:BQO131881 CAK131053:CAK131881 CKG131053:CKG131881 CUC131053:CUC131881 DDY131053:DDY131881 DNU131053:DNU131881 DXQ131053:DXQ131881 EHM131053:EHM131881 ERI131053:ERI131881 FBE131053:FBE131881 FLA131053:FLA131881 FUW131053:FUW131881 GES131053:GES131881 GOO131053:GOO131881 GYK131053:GYK131881 HIG131053:HIG131881 HSC131053:HSC131881 IBY131053:IBY131881 ILU131053:ILU131881 IVQ131053:IVQ131881 JFM131053:JFM131881 JPI131053:JPI131881 JZE131053:JZE131881 KJA131053:KJA131881 KSW131053:KSW131881 LCS131053:LCS131881 LMO131053:LMO131881 LWK131053:LWK131881 MGG131053:MGG131881 MQC131053:MQC131881 MZY131053:MZY131881 NJU131053:NJU131881 NTQ131053:NTQ131881 ODM131053:ODM131881 ONI131053:ONI131881 OXE131053:OXE131881 PHA131053:PHA131881 PQW131053:PQW131881 QAS131053:QAS131881 QKO131053:QKO131881 QUK131053:QUK131881 REG131053:REG131881 ROC131053:ROC131881 RXY131053:RXY131881 SHU131053:SHU131881 SRQ131053:SRQ131881 TBM131053:TBM131881 TLI131053:TLI131881 TVE131053:TVE131881 UFA131053:UFA131881 UOW131053:UOW131881 UYS131053:UYS131881 VIO131053:VIO131881 VSK131053:VSK131881 WCG131053:WCG131881 WMC131053:WMC131881 WVY131053:WVY131881 I196589:I197417 JM196589:JM197417 TI196589:TI197417 ADE196589:ADE197417 ANA196589:ANA197417 AWW196589:AWW197417 BGS196589:BGS197417 BQO196589:BQO197417 CAK196589:CAK197417 CKG196589:CKG197417 CUC196589:CUC197417 DDY196589:DDY197417 DNU196589:DNU197417 DXQ196589:DXQ197417 EHM196589:EHM197417 ERI196589:ERI197417 FBE196589:FBE197417 FLA196589:FLA197417 FUW196589:FUW197417 GES196589:GES197417 GOO196589:GOO197417 GYK196589:GYK197417 HIG196589:HIG197417 HSC196589:HSC197417 IBY196589:IBY197417 ILU196589:ILU197417 IVQ196589:IVQ197417 JFM196589:JFM197417 JPI196589:JPI197417 JZE196589:JZE197417 KJA196589:KJA197417 KSW196589:KSW197417 LCS196589:LCS197417 LMO196589:LMO197417 LWK196589:LWK197417 MGG196589:MGG197417 MQC196589:MQC197417 MZY196589:MZY197417 NJU196589:NJU197417 NTQ196589:NTQ197417 ODM196589:ODM197417 ONI196589:ONI197417 OXE196589:OXE197417 PHA196589:PHA197417 PQW196589:PQW197417 QAS196589:QAS197417 QKO196589:QKO197417 QUK196589:QUK197417 REG196589:REG197417 ROC196589:ROC197417 RXY196589:RXY197417 SHU196589:SHU197417 SRQ196589:SRQ197417 TBM196589:TBM197417 TLI196589:TLI197417 TVE196589:TVE197417 UFA196589:UFA197417 UOW196589:UOW197417 UYS196589:UYS197417 VIO196589:VIO197417 VSK196589:VSK197417 WCG196589:WCG197417 WMC196589:WMC197417 WVY196589:WVY197417 I262125:I262953 JM262125:JM262953 TI262125:TI262953 ADE262125:ADE262953 ANA262125:ANA262953 AWW262125:AWW262953 BGS262125:BGS262953 BQO262125:BQO262953 CAK262125:CAK262953 CKG262125:CKG262953 CUC262125:CUC262953 DDY262125:DDY262953 DNU262125:DNU262953 DXQ262125:DXQ262953 EHM262125:EHM262953 ERI262125:ERI262953 FBE262125:FBE262953 FLA262125:FLA262953 FUW262125:FUW262953 GES262125:GES262953 GOO262125:GOO262953 GYK262125:GYK262953 HIG262125:HIG262953 HSC262125:HSC262953 IBY262125:IBY262953 ILU262125:ILU262953 IVQ262125:IVQ262953 JFM262125:JFM262953 JPI262125:JPI262953 JZE262125:JZE262953 KJA262125:KJA262953 KSW262125:KSW262953 LCS262125:LCS262953 LMO262125:LMO262953 LWK262125:LWK262953 MGG262125:MGG262953 MQC262125:MQC262953 MZY262125:MZY262953 NJU262125:NJU262953 NTQ262125:NTQ262953 ODM262125:ODM262953 ONI262125:ONI262953 OXE262125:OXE262953 PHA262125:PHA262953 PQW262125:PQW262953 QAS262125:QAS262953 QKO262125:QKO262953 QUK262125:QUK262953 REG262125:REG262953 ROC262125:ROC262953 RXY262125:RXY262953 SHU262125:SHU262953 SRQ262125:SRQ262953 TBM262125:TBM262953 TLI262125:TLI262953 TVE262125:TVE262953 UFA262125:UFA262953 UOW262125:UOW262953 UYS262125:UYS262953 VIO262125:VIO262953 VSK262125:VSK262953 WCG262125:WCG262953 WMC262125:WMC262953 WVY262125:WVY262953 I327661:I328489 JM327661:JM328489 TI327661:TI328489 ADE327661:ADE328489 ANA327661:ANA328489 AWW327661:AWW328489 BGS327661:BGS328489 BQO327661:BQO328489 CAK327661:CAK328489 CKG327661:CKG328489 CUC327661:CUC328489 DDY327661:DDY328489 DNU327661:DNU328489 DXQ327661:DXQ328489 EHM327661:EHM328489 ERI327661:ERI328489 FBE327661:FBE328489 FLA327661:FLA328489 FUW327661:FUW328489 GES327661:GES328489 GOO327661:GOO328489 GYK327661:GYK328489 HIG327661:HIG328489 HSC327661:HSC328489 IBY327661:IBY328489 ILU327661:ILU328489 IVQ327661:IVQ328489 JFM327661:JFM328489 JPI327661:JPI328489 JZE327661:JZE328489 KJA327661:KJA328489 KSW327661:KSW328489 LCS327661:LCS328489 LMO327661:LMO328489 LWK327661:LWK328489 MGG327661:MGG328489 MQC327661:MQC328489 MZY327661:MZY328489 NJU327661:NJU328489 NTQ327661:NTQ328489 ODM327661:ODM328489 ONI327661:ONI328489 OXE327661:OXE328489 PHA327661:PHA328489 PQW327661:PQW328489 QAS327661:QAS328489 QKO327661:QKO328489 QUK327661:QUK328489 REG327661:REG328489 ROC327661:ROC328489 RXY327661:RXY328489 SHU327661:SHU328489 SRQ327661:SRQ328489 TBM327661:TBM328489 TLI327661:TLI328489 TVE327661:TVE328489 UFA327661:UFA328489 UOW327661:UOW328489 UYS327661:UYS328489 VIO327661:VIO328489 VSK327661:VSK328489 WCG327661:WCG328489 WMC327661:WMC328489 WVY327661:WVY328489 I393197:I394025 JM393197:JM394025 TI393197:TI394025 ADE393197:ADE394025 ANA393197:ANA394025 AWW393197:AWW394025 BGS393197:BGS394025 BQO393197:BQO394025 CAK393197:CAK394025 CKG393197:CKG394025 CUC393197:CUC394025 DDY393197:DDY394025 DNU393197:DNU394025 DXQ393197:DXQ394025 EHM393197:EHM394025 ERI393197:ERI394025 FBE393197:FBE394025 FLA393197:FLA394025 FUW393197:FUW394025 GES393197:GES394025 GOO393197:GOO394025 GYK393197:GYK394025 HIG393197:HIG394025 HSC393197:HSC394025 IBY393197:IBY394025 ILU393197:ILU394025 IVQ393197:IVQ394025 JFM393197:JFM394025 JPI393197:JPI394025 JZE393197:JZE394025 KJA393197:KJA394025 KSW393197:KSW394025 LCS393197:LCS394025 LMO393197:LMO394025 LWK393197:LWK394025 MGG393197:MGG394025 MQC393197:MQC394025 MZY393197:MZY394025 NJU393197:NJU394025 NTQ393197:NTQ394025 ODM393197:ODM394025 ONI393197:ONI394025 OXE393197:OXE394025 PHA393197:PHA394025 PQW393197:PQW394025 QAS393197:QAS394025 QKO393197:QKO394025 QUK393197:QUK394025 REG393197:REG394025 ROC393197:ROC394025 RXY393197:RXY394025 SHU393197:SHU394025 SRQ393197:SRQ394025 TBM393197:TBM394025 TLI393197:TLI394025 TVE393197:TVE394025 UFA393197:UFA394025 UOW393197:UOW394025 UYS393197:UYS394025 VIO393197:VIO394025 VSK393197:VSK394025 WCG393197:WCG394025 WMC393197:WMC394025 WVY393197:WVY394025 I458733:I459561 JM458733:JM459561 TI458733:TI459561 ADE458733:ADE459561 ANA458733:ANA459561 AWW458733:AWW459561 BGS458733:BGS459561 BQO458733:BQO459561 CAK458733:CAK459561 CKG458733:CKG459561 CUC458733:CUC459561 DDY458733:DDY459561 DNU458733:DNU459561 DXQ458733:DXQ459561 EHM458733:EHM459561 ERI458733:ERI459561 FBE458733:FBE459561 FLA458733:FLA459561 FUW458733:FUW459561 GES458733:GES459561 GOO458733:GOO459561 GYK458733:GYK459561 HIG458733:HIG459561 HSC458733:HSC459561 IBY458733:IBY459561 ILU458733:ILU459561 IVQ458733:IVQ459561 JFM458733:JFM459561 JPI458733:JPI459561 JZE458733:JZE459561 KJA458733:KJA459561 KSW458733:KSW459561 LCS458733:LCS459561 LMO458733:LMO459561 LWK458733:LWK459561 MGG458733:MGG459561 MQC458733:MQC459561 MZY458733:MZY459561 NJU458733:NJU459561 NTQ458733:NTQ459561 ODM458733:ODM459561 ONI458733:ONI459561 OXE458733:OXE459561 PHA458733:PHA459561 PQW458733:PQW459561 QAS458733:QAS459561 QKO458733:QKO459561 QUK458733:QUK459561 REG458733:REG459561 ROC458733:ROC459561 RXY458733:RXY459561 SHU458733:SHU459561 SRQ458733:SRQ459561 TBM458733:TBM459561 TLI458733:TLI459561 TVE458733:TVE459561 UFA458733:UFA459561 UOW458733:UOW459561 UYS458733:UYS459561 VIO458733:VIO459561 VSK458733:VSK459561 WCG458733:WCG459561 WMC458733:WMC459561 WVY458733:WVY459561 I524269:I525097 JM524269:JM525097 TI524269:TI525097 ADE524269:ADE525097 ANA524269:ANA525097 AWW524269:AWW525097 BGS524269:BGS525097 BQO524269:BQO525097 CAK524269:CAK525097 CKG524269:CKG525097 CUC524269:CUC525097 DDY524269:DDY525097 DNU524269:DNU525097 DXQ524269:DXQ525097 EHM524269:EHM525097 ERI524269:ERI525097 FBE524269:FBE525097 FLA524269:FLA525097 FUW524269:FUW525097 GES524269:GES525097 GOO524269:GOO525097 GYK524269:GYK525097 HIG524269:HIG525097 HSC524269:HSC525097 IBY524269:IBY525097 ILU524269:ILU525097 IVQ524269:IVQ525097 JFM524269:JFM525097 JPI524269:JPI525097 JZE524269:JZE525097 KJA524269:KJA525097 KSW524269:KSW525097 LCS524269:LCS525097 LMO524269:LMO525097 LWK524269:LWK525097 MGG524269:MGG525097 MQC524269:MQC525097 MZY524269:MZY525097 NJU524269:NJU525097 NTQ524269:NTQ525097 ODM524269:ODM525097 ONI524269:ONI525097 OXE524269:OXE525097 PHA524269:PHA525097 PQW524269:PQW525097 QAS524269:QAS525097 QKO524269:QKO525097 QUK524269:QUK525097 REG524269:REG525097 ROC524269:ROC525097 RXY524269:RXY525097 SHU524269:SHU525097 SRQ524269:SRQ525097 TBM524269:TBM525097 TLI524269:TLI525097 TVE524269:TVE525097 UFA524269:UFA525097 UOW524269:UOW525097 UYS524269:UYS525097 VIO524269:VIO525097 VSK524269:VSK525097 WCG524269:WCG525097 WMC524269:WMC525097 WVY524269:WVY525097 I589805:I590633 JM589805:JM590633 TI589805:TI590633 ADE589805:ADE590633 ANA589805:ANA590633 AWW589805:AWW590633 BGS589805:BGS590633 BQO589805:BQO590633 CAK589805:CAK590633 CKG589805:CKG590633 CUC589805:CUC590633 DDY589805:DDY590633 DNU589805:DNU590633 DXQ589805:DXQ590633 EHM589805:EHM590633 ERI589805:ERI590633 FBE589805:FBE590633 FLA589805:FLA590633 FUW589805:FUW590633 GES589805:GES590633 GOO589805:GOO590633 GYK589805:GYK590633 HIG589805:HIG590633 HSC589805:HSC590633 IBY589805:IBY590633 ILU589805:ILU590633 IVQ589805:IVQ590633 JFM589805:JFM590633 JPI589805:JPI590633 JZE589805:JZE590633 KJA589805:KJA590633 KSW589805:KSW590633 LCS589805:LCS590633 LMO589805:LMO590633 LWK589805:LWK590633 MGG589805:MGG590633 MQC589805:MQC590633 MZY589805:MZY590633 NJU589805:NJU590633 NTQ589805:NTQ590633 ODM589805:ODM590633 ONI589805:ONI590633 OXE589805:OXE590633 PHA589805:PHA590633 PQW589805:PQW590633 QAS589805:QAS590633 QKO589805:QKO590633 QUK589805:QUK590633 REG589805:REG590633 ROC589805:ROC590633 RXY589805:RXY590633 SHU589805:SHU590633 SRQ589805:SRQ590633 TBM589805:TBM590633 TLI589805:TLI590633 TVE589805:TVE590633 UFA589805:UFA590633 UOW589805:UOW590633 UYS589805:UYS590633 VIO589805:VIO590633 VSK589805:VSK590633 WCG589805:WCG590633 WMC589805:WMC590633 WVY589805:WVY590633 I655341:I656169 JM655341:JM656169 TI655341:TI656169 ADE655341:ADE656169 ANA655341:ANA656169 AWW655341:AWW656169 BGS655341:BGS656169 BQO655341:BQO656169 CAK655341:CAK656169 CKG655341:CKG656169 CUC655341:CUC656169 DDY655341:DDY656169 DNU655341:DNU656169 DXQ655341:DXQ656169 EHM655341:EHM656169 ERI655341:ERI656169 FBE655341:FBE656169 FLA655341:FLA656169 FUW655341:FUW656169 GES655341:GES656169 GOO655341:GOO656169 GYK655341:GYK656169 HIG655341:HIG656169 HSC655341:HSC656169 IBY655341:IBY656169 ILU655341:ILU656169 IVQ655341:IVQ656169 JFM655341:JFM656169 JPI655341:JPI656169 JZE655341:JZE656169 KJA655341:KJA656169 KSW655341:KSW656169 LCS655341:LCS656169 LMO655341:LMO656169 LWK655341:LWK656169 MGG655341:MGG656169 MQC655341:MQC656169 MZY655341:MZY656169 NJU655341:NJU656169 NTQ655341:NTQ656169 ODM655341:ODM656169 ONI655341:ONI656169 OXE655341:OXE656169 PHA655341:PHA656169 PQW655341:PQW656169 QAS655341:QAS656169 QKO655341:QKO656169 QUK655341:QUK656169 REG655341:REG656169 ROC655341:ROC656169 RXY655341:RXY656169 SHU655341:SHU656169 SRQ655341:SRQ656169 TBM655341:TBM656169 TLI655341:TLI656169 TVE655341:TVE656169 UFA655341:UFA656169 UOW655341:UOW656169 UYS655341:UYS656169 VIO655341:VIO656169 VSK655341:VSK656169 WCG655341:WCG656169 WMC655341:WMC656169 WVY655341:WVY656169 I720877:I721705 JM720877:JM721705 TI720877:TI721705 ADE720877:ADE721705 ANA720877:ANA721705 AWW720877:AWW721705 BGS720877:BGS721705 BQO720877:BQO721705 CAK720877:CAK721705 CKG720877:CKG721705 CUC720877:CUC721705 DDY720877:DDY721705 DNU720877:DNU721705 DXQ720877:DXQ721705 EHM720877:EHM721705 ERI720877:ERI721705 FBE720877:FBE721705 FLA720877:FLA721705 FUW720877:FUW721705 GES720877:GES721705 GOO720877:GOO721705 GYK720877:GYK721705 HIG720877:HIG721705 HSC720877:HSC721705 IBY720877:IBY721705 ILU720877:ILU721705 IVQ720877:IVQ721705 JFM720877:JFM721705 JPI720877:JPI721705 JZE720877:JZE721705 KJA720877:KJA721705 KSW720877:KSW721705 LCS720877:LCS721705 LMO720877:LMO721705 LWK720877:LWK721705 MGG720877:MGG721705 MQC720877:MQC721705 MZY720877:MZY721705 NJU720877:NJU721705 NTQ720877:NTQ721705 ODM720877:ODM721705 ONI720877:ONI721705 OXE720877:OXE721705 PHA720877:PHA721705 PQW720877:PQW721705 QAS720877:QAS721705 QKO720877:QKO721705 QUK720877:QUK721705 REG720877:REG721705 ROC720877:ROC721705 RXY720877:RXY721705 SHU720877:SHU721705 SRQ720877:SRQ721705 TBM720877:TBM721705 TLI720877:TLI721705 TVE720877:TVE721705 UFA720877:UFA721705 UOW720877:UOW721705 UYS720877:UYS721705 VIO720877:VIO721705 VSK720877:VSK721705 WCG720877:WCG721705 WMC720877:WMC721705 WVY720877:WVY721705 I786413:I787241 JM786413:JM787241 TI786413:TI787241 ADE786413:ADE787241 ANA786413:ANA787241 AWW786413:AWW787241 BGS786413:BGS787241 BQO786413:BQO787241 CAK786413:CAK787241 CKG786413:CKG787241 CUC786413:CUC787241 DDY786413:DDY787241 DNU786413:DNU787241 DXQ786413:DXQ787241 EHM786413:EHM787241 ERI786413:ERI787241 FBE786413:FBE787241 FLA786413:FLA787241 FUW786413:FUW787241 GES786413:GES787241 GOO786413:GOO787241 GYK786413:GYK787241 HIG786413:HIG787241 HSC786413:HSC787241 IBY786413:IBY787241 ILU786413:ILU787241 IVQ786413:IVQ787241 JFM786413:JFM787241 JPI786413:JPI787241 JZE786413:JZE787241 KJA786413:KJA787241 KSW786413:KSW787241 LCS786413:LCS787241 LMO786413:LMO787241 LWK786413:LWK787241 MGG786413:MGG787241 MQC786413:MQC787241 MZY786413:MZY787241 NJU786413:NJU787241 NTQ786413:NTQ787241 ODM786413:ODM787241 ONI786413:ONI787241 OXE786413:OXE787241 PHA786413:PHA787241 PQW786413:PQW787241 QAS786413:QAS787241 QKO786413:QKO787241 QUK786413:QUK787241 REG786413:REG787241 ROC786413:ROC787241 RXY786413:RXY787241 SHU786413:SHU787241 SRQ786413:SRQ787241 TBM786413:TBM787241 TLI786413:TLI787241 TVE786413:TVE787241 UFA786413:UFA787241 UOW786413:UOW787241 UYS786413:UYS787241 VIO786413:VIO787241 VSK786413:VSK787241 WCG786413:WCG787241 WMC786413:WMC787241 WVY786413:WVY787241 I851949:I852777 JM851949:JM852777 TI851949:TI852777 ADE851949:ADE852777 ANA851949:ANA852777 AWW851949:AWW852777 BGS851949:BGS852777 BQO851949:BQO852777 CAK851949:CAK852777 CKG851949:CKG852777 CUC851949:CUC852777 DDY851949:DDY852777 DNU851949:DNU852777 DXQ851949:DXQ852777 EHM851949:EHM852777 ERI851949:ERI852777 FBE851949:FBE852777 FLA851949:FLA852777 FUW851949:FUW852777 GES851949:GES852777 GOO851949:GOO852777 GYK851949:GYK852777 HIG851949:HIG852777 HSC851949:HSC852777 IBY851949:IBY852777 ILU851949:ILU852777 IVQ851949:IVQ852777 JFM851949:JFM852777 JPI851949:JPI852777 JZE851949:JZE852777 KJA851949:KJA852777 KSW851949:KSW852777 LCS851949:LCS852777 LMO851949:LMO852777 LWK851949:LWK852777 MGG851949:MGG852777 MQC851949:MQC852777 MZY851949:MZY852777 NJU851949:NJU852777 NTQ851949:NTQ852777 ODM851949:ODM852777 ONI851949:ONI852777 OXE851949:OXE852777 PHA851949:PHA852777 PQW851949:PQW852777 QAS851949:QAS852777 QKO851949:QKO852777 QUK851949:QUK852777 REG851949:REG852777 ROC851949:ROC852777 RXY851949:RXY852777 SHU851949:SHU852777 SRQ851949:SRQ852777 TBM851949:TBM852777 TLI851949:TLI852777 TVE851949:TVE852777 UFA851949:UFA852777 UOW851949:UOW852777 UYS851949:UYS852777 VIO851949:VIO852777 VSK851949:VSK852777 WCG851949:WCG852777 WMC851949:WMC852777 WVY851949:WVY852777 I917485:I918313 JM917485:JM918313 TI917485:TI918313 ADE917485:ADE918313 ANA917485:ANA918313 AWW917485:AWW918313 BGS917485:BGS918313 BQO917485:BQO918313 CAK917485:CAK918313 CKG917485:CKG918313 CUC917485:CUC918313 DDY917485:DDY918313 DNU917485:DNU918313 DXQ917485:DXQ918313 EHM917485:EHM918313 ERI917485:ERI918313 FBE917485:FBE918313 FLA917485:FLA918313 FUW917485:FUW918313 GES917485:GES918313 GOO917485:GOO918313 GYK917485:GYK918313 HIG917485:HIG918313 HSC917485:HSC918313 IBY917485:IBY918313 ILU917485:ILU918313 IVQ917485:IVQ918313 JFM917485:JFM918313 JPI917485:JPI918313 JZE917485:JZE918313 KJA917485:KJA918313 KSW917485:KSW918313 LCS917485:LCS918313 LMO917485:LMO918313 LWK917485:LWK918313 MGG917485:MGG918313 MQC917485:MQC918313 MZY917485:MZY918313 NJU917485:NJU918313 NTQ917485:NTQ918313 ODM917485:ODM918313 ONI917485:ONI918313 OXE917485:OXE918313 PHA917485:PHA918313 PQW917485:PQW918313 QAS917485:QAS918313 QKO917485:QKO918313 QUK917485:QUK918313 REG917485:REG918313 ROC917485:ROC918313 RXY917485:RXY918313 SHU917485:SHU918313 SRQ917485:SRQ918313 TBM917485:TBM918313 TLI917485:TLI918313 TVE917485:TVE918313 UFA917485:UFA918313 UOW917485:UOW918313 UYS917485:UYS918313 VIO917485:VIO918313 VSK917485:VSK918313 WCG917485:WCG918313 WMC917485:WMC918313 WVY917485:WVY918313 I983021:I983849 JM983021:JM983849 TI983021:TI983849 ADE983021:ADE983849 ANA983021:ANA983849 AWW983021:AWW983849 BGS983021:BGS983849 BQO983021:BQO983849 CAK983021:CAK983849 CKG983021:CKG983849 CUC983021:CUC983849 DDY983021:DDY983849 DNU983021:DNU983849 DXQ983021:DXQ983849 EHM983021:EHM983849 ERI983021:ERI983849 FBE983021:FBE983849 FLA983021:FLA983849 FUW983021:FUW983849 GES983021:GES983849 GOO983021:GOO983849 GYK983021:GYK983849 HIG983021:HIG983849 HSC983021:HSC983849 IBY983021:IBY983849 ILU983021:ILU983849 IVQ983021:IVQ983849 JFM983021:JFM983849 JPI983021:JPI983849 JZE983021:JZE983849 KJA983021:KJA983849 KSW983021:KSW983849 LCS983021:LCS983849 LMO983021:LMO983849 LWK983021:LWK983849 MGG983021:MGG983849 MQC983021:MQC983849 MZY983021:MZY983849 NJU983021:NJU983849 NTQ983021:NTQ983849 ODM983021:ODM983849 ONI983021:ONI983849 OXE983021:OXE983849 PHA983021:PHA983849 PQW983021:PQW983849 QAS983021:QAS983849 QKO983021:QKO983849 QUK983021:QUK983849 REG983021:REG983849 ROC983021:ROC983849 RXY983021:RXY983849 SHU983021:SHU983849 SRQ983021:SRQ983849 TBM983021:TBM983849 TLI983021:TLI983849 TVE983021:TVE983849 UFA983021:UFA983849 UOW983021:UOW983849 UYS983021:UYS983849 VIO983021:VIO983849 VSK983021:VSK983849 WCG983021:WCG983849 WMC983021:WMC983849 WVY983021:WVY983849 WWJ983021:WWL983849 T65517:V66345 JX65517:JZ66345 TT65517:TV66345 ADP65517:ADR66345 ANL65517:ANN66345 AXH65517:AXJ66345 BHD65517:BHF66345 BQZ65517:BRB66345 CAV65517:CAX66345 CKR65517:CKT66345 CUN65517:CUP66345 DEJ65517:DEL66345 DOF65517:DOH66345 DYB65517:DYD66345 EHX65517:EHZ66345 ERT65517:ERV66345 FBP65517:FBR66345 FLL65517:FLN66345 FVH65517:FVJ66345 GFD65517:GFF66345 GOZ65517:GPB66345 GYV65517:GYX66345 HIR65517:HIT66345 HSN65517:HSP66345 ICJ65517:ICL66345 IMF65517:IMH66345 IWB65517:IWD66345 JFX65517:JFZ66345 JPT65517:JPV66345 JZP65517:JZR66345 KJL65517:KJN66345 KTH65517:KTJ66345 LDD65517:LDF66345 LMZ65517:LNB66345 LWV65517:LWX66345 MGR65517:MGT66345 MQN65517:MQP66345 NAJ65517:NAL66345 NKF65517:NKH66345 NUB65517:NUD66345 ODX65517:ODZ66345 ONT65517:ONV66345 OXP65517:OXR66345 PHL65517:PHN66345 PRH65517:PRJ66345 QBD65517:QBF66345 QKZ65517:QLB66345 QUV65517:QUX66345 RER65517:RET66345 RON65517:ROP66345 RYJ65517:RYL66345 SIF65517:SIH66345 SSB65517:SSD66345 TBX65517:TBZ66345 TLT65517:TLV66345 TVP65517:TVR66345 UFL65517:UFN66345 UPH65517:UPJ66345 UZD65517:UZF66345 VIZ65517:VJB66345 VSV65517:VSX66345 WCR65517:WCT66345 WMN65517:WMP66345 WWJ65517:WWL66345 T131053:V131881 JX131053:JZ131881 TT131053:TV131881 ADP131053:ADR131881 ANL131053:ANN131881 AXH131053:AXJ131881 BHD131053:BHF131881 BQZ131053:BRB131881 CAV131053:CAX131881 CKR131053:CKT131881 CUN131053:CUP131881 DEJ131053:DEL131881 DOF131053:DOH131881 DYB131053:DYD131881 EHX131053:EHZ131881 ERT131053:ERV131881 FBP131053:FBR131881 FLL131053:FLN131881 FVH131053:FVJ131881 GFD131053:GFF131881 GOZ131053:GPB131881 GYV131053:GYX131881 HIR131053:HIT131881 HSN131053:HSP131881 ICJ131053:ICL131881 IMF131053:IMH131881 IWB131053:IWD131881 JFX131053:JFZ131881 JPT131053:JPV131881 JZP131053:JZR131881 KJL131053:KJN131881 KTH131053:KTJ131881 LDD131053:LDF131881 LMZ131053:LNB131881 LWV131053:LWX131881 MGR131053:MGT131881 MQN131053:MQP131881 NAJ131053:NAL131881 NKF131053:NKH131881 NUB131053:NUD131881 ODX131053:ODZ131881 ONT131053:ONV131881 OXP131053:OXR131881 PHL131053:PHN131881 PRH131053:PRJ131881 QBD131053:QBF131881 QKZ131053:QLB131881 QUV131053:QUX131881 RER131053:RET131881 RON131053:ROP131881 RYJ131053:RYL131881 SIF131053:SIH131881 SSB131053:SSD131881 TBX131053:TBZ131881 TLT131053:TLV131881 TVP131053:TVR131881 UFL131053:UFN131881 UPH131053:UPJ131881 UZD131053:UZF131881 VIZ131053:VJB131881 VSV131053:VSX131881 WCR131053:WCT131881 WMN131053:WMP131881 WWJ131053:WWL131881 T196589:V197417 JX196589:JZ197417 TT196589:TV197417 ADP196589:ADR197417 ANL196589:ANN197417 AXH196589:AXJ197417 BHD196589:BHF197417 BQZ196589:BRB197417 CAV196589:CAX197417 CKR196589:CKT197417 CUN196589:CUP197417 DEJ196589:DEL197417 DOF196589:DOH197417 DYB196589:DYD197417 EHX196589:EHZ197417 ERT196589:ERV197417 FBP196589:FBR197417 FLL196589:FLN197417 FVH196589:FVJ197417 GFD196589:GFF197417 GOZ196589:GPB197417 GYV196589:GYX197417 HIR196589:HIT197417 HSN196589:HSP197417 ICJ196589:ICL197417 IMF196589:IMH197417 IWB196589:IWD197417 JFX196589:JFZ197417 JPT196589:JPV197417 JZP196589:JZR197417 KJL196589:KJN197417 KTH196589:KTJ197417 LDD196589:LDF197417 LMZ196589:LNB197417 LWV196589:LWX197417 MGR196589:MGT197417 MQN196589:MQP197417 NAJ196589:NAL197417 NKF196589:NKH197417 NUB196589:NUD197417 ODX196589:ODZ197417 ONT196589:ONV197417 OXP196589:OXR197417 PHL196589:PHN197417 PRH196589:PRJ197417 QBD196589:QBF197417 QKZ196589:QLB197417 QUV196589:QUX197417 RER196589:RET197417 RON196589:ROP197417 RYJ196589:RYL197417 SIF196589:SIH197417 SSB196589:SSD197417 TBX196589:TBZ197417 TLT196589:TLV197417 TVP196589:TVR197417 UFL196589:UFN197417 UPH196589:UPJ197417 UZD196589:UZF197417 VIZ196589:VJB197417 VSV196589:VSX197417 WCR196589:WCT197417 WMN196589:WMP197417 WWJ196589:WWL197417 T262125:V262953 JX262125:JZ262953 TT262125:TV262953 ADP262125:ADR262953 ANL262125:ANN262953 AXH262125:AXJ262953 BHD262125:BHF262953 BQZ262125:BRB262953 CAV262125:CAX262953 CKR262125:CKT262953 CUN262125:CUP262953 DEJ262125:DEL262953 DOF262125:DOH262953 DYB262125:DYD262953 EHX262125:EHZ262953 ERT262125:ERV262953 FBP262125:FBR262953 FLL262125:FLN262953 FVH262125:FVJ262953 GFD262125:GFF262953 GOZ262125:GPB262953 GYV262125:GYX262953 HIR262125:HIT262953 HSN262125:HSP262953 ICJ262125:ICL262953 IMF262125:IMH262953 IWB262125:IWD262953 JFX262125:JFZ262953 JPT262125:JPV262953 JZP262125:JZR262953 KJL262125:KJN262953 KTH262125:KTJ262953 LDD262125:LDF262953 LMZ262125:LNB262953 LWV262125:LWX262953 MGR262125:MGT262953 MQN262125:MQP262953 NAJ262125:NAL262953 NKF262125:NKH262953 NUB262125:NUD262953 ODX262125:ODZ262953 ONT262125:ONV262953 OXP262125:OXR262953 PHL262125:PHN262953 PRH262125:PRJ262953 QBD262125:QBF262953 QKZ262125:QLB262953 QUV262125:QUX262953 RER262125:RET262953 RON262125:ROP262953 RYJ262125:RYL262953 SIF262125:SIH262953 SSB262125:SSD262953 TBX262125:TBZ262953 TLT262125:TLV262953 TVP262125:TVR262953 UFL262125:UFN262953 UPH262125:UPJ262953 UZD262125:UZF262953 VIZ262125:VJB262953 VSV262125:VSX262953 WCR262125:WCT262953 WMN262125:WMP262953 WWJ262125:WWL262953 T327661:V328489 JX327661:JZ328489 TT327661:TV328489 ADP327661:ADR328489 ANL327661:ANN328489 AXH327661:AXJ328489 BHD327661:BHF328489 BQZ327661:BRB328489 CAV327661:CAX328489 CKR327661:CKT328489 CUN327661:CUP328489 DEJ327661:DEL328489 DOF327661:DOH328489 DYB327661:DYD328489 EHX327661:EHZ328489 ERT327661:ERV328489 FBP327661:FBR328489 FLL327661:FLN328489 FVH327661:FVJ328489 GFD327661:GFF328489 GOZ327661:GPB328489 GYV327661:GYX328489 HIR327661:HIT328489 HSN327661:HSP328489 ICJ327661:ICL328489 IMF327661:IMH328489 IWB327661:IWD328489 JFX327661:JFZ328489 JPT327661:JPV328489 JZP327661:JZR328489 KJL327661:KJN328489 KTH327661:KTJ328489 LDD327661:LDF328489 LMZ327661:LNB328489 LWV327661:LWX328489 MGR327661:MGT328489 MQN327661:MQP328489 NAJ327661:NAL328489 NKF327661:NKH328489 NUB327661:NUD328489 ODX327661:ODZ328489 ONT327661:ONV328489 OXP327661:OXR328489 PHL327661:PHN328489 PRH327661:PRJ328489 QBD327661:QBF328489 QKZ327661:QLB328489 QUV327661:QUX328489 RER327661:RET328489 RON327661:ROP328489 RYJ327661:RYL328489 SIF327661:SIH328489 SSB327661:SSD328489 TBX327661:TBZ328489 TLT327661:TLV328489 TVP327661:TVR328489 UFL327661:UFN328489 UPH327661:UPJ328489 UZD327661:UZF328489 VIZ327661:VJB328489 VSV327661:VSX328489 WCR327661:WCT328489 WMN327661:WMP328489 WWJ327661:WWL328489 T393197:V394025 JX393197:JZ394025 TT393197:TV394025 ADP393197:ADR394025 ANL393197:ANN394025 AXH393197:AXJ394025 BHD393197:BHF394025 BQZ393197:BRB394025 CAV393197:CAX394025 CKR393197:CKT394025 CUN393197:CUP394025 DEJ393197:DEL394025 DOF393197:DOH394025 DYB393197:DYD394025 EHX393197:EHZ394025 ERT393197:ERV394025 FBP393197:FBR394025 FLL393197:FLN394025 FVH393197:FVJ394025 GFD393197:GFF394025 GOZ393197:GPB394025 GYV393197:GYX394025 HIR393197:HIT394025 HSN393197:HSP394025 ICJ393197:ICL394025 IMF393197:IMH394025 IWB393197:IWD394025 JFX393197:JFZ394025 JPT393197:JPV394025 JZP393197:JZR394025 KJL393197:KJN394025 KTH393197:KTJ394025 LDD393197:LDF394025 LMZ393197:LNB394025 LWV393197:LWX394025 MGR393197:MGT394025 MQN393197:MQP394025 NAJ393197:NAL394025 NKF393197:NKH394025 NUB393197:NUD394025 ODX393197:ODZ394025 ONT393197:ONV394025 OXP393197:OXR394025 PHL393197:PHN394025 PRH393197:PRJ394025 QBD393197:QBF394025 QKZ393197:QLB394025 QUV393197:QUX394025 RER393197:RET394025 RON393197:ROP394025 RYJ393197:RYL394025 SIF393197:SIH394025 SSB393197:SSD394025 TBX393197:TBZ394025 TLT393197:TLV394025 TVP393197:TVR394025 UFL393197:UFN394025 UPH393197:UPJ394025 UZD393197:UZF394025 VIZ393197:VJB394025 VSV393197:VSX394025 WCR393197:WCT394025 WMN393197:WMP394025 WWJ393197:WWL394025 T458733:V459561 JX458733:JZ459561 TT458733:TV459561 ADP458733:ADR459561 ANL458733:ANN459561 AXH458733:AXJ459561 BHD458733:BHF459561 BQZ458733:BRB459561 CAV458733:CAX459561 CKR458733:CKT459561 CUN458733:CUP459561 DEJ458733:DEL459561 DOF458733:DOH459561 DYB458733:DYD459561 EHX458733:EHZ459561 ERT458733:ERV459561 FBP458733:FBR459561 FLL458733:FLN459561 FVH458733:FVJ459561 GFD458733:GFF459561 GOZ458733:GPB459561 GYV458733:GYX459561 HIR458733:HIT459561 HSN458733:HSP459561 ICJ458733:ICL459561 IMF458733:IMH459561 IWB458733:IWD459561 JFX458733:JFZ459561 JPT458733:JPV459561 JZP458733:JZR459561 KJL458733:KJN459561 KTH458733:KTJ459561 LDD458733:LDF459561 LMZ458733:LNB459561 LWV458733:LWX459561 MGR458733:MGT459561 MQN458733:MQP459561 NAJ458733:NAL459561 NKF458733:NKH459561 NUB458733:NUD459561 ODX458733:ODZ459561 ONT458733:ONV459561 OXP458733:OXR459561 PHL458733:PHN459561 PRH458733:PRJ459561 QBD458733:QBF459561 QKZ458733:QLB459561 QUV458733:QUX459561 RER458733:RET459561 RON458733:ROP459561 RYJ458733:RYL459561 SIF458733:SIH459561 SSB458733:SSD459561 TBX458733:TBZ459561 TLT458733:TLV459561 TVP458733:TVR459561 UFL458733:UFN459561 UPH458733:UPJ459561 UZD458733:UZF459561 VIZ458733:VJB459561 VSV458733:VSX459561 WCR458733:WCT459561 WMN458733:WMP459561 WWJ458733:WWL459561 T524269:V525097 JX524269:JZ525097 TT524269:TV525097 ADP524269:ADR525097 ANL524269:ANN525097 AXH524269:AXJ525097 BHD524269:BHF525097 BQZ524269:BRB525097 CAV524269:CAX525097 CKR524269:CKT525097 CUN524269:CUP525097 DEJ524269:DEL525097 DOF524269:DOH525097 DYB524269:DYD525097 EHX524269:EHZ525097 ERT524269:ERV525097 FBP524269:FBR525097 FLL524269:FLN525097 FVH524269:FVJ525097 GFD524269:GFF525097 GOZ524269:GPB525097 GYV524269:GYX525097 HIR524269:HIT525097 HSN524269:HSP525097 ICJ524269:ICL525097 IMF524269:IMH525097 IWB524269:IWD525097 JFX524269:JFZ525097 JPT524269:JPV525097 JZP524269:JZR525097 KJL524269:KJN525097 KTH524269:KTJ525097 LDD524269:LDF525097 LMZ524269:LNB525097 LWV524269:LWX525097 MGR524269:MGT525097 MQN524269:MQP525097 NAJ524269:NAL525097 NKF524269:NKH525097 NUB524269:NUD525097 ODX524269:ODZ525097 ONT524269:ONV525097 OXP524269:OXR525097 PHL524269:PHN525097 PRH524269:PRJ525097 QBD524269:QBF525097 QKZ524269:QLB525097 QUV524269:QUX525097 RER524269:RET525097 RON524269:ROP525097 RYJ524269:RYL525097 SIF524269:SIH525097 SSB524269:SSD525097 TBX524269:TBZ525097 TLT524269:TLV525097 TVP524269:TVR525097 UFL524269:UFN525097 UPH524269:UPJ525097 UZD524269:UZF525097 VIZ524269:VJB525097 VSV524269:VSX525097 WCR524269:WCT525097 WMN524269:WMP525097 WWJ524269:WWL525097 T589805:V590633 JX589805:JZ590633 TT589805:TV590633 ADP589805:ADR590633 ANL589805:ANN590633 AXH589805:AXJ590633 BHD589805:BHF590633 BQZ589805:BRB590633 CAV589805:CAX590633 CKR589805:CKT590633 CUN589805:CUP590633 DEJ589805:DEL590633 DOF589805:DOH590633 DYB589805:DYD590633 EHX589805:EHZ590633 ERT589805:ERV590633 FBP589805:FBR590633 FLL589805:FLN590633 FVH589805:FVJ590633 GFD589805:GFF590633 GOZ589805:GPB590633 GYV589805:GYX590633 HIR589805:HIT590633 HSN589805:HSP590633 ICJ589805:ICL590633 IMF589805:IMH590633 IWB589805:IWD590633 JFX589805:JFZ590633 JPT589805:JPV590633 JZP589805:JZR590633 KJL589805:KJN590633 KTH589805:KTJ590633 LDD589805:LDF590633 LMZ589805:LNB590633 LWV589805:LWX590633 MGR589805:MGT590633 MQN589805:MQP590633 NAJ589805:NAL590633 NKF589805:NKH590633 NUB589805:NUD590633 ODX589805:ODZ590633 ONT589805:ONV590633 OXP589805:OXR590633 PHL589805:PHN590633 PRH589805:PRJ590633 QBD589805:QBF590633 QKZ589805:QLB590633 QUV589805:QUX590633 RER589805:RET590633 RON589805:ROP590633 RYJ589805:RYL590633 SIF589805:SIH590633 SSB589805:SSD590633 TBX589805:TBZ590633 TLT589805:TLV590633 TVP589805:TVR590633 UFL589805:UFN590633 UPH589805:UPJ590633 UZD589805:UZF590633 VIZ589805:VJB590633 VSV589805:VSX590633 WCR589805:WCT590633 WMN589805:WMP590633 WWJ589805:WWL590633 T655341:V656169 JX655341:JZ656169 TT655341:TV656169 ADP655341:ADR656169 ANL655341:ANN656169 AXH655341:AXJ656169 BHD655341:BHF656169 BQZ655341:BRB656169 CAV655341:CAX656169 CKR655341:CKT656169 CUN655341:CUP656169 DEJ655341:DEL656169 DOF655341:DOH656169 DYB655341:DYD656169 EHX655341:EHZ656169 ERT655341:ERV656169 FBP655341:FBR656169 FLL655341:FLN656169 FVH655341:FVJ656169 GFD655341:GFF656169 GOZ655341:GPB656169 GYV655341:GYX656169 HIR655341:HIT656169 HSN655341:HSP656169 ICJ655341:ICL656169 IMF655341:IMH656169 IWB655341:IWD656169 JFX655341:JFZ656169 JPT655341:JPV656169 JZP655341:JZR656169 KJL655341:KJN656169 KTH655341:KTJ656169 LDD655341:LDF656169 LMZ655341:LNB656169 LWV655341:LWX656169 MGR655341:MGT656169 MQN655341:MQP656169 NAJ655341:NAL656169 NKF655341:NKH656169 NUB655341:NUD656169 ODX655341:ODZ656169 ONT655341:ONV656169 OXP655341:OXR656169 PHL655341:PHN656169 PRH655341:PRJ656169 QBD655341:QBF656169 QKZ655341:QLB656169 QUV655341:QUX656169 RER655341:RET656169 RON655341:ROP656169 RYJ655341:RYL656169 SIF655341:SIH656169 SSB655341:SSD656169 TBX655341:TBZ656169 TLT655341:TLV656169 TVP655341:TVR656169 UFL655341:UFN656169 UPH655341:UPJ656169 UZD655341:UZF656169 VIZ655341:VJB656169 VSV655341:VSX656169 WCR655341:WCT656169 WMN655341:WMP656169 WWJ655341:WWL656169 T720877:V721705 JX720877:JZ721705 TT720877:TV721705 ADP720877:ADR721705 ANL720877:ANN721705 AXH720877:AXJ721705 BHD720877:BHF721705 BQZ720877:BRB721705 CAV720877:CAX721705 CKR720877:CKT721705 CUN720877:CUP721705 DEJ720877:DEL721705 DOF720877:DOH721705 DYB720877:DYD721705 EHX720877:EHZ721705 ERT720877:ERV721705 FBP720877:FBR721705 FLL720877:FLN721705 FVH720877:FVJ721705 GFD720877:GFF721705 GOZ720877:GPB721705 GYV720877:GYX721705 HIR720877:HIT721705 HSN720877:HSP721705 ICJ720877:ICL721705 IMF720877:IMH721705 IWB720877:IWD721705 JFX720877:JFZ721705 JPT720877:JPV721705 JZP720877:JZR721705 KJL720877:KJN721705 KTH720877:KTJ721705 LDD720877:LDF721705 LMZ720877:LNB721705 LWV720877:LWX721705 MGR720877:MGT721705 MQN720877:MQP721705 NAJ720877:NAL721705 NKF720877:NKH721705 NUB720877:NUD721705 ODX720877:ODZ721705 ONT720877:ONV721705 OXP720877:OXR721705 PHL720877:PHN721705 PRH720877:PRJ721705 QBD720877:QBF721705 QKZ720877:QLB721705 QUV720877:QUX721705 RER720877:RET721705 RON720877:ROP721705 RYJ720877:RYL721705 SIF720877:SIH721705 SSB720877:SSD721705 TBX720877:TBZ721705 TLT720877:TLV721705 TVP720877:TVR721705 UFL720877:UFN721705 UPH720877:UPJ721705 UZD720877:UZF721705 VIZ720877:VJB721705 VSV720877:VSX721705 WCR720877:WCT721705 WMN720877:WMP721705 WWJ720877:WWL721705 T786413:V787241 JX786413:JZ787241 TT786413:TV787241 ADP786413:ADR787241 ANL786413:ANN787241 AXH786413:AXJ787241 BHD786413:BHF787241 BQZ786413:BRB787241 CAV786413:CAX787241 CKR786413:CKT787241 CUN786413:CUP787241 DEJ786413:DEL787241 DOF786413:DOH787241 DYB786413:DYD787241 EHX786413:EHZ787241 ERT786413:ERV787241 FBP786413:FBR787241 FLL786413:FLN787241 FVH786413:FVJ787241 GFD786413:GFF787241 GOZ786413:GPB787241 GYV786413:GYX787241 HIR786413:HIT787241 HSN786413:HSP787241 ICJ786413:ICL787241 IMF786413:IMH787241 IWB786413:IWD787241 JFX786413:JFZ787241 JPT786413:JPV787241 JZP786413:JZR787241 KJL786413:KJN787241 KTH786413:KTJ787241 LDD786413:LDF787241 LMZ786413:LNB787241 LWV786413:LWX787241 MGR786413:MGT787241 MQN786413:MQP787241 NAJ786413:NAL787241 NKF786413:NKH787241 NUB786413:NUD787241 ODX786413:ODZ787241 ONT786413:ONV787241 OXP786413:OXR787241 PHL786413:PHN787241 PRH786413:PRJ787241 QBD786413:QBF787241 QKZ786413:QLB787241 QUV786413:QUX787241 RER786413:RET787241 RON786413:ROP787241 RYJ786413:RYL787241 SIF786413:SIH787241 SSB786413:SSD787241 TBX786413:TBZ787241 TLT786413:TLV787241 TVP786413:TVR787241 UFL786413:UFN787241 UPH786413:UPJ787241 UZD786413:UZF787241 VIZ786413:VJB787241 VSV786413:VSX787241 WCR786413:WCT787241 WMN786413:WMP787241 WWJ786413:WWL787241 T851949:V852777 JX851949:JZ852777 TT851949:TV852777 ADP851949:ADR852777 ANL851949:ANN852777 AXH851949:AXJ852777 BHD851949:BHF852777 BQZ851949:BRB852777 CAV851949:CAX852777 CKR851949:CKT852777 CUN851949:CUP852777 DEJ851949:DEL852777 DOF851949:DOH852777 DYB851949:DYD852777 EHX851949:EHZ852777 ERT851949:ERV852777 FBP851949:FBR852777 FLL851949:FLN852777 FVH851949:FVJ852777 GFD851949:GFF852777 GOZ851949:GPB852777 GYV851949:GYX852777 HIR851949:HIT852777 HSN851949:HSP852777 ICJ851949:ICL852777 IMF851949:IMH852777 IWB851949:IWD852777 JFX851949:JFZ852777 JPT851949:JPV852777 JZP851949:JZR852777 KJL851949:KJN852777 KTH851949:KTJ852777 LDD851949:LDF852777 LMZ851949:LNB852777 LWV851949:LWX852777 MGR851949:MGT852777 MQN851949:MQP852777 NAJ851949:NAL852777 NKF851949:NKH852777 NUB851949:NUD852777 ODX851949:ODZ852777 ONT851949:ONV852777 OXP851949:OXR852777 PHL851949:PHN852777 PRH851949:PRJ852777 QBD851949:QBF852777 QKZ851949:QLB852777 QUV851949:QUX852777 RER851949:RET852777 RON851949:ROP852777 RYJ851949:RYL852777 SIF851949:SIH852777 SSB851949:SSD852777 TBX851949:TBZ852777 TLT851949:TLV852777 TVP851949:TVR852777 UFL851949:UFN852777 UPH851949:UPJ852777 UZD851949:UZF852777 VIZ851949:VJB852777 VSV851949:VSX852777 WCR851949:WCT852777 WMN851949:WMP852777 WWJ851949:WWL852777 T917485:V918313 JX917485:JZ918313 TT917485:TV918313 ADP917485:ADR918313 ANL917485:ANN918313 AXH917485:AXJ918313 BHD917485:BHF918313 BQZ917485:BRB918313 CAV917485:CAX918313 CKR917485:CKT918313 CUN917485:CUP918313 DEJ917485:DEL918313 DOF917485:DOH918313 DYB917485:DYD918313 EHX917485:EHZ918313 ERT917485:ERV918313 FBP917485:FBR918313 FLL917485:FLN918313 FVH917485:FVJ918313 GFD917485:GFF918313 GOZ917485:GPB918313 GYV917485:GYX918313 HIR917485:HIT918313 HSN917485:HSP918313 ICJ917485:ICL918313 IMF917485:IMH918313 IWB917485:IWD918313 JFX917485:JFZ918313 JPT917485:JPV918313 JZP917485:JZR918313 KJL917485:KJN918313 KTH917485:KTJ918313 LDD917485:LDF918313 LMZ917485:LNB918313 LWV917485:LWX918313 MGR917485:MGT918313 MQN917485:MQP918313 NAJ917485:NAL918313 NKF917485:NKH918313 NUB917485:NUD918313 ODX917485:ODZ918313 ONT917485:ONV918313 OXP917485:OXR918313 PHL917485:PHN918313 PRH917485:PRJ918313 QBD917485:QBF918313 QKZ917485:QLB918313 QUV917485:QUX918313 RER917485:RET918313 RON917485:ROP918313 RYJ917485:RYL918313 SIF917485:SIH918313 SSB917485:SSD918313 TBX917485:TBZ918313 TLT917485:TLV918313 TVP917485:TVR918313 UFL917485:UFN918313 UPH917485:UPJ918313 UZD917485:UZF918313 VIZ917485:VJB918313 VSV917485:VSX918313 WCR917485:WCT918313 WMN917485:WMP918313 WWJ917485:WWL918313 T983021:V983849 JX983021:JZ983849 TT983021:TV983849 ADP983021:ADR983849 ANL983021:ANN983849 AXH983021:AXJ983849 BHD983021:BHF983849 BQZ983021:BRB983849 CAV983021:CAX983849 CKR983021:CKT983849 CUN983021:CUP983849 DEJ983021:DEL983849 DOF983021:DOH983849 DYB983021:DYD983849 EHX983021:EHZ983849 ERT983021:ERV983849 FBP983021:FBR983849 FLL983021:FLN983849 FVH983021:FVJ983849 GFD983021:GFF983849 GOZ983021:GPB983849 GYV983021:GYX983849 HIR983021:HIT983849 HSN983021:HSP983849 ICJ983021:ICL983849 IMF983021:IMH983849 IWB983021:IWD983849 JFX983021:JFZ983849 JPT983021:JPV983849 JZP983021:JZR983849 KJL983021:KJN983849 KTH983021:KTJ983849 LDD983021:LDF983849 LMZ983021:LNB983849 LWV983021:LWX983849 MGR983021:MGT983849 MQN983021:MQP983849 NAJ983021:NAL983849 NKF983021:NKH983849 NUB983021:NUD983849 ODX983021:ODZ983849 ONT983021:ONV983849 OXP983021:OXR983849 PHL983021:PHN983849 PRH983021:PRJ983849 QBD983021:QBF983849 QKZ983021:QLB983849 QUV983021:QUX983849 RER983021:RET983849 RON983021:ROP983849 RYJ983021:RYL983849 SIF983021:SIH983849 SSB983021:SSD983849 TBX983021:TBZ983849 TLT983021:TLV983849 TVP983021:TVR983849 UFL983021:UFN983849 UPH983021:UPJ983849 UZD983021:UZF983849 VIZ983021:VJB983849 VSV983021:VSX983849 WCR983021:WCT983849 WMN983021:WMP983849 WLU17 WLU10 WBY10 WBY17 VSC10 VSC17 VIG10 VIG17 UYK10 UYK17 UOO10 UOO17 UES10 UES17 TUW10 TUW17 TLA10 TLA17 TBE10 TBE17 SRI10 SRI17 SHM10 SHM17 RXQ10 RXQ17 RNU10 RNU17 RDY10 RDY17 QUC10 QUC17 QKG10 QKG17 QAK10 QAK17 PQO10 PQO17 PGS10 PGS17 OWW10 OWW17 ONA10 ONA17 ODE10 ODE17 NTI10 NTI17 NJM10 NJM17 MZQ10 MZQ17 MPU10 MPU17 MFY10 MFY17 LWC10 LWC17 LMG10 LMG17 LCK10 LCK17 KSO10 KSO17 KIS10 KIS17 JYW10 JYW17 JPA10 JPA17 JFE10 JFE17 IVI10 IVI17 ILM10 ILM17 IBQ10 IBQ17 HRU10 HRU17 HHY10 HHY17 GYC10 GYC17 GOG10 GOG17 GEK10 GEK17 FUO10 FUO17 FKS10 FKS17 FAW10 FAW17 ERA10 ERA17 EHE10 EHE17 DXI10 DXI17 DNM10 DNM17 DDQ10 DDQ17 CTU10 CTU17 CJY10 CJY17 CAC10 CAC17 BQG10 BQG17 BGK10 BGK17 AWO10 AWO17 AMS10 AMS17 ACW10 ACW17 TA10 TA17 JE10 JE17 WWB10:WWD10 WWB17:WWD17 WMF10:WMH10 WMF17:WMH17 WCJ10:WCL10 WCJ17:WCL17 VSN10:VSP10 VSN17:VSP17 VIR10:VIT10 VIR17:VIT17 UYV10:UYX10 UYV17:UYX17 UOZ10:UPB10 UOZ17:UPB17 UFD10:UFF10 UFD17:UFF17 TVH10:TVJ10 TVH17:TVJ17 TLL10:TLN10 TLL17:TLN17 TBP10:TBR10 TBP17:TBR17 SRT10:SRV10 SRT17:SRV17 SHX10:SHZ10 SHX17:SHZ17 RYB10:RYD10 RYB17:RYD17 ROF10:ROH10 ROF17:ROH17 REJ10:REL10 REJ17:REL17 QUN10:QUP10 QUN17:QUP17 QKR10:QKT10 QKR17:QKT17 QAV10:QAX10 QAV17:QAX17 PQZ10:PRB10 PQZ17:PRB17 PHD10:PHF10 PHD17:PHF17 OXH10:OXJ10 OXH17:OXJ17 ONL10:ONN10 ONL17:ONN17 ODP10:ODR10 ODP17:ODR17 NTT10:NTV10 NTT17:NTV17 NJX10:NJZ10 NJX17:NJZ17 NAB10:NAD10 NAB17:NAD17 MQF10:MQH10 MQF17:MQH17 MGJ10:MGL10 MGJ17:MGL17 LWN10:LWP10 LWN17:LWP17 LMR10:LMT10 LMR17:LMT17 LCV10:LCX10 LCV17:LCX17 KSZ10:KTB10 KSZ17:KTB17 KJD10:KJF10 KJD17:KJF17 JZH10:JZJ10 JZH17:JZJ17 JPL10:JPN10 JPL17:JPN17 JFP10:JFR10 JFP17:JFR17 IVT10:IVV10 IVT17:IVV17 ILX10:ILZ10 ILX17:ILZ17 ICB10:ICD10 ICB17:ICD17 HSF10:HSH10 HSF17:HSH17 HIJ10:HIL10 HIJ17:HIL17 GYN10:GYP10 GYN17:GYP17 GOR10:GOT10 GOR17:GOT17 GEV10:GEX10 GEV17:GEX17 FUZ10:FVB10 FUZ17:FVB17 FLD10:FLF10 FLD17:FLF17 FBH10:FBJ10 FBH17:FBJ17 ERL10:ERN10 ERL17:ERN17 EHP10:EHR10 EHP17:EHR17 DXT10:DXV10 DXT17:DXV17 DNX10:DNZ10 DNX17:DNZ17 DEB10:DED10 DEB17:DED17 CUF10:CUH10 CUF17:CUH17 CKJ10:CKL10 CKJ17:CKL17 CAN10:CAP10 CAN17:CAP17 BQR10:BQT10 BQR17:BQT17 BGV10:BGX10 BGV17:BGX17 AWZ10:AXB10 AWZ17:AXB17 AND10:ANF10 AND17:ANF17 ADH10:ADJ10 ADH17:ADJ17 TL10:TN10 TL17:TN17 JP10:JR10 JP17:JR17 WVQ10 WVQ17 T10:V10 I10 T17:V17 I17 WLQ11:WLQ16 WBU11:WBU16 VRY11:VRY16 VIC11:VIC16 UYG11:UYG16 UOK11:UOK16 UEO11:UEO16 TUS11:TUS16 TKW11:TKW16 TBA11:TBA16 SRE11:SRE16 SHI11:SHI16 RXM11:RXM16 RNQ11:RNQ16 RDU11:RDU16 QTY11:QTY16 QKC11:QKC16 QAG11:QAG16 PQK11:PQK16 PGO11:PGO16 OWS11:OWS16 OMW11:OMW16 ODA11:ODA16 NTE11:NTE16 NJI11:NJI16 MZM11:MZM16 MPQ11:MPQ16 MFU11:MFU16 LVY11:LVY16 LMC11:LMC16 LCG11:LCG16 KSK11:KSK16 KIO11:KIO16 JYS11:JYS16 JOW11:JOW16 JFA11:JFA16 IVE11:IVE16 ILI11:ILI16 IBM11:IBM16 HRQ11:HRQ16 HHU11:HHU16 GXY11:GXY16 GOC11:GOC16 GEG11:GEG16 FUK11:FUK16 FKO11:FKO16 FAS11:FAS16 EQW11:EQW16 EHA11:EHA16 DXE11:DXE16 DNI11:DNI16 DDM11:DDM16 CTQ11:CTQ16 CJU11:CJU16 BZY11:BZY16 BQC11:BQC16 BGG11:BGG16 AWK11:AWK16 AMO11:AMO16 ACS11:ACS16 SW11:SW16 JA11:JA16 WVX11:WVZ16 WMB11:WMD16 WCF11:WCH16 VSJ11:VSL16 VIN11:VIP16 UYR11:UYT16 UOV11:UOX16 UEZ11:UFB16 TVD11:TVF16 TLH11:TLJ16 TBL11:TBN16 SRP11:SRR16 SHT11:SHV16 RXX11:RXZ16 ROB11:ROD16 REF11:REH16 QUJ11:QUL16 QKN11:QKP16 QAR11:QAT16 PQV11:PQX16 PGZ11:PHB16 OXD11:OXF16 ONH11:ONJ16 ODL11:ODN16 NTP11:NTR16 NJT11:NJV16 MZX11:MZZ16 MQB11:MQD16 MGF11:MGH16 LWJ11:LWL16 LMN11:LMP16 LCR11:LCT16 KSV11:KSX16 KIZ11:KJB16 JZD11:JZF16 JPH11:JPJ16 JFL11:JFN16 IVP11:IVR16 ILT11:ILV16 IBX11:IBZ16 HSB11:HSD16 HIF11:HIH16 GYJ11:GYL16 GON11:GOP16 GER11:GET16 FUV11:FUX16 FKZ11:FLB16 FBD11:FBF16 ERH11:ERJ16 EHL11:EHN16 DXP11:DXR16 DNT11:DNV16 DDX11:DDZ16 CUB11:CUD16 CKF11:CKH16 CAJ11:CAL16 BQN11:BQP16 BGR11:BGT16 AWV11:AWX16 AMZ11:ANB16 ADD11:ADF16 TH11:TJ16 JL11:JN16 WVM11:WVM16 T11:T16 I19:I23 JE19:JE23 WWB19:WWD23 WMF19:WMH23 WCJ19:WCL23 VSN19:VSP23 VIR19:VIT23 UYV19:UYX23 UOZ19:UPB23 UFD19:UFF23 TVH19:TVJ23 TLL19:TLN23 TBP19:TBR23 SRT19:SRV23 SHX19:SHZ23 RYB19:RYD23 ROF19:ROH23 REJ19:REL23 QUN19:QUP23 QKR19:QKT23 QAV19:QAX23 PQZ19:PRB23 PHD19:PHF23 OXH19:OXJ23 ONL19:ONN23 ODP19:ODR23 NTT19:NTV23 NJX19:NJZ23 NAB19:NAD23 MQF19:MQH23 MGJ19:MGL23 LWN19:LWP23 LMR19:LMT23 LCV19:LCX23 KSZ19:KTB23 KJD19:KJF23 JZH19:JZJ23 JPL19:JPN23 JFP19:JFR23 IVT19:IVV23 ILX19:ILZ23 ICB19:ICD23 HSF19:HSH23 HIJ19:HIL23 GYN19:GYP23 GOR19:GOT23 GEV19:GEX23 FUZ19:FVB23 FLD19:FLF23 FBH19:FBJ23 ERL19:ERN23 EHP19:EHR23 DXT19:DXV23 DNX19:DNZ23 DEB19:DED23 CUF19:CUH23 CKJ19:CKL23 CAN19:CAP23 BQR19:BQT23 BGV19:BGX23 AWZ19:AXB23 AND19:ANF23 ADH19:ADJ23 TL19:TN23 JP19:JR23 WVQ19:WVQ23 WLU19:WLU23 WBY19:WBY23 VSC19:VSC23 VIG19:VIG23 UYK19:UYK23 UOO19:UOO23 UES19:UES23 TUW19:TUW23 TLA19:TLA23 TBE19:TBE23 SRI19:SRI23 SHM19:SHM23 RXQ19:RXQ23 RNU19:RNU23 RDY19:RDY23 QUC19:QUC23 QKG19:QKG23 QAK19:QAK23 PQO19:PQO23 PGS19:PGS23 OWW19:OWW23 ONA19:ONA23 ODE19:ODE23 NTI19:NTI23 NJM19:NJM23 MZQ19:MZQ23 MPU19:MPU23 MFY19:MFY23 LWC19:LWC23 LMG19:LMG23 LCK19:LCK23 KSO19:KSO23 KIS19:KIS23 JYW19:JYW23 JPA19:JPA23 JFE19:JFE23 IVI19:IVI23 ILM19:ILM23 IBQ19:IBQ23 HRU19:HRU23 HHY19:HHY23 GYC19:GYC23 GOG19:GOG23 GEK19:GEK23 FUO19:FUO23 FKS19:FKS23 FAW19:FAW23 ERA19:ERA23 EHE19:EHE23 DXI19:DXI23 DNM19:DNM23 DDQ19:DDQ23 CTU19:CTU23 CJY19:CJY23 CAC19:CAC23 BQG19:BQG23 BGK19:BGK23 AWO19:AWO23 AMS19:AMS23 ACW19:ACW23 TA19:TA23 T19:V23 AWW83:AWW809 ANA83:ANA809 ADE83:ADE809 TI83:TI809 JM83:JM809 WWJ83:WWL809 WMN83:WMP809 WCR83:WCT809 VSV83:VSX809 VIZ83:VJB809 UZD83:UZF809 UPH83:UPJ809 UFL83:UFN809 TVP83:TVR809 TLT83:TLV809 TBX83:TBZ809 SSB83:SSD809 SIF83:SIH809 RYJ83:RYL809 RON83:ROP809 RER83:RET809 QUV83:QUX809 QKZ83:QLB809 QBD83:QBF809 PRH83:PRJ809 PHL83:PHN809 OXP83:OXR809 ONT83:ONV809 ODX83:ODZ809 NUB83:NUD809 NKF83:NKH809 NAJ83:NAL809 MQN83:MQP809 MGR83:MGT809 LWV83:LWX809 LMZ83:LNB809 LDD83:LDF809 KTH83:KTJ809 KJL83:KJN809 JZP83:JZR809 JPT83:JPV809 JFX83:JFZ809 IWB83:IWD809 IMF83:IMH809 ICJ83:ICL809 HSN83:HSP809 HIR83:HIT809 GYV83:GYX809 GOZ83:GPB809 GFD83:GFF809 FVH83:FVJ809 FLL83:FLN809 FBP83:FBR809 ERT83:ERV809 EHX83:EHZ809 DYB83:DYD809 DOF83:DOH809 DEJ83:DEL809 CUN83:CUP809 CKR83:CKT809 CAV83:CAX809 BQZ83:BRB809 BHD83:BHF809 AXH83:AXJ809 ANL83:ANN809 ADP83:ADR809 TT83:TV809 JX83:JZ809 WVY83:WVY809 WMC83:WMC809 WCG83:WCG809 VSK83:VSK809 VIO83:VIO809 UYS83:UYS809 UOW83:UOW809 UFA83:UFA809 TVE83:TVE809 TLI83:TLI809 TBM83:TBM809 SRQ83:SRQ809 SHU83:SHU809 RXY83:RXY809 ROC83:ROC809 REG83:REG809 QUK83:QUK809 QKO83:QKO809 QAS83:QAS809 PQW83:PQW809 PHA83:PHA809 OXE83:OXE809 ONI83:ONI809 ODM83:ODM809 NTQ83:NTQ809 NJU83:NJU809 MZY83:MZY809 MQC83:MQC809 MGG83:MGG809 LWK83:LWK809 LMO83:LMO809 LCS83:LCS809 KSW83:KSW809 KJA83:KJA809 JZE83:JZE809 JPI83:JPI809 JFM83:JFM809 IVQ83:IVQ809 ILU83:ILU809 IBY83:IBY809 HSC83:HSC809 HIG83:HIG809 GYK83:GYK809 GOO83:GOO809 GES83:GES809 FUW83:FUW809 FLA83:FLA809 FBE83:FBE809 ERI83:ERI809 EHM83:EHM809 DXQ83:DXQ809 DNU83:DNU809 DDY83:DDY809 CUC83:CUC809 CKG83:CKG809 CAK83:CAK809 BQO83:BQO809 BGS83:BGS809 T26:V809 WWB26:WWD82 WMF26:WMH82 WCJ26:WCL82 VSN26:VSP82 VIR26:VIT82 UYV26:UYX82 UOZ26:UPB82 UFD26:UFF82 TVH26:TVJ82 TLL26:TLN82 TBP26:TBR82 SRT26:SRV82 SHX26:SHZ82 RYB26:RYD82 ROF26:ROH82 REJ26:REL82 QUN26:QUP82 QKR26:QKT82 QAV26:QAX82 PQZ26:PRB82 PHD26:PHF82 OXH26:OXJ82 ONL26:ONN82 ODP26:ODR82 NTT26:NTV82 NJX26:NJZ82 NAB26:NAD82 MQF26:MQH82 MGJ26:MGL82 LWN26:LWP82 LMR26:LMT82 LCV26:LCX82 KSZ26:KTB82 KJD26:KJF82 JZH26:JZJ82 JPL26:JPN82 JFP26:JFR82 IVT26:IVV82 ILX26:ILZ82 ICB26:ICD82 HSF26:HSH82 HIJ26:HIL82 GYN26:GYP82 GOR26:GOT82 GEV26:GEX82 FUZ26:FVB82 FLD26:FLF82 FBH26:FBJ82 ERL26:ERN82 EHP26:EHR82 DXT26:DXV82 DNX26:DNZ82 DEB26:DED82 CUF26:CUH82 CKJ26:CKL82 CAN26:CAP82 BQR26:BQT82 BGV26:BGX82 AWZ26:AXB82 AND26:ANF82 ADH26:ADJ82 TL26:TN82 JP26:JR82 WVQ26:WVQ82 WLU26:WLU82 WBY26:WBY82 VSC26:VSC82 VIG26:VIG82 UYK26:UYK82 UOO26:UOO82 UES26:UES82 TUW26:TUW82 TLA26:TLA82 TBE26:TBE82 SRI26:SRI82 SHM26:SHM82 RXQ26:RXQ82 RNU26:RNU82 RDY26:RDY82 QUC26:QUC82 QKG26:QKG82 QAK26:QAK82 PQO26:PQO82 PGS26:PGS82 OWW26:OWW82 ONA26:ONA82 ODE26:ODE82 NTI26:NTI82 NJM26:NJM82 MZQ26:MZQ82 MPU26:MPU82 MFY26:MFY82 LWC26:LWC82 LMG26:LMG82 LCK26:LCK82 KSO26:KSO82 KIS26:KIS82 JYW26:JYW82 JPA26:JPA82 JFE26:JFE82 IVI26:IVI82 ILM26:ILM82 IBQ26:IBQ82 HRU26:HRU82 HHY26:HHY82 GYC26:GYC82 GOG26:GOG82 GEK26:GEK82 FUO26:FUO82 FKS26:FKS82 FAW26:FAW82 ERA26:ERA82 EHE26:EHE82 DXI26:DXI82 DNM26:DNM82 DDQ26:DDQ82 CTU26:CTU82 CJY26:CJY82 CAC26:CAC82 BQG26:BQG82 BGK26:BGK82 AWO26:AWO82 AMS26:AMS82 ACW26:ACW82 TA26:TA82 JE26:JE82 I26:I67 I83:I809">
      <formula1>0</formula1>
      <formula2>100</formula2>
    </dataValidation>
    <dataValidation type="list" allowBlank="1" showInputMessage="1" showErrorMessage="1" sqref="X65517:X65540 KB65517:KB65540 TX65517:TX65540 ADT65517:ADT65540 ANP65517:ANP65540 AXL65517:AXL65540 BHH65517:BHH65540 BRD65517:BRD65540 CAZ65517:CAZ65540 CKV65517:CKV65540 CUR65517:CUR65540 DEN65517:DEN65540 DOJ65517:DOJ65540 DYF65517:DYF65540 EIB65517:EIB65540 ERX65517:ERX65540 FBT65517:FBT65540 FLP65517:FLP65540 FVL65517:FVL65540 GFH65517:GFH65540 GPD65517:GPD65540 GYZ65517:GYZ65540 HIV65517:HIV65540 HSR65517:HSR65540 ICN65517:ICN65540 IMJ65517:IMJ65540 IWF65517:IWF65540 JGB65517:JGB65540 JPX65517:JPX65540 JZT65517:JZT65540 KJP65517:KJP65540 KTL65517:KTL65540 LDH65517:LDH65540 LND65517:LND65540 LWZ65517:LWZ65540 MGV65517:MGV65540 MQR65517:MQR65540 NAN65517:NAN65540 NKJ65517:NKJ65540 NUF65517:NUF65540 OEB65517:OEB65540 ONX65517:ONX65540 OXT65517:OXT65540 PHP65517:PHP65540 PRL65517:PRL65540 QBH65517:QBH65540 QLD65517:QLD65540 QUZ65517:QUZ65540 REV65517:REV65540 ROR65517:ROR65540 RYN65517:RYN65540 SIJ65517:SIJ65540 SSF65517:SSF65540 TCB65517:TCB65540 TLX65517:TLX65540 TVT65517:TVT65540 UFP65517:UFP65540 UPL65517:UPL65540 UZH65517:UZH65540 VJD65517:VJD65540 VSZ65517:VSZ65540 WCV65517:WCV65540 WMR65517:WMR65540 WWN65517:WWN65540 X131053:X131076 KB131053:KB131076 TX131053:TX131076 ADT131053:ADT131076 ANP131053:ANP131076 AXL131053:AXL131076 BHH131053:BHH131076 BRD131053:BRD131076 CAZ131053:CAZ131076 CKV131053:CKV131076 CUR131053:CUR131076 DEN131053:DEN131076 DOJ131053:DOJ131076 DYF131053:DYF131076 EIB131053:EIB131076 ERX131053:ERX131076 FBT131053:FBT131076 FLP131053:FLP131076 FVL131053:FVL131076 GFH131053:GFH131076 GPD131053:GPD131076 GYZ131053:GYZ131076 HIV131053:HIV131076 HSR131053:HSR131076 ICN131053:ICN131076 IMJ131053:IMJ131076 IWF131053:IWF131076 JGB131053:JGB131076 JPX131053:JPX131076 JZT131053:JZT131076 KJP131053:KJP131076 KTL131053:KTL131076 LDH131053:LDH131076 LND131053:LND131076 LWZ131053:LWZ131076 MGV131053:MGV131076 MQR131053:MQR131076 NAN131053:NAN131076 NKJ131053:NKJ131076 NUF131053:NUF131076 OEB131053:OEB131076 ONX131053:ONX131076 OXT131053:OXT131076 PHP131053:PHP131076 PRL131053:PRL131076 QBH131053:QBH131076 QLD131053:QLD131076 QUZ131053:QUZ131076 REV131053:REV131076 ROR131053:ROR131076 RYN131053:RYN131076 SIJ131053:SIJ131076 SSF131053:SSF131076 TCB131053:TCB131076 TLX131053:TLX131076 TVT131053:TVT131076 UFP131053:UFP131076 UPL131053:UPL131076 UZH131053:UZH131076 VJD131053:VJD131076 VSZ131053:VSZ131076 WCV131053:WCV131076 WMR131053:WMR131076 WWN131053:WWN131076 X196589:X196612 KB196589:KB196612 TX196589:TX196612 ADT196589:ADT196612 ANP196589:ANP196612 AXL196589:AXL196612 BHH196589:BHH196612 BRD196589:BRD196612 CAZ196589:CAZ196612 CKV196589:CKV196612 CUR196589:CUR196612 DEN196589:DEN196612 DOJ196589:DOJ196612 DYF196589:DYF196612 EIB196589:EIB196612 ERX196589:ERX196612 FBT196589:FBT196612 FLP196589:FLP196612 FVL196589:FVL196612 GFH196589:GFH196612 GPD196589:GPD196612 GYZ196589:GYZ196612 HIV196589:HIV196612 HSR196589:HSR196612 ICN196589:ICN196612 IMJ196589:IMJ196612 IWF196589:IWF196612 JGB196589:JGB196612 JPX196589:JPX196612 JZT196589:JZT196612 KJP196589:KJP196612 KTL196589:KTL196612 LDH196589:LDH196612 LND196589:LND196612 LWZ196589:LWZ196612 MGV196589:MGV196612 MQR196589:MQR196612 NAN196589:NAN196612 NKJ196589:NKJ196612 NUF196589:NUF196612 OEB196589:OEB196612 ONX196589:ONX196612 OXT196589:OXT196612 PHP196589:PHP196612 PRL196589:PRL196612 QBH196589:QBH196612 QLD196589:QLD196612 QUZ196589:QUZ196612 REV196589:REV196612 ROR196589:ROR196612 RYN196589:RYN196612 SIJ196589:SIJ196612 SSF196589:SSF196612 TCB196589:TCB196612 TLX196589:TLX196612 TVT196589:TVT196612 UFP196589:UFP196612 UPL196589:UPL196612 UZH196589:UZH196612 VJD196589:VJD196612 VSZ196589:VSZ196612 WCV196589:WCV196612 WMR196589:WMR196612 WWN196589:WWN196612 X262125:X262148 KB262125:KB262148 TX262125:TX262148 ADT262125:ADT262148 ANP262125:ANP262148 AXL262125:AXL262148 BHH262125:BHH262148 BRD262125:BRD262148 CAZ262125:CAZ262148 CKV262125:CKV262148 CUR262125:CUR262148 DEN262125:DEN262148 DOJ262125:DOJ262148 DYF262125:DYF262148 EIB262125:EIB262148 ERX262125:ERX262148 FBT262125:FBT262148 FLP262125:FLP262148 FVL262125:FVL262148 GFH262125:GFH262148 GPD262125:GPD262148 GYZ262125:GYZ262148 HIV262125:HIV262148 HSR262125:HSR262148 ICN262125:ICN262148 IMJ262125:IMJ262148 IWF262125:IWF262148 JGB262125:JGB262148 JPX262125:JPX262148 JZT262125:JZT262148 KJP262125:KJP262148 KTL262125:KTL262148 LDH262125:LDH262148 LND262125:LND262148 LWZ262125:LWZ262148 MGV262125:MGV262148 MQR262125:MQR262148 NAN262125:NAN262148 NKJ262125:NKJ262148 NUF262125:NUF262148 OEB262125:OEB262148 ONX262125:ONX262148 OXT262125:OXT262148 PHP262125:PHP262148 PRL262125:PRL262148 QBH262125:QBH262148 QLD262125:QLD262148 QUZ262125:QUZ262148 REV262125:REV262148 ROR262125:ROR262148 RYN262125:RYN262148 SIJ262125:SIJ262148 SSF262125:SSF262148 TCB262125:TCB262148 TLX262125:TLX262148 TVT262125:TVT262148 UFP262125:UFP262148 UPL262125:UPL262148 UZH262125:UZH262148 VJD262125:VJD262148 VSZ262125:VSZ262148 WCV262125:WCV262148 WMR262125:WMR262148 WWN262125:WWN262148 X327661:X327684 KB327661:KB327684 TX327661:TX327684 ADT327661:ADT327684 ANP327661:ANP327684 AXL327661:AXL327684 BHH327661:BHH327684 BRD327661:BRD327684 CAZ327661:CAZ327684 CKV327661:CKV327684 CUR327661:CUR327684 DEN327661:DEN327684 DOJ327661:DOJ327684 DYF327661:DYF327684 EIB327661:EIB327684 ERX327661:ERX327684 FBT327661:FBT327684 FLP327661:FLP327684 FVL327661:FVL327684 GFH327661:GFH327684 GPD327661:GPD327684 GYZ327661:GYZ327684 HIV327661:HIV327684 HSR327661:HSR327684 ICN327661:ICN327684 IMJ327661:IMJ327684 IWF327661:IWF327684 JGB327661:JGB327684 JPX327661:JPX327684 JZT327661:JZT327684 KJP327661:KJP327684 KTL327661:KTL327684 LDH327661:LDH327684 LND327661:LND327684 LWZ327661:LWZ327684 MGV327661:MGV327684 MQR327661:MQR327684 NAN327661:NAN327684 NKJ327661:NKJ327684 NUF327661:NUF327684 OEB327661:OEB327684 ONX327661:ONX327684 OXT327661:OXT327684 PHP327661:PHP327684 PRL327661:PRL327684 QBH327661:QBH327684 QLD327661:QLD327684 QUZ327661:QUZ327684 REV327661:REV327684 ROR327661:ROR327684 RYN327661:RYN327684 SIJ327661:SIJ327684 SSF327661:SSF327684 TCB327661:TCB327684 TLX327661:TLX327684 TVT327661:TVT327684 UFP327661:UFP327684 UPL327661:UPL327684 UZH327661:UZH327684 VJD327661:VJD327684 VSZ327661:VSZ327684 WCV327661:WCV327684 WMR327661:WMR327684 WWN327661:WWN327684 X393197:X393220 KB393197:KB393220 TX393197:TX393220 ADT393197:ADT393220 ANP393197:ANP393220 AXL393197:AXL393220 BHH393197:BHH393220 BRD393197:BRD393220 CAZ393197:CAZ393220 CKV393197:CKV393220 CUR393197:CUR393220 DEN393197:DEN393220 DOJ393197:DOJ393220 DYF393197:DYF393220 EIB393197:EIB393220 ERX393197:ERX393220 FBT393197:FBT393220 FLP393197:FLP393220 FVL393197:FVL393220 GFH393197:GFH393220 GPD393197:GPD393220 GYZ393197:GYZ393220 HIV393197:HIV393220 HSR393197:HSR393220 ICN393197:ICN393220 IMJ393197:IMJ393220 IWF393197:IWF393220 JGB393197:JGB393220 JPX393197:JPX393220 JZT393197:JZT393220 KJP393197:KJP393220 KTL393197:KTL393220 LDH393197:LDH393220 LND393197:LND393220 LWZ393197:LWZ393220 MGV393197:MGV393220 MQR393197:MQR393220 NAN393197:NAN393220 NKJ393197:NKJ393220 NUF393197:NUF393220 OEB393197:OEB393220 ONX393197:ONX393220 OXT393197:OXT393220 PHP393197:PHP393220 PRL393197:PRL393220 QBH393197:QBH393220 QLD393197:QLD393220 QUZ393197:QUZ393220 REV393197:REV393220 ROR393197:ROR393220 RYN393197:RYN393220 SIJ393197:SIJ393220 SSF393197:SSF393220 TCB393197:TCB393220 TLX393197:TLX393220 TVT393197:TVT393220 UFP393197:UFP393220 UPL393197:UPL393220 UZH393197:UZH393220 VJD393197:VJD393220 VSZ393197:VSZ393220 WCV393197:WCV393220 WMR393197:WMR393220 WWN393197:WWN393220 X458733:X458756 KB458733:KB458756 TX458733:TX458756 ADT458733:ADT458756 ANP458733:ANP458756 AXL458733:AXL458756 BHH458733:BHH458756 BRD458733:BRD458756 CAZ458733:CAZ458756 CKV458733:CKV458756 CUR458733:CUR458756 DEN458733:DEN458756 DOJ458733:DOJ458756 DYF458733:DYF458756 EIB458733:EIB458756 ERX458733:ERX458756 FBT458733:FBT458756 FLP458733:FLP458756 FVL458733:FVL458756 GFH458733:GFH458756 GPD458733:GPD458756 GYZ458733:GYZ458756 HIV458733:HIV458756 HSR458733:HSR458756 ICN458733:ICN458756 IMJ458733:IMJ458756 IWF458733:IWF458756 JGB458733:JGB458756 JPX458733:JPX458756 JZT458733:JZT458756 KJP458733:KJP458756 KTL458733:KTL458756 LDH458733:LDH458756 LND458733:LND458756 LWZ458733:LWZ458756 MGV458733:MGV458756 MQR458733:MQR458756 NAN458733:NAN458756 NKJ458733:NKJ458756 NUF458733:NUF458756 OEB458733:OEB458756 ONX458733:ONX458756 OXT458733:OXT458756 PHP458733:PHP458756 PRL458733:PRL458756 QBH458733:QBH458756 QLD458733:QLD458756 QUZ458733:QUZ458756 REV458733:REV458756 ROR458733:ROR458756 RYN458733:RYN458756 SIJ458733:SIJ458756 SSF458733:SSF458756 TCB458733:TCB458756 TLX458733:TLX458756 TVT458733:TVT458756 UFP458733:UFP458756 UPL458733:UPL458756 UZH458733:UZH458756 VJD458733:VJD458756 VSZ458733:VSZ458756 WCV458733:WCV458756 WMR458733:WMR458756 WWN458733:WWN458756 X524269:X524292 KB524269:KB524292 TX524269:TX524292 ADT524269:ADT524292 ANP524269:ANP524292 AXL524269:AXL524292 BHH524269:BHH524292 BRD524269:BRD524292 CAZ524269:CAZ524292 CKV524269:CKV524292 CUR524269:CUR524292 DEN524269:DEN524292 DOJ524269:DOJ524292 DYF524269:DYF524292 EIB524269:EIB524292 ERX524269:ERX524292 FBT524269:FBT524292 FLP524269:FLP524292 FVL524269:FVL524292 GFH524269:GFH524292 GPD524269:GPD524292 GYZ524269:GYZ524292 HIV524269:HIV524292 HSR524269:HSR524292 ICN524269:ICN524292 IMJ524269:IMJ524292 IWF524269:IWF524292 JGB524269:JGB524292 JPX524269:JPX524292 JZT524269:JZT524292 KJP524269:KJP524292 KTL524269:KTL524292 LDH524269:LDH524292 LND524269:LND524292 LWZ524269:LWZ524292 MGV524269:MGV524292 MQR524269:MQR524292 NAN524269:NAN524292 NKJ524269:NKJ524292 NUF524269:NUF524292 OEB524269:OEB524292 ONX524269:ONX524292 OXT524269:OXT524292 PHP524269:PHP524292 PRL524269:PRL524292 QBH524269:QBH524292 QLD524269:QLD524292 QUZ524269:QUZ524292 REV524269:REV524292 ROR524269:ROR524292 RYN524269:RYN524292 SIJ524269:SIJ524292 SSF524269:SSF524292 TCB524269:TCB524292 TLX524269:TLX524292 TVT524269:TVT524292 UFP524269:UFP524292 UPL524269:UPL524292 UZH524269:UZH524292 VJD524269:VJD524292 VSZ524269:VSZ524292 WCV524269:WCV524292 WMR524269:WMR524292 WWN524269:WWN524292 X589805:X589828 KB589805:KB589828 TX589805:TX589828 ADT589805:ADT589828 ANP589805:ANP589828 AXL589805:AXL589828 BHH589805:BHH589828 BRD589805:BRD589828 CAZ589805:CAZ589828 CKV589805:CKV589828 CUR589805:CUR589828 DEN589805:DEN589828 DOJ589805:DOJ589828 DYF589805:DYF589828 EIB589805:EIB589828 ERX589805:ERX589828 FBT589805:FBT589828 FLP589805:FLP589828 FVL589805:FVL589828 GFH589805:GFH589828 GPD589805:GPD589828 GYZ589805:GYZ589828 HIV589805:HIV589828 HSR589805:HSR589828 ICN589805:ICN589828 IMJ589805:IMJ589828 IWF589805:IWF589828 JGB589805:JGB589828 JPX589805:JPX589828 JZT589805:JZT589828 KJP589805:KJP589828 KTL589805:KTL589828 LDH589805:LDH589828 LND589805:LND589828 LWZ589805:LWZ589828 MGV589805:MGV589828 MQR589805:MQR589828 NAN589805:NAN589828 NKJ589805:NKJ589828 NUF589805:NUF589828 OEB589805:OEB589828 ONX589805:ONX589828 OXT589805:OXT589828 PHP589805:PHP589828 PRL589805:PRL589828 QBH589805:QBH589828 QLD589805:QLD589828 QUZ589805:QUZ589828 REV589805:REV589828 ROR589805:ROR589828 RYN589805:RYN589828 SIJ589805:SIJ589828 SSF589805:SSF589828 TCB589805:TCB589828 TLX589805:TLX589828 TVT589805:TVT589828 UFP589805:UFP589828 UPL589805:UPL589828 UZH589805:UZH589828 VJD589805:VJD589828 VSZ589805:VSZ589828 WCV589805:WCV589828 WMR589805:WMR589828 WWN589805:WWN589828 X655341:X655364 KB655341:KB655364 TX655341:TX655364 ADT655341:ADT655364 ANP655341:ANP655364 AXL655341:AXL655364 BHH655341:BHH655364 BRD655341:BRD655364 CAZ655341:CAZ655364 CKV655341:CKV655364 CUR655341:CUR655364 DEN655341:DEN655364 DOJ655341:DOJ655364 DYF655341:DYF655364 EIB655341:EIB655364 ERX655341:ERX655364 FBT655341:FBT655364 FLP655341:FLP655364 FVL655341:FVL655364 GFH655341:GFH655364 GPD655341:GPD655364 GYZ655341:GYZ655364 HIV655341:HIV655364 HSR655341:HSR655364 ICN655341:ICN655364 IMJ655341:IMJ655364 IWF655341:IWF655364 JGB655341:JGB655364 JPX655341:JPX655364 JZT655341:JZT655364 KJP655341:KJP655364 KTL655341:KTL655364 LDH655341:LDH655364 LND655341:LND655364 LWZ655341:LWZ655364 MGV655341:MGV655364 MQR655341:MQR655364 NAN655341:NAN655364 NKJ655341:NKJ655364 NUF655341:NUF655364 OEB655341:OEB655364 ONX655341:ONX655364 OXT655341:OXT655364 PHP655341:PHP655364 PRL655341:PRL655364 QBH655341:QBH655364 QLD655341:QLD655364 QUZ655341:QUZ655364 REV655341:REV655364 ROR655341:ROR655364 RYN655341:RYN655364 SIJ655341:SIJ655364 SSF655341:SSF655364 TCB655341:TCB655364 TLX655341:TLX655364 TVT655341:TVT655364 UFP655341:UFP655364 UPL655341:UPL655364 UZH655341:UZH655364 VJD655341:VJD655364 VSZ655341:VSZ655364 WCV655341:WCV655364 WMR655341:WMR655364 WWN655341:WWN655364 X720877:X720900 KB720877:KB720900 TX720877:TX720900 ADT720877:ADT720900 ANP720877:ANP720900 AXL720877:AXL720900 BHH720877:BHH720900 BRD720877:BRD720900 CAZ720877:CAZ720900 CKV720877:CKV720900 CUR720877:CUR720900 DEN720877:DEN720900 DOJ720877:DOJ720900 DYF720877:DYF720900 EIB720877:EIB720900 ERX720877:ERX720900 FBT720877:FBT720900 FLP720877:FLP720900 FVL720877:FVL720900 GFH720877:GFH720900 GPD720877:GPD720900 GYZ720877:GYZ720900 HIV720877:HIV720900 HSR720877:HSR720900 ICN720877:ICN720900 IMJ720877:IMJ720900 IWF720877:IWF720900 JGB720877:JGB720900 JPX720877:JPX720900 JZT720877:JZT720900 KJP720877:KJP720900 KTL720877:KTL720900 LDH720877:LDH720900 LND720877:LND720900 LWZ720877:LWZ720900 MGV720877:MGV720900 MQR720877:MQR720900 NAN720877:NAN720900 NKJ720877:NKJ720900 NUF720877:NUF720900 OEB720877:OEB720900 ONX720877:ONX720900 OXT720877:OXT720900 PHP720877:PHP720900 PRL720877:PRL720900 QBH720877:QBH720900 QLD720877:QLD720900 QUZ720877:QUZ720900 REV720877:REV720900 ROR720877:ROR720900 RYN720877:RYN720900 SIJ720877:SIJ720900 SSF720877:SSF720900 TCB720877:TCB720900 TLX720877:TLX720900 TVT720877:TVT720900 UFP720877:UFP720900 UPL720877:UPL720900 UZH720877:UZH720900 VJD720877:VJD720900 VSZ720877:VSZ720900 WCV720877:WCV720900 WMR720877:WMR720900 WWN720877:WWN720900 X786413:X786436 KB786413:KB786436 TX786413:TX786436 ADT786413:ADT786436 ANP786413:ANP786436 AXL786413:AXL786436 BHH786413:BHH786436 BRD786413:BRD786436 CAZ786413:CAZ786436 CKV786413:CKV786436 CUR786413:CUR786436 DEN786413:DEN786436 DOJ786413:DOJ786436 DYF786413:DYF786436 EIB786413:EIB786436 ERX786413:ERX786436 FBT786413:FBT786436 FLP786413:FLP786436 FVL786413:FVL786436 GFH786413:GFH786436 GPD786413:GPD786436 GYZ786413:GYZ786436 HIV786413:HIV786436 HSR786413:HSR786436 ICN786413:ICN786436 IMJ786413:IMJ786436 IWF786413:IWF786436 JGB786413:JGB786436 JPX786413:JPX786436 JZT786413:JZT786436 KJP786413:KJP786436 KTL786413:KTL786436 LDH786413:LDH786436 LND786413:LND786436 LWZ786413:LWZ786436 MGV786413:MGV786436 MQR786413:MQR786436 NAN786413:NAN786436 NKJ786413:NKJ786436 NUF786413:NUF786436 OEB786413:OEB786436 ONX786413:ONX786436 OXT786413:OXT786436 PHP786413:PHP786436 PRL786413:PRL786436 QBH786413:QBH786436 QLD786413:QLD786436 QUZ786413:QUZ786436 REV786413:REV786436 ROR786413:ROR786436 RYN786413:RYN786436 SIJ786413:SIJ786436 SSF786413:SSF786436 TCB786413:TCB786436 TLX786413:TLX786436 TVT786413:TVT786436 UFP786413:UFP786436 UPL786413:UPL786436 UZH786413:UZH786436 VJD786413:VJD786436 VSZ786413:VSZ786436 WCV786413:WCV786436 WMR786413:WMR786436 WWN786413:WWN786436 X851949:X851972 KB851949:KB851972 TX851949:TX851972 ADT851949:ADT851972 ANP851949:ANP851972 AXL851949:AXL851972 BHH851949:BHH851972 BRD851949:BRD851972 CAZ851949:CAZ851972 CKV851949:CKV851972 CUR851949:CUR851972 DEN851949:DEN851972 DOJ851949:DOJ851972 DYF851949:DYF851972 EIB851949:EIB851972 ERX851949:ERX851972 FBT851949:FBT851972 FLP851949:FLP851972 FVL851949:FVL851972 GFH851949:GFH851972 GPD851949:GPD851972 GYZ851949:GYZ851972 HIV851949:HIV851972 HSR851949:HSR851972 ICN851949:ICN851972 IMJ851949:IMJ851972 IWF851949:IWF851972 JGB851949:JGB851972 JPX851949:JPX851972 JZT851949:JZT851972 KJP851949:KJP851972 KTL851949:KTL851972 LDH851949:LDH851972 LND851949:LND851972 LWZ851949:LWZ851972 MGV851949:MGV851972 MQR851949:MQR851972 NAN851949:NAN851972 NKJ851949:NKJ851972 NUF851949:NUF851972 OEB851949:OEB851972 ONX851949:ONX851972 OXT851949:OXT851972 PHP851949:PHP851972 PRL851949:PRL851972 QBH851949:QBH851972 QLD851949:QLD851972 QUZ851949:QUZ851972 REV851949:REV851972 ROR851949:ROR851972 RYN851949:RYN851972 SIJ851949:SIJ851972 SSF851949:SSF851972 TCB851949:TCB851972 TLX851949:TLX851972 TVT851949:TVT851972 UFP851949:UFP851972 UPL851949:UPL851972 UZH851949:UZH851972 VJD851949:VJD851972 VSZ851949:VSZ851972 WCV851949:WCV851972 WMR851949:WMR851972 WWN851949:WWN851972 X917485:X917508 KB917485:KB917508 TX917485:TX917508 ADT917485:ADT917508 ANP917485:ANP917508 AXL917485:AXL917508 BHH917485:BHH917508 BRD917485:BRD917508 CAZ917485:CAZ917508 CKV917485:CKV917508 CUR917485:CUR917508 DEN917485:DEN917508 DOJ917485:DOJ917508 DYF917485:DYF917508 EIB917485:EIB917508 ERX917485:ERX917508 FBT917485:FBT917508 FLP917485:FLP917508 FVL917485:FVL917508 GFH917485:GFH917508 GPD917485:GPD917508 GYZ917485:GYZ917508 HIV917485:HIV917508 HSR917485:HSR917508 ICN917485:ICN917508 IMJ917485:IMJ917508 IWF917485:IWF917508 JGB917485:JGB917508 JPX917485:JPX917508 JZT917485:JZT917508 KJP917485:KJP917508 KTL917485:KTL917508 LDH917485:LDH917508 LND917485:LND917508 LWZ917485:LWZ917508 MGV917485:MGV917508 MQR917485:MQR917508 NAN917485:NAN917508 NKJ917485:NKJ917508 NUF917485:NUF917508 OEB917485:OEB917508 ONX917485:ONX917508 OXT917485:OXT917508 PHP917485:PHP917508 PRL917485:PRL917508 QBH917485:QBH917508 QLD917485:QLD917508 QUZ917485:QUZ917508 REV917485:REV917508 ROR917485:ROR917508 RYN917485:RYN917508 SIJ917485:SIJ917508 SSF917485:SSF917508 TCB917485:TCB917508 TLX917485:TLX917508 TVT917485:TVT917508 UFP917485:UFP917508 UPL917485:UPL917508 UZH917485:UZH917508 VJD917485:VJD917508 VSZ917485:VSZ917508 WCV917485:WCV917508 WMR917485:WMR917508 WWN917485:WWN917508 X983021:X983044 KB983021:KB983044 TX983021:TX983044 ADT983021:ADT983044 ANP983021:ANP983044 AXL983021:AXL983044 BHH983021:BHH983044 BRD983021:BRD983044 CAZ983021:CAZ983044 CKV983021:CKV983044 CUR983021:CUR983044 DEN983021:DEN983044 DOJ983021:DOJ983044 DYF983021:DYF983044 EIB983021:EIB983044 ERX983021:ERX983044 FBT983021:FBT983044 FLP983021:FLP983044 FVL983021:FVL983044 GFH983021:GFH983044 GPD983021:GPD983044 GYZ983021:GYZ983044 HIV983021:HIV983044 HSR983021:HSR983044 ICN983021:ICN983044 IMJ983021:IMJ983044 IWF983021:IWF983044 JGB983021:JGB983044 JPX983021:JPX983044 JZT983021:JZT983044 KJP983021:KJP983044 KTL983021:KTL983044 LDH983021:LDH983044 LND983021:LND983044 LWZ983021:LWZ983044 MGV983021:MGV983044 MQR983021:MQR983044 NAN983021:NAN983044 NKJ983021:NKJ983044 NUF983021:NUF983044 OEB983021:OEB983044 ONX983021:ONX983044 OXT983021:OXT983044 PHP983021:PHP983044 PRL983021:PRL983044 QBH983021:QBH983044 QLD983021:QLD983044 QUZ983021:QUZ983044 REV983021:REV983044 ROR983021:ROR983044 RYN983021:RYN983044 SIJ983021:SIJ983044 SSF983021:SSF983044 TCB983021:TCB983044 TLX983021:TLX983044 TVT983021:TVT983044 UFP983021:UFP983044 UPL983021:UPL983044 UZH983021:UZH983044 VJD983021:VJD983044 VSZ983021:VSZ983044 WCV983021:WCV983044 WMR983021:WMR983044 WWN983021:WWN983044 JT19:JT23 WWF19:WWF23 WMJ19:WMJ23 WCN19:WCN23 VSR19:VSR23 VIV19:VIV23 UYZ19:UYZ23 UPD19:UPD23 UFH19:UFH23 TVL19:TVL23 TLP19:TLP23 TBT19:TBT23 SRX19:SRX23 SIB19:SIB23 RYF19:RYF23 ROJ19:ROJ23 REN19:REN23 QUR19:QUR23 QKV19:QKV23 QAZ19:QAZ23 PRD19:PRD23 PHH19:PHH23 OXL19:OXL23 ONP19:ONP23 ODT19:ODT23 NTX19:NTX23 NKB19:NKB23 NAF19:NAF23 MQJ19:MQJ23 MGN19:MGN23 LWR19:LWR23 LMV19:LMV23 LCZ19:LCZ23 KTD19:KTD23 KJH19:KJH23 JZL19:JZL23 JPP19:JPP23 JFT19:JFT23 IVX19:IVX23 IMB19:IMB23 ICF19:ICF23 HSJ19:HSJ23 HIN19:HIN23 GYR19:GYR23 GOV19:GOV23 GEZ19:GEZ23 FVD19:FVD23 FLH19:FLH23 FBL19:FBL23 ERP19:ERP23 EHT19:EHT23 DXX19:DXX23 DOB19:DOB23 DEF19:DEF23 CUJ19:CUJ23 CKN19:CKN23 CAR19:CAR23 BQV19:BQV23 BGZ19:BGZ23 AXD19:AXD23 ANH19:ANH23 ADL19:ADL23 TP19:TP23 X19:X23 GYR62 HIN62 HSJ62 ICF62 IMB62 IVX62 JFT62 JPP62 JZL62 KJH62 KTD62 LCZ62 LMV62 LWR62 MGN62 MQJ62 NAF62 NKB62 NTX62 ODT62 ONP62 OXL62 PHH62 PRD62 QAZ62 QKV62 QUR62 REN62 ROJ62 RYF62 SIB62 SRX62 TBT62 TLP62 TVL62 UFH62 UPD62 UYZ62 VIV62 VSR62 WCN62 WMJ62 WWF62 JT62 TP62 ADL62 ANH62 AXD62 BGZ62 BQV62 CAR62 CKN62 CUJ62 DEF62 DOB62 DXX62 EHT62 ERP62 FBL62 FLH62 FVD62 GEZ62 JT26 WWF26 WMJ26 WCN26 VSR26 VIV26 UYZ26 UPD26 UFH26 TVL26 TLP26 TBT26 SRX26 SIB26 RYF26 ROJ26 REN26 QUR26 QKV26 QAZ26 PRD26 PHH26 OXL26 ONP26 ODT26 NTX26 NKB26 NAF26 MQJ26 MGN26 LWR26 LMV26 LCZ26 KTD26 KJH26 JZL26 JPP26 JFT26 IVX26 IMB26 ICF26 HSJ26 HIN26 GYR26 GOV26 GEZ26 FVD26 FLH26 FBL26 ERP26 EHT26 DXX26 DOB26 DEF26 CUJ26 CKN26 CAR26 BQV26 BGZ26 AXD26 ANH26 ADL26 TP26 X68:X82 TP28 JT28 WWF28 WMJ28 WCN28 VSR28 VIV28 UYZ28 UPD28 UFH28 TVL28 TLP28 TBT28 SRX28 SIB28 RYF28 ROJ28 REN28 QUR28 QKV28 QAZ28 PRD28 PHH28 OXL28 ONP28 ODT28 NTX28 NKB28 NAF28 MQJ28 MGN28 LWR28 LMV28 LCZ28 KTD28 KJH28 JZL28 JPP28 JFT28 IVX28 IMB28 ICF28 HSJ28 HIN28 GYR28 GOV28 GEZ28 FVD28 FLH28 FBL28 ERP28 EHT28 DXX28 DOB28 DEF28 CUJ28 CKN28 CAR28 BQV28 BGZ28 AXD28 ANH28 ADL28 ADL30 TP30 JT30 WWF30 WMJ30 WCN30 VSR30 VIV30 UYZ30 UPD30 UFH30 TVL30 TLP30 TBT30 SRX30 SIB30 RYF30 ROJ30 REN30 QUR30 QKV30 QAZ30 PRD30 PHH30 OXL30 ONP30 ODT30 NTX30 NKB30 NAF30 MQJ30 MGN30 LWR30 LMV30 LCZ30 KTD30 KJH30 JZL30 JPP30 JFT30 IVX30 IMB30 ICF30 HSJ30 HIN30 GYR30 GOV30 GEZ30 FVD30 FLH30 FBL30 ERP30 EHT30 DXX30 DOB30 DEF30 CUJ30 CKN30 CAR30 BQV30 BGZ30 AXD30 ANH30 ANH32 ADL32 TP32 JT32 WWF32 WMJ32 WCN32 VSR32 VIV32 UYZ32 UPD32 UFH32 TVL32 TLP32 TBT32 SRX32 SIB32 RYF32 ROJ32 REN32 QUR32 QKV32 QAZ32 PRD32 PHH32 OXL32 ONP32 ODT32 NTX32 NKB32 NAF32 MQJ32 MGN32 LWR32 LMV32 LCZ32 KTD32 KJH32 JZL32 JPP32 JFT32 IVX32 IMB32 ICF32 HSJ32 HIN32 GYR32 GOV32 GEZ32 FVD32 FLH32 FBL32 ERP32 EHT32 DXX32 DOB32 DEF32 CUJ32 CKN32 CAR32 BQV32 BGZ32 AXD32 AXD34 ANH34 ADL34 TP34 JT34 WWF34 WMJ34 WCN34 VSR34 VIV34 UYZ34 UPD34 UFH34 TVL34 TLP34 TBT34 SRX34 SIB34 RYF34 ROJ34 REN34 QUR34 QKV34 QAZ34 PRD34 PHH34 OXL34 ONP34 ODT34 NTX34 NKB34 NAF34 MQJ34 MGN34 LWR34 LMV34 LCZ34 KTD34 KJH34 JZL34 JPP34 JFT34 IVX34 IMB34 ICF34 HSJ34 HIN34 GYR34 GOV34 GEZ34 FVD34 FLH34 FBL34 ERP34 EHT34 DXX34 DOB34 DEF34 CUJ34 CKN34 CAR34 BQV34 BGZ34 BGZ36 AXD36 ANH36 ADL36 TP36 JT36 WWF36 WMJ36 WCN36 VSR36 VIV36 UYZ36 UPD36 UFH36 TVL36 TLP36 TBT36 SRX36 SIB36 RYF36 ROJ36 REN36 QUR36 QKV36 QAZ36 PRD36 PHH36 OXL36 ONP36 ODT36 NTX36 NKB36 NAF36 MQJ36 MGN36 LWR36 LMV36 LCZ36 KTD36 KJH36 JZL36 JPP36 JFT36 IVX36 IMB36 ICF36 HSJ36 HIN36 GYR36 GOV36 GEZ36 FVD36 FLH36 FBL36 ERP36 EHT36 DXX36 DOB36 DEF36 CUJ36 CKN36 CAR36 BQV36 BQV38 BGZ38 AXD38 ANH38 ADL38 TP38 JT38 WWF38 WMJ38 WCN38 VSR38 VIV38 UYZ38 UPD38 UFH38 TVL38 TLP38 TBT38 SRX38 SIB38 RYF38 ROJ38 REN38 QUR38 QKV38 QAZ38 PRD38 PHH38 OXL38 ONP38 ODT38 NTX38 NKB38 NAF38 MQJ38 MGN38 LWR38 LMV38 LCZ38 KTD38 KJH38 JZL38 JPP38 JFT38 IVX38 IMB38 ICF38 HSJ38 HIN38 GYR38 GOV38 GEZ38 FVD38 FLH38 FBL38 ERP38 EHT38 DXX38 DOB38 DEF38 CUJ38 CKN38 CAR38 CAR40 BQV40 BGZ40 AXD40 ANH40 ADL40 TP40 JT40 WWF40 WMJ40 WCN40 VSR40 VIV40 UYZ40 UPD40 UFH40 TVL40 TLP40 TBT40 SRX40 SIB40 RYF40 ROJ40 REN40 QUR40 QKV40 QAZ40 PRD40 PHH40 OXL40 ONP40 ODT40 NTX40 NKB40 NAF40 MQJ40 MGN40 LWR40 LMV40 LCZ40 KTD40 KJH40 JZL40 JPP40 JFT40 IVX40 IMB40 ICF40 HSJ40 HIN40 GYR40 GOV40 GEZ40 FVD40 FLH40 FBL40 ERP40 EHT40 DXX40 DOB40 DEF40 CUJ40 CKN40 CKN42 CAR42 BQV42 BGZ42 AXD42 ANH42 ADL42 TP42 JT42 WWF42 WMJ42 WCN42 VSR42 VIV42 UYZ42 UPD42 UFH42 TVL42 TLP42 TBT42 SRX42 SIB42 RYF42 ROJ42 REN42 QUR42 QKV42 QAZ42 PRD42 PHH42 OXL42 ONP42 ODT42 NTX42 NKB42 NAF42 MQJ42 MGN42 LWR42 LMV42 LCZ42 KTD42 KJH42 JZL42 JPP42 JFT42 IVX42 IMB42 ICF42 HSJ42 HIN42 GYR42 GOV42 GEZ42 FVD42 FLH42 FBL42 ERP42 EHT42 DXX42 DOB42 DEF42 CUJ42 CUJ44 CKN44 CAR44 BQV44 BGZ44 AXD44 ANH44 ADL44 TP44 JT44 WWF44 WMJ44 WCN44 VSR44 VIV44 UYZ44 UPD44 UFH44 TVL44 TLP44 TBT44 SRX44 SIB44 RYF44 ROJ44 REN44 QUR44 QKV44 QAZ44 PRD44 PHH44 OXL44 ONP44 ODT44 NTX44 NKB44 NAF44 MQJ44 MGN44 LWR44 LMV44 LCZ44 KTD44 KJH44 JZL44 JPP44 JFT44 IVX44 IMB44 ICF44 HSJ44 HIN44 GYR44 GOV44 GEZ44 FVD44 FLH44 FBL44 ERP44 EHT44 DXX44 DOB44 DEF44 DEF46 CUJ46 CKN46 CAR46 BQV46 BGZ46 AXD46 ANH46 ADL46 TP46 JT46 WWF46 WMJ46 WCN46 VSR46 VIV46 UYZ46 UPD46 UFH46 TVL46 TLP46 TBT46 SRX46 SIB46 RYF46 ROJ46 REN46 QUR46 QKV46 QAZ46 PRD46 PHH46 OXL46 ONP46 ODT46 NTX46 NKB46 NAF46 MQJ46 MGN46 LWR46 LMV46 LCZ46 KTD46 KJH46 JZL46 JPP46 JFT46 IVX46 IMB46 ICF46 HSJ46 HIN46 GYR46 GOV46 GEZ46 FVD46 FLH46 FBL46 ERP46 EHT46 DXX46 DOB46 DOB48 DEF48 CUJ48 CKN48 CAR48 BQV48 BGZ48 AXD48 ANH48 ADL48 TP48 JT48 WWF48 WMJ48 WCN48 VSR48 VIV48 UYZ48 UPD48 UFH48 TVL48 TLP48 TBT48 SRX48 SIB48 RYF48 ROJ48 REN48 QUR48 QKV48 QAZ48 PRD48 PHH48 OXL48 ONP48 ODT48 NTX48 NKB48 NAF48 MQJ48 MGN48 LWR48 LMV48 LCZ48 KTD48 KJH48 JZL48 JPP48 JFT48 IVX48 IMB48 ICF48 HSJ48 HIN48 GYR48 GOV48 GEZ48 FVD48 FLH48 FBL48 ERP48 EHT48 DXX48 X26:X51 DXX50 DOB50 DEF50 CUJ50 CKN50 CAR50 BQV50 BGZ50 AXD50 ANH50 ADL50 TP50 JT50 WWF50 WMJ50 WCN50 VSR50 VIV50 UYZ50 UPD50 UFH50 TVL50 TLP50 TBT50 SRX50 SIB50 RYF50 ROJ50 REN50 QUR50 QKV50 QAZ50 PRD50 PHH50 OXL50 ONP50 ODT50 NTX50 NKB50 NAF50 MQJ50 MGN50 LWR50 LMV50 LCZ50 KTD50 KJH50 JZL50 JPP50 JFT50 IVX50 IMB50 ICF50 HSJ50 HIN50 GYR50 GOV50 GEZ50 FVD50 FLH50 FBL50 ERP50 EHT50 EHT52 DXX52 DOB52 DEF52 CUJ52 CKN52 CAR52 BQV52 BGZ52 AXD52 ANH52 ADL52 TP52 JT52 WWF52 WMJ52 WCN52 VSR52 VIV52 UYZ52 UPD52 UFH52 TVL52 TLP52 TBT52 SRX52 SIB52 RYF52 ROJ52 REN52 QUR52 QKV52 QAZ52 PRD52 PHH52 OXL52 ONP52 ODT52 NTX52 NKB52 NAF52 MQJ52 MGN52 LWR52 LMV52 LCZ52 KTD52 KJH52 JZL52 JPP52 JFT52 IVX52 IMB52 ICF52 HSJ52 HIN52 GYR52 GOV52 GEZ52 FVD52 FLH52 FBL52 ERP52 ERP54 EHT54 DXX54 DOB54 DEF54 CUJ54 CKN54 CAR54 BQV54 BGZ54 AXD54 ANH54 ADL54 TP54 JT54 WWF54 WMJ54 WCN54 VSR54 VIV54 UYZ54 UPD54 UFH54 TVL54 TLP54 TBT54 SRX54 SIB54 RYF54 ROJ54 REN54 QUR54 QKV54 QAZ54 PRD54 PHH54 OXL54 ONP54 ODT54 NTX54 NKB54 NAF54 MQJ54 MGN54 LWR54 LMV54 LCZ54 KTD54 KJH54 JZL54 JPP54 JFT54 IVX54 IMB54 ICF54 HSJ54 HIN54 GYR54 GOV54 GEZ54 FVD54 FLH54 FBL54 FBL56 ERP56 EHT56 DXX56 DOB56 DEF56 CUJ56 CKN56 CAR56 BQV56 BGZ56 AXD56 ANH56 ADL56 TP56 JT56 WWF56 WMJ56 WCN56 VSR56 VIV56 UYZ56 UPD56 UFH56 TVL56 TLP56 TBT56 SRX56 SIB56 RYF56 ROJ56 REN56 QUR56 QKV56 QAZ56 PRD56 PHH56 OXL56 ONP56 ODT56 NTX56 NKB56 NAF56 MQJ56 MGN56 LWR56 LMV56 LCZ56 KTD56 KJH56 JZL56 JPP56 JFT56 IVX56 IMB56 ICF56 HSJ56 HIN56 GYR56 GOV56 GEZ56 FVD56 FLH56 FLH58 FBL58 ERP58 EHT58 DXX58 DOB58 DEF58 CUJ58 CKN58 CAR58 BQV58 BGZ58 AXD58 ANH58 ADL58 TP58 JT58 WWF58 WMJ58 WCN58 VSR58 VIV58 UYZ58 UPD58 UFH58 TVL58 TLP58 TBT58 SRX58 SIB58 RYF58 ROJ58 REN58 QUR58 QKV58 QAZ58 PRD58 PHH58 OXL58 ONP58 ODT58 NTX58 NKB58 NAF58 MQJ58 MGN58 LWR58 LMV58 LCZ58 KTD58 KJH58 JZL58 JPP58 JFT58 IVX58 IMB58 ICF58 HSJ58 HIN58 GYR58 GOV58 GEZ58 FVD58 FVD60 FLH60 FBL60 ERP60 EHT60 DXX60 DOB60 DEF60 CUJ60 CKN60 CAR60 BQV60 BGZ60 AXD60 ANH60 ADL60 TP60 JT60 WWF60 WMJ60 WCN60 VSR60 VIV60 UYZ60 UPD60 UFH60 TVL60 TLP60 TBT60 SRX60 SIB60 RYF60 ROJ60 REN60 QUR60 QKV60 QAZ60 PRD60 PHH60 OXL60 ONP60 ODT60 NTX60 NKB60 NAF60 MQJ60 MGN60 LWR60 LMV60 LCZ60 KTD60 KJH60 JZL60 JPP60 JFT60 IVX60 IMB60 ICF60 HSJ60 HIN60 GYR60 GOV60 GEZ60 GOV62">
      <formula1>НДС</formula1>
    </dataValidation>
    <dataValidation type="list" allowBlank="1" showInputMessage="1" showErrorMessage="1" sqref="W26:W33 W38:W43">
      <formula1>ЕИ</formula1>
    </dataValidation>
    <dataValidation type="list" allowBlank="1" showInputMessage="1" showErrorMessage="1" sqref="P15 P11:P13 P26:P55">
      <formula1>Инкотермс</formula1>
    </dataValidation>
    <dataValidation type="custom" allowBlank="1" showInputMessage="1" showErrorMessage="1" sqref="AX131053:AX131076 AX65517:AX65540 AX196589:AX196612 AX983021:AX983044 AX917485:AX917508 AX851949:AX851972 AX786413:AX786436 AX720877:AX720900 AX655341:AX655364 AX589805:AX589828 AX524269:AX524292 AX458733:AX458756 AX393197:AX393220 AX327661:AX327684 AX262125:AX262148 AX68:AX82">
      <formula1>AN68*AW68</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custom" allowBlank="1" showInputMessage="1" showErrorMessage="1">
          <x14:formula1>
            <xm:f>X10*Y10</xm:f>
          </x14:formula1>
          <xm:sqref>AM65540 KQ65540 UM65540 AEI65540 AOE65540 AYA65540 BHW65540 BRS65540 CBO65540 CLK65540 CVG65540 DFC65540 DOY65540 DYU65540 EIQ65540 ESM65540 FCI65540 FME65540 FWA65540 GFW65540 GPS65540 GZO65540 HJK65540 HTG65540 IDC65540 IMY65540 IWU65540 JGQ65540 JQM65540 KAI65540 KKE65540 KUA65540 LDW65540 LNS65540 LXO65540 MHK65540 MRG65540 NBC65540 NKY65540 NUU65540 OEQ65540 OOM65540 OYI65540 PIE65540 PSA65540 QBW65540 QLS65540 QVO65540 RFK65540 RPG65540 RZC65540 SIY65540 SSU65540 TCQ65540 TMM65540 TWI65540 UGE65540 UQA65540 UZW65540 VJS65540 VTO65540 WDK65540 WNG65540 WXC65540 AM131076 KQ131076 UM131076 AEI131076 AOE131076 AYA131076 BHW131076 BRS131076 CBO131076 CLK131076 CVG131076 DFC131076 DOY131076 DYU131076 EIQ131076 ESM131076 FCI131076 FME131076 FWA131076 GFW131076 GPS131076 GZO131076 HJK131076 HTG131076 IDC131076 IMY131076 IWU131076 JGQ131076 JQM131076 KAI131076 KKE131076 KUA131076 LDW131076 LNS131076 LXO131076 MHK131076 MRG131076 NBC131076 NKY131076 NUU131076 OEQ131076 OOM131076 OYI131076 PIE131076 PSA131076 QBW131076 QLS131076 QVO131076 RFK131076 RPG131076 RZC131076 SIY131076 SSU131076 TCQ131076 TMM131076 TWI131076 UGE131076 UQA131076 UZW131076 VJS131076 VTO131076 WDK131076 WNG131076 WXC131076 AM196612 KQ196612 UM196612 AEI196612 AOE196612 AYA196612 BHW196612 BRS196612 CBO196612 CLK196612 CVG196612 DFC196612 DOY196612 DYU196612 EIQ196612 ESM196612 FCI196612 FME196612 FWA196612 GFW196612 GPS196612 GZO196612 HJK196612 HTG196612 IDC196612 IMY196612 IWU196612 JGQ196612 JQM196612 KAI196612 KKE196612 KUA196612 LDW196612 LNS196612 LXO196612 MHK196612 MRG196612 NBC196612 NKY196612 NUU196612 OEQ196612 OOM196612 OYI196612 PIE196612 PSA196612 QBW196612 QLS196612 QVO196612 RFK196612 RPG196612 RZC196612 SIY196612 SSU196612 TCQ196612 TMM196612 TWI196612 UGE196612 UQA196612 UZW196612 VJS196612 VTO196612 WDK196612 WNG196612 WXC196612 AM262148 KQ262148 UM262148 AEI262148 AOE262148 AYA262148 BHW262148 BRS262148 CBO262148 CLK262148 CVG262148 DFC262148 DOY262148 DYU262148 EIQ262148 ESM262148 FCI262148 FME262148 FWA262148 GFW262148 GPS262148 GZO262148 HJK262148 HTG262148 IDC262148 IMY262148 IWU262148 JGQ262148 JQM262148 KAI262148 KKE262148 KUA262148 LDW262148 LNS262148 LXO262148 MHK262148 MRG262148 NBC262148 NKY262148 NUU262148 OEQ262148 OOM262148 OYI262148 PIE262148 PSA262148 QBW262148 QLS262148 QVO262148 RFK262148 RPG262148 RZC262148 SIY262148 SSU262148 TCQ262148 TMM262148 TWI262148 UGE262148 UQA262148 UZW262148 VJS262148 VTO262148 WDK262148 WNG262148 WXC262148 AM327684 KQ327684 UM327684 AEI327684 AOE327684 AYA327684 BHW327684 BRS327684 CBO327684 CLK327684 CVG327684 DFC327684 DOY327684 DYU327684 EIQ327684 ESM327684 FCI327684 FME327684 FWA327684 GFW327684 GPS327684 GZO327684 HJK327684 HTG327684 IDC327684 IMY327684 IWU327684 JGQ327684 JQM327684 KAI327684 KKE327684 KUA327684 LDW327684 LNS327684 LXO327684 MHK327684 MRG327684 NBC327684 NKY327684 NUU327684 OEQ327684 OOM327684 OYI327684 PIE327684 PSA327684 QBW327684 QLS327684 QVO327684 RFK327684 RPG327684 RZC327684 SIY327684 SSU327684 TCQ327684 TMM327684 TWI327684 UGE327684 UQA327684 UZW327684 VJS327684 VTO327684 WDK327684 WNG327684 WXC327684 AM393220 KQ393220 UM393220 AEI393220 AOE393220 AYA393220 BHW393220 BRS393220 CBO393220 CLK393220 CVG393220 DFC393220 DOY393220 DYU393220 EIQ393220 ESM393220 FCI393220 FME393220 FWA393220 GFW393220 GPS393220 GZO393220 HJK393220 HTG393220 IDC393220 IMY393220 IWU393220 JGQ393220 JQM393220 KAI393220 KKE393220 KUA393220 LDW393220 LNS393220 LXO393220 MHK393220 MRG393220 NBC393220 NKY393220 NUU393220 OEQ393220 OOM393220 OYI393220 PIE393220 PSA393220 QBW393220 QLS393220 QVO393220 RFK393220 RPG393220 RZC393220 SIY393220 SSU393220 TCQ393220 TMM393220 TWI393220 UGE393220 UQA393220 UZW393220 VJS393220 VTO393220 WDK393220 WNG393220 WXC393220 AM458756 KQ458756 UM458756 AEI458756 AOE458756 AYA458756 BHW458756 BRS458756 CBO458756 CLK458756 CVG458756 DFC458756 DOY458756 DYU458756 EIQ458756 ESM458756 FCI458756 FME458756 FWA458756 GFW458756 GPS458756 GZO458756 HJK458756 HTG458756 IDC458756 IMY458756 IWU458756 JGQ458756 JQM458756 KAI458756 KKE458756 KUA458756 LDW458756 LNS458756 LXO458756 MHK458756 MRG458756 NBC458756 NKY458756 NUU458756 OEQ458756 OOM458756 OYI458756 PIE458756 PSA458756 QBW458756 QLS458756 QVO458756 RFK458756 RPG458756 RZC458756 SIY458756 SSU458756 TCQ458756 TMM458756 TWI458756 UGE458756 UQA458756 UZW458756 VJS458756 VTO458756 WDK458756 WNG458756 WXC458756 AM524292 KQ524292 UM524292 AEI524292 AOE524292 AYA524292 BHW524292 BRS524292 CBO524292 CLK524292 CVG524292 DFC524292 DOY524292 DYU524292 EIQ524292 ESM524292 FCI524292 FME524292 FWA524292 GFW524292 GPS524292 GZO524292 HJK524292 HTG524292 IDC524292 IMY524292 IWU524292 JGQ524292 JQM524292 KAI524292 KKE524292 KUA524292 LDW524292 LNS524292 LXO524292 MHK524292 MRG524292 NBC524292 NKY524292 NUU524292 OEQ524292 OOM524292 OYI524292 PIE524292 PSA524292 QBW524292 QLS524292 QVO524292 RFK524292 RPG524292 RZC524292 SIY524292 SSU524292 TCQ524292 TMM524292 TWI524292 UGE524292 UQA524292 UZW524292 VJS524292 VTO524292 WDK524292 WNG524292 WXC524292 AM589828 KQ589828 UM589828 AEI589828 AOE589828 AYA589828 BHW589828 BRS589828 CBO589828 CLK589828 CVG589828 DFC589828 DOY589828 DYU589828 EIQ589828 ESM589828 FCI589828 FME589828 FWA589828 GFW589828 GPS589828 GZO589828 HJK589828 HTG589828 IDC589828 IMY589828 IWU589828 JGQ589828 JQM589828 KAI589828 KKE589828 KUA589828 LDW589828 LNS589828 LXO589828 MHK589828 MRG589828 NBC589828 NKY589828 NUU589828 OEQ589828 OOM589828 OYI589828 PIE589828 PSA589828 QBW589828 QLS589828 QVO589828 RFK589828 RPG589828 RZC589828 SIY589828 SSU589828 TCQ589828 TMM589828 TWI589828 UGE589828 UQA589828 UZW589828 VJS589828 VTO589828 WDK589828 WNG589828 WXC589828 AM655364 KQ655364 UM655364 AEI655364 AOE655364 AYA655364 BHW655364 BRS655364 CBO655364 CLK655364 CVG655364 DFC655364 DOY655364 DYU655364 EIQ655364 ESM655364 FCI655364 FME655364 FWA655364 GFW655364 GPS655364 GZO655364 HJK655364 HTG655364 IDC655364 IMY655364 IWU655364 JGQ655364 JQM655364 KAI655364 KKE655364 KUA655364 LDW655364 LNS655364 LXO655364 MHK655364 MRG655364 NBC655364 NKY655364 NUU655364 OEQ655364 OOM655364 OYI655364 PIE655364 PSA655364 QBW655364 QLS655364 QVO655364 RFK655364 RPG655364 RZC655364 SIY655364 SSU655364 TCQ655364 TMM655364 TWI655364 UGE655364 UQA655364 UZW655364 VJS655364 VTO655364 WDK655364 WNG655364 WXC655364 AM720900 KQ720900 UM720900 AEI720900 AOE720900 AYA720900 BHW720900 BRS720900 CBO720900 CLK720900 CVG720900 DFC720900 DOY720900 DYU720900 EIQ720900 ESM720900 FCI720900 FME720900 FWA720900 GFW720900 GPS720900 GZO720900 HJK720900 HTG720900 IDC720900 IMY720900 IWU720900 JGQ720900 JQM720900 KAI720900 KKE720900 KUA720900 LDW720900 LNS720900 LXO720900 MHK720900 MRG720900 NBC720900 NKY720900 NUU720900 OEQ720900 OOM720900 OYI720900 PIE720900 PSA720900 QBW720900 QLS720900 QVO720900 RFK720900 RPG720900 RZC720900 SIY720900 SSU720900 TCQ720900 TMM720900 TWI720900 UGE720900 UQA720900 UZW720900 VJS720900 VTO720900 WDK720900 WNG720900 WXC720900 AM786436 KQ786436 UM786436 AEI786436 AOE786436 AYA786436 BHW786436 BRS786436 CBO786436 CLK786436 CVG786436 DFC786436 DOY786436 DYU786436 EIQ786436 ESM786436 FCI786436 FME786436 FWA786436 GFW786436 GPS786436 GZO786436 HJK786436 HTG786436 IDC786436 IMY786436 IWU786436 JGQ786436 JQM786436 KAI786436 KKE786436 KUA786436 LDW786436 LNS786436 LXO786436 MHK786436 MRG786436 NBC786436 NKY786436 NUU786436 OEQ786436 OOM786436 OYI786436 PIE786436 PSA786436 QBW786436 QLS786436 QVO786436 RFK786436 RPG786436 RZC786436 SIY786436 SSU786436 TCQ786436 TMM786436 TWI786436 UGE786436 UQA786436 UZW786436 VJS786436 VTO786436 WDK786436 WNG786436 WXC786436 AM851972 KQ851972 UM851972 AEI851972 AOE851972 AYA851972 BHW851972 BRS851972 CBO851972 CLK851972 CVG851972 DFC851972 DOY851972 DYU851972 EIQ851972 ESM851972 FCI851972 FME851972 FWA851972 GFW851972 GPS851972 GZO851972 HJK851972 HTG851972 IDC851972 IMY851972 IWU851972 JGQ851972 JQM851972 KAI851972 KKE851972 KUA851972 LDW851972 LNS851972 LXO851972 MHK851972 MRG851972 NBC851972 NKY851972 NUU851972 OEQ851972 OOM851972 OYI851972 PIE851972 PSA851972 QBW851972 QLS851972 QVO851972 RFK851972 RPG851972 RZC851972 SIY851972 SSU851972 TCQ851972 TMM851972 TWI851972 UGE851972 UQA851972 UZW851972 VJS851972 VTO851972 WDK851972 WNG851972 WXC851972 AM917508 KQ917508 UM917508 AEI917508 AOE917508 AYA917508 BHW917508 BRS917508 CBO917508 CLK917508 CVG917508 DFC917508 DOY917508 DYU917508 EIQ917508 ESM917508 FCI917508 FME917508 FWA917508 GFW917508 GPS917508 GZO917508 HJK917508 HTG917508 IDC917508 IMY917508 IWU917508 JGQ917508 JQM917508 KAI917508 KKE917508 KUA917508 LDW917508 LNS917508 LXO917508 MHK917508 MRG917508 NBC917508 NKY917508 NUU917508 OEQ917508 OOM917508 OYI917508 PIE917508 PSA917508 QBW917508 QLS917508 QVO917508 RFK917508 RPG917508 RZC917508 SIY917508 SSU917508 TCQ917508 TMM917508 TWI917508 UGE917508 UQA917508 UZW917508 VJS917508 VTO917508 WDK917508 WNG917508 WXC917508 AM983044 KQ983044 UM983044 AEI983044 AOE983044 AYA983044 BHW983044 BRS983044 CBO983044 CLK983044 CVG983044 DFC983044 DOY983044 DYU983044 EIQ983044 ESM983044 FCI983044 FME983044 FWA983044 GFW983044 GPS983044 GZO983044 HJK983044 HTG983044 IDC983044 IMY983044 IWU983044 JGQ983044 JQM983044 KAI983044 KKE983044 KUA983044 LDW983044 LNS983044 LXO983044 MHK983044 MRG983044 NBC983044 NKY983044 NUU983044 OEQ983044 OOM983044 OYI983044 PIE983044 PSA983044 QBW983044 QLS983044 QVO983044 RFK983044 RPG983044 RZC983044 SIY983044 SSU983044 TCQ983044 TMM983044 TWI983044 UGE983044 UQA983044 UZW983044 VJS983044 VTO983044 WDK983044 WNG983044 WXC983044 AB65538:AB65540 KF65538:KF65540 UB65538:UB65540 ADX65538:ADX65540 ANT65538:ANT65540 AXP65538:AXP65540 BHL65538:BHL65540 BRH65538:BRH65540 CBD65538:CBD65540 CKZ65538:CKZ65540 CUV65538:CUV65540 DER65538:DER65540 DON65538:DON65540 DYJ65538:DYJ65540 EIF65538:EIF65540 ESB65538:ESB65540 FBX65538:FBX65540 FLT65538:FLT65540 FVP65538:FVP65540 GFL65538:GFL65540 GPH65538:GPH65540 GZD65538:GZD65540 HIZ65538:HIZ65540 HSV65538:HSV65540 ICR65538:ICR65540 IMN65538:IMN65540 IWJ65538:IWJ65540 JGF65538:JGF65540 JQB65538:JQB65540 JZX65538:JZX65540 KJT65538:KJT65540 KTP65538:KTP65540 LDL65538:LDL65540 LNH65538:LNH65540 LXD65538:LXD65540 MGZ65538:MGZ65540 MQV65538:MQV65540 NAR65538:NAR65540 NKN65538:NKN65540 NUJ65538:NUJ65540 OEF65538:OEF65540 OOB65538:OOB65540 OXX65538:OXX65540 PHT65538:PHT65540 PRP65538:PRP65540 QBL65538:QBL65540 QLH65538:QLH65540 QVD65538:QVD65540 REZ65538:REZ65540 ROV65538:ROV65540 RYR65538:RYR65540 SIN65538:SIN65540 SSJ65538:SSJ65540 TCF65538:TCF65540 TMB65538:TMB65540 TVX65538:TVX65540 UFT65538:UFT65540 UPP65538:UPP65540 UZL65538:UZL65540 VJH65538:VJH65540 VTD65538:VTD65540 WCZ65538:WCZ65540 WMV65538:WMV65540 WWR65538:WWR65540 AB131074:AB131076 KF131074:KF131076 UB131074:UB131076 ADX131074:ADX131076 ANT131074:ANT131076 AXP131074:AXP131076 BHL131074:BHL131076 BRH131074:BRH131076 CBD131074:CBD131076 CKZ131074:CKZ131076 CUV131074:CUV131076 DER131074:DER131076 DON131074:DON131076 DYJ131074:DYJ131076 EIF131074:EIF131076 ESB131074:ESB131076 FBX131074:FBX131076 FLT131074:FLT131076 FVP131074:FVP131076 GFL131074:GFL131076 GPH131074:GPH131076 GZD131074:GZD131076 HIZ131074:HIZ131076 HSV131074:HSV131076 ICR131074:ICR131076 IMN131074:IMN131076 IWJ131074:IWJ131076 JGF131074:JGF131076 JQB131074:JQB131076 JZX131074:JZX131076 KJT131074:KJT131076 KTP131074:KTP131076 LDL131074:LDL131076 LNH131074:LNH131076 LXD131074:LXD131076 MGZ131074:MGZ131076 MQV131074:MQV131076 NAR131074:NAR131076 NKN131074:NKN131076 NUJ131074:NUJ131076 OEF131074:OEF131076 OOB131074:OOB131076 OXX131074:OXX131076 PHT131074:PHT131076 PRP131074:PRP131076 QBL131074:QBL131076 QLH131074:QLH131076 QVD131074:QVD131076 REZ131074:REZ131076 ROV131074:ROV131076 RYR131074:RYR131076 SIN131074:SIN131076 SSJ131074:SSJ131076 TCF131074:TCF131076 TMB131074:TMB131076 TVX131074:TVX131076 UFT131074:UFT131076 UPP131074:UPP131076 UZL131074:UZL131076 VJH131074:VJH131076 VTD131074:VTD131076 WCZ131074:WCZ131076 WMV131074:WMV131076 WWR131074:WWR131076 AB196610:AB196612 KF196610:KF196612 UB196610:UB196612 ADX196610:ADX196612 ANT196610:ANT196612 AXP196610:AXP196612 BHL196610:BHL196612 BRH196610:BRH196612 CBD196610:CBD196612 CKZ196610:CKZ196612 CUV196610:CUV196612 DER196610:DER196612 DON196610:DON196612 DYJ196610:DYJ196612 EIF196610:EIF196612 ESB196610:ESB196612 FBX196610:FBX196612 FLT196610:FLT196612 FVP196610:FVP196612 GFL196610:GFL196612 GPH196610:GPH196612 GZD196610:GZD196612 HIZ196610:HIZ196612 HSV196610:HSV196612 ICR196610:ICR196612 IMN196610:IMN196612 IWJ196610:IWJ196612 JGF196610:JGF196612 JQB196610:JQB196612 JZX196610:JZX196612 KJT196610:KJT196612 KTP196610:KTP196612 LDL196610:LDL196612 LNH196610:LNH196612 LXD196610:LXD196612 MGZ196610:MGZ196612 MQV196610:MQV196612 NAR196610:NAR196612 NKN196610:NKN196612 NUJ196610:NUJ196612 OEF196610:OEF196612 OOB196610:OOB196612 OXX196610:OXX196612 PHT196610:PHT196612 PRP196610:PRP196612 QBL196610:QBL196612 QLH196610:QLH196612 QVD196610:QVD196612 REZ196610:REZ196612 ROV196610:ROV196612 RYR196610:RYR196612 SIN196610:SIN196612 SSJ196610:SSJ196612 TCF196610:TCF196612 TMB196610:TMB196612 TVX196610:TVX196612 UFT196610:UFT196612 UPP196610:UPP196612 UZL196610:UZL196612 VJH196610:VJH196612 VTD196610:VTD196612 WCZ196610:WCZ196612 WMV196610:WMV196612 WWR196610:WWR196612 AB262146:AB262148 KF262146:KF262148 UB262146:UB262148 ADX262146:ADX262148 ANT262146:ANT262148 AXP262146:AXP262148 BHL262146:BHL262148 BRH262146:BRH262148 CBD262146:CBD262148 CKZ262146:CKZ262148 CUV262146:CUV262148 DER262146:DER262148 DON262146:DON262148 DYJ262146:DYJ262148 EIF262146:EIF262148 ESB262146:ESB262148 FBX262146:FBX262148 FLT262146:FLT262148 FVP262146:FVP262148 GFL262146:GFL262148 GPH262146:GPH262148 GZD262146:GZD262148 HIZ262146:HIZ262148 HSV262146:HSV262148 ICR262146:ICR262148 IMN262146:IMN262148 IWJ262146:IWJ262148 JGF262146:JGF262148 JQB262146:JQB262148 JZX262146:JZX262148 KJT262146:KJT262148 KTP262146:KTP262148 LDL262146:LDL262148 LNH262146:LNH262148 LXD262146:LXD262148 MGZ262146:MGZ262148 MQV262146:MQV262148 NAR262146:NAR262148 NKN262146:NKN262148 NUJ262146:NUJ262148 OEF262146:OEF262148 OOB262146:OOB262148 OXX262146:OXX262148 PHT262146:PHT262148 PRP262146:PRP262148 QBL262146:QBL262148 QLH262146:QLH262148 QVD262146:QVD262148 REZ262146:REZ262148 ROV262146:ROV262148 RYR262146:RYR262148 SIN262146:SIN262148 SSJ262146:SSJ262148 TCF262146:TCF262148 TMB262146:TMB262148 TVX262146:TVX262148 UFT262146:UFT262148 UPP262146:UPP262148 UZL262146:UZL262148 VJH262146:VJH262148 VTD262146:VTD262148 WCZ262146:WCZ262148 WMV262146:WMV262148 WWR262146:WWR262148 AB327682:AB327684 KF327682:KF327684 UB327682:UB327684 ADX327682:ADX327684 ANT327682:ANT327684 AXP327682:AXP327684 BHL327682:BHL327684 BRH327682:BRH327684 CBD327682:CBD327684 CKZ327682:CKZ327684 CUV327682:CUV327684 DER327682:DER327684 DON327682:DON327684 DYJ327682:DYJ327684 EIF327682:EIF327684 ESB327682:ESB327684 FBX327682:FBX327684 FLT327682:FLT327684 FVP327682:FVP327684 GFL327682:GFL327684 GPH327682:GPH327684 GZD327682:GZD327684 HIZ327682:HIZ327684 HSV327682:HSV327684 ICR327682:ICR327684 IMN327682:IMN327684 IWJ327682:IWJ327684 JGF327682:JGF327684 JQB327682:JQB327684 JZX327682:JZX327684 KJT327682:KJT327684 KTP327682:KTP327684 LDL327682:LDL327684 LNH327682:LNH327684 LXD327682:LXD327684 MGZ327682:MGZ327684 MQV327682:MQV327684 NAR327682:NAR327684 NKN327682:NKN327684 NUJ327682:NUJ327684 OEF327682:OEF327684 OOB327682:OOB327684 OXX327682:OXX327684 PHT327682:PHT327684 PRP327682:PRP327684 QBL327682:QBL327684 QLH327682:QLH327684 QVD327682:QVD327684 REZ327682:REZ327684 ROV327682:ROV327684 RYR327682:RYR327684 SIN327682:SIN327684 SSJ327682:SSJ327684 TCF327682:TCF327684 TMB327682:TMB327684 TVX327682:TVX327684 UFT327682:UFT327684 UPP327682:UPP327684 UZL327682:UZL327684 VJH327682:VJH327684 VTD327682:VTD327684 WCZ327682:WCZ327684 WMV327682:WMV327684 WWR327682:WWR327684 AB393218:AB393220 KF393218:KF393220 UB393218:UB393220 ADX393218:ADX393220 ANT393218:ANT393220 AXP393218:AXP393220 BHL393218:BHL393220 BRH393218:BRH393220 CBD393218:CBD393220 CKZ393218:CKZ393220 CUV393218:CUV393220 DER393218:DER393220 DON393218:DON393220 DYJ393218:DYJ393220 EIF393218:EIF393220 ESB393218:ESB393220 FBX393218:FBX393220 FLT393218:FLT393220 FVP393218:FVP393220 GFL393218:GFL393220 GPH393218:GPH393220 GZD393218:GZD393220 HIZ393218:HIZ393220 HSV393218:HSV393220 ICR393218:ICR393220 IMN393218:IMN393220 IWJ393218:IWJ393220 JGF393218:JGF393220 JQB393218:JQB393220 JZX393218:JZX393220 KJT393218:KJT393220 KTP393218:KTP393220 LDL393218:LDL393220 LNH393218:LNH393220 LXD393218:LXD393220 MGZ393218:MGZ393220 MQV393218:MQV393220 NAR393218:NAR393220 NKN393218:NKN393220 NUJ393218:NUJ393220 OEF393218:OEF393220 OOB393218:OOB393220 OXX393218:OXX393220 PHT393218:PHT393220 PRP393218:PRP393220 QBL393218:QBL393220 QLH393218:QLH393220 QVD393218:QVD393220 REZ393218:REZ393220 ROV393218:ROV393220 RYR393218:RYR393220 SIN393218:SIN393220 SSJ393218:SSJ393220 TCF393218:TCF393220 TMB393218:TMB393220 TVX393218:TVX393220 UFT393218:UFT393220 UPP393218:UPP393220 UZL393218:UZL393220 VJH393218:VJH393220 VTD393218:VTD393220 WCZ393218:WCZ393220 WMV393218:WMV393220 WWR393218:WWR393220 AB458754:AB458756 KF458754:KF458756 UB458754:UB458756 ADX458754:ADX458756 ANT458754:ANT458756 AXP458754:AXP458756 BHL458754:BHL458756 BRH458754:BRH458756 CBD458754:CBD458756 CKZ458754:CKZ458756 CUV458754:CUV458756 DER458754:DER458756 DON458754:DON458756 DYJ458754:DYJ458756 EIF458754:EIF458756 ESB458754:ESB458756 FBX458754:FBX458756 FLT458754:FLT458756 FVP458754:FVP458756 GFL458754:GFL458756 GPH458754:GPH458756 GZD458754:GZD458756 HIZ458754:HIZ458756 HSV458754:HSV458756 ICR458754:ICR458756 IMN458754:IMN458756 IWJ458754:IWJ458756 JGF458754:JGF458756 JQB458754:JQB458756 JZX458754:JZX458756 KJT458754:KJT458756 KTP458754:KTP458756 LDL458754:LDL458756 LNH458754:LNH458756 LXD458754:LXD458756 MGZ458754:MGZ458756 MQV458754:MQV458756 NAR458754:NAR458756 NKN458754:NKN458756 NUJ458754:NUJ458756 OEF458754:OEF458756 OOB458754:OOB458756 OXX458754:OXX458756 PHT458754:PHT458756 PRP458754:PRP458756 QBL458754:QBL458756 QLH458754:QLH458756 QVD458754:QVD458756 REZ458754:REZ458756 ROV458754:ROV458756 RYR458754:RYR458756 SIN458754:SIN458756 SSJ458754:SSJ458756 TCF458754:TCF458756 TMB458754:TMB458756 TVX458754:TVX458756 UFT458754:UFT458756 UPP458754:UPP458756 UZL458754:UZL458756 VJH458754:VJH458756 VTD458754:VTD458756 WCZ458754:WCZ458756 WMV458754:WMV458756 WWR458754:WWR458756 AB524290:AB524292 KF524290:KF524292 UB524290:UB524292 ADX524290:ADX524292 ANT524290:ANT524292 AXP524290:AXP524292 BHL524290:BHL524292 BRH524290:BRH524292 CBD524290:CBD524292 CKZ524290:CKZ524292 CUV524290:CUV524292 DER524290:DER524292 DON524290:DON524292 DYJ524290:DYJ524292 EIF524290:EIF524292 ESB524290:ESB524292 FBX524290:FBX524292 FLT524290:FLT524292 FVP524290:FVP524292 GFL524290:GFL524292 GPH524290:GPH524292 GZD524290:GZD524292 HIZ524290:HIZ524292 HSV524290:HSV524292 ICR524290:ICR524292 IMN524290:IMN524292 IWJ524290:IWJ524292 JGF524290:JGF524292 JQB524290:JQB524292 JZX524290:JZX524292 KJT524290:KJT524292 KTP524290:KTP524292 LDL524290:LDL524292 LNH524290:LNH524292 LXD524290:LXD524292 MGZ524290:MGZ524292 MQV524290:MQV524292 NAR524290:NAR524292 NKN524290:NKN524292 NUJ524290:NUJ524292 OEF524290:OEF524292 OOB524290:OOB524292 OXX524290:OXX524292 PHT524290:PHT524292 PRP524290:PRP524292 QBL524290:QBL524292 QLH524290:QLH524292 QVD524290:QVD524292 REZ524290:REZ524292 ROV524290:ROV524292 RYR524290:RYR524292 SIN524290:SIN524292 SSJ524290:SSJ524292 TCF524290:TCF524292 TMB524290:TMB524292 TVX524290:TVX524292 UFT524290:UFT524292 UPP524290:UPP524292 UZL524290:UZL524292 VJH524290:VJH524292 VTD524290:VTD524292 WCZ524290:WCZ524292 WMV524290:WMV524292 WWR524290:WWR524292 AB589826:AB589828 KF589826:KF589828 UB589826:UB589828 ADX589826:ADX589828 ANT589826:ANT589828 AXP589826:AXP589828 BHL589826:BHL589828 BRH589826:BRH589828 CBD589826:CBD589828 CKZ589826:CKZ589828 CUV589826:CUV589828 DER589826:DER589828 DON589826:DON589828 DYJ589826:DYJ589828 EIF589826:EIF589828 ESB589826:ESB589828 FBX589826:FBX589828 FLT589826:FLT589828 FVP589826:FVP589828 GFL589826:GFL589828 GPH589826:GPH589828 GZD589826:GZD589828 HIZ589826:HIZ589828 HSV589826:HSV589828 ICR589826:ICR589828 IMN589826:IMN589828 IWJ589826:IWJ589828 JGF589826:JGF589828 JQB589826:JQB589828 JZX589826:JZX589828 KJT589826:KJT589828 KTP589826:KTP589828 LDL589826:LDL589828 LNH589826:LNH589828 LXD589826:LXD589828 MGZ589826:MGZ589828 MQV589826:MQV589828 NAR589826:NAR589828 NKN589826:NKN589828 NUJ589826:NUJ589828 OEF589826:OEF589828 OOB589826:OOB589828 OXX589826:OXX589828 PHT589826:PHT589828 PRP589826:PRP589828 QBL589826:QBL589828 QLH589826:QLH589828 QVD589826:QVD589828 REZ589826:REZ589828 ROV589826:ROV589828 RYR589826:RYR589828 SIN589826:SIN589828 SSJ589826:SSJ589828 TCF589826:TCF589828 TMB589826:TMB589828 TVX589826:TVX589828 UFT589826:UFT589828 UPP589826:UPP589828 UZL589826:UZL589828 VJH589826:VJH589828 VTD589826:VTD589828 WCZ589826:WCZ589828 WMV589826:WMV589828 WWR589826:WWR589828 AB655362:AB655364 KF655362:KF655364 UB655362:UB655364 ADX655362:ADX655364 ANT655362:ANT655364 AXP655362:AXP655364 BHL655362:BHL655364 BRH655362:BRH655364 CBD655362:CBD655364 CKZ655362:CKZ655364 CUV655362:CUV655364 DER655362:DER655364 DON655362:DON655364 DYJ655362:DYJ655364 EIF655362:EIF655364 ESB655362:ESB655364 FBX655362:FBX655364 FLT655362:FLT655364 FVP655362:FVP655364 GFL655362:GFL655364 GPH655362:GPH655364 GZD655362:GZD655364 HIZ655362:HIZ655364 HSV655362:HSV655364 ICR655362:ICR655364 IMN655362:IMN655364 IWJ655362:IWJ655364 JGF655362:JGF655364 JQB655362:JQB655364 JZX655362:JZX655364 KJT655362:KJT655364 KTP655362:KTP655364 LDL655362:LDL655364 LNH655362:LNH655364 LXD655362:LXD655364 MGZ655362:MGZ655364 MQV655362:MQV655364 NAR655362:NAR655364 NKN655362:NKN655364 NUJ655362:NUJ655364 OEF655362:OEF655364 OOB655362:OOB655364 OXX655362:OXX655364 PHT655362:PHT655364 PRP655362:PRP655364 QBL655362:QBL655364 QLH655362:QLH655364 QVD655362:QVD655364 REZ655362:REZ655364 ROV655362:ROV655364 RYR655362:RYR655364 SIN655362:SIN655364 SSJ655362:SSJ655364 TCF655362:TCF655364 TMB655362:TMB655364 TVX655362:TVX655364 UFT655362:UFT655364 UPP655362:UPP655364 UZL655362:UZL655364 VJH655362:VJH655364 VTD655362:VTD655364 WCZ655362:WCZ655364 WMV655362:WMV655364 WWR655362:WWR655364 AB720898:AB720900 KF720898:KF720900 UB720898:UB720900 ADX720898:ADX720900 ANT720898:ANT720900 AXP720898:AXP720900 BHL720898:BHL720900 BRH720898:BRH720900 CBD720898:CBD720900 CKZ720898:CKZ720900 CUV720898:CUV720900 DER720898:DER720900 DON720898:DON720900 DYJ720898:DYJ720900 EIF720898:EIF720900 ESB720898:ESB720900 FBX720898:FBX720900 FLT720898:FLT720900 FVP720898:FVP720900 GFL720898:GFL720900 GPH720898:GPH720900 GZD720898:GZD720900 HIZ720898:HIZ720900 HSV720898:HSV720900 ICR720898:ICR720900 IMN720898:IMN720900 IWJ720898:IWJ720900 JGF720898:JGF720900 JQB720898:JQB720900 JZX720898:JZX720900 KJT720898:KJT720900 KTP720898:KTP720900 LDL720898:LDL720900 LNH720898:LNH720900 LXD720898:LXD720900 MGZ720898:MGZ720900 MQV720898:MQV720900 NAR720898:NAR720900 NKN720898:NKN720900 NUJ720898:NUJ720900 OEF720898:OEF720900 OOB720898:OOB720900 OXX720898:OXX720900 PHT720898:PHT720900 PRP720898:PRP720900 QBL720898:QBL720900 QLH720898:QLH720900 QVD720898:QVD720900 REZ720898:REZ720900 ROV720898:ROV720900 RYR720898:RYR720900 SIN720898:SIN720900 SSJ720898:SSJ720900 TCF720898:TCF720900 TMB720898:TMB720900 TVX720898:TVX720900 UFT720898:UFT720900 UPP720898:UPP720900 UZL720898:UZL720900 VJH720898:VJH720900 VTD720898:VTD720900 WCZ720898:WCZ720900 WMV720898:WMV720900 WWR720898:WWR720900 AB786434:AB786436 KF786434:KF786436 UB786434:UB786436 ADX786434:ADX786436 ANT786434:ANT786436 AXP786434:AXP786436 BHL786434:BHL786436 BRH786434:BRH786436 CBD786434:CBD786436 CKZ786434:CKZ786436 CUV786434:CUV786436 DER786434:DER786436 DON786434:DON786436 DYJ786434:DYJ786436 EIF786434:EIF786436 ESB786434:ESB786436 FBX786434:FBX786436 FLT786434:FLT786436 FVP786434:FVP786436 GFL786434:GFL786436 GPH786434:GPH786436 GZD786434:GZD786436 HIZ786434:HIZ786436 HSV786434:HSV786436 ICR786434:ICR786436 IMN786434:IMN786436 IWJ786434:IWJ786436 JGF786434:JGF786436 JQB786434:JQB786436 JZX786434:JZX786436 KJT786434:KJT786436 KTP786434:KTP786436 LDL786434:LDL786436 LNH786434:LNH786436 LXD786434:LXD786436 MGZ786434:MGZ786436 MQV786434:MQV786436 NAR786434:NAR786436 NKN786434:NKN786436 NUJ786434:NUJ786436 OEF786434:OEF786436 OOB786434:OOB786436 OXX786434:OXX786436 PHT786434:PHT786436 PRP786434:PRP786436 QBL786434:QBL786436 QLH786434:QLH786436 QVD786434:QVD786436 REZ786434:REZ786436 ROV786434:ROV786436 RYR786434:RYR786436 SIN786434:SIN786436 SSJ786434:SSJ786436 TCF786434:TCF786436 TMB786434:TMB786436 TVX786434:TVX786436 UFT786434:UFT786436 UPP786434:UPP786436 UZL786434:UZL786436 VJH786434:VJH786436 VTD786434:VTD786436 WCZ786434:WCZ786436 WMV786434:WMV786436 WWR786434:WWR786436 AB851970:AB851972 KF851970:KF851972 UB851970:UB851972 ADX851970:ADX851972 ANT851970:ANT851972 AXP851970:AXP851972 BHL851970:BHL851972 BRH851970:BRH851972 CBD851970:CBD851972 CKZ851970:CKZ851972 CUV851970:CUV851972 DER851970:DER851972 DON851970:DON851972 DYJ851970:DYJ851972 EIF851970:EIF851972 ESB851970:ESB851972 FBX851970:FBX851972 FLT851970:FLT851972 FVP851970:FVP851972 GFL851970:GFL851972 GPH851970:GPH851972 GZD851970:GZD851972 HIZ851970:HIZ851972 HSV851970:HSV851972 ICR851970:ICR851972 IMN851970:IMN851972 IWJ851970:IWJ851972 JGF851970:JGF851972 JQB851970:JQB851972 JZX851970:JZX851972 KJT851970:KJT851972 KTP851970:KTP851972 LDL851970:LDL851972 LNH851970:LNH851972 LXD851970:LXD851972 MGZ851970:MGZ851972 MQV851970:MQV851972 NAR851970:NAR851972 NKN851970:NKN851972 NUJ851970:NUJ851972 OEF851970:OEF851972 OOB851970:OOB851972 OXX851970:OXX851972 PHT851970:PHT851972 PRP851970:PRP851972 QBL851970:QBL851972 QLH851970:QLH851972 QVD851970:QVD851972 REZ851970:REZ851972 ROV851970:ROV851972 RYR851970:RYR851972 SIN851970:SIN851972 SSJ851970:SSJ851972 TCF851970:TCF851972 TMB851970:TMB851972 TVX851970:TVX851972 UFT851970:UFT851972 UPP851970:UPP851972 UZL851970:UZL851972 VJH851970:VJH851972 VTD851970:VTD851972 WCZ851970:WCZ851972 WMV851970:WMV851972 WWR851970:WWR851972 AB917506:AB917508 KF917506:KF917508 UB917506:UB917508 ADX917506:ADX917508 ANT917506:ANT917508 AXP917506:AXP917508 BHL917506:BHL917508 BRH917506:BRH917508 CBD917506:CBD917508 CKZ917506:CKZ917508 CUV917506:CUV917508 DER917506:DER917508 DON917506:DON917508 DYJ917506:DYJ917508 EIF917506:EIF917508 ESB917506:ESB917508 FBX917506:FBX917508 FLT917506:FLT917508 FVP917506:FVP917508 GFL917506:GFL917508 GPH917506:GPH917508 GZD917506:GZD917508 HIZ917506:HIZ917508 HSV917506:HSV917508 ICR917506:ICR917508 IMN917506:IMN917508 IWJ917506:IWJ917508 JGF917506:JGF917508 JQB917506:JQB917508 JZX917506:JZX917508 KJT917506:KJT917508 KTP917506:KTP917508 LDL917506:LDL917508 LNH917506:LNH917508 LXD917506:LXD917508 MGZ917506:MGZ917508 MQV917506:MQV917508 NAR917506:NAR917508 NKN917506:NKN917508 NUJ917506:NUJ917508 OEF917506:OEF917508 OOB917506:OOB917508 OXX917506:OXX917508 PHT917506:PHT917508 PRP917506:PRP917508 QBL917506:QBL917508 QLH917506:QLH917508 QVD917506:QVD917508 REZ917506:REZ917508 ROV917506:ROV917508 RYR917506:RYR917508 SIN917506:SIN917508 SSJ917506:SSJ917508 TCF917506:TCF917508 TMB917506:TMB917508 TVX917506:TVX917508 UFT917506:UFT917508 UPP917506:UPP917508 UZL917506:UZL917508 VJH917506:VJH917508 VTD917506:VTD917508 WCZ917506:WCZ917508 WMV917506:WMV917508 WWR917506:WWR917508 AB983042:AB983044 KF983042:KF983044 UB983042:UB983044 ADX983042:ADX983044 ANT983042:ANT983044 AXP983042:AXP983044 BHL983042:BHL983044 BRH983042:BRH983044 CBD983042:CBD983044 CKZ983042:CKZ983044 CUV983042:CUV983044 DER983042:DER983044 DON983042:DON983044 DYJ983042:DYJ983044 EIF983042:EIF983044 ESB983042:ESB983044 FBX983042:FBX983044 FLT983042:FLT983044 FVP983042:FVP983044 GFL983042:GFL983044 GPH983042:GPH983044 GZD983042:GZD983044 HIZ983042:HIZ983044 HSV983042:HSV983044 ICR983042:ICR983044 IMN983042:IMN983044 IWJ983042:IWJ983044 JGF983042:JGF983044 JQB983042:JQB983044 JZX983042:JZX983044 KJT983042:KJT983044 KTP983042:KTP983044 LDL983042:LDL983044 LNH983042:LNH983044 LXD983042:LXD983044 MGZ983042:MGZ983044 MQV983042:MQV983044 NAR983042:NAR983044 NKN983042:NKN983044 NUJ983042:NUJ983044 OEF983042:OEF983044 OOB983042:OOB983044 OXX983042:OXX983044 PHT983042:PHT983044 PRP983042:PRP983044 QBL983042:QBL983044 QLH983042:QLH983044 QVD983042:QVD983044 REZ983042:REZ983044 ROV983042:ROV983044 RYR983042:RYR983044 SIN983042:SIN983044 SSJ983042:SSJ983044 TCF983042:TCF983044 TMB983042:TMB983044 TVX983042:TVX983044 UFT983042:UFT983044 UPP983042:UPP983044 UZL983042:UZL983044 VJH983042:VJH983044 VTD983042:VTD983044 WCZ983042:WCZ983044 WMV983042:WMV983044 WWR983042:WWR983044 AE65532 KI65532 UE65532 AEA65532 ANW65532 AXS65532 BHO65532 BRK65532 CBG65532 CLC65532 CUY65532 DEU65532 DOQ65532 DYM65532 EII65532 ESE65532 FCA65532 FLW65532 FVS65532 GFO65532 GPK65532 GZG65532 HJC65532 HSY65532 ICU65532 IMQ65532 IWM65532 JGI65532 JQE65532 KAA65532 KJW65532 KTS65532 LDO65532 LNK65532 LXG65532 MHC65532 MQY65532 NAU65532 NKQ65532 NUM65532 OEI65532 OOE65532 OYA65532 PHW65532 PRS65532 QBO65532 QLK65532 QVG65532 RFC65532 ROY65532 RYU65532 SIQ65532 SSM65532 TCI65532 TME65532 TWA65532 UFW65532 UPS65532 UZO65532 VJK65532 VTG65532 WDC65532 WMY65532 WWU65532 AE131068 KI131068 UE131068 AEA131068 ANW131068 AXS131068 BHO131068 BRK131068 CBG131068 CLC131068 CUY131068 DEU131068 DOQ131068 DYM131068 EII131068 ESE131068 FCA131068 FLW131068 FVS131068 GFO131068 GPK131068 GZG131068 HJC131068 HSY131068 ICU131068 IMQ131068 IWM131068 JGI131068 JQE131068 KAA131068 KJW131068 KTS131068 LDO131068 LNK131068 LXG131068 MHC131068 MQY131068 NAU131068 NKQ131068 NUM131068 OEI131068 OOE131068 OYA131068 PHW131068 PRS131068 QBO131068 QLK131068 QVG131068 RFC131068 ROY131068 RYU131068 SIQ131068 SSM131068 TCI131068 TME131068 TWA131068 UFW131068 UPS131068 UZO131068 VJK131068 VTG131068 WDC131068 WMY131068 WWU131068 AE196604 KI196604 UE196604 AEA196604 ANW196604 AXS196604 BHO196604 BRK196604 CBG196604 CLC196604 CUY196604 DEU196604 DOQ196604 DYM196604 EII196604 ESE196604 FCA196604 FLW196604 FVS196604 GFO196604 GPK196604 GZG196604 HJC196604 HSY196604 ICU196604 IMQ196604 IWM196604 JGI196604 JQE196604 KAA196604 KJW196604 KTS196604 LDO196604 LNK196604 LXG196604 MHC196604 MQY196604 NAU196604 NKQ196604 NUM196604 OEI196604 OOE196604 OYA196604 PHW196604 PRS196604 QBO196604 QLK196604 QVG196604 RFC196604 ROY196604 RYU196604 SIQ196604 SSM196604 TCI196604 TME196604 TWA196604 UFW196604 UPS196604 UZO196604 VJK196604 VTG196604 WDC196604 WMY196604 WWU196604 AE262140 KI262140 UE262140 AEA262140 ANW262140 AXS262140 BHO262140 BRK262140 CBG262140 CLC262140 CUY262140 DEU262140 DOQ262140 DYM262140 EII262140 ESE262140 FCA262140 FLW262140 FVS262140 GFO262140 GPK262140 GZG262140 HJC262140 HSY262140 ICU262140 IMQ262140 IWM262140 JGI262140 JQE262140 KAA262140 KJW262140 KTS262140 LDO262140 LNK262140 LXG262140 MHC262140 MQY262140 NAU262140 NKQ262140 NUM262140 OEI262140 OOE262140 OYA262140 PHW262140 PRS262140 QBO262140 QLK262140 QVG262140 RFC262140 ROY262140 RYU262140 SIQ262140 SSM262140 TCI262140 TME262140 TWA262140 UFW262140 UPS262140 UZO262140 VJK262140 VTG262140 WDC262140 WMY262140 WWU262140 AE327676 KI327676 UE327676 AEA327676 ANW327676 AXS327676 BHO327676 BRK327676 CBG327676 CLC327676 CUY327676 DEU327676 DOQ327676 DYM327676 EII327676 ESE327676 FCA327676 FLW327676 FVS327676 GFO327676 GPK327676 GZG327676 HJC327676 HSY327676 ICU327676 IMQ327676 IWM327676 JGI327676 JQE327676 KAA327676 KJW327676 KTS327676 LDO327676 LNK327676 LXG327676 MHC327676 MQY327676 NAU327676 NKQ327676 NUM327676 OEI327676 OOE327676 OYA327676 PHW327676 PRS327676 QBO327676 QLK327676 QVG327676 RFC327676 ROY327676 RYU327676 SIQ327676 SSM327676 TCI327676 TME327676 TWA327676 UFW327676 UPS327676 UZO327676 VJK327676 VTG327676 WDC327676 WMY327676 WWU327676 AE393212 KI393212 UE393212 AEA393212 ANW393212 AXS393212 BHO393212 BRK393212 CBG393212 CLC393212 CUY393212 DEU393212 DOQ393212 DYM393212 EII393212 ESE393212 FCA393212 FLW393212 FVS393212 GFO393212 GPK393212 GZG393212 HJC393212 HSY393212 ICU393212 IMQ393212 IWM393212 JGI393212 JQE393212 KAA393212 KJW393212 KTS393212 LDO393212 LNK393212 LXG393212 MHC393212 MQY393212 NAU393212 NKQ393212 NUM393212 OEI393212 OOE393212 OYA393212 PHW393212 PRS393212 QBO393212 QLK393212 QVG393212 RFC393212 ROY393212 RYU393212 SIQ393212 SSM393212 TCI393212 TME393212 TWA393212 UFW393212 UPS393212 UZO393212 VJK393212 VTG393212 WDC393212 WMY393212 WWU393212 AE458748 KI458748 UE458748 AEA458748 ANW458748 AXS458748 BHO458748 BRK458748 CBG458748 CLC458748 CUY458748 DEU458748 DOQ458748 DYM458748 EII458748 ESE458748 FCA458748 FLW458748 FVS458748 GFO458748 GPK458748 GZG458748 HJC458748 HSY458748 ICU458748 IMQ458748 IWM458748 JGI458748 JQE458748 KAA458748 KJW458748 KTS458748 LDO458748 LNK458748 LXG458748 MHC458748 MQY458748 NAU458748 NKQ458748 NUM458748 OEI458748 OOE458748 OYA458748 PHW458748 PRS458748 QBO458748 QLK458748 QVG458748 RFC458748 ROY458748 RYU458748 SIQ458748 SSM458748 TCI458748 TME458748 TWA458748 UFW458748 UPS458748 UZO458748 VJK458748 VTG458748 WDC458748 WMY458748 WWU458748 AE524284 KI524284 UE524284 AEA524284 ANW524284 AXS524284 BHO524284 BRK524284 CBG524284 CLC524284 CUY524284 DEU524284 DOQ524284 DYM524284 EII524284 ESE524284 FCA524284 FLW524284 FVS524284 GFO524284 GPK524284 GZG524284 HJC524284 HSY524284 ICU524284 IMQ524284 IWM524284 JGI524284 JQE524284 KAA524284 KJW524284 KTS524284 LDO524284 LNK524284 LXG524284 MHC524284 MQY524284 NAU524284 NKQ524284 NUM524284 OEI524284 OOE524284 OYA524284 PHW524284 PRS524284 QBO524284 QLK524284 QVG524284 RFC524284 ROY524284 RYU524284 SIQ524284 SSM524284 TCI524284 TME524284 TWA524284 UFW524284 UPS524284 UZO524284 VJK524284 VTG524284 WDC524284 WMY524284 WWU524284 AE589820 KI589820 UE589820 AEA589820 ANW589820 AXS589820 BHO589820 BRK589820 CBG589820 CLC589820 CUY589820 DEU589820 DOQ589820 DYM589820 EII589820 ESE589820 FCA589820 FLW589820 FVS589820 GFO589820 GPK589820 GZG589820 HJC589820 HSY589820 ICU589820 IMQ589820 IWM589820 JGI589820 JQE589820 KAA589820 KJW589820 KTS589820 LDO589820 LNK589820 LXG589820 MHC589820 MQY589820 NAU589820 NKQ589820 NUM589820 OEI589820 OOE589820 OYA589820 PHW589820 PRS589820 QBO589820 QLK589820 QVG589820 RFC589820 ROY589820 RYU589820 SIQ589820 SSM589820 TCI589820 TME589820 TWA589820 UFW589820 UPS589820 UZO589820 VJK589820 VTG589820 WDC589820 WMY589820 WWU589820 AE655356 KI655356 UE655356 AEA655356 ANW655356 AXS655356 BHO655356 BRK655356 CBG655356 CLC655356 CUY655356 DEU655356 DOQ655356 DYM655356 EII655356 ESE655356 FCA655356 FLW655356 FVS655356 GFO655356 GPK655356 GZG655356 HJC655356 HSY655356 ICU655356 IMQ655356 IWM655356 JGI655356 JQE655356 KAA655356 KJW655356 KTS655356 LDO655356 LNK655356 LXG655356 MHC655356 MQY655356 NAU655356 NKQ655356 NUM655356 OEI655356 OOE655356 OYA655356 PHW655356 PRS655356 QBO655356 QLK655356 QVG655356 RFC655356 ROY655356 RYU655356 SIQ655356 SSM655356 TCI655356 TME655356 TWA655356 UFW655356 UPS655356 UZO655356 VJK655356 VTG655356 WDC655356 WMY655356 WWU655356 AE720892 KI720892 UE720892 AEA720892 ANW720892 AXS720892 BHO720892 BRK720892 CBG720892 CLC720892 CUY720892 DEU720892 DOQ720892 DYM720892 EII720892 ESE720892 FCA720892 FLW720892 FVS720892 GFO720892 GPK720892 GZG720892 HJC720892 HSY720892 ICU720892 IMQ720892 IWM720892 JGI720892 JQE720892 KAA720892 KJW720892 KTS720892 LDO720892 LNK720892 LXG720892 MHC720892 MQY720892 NAU720892 NKQ720892 NUM720892 OEI720892 OOE720892 OYA720892 PHW720892 PRS720892 QBO720892 QLK720892 QVG720892 RFC720892 ROY720892 RYU720892 SIQ720892 SSM720892 TCI720892 TME720892 TWA720892 UFW720892 UPS720892 UZO720892 VJK720892 VTG720892 WDC720892 WMY720892 WWU720892 AE786428 KI786428 UE786428 AEA786428 ANW786428 AXS786428 BHO786428 BRK786428 CBG786428 CLC786428 CUY786428 DEU786428 DOQ786428 DYM786428 EII786428 ESE786428 FCA786428 FLW786428 FVS786428 GFO786428 GPK786428 GZG786428 HJC786428 HSY786428 ICU786428 IMQ786428 IWM786428 JGI786428 JQE786428 KAA786428 KJW786428 KTS786428 LDO786428 LNK786428 LXG786428 MHC786428 MQY786428 NAU786428 NKQ786428 NUM786428 OEI786428 OOE786428 OYA786428 PHW786428 PRS786428 QBO786428 QLK786428 QVG786428 RFC786428 ROY786428 RYU786428 SIQ786428 SSM786428 TCI786428 TME786428 TWA786428 UFW786428 UPS786428 UZO786428 VJK786428 VTG786428 WDC786428 WMY786428 WWU786428 AE851964 KI851964 UE851964 AEA851964 ANW851964 AXS851964 BHO851964 BRK851964 CBG851964 CLC851964 CUY851964 DEU851964 DOQ851964 DYM851964 EII851964 ESE851964 FCA851964 FLW851964 FVS851964 GFO851964 GPK851964 GZG851964 HJC851964 HSY851964 ICU851964 IMQ851964 IWM851964 JGI851964 JQE851964 KAA851964 KJW851964 KTS851964 LDO851964 LNK851964 LXG851964 MHC851964 MQY851964 NAU851964 NKQ851964 NUM851964 OEI851964 OOE851964 OYA851964 PHW851964 PRS851964 QBO851964 QLK851964 QVG851964 RFC851964 ROY851964 RYU851964 SIQ851964 SSM851964 TCI851964 TME851964 TWA851964 UFW851964 UPS851964 UZO851964 VJK851964 VTG851964 WDC851964 WMY851964 WWU851964 AE917500 KI917500 UE917500 AEA917500 ANW917500 AXS917500 BHO917500 BRK917500 CBG917500 CLC917500 CUY917500 DEU917500 DOQ917500 DYM917500 EII917500 ESE917500 FCA917500 FLW917500 FVS917500 GFO917500 GPK917500 GZG917500 HJC917500 HSY917500 ICU917500 IMQ917500 IWM917500 JGI917500 JQE917500 KAA917500 KJW917500 KTS917500 LDO917500 LNK917500 LXG917500 MHC917500 MQY917500 NAU917500 NKQ917500 NUM917500 OEI917500 OOE917500 OYA917500 PHW917500 PRS917500 QBO917500 QLK917500 QVG917500 RFC917500 ROY917500 RYU917500 SIQ917500 SSM917500 TCI917500 TME917500 TWA917500 UFW917500 UPS917500 UZO917500 VJK917500 VTG917500 WDC917500 WMY917500 WWU917500 AE983036 KI983036 UE983036 AEA983036 ANW983036 AXS983036 BHO983036 BRK983036 CBG983036 CLC983036 CUY983036 DEU983036 DOQ983036 DYM983036 EII983036 ESE983036 FCA983036 FLW983036 FVS983036 GFO983036 GPK983036 GZG983036 HJC983036 HSY983036 ICU983036 IMQ983036 IWM983036 JGI983036 JQE983036 KAA983036 KJW983036 KTS983036 LDO983036 LNK983036 LXG983036 MHC983036 MQY983036 NAU983036 NKQ983036 NUM983036 OEI983036 OOE983036 OYA983036 PHW983036 PRS983036 QBO983036 QLK983036 QVG983036 RFC983036 ROY983036 RYU983036 SIQ983036 SSM983036 TCI983036 TME983036 TWA983036 UFW983036 UPS983036 UZO983036 VJK983036 VTG983036 WDC983036 WMY983036 WWU983036 AE65538:AE65539 KI65538:KI65539 UE65538:UE65539 AEA65538:AEA65539 ANW65538:ANW65539 AXS65538:AXS65539 BHO65538:BHO65539 BRK65538:BRK65539 CBG65538:CBG65539 CLC65538:CLC65539 CUY65538:CUY65539 DEU65538:DEU65539 DOQ65538:DOQ65539 DYM65538:DYM65539 EII65538:EII65539 ESE65538:ESE65539 FCA65538:FCA65539 FLW65538:FLW65539 FVS65538:FVS65539 GFO65538:GFO65539 GPK65538:GPK65539 GZG65538:GZG65539 HJC65538:HJC65539 HSY65538:HSY65539 ICU65538:ICU65539 IMQ65538:IMQ65539 IWM65538:IWM65539 JGI65538:JGI65539 JQE65538:JQE65539 KAA65538:KAA65539 KJW65538:KJW65539 KTS65538:KTS65539 LDO65538:LDO65539 LNK65538:LNK65539 LXG65538:LXG65539 MHC65538:MHC65539 MQY65538:MQY65539 NAU65538:NAU65539 NKQ65538:NKQ65539 NUM65538:NUM65539 OEI65538:OEI65539 OOE65538:OOE65539 OYA65538:OYA65539 PHW65538:PHW65539 PRS65538:PRS65539 QBO65538:QBO65539 QLK65538:QLK65539 QVG65538:QVG65539 RFC65538:RFC65539 ROY65538:ROY65539 RYU65538:RYU65539 SIQ65538:SIQ65539 SSM65538:SSM65539 TCI65538:TCI65539 TME65538:TME65539 TWA65538:TWA65539 UFW65538:UFW65539 UPS65538:UPS65539 UZO65538:UZO65539 VJK65538:VJK65539 VTG65538:VTG65539 WDC65538:WDC65539 WMY65538:WMY65539 WWU65538:WWU65539 AE131074:AE131075 KI131074:KI131075 UE131074:UE131075 AEA131074:AEA131075 ANW131074:ANW131075 AXS131074:AXS131075 BHO131074:BHO131075 BRK131074:BRK131075 CBG131074:CBG131075 CLC131074:CLC131075 CUY131074:CUY131075 DEU131074:DEU131075 DOQ131074:DOQ131075 DYM131074:DYM131075 EII131074:EII131075 ESE131074:ESE131075 FCA131074:FCA131075 FLW131074:FLW131075 FVS131074:FVS131075 GFO131074:GFO131075 GPK131074:GPK131075 GZG131074:GZG131075 HJC131074:HJC131075 HSY131074:HSY131075 ICU131074:ICU131075 IMQ131074:IMQ131075 IWM131074:IWM131075 JGI131074:JGI131075 JQE131074:JQE131075 KAA131074:KAA131075 KJW131074:KJW131075 KTS131074:KTS131075 LDO131074:LDO131075 LNK131074:LNK131075 LXG131074:LXG131075 MHC131074:MHC131075 MQY131074:MQY131075 NAU131074:NAU131075 NKQ131074:NKQ131075 NUM131074:NUM131075 OEI131074:OEI131075 OOE131074:OOE131075 OYA131074:OYA131075 PHW131074:PHW131075 PRS131074:PRS131075 QBO131074:QBO131075 QLK131074:QLK131075 QVG131074:QVG131075 RFC131074:RFC131075 ROY131074:ROY131075 RYU131074:RYU131075 SIQ131074:SIQ131075 SSM131074:SSM131075 TCI131074:TCI131075 TME131074:TME131075 TWA131074:TWA131075 UFW131074:UFW131075 UPS131074:UPS131075 UZO131074:UZO131075 VJK131074:VJK131075 VTG131074:VTG131075 WDC131074:WDC131075 WMY131074:WMY131075 WWU131074:WWU131075 AE196610:AE196611 KI196610:KI196611 UE196610:UE196611 AEA196610:AEA196611 ANW196610:ANW196611 AXS196610:AXS196611 BHO196610:BHO196611 BRK196610:BRK196611 CBG196610:CBG196611 CLC196610:CLC196611 CUY196610:CUY196611 DEU196610:DEU196611 DOQ196610:DOQ196611 DYM196610:DYM196611 EII196610:EII196611 ESE196610:ESE196611 FCA196610:FCA196611 FLW196610:FLW196611 FVS196610:FVS196611 GFO196610:GFO196611 GPK196610:GPK196611 GZG196610:GZG196611 HJC196610:HJC196611 HSY196610:HSY196611 ICU196610:ICU196611 IMQ196610:IMQ196611 IWM196610:IWM196611 JGI196610:JGI196611 JQE196610:JQE196611 KAA196610:KAA196611 KJW196610:KJW196611 KTS196610:KTS196611 LDO196610:LDO196611 LNK196610:LNK196611 LXG196610:LXG196611 MHC196610:MHC196611 MQY196610:MQY196611 NAU196610:NAU196611 NKQ196610:NKQ196611 NUM196610:NUM196611 OEI196610:OEI196611 OOE196610:OOE196611 OYA196610:OYA196611 PHW196610:PHW196611 PRS196610:PRS196611 QBO196610:QBO196611 QLK196610:QLK196611 QVG196610:QVG196611 RFC196610:RFC196611 ROY196610:ROY196611 RYU196610:RYU196611 SIQ196610:SIQ196611 SSM196610:SSM196611 TCI196610:TCI196611 TME196610:TME196611 TWA196610:TWA196611 UFW196610:UFW196611 UPS196610:UPS196611 UZO196610:UZO196611 VJK196610:VJK196611 VTG196610:VTG196611 WDC196610:WDC196611 WMY196610:WMY196611 WWU196610:WWU196611 AE262146:AE262147 KI262146:KI262147 UE262146:UE262147 AEA262146:AEA262147 ANW262146:ANW262147 AXS262146:AXS262147 BHO262146:BHO262147 BRK262146:BRK262147 CBG262146:CBG262147 CLC262146:CLC262147 CUY262146:CUY262147 DEU262146:DEU262147 DOQ262146:DOQ262147 DYM262146:DYM262147 EII262146:EII262147 ESE262146:ESE262147 FCA262146:FCA262147 FLW262146:FLW262147 FVS262146:FVS262147 GFO262146:GFO262147 GPK262146:GPK262147 GZG262146:GZG262147 HJC262146:HJC262147 HSY262146:HSY262147 ICU262146:ICU262147 IMQ262146:IMQ262147 IWM262146:IWM262147 JGI262146:JGI262147 JQE262146:JQE262147 KAA262146:KAA262147 KJW262146:KJW262147 KTS262146:KTS262147 LDO262146:LDO262147 LNK262146:LNK262147 LXG262146:LXG262147 MHC262146:MHC262147 MQY262146:MQY262147 NAU262146:NAU262147 NKQ262146:NKQ262147 NUM262146:NUM262147 OEI262146:OEI262147 OOE262146:OOE262147 OYA262146:OYA262147 PHW262146:PHW262147 PRS262146:PRS262147 QBO262146:QBO262147 QLK262146:QLK262147 QVG262146:QVG262147 RFC262146:RFC262147 ROY262146:ROY262147 RYU262146:RYU262147 SIQ262146:SIQ262147 SSM262146:SSM262147 TCI262146:TCI262147 TME262146:TME262147 TWA262146:TWA262147 UFW262146:UFW262147 UPS262146:UPS262147 UZO262146:UZO262147 VJK262146:VJK262147 VTG262146:VTG262147 WDC262146:WDC262147 WMY262146:WMY262147 WWU262146:WWU262147 AE327682:AE327683 KI327682:KI327683 UE327682:UE327683 AEA327682:AEA327683 ANW327682:ANW327683 AXS327682:AXS327683 BHO327682:BHO327683 BRK327682:BRK327683 CBG327682:CBG327683 CLC327682:CLC327683 CUY327682:CUY327683 DEU327682:DEU327683 DOQ327682:DOQ327683 DYM327682:DYM327683 EII327682:EII327683 ESE327682:ESE327683 FCA327682:FCA327683 FLW327682:FLW327683 FVS327682:FVS327683 GFO327682:GFO327683 GPK327682:GPK327683 GZG327682:GZG327683 HJC327682:HJC327683 HSY327682:HSY327683 ICU327682:ICU327683 IMQ327682:IMQ327683 IWM327682:IWM327683 JGI327682:JGI327683 JQE327682:JQE327683 KAA327682:KAA327683 KJW327682:KJW327683 KTS327682:KTS327683 LDO327682:LDO327683 LNK327682:LNK327683 LXG327682:LXG327683 MHC327682:MHC327683 MQY327682:MQY327683 NAU327682:NAU327683 NKQ327682:NKQ327683 NUM327682:NUM327683 OEI327682:OEI327683 OOE327682:OOE327683 OYA327682:OYA327683 PHW327682:PHW327683 PRS327682:PRS327683 QBO327682:QBO327683 QLK327682:QLK327683 QVG327682:QVG327683 RFC327682:RFC327683 ROY327682:ROY327683 RYU327682:RYU327683 SIQ327682:SIQ327683 SSM327682:SSM327683 TCI327682:TCI327683 TME327682:TME327683 TWA327682:TWA327683 UFW327682:UFW327683 UPS327682:UPS327683 UZO327682:UZO327683 VJK327682:VJK327683 VTG327682:VTG327683 WDC327682:WDC327683 WMY327682:WMY327683 WWU327682:WWU327683 AE393218:AE393219 KI393218:KI393219 UE393218:UE393219 AEA393218:AEA393219 ANW393218:ANW393219 AXS393218:AXS393219 BHO393218:BHO393219 BRK393218:BRK393219 CBG393218:CBG393219 CLC393218:CLC393219 CUY393218:CUY393219 DEU393218:DEU393219 DOQ393218:DOQ393219 DYM393218:DYM393219 EII393218:EII393219 ESE393218:ESE393219 FCA393218:FCA393219 FLW393218:FLW393219 FVS393218:FVS393219 GFO393218:GFO393219 GPK393218:GPK393219 GZG393218:GZG393219 HJC393218:HJC393219 HSY393218:HSY393219 ICU393218:ICU393219 IMQ393218:IMQ393219 IWM393218:IWM393219 JGI393218:JGI393219 JQE393218:JQE393219 KAA393218:KAA393219 KJW393218:KJW393219 KTS393218:KTS393219 LDO393218:LDO393219 LNK393218:LNK393219 LXG393218:LXG393219 MHC393218:MHC393219 MQY393218:MQY393219 NAU393218:NAU393219 NKQ393218:NKQ393219 NUM393218:NUM393219 OEI393218:OEI393219 OOE393218:OOE393219 OYA393218:OYA393219 PHW393218:PHW393219 PRS393218:PRS393219 QBO393218:QBO393219 QLK393218:QLK393219 QVG393218:QVG393219 RFC393218:RFC393219 ROY393218:ROY393219 RYU393218:RYU393219 SIQ393218:SIQ393219 SSM393218:SSM393219 TCI393218:TCI393219 TME393218:TME393219 TWA393218:TWA393219 UFW393218:UFW393219 UPS393218:UPS393219 UZO393218:UZO393219 VJK393218:VJK393219 VTG393218:VTG393219 WDC393218:WDC393219 WMY393218:WMY393219 WWU393218:WWU393219 AE458754:AE458755 KI458754:KI458755 UE458754:UE458755 AEA458754:AEA458755 ANW458754:ANW458755 AXS458754:AXS458755 BHO458754:BHO458755 BRK458754:BRK458755 CBG458754:CBG458755 CLC458754:CLC458755 CUY458754:CUY458755 DEU458754:DEU458755 DOQ458754:DOQ458755 DYM458754:DYM458755 EII458754:EII458755 ESE458754:ESE458755 FCA458754:FCA458755 FLW458754:FLW458755 FVS458754:FVS458755 GFO458754:GFO458755 GPK458754:GPK458755 GZG458754:GZG458755 HJC458754:HJC458755 HSY458754:HSY458755 ICU458754:ICU458755 IMQ458754:IMQ458755 IWM458754:IWM458755 JGI458754:JGI458755 JQE458754:JQE458755 KAA458754:KAA458755 KJW458754:KJW458755 KTS458754:KTS458755 LDO458754:LDO458755 LNK458754:LNK458755 LXG458754:LXG458755 MHC458754:MHC458755 MQY458754:MQY458755 NAU458754:NAU458755 NKQ458754:NKQ458755 NUM458754:NUM458755 OEI458754:OEI458755 OOE458754:OOE458755 OYA458754:OYA458755 PHW458754:PHW458755 PRS458754:PRS458755 QBO458754:QBO458755 QLK458754:QLK458755 QVG458754:QVG458755 RFC458754:RFC458755 ROY458754:ROY458755 RYU458754:RYU458755 SIQ458754:SIQ458755 SSM458754:SSM458755 TCI458754:TCI458755 TME458754:TME458755 TWA458754:TWA458755 UFW458754:UFW458755 UPS458754:UPS458755 UZO458754:UZO458755 VJK458754:VJK458755 VTG458754:VTG458755 WDC458754:WDC458755 WMY458754:WMY458755 WWU458754:WWU458755 AE524290:AE524291 KI524290:KI524291 UE524290:UE524291 AEA524290:AEA524291 ANW524290:ANW524291 AXS524290:AXS524291 BHO524290:BHO524291 BRK524290:BRK524291 CBG524290:CBG524291 CLC524290:CLC524291 CUY524290:CUY524291 DEU524290:DEU524291 DOQ524290:DOQ524291 DYM524290:DYM524291 EII524290:EII524291 ESE524290:ESE524291 FCA524290:FCA524291 FLW524290:FLW524291 FVS524290:FVS524291 GFO524290:GFO524291 GPK524290:GPK524291 GZG524290:GZG524291 HJC524290:HJC524291 HSY524290:HSY524291 ICU524290:ICU524291 IMQ524290:IMQ524291 IWM524290:IWM524291 JGI524290:JGI524291 JQE524290:JQE524291 KAA524290:KAA524291 KJW524290:KJW524291 KTS524290:KTS524291 LDO524290:LDO524291 LNK524290:LNK524291 LXG524290:LXG524291 MHC524290:MHC524291 MQY524290:MQY524291 NAU524290:NAU524291 NKQ524290:NKQ524291 NUM524290:NUM524291 OEI524290:OEI524291 OOE524290:OOE524291 OYA524290:OYA524291 PHW524290:PHW524291 PRS524290:PRS524291 QBO524290:QBO524291 QLK524290:QLK524291 QVG524290:QVG524291 RFC524290:RFC524291 ROY524290:ROY524291 RYU524290:RYU524291 SIQ524290:SIQ524291 SSM524290:SSM524291 TCI524290:TCI524291 TME524290:TME524291 TWA524290:TWA524291 UFW524290:UFW524291 UPS524290:UPS524291 UZO524290:UZO524291 VJK524290:VJK524291 VTG524290:VTG524291 WDC524290:WDC524291 WMY524290:WMY524291 WWU524290:WWU524291 AE589826:AE589827 KI589826:KI589827 UE589826:UE589827 AEA589826:AEA589827 ANW589826:ANW589827 AXS589826:AXS589827 BHO589826:BHO589827 BRK589826:BRK589827 CBG589826:CBG589827 CLC589826:CLC589827 CUY589826:CUY589827 DEU589826:DEU589827 DOQ589826:DOQ589827 DYM589826:DYM589827 EII589826:EII589827 ESE589826:ESE589827 FCA589826:FCA589827 FLW589826:FLW589827 FVS589826:FVS589827 GFO589826:GFO589827 GPK589826:GPK589827 GZG589826:GZG589827 HJC589826:HJC589827 HSY589826:HSY589827 ICU589826:ICU589827 IMQ589826:IMQ589827 IWM589826:IWM589827 JGI589826:JGI589827 JQE589826:JQE589827 KAA589826:KAA589827 KJW589826:KJW589827 KTS589826:KTS589827 LDO589826:LDO589827 LNK589826:LNK589827 LXG589826:LXG589827 MHC589826:MHC589827 MQY589826:MQY589827 NAU589826:NAU589827 NKQ589826:NKQ589827 NUM589826:NUM589827 OEI589826:OEI589827 OOE589826:OOE589827 OYA589826:OYA589827 PHW589826:PHW589827 PRS589826:PRS589827 QBO589826:QBO589827 QLK589826:QLK589827 QVG589826:QVG589827 RFC589826:RFC589827 ROY589826:ROY589827 RYU589826:RYU589827 SIQ589826:SIQ589827 SSM589826:SSM589827 TCI589826:TCI589827 TME589826:TME589827 TWA589826:TWA589827 UFW589826:UFW589827 UPS589826:UPS589827 UZO589826:UZO589827 VJK589826:VJK589827 VTG589826:VTG589827 WDC589826:WDC589827 WMY589826:WMY589827 WWU589826:WWU589827 AE655362:AE655363 KI655362:KI655363 UE655362:UE655363 AEA655362:AEA655363 ANW655362:ANW655363 AXS655362:AXS655363 BHO655362:BHO655363 BRK655362:BRK655363 CBG655362:CBG655363 CLC655362:CLC655363 CUY655362:CUY655363 DEU655362:DEU655363 DOQ655362:DOQ655363 DYM655362:DYM655363 EII655362:EII655363 ESE655362:ESE655363 FCA655362:FCA655363 FLW655362:FLW655363 FVS655362:FVS655363 GFO655362:GFO655363 GPK655362:GPK655363 GZG655362:GZG655363 HJC655362:HJC655363 HSY655362:HSY655363 ICU655362:ICU655363 IMQ655362:IMQ655363 IWM655362:IWM655363 JGI655362:JGI655363 JQE655362:JQE655363 KAA655362:KAA655363 KJW655362:KJW655363 KTS655362:KTS655363 LDO655362:LDO655363 LNK655362:LNK655363 LXG655362:LXG655363 MHC655362:MHC655363 MQY655362:MQY655363 NAU655362:NAU655363 NKQ655362:NKQ655363 NUM655362:NUM655363 OEI655362:OEI655363 OOE655362:OOE655363 OYA655362:OYA655363 PHW655362:PHW655363 PRS655362:PRS655363 QBO655362:QBO655363 QLK655362:QLK655363 QVG655362:QVG655363 RFC655362:RFC655363 ROY655362:ROY655363 RYU655362:RYU655363 SIQ655362:SIQ655363 SSM655362:SSM655363 TCI655362:TCI655363 TME655362:TME655363 TWA655362:TWA655363 UFW655362:UFW655363 UPS655362:UPS655363 UZO655362:UZO655363 VJK655362:VJK655363 VTG655362:VTG655363 WDC655362:WDC655363 WMY655362:WMY655363 WWU655362:WWU655363 AE720898:AE720899 KI720898:KI720899 UE720898:UE720899 AEA720898:AEA720899 ANW720898:ANW720899 AXS720898:AXS720899 BHO720898:BHO720899 BRK720898:BRK720899 CBG720898:CBG720899 CLC720898:CLC720899 CUY720898:CUY720899 DEU720898:DEU720899 DOQ720898:DOQ720899 DYM720898:DYM720899 EII720898:EII720899 ESE720898:ESE720899 FCA720898:FCA720899 FLW720898:FLW720899 FVS720898:FVS720899 GFO720898:GFO720899 GPK720898:GPK720899 GZG720898:GZG720899 HJC720898:HJC720899 HSY720898:HSY720899 ICU720898:ICU720899 IMQ720898:IMQ720899 IWM720898:IWM720899 JGI720898:JGI720899 JQE720898:JQE720899 KAA720898:KAA720899 KJW720898:KJW720899 KTS720898:KTS720899 LDO720898:LDO720899 LNK720898:LNK720899 LXG720898:LXG720899 MHC720898:MHC720899 MQY720898:MQY720899 NAU720898:NAU720899 NKQ720898:NKQ720899 NUM720898:NUM720899 OEI720898:OEI720899 OOE720898:OOE720899 OYA720898:OYA720899 PHW720898:PHW720899 PRS720898:PRS720899 QBO720898:QBO720899 QLK720898:QLK720899 QVG720898:QVG720899 RFC720898:RFC720899 ROY720898:ROY720899 RYU720898:RYU720899 SIQ720898:SIQ720899 SSM720898:SSM720899 TCI720898:TCI720899 TME720898:TME720899 TWA720898:TWA720899 UFW720898:UFW720899 UPS720898:UPS720899 UZO720898:UZO720899 VJK720898:VJK720899 VTG720898:VTG720899 WDC720898:WDC720899 WMY720898:WMY720899 WWU720898:WWU720899 AE786434:AE786435 KI786434:KI786435 UE786434:UE786435 AEA786434:AEA786435 ANW786434:ANW786435 AXS786434:AXS786435 BHO786434:BHO786435 BRK786434:BRK786435 CBG786434:CBG786435 CLC786434:CLC786435 CUY786434:CUY786435 DEU786434:DEU786435 DOQ786434:DOQ786435 DYM786434:DYM786435 EII786434:EII786435 ESE786434:ESE786435 FCA786434:FCA786435 FLW786434:FLW786435 FVS786434:FVS786435 GFO786434:GFO786435 GPK786434:GPK786435 GZG786434:GZG786435 HJC786434:HJC786435 HSY786434:HSY786435 ICU786434:ICU786435 IMQ786434:IMQ786435 IWM786434:IWM786435 JGI786434:JGI786435 JQE786434:JQE786435 KAA786434:KAA786435 KJW786434:KJW786435 KTS786434:KTS786435 LDO786434:LDO786435 LNK786434:LNK786435 LXG786434:LXG786435 MHC786434:MHC786435 MQY786434:MQY786435 NAU786434:NAU786435 NKQ786434:NKQ786435 NUM786434:NUM786435 OEI786434:OEI786435 OOE786434:OOE786435 OYA786434:OYA786435 PHW786434:PHW786435 PRS786434:PRS786435 QBO786434:QBO786435 QLK786434:QLK786435 QVG786434:QVG786435 RFC786434:RFC786435 ROY786434:ROY786435 RYU786434:RYU786435 SIQ786434:SIQ786435 SSM786434:SSM786435 TCI786434:TCI786435 TME786434:TME786435 TWA786434:TWA786435 UFW786434:UFW786435 UPS786434:UPS786435 UZO786434:UZO786435 VJK786434:VJK786435 VTG786434:VTG786435 WDC786434:WDC786435 WMY786434:WMY786435 WWU786434:WWU786435 AE851970:AE851971 KI851970:KI851971 UE851970:UE851971 AEA851970:AEA851971 ANW851970:ANW851971 AXS851970:AXS851971 BHO851970:BHO851971 BRK851970:BRK851971 CBG851970:CBG851971 CLC851970:CLC851971 CUY851970:CUY851971 DEU851970:DEU851971 DOQ851970:DOQ851971 DYM851970:DYM851971 EII851970:EII851971 ESE851970:ESE851971 FCA851970:FCA851971 FLW851970:FLW851971 FVS851970:FVS851971 GFO851970:GFO851971 GPK851970:GPK851971 GZG851970:GZG851971 HJC851970:HJC851971 HSY851970:HSY851971 ICU851970:ICU851971 IMQ851970:IMQ851971 IWM851970:IWM851971 JGI851970:JGI851971 JQE851970:JQE851971 KAA851970:KAA851971 KJW851970:KJW851971 KTS851970:KTS851971 LDO851970:LDO851971 LNK851970:LNK851971 LXG851970:LXG851971 MHC851970:MHC851971 MQY851970:MQY851971 NAU851970:NAU851971 NKQ851970:NKQ851971 NUM851970:NUM851971 OEI851970:OEI851971 OOE851970:OOE851971 OYA851970:OYA851971 PHW851970:PHW851971 PRS851970:PRS851971 QBO851970:QBO851971 QLK851970:QLK851971 QVG851970:QVG851971 RFC851970:RFC851971 ROY851970:ROY851971 RYU851970:RYU851971 SIQ851970:SIQ851971 SSM851970:SSM851971 TCI851970:TCI851971 TME851970:TME851971 TWA851970:TWA851971 UFW851970:UFW851971 UPS851970:UPS851971 UZO851970:UZO851971 VJK851970:VJK851971 VTG851970:VTG851971 WDC851970:WDC851971 WMY851970:WMY851971 WWU851970:WWU851971 AE917506:AE917507 KI917506:KI917507 UE917506:UE917507 AEA917506:AEA917507 ANW917506:ANW917507 AXS917506:AXS917507 BHO917506:BHO917507 BRK917506:BRK917507 CBG917506:CBG917507 CLC917506:CLC917507 CUY917506:CUY917507 DEU917506:DEU917507 DOQ917506:DOQ917507 DYM917506:DYM917507 EII917506:EII917507 ESE917506:ESE917507 FCA917506:FCA917507 FLW917506:FLW917507 FVS917506:FVS917507 GFO917506:GFO917507 GPK917506:GPK917507 GZG917506:GZG917507 HJC917506:HJC917507 HSY917506:HSY917507 ICU917506:ICU917507 IMQ917506:IMQ917507 IWM917506:IWM917507 JGI917506:JGI917507 JQE917506:JQE917507 KAA917506:KAA917507 KJW917506:KJW917507 KTS917506:KTS917507 LDO917506:LDO917507 LNK917506:LNK917507 LXG917506:LXG917507 MHC917506:MHC917507 MQY917506:MQY917507 NAU917506:NAU917507 NKQ917506:NKQ917507 NUM917506:NUM917507 OEI917506:OEI917507 OOE917506:OOE917507 OYA917506:OYA917507 PHW917506:PHW917507 PRS917506:PRS917507 QBO917506:QBO917507 QLK917506:QLK917507 QVG917506:QVG917507 RFC917506:RFC917507 ROY917506:ROY917507 RYU917506:RYU917507 SIQ917506:SIQ917507 SSM917506:SSM917507 TCI917506:TCI917507 TME917506:TME917507 TWA917506:TWA917507 UFW917506:UFW917507 UPS917506:UPS917507 UZO917506:UZO917507 VJK917506:VJK917507 VTG917506:VTG917507 WDC917506:WDC917507 WMY917506:WMY917507 WWU917506:WWU917507 AE983042:AE983043 KI983042:KI983043 UE983042:UE983043 AEA983042:AEA983043 ANW983042:ANW983043 AXS983042:AXS983043 BHO983042:BHO983043 BRK983042:BRK983043 CBG983042:CBG983043 CLC983042:CLC983043 CUY983042:CUY983043 DEU983042:DEU983043 DOQ983042:DOQ983043 DYM983042:DYM983043 EII983042:EII983043 ESE983042:ESE983043 FCA983042:FCA983043 FLW983042:FLW983043 FVS983042:FVS983043 GFO983042:GFO983043 GPK983042:GPK983043 GZG983042:GZG983043 HJC983042:HJC983043 HSY983042:HSY983043 ICU983042:ICU983043 IMQ983042:IMQ983043 IWM983042:IWM983043 JGI983042:JGI983043 JQE983042:JQE983043 KAA983042:KAA983043 KJW983042:KJW983043 KTS983042:KTS983043 LDO983042:LDO983043 LNK983042:LNK983043 LXG983042:LXG983043 MHC983042:MHC983043 MQY983042:MQY983043 NAU983042:NAU983043 NKQ983042:NKQ983043 NUM983042:NUM983043 OEI983042:OEI983043 OOE983042:OOE983043 OYA983042:OYA983043 PHW983042:PHW983043 PRS983042:PRS983043 QBO983042:QBO983043 QLK983042:QLK983043 QVG983042:QVG983043 RFC983042:RFC983043 ROY983042:ROY983043 RYU983042:RYU983043 SIQ983042:SIQ983043 SSM983042:SSM983043 TCI983042:TCI983043 TME983042:TME983043 TWA983042:TWA983043 UFW983042:UFW983043 UPS983042:UPS983043 UZO983042:UZO983043 VJK983042:VJK983043 VTG983042:VTG983043 WDC983042:WDC983043 WMY983042:WMY983043 WWU983042:WWU983043 AI65531:AI65532 KM65531:KM65532 UI65531:UI65532 AEE65531:AEE65532 AOA65531:AOA65532 AXW65531:AXW65532 BHS65531:BHS65532 BRO65531:BRO65532 CBK65531:CBK65532 CLG65531:CLG65532 CVC65531:CVC65532 DEY65531:DEY65532 DOU65531:DOU65532 DYQ65531:DYQ65532 EIM65531:EIM65532 ESI65531:ESI65532 FCE65531:FCE65532 FMA65531:FMA65532 FVW65531:FVW65532 GFS65531:GFS65532 GPO65531:GPO65532 GZK65531:GZK65532 HJG65531:HJG65532 HTC65531:HTC65532 ICY65531:ICY65532 IMU65531:IMU65532 IWQ65531:IWQ65532 JGM65531:JGM65532 JQI65531:JQI65532 KAE65531:KAE65532 KKA65531:KKA65532 KTW65531:KTW65532 LDS65531:LDS65532 LNO65531:LNO65532 LXK65531:LXK65532 MHG65531:MHG65532 MRC65531:MRC65532 NAY65531:NAY65532 NKU65531:NKU65532 NUQ65531:NUQ65532 OEM65531:OEM65532 OOI65531:OOI65532 OYE65531:OYE65532 PIA65531:PIA65532 PRW65531:PRW65532 QBS65531:QBS65532 QLO65531:QLO65532 QVK65531:QVK65532 RFG65531:RFG65532 RPC65531:RPC65532 RYY65531:RYY65532 SIU65531:SIU65532 SSQ65531:SSQ65532 TCM65531:TCM65532 TMI65531:TMI65532 TWE65531:TWE65532 UGA65531:UGA65532 UPW65531:UPW65532 UZS65531:UZS65532 VJO65531:VJO65532 VTK65531:VTK65532 WDG65531:WDG65532 WNC65531:WNC65532 WWY65531:WWY65532 AI131067:AI131068 KM131067:KM131068 UI131067:UI131068 AEE131067:AEE131068 AOA131067:AOA131068 AXW131067:AXW131068 BHS131067:BHS131068 BRO131067:BRO131068 CBK131067:CBK131068 CLG131067:CLG131068 CVC131067:CVC131068 DEY131067:DEY131068 DOU131067:DOU131068 DYQ131067:DYQ131068 EIM131067:EIM131068 ESI131067:ESI131068 FCE131067:FCE131068 FMA131067:FMA131068 FVW131067:FVW131068 GFS131067:GFS131068 GPO131067:GPO131068 GZK131067:GZK131068 HJG131067:HJG131068 HTC131067:HTC131068 ICY131067:ICY131068 IMU131067:IMU131068 IWQ131067:IWQ131068 JGM131067:JGM131068 JQI131067:JQI131068 KAE131067:KAE131068 KKA131067:KKA131068 KTW131067:KTW131068 LDS131067:LDS131068 LNO131067:LNO131068 LXK131067:LXK131068 MHG131067:MHG131068 MRC131067:MRC131068 NAY131067:NAY131068 NKU131067:NKU131068 NUQ131067:NUQ131068 OEM131067:OEM131068 OOI131067:OOI131068 OYE131067:OYE131068 PIA131067:PIA131068 PRW131067:PRW131068 QBS131067:QBS131068 QLO131067:QLO131068 QVK131067:QVK131068 RFG131067:RFG131068 RPC131067:RPC131068 RYY131067:RYY131068 SIU131067:SIU131068 SSQ131067:SSQ131068 TCM131067:TCM131068 TMI131067:TMI131068 TWE131067:TWE131068 UGA131067:UGA131068 UPW131067:UPW131068 UZS131067:UZS131068 VJO131067:VJO131068 VTK131067:VTK131068 WDG131067:WDG131068 WNC131067:WNC131068 WWY131067:WWY131068 AI196603:AI196604 KM196603:KM196604 UI196603:UI196604 AEE196603:AEE196604 AOA196603:AOA196604 AXW196603:AXW196604 BHS196603:BHS196604 BRO196603:BRO196604 CBK196603:CBK196604 CLG196603:CLG196604 CVC196603:CVC196604 DEY196603:DEY196604 DOU196603:DOU196604 DYQ196603:DYQ196604 EIM196603:EIM196604 ESI196603:ESI196604 FCE196603:FCE196604 FMA196603:FMA196604 FVW196603:FVW196604 GFS196603:GFS196604 GPO196603:GPO196604 GZK196603:GZK196604 HJG196603:HJG196604 HTC196603:HTC196604 ICY196603:ICY196604 IMU196603:IMU196604 IWQ196603:IWQ196604 JGM196603:JGM196604 JQI196603:JQI196604 KAE196603:KAE196604 KKA196603:KKA196604 KTW196603:KTW196604 LDS196603:LDS196604 LNO196603:LNO196604 LXK196603:LXK196604 MHG196603:MHG196604 MRC196603:MRC196604 NAY196603:NAY196604 NKU196603:NKU196604 NUQ196603:NUQ196604 OEM196603:OEM196604 OOI196603:OOI196604 OYE196603:OYE196604 PIA196603:PIA196604 PRW196603:PRW196604 QBS196603:QBS196604 QLO196603:QLO196604 QVK196603:QVK196604 RFG196603:RFG196604 RPC196603:RPC196604 RYY196603:RYY196604 SIU196603:SIU196604 SSQ196603:SSQ196604 TCM196603:TCM196604 TMI196603:TMI196604 TWE196603:TWE196604 UGA196603:UGA196604 UPW196603:UPW196604 UZS196603:UZS196604 VJO196603:VJO196604 VTK196603:VTK196604 WDG196603:WDG196604 WNC196603:WNC196604 WWY196603:WWY196604 AI262139:AI262140 KM262139:KM262140 UI262139:UI262140 AEE262139:AEE262140 AOA262139:AOA262140 AXW262139:AXW262140 BHS262139:BHS262140 BRO262139:BRO262140 CBK262139:CBK262140 CLG262139:CLG262140 CVC262139:CVC262140 DEY262139:DEY262140 DOU262139:DOU262140 DYQ262139:DYQ262140 EIM262139:EIM262140 ESI262139:ESI262140 FCE262139:FCE262140 FMA262139:FMA262140 FVW262139:FVW262140 GFS262139:GFS262140 GPO262139:GPO262140 GZK262139:GZK262140 HJG262139:HJG262140 HTC262139:HTC262140 ICY262139:ICY262140 IMU262139:IMU262140 IWQ262139:IWQ262140 JGM262139:JGM262140 JQI262139:JQI262140 KAE262139:KAE262140 KKA262139:KKA262140 KTW262139:KTW262140 LDS262139:LDS262140 LNO262139:LNO262140 LXK262139:LXK262140 MHG262139:MHG262140 MRC262139:MRC262140 NAY262139:NAY262140 NKU262139:NKU262140 NUQ262139:NUQ262140 OEM262139:OEM262140 OOI262139:OOI262140 OYE262139:OYE262140 PIA262139:PIA262140 PRW262139:PRW262140 QBS262139:QBS262140 QLO262139:QLO262140 QVK262139:QVK262140 RFG262139:RFG262140 RPC262139:RPC262140 RYY262139:RYY262140 SIU262139:SIU262140 SSQ262139:SSQ262140 TCM262139:TCM262140 TMI262139:TMI262140 TWE262139:TWE262140 UGA262139:UGA262140 UPW262139:UPW262140 UZS262139:UZS262140 VJO262139:VJO262140 VTK262139:VTK262140 WDG262139:WDG262140 WNC262139:WNC262140 WWY262139:WWY262140 AI327675:AI327676 KM327675:KM327676 UI327675:UI327676 AEE327675:AEE327676 AOA327675:AOA327676 AXW327675:AXW327676 BHS327675:BHS327676 BRO327675:BRO327676 CBK327675:CBK327676 CLG327675:CLG327676 CVC327675:CVC327676 DEY327675:DEY327676 DOU327675:DOU327676 DYQ327675:DYQ327676 EIM327675:EIM327676 ESI327675:ESI327676 FCE327675:FCE327676 FMA327675:FMA327676 FVW327675:FVW327676 GFS327675:GFS327676 GPO327675:GPO327676 GZK327675:GZK327676 HJG327675:HJG327676 HTC327675:HTC327676 ICY327675:ICY327676 IMU327675:IMU327676 IWQ327675:IWQ327676 JGM327675:JGM327676 JQI327675:JQI327676 KAE327675:KAE327676 KKA327675:KKA327676 KTW327675:KTW327676 LDS327675:LDS327676 LNO327675:LNO327676 LXK327675:LXK327676 MHG327675:MHG327676 MRC327675:MRC327676 NAY327675:NAY327676 NKU327675:NKU327676 NUQ327675:NUQ327676 OEM327675:OEM327676 OOI327675:OOI327676 OYE327675:OYE327676 PIA327675:PIA327676 PRW327675:PRW327676 QBS327675:QBS327676 QLO327675:QLO327676 QVK327675:QVK327676 RFG327675:RFG327676 RPC327675:RPC327676 RYY327675:RYY327676 SIU327675:SIU327676 SSQ327675:SSQ327676 TCM327675:TCM327676 TMI327675:TMI327676 TWE327675:TWE327676 UGA327675:UGA327676 UPW327675:UPW327676 UZS327675:UZS327676 VJO327675:VJO327676 VTK327675:VTK327676 WDG327675:WDG327676 WNC327675:WNC327676 WWY327675:WWY327676 AI393211:AI393212 KM393211:KM393212 UI393211:UI393212 AEE393211:AEE393212 AOA393211:AOA393212 AXW393211:AXW393212 BHS393211:BHS393212 BRO393211:BRO393212 CBK393211:CBK393212 CLG393211:CLG393212 CVC393211:CVC393212 DEY393211:DEY393212 DOU393211:DOU393212 DYQ393211:DYQ393212 EIM393211:EIM393212 ESI393211:ESI393212 FCE393211:FCE393212 FMA393211:FMA393212 FVW393211:FVW393212 GFS393211:GFS393212 GPO393211:GPO393212 GZK393211:GZK393212 HJG393211:HJG393212 HTC393211:HTC393212 ICY393211:ICY393212 IMU393211:IMU393212 IWQ393211:IWQ393212 JGM393211:JGM393212 JQI393211:JQI393212 KAE393211:KAE393212 KKA393211:KKA393212 KTW393211:KTW393212 LDS393211:LDS393212 LNO393211:LNO393212 LXK393211:LXK393212 MHG393211:MHG393212 MRC393211:MRC393212 NAY393211:NAY393212 NKU393211:NKU393212 NUQ393211:NUQ393212 OEM393211:OEM393212 OOI393211:OOI393212 OYE393211:OYE393212 PIA393211:PIA393212 PRW393211:PRW393212 QBS393211:QBS393212 QLO393211:QLO393212 QVK393211:QVK393212 RFG393211:RFG393212 RPC393211:RPC393212 RYY393211:RYY393212 SIU393211:SIU393212 SSQ393211:SSQ393212 TCM393211:TCM393212 TMI393211:TMI393212 TWE393211:TWE393212 UGA393211:UGA393212 UPW393211:UPW393212 UZS393211:UZS393212 VJO393211:VJO393212 VTK393211:VTK393212 WDG393211:WDG393212 WNC393211:WNC393212 WWY393211:WWY393212 AI458747:AI458748 KM458747:KM458748 UI458747:UI458748 AEE458747:AEE458748 AOA458747:AOA458748 AXW458747:AXW458748 BHS458747:BHS458748 BRO458747:BRO458748 CBK458747:CBK458748 CLG458747:CLG458748 CVC458747:CVC458748 DEY458747:DEY458748 DOU458747:DOU458748 DYQ458747:DYQ458748 EIM458747:EIM458748 ESI458747:ESI458748 FCE458747:FCE458748 FMA458747:FMA458748 FVW458747:FVW458748 GFS458747:GFS458748 GPO458747:GPO458748 GZK458747:GZK458748 HJG458747:HJG458748 HTC458747:HTC458748 ICY458747:ICY458748 IMU458747:IMU458748 IWQ458747:IWQ458748 JGM458747:JGM458748 JQI458747:JQI458748 KAE458747:KAE458748 KKA458747:KKA458748 KTW458747:KTW458748 LDS458747:LDS458748 LNO458747:LNO458748 LXK458747:LXK458748 MHG458747:MHG458748 MRC458747:MRC458748 NAY458747:NAY458748 NKU458747:NKU458748 NUQ458747:NUQ458748 OEM458747:OEM458748 OOI458747:OOI458748 OYE458747:OYE458748 PIA458747:PIA458748 PRW458747:PRW458748 QBS458747:QBS458748 QLO458747:QLO458748 QVK458747:QVK458748 RFG458747:RFG458748 RPC458747:RPC458748 RYY458747:RYY458748 SIU458747:SIU458748 SSQ458747:SSQ458748 TCM458747:TCM458748 TMI458747:TMI458748 TWE458747:TWE458748 UGA458747:UGA458748 UPW458747:UPW458748 UZS458747:UZS458748 VJO458747:VJO458748 VTK458747:VTK458748 WDG458747:WDG458748 WNC458747:WNC458748 WWY458747:WWY458748 AI524283:AI524284 KM524283:KM524284 UI524283:UI524284 AEE524283:AEE524284 AOA524283:AOA524284 AXW524283:AXW524284 BHS524283:BHS524284 BRO524283:BRO524284 CBK524283:CBK524284 CLG524283:CLG524284 CVC524283:CVC524284 DEY524283:DEY524284 DOU524283:DOU524284 DYQ524283:DYQ524284 EIM524283:EIM524284 ESI524283:ESI524284 FCE524283:FCE524284 FMA524283:FMA524284 FVW524283:FVW524284 GFS524283:GFS524284 GPO524283:GPO524284 GZK524283:GZK524284 HJG524283:HJG524284 HTC524283:HTC524284 ICY524283:ICY524284 IMU524283:IMU524284 IWQ524283:IWQ524284 JGM524283:JGM524284 JQI524283:JQI524284 KAE524283:KAE524284 KKA524283:KKA524284 KTW524283:KTW524284 LDS524283:LDS524284 LNO524283:LNO524284 LXK524283:LXK524284 MHG524283:MHG524284 MRC524283:MRC524284 NAY524283:NAY524284 NKU524283:NKU524284 NUQ524283:NUQ524284 OEM524283:OEM524284 OOI524283:OOI524284 OYE524283:OYE524284 PIA524283:PIA524284 PRW524283:PRW524284 QBS524283:QBS524284 QLO524283:QLO524284 QVK524283:QVK524284 RFG524283:RFG524284 RPC524283:RPC524284 RYY524283:RYY524284 SIU524283:SIU524284 SSQ524283:SSQ524284 TCM524283:TCM524284 TMI524283:TMI524284 TWE524283:TWE524284 UGA524283:UGA524284 UPW524283:UPW524284 UZS524283:UZS524284 VJO524283:VJO524284 VTK524283:VTK524284 WDG524283:WDG524284 WNC524283:WNC524284 WWY524283:WWY524284 AI589819:AI589820 KM589819:KM589820 UI589819:UI589820 AEE589819:AEE589820 AOA589819:AOA589820 AXW589819:AXW589820 BHS589819:BHS589820 BRO589819:BRO589820 CBK589819:CBK589820 CLG589819:CLG589820 CVC589819:CVC589820 DEY589819:DEY589820 DOU589819:DOU589820 DYQ589819:DYQ589820 EIM589819:EIM589820 ESI589819:ESI589820 FCE589819:FCE589820 FMA589819:FMA589820 FVW589819:FVW589820 GFS589819:GFS589820 GPO589819:GPO589820 GZK589819:GZK589820 HJG589819:HJG589820 HTC589819:HTC589820 ICY589819:ICY589820 IMU589819:IMU589820 IWQ589819:IWQ589820 JGM589819:JGM589820 JQI589819:JQI589820 KAE589819:KAE589820 KKA589819:KKA589820 KTW589819:KTW589820 LDS589819:LDS589820 LNO589819:LNO589820 LXK589819:LXK589820 MHG589819:MHG589820 MRC589819:MRC589820 NAY589819:NAY589820 NKU589819:NKU589820 NUQ589819:NUQ589820 OEM589819:OEM589820 OOI589819:OOI589820 OYE589819:OYE589820 PIA589819:PIA589820 PRW589819:PRW589820 QBS589819:QBS589820 QLO589819:QLO589820 QVK589819:QVK589820 RFG589819:RFG589820 RPC589819:RPC589820 RYY589819:RYY589820 SIU589819:SIU589820 SSQ589819:SSQ589820 TCM589819:TCM589820 TMI589819:TMI589820 TWE589819:TWE589820 UGA589819:UGA589820 UPW589819:UPW589820 UZS589819:UZS589820 VJO589819:VJO589820 VTK589819:VTK589820 WDG589819:WDG589820 WNC589819:WNC589820 WWY589819:WWY589820 AI655355:AI655356 KM655355:KM655356 UI655355:UI655356 AEE655355:AEE655356 AOA655355:AOA655356 AXW655355:AXW655356 BHS655355:BHS655356 BRO655355:BRO655356 CBK655355:CBK655356 CLG655355:CLG655356 CVC655355:CVC655356 DEY655355:DEY655356 DOU655355:DOU655356 DYQ655355:DYQ655356 EIM655355:EIM655356 ESI655355:ESI655356 FCE655355:FCE655356 FMA655355:FMA655356 FVW655355:FVW655356 GFS655355:GFS655356 GPO655355:GPO655356 GZK655355:GZK655356 HJG655355:HJG655356 HTC655355:HTC655356 ICY655355:ICY655356 IMU655355:IMU655356 IWQ655355:IWQ655356 JGM655355:JGM655356 JQI655355:JQI655356 KAE655355:KAE655356 KKA655355:KKA655356 KTW655355:KTW655356 LDS655355:LDS655356 LNO655355:LNO655356 LXK655355:LXK655356 MHG655355:MHG655356 MRC655355:MRC655356 NAY655355:NAY655356 NKU655355:NKU655356 NUQ655355:NUQ655356 OEM655355:OEM655356 OOI655355:OOI655356 OYE655355:OYE655356 PIA655355:PIA655356 PRW655355:PRW655356 QBS655355:QBS655356 QLO655355:QLO655356 QVK655355:QVK655356 RFG655355:RFG655356 RPC655355:RPC655356 RYY655355:RYY655356 SIU655355:SIU655356 SSQ655355:SSQ655356 TCM655355:TCM655356 TMI655355:TMI655356 TWE655355:TWE655356 UGA655355:UGA655356 UPW655355:UPW655356 UZS655355:UZS655356 VJO655355:VJO655356 VTK655355:VTK655356 WDG655355:WDG655356 WNC655355:WNC655356 WWY655355:WWY655356 AI720891:AI720892 KM720891:KM720892 UI720891:UI720892 AEE720891:AEE720892 AOA720891:AOA720892 AXW720891:AXW720892 BHS720891:BHS720892 BRO720891:BRO720892 CBK720891:CBK720892 CLG720891:CLG720892 CVC720891:CVC720892 DEY720891:DEY720892 DOU720891:DOU720892 DYQ720891:DYQ720892 EIM720891:EIM720892 ESI720891:ESI720892 FCE720891:FCE720892 FMA720891:FMA720892 FVW720891:FVW720892 GFS720891:GFS720892 GPO720891:GPO720892 GZK720891:GZK720892 HJG720891:HJG720892 HTC720891:HTC720892 ICY720891:ICY720892 IMU720891:IMU720892 IWQ720891:IWQ720892 JGM720891:JGM720892 JQI720891:JQI720892 KAE720891:KAE720892 KKA720891:KKA720892 KTW720891:KTW720892 LDS720891:LDS720892 LNO720891:LNO720892 LXK720891:LXK720892 MHG720891:MHG720892 MRC720891:MRC720892 NAY720891:NAY720892 NKU720891:NKU720892 NUQ720891:NUQ720892 OEM720891:OEM720892 OOI720891:OOI720892 OYE720891:OYE720892 PIA720891:PIA720892 PRW720891:PRW720892 QBS720891:QBS720892 QLO720891:QLO720892 QVK720891:QVK720892 RFG720891:RFG720892 RPC720891:RPC720892 RYY720891:RYY720892 SIU720891:SIU720892 SSQ720891:SSQ720892 TCM720891:TCM720892 TMI720891:TMI720892 TWE720891:TWE720892 UGA720891:UGA720892 UPW720891:UPW720892 UZS720891:UZS720892 VJO720891:VJO720892 VTK720891:VTK720892 WDG720891:WDG720892 WNC720891:WNC720892 WWY720891:WWY720892 AI786427:AI786428 KM786427:KM786428 UI786427:UI786428 AEE786427:AEE786428 AOA786427:AOA786428 AXW786427:AXW786428 BHS786427:BHS786428 BRO786427:BRO786428 CBK786427:CBK786428 CLG786427:CLG786428 CVC786427:CVC786428 DEY786427:DEY786428 DOU786427:DOU786428 DYQ786427:DYQ786428 EIM786427:EIM786428 ESI786427:ESI786428 FCE786427:FCE786428 FMA786427:FMA786428 FVW786427:FVW786428 GFS786427:GFS786428 GPO786427:GPO786428 GZK786427:GZK786428 HJG786427:HJG786428 HTC786427:HTC786428 ICY786427:ICY786428 IMU786427:IMU786428 IWQ786427:IWQ786428 JGM786427:JGM786428 JQI786427:JQI786428 KAE786427:KAE786428 KKA786427:KKA786428 KTW786427:KTW786428 LDS786427:LDS786428 LNO786427:LNO786428 LXK786427:LXK786428 MHG786427:MHG786428 MRC786427:MRC786428 NAY786427:NAY786428 NKU786427:NKU786428 NUQ786427:NUQ786428 OEM786427:OEM786428 OOI786427:OOI786428 OYE786427:OYE786428 PIA786427:PIA786428 PRW786427:PRW786428 QBS786427:QBS786428 QLO786427:QLO786428 QVK786427:QVK786428 RFG786427:RFG786428 RPC786427:RPC786428 RYY786427:RYY786428 SIU786427:SIU786428 SSQ786427:SSQ786428 TCM786427:TCM786428 TMI786427:TMI786428 TWE786427:TWE786428 UGA786427:UGA786428 UPW786427:UPW786428 UZS786427:UZS786428 VJO786427:VJO786428 VTK786427:VTK786428 WDG786427:WDG786428 WNC786427:WNC786428 WWY786427:WWY786428 AI851963:AI851964 KM851963:KM851964 UI851963:UI851964 AEE851963:AEE851964 AOA851963:AOA851964 AXW851963:AXW851964 BHS851963:BHS851964 BRO851963:BRO851964 CBK851963:CBK851964 CLG851963:CLG851964 CVC851963:CVC851964 DEY851963:DEY851964 DOU851963:DOU851964 DYQ851963:DYQ851964 EIM851963:EIM851964 ESI851963:ESI851964 FCE851963:FCE851964 FMA851963:FMA851964 FVW851963:FVW851964 GFS851963:GFS851964 GPO851963:GPO851964 GZK851963:GZK851964 HJG851963:HJG851964 HTC851963:HTC851964 ICY851963:ICY851964 IMU851963:IMU851964 IWQ851963:IWQ851964 JGM851963:JGM851964 JQI851963:JQI851964 KAE851963:KAE851964 KKA851963:KKA851964 KTW851963:KTW851964 LDS851963:LDS851964 LNO851963:LNO851964 LXK851963:LXK851964 MHG851963:MHG851964 MRC851963:MRC851964 NAY851963:NAY851964 NKU851963:NKU851964 NUQ851963:NUQ851964 OEM851963:OEM851964 OOI851963:OOI851964 OYE851963:OYE851964 PIA851963:PIA851964 PRW851963:PRW851964 QBS851963:QBS851964 QLO851963:QLO851964 QVK851963:QVK851964 RFG851963:RFG851964 RPC851963:RPC851964 RYY851963:RYY851964 SIU851963:SIU851964 SSQ851963:SSQ851964 TCM851963:TCM851964 TMI851963:TMI851964 TWE851963:TWE851964 UGA851963:UGA851964 UPW851963:UPW851964 UZS851963:UZS851964 VJO851963:VJO851964 VTK851963:VTK851964 WDG851963:WDG851964 WNC851963:WNC851964 WWY851963:WWY851964 AI917499:AI917500 KM917499:KM917500 UI917499:UI917500 AEE917499:AEE917500 AOA917499:AOA917500 AXW917499:AXW917500 BHS917499:BHS917500 BRO917499:BRO917500 CBK917499:CBK917500 CLG917499:CLG917500 CVC917499:CVC917500 DEY917499:DEY917500 DOU917499:DOU917500 DYQ917499:DYQ917500 EIM917499:EIM917500 ESI917499:ESI917500 FCE917499:FCE917500 FMA917499:FMA917500 FVW917499:FVW917500 GFS917499:GFS917500 GPO917499:GPO917500 GZK917499:GZK917500 HJG917499:HJG917500 HTC917499:HTC917500 ICY917499:ICY917500 IMU917499:IMU917500 IWQ917499:IWQ917500 JGM917499:JGM917500 JQI917499:JQI917500 KAE917499:KAE917500 KKA917499:KKA917500 KTW917499:KTW917500 LDS917499:LDS917500 LNO917499:LNO917500 LXK917499:LXK917500 MHG917499:MHG917500 MRC917499:MRC917500 NAY917499:NAY917500 NKU917499:NKU917500 NUQ917499:NUQ917500 OEM917499:OEM917500 OOI917499:OOI917500 OYE917499:OYE917500 PIA917499:PIA917500 PRW917499:PRW917500 QBS917499:QBS917500 QLO917499:QLO917500 QVK917499:QVK917500 RFG917499:RFG917500 RPC917499:RPC917500 RYY917499:RYY917500 SIU917499:SIU917500 SSQ917499:SSQ917500 TCM917499:TCM917500 TMI917499:TMI917500 TWE917499:TWE917500 UGA917499:UGA917500 UPW917499:UPW917500 UZS917499:UZS917500 VJO917499:VJO917500 VTK917499:VTK917500 WDG917499:WDG917500 WNC917499:WNC917500 WWY917499:WWY917500 AI983035:AI983036 KM983035:KM983036 UI983035:UI983036 AEE983035:AEE983036 AOA983035:AOA983036 AXW983035:AXW983036 BHS983035:BHS983036 BRO983035:BRO983036 CBK983035:CBK983036 CLG983035:CLG983036 CVC983035:CVC983036 DEY983035:DEY983036 DOU983035:DOU983036 DYQ983035:DYQ983036 EIM983035:EIM983036 ESI983035:ESI983036 FCE983035:FCE983036 FMA983035:FMA983036 FVW983035:FVW983036 GFS983035:GFS983036 GPO983035:GPO983036 GZK983035:GZK983036 HJG983035:HJG983036 HTC983035:HTC983036 ICY983035:ICY983036 IMU983035:IMU983036 IWQ983035:IWQ983036 JGM983035:JGM983036 JQI983035:JQI983036 KAE983035:KAE983036 KKA983035:KKA983036 KTW983035:KTW983036 LDS983035:LDS983036 LNO983035:LNO983036 LXK983035:LXK983036 MHG983035:MHG983036 MRC983035:MRC983036 NAY983035:NAY983036 NKU983035:NKU983036 NUQ983035:NUQ983036 OEM983035:OEM983036 OOI983035:OOI983036 OYE983035:OYE983036 PIA983035:PIA983036 PRW983035:PRW983036 QBS983035:QBS983036 QLO983035:QLO983036 QVK983035:QVK983036 RFG983035:RFG983036 RPC983035:RPC983036 RYY983035:RYY983036 SIU983035:SIU983036 SSQ983035:SSQ983036 TCM983035:TCM983036 TMI983035:TMI983036 TWE983035:TWE983036 UGA983035:UGA983036 UPW983035:UPW983036 UZS983035:UZS983036 VJO983035:VJO983036 VTK983035:VTK983036 WDG983035:WDG983036 WNC983035:WNC983036 WWY983035:WWY983036 AM65527 KQ65527 UM65527 AEI65527 AOE65527 AYA65527 BHW65527 BRS65527 CBO65527 CLK65527 CVG65527 DFC65527 DOY65527 DYU65527 EIQ65527 ESM65527 FCI65527 FME65527 FWA65527 GFW65527 GPS65527 GZO65527 HJK65527 HTG65527 IDC65527 IMY65527 IWU65527 JGQ65527 JQM65527 KAI65527 KKE65527 KUA65527 LDW65527 LNS65527 LXO65527 MHK65527 MRG65527 NBC65527 NKY65527 NUU65527 OEQ65527 OOM65527 OYI65527 PIE65527 PSA65527 QBW65527 QLS65527 QVO65527 RFK65527 RPG65527 RZC65527 SIY65527 SSU65527 TCQ65527 TMM65527 TWI65527 UGE65527 UQA65527 UZW65527 VJS65527 VTO65527 WDK65527 WNG65527 WXC65527 AM131063 KQ131063 UM131063 AEI131063 AOE131063 AYA131063 BHW131063 BRS131063 CBO131063 CLK131063 CVG131063 DFC131063 DOY131063 DYU131063 EIQ131063 ESM131063 FCI131063 FME131063 FWA131063 GFW131063 GPS131063 GZO131063 HJK131063 HTG131063 IDC131063 IMY131063 IWU131063 JGQ131063 JQM131063 KAI131063 KKE131063 KUA131063 LDW131063 LNS131063 LXO131063 MHK131063 MRG131063 NBC131063 NKY131063 NUU131063 OEQ131063 OOM131063 OYI131063 PIE131063 PSA131063 QBW131063 QLS131063 QVO131063 RFK131063 RPG131063 RZC131063 SIY131063 SSU131063 TCQ131063 TMM131063 TWI131063 UGE131063 UQA131063 UZW131063 VJS131063 VTO131063 WDK131063 WNG131063 WXC131063 AM196599 KQ196599 UM196599 AEI196599 AOE196599 AYA196599 BHW196599 BRS196599 CBO196599 CLK196599 CVG196599 DFC196599 DOY196599 DYU196599 EIQ196599 ESM196599 FCI196599 FME196599 FWA196599 GFW196599 GPS196599 GZO196599 HJK196599 HTG196599 IDC196599 IMY196599 IWU196599 JGQ196599 JQM196599 KAI196599 KKE196599 KUA196599 LDW196599 LNS196599 LXO196599 MHK196599 MRG196599 NBC196599 NKY196599 NUU196599 OEQ196599 OOM196599 OYI196599 PIE196599 PSA196599 QBW196599 QLS196599 QVO196599 RFK196599 RPG196599 RZC196599 SIY196599 SSU196599 TCQ196599 TMM196599 TWI196599 UGE196599 UQA196599 UZW196599 VJS196599 VTO196599 WDK196599 WNG196599 WXC196599 AM262135 KQ262135 UM262135 AEI262135 AOE262135 AYA262135 BHW262135 BRS262135 CBO262135 CLK262135 CVG262135 DFC262135 DOY262135 DYU262135 EIQ262135 ESM262135 FCI262135 FME262135 FWA262135 GFW262135 GPS262135 GZO262135 HJK262135 HTG262135 IDC262135 IMY262135 IWU262135 JGQ262135 JQM262135 KAI262135 KKE262135 KUA262135 LDW262135 LNS262135 LXO262135 MHK262135 MRG262135 NBC262135 NKY262135 NUU262135 OEQ262135 OOM262135 OYI262135 PIE262135 PSA262135 QBW262135 QLS262135 QVO262135 RFK262135 RPG262135 RZC262135 SIY262135 SSU262135 TCQ262135 TMM262135 TWI262135 UGE262135 UQA262135 UZW262135 VJS262135 VTO262135 WDK262135 WNG262135 WXC262135 AM327671 KQ327671 UM327671 AEI327671 AOE327671 AYA327671 BHW327671 BRS327671 CBO327671 CLK327671 CVG327671 DFC327671 DOY327671 DYU327671 EIQ327671 ESM327671 FCI327671 FME327671 FWA327671 GFW327671 GPS327671 GZO327671 HJK327671 HTG327671 IDC327671 IMY327671 IWU327671 JGQ327671 JQM327671 KAI327671 KKE327671 KUA327671 LDW327671 LNS327671 LXO327671 MHK327671 MRG327671 NBC327671 NKY327671 NUU327671 OEQ327671 OOM327671 OYI327671 PIE327671 PSA327671 QBW327671 QLS327671 QVO327671 RFK327671 RPG327671 RZC327671 SIY327671 SSU327671 TCQ327671 TMM327671 TWI327671 UGE327671 UQA327671 UZW327671 VJS327671 VTO327671 WDK327671 WNG327671 WXC327671 AM393207 KQ393207 UM393207 AEI393207 AOE393207 AYA393207 BHW393207 BRS393207 CBO393207 CLK393207 CVG393207 DFC393207 DOY393207 DYU393207 EIQ393207 ESM393207 FCI393207 FME393207 FWA393207 GFW393207 GPS393207 GZO393207 HJK393207 HTG393207 IDC393207 IMY393207 IWU393207 JGQ393207 JQM393207 KAI393207 KKE393207 KUA393207 LDW393207 LNS393207 LXO393207 MHK393207 MRG393207 NBC393207 NKY393207 NUU393207 OEQ393207 OOM393207 OYI393207 PIE393207 PSA393207 QBW393207 QLS393207 QVO393207 RFK393207 RPG393207 RZC393207 SIY393207 SSU393207 TCQ393207 TMM393207 TWI393207 UGE393207 UQA393207 UZW393207 VJS393207 VTO393207 WDK393207 WNG393207 WXC393207 AM458743 KQ458743 UM458743 AEI458743 AOE458743 AYA458743 BHW458743 BRS458743 CBO458743 CLK458743 CVG458743 DFC458743 DOY458743 DYU458743 EIQ458743 ESM458743 FCI458743 FME458743 FWA458743 GFW458743 GPS458743 GZO458743 HJK458743 HTG458743 IDC458743 IMY458743 IWU458743 JGQ458743 JQM458743 KAI458743 KKE458743 KUA458743 LDW458743 LNS458743 LXO458743 MHK458743 MRG458743 NBC458743 NKY458743 NUU458743 OEQ458743 OOM458743 OYI458743 PIE458743 PSA458743 QBW458743 QLS458743 QVO458743 RFK458743 RPG458743 RZC458743 SIY458743 SSU458743 TCQ458743 TMM458743 TWI458743 UGE458743 UQA458743 UZW458743 VJS458743 VTO458743 WDK458743 WNG458743 WXC458743 AM524279 KQ524279 UM524279 AEI524279 AOE524279 AYA524279 BHW524279 BRS524279 CBO524279 CLK524279 CVG524279 DFC524279 DOY524279 DYU524279 EIQ524279 ESM524279 FCI524279 FME524279 FWA524279 GFW524279 GPS524279 GZO524279 HJK524279 HTG524279 IDC524279 IMY524279 IWU524279 JGQ524279 JQM524279 KAI524279 KKE524279 KUA524279 LDW524279 LNS524279 LXO524279 MHK524279 MRG524279 NBC524279 NKY524279 NUU524279 OEQ524279 OOM524279 OYI524279 PIE524279 PSA524279 QBW524279 QLS524279 QVO524279 RFK524279 RPG524279 RZC524279 SIY524279 SSU524279 TCQ524279 TMM524279 TWI524279 UGE524279 UQA524279 UZW524279 VJS524279 VTO524279 WDK524279 WNG524279 WXC524279 AM589815 KQ589815 UM589815 AEI589815 AOE589815 AYA589815 BHW589815 BRS589815 CBO589815 CLK589815 CVG589815 DFC589815 DOY589815 DYU589815 EIQ589815 ESM589815 FCI589815 FME589815 FWA589815 GFW589815 GPS589815 GZO589815 HJK589815 HTG589815 IDC589815 IMY589815 IWU589815 JGQ589815 JQM589815 KAI589815 KKE589815 KUA589815 LDW589815 LNS589815 LXO589815 MHK589815 MRG589815 NBC589815 NKY589815 NUU589815 OEQ589815 OOM589815 OYI589815 PIE589815 PSA589815 QBW589815 QLS589815 QVO589815 RFK589815 RPG589815 RZC589815 SIY589815 SSU589815 TCQ589815 TMM589815 TWI589815 UGE589815 UQA589815 UZW589815 VJS589815 VTO589815 WDK589815 WNG589815 WXC589815 AM655351 KQ655351 UM655351 AEI655351 AOE655351 AYA655351 BHW655351 BRS655351 CBO655351 CLK655351 CVG655351 DFC655351 DOY655351 DYU655351 EIQ655351 ESM655351 FCI655351 FME655351 FWA655351 GFW655351 GPS655351 GZO655351 HJK655351 HTG655351 IDC655351 IMY655351 IWU655351 JGQ655351 JQM655351 KAI655351 KKE655351 KUA655351 LDW655351 LNS655351 LXO655351 MHK655351 MRG655351 NBC655351 NKY655351 NUU655351 OEQ655351 OOM655351 OYI655351 PIE655351 PSA655351 QBW655351 QLS655351 QVO655351 RFK655351 RPG655351 RZC655351 SIY655351 SSU655351 TCQ655351 TMM655351 TWI655351 UGE655351 UQA655351 UZW655351 VJS655351 VTO655351 WDK655351 WNG655351 WXC655351 AM720887 KQ720887 UM720887 AEI720887 AOE720887 AYA720887 BHW720887 BRS720887 CBO720887 CLK720887 CVG720887 DFC720887 DOY720887 DYU720887 EIQ720887 ESM720887 FCI720887 FME720887 FWA720887 GFW720887 GPS720887 GZO720887 HJK720887 HTG720887 IDC720887 IMY720887 IWU720887 JGQ720887 JQM720887 KAI720887 KKE720887 KUA720887 LDW720887 LNS720887 LXO720887 MHK720887 MRG720887 NBC720887 NKY720887 NUU720887 OEQ720887 OOM720887 OYI720887 PIE720887 PSA720887 QBW720887 QLS720887 QVO720887 RFK720887 RPG720887 RZC720887 SIY720887 SSU720887 TCQ720887 TMM720887 TWI720887 UGE720887 UQA720887 UZW720887 VJS720887 VTO720887 WDK720887 WNG720887 WXC720887 AM786423 KQ786423 UM786423 AEI786423 AOE786423 AYA786423 BHW786423 BRS786423 CBO786423 CLK786423 CVG786423 DFC786423 DOY786423 DYU786423 EIQ786423 ESM786423 FCI786423 FME786423 FWA786423 GFW786423 GPS786423 GZO786423 HJK786423 HTG786423 IDC786423 IMY786423 IWU786423 JGQ786423 JQM786423 KAI786423 KKE786423 KUA786423 LDW786423 LNS786423 LXO786423 MHK786423 MRG786423 NBC786423 NKY786423 NUU786423 OEQ786423 OOM786423 OYI786423 PIE786423 PSA786423 QBW786423 QLS786423 QVO786423 RFK786423 RPG786423 RZC786423 SIY786423 SSU786423 TCQ786423 TMM786423 TWI786423 UGE786423 UQA786423 UZW786423 VJS786423 VTO786423 WDK786423 WNG786423 WXC786423 AM851959 KQ851959 UM851959 AEI851959 AOE851959 AYA851959 BHW851959 BRS851959 CBO851959 CLK851959 CVG851959 DFC851959 DOY851959 DYU851959 EIQ851959 ESM851959 FCI851959 FME851959 FWA851959 GFW851959 GPS851959 GZO851959 HJK851959 HTG851959 IDC851959 IMY851959 IWU851959 JGQ851959 JQM851959 KAI851959 KKE851959 KUA851959 LDW851959 LNS851959 LXO851959 MHK851959 MRG851959 NBC851959 NKY851959 NUU851959 OEQ851959 OOM851959 OYI851959 PIE851959 PSA851959 QBW851959 QLS851959 QVO851959 RFK851959 RPG851959 RZC851959 SIY851959 SSU851959 TCQ851959 TMM851959 TWI851959 UGE851959 UQA851959 UZW851959 VJS851959 VTO851959 WDK851959 WNG851959 WXC851959 AM917495 KQ917495 UM917495 AEI917495 AOE917495 AYA917495 BHW917495 BRS917495 CBO917495 CLK917495 CVG917495 DFC917495 DOY917495 DYU917495 EIQ917495 ESM917495 FCI917495 FME917495 FWA917495 GFW917495 GPS917495 GZO917495 HJK917495 HTG917495 IDC917495 IMY917495 IWU917495 JGQ917495 JQM917495 KAI917495 KKE917495 KUA917495 LDW917495 LNS917495 LXO917495 MHK917495 MRG917495 NBC917495 NKY917495 NUU917495 OEQ917495 OOM917495 OYI917495 PIE917495 PSA917495 QBW917495 QLS917495 QVO917495 RFK917495 RPG917495 RZC917495 SIY917495 SSU917495 TCQ917495 TMM917495 TWI917495 UGE917495 UQA917495 UZW917495 VJS917495 VTO917495 WDK917495 WNG917495 WXC917495 AM983031 KQ983031 UM983031 AEI983031 AOE983031 AYA983031 BHW983031 BRS983031 CBO983031 CLK983031 CVG983031 DFC983031 DOY983031 DYU983031 EIQ983031 ESM983031 FCI983031 FME983031 FWA983031 GFW983031 GPS983031 GZO983031 HJK983031 HTG983031 IDC983031 IMY983031 IWU983031 JGQ983031 JQM983031 KAI983031 KKE983031 KUA983031 LDW983031 LNS983031 LXO983031 MHK983031 MRG983031 NBC983031 NKY983031 NUU983031 OEQ983031 OOM983031 OYI983031 PIE983031 PSA983031 QBW983031 QLS983031 QVO983031 RFK983031 RPG983031 RZC983031 SIY983031 SSU983031 TCQ983031 TMM983031 TWI983031 UGE983031 UQA983031 UZW983031 VJS983031 VTO983031 WDK983031 WNG983031 WXC983031 AM65533:AM65534 KQ65533:KQ65534 UM65533:UM65534 AEI65533:AEI65534 AOE65533:AOE65534 AYA65533:AYA65534 BHW65533:BHW65534 BRS65533:BRS65534 CBO65533:CBO65534 CLK65533:CLK65534 CVG65533:CVG65534 DFC65533:DFC65534 DOY65533:DOY65534 DYU65533:DYU65534 EIQ65533:EIQ65534 ESM65533:ESM65534 FCI65533:FCI65534 FME65533:FME65534 FWA65533:FWA65534 GFW65533:GFW65534 GPS65533:GPS65534 GZO65533:GZO65534 HJK65533:HJK65534 HTG65533:HTG65534 IDC65533:IDC65534 IMY65533:IMY65534 IWU65533:IWU65534 JGQ65533:JGQ65534 JQM65533:JQM65534 KAI65533:KAI65534 KKE65533:KKE65534 KUA65533:KUA65534 LDW65533:LDW65534 LNS65533:LNS65534 LXO65533:LXO65534 MHK65533:MHK65534 MRG65533:MRG65534 NBC65533:NBC65534 NKY65533:NKY65534 NUU65533:NUU65534 OEQ65533:OEQ65534 OOM65533:OOM65534 OYI65533:OYI65534 PIE65533:PIE65534 PSA65533:PSA65534 QBW65533:QBW65534 QLS65533:QLS65534 QVO65533:QVO65534 RFK65533:RFK65534 RPG65533:RPG65534 RZC65533:RZC65534 SIY65533:SIY65534 SSU65533:SSU65534 TCQ65533:TCQ65534 TMM65533:TMM65534 TWI65533:TWI65534 UGE65533:UGE65534 UQA65533:UQA65534 UZW65533:UZW65534 VJS65533:VJS65534 VTO65533:VTO65534 WDK65533:WDK65534 WNG65533:WNG65534 WXC65533:WXC65534 AM131069:AM131070 KQ131069:KQ131070 UM131069:UM131070 AEI131069:AEI131070 AOE131069:AOE131070 AYA131069:AYA131070 BHW131069:BHW131070 BRS131069:BRS131070 CBO131069:CBO131070 CLK131069:CLK131070 CVG131069:CVG131070 DFC131069:DFC131070 DOY131069:DOY131070 DYU131069:DYU131070 EIQ131069:EIQ131070 ESM131069:ESM131070 FCI131069:FCI131070 FME131069:FME131070 FWA131069:FWA131070 GFW131069:GFW131070 GPS131069:GPS131070 GZO131069:GZO131070 HJK131069:HJK131070 HTG131069:HTG131070 IDC131069:IDC131070 IMY131069:IMY131070 IWU131069:IWU131070 JGQ131069:JGQ131070 JQM131069:JQM131070 KAI131069:KAI131070 KKE131069:KKE131070 KUA131069:KUA131070 LDW131069:LDW131070 LNS131069:LNS131070 LXO131069:LXO131070 MHK131069:MHK131070 MRG131069:MRG131070 NBC131069:NBC131070 NKY131069:NKY131070 NUU131069:NUU131070 OEQ131069:OEQ131070 OOM131069:OOM131070 OYI131069:OYI131070 PIE131069:PIE131070 PSA131069:PSA131070 QBW131069:QBW131070 QLS131069:QLS131070 QVO131069:QVO131070 RFK131069:RFK131070 RPG131069:RPG131070 RZC131069:RZC131070 SIY131069:SIY131070 SSU131069:SSU131070 TCQ131069:TCQ131070 TMM131069:TMM131070 TWI131069:TWI131070 UGE131069:UGE131070 UQA131069:UQA131070 UZW131069:UZW131070 VJS131069:VJS131070 VTO131069:VTO131070 WDK131069:WDK131070 WNG131069:WNG131070 WXC131069:WXC131070 AM196605:AM196606 KQ196605:KQ196606 UM196605:UM196606 AEI196605:AEI196606 AOE196605:AOE196606 AYA196605:AYA196606 BHW196605:BHW196606 BRS196605:BRS196606 CBO196605:CBO196606 CLK196605:CLK196606 CVG196605:CVG196606 DFC196605:DFC196606 DOY196605:DOY196606 DYU196605:DYU196606 EIQ196605:EIQ196606 ESM196605:ESM196606 FCI196605:FCI196606 FME196605:FME196606 FWA196605:FWA196606 GFW196605:GFW196606 GPS196605:GPS196606 GZO196605:GZO196606 HJK196605:HJK196606 HTG196605:HTG196606 IDC196605:IDC196606 IMY196605:IMY196606 IWU196605:IWU196606 JGQ196605:JGQ196606 JQM196605:JQM196606 KAI196605:KAI196606 KKE196605:KKE196606 KUA196605:KUA196606 LDW196605:LDW196606 LNS196605:LNS196606 LXO196605:LXO196606 MHK196605:MHK196606 MRG196605:MRG196606 NBC196605:NBC196606 NKY196605:NKY196606 NUU196605:NUU196606 OEQ196605:OEQ196606 OOM196605:OOM196606 OYI196605:OYI196606 PIE196605:PIE196606 PSA196605:PSA196606 QBW196605:QBW196606 QLS196605:QLS196606 QVO196605:QVO196606 RFK196605:RFK196606 RPG196605:RPG196606 RZC196605:RZC196606 SIY196605:SIY196606 SSU196605:SSU196606 TCQ196605:TCQ196606 TMM196605:TMM196606 TWI196605:TWI196606 UGE196605:UGE196606 UQA196605:UQA196606 UZW196605:UZW196606 VJS196605:VJS196606 VTO196605:VTO196606 WDK196605:WDK196606 WNG196605:WNG196606 WXC196605:WXC196606 AM262141:AM262142 KQ262141:KQ262142 UM262141:UM262142 AEI262141:AEI262142 AOE262141:AOE262142 AYA262141:AYA262142 BHW262141:BHW262142 BRS262141:BRS262142 CBO262141:CBO262142 CLK262141:CLK262142 CVG262141:CVG262142 DFC262141:DFC262142 DOY262141:DOY262142 DYU262141:DYU262142 EIQ262141:EIQ262142 ESM262141:ESM262142 FCI262141:FCI262142 FME262141:FME262142 FWA262141:FWA262142 GFW262141:GFW262142 GPS262141:GPS262142 GZO262141:GZO262142 HJK262141:HJK262142 HTG262141:HTG262142 IDC262141:IDC262142 IMY262141:IMY262142 IWU262141:IWU262142 JGQ262141:JGQ262142 JQM262141:JQM262142 KAI262141:KAI262142 KKE262141:KKE262142 KUA262141:KUA262142 LDW262141:LDW262142 LNS262141:LNS262142 LXO262141:LXO262142 MHK262141:MHK262142 MRG262141:MRG262142 NBC262141:NBC262142 NKY262141:NKY262142 NUU262141:NUU262142 OEQ262141:OEQ262142 OOM262141:OOM262142 OYI262141:OYI262142 PIE262141:PIE262142 PSA262141:PSA262142 QBW262141:QBW262142 QLS262141:QLS262142 QVO262141:QVO262142 RFK262141:RFK262142 RPG262141:RPG262142 RZC262141:RZC262142 SIY262141:SIY262142 SSU262141:SSU262142 TCQ262141:TCQ262142 TMM262141:TMM262142 TWI262141:TWI262142 UGE262141:UGE262142 UQA262141:UQA262142 UZW262141:UZW262142 VJS262141:VJS262142 VTO262141:VTO262142 WDK262141:WDK262142 WNG262141:WNG262142 WXC262141:WXC262142 AM327677:AM327678 KQ327677:KQ327678 UM327677:UM327678 AEI327677:AEI327678 AOE327677:AOE327678 AYA327677:AYA327678 BHW327677:BHW327678 BRS327677:BRS327678 CBO327677:CBO327678 CLK327677:CLK327678 CVG327677:CVG327678 DFC327677:DFC327678 DOY327677:DOY327678 DYU327677:DYU327678 EIQ327677:EIQ327678 ESM327677:ESM327678 FCI327677:FCI327678 FME327677:FME327678 FWA327677:FWA327678 GFW327677:GFW327678 GPS327677:GPS327678 GZO327677:GZO327678 HJK327677:HJK327678 HTG327677:HTG327678 IDC327677:IDC327678 IMY327677:IMY327678 IWU327677:IWU327678 JGQ327677:JGQ327678 JQM327677:JQM327678 KAI327677:KAI327678 KKE327677:KKE327678 KUA327677:KUA327678 LDW327677:LDW327678 LNS327677:LNS327678 LXO327677:LXO327678 MHK327677:MHK327678 MRG327677:MRG327678 NBC327677:NBC327678 NKY327677:NKY327678 NUU327677:NUU327678 OEQ327677:OEQ327678 OOM327677:OOM327678 OYI327677:OYI327678 PIE327677:PIE327678 PSA327677:PSA327678 QBW327677:QBW327678 QLS327677:QLS327678 QVO327677:QVO327678 RFK327677:RFK327678 RPG327677:RPG327678 RZC327677:RZC327678 SIY327677:SIY327678 SSU327677:SSU327678 TCQ327677:TCQ327678 TMM327677:TMM327678 TWI327677:TWI327678 UGE327677:UGE327678 UQA327677:UQA327678 UZW327677:UZW327678 VJS327677:VJS327678 VTO327677:VTO327678 WDK327677:WDK327678 WNG327677:WNG327678 WXC327677:WXC327678 AM393213:AM393214 KQ393213:KQ393214 UM393213:UM393214 AEI393213:AEI393214 AOE393213:AOE393214 AYA393213:AYA393214 BHW393213:BHW393214 BRS393213:BRS393214 CBO393213:CBO393214 CLK393213:CLK393214 CVG393213:CVG393214 DFC393213:DFC393214 DOY393213:DOY393214 DYU393213:DYU393214 EIQ393213:EIQ393214 ESM393213:ESM393214 FCI393213:FCI393214 FME393213:FME393214 FWA393213:FWA393214 GFW393213:GFW393214 GPS393213:GPS393214 GZO393213:GZO393214 HJK393213:HJK393214 HTG393213:HTG393214 IDC393213:IDC393214 IMY393213:IMY393214 IWU393213:IWU393214 JGQ393213:JGQ393214 JQM393213:JQM393214 KAI393213:KAI393214 KKE393213:KKE393214 KUA393213:KUA393214 LDW393213:LDW393214 LNS393213:LNS393214 LXO393213:LXO393214 MHK393213:MHK393214 MRG393213:MRG393214 NBC393213:NBC393214 NKY393213:NKY393214 NUU393213:NUU393214 OEQ393213:OEQ393214 OOM393213:OOM393214 OYI393213:OYI393214 PIE393213:PIE393214 PSA393213:PSA393214 QBW393213:QBW393214 QLS393213:QLS393214 QVO393213:QVO393214 RFK393213:RFK393214 RPG393213:RPG393214 RZC393213:RZC393214 SIY393213:SIY393214 SSU393213:SSU393214 TCQ393213:TCQ393214 TMM393213:TMM393214 TWI393213:TWI393214 UGE393213:UGE393214 UQA393213:UQA393214 UZW393213:UZW393214 VJS393213:VJS393214 VTO393213:VTO393214 WDK393213:WDK393214 WNG393213:WNG393214 WXC393213:WXC393214 AM458749:AM458750 KQ458749:KQ458750 UM458749:UM458750 AEI458749:AEI458750 AOE458749:AOE458750 AYA458749:AYA458750 BHW458749:BHW458750 BRS458749:BRS458750 CBO458749:CBO458750 CLK458749:CLK458750 CVG458749:CVG458750 DFC458749:DFC458750 DOY458749:DOY458750 DYU458749:DYU458750 EIQ458749:EIQ458750 ESM458749:ESM458750 FCI458749:FCI458750 FME458749:FME458750 FWA458749:FWA458750 GFW458749:GFW458750 GPS458749:GPS458750 GZO458749:GZO458750 HJK458749:HJK458750 HTG458749:HTG458750 IDC458749:IDC458750 IMY458749:IMY458750 IWU458749:IWU458750 JGQ458749:JGQ458750 JQM458749:JQM458750 KAI458749:KAI458750 KKE458749:KKE458750 KUA458749:KUA458750 LDW458749:LDW458750 LNS458749:LNS458750 LXO458749:LXO458750 MHK458749:MHK458750 MRG458749:MRG458750 NBC458749:NBC458750 NKY458749:NKY458750 NUU458749:NUU458750 OEQ458749:OEQ458750 OOM458749:OOM458750 OYI458749:OYI458750 PIE458749:PIE458750 PSA458749:PSA458750 QBW458749:QBW458750 QLS458749:QLS458750 QVO458749:QVO458750 RFK458749:RFK458750 RPG458749:RPG458750 RZC458749:RZC458750 SIY458749:SIY458750 SSU458749:SSU458750 TCQ458749:TCQ458750 TMM458749:TMM458750 TWI458749:TWI458750 UGE458749:UGE458750 UQA458749:UQA458750 UZW458749:UZW458750 VJS458749:VJS458750 VTO458749:VTO458750 WDK458749:WDK458750 WNG458749:WNG458750 WXC458749:WXC458750 AM524285:AM524286 KQ524285:KQ524286 UM524285:UM524286 AEI524285:AEI524286 AOE524285:AOE524286 AYA524285:AYA524286 BHW524285:BHW524286 BRS524285:BRS524286 CBO524285:CBO524286 CLK524285:CLK524286 CVG524285:CVG524286 DFC524285:DFC524286 DOY524285:DOY524286 DYU524285:DYU524286 EIQ524285:EIQ524286 ESM524285:ESM524286 FCI524285:FCI524286 FME524285:FME524286 FWA524285:FWA524286 GFW524285:GFW524286 GPS524285:GPS524286 GZO524285:GZO524286 HJK524285:HJK524286 HTG524285:HTG524286 IDC524285:IDC524286 IMY524285:IMY524286 IWU524285:IWU524286 JGQ524285:JGQ524286 JQM524285:JQM524286 KAI524285:KAI524286 KKE524285:KKE524286 KUA524285:KUA524286 LDW524285:LDW524286 LNS524285:LNS524286 LXO524285:LXO524286 MHK524285:MHK524286 MRG524285:MRG524286 NBC524285:NBC524286 NKY524285:NKY524286 NUU524285:NUU524286 OEQ524285:OEQ524286 OOM524285:OOM524286 OYI524285:OYI524286 PIE524285:PIE524286 PSA524285:PSA524286 QBW524285:QBW524286 QLS524285:QLS524286 QVO524285:QVO524286 RFK524285:RFK524286 RPG524285:RPG524286 RZC524285:RZC524286 SIY524285:SIY524286 SSU524285:SSU524286 TCQ524285:TCQ524286 TMM524285:TMM524286 TWI524285:TWI524286 UGE524285:UGE524286 UQA524285:UQA524286 UZW524285:UZW524286 VJS524285:VJS524286 VTO524285:VTO524286 WDK524285:WDK524286 WNG524285:WNG524286 WXC524285:WXC524286 AM589821:AM589822 KQ589821:KQ589822 UM589821:UM589822 AEI589821:AEI589822 AOE589821:AOE589822 AYA589821:AYA589822 BHW589821:BHW589822 BRS589821:BRS589822 CBO589821:CBO589822 CLK589821:CLK589822 CVG589821:CVG589822 DFC589821:DFC589822 DOY589821:DOY589822 DYU589821:DYU589822 EIQ589821:EIQ589822 ESM589821:ESM589822 FCI589821:FCI589822 FME589821:FME589822 FWA589821:FWA589822 GFW589821:GFW589822 GPS589821:GPS589822 GZO589821:GZO589822 HJK589821:HJK589822 HTG589821:HTG589822 IDC589821:IDC589822 IMY589821:IMY589822 IWU589821:IWU589822 JGQ589821:JGQ589822 JQM589821:JQM589822 KAI589821:KAI589822 KKE589821:KKE589822 KUA589821:KUA589822 LDW589821:LDW589822 LNS589821:LNS589822 LXO589821:LXO589822 MHK589821:MHK589822 MRG589821:MRG589822 NBC589821:NBC589822 NKY589821:NKY589822 NUU589821:NUU589822 OEQ589821:OEQ589822 OOM589821:OOM589822 OYI589821:OYI589822 PIE589821:PIE589822 PSA589821:PSA589822 QBW589821:QBW589822 QLS589821:QLS589822 QVO589821:QVO589822 RFK589821:RFK589822 RPG589821:RPG589822 RZC589821:RZC589822 SIY589821:SIY589822 SSU589821:SSU589822 TCQ589821:TCQ589822 TMM589821:TMM589822 TWI589821:TWI589822 UGE589821:UGE589822 UQA589821:UQA589822 UZW589821:UZW589822 VJS589821:VJS589822 VTO589821:VTO589822 WDK589821:WDK589822 WNG589821:WNG589822 WXC589821:WXC589822 AM655357:AM655358 KQ655357:KQ655358 UM655357:UM655358 AEI655357:AEI655358 AOE655357:AOE655358 AYA655357:AYA655358 BHW655357:BHW655358 BRS655357:BRS655358 CBO655357:CBO655358 CLK655357:CLK655358 CVG655357:CVG655358 DFC655357:DFC655358 DOY655357:DOY655358 DYU655357:DYU655358 EIQ655357:EIQ655358 ESM655357:ESM655358 FCI655357:FCI655358 FME655357:FME655358 FWA655357:FWA655358 GFW655357:GFW655358 GPS655357:GPS655358 GZO655357:GZO655358 HJK655357:HJK655358 HTG655357:HTG655358 IDC655357:IDC655358 IMY655357:IMY655358 IWU655357:IWU655358 JGQ655357:JGQ655358 JQM655357:JQM655358 KAI655357:KAI655358 KKE655357:KKE655358 KUA655357:KUA655358 LDW655357:LDW655358 LNS655357:LNS655358 LXO655357:LXO655358 MHK655357:MHK655358 MRG655357:MRG655358 NBC655357:NBC655358 NKY655357:NKY655358 NUU655357:NUU655358 OEQ655357:OEQ655358 OOM655357:OOM655358 OYI655357:OYI655358 PIE655357:PIE655358 PSA655357:PSA655358 QBW655357:QBW655358 QLS655357:QLS655358 QVO655357:QVO655358 RFK655357:RFK655358 RPG655357:RPG655358 RZC655357:RZC655358 SIY655357:SIY655358 SSU655357:SSU655358 TCQ655357:TCQ655358 TMM655357:TMM655358 TWI655357:TWI655358 UGE655357:UGE655358 UQA655357:UQA655358 UZW655357:UZW655358 VJS655357:VJS655358 VTO655357:VTO655358 WDK655357:WDK655358 WNG655357:WNG655358 WXC655357:WXC655358 AM720893:AM720894 KQ720893:KQ720894 UM720893:UM720894 AEI720893:AEI720894 AOE720893:AOE720894 AYA720893:AYA720894 BHW720893:BHW720894 BRS720893:BRS720894 CBO720893:CBO720894 CLK720893:CLK720894 CVG720893:CVG720894 DFC720893:DFC720894 DOY720893:DOY720894 DYU720893:DYU720894 EIQ720893:EIQ720894 ESM720893:ESM720894 FCI720893:FCI720894 FME720893:FME720894 FWA720893:FWA720894 GFW720893:GFW720894 GPS720893:GPS720894 GZO720893:GZO720894 HJK720893:HJK720894 HTG720893:HTG720894 IDC720893:IDC720894 IMY720893:IMY720894 IWU720893:IWU720894 JGQ720893:JGQ720894 JQM720893:JQM720894 KAI720893:KAI720894 KKE720893:KKE720894 KUA720893:KUA720894 LDW720893:LDW720894 LNS720893:LNS720894 LXO720893:LXO720894 MHK720893:MHK720894 MRG720893:MRG720894 NBC720893:NBC720894 NKY720893:NKY720894 NUU720893:NUU720894 OEQ720893:OEQ720894 OOM720893:OOM720894 OYI720893:OYI720894 PIE720893:PIE720894 PSA720893:PSA720894 QBW720893:QBW720894 QLS720893:QLS720894 QVO720893:QVO720894 RFK720893:RFK720894 RPG720893:RPG720894 RZC720893:RZC720894 SIY720893:SIY720894 SSU720893:SSU720894 TCQ720893:TCQ720894 TMM720893:TMM720894 TWI720893:TWI720894 UGE720893:UGE720894 UQA720893:UQA720894 UZW720893:UZW720894 VJS720893:VJS720894 VTO720893:VTO720894 WDK720893:WDK720894 WNG720893:WNG720894 WXC720893:WXC720894 AM786429:AM786430 KQ786429:KQ786430 UM786429:UM786430 AEI786429:AEI786430 AOE786429:AOE786430 AYA786429:AYA786430 BHW786429:BHW786430 BRS786429:BRS786430 CBO786429:CBO786430 CLK786429:CLK786430 CVG786429:CVG786430 DFC786429:DFC786430 DOY786429:DOY786430 DYU786429:DYU786430 EIQ786429:EIQ786430 ESM786429:ESM786430 FCI786429:FCI786430 FME786429:FME786430 FWA786429:FWA786430 GFW786429:GFW786430 GPS786429:GPS786430 GZO786429:GZO786430 HJK786429:HJK786430 HTG786429:HTG786430 IDC786429:IDC786430 IMY786429:IMY786430 IWU786429:IWU786430 JGQ786429:JGQ786430 JQM786429:JQM786430 KAI786429:KAI786430 KKE786429:KKE786430 KUA786429:KUA786430 LDW786429:LDW786430 LNS786429:LNS786430 LXO786429:LXO786430 MHK786429:MHK786430 MRG786429:MRG786430 NBC786429:NBC786430 NKY786429:NKY786430 NUU786429:NUU786430 OEQ786429:OEQ786430 OOM786429:OOM786430 OYI786429:OYI786430 PIE786429:PIE786430 PSA786429:PSA786430 QBW786429:QBW786430 QLS786429:QLS786430 QVO786429:QVO786430 RFK786429:RFK786430 RPG786429:RPG786430 RZC786429:RZC786430 SIY786429:SIY786430 SSU786429:SSU786430 TCQ786429:TCQ786430 TMM786429:TMM786430 TWI786429:TWI786430 UGE786429:UGE786430 UQA786429:UQA786430 UZW786429:UZW786430 VJS786429:VJS786430 VTO786429:VTO786430 WDK786429:WDK786430 WNG786429:WNG786430 WXC786429:WXC786430 AM851965:AM851966 KQ851965:KQ851966 UM851965:UM851966 AEI851965:AEI851966 AOE851965:AOE851966 AYA851965:AYA851966 BHW851965:BHW851966 BRS851965:BRS851966 CBO851965:CBO851966 CLK851965:CLK851966 CVG851965:CVG851966 DFC851965:DFC851966 DOY851965:DOY851966 DYU851965:DYU851966 EIQ851965:EIQ851966 ESM851965:ESM851966 FCI851965:FCI851966 FME851965:FME851966 FWA851965:FWA851966 GFW851965:GFW851966 GPS851965:GPS851966 GZO851965:GZO851966 HJK851965:HJK851966 HTG851965:HTG851966 IDC851965:IDC851966 IMY851965:IMY851966 IWU851965:IWU851966 JGQ851965:JGQ851966 JQM851965:JQM851966 KAI851965:KAI851966 KKE851965:KKE851966 KUA851965:KUA851966 LDW851965:LDW851966 LNS851965:LNS851966 LXO851965:LXO851966 MHK851965:MHK851966 MRG851965:MRG851966 NBC851965:NBC851966 NKY851965:NKY851966 NUU851965:NUU851966 OEQ851965:OEQ851966 OOM851965:OOM851966 OYI851965:OYI851966 PIE851965:PIE851966 PSA851965:PSA851966 QBW851965:QBW851966 QLS851965:QLS851966 QVO851965:QVO851966 RFK851965:RFK851966 RPG851965:RPG851966 RZC851965:RZC851966 SIY851965:SIY851966 SSU851965:SSU851966 TCQ851965:TCQ851966 TMM851965:TMM851966 TWI851965:TWI851966 UGE851965:UGE851966 UQA851965:UQA851966 UZW851965:UZW851966 VJS851965:VJS851966 VTO851965:VTO851966 WDK851965:WDK851966 WNG851965:WNG851966 WXC851965:WXC851966 AM917501:AM917502 KQ917501:KQ917502 UM917501:UM917502 AEI917501:AEI917502 AOE917501:AOE917502 AYA917501:AYA917502 BHW917501:BHW917502 BRS917501:BRS917502 CBO917501:CBO917502 CLK917501:CLK917502 CVG917501:CVG917502 DFC917501:DFC917502 DOY917501:DOY917502 DYU917501:DYU917502 EIQ917501:EIQ917502 ESM917501:ESM917502 FCI917501:FCI917502 FME917501:FME917502 FWA917501:FWA917502 GFW917501:GFW917502 GPS917501:GPS917502 GZO917501:GZO917502 HJK917501:HJK917502 HTG917501:HTG917502 IDC917501:IDC917502 IMY917501:IMY917502 IWU917501:IWU917502 JGQ917501:JGQ917502 JQM917501:JQM917502 KAI917501:KAI917502 KKE917501:KKE917502 KUA917501:KUA917502 LDW917501:LDW917502 LNS917501:LNS917502 LXO917501:LXO917502 MHK917501:MHK917502 MRG917501:MRG917502 NBC917501:NBC917502 NKY917501:NKY917502 NUU917501:NUU917502 OEQ917501:OEQ917502 OOM917501:OOM917502 OYI917501:OYI917502 PIE917501:PIE917502 PSA917501:PSA917502 QBW917501:QBW917502 QLS917501:QLS917502 QVO917501:QVO917502 RFK917501:RFK917502 RPG917501:RPG917502 RZC917501:RZC917502 SIY917501:SIY917502 SSU917501:SSU917502 TCQ917501:TCQ917502 TMM917501:TMM917502 TWI917501:TWI917502 UGE917501:UGE917502 UQA917501:UQA917502 UZW917501:UZW917502 VJS917501:VJS917502 VTO917501:VTO917502 WDK917501:WDK917502 WNG917501:WNG917502 WXC917501:WXC917502 AM983037:AM983038 KQ983037:KQ983038 UM983037:UM983038 AEI983037:AEI983038 AOE983037:AOE983038 AYA983037:AYA983038 BHW983037:BHW983038 BRS983037:BRS983038 CBO983037:CBO983038 CLK983037:CLK983038 CVG983037:CVG983038 DFC983037:DFC983038 DOY983037:DOY983038 DYU983037:DYU983038 EIQ983037:EIQ983038 ESM983037:ESM983038 FCI983037:FCI983038 FME983037:FME983038 FWA983037:FWA983038 GFW983037:GFW983038 GPS983037:GPS983038 GZO983037:GZO983038 HJK983037:HJK983038 HTG983037:HTG983038 IDC983037:IDC983038 IMY983037:IMY983038 IWU983037:IWU983038 JGQ983037:JGQ983038 JQM983037:JQM983038 KAI983037:KAI983038 KKE983037:KKE983038 KUA983037:KUA983038 LDW983037:LDW983038 LNS983037:LNS983038 LXO983037:LXO983038 MHK983037:MHK983038 MRG983037:MRG983038 NBC983037:NBC983038 NKY983037:NKY983038 NUU983037:NUU983038 OEQ983037:OEQ983038 OOM983037:OOM983038 OYI983037:OYI983038 PIE983037:PIE983038 PSA983037:PSA983038 QBW983037:QBW983038 QLS983037:QLS983038 QVO983037:QVO983038 RFK983037:RFK983038 RPG983037:RPG983038 RZC983037:RZC983038 SIY983037:SIY983038 SSU983037:SSU983038 TCQ983037:TCQ983038 TMM983037:TMM983038 TWI983037:TWI983038 UGE983037:UGE983038 UQA983037:UQA983038 UZW983037:UZW983038 VJS983037:VJS983038 VTO983037:VTO983038 WDK983037:WDK983038 WNG983037:WNG983038 WXC983037:WXC983038 KT65517:KT65540 UP65517:UP65540 AEL65517:AEL65540 AOH65517:AOH65540 AYD65517:AYD65540 BHZ65517:BHZ65540 BRV65517:BRV65540 CBR65517:CBR65540 CLN65517:CLN65540 CVJ65517:CVJ65540 DFF65517:DFF65540 DPB65517:DPB65540 DYX65517:DYX65540 EIT65517:EIT65540 ESP65517:ESP65540 FCL65517:FCL65540 FMH65517:FMH65540 FWD65517:FWD65540 GFZ65517:GFZ65540 GPV65517:GPV65540 GZR65517:GZR65540 HJN65517:HJN65540 HTJ65517:HTJ65540 IDF65517:IDF65540 INB65517:INB65540 IWX65517:IWX65540 JGT65517:JGT65540 JQP65517:JQP65540 KAL65517:KAL65540 KKH65517:KKH65540 KUD65517:KUD65540 LDZ65517:LDZ65540 LNV65517:LNV65540 LXR65517:LXR65540 MHN65517:MHN65540 MRJ65517:MRJ65540 NBF65517:NBF65540 NLB65517:NLB65540 NUX65517:NUX65540 OET65517:OET65540 OOP65517:OOP65540 OYL65517:OYL65540 PIH65517:PIH65540 PSD65517:PSD65540 QBZ65517:QBZ65540 QLV65517:QLV65540 QVR65517:QVR65540 RFN65517:RFN65540 RPJ65517:RPJ65540 RZF65517:RZF65540 SJB65517:SJB65540 SSX65517:SSX65540 TCT65517:TCT65540 TMP65517:TMP65540 TWL65517:TWL65540 UGH65517:UGH65540 UQD65517:UQD65540 UZZ65517:UZZ65540 VJV65517:VJV65540 VTR65517:VTR65540 WDN65517:WDN65540 WNJ65517:WNJ65540 WXF65517:WXF65540 KT131053:KT131076 UP131053:UP131076 AEL131053:AEL131076 AOH131053:AOH131076 AYD131053:AYD131076 BHZ131053:BHZ131076 BRV131053:BRV131076 CBR131053:CBR131076 CLN131053:CLN131076 CVJ131053:CVJ131076 DFF131053:DFF131076 DPB131053:DPB131076 DYX131053:DYX131076 EIT131053:EIT131076 ESP131053:ESP131076 FCL131053:FCL131076 FMH131053:FMH131076 FWD131053:FWD131076 GFZ131053:GFZ131076 GPV131053:GPV131076 GZR131053:GZR131076 HJN131053:HJN131076 HTJ131053:HTJ131076 IDF131053:IDF131076 INB131053:INB131076 IWX131053:IWX131076 JGT131053:JGT131076 JQP131053:JQP131076 KAL131053:KAL131076 KKH131053:KKH131076 KUD131053:KUD131076 LDZ131053:LDZ131076 LNV131053:LNV131076 LXR131053:LXR131076 MHN131053:MHN131076 MRJ131053:MRJ131076 NBF131053:NBF131076 NLB131053:NLB131076 NUX131053:NUX131076 OET131053:OET131076 OOP131053:OOP131076 OYL131053:OYL131076 PIH131053:PIH131076 PSD131053:PSD131076 QBZ131053:QBZ131076 QLV131053:QLV131076 QVR131053:QVR131076 RFN131053:RFN131076 RPJ131053:RPJ131076 RZF131053:RZF131076 SJB131053:SJB131076 SSX131053:SSX131076 TCT131053:TCT131076 TMP131053:TMP131076 TWL131053:TWL131076 UGH131053:UGH131076 UQD131053:UQD131076 UZZ131053:UZZ131076 VJV131053:VJV131076 VTR131053:VTR131076 WDN131053:WDN131076 WNJ131053:WNJ131076 WXF131053:WXF131076 KT196589:KT196612 UP196589:UP196612 AEL196589:AEL196612 AOH196589:AOH196612 AYD196589:AYD196612 BHZ196589:BHZ196612 BRV196589:BRV196612 CBR196589:CBR196612 CLN196589:CLN196612 CVJ196589:CVJ196612 DFF196589:DFF196612 DPB196589:DPB196612 DYX196589:DYX196612 EIT196589:EIT196612 ESP196589:ESP196612 FCL196589:FCL196612 FMH196589:FMH196612 FWD196589:FWD196612 GFZ196589:GFZ196612 GPV196589:GPV196612 GZR196589:GZR196612 HJN196589:HJN196612 HTJ196589:HTJ196612 IDF196589:IDF196612 INB196589:INB196612 IWX196589:IWX196612 JGT196589:JGT196612 JQP196589:JQP196612 KAL196589:KAL196612 KKH196589:KKH196612 KUD196589:KUD196612 LDZ196589:LDZ196612 LNV196589:LNV196612 LXR196589:LXR196612 MHN196589:MHN196612 MRJ196589:MRJ196612 NBF196589:NBF196612 NLB196589:NLB196612 NUX196589:NUX196612 OET196589:OET196612 OOP196589:OOP196612 OYL196589:OYL196612 PIH196589:PIH196612 PSD196589:PSD196612 QBZ196589:QBZ196612 QLV196589:QLV196612 QVR196589:QVR196612 RFN196589:RFN196612 RPJ196589:RPJ196612 RZF196589:RZF196612 SJB196589:SJB196612 SSX196589:SSX196612 TCT196589:TCT196612 TMP196589:TMP196612 TWL196589:TWL196612 UGH196589:UGH196612 UQD196589:UQD196612 UZZ196589:UZZ196612 VJV196589:VJV196612 VTR196589:VTR196612 WDN196589:WDN196612 WNJ196589:WNJ196612 WXF196589:WXF196612 KT262125:KT262148 UP262125:UP262148 AEL262125:AEL262148 AOH262125:AOH262148 AYD262125:AYD262148 BHZ262125:BHZ262148 BRV262125:BRV262148 CBR262125:CBR262148 CLN262125:CLN262148 CVJ262125:CVJ262148 DFF262125:DFF262148 DPB262125:DPB262148 DYX262125:DYX262148 EIT262125:EIT262148 ESP262125:ESP262148 FCL262125:FCL262148 FMH262125:FMH262148 FWD262125:FWD262148 GFZ262125:GFZ262148 GPV262125:GPV262148 GZR262125:GZR262148 HJN262125:HJN262148 HTJ262125:HTJ262148 IDF262125:IDF262148 INB262125:INB262148 IWX262125:IWX262148 JGT262125:JGT262148 JQP262125:JQP262148 KAL262125:KAL262148 KKH262125:KKH262148 KUD262125:KUD262148 LDZ262125:LDZ262148 LNV262125:LNV262148 LXR262125:LXR262148 MHN262125:MHN262148 MRJ262125:MRJ262148 NBF262125:NBF262148 NLB262125:NLB262148 NUX262125:NUX262148 OET262125:OET262148 OOP262125:OOP262148 OYL262125:OYL262148 PIH262125:PIH262148 PSD262125:PSD262148 QBZ262125:QBZ262148 QLV262125:QLV262148 QVR262125:QVR262148 RFN262125:RFN262148 RPJ262125:RPJ262148 RZF262125:RZF262148 SJB262125:SJB262148 SSX262125:SSX262148 TCT262125:TCT262148 TMP262125:TMP262148 TWL262125:TWL262148 UGH262125:UGH262148 UQD262125:UQD262148 UZZ262125:UZZ262148 VJV262125:VJV262148 VTR262125:VTR262148 WDN262125:WDN262148 WNJ262125:WNJ262148 WXF262125:WXF262148 KT327661:KT327684 UP327661:UP327684 AEL327661:AEL327684 AOH327661:AOH327684 AYD327661:AYD327684 BHZ327661:BHZ327684 BRV327661:BRV327684 CBR327661:CBR327684 CLN327661:CLN327684 CVJ327661:CVJ327684 DFF327661:DFF327684 DPB327661:DPB327684 DYX327661:DYX327684 EIT327661:EIT327684 ESP327661:ESP327684 FCL327661:FCL327684 FMH327661:FMH327684 FWD327661:FWD327684 GFZ327661:GFZ327684 GPV327661:GPV327684 GZR327661:GZR327684 HJN327661:HJN327684 HTJ327661:HTJ327684 IDF327661:IDF327684 INB327661:INB327684 IWX327661:IWX327684 JGT327661:JGT327684 JQP327661:JQP327684 KAL327661:KAL327684 KKH327661:KKH327684 KUD327661:KUD327684 LDZ327661:LDZ327684 LNV327661:LNV327684 LXR327661:LXR327684 MHN327661:MHN327684 MRJ327661:MRJ327684 NBF327661:NBF327684 NLB327661:NLB327684 NUX327661:NUX327684 OET327661:OET327684 OOP327661:OOP327684 OYL327661:OYL327684 PIH327661:PIH327684 PSD327661:PSD327684 QBZ327661:QBZ327684 QLV327661:QLV327684 QVR327661:QVR327684 RFN327661:RFN327684 RPJ327661:RPJ327684 RZF327661:RZF327684 SJB327661:SJB327684 SSX327661:SSX327684 TCT327661:TCT327684 TMP327661:TMP327684 TWL327661:TWL327684 UGH327661:UGH327684 UQD327661:UQD327684 UZZ327661:UZZ327684 VJV327661:VJV327684 VTR327661:VTR327684 WDN327661:WDN327684 WNJ327661:WNJ327684 WXF327661:WXF327684 KT393197:KT393220 UP393197:UP393220 AEL393197:AEL393220 AOH393197:AOH393220 AYD393197:AYD393220 BHZ393197:BHZ393220 BRV393197:BRV393220 CBR393197:CBR393220 CLN393197:CLN393220 CVJ393197:CVJ393220 DFF393197:DFF393220 DPB393197:DPB393220 DYX393197:DYX393220 EIT393197:EIT393220 ESP393197:ESP393220 FCL393197:FCL393220 FMH393197:FMH393220 FWD393197:FWD393220 GFZ393197:GFZ393220 GPV393197:GPV393220 GZR393197:GZR393220 HJN393197:HJN393220 HTJ393197:HTJ393220 IDF393197:IDF393220 INB393197:INB393220 IWX393197:IWX393220 JGT393197:JGT393220 JQP393197:JQP393220 KAL393197:KAL393220 KKH393197:KKH393220 KUD393197:KUD393220 LDZ393197:LDZ393220 LNV393197:LNV393220 LXR393197:LXR393220 MHN393197:MHN393220 MRJ393197:MRJ393220 NBF393197:NBF393220 NLB393197:NLB393220 NUX393197:NUX393220 OET393197:OET393220 OOP393197:OOP393220 OYL393197:OYL393220 PIH393197:PIH393220 PSD393197:PSD393220 QBZ393197:QBZ393220 QLV393197:QLV393220 QVR393197:QVR393220 RFN393197:RFN393220 RPJ393197:RPJ393220 RZF393197:RZF393220 SJB393197:SJB393220 SSX393197:SSX393220 TCT393197:TCT393220 TMP393197:TMP393220 TWL393197:TWL393220 UGH393197:UGH393220 UQD393197:UQD393220 UZZ393197:UZZ393220 VJV393197:VJV393220 VTR393197:VTR393220 WDN393197:WDN393220 WNJ393197:WNJ393220 WXF393197:WXF393220 KT458733:KT458756 UP458733:UP458756 AEL458733:AEL458756 AOH458733:AOH458756 AYD458733:AYD458756 BHZ458733:BHZ458756 BRV458733:BRV458756 CBR458733:CBR458756 CLN458733:CLN458756 CVJ458733:CVJ458756 DFF458733:DFF458756 DPB458733:DPB458756 DYX458733:DYX458756 EIT458733:EIT458756 ESP458733:ESP458756 FCL458733:FCL458756 FMH458733:FMH458756 FWD458733:FWD458756 GFZ458733:GFZ458756 GPV458733:GPV458756 GZR458733:GZR458756 HJN458733:HJN458756 HTJ458733:HTJ458756 IDF458733:IDF458756 INB458733:INB458756 IWX458733:IWX458756 JGT458733:JGT458756 JQP458733:JQP458756 KAL458733:KAL458756 KKH458733:KKH458756 KUD458733:KUD458756 LDZ458733:LDZ458756 LNV458733:LNV458756 LXR458733:LXR458756 MHN458733:MHN458756 MRJ458733:MRJ458756 NBF458733:NBF458756 NLB458733:NLB458756 NUX458733:NUX458756 OET458733:OET458756 OOP458733:OOP458756 OYL458733:OYL458756 PIH458733:PIH458756 PSD458733:PSD458756 QBZ458733:QBZ458756 QLV458733:QLV458756 QVR458733:QVR458756 RFN458733:RFN458756 RPJ458733:RPJ458756 RZF458733:RZF458756 SJB458733:SJB458756 SSX458733:SSX458756 TCT458733:TCT458756 TMP458733:TMP458756 TWL458733:TWL458756 UGH458733:UGH458756 UQD458733:UQD458756 UZZ458733:UZZ458756 VJV458733:VJV458756 VTR458733:VTR458756 WDN458733:WDN458756 WNJ458733:WNJ458756 WXF458733:WXF458756 KT524269:KT524292 UP524269:UP524292 AEL524269:AEL524292 AOH524269:AOH524292 AYD524269:AYD524292 BHZ524269:BHZ524292 BRV524269:BRV524292 CBR524269:CBR524292 CLN524269:CLN524292 CVJ524269:CVJ524292 DFF524269:DFF524292 DPB524269:DPB524292 DYX524269:DYX524292 EIT524269:EIT524292 ESP524269:ESP524292 FCL524269:FCL524292 FMH524269:FMH524292 FWD524269:FWD524292 GFZ524269:GFZ524292 GPV524269:GPV524292 GZR524269:GZR524292 HJN524269:HJN524292 HTJ524269:HTJ524292 IDF524269:IDF524292 INB524269:INB524292 IWX524269:IWX524292 JGT524269:JGT524292 JQP524269:JQP524292 KAL524269:KAL524292 KKH524269:KKH524292 KUD524269:KUD524292 LDZ524269:LDZ524292 LNV524269:LNV524292 LXR524269:LXR524292 MHN524269:MHN524292 MRJ524269:MRJ524292 NBF524269:NBF524292 NLB524269:NLB524292 NUX524269:NUX524292 OET524269:OET524292 OOP524269:OOP524292 OYL524269:OYL524292 PIH524269:PIH524292 PSD524269:PSD524292 QBZ524269:QBZ524292 QLV524269:QLV524292 QVR524269:QVR524292 RFN524269:RFN524292 RPJ524269:RPJ524292 RZF524269:RZF524292 SJB524269:SJB524292 SSX524269:SSX524292 TCT524269:TCT524292 TMP524269:TMP524292 TWL524269:TWL524292 UGH524269:UGH524292 UQD524269:UQD524292 UZZ524269:UZZ524292 VJV524269:VJV524292 VTR524269:VTR524292 WDN524269:WDN524292 WNJ524269:WNJ524292 WXF524269:WXF524292 KT589805:KT589828 UP589805:UP589828 AEL589805:AEL589828 AOH589805:AOH589828 AYD589805:AYD589828 BHZ589805:BHZ589828 BRV589805:BRV589828 CBR589805:CBR589828 CLN589805:CLN589828 CVJ589805:CVJ589828 DFF589805:DFF589828 DPB589805:DPB589828 DYX589805:DYX589828 EIT589805:EIT589828 ESP589805:ESP589828 FCL589805:FCL589828 FMH589805:FMH589828 FWD589805:FWD589828 GFZ589805:GFZ589828 GPV589805:GPV589828 GZR589805:GZR589828 HJN589805:HJN589828 HTJ589805:HTJ589828 IDF589805:IDF589828 INB589805:INB589828 IWX589805:IWX589828 JGT589805:JGT589828 JQP589805:JQP589828 KAL589805:KAL589828 KKH589805:KKH589828 KUD589805:KUD589828 LDZ589805:LDZ589828 LNV589805:LNV589828 LXR589805:LXR589828 MHN589805:MHN589828 MRJ589805:MRJ589828 NBF589805:NBF589828 NLB589805:NLB589828 NUX589805:NUX589828 OET589805:OET589828 OOP589805:OOP589828 OYL589805:OYL589828 PIH589805:PIH589828 PSD589805:PSD589828 QBZ589805:QBZ589828 QLV589805:QLV589828 QVR589805:QVR589828 RFN589805:RFN589828 RPJ589805:RPJ589828 RZF589805:RZF589828 SJB589805:SJB589828 SSX589805:SSX589828 TCT589805:TCT589828 TMP589805:TMP589828 TWL589805:TWL589828 UGH589805:UGH589828 UQD589805:UQD589828 UZZ589805:UZZ589828 VJV589805:VJV589828 VTR589805:VTR589828 WDN589805:WDN589828 WNJ589805:WNJ589828 WXF589805:WXF589828 KT655341:KT655364 UP655341:UP655364 AEL655341:AEL655364 AOH655341:AOH655364 AYD655341:AYD655364 BHZ655341:BHZ655364 BRV655341:BRV655364 CBR655341:CBR655364 CLN655341:CLN655364 CVJ655341:CVJ655364 DFF655341:DFF655364 DPB655341:DPB655364 DYX655341:DYX655364 EIT655341:EIT655364 ESP655341:ESP655364 FCL655341:FCL655364 FMH655341:FMH655364 FWD655341:FWD655364 GFZ655341:GFZ655364 GPV655341:GPV655364 GZR655341:GZR655364 HJN655341:HJN655364 HTJ655341:HTJ655364 IDF655341:IDF655364 INB655341:INB655364 IWX655341:IWX655364 JGT655341:JGT655364 JQP655341:JQP655364 KAL655341:KAL655364 KKH655341:KKH655364 KUD655341:KUD655364 LDZ655341:LDZ655364 LNV655341:LNV655364 LXR655341:LXR655364 MHN655341:MHN655364 MRJ655341:MRJ655364 NBF655341:NBF655364 NLB655341:NLB655364 NUX655341:NUX655364 OET655341:OET655364 OOP655341:OOP655364 OYL655341:OYL655364 PIH655341:PIH655364 PSD655341:PSD655364 QBZ655341:QBZ655364 QLV655341:QLV655364 QVR655341:QVR655364 RFN655341:RFN655364 RPJ655341:RPJ655364 RZF655341:RZF655364 SJB655341:SJB655364 SSX655341:SSX655364 TCT655341:TCT655364 TMP655341:TMP655364 TWL655341:TWL655364 UGH655341:UGH655364 UQD655341:UQD655364 UZZ655341:UZZ655364 VJV655341:VJV655364 VTR655341:VTR655364 WDN655341:WDN655364 WNJ655341:WNJ655364 WXF655341:WXF655364 KT720877:KT720900 UP720877:UP720900 AEL720877:AEL720900 AOH720877:AOH720900 AYD720877:AYD720900 BHZ720877:BHZ720900 BRV720877:BRV720900 CBR720877:CBR720900 CLN720877:CLN720900 CVJ720877:CVJ720900 DFF720877:DFF720900 DPB720877:DPB720900 DYX720877:DYX720900 EIT720877:EIT720900 ESP720877:ESP720900 FCL720877:FCL720900 FMH720877:FMH720900 FWD720877:FWD720900 GFZ720877:GFZ720900 GPV720877:GPV720900 GZR720877:GZR720900 HJN720877:HJN720900 HTJ720877:HTJ720900 IDF720877:IDF720900 INB720877:INB720900 IWX720877:IWX720900 JGT720877:JGT720900 JQP720877:JQP720900 KAL720877:KAL720900 KKH720877:KKH720900 KUD720877:KUD720900 LDZ720877:LDZ720900 LNV720877:LNV720900 LXR720877:LXR720900 MHN720877:MHN720900 MRJ720877:MRJ720900 NBF720877:NBF720900 NLB720877:NLB720900 NUX720877:NUX720900 OET720877:OET720900 OOP720877:OOP720900 OYL720877:OYL720900 PIH720877:PIH720900 PSD720877:PSD720900 QBZ720877:QBZ720900 QLV720877:QLV720900 QVR720877:QVR720900 RFN720877:RFN720900 RPJ720877:RPJ720900 RZF720877:RZF720900 SJB720877:SJB720900 SSX720877:SSX720900 TCT720877:TCT720900 TMP720877:TMP720900 TWL720877:TWL720900 UGH720877:UGH720900 UQD720877:UQD720900 UZZ720877:UZZ720900 VJV720877:VJV720900 VTR720877:VTR720900 WDN720877:WDN720900 WNJ720877:WNJ720900 WXF720877:WXF720900 KT786413:KT786436 UP786413:UP786436 AEL786413:AEL786436 AOH786413:AOH786436 AYD786413:AYD786436 BHZ786413:BHZ786436 BRV786413:BRV786436 CBR786413:CBR786436 CLN786413:CLN786436 CVJ786413:CVJ786436 DFF786413:DFF786436 DPB786413:DPB786436 DYX786413:DYX786436 EIT786413:EIT786436 ESP786413:ESP786436 FCL786413:FCL786436 FMH786413:FMH786436 FWD786413:FWD786436 GFZ786413:GFZ786436 GPV786413:GPV786436 GZR786413:GZR786436 HJN786413:HJN786436 HTJ786413:HTJ786436 IDF786413:IDF786436 INB786413:INB786436 IWX786413:IWX786436 JGT786413:JGT786436 JQP786413:JQP786436 KAL786413:KAL786436 KKH786413:KKH786436 KUD786413:KUD786436 LDZ786413:LDZ786436 LNV786413:LNV786436 LXR786413:LXR786436 MHN786413:MHN786436 MRJ786413:MRJ786436 NBF786413:NBF786436 NLB786413:NLB786436 NUX786413:NUX786436 OET786413:OET786436 OOP786413:OOP786436 OYL786413:OYL786436 PIH786413:PIH786436 PSD786413:PSD786436 QBZ786413:QBZ786436 QLV786413:QLV786436 QVR786413:QVR786436 RFN786413:RFN786436 RPJ786413:RPJ786436 RZF786413:RZF786436 SJB786413:SJB786436 SSX786413:SSX786436 TCT786413:TCT786436 TMP786413:TMP786436 TWL786413:TWL786436 UGH786413:UGH786436 UQD786413:UQD786436 UZZ786413:UZZ786436 VJV786413:VJV786436 VTR786413:VTR786436 WDN786413:WDN786436 WNJ786413:WNJ786436 WXF786413:WXF786436 KT851949:KT851972 UP851949:UP851972 AEL851949:AEL851972 AOH851949:AOH851972 AYD851949:AYD851972 BHZ851949:BHZ851972 BRV851949:BRV851972 CBR851949:CBR851972 CLN851949:CLN851972 CVJ851949:CVJ851972 DFF851949:DFF851972 DPB851949:DPB851972 DYX851949:DYX851972 EIT851949:EIT851972 ESP851949:ESP851972 FCL851949:FCL851972 FMH851949:FMH851972 FWD851949:FWD851972 GFZ851949:GFZ851972 GPV851949:GPV851972 GZR851949:GZR851972 HJN851949:HJN851972 HTJ851949:HTJ851972 IDF851949:IDF851972 INB851949:INB851972 IWX851949:IWX851972 JGT851949:JGT851972 JQP851949:JQP851972 KAL851949:KAL851972 KKH851949:KKH851972 KUD851949:KUD851972 LDZ851949:LDZ851972 LNV851949:LNV851972 LXR851949:LXR851972 MHN851949:MHN851972 MRJ851949:MRJ851972 NBF851949:NBF851972 NLB851949:NLB851972 NUX851949:NUX851972 OET851949:OET851972 OOP851949:OOP851972 OYL851949:OYL851972 PIH851949:PIH851972 PSD851949:PSD851972 QBZ851949:QBZ851972 QLV851949:QLV851972 QVR851949:QVR851972 RFN851949:RFN851972 RPJ851949:RPJ851972 RZF851949:RZF851972 SJB851949:SJB851972 SSX851949:SSX851972 TCT851949:TCT851972 TMP851949:TMP851972 TWL851949:TWL851972 UGH851949:UGH851972 UQD851949:UQD851972 UZZ851949:UZZ851972 VJV851949:VJV851972 VTR851949:VTR851972 WDN851949:WDN851972 WNJ851949:WNJ851972 WXF851949:WXF851972 KT917485:KT917508 UP917485:UP917508 AEL917485:AEL917508 AOH917485:AOH917508 AYD917485:AYD917508 BHZ917485:BHZ917508 BRV917485:BRV917508 CBR917485:CBR917508 CLN917485:CLN917508 CVJ917485:CVJ917508 DFF917485:DFF917508 DPB917485:DPB917508 DYX917485:DYX917508 EIT917485:EIT917508 ESP917485:ESP917508 FCL917485:FCL917508 FMH917485:FMH917508 FWD917485:FWD917508 GFZ917485:GFZ917508 GPV917485:GPV917508 GZR917485:GZR917508 HJN917485:HJN917508 HTJ917485:HTJ917508 IDF917485:IDF917508 INB917485:INB917508 IWX917485:IWX917508 JGT917485:JGT917508 JQP917485:JQP917508 KAL917485:KAL917508 KKH917485:KKH917508 KUD917485:KUD917508 LDZ917485:LDZ917508 LNV917485:LNV917508 LXR917485:LXR917508 MHN917485:MHN917508 MRJ917485:MRJ917508 NBF917485:NBF917508 NLB917485:NLB917508 NUX917485:NUX917508 OET917485:OET917508 OOP917485:OOP917508 OYL917485:OYL917508 PIH917485:PIH917508 PSD917485:PSD917508 QBZ917485:QBZ917508 QLV917485:QLV917508 QVR917485:QVR917508 RFN917485:RFN917508 RPJ917485:RPJ917508 RZF917485:RZF917508 SJB917485:SJB917508 SSX917485:SSX917508 TCT917485:TCT917508 TMP917485:TMP917508 TWL917485:TWL917508 UGH917485:UGH917508 UQD917485:UQD917508 UZZ917485:UZZ917508 VJV917485:VJV917508 VTR917485:VTR917508 WDN917485:WDN917508 WNJ917485:WNJ917508 WXF917485:WXF917508 KT983021:KT983044 UP983021:UP983044 AEL983021:AEL983044 AOH983021:AOH983044 AYD983021:AYD983044 BHZ983021:BHZ983044 BRV983021:BRV983044 CBR983021:CBR983044 CLN983021:CLN983044 CVJ983021:CVJ983044 DFF983021:DFF983044 DPB983021:DPB983044 DYX983021:DYX983044 EIT983021:EIT983044 ESP983021:ESP983044 FCL983021:FCL983044 FMH983021:FMH983044 FWD983021:FWD983044 GFZ983021:GFZ983044 GPV983021:GPV983044 GZR983021:GZR983044 HJN983021:HJN983044 HTJ983021:HTJ983044 IDF983021:IDF983044 INB983021:INB983044 IWX983021:IWX983044 JGT983021:JGT983044 JQP983021:JQP983044 KAL983021:KAL983044 KKH983021:KKH983044 KUD983021:KUD983044 LDZ983021:LDZ983044 LNV983021:LNV983044 LXR983021:LXR983044 MHN983021:MHN983044 MRJ983021:MRJ983044 NBF983021:NBF983044 NLB983021:NLB983044 NUX983021:NUX983044 OET983021:OET983044 OOP983021:OOP983044 OYL983021:OYL983044 PIH983021:PIH983044 PSD983021:PSD983044 QBZ983021:QBZ983044 QLV983021:QLV983044 QVR983021:QVR983044 RFN983021:RFN983044 RPJ983021:RPJ983044 RZF983021:RZF983044 SJB983021:SJB983044 SSX983021:SSX983044 TCT983021:TCT983044 TMP983021:TMP983044 TWL983021:TWL983044 UGH983021:UGH983044 UQD983021:UQD983044 UZZ983021:UZZ983044 VJV983021:VJV983044 VTR983021:VTR983044 WDN983021:WDN983044 WNJ983021:WNJ983044 WXF983021:WXF983044 WWQ983021:WWQ983849 AA65517:AA66345 KE65517:KE66345 UA65517:UA66345 ADW65517:ADW66345 ANS65517:ANS66345 AXO65517:AXO66345 BHK65517:BHK66345 BRG65517:BRG66345 CBC65517:CBC66345 CKY65517:CKY66345 CUU65517:CUU66345 DEQ65517:DEQ66345 DOM65517:DOM66345 DYI65517:DYI66345 EIE65517:EIE66345 ESA65517:ESA66345 FBW65517:FBW66345 FLS65517:FLS66345 FVO65517:FVO66345 GFK65517:GFK66345 GPG65517:GPG66345 GZC65517:GZC66345 HIY65517:HIY66345 HSU65517:HSU66345 ICQ65517:ICQ66345 IMM65517:IMM66345 IWI65517:IWI66345 JGE65517:JGE66345 JQA65517:JQA66345 JZW65517:JZW66345 KJS65517:KJS66345 KTO65517:KTO66345 LDK65517:LDK66345 LNG65517:LNG66345 LXC65517:LXC66345 MGY65517:MGY66345 MQU65517:MQU66345 NAQ65517:NAQ66345 NKM65517:NKM66345 NUI65517:NUI66345 OEE65517:OEE66345 OOA65517:OOA66345 OXW65517:OXW66345 PHS65517:PHS66345 PRO65517:PRO66345 QBK65517:QBK66345 QLG65517:QLG66345 QVC65517:QVC66345 REY65517:REY66345 ROU65517:ROU66345 RYQ65517:RYQ66345 SIM65517:SIM66345 SSI65517:SSI66345 TCE65517:TCE66345 TMA65517:TMA66345 TVW65517:TVW66345 UFS65517:UFS66345 UPO65517:UPO66345 UZK65517:UZK66345 VJG65517:VJG66345 VTC65517:VTC66345 WCY65517:WCY66345 WMU65517:WMU66345 WWQ65517:WWQ66345 AA131053:AA131881 KE131053:KE131881 UA131053:UA131881 ADW131053:ADW131881 ANS131053:ANS131881 AXO131053:AXO131881 BHK131053:BHK131881 BRG131053:BRG131881 CBC131053:CBC131881 CKY131053:CKY131881 CUU131053:CUU131881 DEQ131053:DEQ131881 DOM131053:DOM131881 DYI131053:DYI131881 EIE131053:EIE131881 ESA131053:ESA131881 FBW131053:FBW131881 FLS131053:FLS131881 FVO131053:FVO131881 GFK131053:GFK131881 GPG131053:GPG131881 GZC131053:GZC131881 HIY131053:HIY131881 HSU131053:HSU131881 ICQ131053:ICQ131881 IMM131053:IMM131881 IWI131053:IWI131881 JGE131053:JGE131881 JQA131053:JQA131881 JZW131053:JZW131881 KJS131053:KJS131881 KTO131053:KTO131881 LDK131053:LDK131881 LNG131053:LNG131881 LXC131053:LXC131881 MGY131053:MGY131881 MQU131053:MQU131881 NAQ131053:NAQ131881 NKM131053:NKM131881 NUI131053:NUI131881 OEE131053:OEE131881 OOA131053:OOA131881 OXW131053:OXW131881 PHS131053:PHS131881 PRO131053:PRO131881 QBK131053:QBK131881 QLG131053:QLG131881 QVC131053:QVC131881 REY131053:REY131881 ROU131053:ROU131881 RYQ131053:RYQ131881 SIM131053:SIM131881 SSI131053:SSI131881 TCE131053:TCE131881 TMA131053:TMA131881 TVW131053:TVW131881 UFS131053:UFS131881 UPO131053:UPO131881 UZK131053:UZK131881 VJG131053:VJG131881 VTC131053:VTC131881 WCY131053:WCY131881 WMU131053:WMU131881 WWQ131053:WWQ131881 AA196589:AA197417 KE196589:KE197417 UA196589:UA197417 ADW196589:ADW197417 ANS196589:ANS197417 AXO196589:AXO197417 BHK196589:BHK197417 BRG196589:BRG197417 CBC196589:CBC197417 CKY196589:CKY197417 CUU196589:CUU197417 DEQ196589:DEQ197417 DOM196589:DOM197417 DYI196589:DYI197417 EIE196589:EIE197417 ESA196589:ESA197417 FBW196589:FBW197417 FLS196589:FLS197417 FVO196589:FVO197417 GFK196589:GFK197417 GPG196589:GPG197417 GZC196589:GZC197417 HIY196589:HIY197417 HSU196589:HSU197417 ICQ196589:ICQ197417 IMM196589:IMM197417 IWI196589:IWI197417 JGE196589:JGE197417 JQA196589:JQA197417 JZW196589:JZW197417 KJS196589:KJS197417 KTO196589:KTO197417 LDK196589:LDK197417 LNG196589:LNG197417 LXC196589:LXC197417 MGY196589:MGY197417 MQU196589:MQU197417 NAQ196589:NAQ197417 NKM196589:NKM197417 NUI196589:NUI197417 OEE196589:OEE197417 OOA196589:OOA197417 OXW196589:OXW197417 PHS196589:PHS197417 PRO196589:PRO197417 QBK196589:QBK197417 QLG196589:QLG197417 QVC196589:QVC197417 REY196589:REY197417 ROU196589:ROU197417 RYQ196589:RYQ197417 SIM196589:SIM197417 SSI196589:SSI197417 TCE196589:TCE197417 TMA196589:TMA197417 TVW196589:TVW197417 UFS196589:UFS197417 UPO196589:UPO197417 UZK196589:UZK197417 VJG196589:VJG197417 VTC196589:VTC197417 WCY196589:WCY197417 WMU196589:WMU197417 WWQ196589:WWQ197417 AA262125:AA262953 KE262125:KE262953 UA262125:UA262953 ADW262125:ADW262953 ANS262125:ANS262953 AXO262125:AXO262953 BHK262125:BHK262953 BRG262125:BRG262953 CBC262125:CBC262953 CKY262125:CKY262953 CUU262125:CUU262953 DEQ262125:DEQ262953 DOM262125:DOM262953 DYI262125:DYI262953 EIE262125:EIE262953 ESA262125:ESA262953 FBW262125:FBW262953 FLS262125:FLS262953 FVO262125:FVO262953 GFK262125:GFK262953 GPG262125:GPG262953 GZC262125:GZC262953 HIY262125:HIY262953 HSU262125:HSU262953 ICQ262125:ICQ262953 IMM262125:IMM262953 IWI262125:IWI262953 JGE262125:JGE262953 JQA262125:JQA262953 JZW262125:JZW262953 KJS262125:KJS262953 KTO262125:KTO262953 LDK262125:LDK262953 LNG262125:LNG262953 LXC262125:LXC262953 MGY262125:MGY262953 MQU262125:MQU262953 NAQ262125:NAQ262953 NKM262125:NKM262953 NUI262125:NUI262953 OEE262125:OEE262953 OOA262125:OOA262953 OXW262125:OXW262953 PHS262125:PHS262953 PRO262125:PRO262953 QBK262125:QBK262953 QLG262125:QLG262953 QVC262125:QVC262953 REY262125:REY262953 ROU262125:ROU262953 RYQ262125:RYQ262953 SIM262125:SIM262953 SSI262125:SSI262953 TCE262125:TCE262953 TMA262125:TMA262953 TVW262125:TVW262953 UFS262125:UFS262953 UPO262125:UPO262953 UZK262125:UZK262953 VJG262125:VJG262953 VTC262125:VTC262953 WCY262125:WCY262953 WMU262125:WMU262953 WWQ262125:WWQ262953 AA327661:AA328489 KE327661:KE328489 UA327661:UA328489 ADW327661:ADW328489 ANS327661:ANS328489 AXO327661:AXO328489 BHK327661:BHK328489 BRG327661:BRG328489 CBC327661:CBC328489 CKY327661:CKY328489 CUU327661:CUU328489 DEQ327661:DEQ328489 DOM327661:DOM328489 DYI327661:DYI328489 EIE327661:EIE328489 ESA327661:ESA328489 FBW327661:FBW328489 FLS327661:FLS328489 FVO327661:FVO328489 GFK327661:GFK328489 GPG327661:GPG328489 GZC327661:GZC328489 HIY327661:HIY328489 HSU327661:HSU328489 ICQ327661:ICQ328489 IMM327661:IMM328489 IWI327661:IWI328489 JGE327661:JGE328489 JQA327661:JQA328489 JZW327661:JZW328489 KJS327661:KJS328489 KTO327661:KTO328489 LDK327661:LDK328489 LNG327661:LNG328489 LXC327661:LXC328489 MGY327661:MGY328489 MQU327661:MQU328489 NAQ327661:NAQ328489 NKM327661:NKM328489 NUI327661:NUI328489 OEE327661:OEE328489 OOA327661:OOA328489 OXW327661:OXW328489 PHS327661:PHS328489 PRO327661:PRO328489 QBK327661:QBK328489 QLG327661:QLG328489 QVC327661:QVC328489 REY327661:REY328489 ROU327661:ROU328489 RYQ327661:RYQ328489 SIM327661:SIM328489 SSI327661:SSI328489 TCE327661:TCE328489 TMA327661:TMA328489 TVW327661:TVW328489 UFS327661:UFS328489 UPO327661:UPO328489 UZK327661:UZK328489 VJG327661:VJG328489 VTC327661:VTC328489 WCY327661:WCY328489 WMU327661:WMU328489 WWQ327661:WWQ328489 AA393197:AA394025 KE393197:KE394025 UA393197:UA394025 ADW393197:ADW394025 ANS393197:ANS394025 AXO393197:AXO394025 BHK393197:BHK394025 BRG393197:BRG394025 CBC393197:CBC394025 CKY393197:CKY394025 CUU393197:CUU394025 DEQ393197:DEQ394025 DOM393197:DOM394025 DYI393197:DYI394025 EIE393197:EIE394025 ESA393197:ESA394025 FBW393197:FBW394025 FLS393197:FLS394025 FVO393197:FVO394025 GFK393197:GFK394025 GPG393197:GPG394025 GZC393197:GZC394025 HIY393197:HIY394025 HSU393197:HSU394025 ICQ393197:ICQ394025 IMM393197:IMM394025 IWI393197:IWI394025 JGE393197:JGE394025 JQA393197:JQA394025 JZW393197:JZW394025 KJS393197:KJS394025 KTO393197:KTO394025 LDK393197:LDK394025 LNG393197:LNG394025 LXC393197:LXC394025 MGY393197:MGY394025 MQU393197:MQU394025 NAQ393197:NAQ394025 NKM393197:NKM394025 NUI393197:NUI394025 OEE393197:OEE394025 OOA393197:OOA394025 OXW393197:OXW394025 PHS393197:PHS394025 PRO393197:PRO394025 QBK393197:QBK394025 QLG393197:QLG394025 QVC393197:QVC394025 REY393197:REY394025 ROU393197:ROU394025 RYQ393197:RYQ394025 SIM393197:SIM394025 SSI393197:SSI394025 TCE393197:TCE394025 TMA393197:TMA394025 TVW393197:TVW394025 UFS393197:UFS394025 UPO393197:UPO394025 UZK393197:UZK394025 VJG393197:VJG394025 VTC393197:VTC394025 WCY393197:WCY394025 WMU393197:WMU394025 WWQ393197:WWQ394025 AA458733:AA459561 KE458733:KE459561 UA458733:UA459561 ADW458733:ADW459561 ANS458733:ANS459561 AXO458733:AXO459561 BHK458733:BHK459561 BRG458733:BRG459561 CBC458733:CBC459561 CKY458733:CKY459561 CUU458733:CUU459561 DEQ458733:DEQ459561 DOM458733:DOM459561 DYI458733:DYI459561 EIE458733:EIE459561 ESA458733:ESA459561 FBW458733:FBW459561 FLS458733:FLS459561 FVO458733:FVO459561 GFK458733:GFK459561 GPG458733:GPG459561 GZC458733:GZC459561 HIY458733:HIY459561 HSU458733:HSU459561 ICQ458733:ICQ459561 IMM458733:IMM459561 IWI458733:IWI459561 JGE458733:JGE459561 JQA458733:JQA459561 JZW458733:JZW459561 KJS458733:KJS459561 KTO458733:KTO459561 LDK458733:LDK459561 LNG458733:LNG459561 LXC458733:LXC459561 MGY458733:MGY459561 MQU458733:MQU459561 NAQ458733:NAQ459561 NKM458733:NKM459561 NUI458733:NUI459561 OEE458733:OEE459561 OOA458733:OOA459561 OXW458733:OXW459561 PHS458733:PHS459561 PRO458733:PRO459561 QBK458733:QBK459561 QLG458733:QLG459561 QVC458733:QVC459561 REY458733:REY459561 ROU458733:ROU459561 RYQ458733:RYQ459561 SIM458733:SIM459561 SSI458733:SSI459561 TCE458733:TCE459561 TMA458733:TMA459561 TVW458733:TVW459561 UFS458733:UFS459561 UPO458733:UPO459561 UZK458733:UZK459561 VJG458733:VJG459561 VTC458733:VTC459561 WCY458733:WCY459561 WMU458733:WMU459561 WWQ458733:WWQ459561 AA524269:AA525097 KE524269:KE525097 UA524269:UA525097 ADW524269:ADW525097 ANS524269:ANS525097 AXO524269:AXO525097 BHK524269:BHK525097 BRG524269:BRG525097 CBC524269:CBC525097 CKY524269:CKY525097 CUU524269:CUU525097 DEQ524269:DEQ525097 DOM524269:DOM525097 DYI524269:DYI525097 EIE524269:EIE525097 ESA524269:ESA525097 FBW524269:FBW525097 FLS524269:FLS525097 FVO524269:FVO525097 GFK524269:GFK525097 GPG524269:GPG525097 GZC524269:GZC525097 HIY524269:HIY525097 HSU524269:HSU525097 ICQ524269:ICQ525097 IMM524269:IMM525097 IWI524269:IWI525097 JGE524269:JGE525097 JQA524269:JQA525097 JZW524269:JZW525097 KJS524269:KJS525097 KTO524269:KTO525097 LDK524269:LDK525097 LNG524269:LNG525097 LXC524269:LXC525097 MGY524269:MGY525097 MQU524269:MQU525097 NAQ524269:NAQ525097 NKM524269:NKM525097 NUI524269:NUI525097 OEE524269:OEE525097 OOA524269:OOA525097 OXW524269:OXW525097 PHS524269:PHS525097 PRO524269:PRO525097 QBK524269:QBK525097 QLG524269:QLG525097 QVC524269:QVC525097 REY524269:REY525097 ROU524269:ROU525097 RYQ524269:RYQ525097 SIM524269:SIM525097 SSI524269:SSI525097 TCE524269:TCE525097 TMA524269:TMA525097 TVW524269:TVW525097 UFS524269:UFS525097 UPO524269:UPO525097 UZK524269:UZK525097 VJG524269:VJG525097 VTC524269:VTC525097 WCY524269:WCY525097 WMU524269:WMU525097 WWQ524269:WWQ525097 AA589805:AA590633 KE589805:KE590633 UA589805:UA590633 ADW589805:ADW590633 ANS589805:ANS590633 AXO589805:AXO590633 BHK589805:BHK590633 BRG589805:BRG590633 CBC589805:CBC590633 CKY589805:CKY590633 CUU589805:CUU590633 DEQ589805:DEQ590633 DOM589805:DOM590633 DYI589805:DYI590633 EIE589805:EIE590633 ESA589805:ESA590633 FBW589805:FBW590633 FLS589805:FLS590633 FVO589805:FVO590633 GFK589805:GFK590633 GPG589805:GPG590633 GZC589805:GZC590633 HIY589805:HIY590633 HSU589805:HSU590633 ICQ589805:ICQ590633 IMM589805:IMM590633 IWI589805:IWI590633 JGE589805:JGE590633 JQA589805:JQA590633 JZW589805:JZW590633 KJS589805:KJS590633 KTO589805:KTO590633 LDK589805:LDK590633 LNG589805:LNG590633 LXC589805:LXC590633 MGY589805:MGY590633 MQU589805:MQU590633 NAQ589805:NAQ590633 NKM589805:NKM590633 NUI589805:NUI590633 OEE589805:OEE590633 OOA589805:OOA590633 OXW589805:OXW590633 PHS589805:PHS590633 PRO589805:PRO590633 QBK589805:QBK590633 QLG589805:QLG590633 QVC589805:QVC590633 REY589805:REY590633 ROU589805:ROU590633 RYQ589805:RYQ590633 SIM589805:SIM590633 SSI589805:SSI590633 TCE589805:TCE590633 TMA589805:TMA590633 TVW589805:TVW590633 UFS589805:UFS590633 UPO589805:UPO590633 UZK589805:UZK590633 VJG589805:VJG590633 VTC589805:VTC590633 WCY589805:WCY590633 WMU589805:WMU590633 WWQ589805:WWQ590633 AA655341:AA656169 KE655341:KE656169 UA655341:UA656169 ADW655341:ADW656169 ANS655341:ANS656169 AXO655341:AXO656169 BHK655341:BHK656169 BRG655341:BRG656169 CBC655341:CBC656169 CKY655341:CKY656169 CUU655341:CUU656169 DEQ655341:DEQ656169 DOM655341:DOM656169 DYI655341:DYI656169 EIE655341:EIE656169 ESA655341:ESA656169 FBW655341:FBW656169 FLS655341:FLS656169 FVO655341:FVO656169 GFK655341:GFK656169 GPG655341:GPG656169 GZC655341:GZC656169 HIY655341:HIY656169 HSU655341:HSU656169 ICQ655341:ICQ656169 IMM655341:IMM656169 IWI655341:IWI656169 JGE655341:JGE656169 JQA655341:JQA656169 JZW655341:JZW656169 KJS655341:KJS656169 KTO655341:KTO656169 LDK655341:LDK656169 LNG655341:LNG656169 LXC655341:LXC656169 MGY655341:MGY656169 MQU655341:MQU656169 NAQ655341:NAQ656169 NKM655341:NKM656169 NUI655341:NUI656169 OEE655341:OEE656169 OOA655341:OOA656169 OXW655341:OXW656169 PHS655341:PHS656169 PRO655341:PRO656169 QBK655341:QBK656169 QLG655341:QLG656169 QVC655341:QVC656169 REY655341:REY656169 ROU655341:ROU656169 RYQ655341:RYQ656169 SIM655341:SIM656169 SSI655341:SSI656169 TCE655341:TCE656169 TMA655341:TMA656169 TVW655341:TVW656169 UFS655341:UFS656169 UPO655341:UPO656169 UZK655341:UZK656169 VJG655341:VJG656169 VTC655341:VTC656169 WCY655341:WCY656169 WMU655341:WMU656169 WWQ655341:WWQ656169 AA720877:AA721705 KE720877:KE721705 UA720877:UA721705 ADW720877:ADW721705 ANS720877:ANS721705 AXO720877:AXO721705 BHK720877:BHK721705 BRG720877:BRG721705 CBC720877:CBC721705 CKY720877:CKY721705 CUU720877:CUU721705 DEQ720877:DEQ721705 DOM720877:DOM721705 DYI720877:DYI721705 EIE720877:EIE721705 ESA720877:ESA721705 FBW720877:FBW721705 FLS720877:FLS721705 FVO720877:FVO721705 GFK720877:GFK721705 GPG720877:GPG721705 GZC720877:GZC721705 HIY720877:HIY721705 HSU720877:HSU721705 ICQ720877:ICQ721705 IMM720877:IMM721705 IWI720877:IWI721705 JGE720877:JGE721705 JQA720877:JQA721705 JZW720877:JZW721705 KJS720877:KJS721705 KTO720877:KTO721705 LDK720877:LDK721705 LNG720877:LNG721705 LXC720877:LXC721705 MGY720877:MGY721705 MQU720877:MQU721705 NAQ720877:NAQ721705 NKM720877:NKM721705 NUI720877:NUI721705 OEE720877:OEE721705 OOA720877:OOA721705 OXW720877:OXW721705 PHS720877:PHS721705 PRO720877:PRO721705 QBK720877:QBK721705 QLG720877:QLG721705 QVC720877:QVC721705 REY720877:REY721705 ROU720877:ROU721705 RYQ720877:RYQ721705 SIM720877:SIM721705 SSI720877:SSI721705 TCE720877:TCE721705 TMA720877:TMA721705 TVW720877:TVW721705 UFS720877:UFS721705 UPO720877:UPO721705 UZK720877:UZK721705 VJG720877:VJG721705 VTC720877:VTC721705 WCY720877:WCY721705 WMU720877:WMU721705 WWQ720877:WWQ721705 AA786413:AA787241 KE786413:KE787241 UA786413:UA787241 ADW786413:ADW787241 ANS786413:ANS787241 AXO786413:AXO787241 BHK786413:BHK787241 BRG786413:BRG787241 CBC786413:CBC787241 CKY786413:CKY787241 CUU786413:CUU787241 DEQ786413:DEQ787241 DOM786413:DOM787241 DYI786413:DYI787241 EIE786413:EIE787241 ESA786413:ESA787241 FBW786413:FBW787241 FLS786413:FLS787241 FVO786413:FVO787241 GFK786413:GFK787241 GPG786413:GPG787241 GZC786413:GZC787241 HIY786413:HIY787241 HSU786413:HSU787241 ICQ786413:ICQ787241 IMM786413:IMM787241 IWI786413:IWI787241 JGE786413:JGE787241 JQA786413:JQA787241 JZW786413:JZW787241 KJS786413:KJS787241 KTO786413:KTO787241 LDK786413:LDK787241 LNG786413:LNG787241 LXC786413:LXC787241 MGY786413:MGY787241 MQU786413:MQU787241 NAQ786413:NAQ787241 NKM786413:NKM787241 NUI786413:NUI787241 OEE786413:OEE787241 OOA786413:OOA787241 OXW786413:OXW787241 PHS786413:PHS787241 PRO786413:PRO787241 QBK786413:QBK787241 QLG786413:QLG787241 QVC786413:QVC787241 REY786413:REY787241 ROU786413:ROU787241 RYQ786413:RYQ787241 SIM786413:SIM787241 SSI786413:SSI787241 TCE786413:TCE787241 TMA786413:TMA787241 TVW786413:TVW787241 UFS786413:UFS787241 UPO786413:UPO787241 UZK786413:UZK787241 VJG786413:VJG787241 VTC786413:VTC787241 WCY786413:WCY787241 WMU786413:WMU787241 WWQ786413:WWQ787241 AA851949:AA852777 KE851949:KE852777 UA851949:UA852777 ADW851949:ADW852777 ANS851949:ANS852777 AXO851949:AXO852777 BHK851949:BHK852777 BRG851949:BRG852777 CBC851949:CBC852777 CKY851949:CKY852777 CUU851949:CUU852777 DEQ851949:DEQ852777 DOM851949:DOM852777 DYI851949:DYI852777 EIE851949:EIE852777 ESA851949:ESA852777 FBW851949:FBW852777 FLS851949:FLS852777 FVO851949:FVO852777 GFK851949:GFK852777 GPG851949:GPG852777 GZC851949:GZC852777 HIY851949:HIY852777 HSU851949:HSU852777 ICQ851949:ICQ852777 IMM851949:IMM852777 IWI851949:IWI852777 JGE851949:JGE852777 JQA851949:JQA852777 JZW851949:JZW852777 KJS851949:KJS852777 KTO851949:KTO852777 LDK851949:LDK852777 LNG851949:LNG852777 LXC851949:LXC852777 MGY851949:MGY852777 MQU851949:MQU852777 NAQ851949:NAQ852777 NKM851949:NKM852777 NUI851949:NUI852777 OEE851949:OEE852777 OOA851949:OOA852777 OXW851949:OXW852777 PHS851949:PHS852777 PRO851949:PRO852777 QBK851949:QBK852777 QLG851949:QLG852777 QVC851949:QVC852777 REY851949:REY852777 ROU851949:ROU852777 RYQ851949:RYQ852777 SIM851949:SIM852777 SSI851949:SSI852777 TCE851949:TCE852777 TMA851949:TMA852777 TVW851949:TVW852777 UFS851949:UFS852777 UPO851949:UPO852777 UZK851949:UZK852777 VJG851949:VJG852777 VTC851949:VTC852777 WCY851949:WCY852777 WMU851949:WMU852777 WWQ851949:WWQ852777 AA917485:AA918313 KE917485:KE918313 UA917485:UA918313 ADW917485:ADW918313 ANS917485:ANS918313 AXO917485:AXO918313 BHK917485:BHK918313 BRG917485:BRG918313 CBC917485:CBC918313 CKY917485:CKY918313 CUU917485:CUU918313 DEQ917485:DEQ918313 DOM917485:DOM918313 DYI917485:DYI918313 EIE917485:EIE918313 ESA917485:ESA918313 FBW917485:FBW918313 FLS917485:FLS918313 FVO917485:FVO918313 GFK917485:GFK918313 GPG917485:GPG918313 GZC917485:GZC918313 HIY917485:HIY918313 HSU917485:HSU918313 ICQ917485:ICQ918313 IMM917485:IMM918313 IWI917485:IWI918313 JGE917485:JGE918313 JQA917485:JQA918313 JZW917485:JZW918313 KJS917485:KJS918313 KTO917485:KTO918313 LDK917485:LDK918313 LNG917485:LNG918313 LXC917485:LXC918313 MGY917485:MGY918313 MQU917485:MQU918313 NAQ917485:NAQ918313 NKM917485:NKM918313 NUI917485:NUI918313 OEE917485:OEE918313 OOA917485:OOA918313 OXW917485:OXW918313 PHS917485:PHS918313 PRO917485:PRO918313 QBK917485:QBK918313 QLG917485:QLG918313 QVC917485:QVC918313 REY917485:REY918313 ROU917485:ROU918313 RYQ917485:RYQ918313 SIM917485:SIM918313 SSI917485:SSI918313 TCE917485:TCE918313 TMA917485:TMA918313 TVW917485:TVW918313 UFS917485:UFS918313 UPO917485:UPO918313 UZK917485:UZK918313 VJG917485:VJG918313 VTC917485:VTC918313 WCY917485:WCY918313 WMU917485:WMU918313 WWQ917485:WWQ918313 AA983021:AA983849 KE983021:KE983849 UA983021:UA983849 ADW983021:ADW983849 ANS983021:ANS983849 AXO983021:AXO983849 BHK983021:BHK983849 BRG983021:BRG983849 CBC983021:CBC983849 CKY983021:CKY983849 CUU983021:CUU983849 DEQ983021:DEQ983849 DOM983021:DOM983849 DYI983021:DYI983849 EIE983021:EIE983849 ESA983021:ESA983849 FBW983021:FBW983849 FLS983021:FLS983849 FVO983021:FVO983849 GFK983021:GFK983849 GPG983021:GPG983849 GZC983021:GZC983849 HIY983021:HIY983849 HSU983021:HSU983849 ICQ983021:ICQ983849 IMM983021:IMM983849 IWI983021:IWI983849 JGE983021:JGE983849 JQA983021:JQA983849 JZW983021:JZW983849 KJS983021:KJS983849 KTO983021:KTO983849 LDK983021:LDK983849 LNG983021:LNG983849 LXC983021:LXC983849 MGY983021:MGY983849 MQU983021:MQU983849 NAQ983021:NAQ983849 NKM983021:NKM983849 NUI983021:NUI983849 OEE983021:OEE983849 OOA983021:OOA983849 OXW983021:OXW983849 PHS983021:PHS983849 PRO983021:PRO983849 QBK983021:QBK983849 QLG983021:QLG983849 QVC983021:QVC983849 REY983021:REY983849 ROU983021:ROU983849 RYQ983021:RYQ983849 SIM983021:SIM983849 SSI983021:SSI983849 TCE983021:TCE983849 TMA983021:TMA983849 TVW983021:TVW983849 UFS983021:UFS983849 UPO983021:UPO983849 UZK983021:UZK983849 VJG983021:VJG983849 VTC983021:VTC983849 WCY983021:WCY983849 WMU983021:WMU983849 AA77:AA81 Z72:Z81 TO11:TO16 JW17 WWI17 WMM17 WCQ17 VSU17 VIY17 UZC17 UPG17 UFK17 TVO17 TLS17 TBW17 SSA17 SIE17 RYI17 ROM17 REQ17 QUU17 QKY17 QBC17 PRG17 PHK17 OXO17 ONS17 ODW17 NUA17 NKE17 NAI17 MQM17 MGQ17 LWU17 LMY17 LDC17 KTG17 KJK17 JZO17 JPS17 JFW17 IWA17 IME17 ICI17 HSM17 HIQ17 GYU17 GOY17 GFC17 FVG17 FLK17 FBO17 ERS17 EHW17 DYA17 DOE17 DEI17 CUM17 CKQ17 CAU17 BQY17 BHC17 AXG17 ANK17 ADO17 TS17 JS11:JS16 WWE11:WWE16 WMI11:WMI16 WCM11:WCM16 VSQ11:VSQ16 VIU11:VIU16 UYY11:UYY16 UPC11:UPC16 UFG11:UFG16 TVK11:TVK16 TLO11:TLO16 TBS11:TBS16 SRW11:SRW16 SIA11:SIA16 RYE11:RYE16 ROI11:ROI16 REM11:REM16 QUQ11:QUQ16 QKU11:QKU16 QAY11:QAY16 PRC11:PRC16 PHG11:PHG16 OXK11:OXK16 ONO11:ONO16 ODS11:ODS16 NTW11:NTW16 NKA11:NKA16 NAE11:NAE16 MQI11:MQI16 MGM11:MGM16 LWQ11:LWQ16 LMU11:LMU16 LCY11:LCY16 KTC11:KTC16 KJG11:KJG16 JZK11:JZK16 JPO11:JPO16 JFS11:JFS16 IVW11:IVW16 IMA11:IMA16 ICE11:ICE16 HSI11:HSI16 HIM11:HIM16 GYQ11:GYQ16 GOU11:GOU16 GEY11:GEY16 FVC11:FVC16 FLG11:FLG16 FBK11:FBK16 ERO11:ERO16 EHS11:EHS16 DXW11:DXW16 DOA11:DOA16 DEE11:DEE16 CUI11:CUI16 CKM11:CKM16 CAQ11:CAQ16 BQU11:BQU16 BGY11:BGY16 AXC11:AXC16 ANG11:ANG16 ADK11:ADK16 Z19:AA23 TS19:TS23 ADO19:ADO23 ANK19:ANK23 AXG19:AXG23 BHC19:BHC23 BQY19:BQY23 CAU19:CAU23 CKQ19:CKQ23 CUM19:CUM23 DEI19:DEI23 DOE19:DOE23 DYA19:DYA23 EHW19:EHW23 ERS19:ERS23 FBO19:FBO23 FLK19:FLK23 FVG19:FVG23 GFC19:GFC23 GOY19:GOY23 GYU19:GYU23 HIQ19:HIQ23 HSM19:HSM23 ICI19:ICI23 IME19:IME23 IWA19:IWA23 JFW19:JFW23 JPS19:JPS23 JZO19:JZO23 KJK19:KJK23 KTG19:KTG23 LDC19:LDC23 LMY19:LMY23 LWU19:LWU23 MGQ19:MGQ23 MQM19:MQM23 NAI19:NAI23 NKE19:NKE23 NUA19:NUA23 ODW19:ODW23 ONS19:ONS23 OXO19:OXO23 PHK19:PHK23 PRG19:PRG23 QBC19:QBC23 QKY19:QKY23 QUU19:QUU23 REQ19:REQ23 ROM19:ROM23 RYI19:RYI23 SIE19:SIE23 SSA19:SSA23 TBW19:TBW23 TLS19:TLS23 TVO19:TVO23 UFK19:UFK23 UPG19:UPG23 UZC19:UZC23 VIY19:VIY23 VSU19:VSU23 WCQ19:WCQ23 WMM19:WMM23 WWI19:WWI23 JW19:JW23 AA84:AA809 ANS83:ANS809 ADW83:ADW809 UA83:UA809 KE83:KE809 WWQ83:WWQ809 WMU83:WMU809 WCY83:WCY809 VTC83:VTC809 VJG83:VJG809 UZK83:UZK809 UPO83:UPO809 UFS83:UFS809 TVW83:TVW809 TMA83:TMA809 TCE83:TCE809 SSI83:SSI809 SIM83:SIM809 RYQ83:RYQ809 ROU83:ROU809 REY83:REY809 QVC83:QVC809 QLG83:QLG809 QBK83:QBK809 PRO83:PRO809 PHS83:PHS809 OXW83:OXW809 OOA83:OOA809 OEE83:OEE809 NUI83:NUI809 NKM83:NKM809 NAQ83:NAQ809 MQU83:MQU809 MGY83:MGY809 LXC83:LXC809 LNG83:LNG809 LDK83:LDK809 KTO83:KTO809 KJS83:KJS809 JZW83:JZW809 JQA83:JQA809 JGE83:JGE809 IWI83:IWI809 IMM83:IMM809 ICQ83:ICQ809 HSU83:HSU809 HIY83:HIY809 GZC83:GZC809 GPG83:GPG809 GFK83:GFK809 FVO83:FVO809 FLS83:FLS809 FBW83:FBW809 ESA83:ESA809 EIE83:EIE809 DYI83:DYI809 DOM83:DOM809 DEQ83:DEQ809 CUU83:CUU809 CKY83:CKY809 CBC83:CBC809 BRG83:BRG809 BHK83:BHK809 AXO83:AXO809 WWI26:WWI82 WMM26:WMM82 WCQ26:WCQ82 VSU26:VSU82 VIY26:VIY82 UZC26:UZC82 UPG26:UPG82 UFK26:UFK82 TVO26:TVO82 TLS26:TLS82 TBW26:TBW82 SSA26:SSA82 SIE26:SIE82 RYI26:RYI82 ROM26:ROM82 REQ26:REQ82 QUU26:QUU82 QKY26:QKY82 QBC26:QBC82 PRG26:PRG82 PHK26:PHK82 OXO26:OXO82 ONS26:ONS82 ODW26:ODW82 NUA26:NUA82 NKE26:NKE82 NAI26:NAI82 MQM26:MQM82 MGQ26:MGQ82 LWU26:LWU82 LMY26:LMY82 LDC26:LDC82 KTG26:KTG82 KJK26:KJK82 JZO26:JZO82 JPS26:JPS82 JFW26:JFW82 IWA26:IWA82 IME26:IME82 ICI26:ICI82 HSM26:HSM82 HIQ26:HIQ82 GYU26:GYU82 GOY26:GOY82 GFC26:GFC82 FVG26:FVG82 FLK26:FLK82 FBO26:FBO82 ERS26:ERS82 EHW26:EHW82 DYA26:DYA82 DOE26:DOE82 DEI26:DEI82 CUM26:CUM82 CKQ26:CKQ82 CAU26:CAU82 BQY26:BQY82 BHC26:BHC82 AXG26:AXG82 ANK26:ANK82 ADO26:ADO82 TS26:TS82 Z26:AA67 JW26:JW82 AA10:AA17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JW10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старая форма ДПЗ изм.и доп.</vt:lpstr>
      <vt:lpstr>новая форма ДПЗ с 58 изм.и доп</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2017-05-02T05:10:22Z</dcterms:created>
  <dcterms:modified xsi:type="dcterms:W3CDTF">2018-01-16T11:55:38Z</dcterms:modified>
</cp:coreProperties>
</file>